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adminmepcr-my.sharepoint.com/personal/mayra_quiros_jimenez_mep_go_cr/Documents/Documentos/Publicaciones web/"/>
    </mc:Choice>
  </mc:AlternateContent>
  <xr:revisionPtr revIDLastSave="0" documentId="8_{E46123AA-A110-42DC-9C99-10D4C5B39506}" xr6:coauthVersionLast="47" xr6:coauthVersionMax="47" xr10:uidLastSave="{00000000-0000-0000-0000-000000000000}"/>
  <bookViews>
    <workbookView xWindow="-110" yWindow="-110" windowWidth="19420" windowHeight="10300" tabRatio="796" autoFilterDateGrouping="0" xr2:uid="{00000000-000D-0000-FFFF-FFFF00000000}"/>
  </bookViews>
  <sheets>
    <sheet name="PORTADA " sheetId="378" r:id="rId1"/>
    <sheet name="Contenido" sheetId="379" r:id="rId2"/>
    <sheet name="Funcionarios" sheetId="380" r:id="rId3"/>
    <sheet name="Colores" sheetId="206" state="hidden" r:id="rId4"/>
    <sheet name="Serie" sheetId="381" r:id="rId5"/>
    <sheet name="1" sheetId="8" r:id="rId6"/>
    <sheet name="2" sheetId="9" r:id="rId7"/>
    <sheet name="3" sheetId="10" r:id="rId8"/>
    <sheet name="4" sheetId="11" r:id="rId9"/>
    <sheet name="5" sheetId="12" r:id="rId10"/>
    <sheet name="6" sheetId="13" r:id="rId11"/>
    <sheet name="7" sheetId="14" r:id="rId12"/>
    <sheet name="8" sheetId="15" r:id="rId13"/>
    <sheet name="9" sheetId="16" r:id="rId14"/>
    <sheet name="Resumen" sheetId="352" r:id="rId15"/>
    <sheet name="10" sheetId="2" r:id="rId16"/>
    <sheet name="11" sheetId="3" r:id="rId17"/>
    <sheet name="12" sheetId="4" r:id="rId18"/>
    <sheet name="13" sheetId="5" r:id="rId19"/>
    <sheet name="14" sheetId="6" r:id="rId20"/>
    <sheet name="15" sheetId="7" r:id="rId21"/>
    <sheet name="Preescolar" sheetId="353" r:id="rId22"/>
    <sheet name="16" sheetId="197" r:id="rId23"/>
    <sheet name="17 " sheetId="198" r:id="rId24"/>
    <sheet name="18" sheetId="199" r:id="rId25"/>
    <sheet name="19" sheetId="200" r:id="rId26"/>
    <sheet name="20 " sheetId="201" r:id="rId27"/>
    <sheet name="21" sheetId="202" r:id="rId28"/>
    <sheet name="22 " sheetId="203" r:id="rId29"/>
    <sheet name="23" sheetId="204" r:id="rId30"/>
    <sheet name="24 " sheetId="205" r:id="rId31"/>
    <sheet name="I  y II Ciclos " sheetId="354" r:id="rId32"/>
    <sheet name="25" sheetId="399" r:id="rId33"/>
    <sheet name="26" sheetId="400" r:id="rId34"/>
    <sheet name="27" sheetId="401" r:id="rId35"/>
    <sheet name="28" sheetId="402" r:id="rId36"/>
    <sheet name="29" sheetId="403" r:id="rId37"/>
    <sheet name="30" sheetId="404" r:id="rId38"/>
    <sheet name="31" sheetId="213" r:id="rId39"/>
    <sheet name="32" sheetId="214" r:id="rId40"/>
    <sheet name="33" sheetId="215" r:id="rId41"/>
    <sheet name="Escuela Nocturna" sheetId="355" r:id="rId42"/>
    <sheet name="34" sheetId="216" r:id="rId43"/>
    <sheet name="35" sheetId="217" r:id="rId44"/>
    <sheet name="36" sheetId="398" r:id="rId45"/>
    <sheet name="Colegios" sheetId="356" r:id="rId46"/>
    <sheet name="37" sheetId="218" r:id="rId47"/>
    <sheet name="38" sheetId="219" r:id="rId48"/>
    <sheet name="39" sheetId="220" r:id="rId49"/>
    <sheet name="40" sheetId="221" r:id="rId50"/>
    <sheet name="41" sheetId="222" r:id="rId51"/>
    <sheet name="42" sheetId="223" r:id="rId52"/>
    <sheet name="43" sheetId="224" r:id="rId53"/>
    <sheet name="44" sheetId="225" r:id="rId54"/>
    <sheet name="45" sheetId="226" r:id="rId55"/>
    <sheet name="Acad. Diurna" sheetId="357" r:id="rId56"/>
    <sheet name="46" sheetId="227" r:id="rId57"/>
    <sheet name="47" sheetId="228" r:id="rId58"/>
    <sheet name="48" sheetId="229" r:id="rId59"/>
    <sheet name="49" sheetId="230" r:id="rId60"/>
    <sheet name="50" sheetId="231" r:id="rId61"/>
    <sheet name="51" sheetId="232" r:id="rId62"/>
    <sheet name="52" sheetId="233" r:id="rId63"/>
    <sheet name="53" sheetId="234" r:id="rId64"/>
    <sheet name="54" sheetId="235" r:id="rId65"/>
    <sheet name="Tecn. Diu" sheetId="358" r:id="rId66"/>
    <sheet name="55" sheetId="236" r:id="rId67"/>
    <sheet name="56_1" sheetId="237" r:id="rId68"/>
    <sheet name="56_2" sheetId="238" r:id="rId69"/>
    <sheet name="57_1" sheetId="239" r:id="rId70"/>
    <sheet name="57_2" sheetId="240" r:id="rId71"/>
    <sheet name="58" sheetId="241" r:id="rId72"/>
    <sheet name="59" sheetId="242" r:id="rId73"/>
    <sheet name="60" sheetId="243" r:id="rId74"/>
    <sheet name="61" sheetId="244" r:id="rId75"/>
    <sheet name="62" sheetId="245" r:id="rId76"/>
    <sheet name="63" sheetId="246" r:id="rId77"/>
    <sheet name="64" sheetId="247" r:id="rId78"/>
    <sheet name="Acad. Noct" sheetId="359" r:id="rId79"/>
    <sheet name="65" sheetId="248" r:id="rId80"/>
    <sheet name="66" sheetId="249" r:id="rId81"/>
    <sheet name="67" sheetId="250" r:id="rId82"/>
    <sheet name="68" sheetId="251" r:id="rId83"/>
    <sheet name="69" sheetId="252" r:id="rId84"/>
    <sheet name="70" sheetId="253" r:id="rId85"/>
    <sheet name="Tecn. Noct" sheetId="360" r:id="rId86"/>
    <sheet name="71" sheetId="254" r:id="rId87"/>
    <sheet name="72_1" sheetId="255" r:id="rId88"/>
    <sheet name="72_2" sheetId="256" r:id="rId89"/>
    <sheet name="73" sheetId="257" r:id="rId90"/>
    <sheet name="74" sheetId="258" r:id="rId91"/>
    <sheet name="75" sheetId="259" r:id="rId92"/>
    <sheet name="76" sheetId="260" r:id="rId93"/>
    <sheet name="77" sheetId="261" r:id="rId94"/>
    <sheet name="Atenc. Direc" sheetId="361" r:id="rId95"/>
    <sheet name="78" sheetId="262" r:id="rId96"/>
    <sheet name="79" sheetId="263" r:id="rId97"/>
    <sheet name="80" sheetId="384" r:id="rId98"/>
    <sheet name="81" sheetId="264" r:id="rId99"/>
    <sheet name="82" sheetId="390" r:id="rId100"/>
    <sheet name="83" sheetId="385" r:id="rId101"/>
    <sheet name="84" sheetId="391" r:id="rId102"/>
    <sheet name="85" sheetId="392" r:id="rId103"/>
    <sheet name="86" sheetId="394" r:id="rId104"/>
    <sheet name="87" sheetId="395" r:id="rId105"/>
    <sheet name="88" sheetId="265" r:id="rId106"/>
    <sheet name="89" sheetId="396" r:id="rId107"/>
    <sheet name="90" sheetId="397" r:id="rId108"/>
    <sheet name="91" sheetId="266" r:id="rId109"/>
    <sheet name="92" sheetId="267" r:id="rId110"/>
    <sheet name="93" sheetId="268" r:id="rId111"/>
    <sheet name="94" sheetId="269" r:id="rId112"/>
    <sheet name="95" sheetId="270" r:id="rId113"/>
    <sheet name="CAIPAD" sheetId="362" r:id="rId114"/>
    <sheet name="96" sheetId="271" r:id="rId115"/>
    <sheet name="97" sheetId="272" r:id="rId116"/>
    <sheet name="Discap. Regul" sheetId="363" r:id="rId117"/>
    <sheet name="98" sheetId="273" r:id="rId118"/>
    <sheet name="99" sheetId="274" r:id="rId119"/>
    <sheet name="100" sheetId="275" r:id="rId120"/>
    <sheet name="101" sheetId="276" r:id="rId121"/>
    <sheet name="102" sheetId="277" r:id="rId122"/>
    <sheet name="103" sheetId="278" r:id="rId123"/>
    <sheet name="104" sheetId="279" r:id="rId124"/>
    <sheet name="105" sheetId="280" r:id="rId125"/>
    <sheet name="106" sheetId="281" r:id="rId126"/>
    <sheet name="Aula Edad" sheetId="364" r:id="rId127"/>
    <sheet name="107" sheetId="282" r:id="rId128"/>
    <sheet name="108" sheetId="283" r:id="rId129"/>
    <sheet name="109" sheetId="284" r:id="rId130"/>
    <sheet name="110" sheetId="285" r:id="rId131"/>
    <sheet name="IPEC" sheetId="366" r:id="rId132"/>
    <sheet name="111" sheetId="290" r:id="rId133"/>
    <sheet name="112" sheetId="291" r:id="rId134"/>
    <sheet name="113" sheetId="292" r:id="rId135"/>
    <sheet name="114" sheetId="293" r:id="rId136"/>
    <sheet name="115" sheetId="294" r:id="rId137"/>
    <sheet name="116" sheetId="295" r:id="rId138"/>
    <sheet name="117" sheetId="296" r:id="rId139"/>
    <sheet name="118" sheetId="297" r:id="rId140"/>
    <sheet name="CINDEA" sheetId="367" r:id="rId141"/>
    <sheet name="119" sheetId="298" r:id="rId142"/>
    <sheet name="120" sheetId="299" r:id="rId143"/>
    <sheet name="121" sheetId="300" r:id="rId144"/>
    <sheet name="122" sheetId="301" r:id="rId145"/>
    <sheet name="123" sheetId="302" r:id="rId146"/>
    <sheet name="124" sheetId="382" r:id="rId147"/>
    <sheet name="125" sheetId="303" r:id="rId148"/>
    <sheet name="126" sheetId="304" r:id="rId149"/>
    <sheet name="CONED" sheetId="368" r:id="rId150"/>
    <sheet name="127" sheetId="305" r:id="rId151"/>
    <sheet name="128" sheetId="306" r:id="rId152"/>
    <sheet name="129" sheetId="307" r:id="rId153"/>
    <sheet name="130" sheetId="308" r:id="rId154"/>
    <sheet name="Programas EA" sheetId="370" r:id="rId155"/>
    <sheet name="131" sheetId="309" r:id="rId156"/>
    <sheet name="132" sheetId="310" r:id="rId157"/>
    <sheet name="133" sheetId="311" r:id="rId158"/>
    <sheet name="Tasas" sheetId="369" r:id="rId159"/>
    <sheet name="134" sheetId="312" r:id="rId160"/>
    <sheet name="135" sheetId="313" r:id="rId161"/>
    <sheet name="136" sheetId="314" r:id="rId162"/>
    <sheet name="137" sheetId="315" r:id="rId163"/>
    <sheet name="138" sheetId="316" r:id="rId164"/>
    <sheet name="139" sheetId="317" r:id="rId165"/>
    <sheet name="140" sheetId="318" r:id="rId166"/>
    <sheet name="141" sheetId="319" r:id="rId167"/>
    <sheet name="142" sheetId="320" r:id="rId168"/>
    <sheet name="Extranjeros" sheetId="371" r:id="rId169"/>
    <sheet name="143" sheetId="321" r:id="rId170"/>
    <sheet name="144" sheetId="407" r:id="rId171"/>
    <sheet name="145" sheetId="322" r:id="rId172"/>
    <sheet name="146" sheetId="323" r:id="rId173"/>
    <sheet name="147" sheetId="324" r:id="rId174"/>
    <sheet name="Nicaragüenses" sheetId="372" r:id="rId175"/>
    <sheet name="148" sheetId="325" r:id="rId176"/>
    <sheet name="149" sheetId="326" r:id="rId177"/>
    <sheet name="Refugiados" sheetId="373" r:id="rId178"/>
    <sheet name="150" sheetId="405" r:id="rId179"/>
    <sheet name="151" sheetId="327" r:id="rId180"/>
    <sheet name="152" sheetId="328" r:id="rId181"/>
    <sheet name="153" sheetId="329" r:id="rId182"/>
    <sheet name="Asilo" sheetId="374" r:id="rId183"/>
    <sheet name="154" sheetId="406" r:id="rId184"/>
    <sheet name="155" sheetId="330" r:id="rId185"/>
    <sheet name="156" sheetId="331" r:id="rId186"/>
    <sheet name="157" sheetId="332" r:id="rId187"/>
    <sheet name="Instituciones" sheetId="375" r:id="rId188"/>
    <sheet name="158" sheetId="333" r:id="rId189"/>
    <sheet name="159" sheetId="334" r:id="rId190"/>
    <sheet name="160" sheetId="335" r:id="rId191"/>
    <sheet name="161" sheetId="336" r:id="rId192"/>
    <sheet name="162" sheetId="337" r:id="rId193"/>
    <sheet name="163" sheetId="338" r:id="rId194"/>
    <sheet name="164" sheetId="339" r:id="rId195"/>
    <sheet name="165" sheetId="340" r:id="rId196"/>
    <sheet name="Tipo Dir." sheetId="376" r:id="rId197"/>
    <sheet name="166" sheetId="341" r:id="rId198"/>
    <sheet name="167" sheetId="342" r:id="rId199"/>
    <sheet name="168" sheetId="343" r:id="rId200"/>
    <sheet name="169" sheetId="344" r:id="rId201"/>
    <sheet name="170" sheetId="345" r:id="rId202"/>
    <sheet name="171" sheetId="346" r:id="rId203"/>
    <sheet name="Secciones" sheetId="377" r:id="rId204"/>
    <sheet name="172" sheetId="347" r:id="rId205"/>
    <sheet name="173" sheetId="348" r:id="rId206"/>
    <sheet name="174" sheetId="349" r:id="rId207"/>
    <sheet name="175" sheetId="350" r:id="rId208"/>
    <sheet name="176" sheetId="351" r:id="rId209"/>
  </sheets>
  <definedNames>
    <definedName name="_xlnm._FilterDatabase" localSheetId="100" hidden="1">'83'!#REF!</definedName>
    <definedName name="_xlnm._FilterDatabase" localSheetId="101" hidden="1">'84'!#REF!</definedName>
    <definedName name="_xlnm._FilterDatabase" localSheetId="1" hidden="1">Contenido!$B$1:$C$208</definedName>
    <definedName name="_Key1" localSheetId="15"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3" hidden="1">#REF!</definedName>
    <definedName name="_Key1" localSheetId="124" hidden="1">#REF!</definedName>
    <definedName name="_Key1" localSheetId="125" hidden="1">#REF!</definedName>
    <definedName name="_Key1" localSheetId="127" hidden="1">#REF!</definedName>
    <definedName name="_Key1" localSheetId="129" hidden="1">#REF!</definedName>
    <definedName name="_Key1" localSheetId="130" hidden="1">#REF!</definedName>
    <definedName name="_Key1" localSheetId="136" hidden="1">#REF!</definedName>
    <definedName name="_Key1" localSheetId="137" hidden="1">#REF!</definedName>
    <definedName name="_Key1" localSheetId="138" hidden="1">#REF!</definedName>
    <definedName name="_Key1" localSheetId="139" hidden="1">#REF!</definedName>
    <definedName name="_Key1" localSheetId="17" hidden="1">#REF!</definedName>
    <definedName name="_Key1" localSheetId="145" hidden="1">#REF!</definedName>
    <definedName name="_Key1" localSheetId="146" hidden="1">#REF!</definedName>
    <definedName name="_Key1" localSheetId="147" hidden="1">#REF!</definedName>
    <definedName name="_Key1" localSheetId="148" hidden="1">#REF!</definedName>
    <definedName name="_Key1" localSheetId="152" hidden="1">#REF!</definedName>
    <definedName name="_Key1" localSheetId="18" hidden="1">#REF!</definedName>
    <definedName name="_Key1" localSheetId="153" hidden="1">#REF!</definedName>
    <definedName name="_Key1" localSheetId="155" hidden="1">#REF!</definedName>
    <definedName name="_Key1" localSheetId="156" hidden="1">#REF!</definedName>
    <definedName name="_Key1" localSheetId="157" hidden="1">#REF!</definedName>
    <definedName name="_Key1" localSheetId="160" hidden="1">#REF!</definedName>
    <definedName name="_Key1" localSheetId="161" hidden="1">#REF!</definedName>
    <definedName name="_Key1" localSheetId="162" hidden="1">#REF!</definedName>
    <definedName name="_Key1" localSheetId="163" hidden="1">#REF!</definedName>
    <definedName name="_Key1" localSheetId="164" hidden="1">#REF!</definedName>
    <definedName name="_Key1" localSheetId="19" hidden="1">#REF!</definedName>
    <definedName name="_Key1" localSheetId="165" hidden="1">#REF!</definedName>
    <definedName name="_Key1" localSheetId="166" hidden="1">#REF!</definedName>
    <definedName name="_Key1" localSheetId="167" hidden="1">#REF!</definedName>
    <definedName name="_Key1" localSheetId="169" hidden="1">#REF!</definedName>
    <definedName name="_Key1" localSheetId="170" hidden="1">#REF!</definedName>
    <definedName name="_Key1" localSheetId="171" hidden="1">#REF!</definedName>
    <definedName name="_Key1" localSheetId="172" hidden="1">#REF!</definedName>
    <definedName name="_Key1" localSheetId="173" hidden="1">#REF!</definedName>
    <definedName name="_Key1" localSheetId="175" hidden="1">#REF!</definedName>
    <definedName name="_Key1" localSheetId="176" hidden="1">#REF!</definedName>
    <definedName name="_Key1" localSheetId="20"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183" hidden="1">#REF!</definedName>
    <definedName name="_Key1" localSheetId="184" hidden="1">#REF!</definedName>
    <definedName name="_Key1" localSheetId="185" hidden="1">#REF!</definedName>
    <definedName name="_Key1" localSheetId="186" hidden="1">#REF!</definedName>
    <definedName name="_Key1" localSheetId="189" hidden="1">#REF!</definedName>
    <definedName name="_Key1" localSheetId="22" hidden="1">#REF!</definedName>
    <definedName name="_Key1" localSheetId="190" hidden="1">#REF!</definedName>
    <definedName name="_Key1" localSheetId="191" hidden="1">#REF!</definedName>
    <definedName name="_Key1" localSheetId="192" hidden="1">#REF!</definedName>
    <definedName name="_Key1" localSheetId="193" hidden="1">#REF!</definedName>
    <definedName name="_Key1" localSheetId="194" hidden="1">#REF!</definedName>
    <definedName name="_Key1" localSheetId="195" hidden="1">#REF!</definedName>
    <definedName name="_Key1" localSheetId="197" hidden="1">#REF!</definedName>
    <definedName name="_Key1" localSheetId="198" hidden="1">#REF!</definedName>
    <definedName name="_Key1" localSheetId="199" hidden="1">#REF!</definedName>
    <definedName name="_Key1" localSheetId="200" hidden="1">#REF!</definedName>
    <definedName name="_Key1" localSheetId="23" hidden="1">#REF!</definedName>
    <definedName name="_Key1" localSheetId="201" hidden="1">#REF!</definedName>
    <definedName name="_Key1" localSheetId="202" hidden="1">#REF!</definedName>
    <definedName name="_Key1" localSheetId="204" hidden="1">'172'!#REF!</definedName>
    <definedName name="_Key1" localSheetId="205" hidden="1">#REF!</definedName>
    <definedName name="_Key1" localSheetId="206" hidden="1">#REF!</definedName>
    <definedName name="_Key1" localSheetId="207" hidden="1">#REF!</definedName>
    <definedName name="_Key1" localSheetId="208"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7" hidden="1">'3'!#REF!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3" hidden="1">#REF!</definedName>
    <definedName name="_Key1" localSheetId="44" hidden="1">#REF!</definedName>
    <definedName name="_Key1" localSheetId="46" hidden="1">#REF!</definedName>
    <definedName name="_Key1" localSheetId="47" hidden="1">#REF!</definedName>
    <definedName name="_Key1" localSheetId="48" hidden="1">#REF!</definedName>
    <definedName name="_Key1" localSheetId="8" hidden="1">'4'!#REF!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9" hidden="1">'5'!#REF!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localSheetId="70" hidden="1">#REF!</definedName>
    <definedName name="_Key1" localSheetId="71" hidden="1">#REF!</definedName>
    <definedName name="_Key1" localSheetId="72" hidden="1">#REF!</definedName>
    <definedName name="_Key1" localSheetId="10" hidden="1">'6'!#REF!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11" hidden="1">'7'!#REF!</definedName>
    <definedName name="_Key1" localSheetId="84"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1" hidden="1">#REF!</definedName>
    <definedName name="_Key1" localSheetId="92" hidden="1">#REF!</definedName>
    <definedName name="_Key1" localSheetId="93" hidden="1">#REF!</definedName>
    <definedName name="_Key1" localSheetId="95" hidden="1">#REF!</definedName>
    <definedName name="_Key1" localSheetId="96" hidden="1">#REF!</definedName>
    <definedName name="_Key1" localSheetId="12" hidden="1">'8'!#REF!</definedName>
    <definedName name="_Key1" localSheetId="97" hidden="1">#REF!</definedName>
    <definedName name="_Key1" localSheetId="98" hidden="1">#REF!</definedName>
    <definedName name="_Key1" localSheetId="99" hidden="1">#REF!</definedName>
    <definedName name="_Key1" localSheetId="100" hidden="1">#REF!</definedName>
    <definedName name="_Key1" localSheetId="101" hidden="1">#REF!</definedName>
    <definedName name="_Key1" localSheetId="102" hidden="1">#REF!</definedName>
    <definedName name="_Key1" localSheetId="103" hidden="1">#REF!</definedName>
    <definedName name="_Key1" localSheetId="104" hidden="1">#REF!</definedName>
    <definedName name="_Key1" localSheetId="105" hidden="1">#REF!</definedName>
    <definedName name="_Key1" localSheetId="106" hidden="1">#REF!</definedName>
    <definedName name="_Key1" localSheetId="13" hidden="1">'9'!#REF!</definedName>
    <definedName name="_Key1" localSheetId="107" hidden="1">#REF!</definedName>
    <definedName name="_Key1" localSheetId="108" hidden="1">#REF!</definedName>
    <definedName name="_Key1" localSheetId="109" hidden="1">#REF!</definedName>
    <definedName name="_Key1" localSheetId="110" hidden="1">#REF!</definedName>
    <definedName name="_Key1" localSheetId="111" hidden="1">#REF!</definedName>
    <definedName name="_Key1" localSheetId="112" hidden="1">#REF!</definedName>
    <definedName name="_Key1" localSheetId="114" hidden="1">#REF!</definedName>
    <definedName name="_Key1" localSheetId="115" hidden="1">#REF!</definedName>
    <definedName name="_Key1" localSheetId="117" hidden="1">#REF!</definedName>
    <definedName name="_Key1" localSheetId="118" hidden="1">#REF!</definedName>
    <definedName name="_Key1" hidden="1">#REF!</definedName>
    <definedName name="_Order1" hidden="1">255</definedName>
    <definedName name="_Regression_Int" localSheetId="15" hidden="1">1</definedName>
    <definedName name="_Regression_Int" localSheetId="16" hidden="1">1</definedName>
    <definedName name="_Regression_Int" localSheetId="171" hidden="1">1</definedName>
    <definedName name="_Regression_Int" localSheetId="179" hidden="1">1</definedName>
    <definedName name="_Regression_Int" localSheetId="184" hidden="1">1</definedName>
    <definedName name="_Regression_Int" localSheetId="197" hidden="1">1</definedName>
    <definedName name="_Regression_Int" localSheetId="204"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A_impresión_IM" localSheetId="15">'10'!$A$1:$P$42</definedName>
    <definedName name="A_impresión_IM" localSheetId="16">'11'!$A$1:$P$31</definedName>
    <definedName name="A_impresión_IM" localSheetId="171">'145'!$A$1:$P$54</definedName>
    <definedName name="A_impresión_IM" localSheetId="179">'151'!$A$1:$P$33</definedName>
    <definedName name="A_impresión_IM" localSheetId="184">'155'!$A$1:$P$33</definedName>
    <definedName name="A_impresión_IM" localSheetId="197">'166'!$A$1:$R$39</definedName>
    <definedName name="A_impresión_IM" localSheetId="204">'172'!$A$1:$B$41</definedName>
    <definedName name="A_impresión_IM" localSheetId="6">'2'!$A$1:$A$60</definedName>
    <definedName name="A_impresión_IM" localSheetId="7">'3'!$A$1:$A$60</definedName>
    <definedName name="A_impresión_IM" localSheetId="8">'4'!$A$1:$A$59</definedName>
    <definedName name="A_impresión_IM" localSheetId="9">'5'!$A$1:$A$59</definedName>
    <definedName name="A_impresión_IM" localSheetId="10">'6'!$A$1:$A$40</definedName>
    <definedName name="A_impresión_IM" localSheetId="11">'7'!$A$1:$A$40</definedName>
    <definedName name="A_impresión_IM" localSheetId="12">'8'!$A$1:$A$17</definedName>
    <definedName name="A_impresión_IM" localSheetId="13">'9'!$A$1:$A$14</definedName>
    <definedName name="_xlnm.Print_Area" localSheetId="5">'1'!$A$1:$Q$48</definedName>
    <definedName name="_xlnm.Print_Area" localSheetId="15">'10'!$A$1:$P$45</definedName>
    <definedName name="_xlnm.Print_Area" localSheetId="119">'100'!$A$1:$P$42</definedName>
    <definedName name="_xlnm.Print_Area" localSheetId="120">'101'!$A$1:$AB$40</definedName>
    <definedName name="_xlnm.Print_Area" localSheetId="121">'102'!$A$1:$AB$41</definedName>
    <definedName name="_xlnm.Print_Area" localSheetId="122">'103'!$A$1:$P$39</definedName>
    <definedName name="_xlnm.Print_Area" localSheetId="123">'104'!$A$1:$AB$30</definedName>
    <definedName name="_xlnm.Print_Area" localSheetId="124">'105'!$A$1:$AB$31</definedName>
    <definedName name="_xlnm.Print_Area" localSheetId="125">'106'!$A$1:$P$28</definedName>
    <definedName name="_xlnm.Print_Area" localSheetId="127">'107'!$A$1:$P$25</definedName>
    <definedName name="_xlnm.Print_Area" localSheetId="128">'108'!$A$1:$P$18</definedName>
    <definedName name="_xlnm.Print_Area" localSheetId="129">'109'!$A$1:$P$18</definedName>
    <definedName name="_xlnm.Print_Area" localSheetId="16">'11'!$A$1:$P$33</definedName>
    <definedName name="_xlnm.Print_Area" localSheetId="130">'110'!$A$1:$L$20</definedName>
    <definedName name="_xlnm.Print_Area" localSheetId="132">'111'!$A$1:$T$25</definedName>
    <definedName name="_xlnm.Print_Area" localSheetId="133">'112'!$A$1:$T$26</definedName>
    <definedName name="_xlnm.Print_Area" localSheetId="134">'113'!$A$1:$D$19</definedName>
    <definedName name="_xlnm.Print_Area" localSheetId="135">'114'!$A$1:$T$20</definedName>
    <definedName name="_xlnm.Print_Area" localSheetId="136">'115'!$A$1:$T$30</definedName>
    <definedName name="_xlnm.Print_Area" localSheetId="137">'116'!$A$1:$D$31</definedName>
    <definedName name="_xlnm.Print_Area" localSheetId="138">'117'!$A$1:$P$42</definedName>
    <definedName name="_xlnm.Print_Area" localSheetId="139">'118'!$A$1:$P$25</definedName>
    <definedName name="_xlnm.Print_Area" localSheetId="141">'119'!$A$1:$P$25</definedName>
    <definedName name="_xlnm.Print_Area" localSheetId="17">'12'!$A$1:$K$40</definedName>
    <definedName name="_xlnm.Print_Area" localSheetId="142">'120'!$A$1:$T$27</definedName>
    <definedName name="_xlnm.Print_Area" localSheetId="143">'121'!$A$1:$D$18</definedName>
    <definedName name="_xlnm.Print_Area" localSheetId="144">'122'!$A$1:$T$33</definedName>
    <definedName name="_xlnm.Print_Area" localSheetId="145">'123'!$A$1:$T$30</definedName>
    <definedName name="_xlnm.Print_Area" localSheetId="146">'124'!$A$1:$D$33</definedName>
    <definedName name="_xlnm.Print_Area" localSheetId="147">'125'!$A$1:$P$44</definedName>
    <definedName name="_xlnm.Print_Area" localSheetId="148">'126'!$A$1:$P$26</definedName>
    <definedName name="_xlnm.Print_Area" localSheetId="150">'127'!$A$1:$X$25</definedName>
    <definedName name="_xlnm.Print_Area" localSheetId="151">'128'!$A$1:$X$25</definedName>
    <definedName name="_xlnm.Print_Area" localSheetId="152">'129'!$A$1:$X$24</definedName>
    <definedName name="_xlnm.Print_Area" localSheetId="18">'13'!$A$1:$K$40</definedName>
    <definedName name="_xlnm.Print_Area" localSheetId="153">'130'!$A$1:$L$30</definedName>
    <definedName name="_xlnm.Print_Area" localSheetId="155">'131'!$A$1:$P$26</definedName>
    <definedName name="_xlnm.Print_Area" localSheetId="156">'132'!$A$1:$P$36</definedName>
    <definedName name="_xlnm.Print_Area" localSheetId="157">'133'!$A$1:$P$32</definedName>
    <definedName name="_xlnm.Print_Area" localSheetId="159">'134'!$A$1:$N$54</definedName>
    <definedName name="_xlnm.Print_Area" localSheetId="160">'135'!$A$1:$X$55</definedName>
    <definedName name="_xlnm.Print_Area" localSheetId="161">'136'!$A$1:$N$54</definedName>
    <definedName name="_xlnm.Print_Area" localSheetId="162">'137'!$A$1:$X$55</definedName>
    <definedName name="_xlnm.Print_Area" localSheetId="163">'138'!$A$1:$X$28</definedName>
    <definedName name="_xlnm.Print_Area" localSheetId="164">'139'!$A$1:$X$28</definedName>
    <definedName name="_xlnm.Print_Area" localSheetId="19">'14'!$A$1:$I$37</definedName>
    <definedName name="_xlnm.Print_Area" localSheetId="165">'140'!$A$1:$X$28</definedName>
    <definedName name="_xlnm.Print_Area" localSheetId="166">'141'!$A$1:$N$32</definedName>
    <definedName name="_xlnm.Print_Area" localSheetId="167">'142'!$A$1:$V$41</definedName>
    <definedName name="_xlnm.Print_Area" localSheetId="169">'143'!$A$1:$O$39</definedName>
    <definedName name="_xlnm.Print_Area" localSheetId="170">'144'!$A$1:$O$37</definedName>
    <definedName name="_xlnm.Print_Area" localSheetId="171">'145'!$A$1:$P$36</definedName>
    <definedName name="_xlnm.Print_Area" localSheetId="172">'146'!$A$1:$L$40</definedName>
    <definedName name="_xlnm.Print_Area" localSheetId="173">'147'!$A$1:$L$39</definedName>
    <definedName name="_xlnm.Print_Area" localSheetId="175">'148'!$A$1:$L$39</definedName>
    <definedName name="_xlnm.Print_Area" localSheetId="176">'149'!$A$1:$L$40</definedName>
    <definedName name="_xlnm.Print_Area" localSheetId="20">'15'!$A$1:$I$26</definedName>
    <definedName name="_xlnm.Print_Area" localSheetId="178">'150'!$A$1:$I$36</definedName>
    <definedName name="_xlnm.Print_Area" localSheetId="179">'151'!$A$1:$P$38</definedName>
    <definedName name="_xlnm.Print_Area" localSheetId="180">'152'!$A$1:$K$43</definedName>
    <definedName name="_xlnm.Print_Area" localSheetId="181">'153'!$A$1:$K$39</definedName>
    <definedName name="_xlnm.Print_Area" localSheetId="183">'154'!$A$1:$I$37</definedName>
    <definedName name="_xlnm.Print_Area" localSheetId="184">'155'!$A$1:$P$37</definedName>
    <definedName name="_xlnm.Print_Area" localSheetId="185">'156'!$A$1:$I$40</definedName>
    <definedName name="_xlnm.Print_Area" localSheetId="186">'157'!$A$1:$I$39</definedName>
    <definedName name="_xlnm.Print_Area" localSheetId="188">'158'!$A$1:$I$28</definedName>
    <definedName name="_xlnm.Print_Area" localSheetId="189">'159'!$A$1:$I$27</definedName>
    <definedName name="_xlnm.Print_Area" localSheetId="22">'16'!$A$1:$X$23</definedName>
    <definedName name="_xlnm.Print_Area" localSheetId="190">'160'!$A$1:$P$33</definedName>
    <definedName name="_xlnm.Print_Area" localSheetId="191">'161'!$A$1:$P$32</definedName>
    <definedName name="_xlnm.Print_Area" localSheetId="192">'162'!$A$1:$K$41</definedName>
    <definedName name="_xlnm.Print_Area" localSheetId="193">'163'!$A$1:$K$41</definedName>
    <definedName name="_xlnm.Print_Area" localSheetId="194">'164'!$A$1:$I$38</definedName>
    <definedName name="_xlnm.Print_Area" localSheetId="195">'165'!$A$1:$I$29</definedName>
    <definedName name="_xlnm.Print_Area" localSheetId="197">'166'!$A$1:$R$40</definedName>
    <definedName name="_xlnm.Print_Area" localSheetId="198">'167'!$A$1:$H$49</definedName>
    <definedName name="_xlnm.Print_Area" localSheetId="199">'168'!$A$1:$H$50</definedName>
    <definedName name="_xlnm.Print_Area" localSheetId="200">'169'!$A$1:$H$49</definedName>
    <definedName name="_xlnm.Print_Area" localSheetId="23">'17 '!$A$1:$X$38</definedName>
    <definedName name="_xlnm.Print_Area" localSheetId="201">'170'!$A$1:$H$50</definedName>
    <definedName name="_xlnm.Print_Area" localSheetId="202">'171'!$A$1:$H$50</definedName>
    <definedName name="_xlnm.Print_Area" localSheetId="204">'172'!$A$1:$Q$41</definedName>
    <definedName name="_xlnm.Print_Area" localSheetId="205">'173'!$A$1:$G$39</definedName>
    <definedName name="_xlnm.Print_Area" localSheetId="206">'174'!$A$1:$H$38</definedName>
    <definedName name="_xlnm.Print_Area" localSheetId="207">'175'!$A$1:$H$39</definedName>
    <definedName name="_xlnm.Print_Area" localSheetId="208">'176'!$A$1:$H$25</definedName>
    <definedName name="_xlnm.Print_Area" localSheetId="24">'18'!$A$1:$X$38</definedName>
    <definedName name="_xlnm.Print_Area" localSheetId="25">'19'!$A$1:$X$35</definedName>
    <definedName name="_xlnm.Print_Area" localSheetId="6">'2'!$A$1:$Q$60</definedName>
    <definedName name="_xlnm.Print_Area" localSheetId="26">'20 '!$A$1:$X$23</definedName>
    <definedName name="_xlnm.Print_Area" localSheetId="27">'21'!$A$1:$X$36</definedName>
    <definedName name="_xlnm.Print_Area" localSheetId="28">'22 '!$A$1:$X$22</definedName>
    <definedName name="_xlnm.Print_Area" localSheetId="29">'23'!$A$1:$X$22</definedName>
    <definedName name="_xlnm.Print_Area" localSheetId="30">'24 '!$A$1:$X$22</definedName>
    <definedName name="_xlnm.Print_Area" localSheetId="32">'25'!$A$1:$AB$22</definedName>
    <definedName name="_xlnm.Print_Area" localSheetId="33">'26'!$A$1:$AB$37</definedName>
    <definedName name="_xlnm.Print_Area" localSheetId="34">'27'!$A$1:$AB$37</definedName>
    <definedName name="_xlnm.Print_Area" localSheetId="35">'28'!$A$1:$AB$34</definedName>
    <definedName name="_xlnm.Print_Area" localSheetId="36">'29'!$A$1:$AB$21</definedName>
    <definedName name="_xlnm.Print_Area" localSheetId="7">'3'!$A$1:$Q$60</definedName>
    <definedName name="_xlnm.Print_Area" localSheetId="37">'30'!$A$1:$AB$35</definedName>
    <definedName name="_xlnm.Print_Area" localSheetId="38">'31'!$A$1:$AB$39</definedName>
    <definedName name="_xlnm.Print_Area" localSheetId="39">'32'!$A$1:$AB$39</definedName>
    <definedName name="_xlnm.Print_Area" localSheetId="40">'33'!$A$1:$AB$31</definedName>
    <definedName name="_xlnm.Print_Area" localSheetId="42">'34'!$A$1:$T$13</definedName>
    <definedName name="_xlnm.Print_Area" localSheetId="43">'35'!$A$1:$T$31</definedName>
    <definedName name="_xlnm.Print_Area" localSheetId="44">'36'!$A$1:$L$19</definedName>
    <definedName name="_xlnm.Print_Area" localSheetId="46">'37'!$A$1:$AB$22</definedName>
    <definedName name="_xlnm.Print_Area" localSheetId="47">'38'!$A$1:$AB$37</definedName>
    <definedName name="_xlnm.Print_Area" localSheetId="48">'39'!$A$1:$AB$37</definedName>
    <definedName name="_xlnm.Print_Area" localSheetId="8">'4'!$A$1:$Q$59</definedName>
    <definedName name="_xlnm.Print_Area" localSheetId="49">'40'!$A$1:$AB$34</definedName>
    <definedName name="_xlnm.Print_Area" localSheetId="50">'41'!$A$1:$AB$23</definedName>
    <definedName name="_xlnm.Print_Area" localSheetId="51">'42'!$A$1:$AB$35</definedName>
    <definedName name="_xlnm.Print_Area" localSheetId="52">'43'!$A$1:$AB$35</definedName>
    <definedName name="_xlnm.Print_Area" localSheetId="53">'44'!$A$1:$AB$35</definedName>
    <definedName name="_xlnm.Print_Area" localSheetId="54">'45'!$A$1:$AB$33</definedName>
    <definedName name="_xlnm.Print_Area" localSheetId="56">'46'!$A$1:$AB$23</definedName>
    <definedName name="_xlnm.Print_Area" localSheetId="57">'47'!$A$1:$AB$38</definedName>
    <definedName name="_xlnm.Print_Area" localSheetId="58">'48'!$A$1:$AB$38</definedName>
    <definedName name="_xlnm.Print_Area" localSheetId="59">'49'!$A$1:$AB$35</definedName>
    <definedName name="_xlnm.Print_Area" localSheetId="9">'5'!$A$1:$Q$59</definedName>
    <definedName name="_xlnm.Print_Area" localSheetId="60">'50'!$A$1:$X$23</definedName>
    <definedName name="_xlnm.Print_Area" localSheetId="61">'51'!$A$1:$AB$36</definedName>
    <definedName name="_xlnm.Print_Area" localSheetId="62">'52'!$A$1:$AB$35</definedName>
    <definedName name="_xlnm.Print_Area" localSheetId="63">'53'!$A$1:$AB$35</definedName>
    <definedName name="_xlnm.Print_Area" localSheetId="64">'54'!$A$1:$AB$28</definedName>
    <definedName name="_xlnm.Print_Area" localSheetId="66">'55'!$A$1:$AB$22</definedName>
    <definedName name="_xlnm.Print_Area" localSheetId="67">'56_1'!$A$1:$P$51</definedName>
    <definedName name="_xlnm.Print_Area" localSheetId="68">'56_2'!$A$1:$P$49</definedName>
    <definedName name="_xlnm.Print_Area" localSheetId="69">'57_1'!$A$1:$P$51</definedName>
    <definedName name="_xlnm.Print_Area" localSheetId="70">'57_2'!$A$1:$P$49</definedName>
    <definedName name="_xlnm.Print_Area" localSheetId="71">'58'!$A$1:$AB$37</definedName>
    <definedName name="_xlnm.Print_Area" localSheetId="72">'59'!$A$1:$AB$37</definedName>
    <definedName name="_xlnm.Print_Area" localSheetId="10">'6'!$A$1:$Q$40</definedName>
    <definedName name="_xlnm.Print_Area" localSheetId="73">'60'!$A$1:$AB$19</definedName>
    <definedName name="_xlnm.Print_Area" localSheetId="74">'61'!$A$1:$AB$35</definedName>
    <definedName name="_xlnm.Print_Area" localSheetId="75">'62'!$A$1:$AB$32</definedName>
    <definedName name="_xlnm.Print_Area" localSheetId="76">'63'!$A$1:$AB$32</definedName>
    <definedName name="_xlnm.Print_Area" localSheetId="77">'64'!$A$1:$AB$23</definedName>
    <definedName name="_xlnm.Print_Area" localSheetId="79">'65'!$A$1:$X$19</definedName>
    <definedName name="_xlnm.Print_Area" localSheetId="80">'66'!$A$1:$X$33</definedName>
    <definedName name="_xlnm.Print_Area" localSheetId="81">'67'!$A$1:$X$33</definedName>
    <definedName name="_xlnm.Print_Area" localSheetId="82">'68'!$A$1:$X$34</definedName>
    <definedName name="_xlnm.Print_Area" localSheetId="83">'69'!$A$1:$X$31</definedName>
    <definedName name="_xlnm.Print_Area" localSheetId="11">'7'!$A$1:$Q$40</definedName>
    <definedName name="_xlnm.Print_Area" localSheetId="84">'70'!$A$1:$X$32</definedName>
    <definedName name="_xlnm.Print_Area" localSheetId="86">'71'!$A$1:$P$19</definedName>
    <definedName name="_xlnm.Print_Area" localSheetId="87">'72_1'!$A$1:$P$49</definedName>
    <definedName name="_xlnm.Print_Area" localSheetId="88">'72_2'!$A$1:$P$42</definedName>
    <definedName name="_xlnm.Print_Area" localSheetId="89">'73'!$A$1:$P$36</definedName>
    <definedName name="_xlnm.Print_Area" localSheetId="90">'74'!$A$1:$P$36</definedName>
    <definedName name="_xlnm.Print_Area" localSheetId="91">'75'!$A$1:$P$35</definedName>
    <definedName name="_xlnm.Print_Area" localSheetId="92">'76'!$A$1:$P$30</definedName>
    <definedName name="_xlnm.Print_Area" localSheetId="93">'77'!$A$1:$P$30</definedName>
    <definedName name="_xlnm.Print_Area" localSheetId="95">'78'!$A$1:$AN$23</definedName>
    <definedName name="_xlnm.Print_Area" localSheetId="96">'79'!$A$1:$T$24</definedName>
    <definedName name="_xlnm.Print_Area" localSheetId="12">'8'!$A$1:$Q$17</definedName>
    <definedName name="_xlnm.Print_Area" localSheetId="97">'80'!$A$1:$T$24</definedName>
    <definedName name="_xlnm.Print_Area" localSheetId="98">'81'!$A$1:$AN$38</definedName>
    <definedName name="_xlnm.Print_Area" localSheetId="99">'82'!$A$1:$AN$38</definedName>
    <definedName name="_xlnm.Print_Area" localSheetId="100">'83'!$A$1:$AN$24</definedName>
    <definedName name="_xlnm.Print_Area" localSheetId="101">'84'!$A$1:$AN$23</definedName>
    <definedName name="_xlnm.Print_Area" localSheetId="102">'85'!$A$1:$X$35</definedName>
    <definedName name="_xlnm.Print_Area" localSheetId="103">'86'!$A$1:$X$34</definedName>
    <definedName name="_xlnm.Print_Area" localSheetId="104">'87'!$A$1:$X$37</definedName>
    <definedName name="_xlnm.Print_Area" localSheetId="105">'88'!$A$1:$T$27</definedName>
    <definedName name="_xlnm.Print_Area" localSheetId="106">'89'!$A$1:$T$26</definedName>
    <definedName name="_xlnm.Print_Area" localSheetId="13">'9'!$A$1:$Q$14</definedName>
    <definedName name="_xlnm.Print_Area" localSheetId="107">'90'!$A$1:$T$27</definedName>
    <definedName name="_xlnm.Print_Area" localSheetId="108">'91'!$A$1:$P$21</definedName>
    <definedName name="_xlnm.Print_Area" localSheetId="109">'92'!$A$1:$X$22</definedName>
    <definedName name="_xlnm.Print_Area" localSheetId="110">'93'!$A$1:$AN$42</definedName>
    <definedName name="_xlnm.Print_Area" localSheetId="111">'94'!$A$1:$AN$40</definedName>
    <definedName name="_xlnm.Print_Area" localSheetId="112">'95'!$A$1:$AF$30</definedName>
    <definedName name="_xlnm.Print_Area" localSheetId="114">'96'!$A$1:$L$21</definedName>
    <definedName name="_xlnm.Print_Area" localSheetId="115">'97'!$A$1:$H$26</definedName>
    <definedName name="_xlnm.Print_Area" localSheetId="117">'98'!$A$1:$AB$25</definedName>
    <definedName name="_xlnm.Print_Area" localSheetId="118">'99'!$A$1:$AB$44</definedName>
    <definedName name="_xlnm.Print_Area" localSheetId="55">'Acad. Diurna'!$A$1:$K$24</definedName>
    <definedName name="_xlnm.Print_Area" localSheetId="78">'Acad. Noct'!$A$1:$K$24</definedName>
    <definedName name="_xlnm.Print_Area" localSheetId="182">Asilo!$A$1:$K$24</definedName>
    <definedName name="_xlnm.Print_Area" localSheetId="94">'Atenc. Direc'!$A$1:$K$24</definedName>
    <definedName name="_xlnm.Print_Area" localSheetId="126">'Aula Edad'!$A$1:$K$24</definedName>
    <definedName name="_xlnm.Print_Area" localSheetId="113">CAIPAD!$A$1:$K$24</definedName>
    <definedName name="_xlnm.Print_Area" localSheetId="140">CINDEA!$A$1:$K$24</definedName>
    <definedName name="_xlnm.Print_Area" localSheetId="45">Colegios!$A$1:$K$24</definedName>
    <definedName name="_xlnm.Print_Area" localSheetId="149">CONED!$A$1:$K$24</definedName>
    <definedName name="_xlnm.Print_Area" localSheetId="1">Contenido!$B$1:$C$208</definedName>
    <definedName name="_xlnm.Print_Area" localSheetId="116">'Discap. Regul'!$A$1:$K$24</definedName>
    <definedName name="_xlnm.Print_Area" localSheetId="41">'Escuela Nocturna'!$A$1:$K$24</definedName>
    <definedName name="_xlnm.Print_Area" localSheetId="168">Extranjeros!$A$1:$K$24</definedName>
    <definedName name="_xlnm.Print_Area" localSheetId="2">Funcionarios!$B$2:$D$22</definedName>
    <definedName name="_xlnm.Print_Area" localSheetId="31">'I  y II Ciclos '!$A$1:$K$24</definedName>
    <definedName name="_xlnm.Print_Area" localSheetId="187">Instituciones!$A$1:$K$24</definedName>
    <definedName name="_xlnm.Print_Area" localSheetId="131">IPEC!$A$1:$K$24</definedName>
    <definedName name="_xlnm.Print_Area" localSheetId="174">Nicaragüenses!$A$1:$K$24</definedName>
    <definedName name="_xlnm.Print_Area" localSheetId="0">'PORTADA '!$B$1:$L$43</definedName>
    <definedName name="_xlnm.Print_Area" localSheetId="21">Preescolar!$A$1:$K$24</definedName>
    <definedName name="_xlnm.Print_Area" localSheetId="154">'Programas EA'!$A$1:$K$24</definedName>
    <definedName name="_xlnm.Print_Area" localSheetId="177">Refugiados!$A$1:$K$24</definedName>
    <definedName name="_xlnm.Print_Area" localSheetId="14">Resumen!$A$1:$K$24</definedName>
    <definedName name="_xlnm.Print_Area" localSheetId="203">Secciones!$A$1:$K$24</definedName>
    <definedName name="_xlnm.Print_Area" localSheetId="4">Serie!$A$1:$K$24</definedName>
    <definedName name="_xlnm.Print_Area" localSheetId="158">Tasas!$A$1:$K$24</definedName>
    <definedName name="_xlnm.Print_Area" localSheetId="65">'Tecn. Diu'!$A$1:$K$24</definedName>
    <definedName name="_xlnm.Print_Area" localSheetId="85">'Tecn. Noct'!$A$1:$K$24</definedName>
    <definedName name="_xlnm.Print_Area" localSheetId="196">'Tipo Dir.'!$A$1:$K$24</definedName>
    <definedName name="_xlnm.Database" localSheetId="67">'56_1'!$F$7:$BO$7</definedName>
    <definedName name="_xlnm.Database" localSheetId="68">'56_2'!$F$8:$BM$8</definedName>
    <definedName name="_xlnm.Database" localSheetId="69">'57_1'!$F$7:$CH$7</definedName>
    <definedName name="_xlnm.Database" localSheetId="70">'57_2'!$F$10:$CH$10</definedName>
    <definedName name="_xlnm.Database" localSheetId="87">'72_1'!$F$7:$CH$7</definedName>
    <definedName name="_xlnm.Database" localSheetId="88">'72_2'!$F$8:$CH$8</definedName>
    <definedName name="_xlnm.Print_Titles" localSheetId="1">Contenido!$1:$1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322" l="1"/>
  <c r="G61" i="322"/>
  <c r="H61" i="322"/>
  <c r="J61" i="322"/>
  <c r="K61" i="322"/>
  <c r="L61" i="322"/>
  <c r="N61" i="322"/>
  <c r="O61" i="322"/>
  <c r="P61" i="322"/>
  <c r="B63" i="322"/>
  <c r="C63" i="322"/>
  <c r="D63" i="322"/>
  <c r="B64" i="322"/>
  <c r="C64" i="322"/>
  <c r="D64" i="322"/>
  <c r="B66" i="322"/>
  <c r="C66" i="322"/>
  <c r="D66" i="322"/>
  <c r="Q37" i="347"/>
  <c r="Q33" i="347"/>
  <c r="D61" i="322" l="1"/>
  <c r="C61" i="322"/>
  <c r="B61" i="322"/>
  <c r="Q21" i="347"/>
  <c r="Q17" i="347"/>
  <c r="G59" i="348" l="1"/>
  <c r="G54" i="348"/>
  <c r="G52" i="348"/>
  <c r="G51" i="348"/>
  <c r="G50" i="348"/>
  <c r="P37" i="347"/>
  <c r="P33" i="347"/>
  <c r="P26" i="347"/>
  <c r="P21" i="347"/>
  <c r="P17" i="347"/>
  <c r="P9" i="347"/>
  <c r="B11" i="342"/>
  <c r="B12" i="342"/>
  <c r="B13" i="342"/>
  <c r="B14" i="342"/>
  <c r="B15" i="342"/>
  <c r="B16" i="342"/>
  <c r="B17" i="342"/>
  <c r="B18" i="342"/>
  <c r="B19" i="342"/>
  <c r="B20" i="342"/>
  <c r="B21" i="342"/>
  <c r="B22" i="342"/>
  <c r="B23" i="342"/>
  <c r="B24" i="342"/>
  <c r="B25" i="342"/>
  <c r="B26" i="342"/>
  <c r="B27" i="342"/>
  <c r="B28" i="342"/>
  <c r="B29" i="342"/>
  <c r="B30" i="342"/>
  <c r="B31" i="342"/>
  <c r="B32" i="342"/>
  <c r="B33" i="342"/>
  <c r="B34" i="342"/>
  <c r="B35" i="342"/>
  <c r="B36" i="342"/>
  <c r="B10" i="342"/>
  <c r="P16" i="347" l="1"/>
  <c r="P32" i="347"/>
  <c r="G49" i="348"/>
  <c r="P8" i="347" l="1"/>
  <c r="H9" i="341"/>
  <c r="I11" i="341" s="1"/>
  <c r="I12" i="341" l="1"/>
  <c r="I13" i="341"/>
  <c r="I14" i="341"/>
  <c r="I9" i="341" l="1"/>
  <c r="E11" i="340" l="1"/>
  <c r="E12" i="340"/>
  <c r="E13" i="340"/>
  <c r="E14" i="340"/>
  <c r="E15" i="340"/>
  <c r="E16" i="340"/>
  <c r="E17" i="340"/>
  <c r="E18" i="340"/>
  <c r="E19" i="340"/>
  <c r="E20" i="340"/>
  <c r="E21" i="340"/>
  <c r="E22" i="340"/>
  <c r="E23" i="340"/>
  <c r="E24" i="340"/>
  <c r="E10" i="340"/>
  <c r="E10" i="339"/>
  <c r="N29" i="336"/>
  <c r="J29" i="336"/>
  <c r="F29" i="336"/>
  <c r="H17" i="336" l="1"/>
  <c r="D29" i="336"/>
  <c r="C29" i="336"/>
  <c r="D27" i="336"/>
  <c r="C27" i="336"/>
  <c r="F26" i="336"/>
  <c r="D26" i="336"/>
  <c r="C26" i="336"/>
  <c r="O25" i="336"/>
  <c r="K25" i="336"/>
  <c r="H25" i="336"/>
  <c r="D25" i="336" s="1"/>
  <c r="G25" i="336"/>
  <c r="F22" i="336"/>
  <c r="D22" i="336"/>
  <c r="C22" i="336"/>
  <c r="J21" i="336"/>
  <c r="F21" i="336"/>
  <c r="D21" i="336"/>
  <c r="C21" i="336"/>
  <c r="O20" i="336"/>
  <c r="L20" i="336"/>
  <c r="K20" i="336"/>
  <c r="H20" i="336"/>
  <c r="G20" i="336"/>
  <c r="P18" i="336"/>
  <c r="O18" i="336"/>
  <c r="L18" i="336"/>
  <c r="G18" i="336"/>
  <c r="K17" i="336"/>
  <c r="G17" i="336"/>
  <c r="L16" i="336"/>
  <c r="K16" i="336"/>
  <c r="H16" i="336"/>
  <c r="G16" i="336"/>
  <c r="J11" i="336"/>
  <c r="F11" i="336"/>
  <c r="D11" i="336"/>
  <c r="C11" i="336"/>
  <c r="P8" i="335"/>
  <c r="L16" i="335"/>
  <c r="K17" i="335"/>
  <c r="K16" i="335"/>
  <c r="G18" i="335"/>
  <c r="G17" i="335"/>
  <c r="H17" i="335"/>
  <c r="D17" i="335" s="1"/>
  <c r="H16" i="335"/>
  <c r="G16" i="335"/>
  <c r="C27" i="335"/>
  <c r="D27" i="335"/>
  <c r="D26" i="335"/>
  <c r="D22" i="335"/>
  <c r="C26" i="335"/>
  <c r="D21" i="335"/>
  <c r="D11" i="335"/>
  <c r="D9" i="335"/>
  <c r="J21" i="335"/>
  <c r="F27" i="335"/>
  <c r="F26" i="335"/>
  <c r="F22" i="335"/>
  <c r="F21" i="335"/>
  <c r="B11" i="336" l="1"/>
  <c r="F17" i="335"/>
  <c r="B22" i="336"/>
  <c r="D16" i="336"/>
  <c r="B21" i="336"/>
  <c r="C16" i="336"/>
  <c r="J20" i="336"/>
  <c r="J16" i="335"/>
  <c r="L15" i="336"/>
  <c r="B26" i="336"/>
  <c r="J16" i="336"/>
  <c r="C17" i="336"/>
  <c r="C16" i="335"/>
  <c r="D16" i="335"/>
  <c r="C17" i="335"/>
  <c r="H15" i="335"/>
  <c r="F16" i="335"/>
  <c r="F16" i="336"/>
  <c r="K15" i="336"/>
  <c r="F20" i="336"/>
  <c r="F17" i="336"/>
  <c r="B29" i="336"/>
  <c r="F25" i="336"/>
  <c r="D20" i="336"/>
  <c r="C20" i="336"/>
  <c r="D17" i="336"/>
  <c r="H15" i="336"/>
  <c r="G15" i="336"/>
  <c r="C25" i="336"/>
  <c r="B25" i="336" s="1"/>
  <c r="B16" i="336" l="1"/>
  <c r="B17" i="336"/>
  <c r="D15" i="336"/>
  <c r="J15" i="336"/>
  <c r="C15" i="336"/>
  <c r="B20" i="336"/>
  <c r="F15" i="336"/>
  <c r="B15" i="336" l="1"/>
  <c r="J11" i="335"/>
  <c r="F11" i="335"/>
  <c r="B14" i="340" l="1"/>
  <c r="D9" i="340"/>
  <c r="F9" i="340"/>
  <c r="G9" i="340"/>
  <c r="H9" i="340"/>
  <c r="I9" i="340"/>
  <c r="C9" i="340"/>
  <c r="D60" i="330"/>
  <c r="C60" i="330"/>
  <c r="B60" i="330"/>
  <c r="D58" i="330"/>
  <c r="C58" i="330"/>
  <c r="B58" i="330"/>
  <c r="D57" i="330"/>
  <c r="C57" i="330"/>
  <c r="B57" i="330"/>
  <c r="P55" i="330"/>
  <c r="O55" i="330"/>
  <c r="N55" i="330"/>
  <c r="L55" i="330"/>
  <c r="K55" i="330"/>
  <c r="J55" i="330"/>
  <c r="H55" i="330"/>
  <c r="G55" i="330"/>
  <c r="F55" i="330"/>
  <c r="D61" i="327"/>
  <c r="C61" i="327"/>
  <c r="B61" i="327"/>
  <c r="D59" i="327"/>
  <c r="C59" i="327"/>
  <c r="B59" i="327"/>
  <c r="D58" i="327"/>
  <c r="C58" i="327"/>
  <c r="B58" i="327"/>
  <c r="P56" i="327"/>
  <c r="O56" i="327"/>
  <c r="N56" i="327"/>
  <c r="L56" i="327"/>
  <c r="K56" i="327"/>
  <c r="J56" i="327"/>
  <c r="H56" i="327"/>
  <c r="G56" i="327"/>
  <c r="F56" i="327"/>
  <c r="I23" i="334"/>
  <c r="F23" i="334"/>
  <c r="F23" i="333"/>
  <c r="B23" i="333" s="1"/>
  <c r="B23" i="334" l="1"/>
  <c r="B55" i="330"/>
  <c r="C55" i="330"/>
  <c r="D55" i="330"/>
  <c r="B56" i="327"/>
  <c r="C56" i="327"/>
  <c r="D56" i="327"/>
  <c r="B11" i="258"/>
  <c r="C11" i="258"/>
  <c r="D11" i="258"/>
  <c r="B12" i="258"/>
  <c r="C12" i="258"/>
  <c r="D12" i="258"/>
  <c r="B13" i="258"/>
  <c r="C13" i="258"/>
  <c r="D13" i="258"/>
  <c r="B14" i="258"/>
  <c r="C14" i="258"/>
  <c r="D14" i="258"/>
  <c r="B15" i="258"/>
  <c r="C15" i="258"/>
  <c r="D15" i="258"/>
  <c r="B16" i="258"/>
  <c r="C16" i="258"/>
  <c r="D16" i="258"/>
  <c r="B17" i="258"/>
  <c r="C17" i="258"/>
  <c r="D17" i="258"/>
  <c r="B18" i="258"/>
  <c r="C18" i="258"/>
  <c r="D18" i="258"/>
  <c r="B19" i="258"/>
  <c r="C19" i="258"/>
  <c r="D19" i="258"/>
  <c r="B20" i="258"/>
  <c r="C20" i="258"/>
  <c r="D20" i="258"/>
  <c r="B21" i="258"/>
  <c r="C21" i="258"/>
  <c r="D21" i="258"/>
  <c r="B22" i="258"/>
  <c r="C22" i="258"/>
  <c r="D22" i="258"/>
  <c r="B23" i="258"/>
  <c r="C23" i="258"/>
  <c r="D23" i="258"/>
  <c r="B24" i="258"/>
  <c r="C24" i="258"/>
  <c r="D24" i="258"/>
  <c r="B25" i="258"/>
  <c r="C25" i="258"/>
  <c r="D25" i="258"/>
  <c r="B26" i="258"/>
  <c r="C26" i="258"/>
  <c r="D26" i="258"/>
  <c r="B27" i="258"/>
  <c r="C27" i="258"/>
  <c r="D27" i="258"/>
  <c r="B28" i="258"/>
  <c r="C28" i="258"/>
  <c r="D28" i="258"/>
  <c r="B29" i="258"/>
  <c r="C29" i="258"/>
  <c r="D29" i="258"/>
  <c r="B30" i="258"/>
  <c r="C30" i="258"/>
  <c r="D30" i="258"/>
  <c r="B31" i="258"/>
  <c r="C31" i="258"/>
  <c r="D31" i="258"/>
  <c r="B32" i="258"/>
  <c r="C32" i="258"/>
  <c r="D32" i="258"/>
  <c r="B33" i="258"/>
  <c r="C33" i="258"/>
  <c r="D33" i="258"/>
  <c r="B34" i="258"/>
  <c r="C34" i="258"/>
  <c r="D34" i="258"/>
  <c r="B35" i="258"/>
  <c r="C35" i="258"/>
  <c r="D35" i="258"/>
  <c r="C10" i="258"/>
  <c r="D10" i="258"/>
  <c r="B10" i="258"/>
  <c r="P38" i="256"/>
  <c r="O38" i="256"/>
  <c r="N38" i="256"/>
  <c r="L38" i="256"/>
  <c r="K38" i="256"/>
  <c r="J38" i="256"/>
  <c r="H38" i="256"/>
  <c r="G38" i="256"/>
  <c r="F38" i="256"/>
  <c r="C38" i="256"/>
  <c r="D38" i="256"/>
  <c r="B38" i="256"/>
  <c r="P10" i="256"/>
  <c r="O10" i="256"/>
  <c r="N10" i="256"/>
  <c r="L10" i="256"/>
  <c r="K10" i="256"/>
  <c r="J10" i="256"/>
  <c r="H10" i="256"/>
  <c r="G10" i="256"/>
  <c r="F10" i="256"/>
  <c r="C10" i="256"/>
  <c r="D10" i="256"/>
  <c r="B10" i="256"/>
  <c r="P10" i="255"/>
  <c r="O10" i="255"/>
  <c r="N10" i="255"/>
  <c r="L10" i="255"/>
  <c r="K10" i="255"/>
  <c r="J10" i="255"/>
  <c r="H10" i="255"/>
  <c r="G10" i="255"/>
  <c r="F10" i="255"/>
  <c r="C10" i="255"/>
  <c r="D10" i="255"/>
  <c r="B10" i="255"/>
  <c r="P10" i="240"/>
  <c r="O10" i="240"/>
  <c r="N10" i="240"/>
  <c r="L10" i="240"/>
  <c r="K10" i="240"/>
  <c r="J10" i="240"/>
  <c r="H10" i="240"/>
  <c r="G10" i="240"/>
  <c r="F10" i="240"/>
  <c r="C10" i="240"/>
  <c r="D10" i="240"/>
  <c r="B10" i="240"/>
  <c r="P40" i="240"/>
  <c r="O40" i="240"/>
  <c r="N40" i="240"/>
  <c r="L40" i="240"/>
  <c r="K40" i="240"/>
  <c r="J40" i="240"/>
  <c r="H40" i="240"/>
  <c r="G40" i="240"/>
  <c r="F40" i="240"/>
  <c r="C40" i="240"/>
  <c r="D40" i="240"/>
  <c r="B40" i="240"/>
  <c r="P10" i="239"/>
  <c r="O10" i="239"/>
  <c r="N10" i="239"/>
  <c r="L10" i="239"/>
  <c r="K10" i="239"/>
  <c r="J10" i="239"/>
  <c r="H10" i="239"/>
  <c r="G10" i="239"/>
  <c r="F10" i="239"/>
  <c r="C10" i="239"/>
  <c r="D10" i="239"/>
  <c r="B10" i="239"/>
  <c r="P9" i="239" l="1"/>
  <c r="C9" i="255"/>
  <c r="F9" i="239"/>
  <c r="L9" i="239"/>
  <c r="J9" i="239"/>
  <c r="G9" i="239"/>
  <c r="H9" i="239"/>
  <c r="K9" i="239"/>
  <c r="C9" i="239"/>
  <c r="D9" i="239"/>
  <c r="O9" i="239"/>
  <c r="P9" i="255"/>
  <c r="G9" i="255"/>
  <c r="L9" i="255"/>
  <c r="O9" i="255"/>
  <c r="N9" i="255"/>
  <c r="B9" i="255"/>
  <c r="J9" i="255"/>
  <c r="F9" i="255"/>
  <c r="H9" i="255"/>
  <c r="K9" i="255"/>
  <c r="D9" i="255"/>
  <c r="N9" i="239"/>
  <c r="B9" i="239"/>
  <c r="P10" i="237"/>
  <c r="O10" i="237"/>
  <c r="N10" i="237"/>
  <c r="L10" i="237"/>
  <c r="K10" i="237"/>
  <c r="J10" i="237"/>
  <c r="H10" i="237"/>
  <c r="G10" i="237"/>
  <c r="F10" i="237"/>
  <c r="C10" i="237"/>
  <c r="D10" i="237"/>
  <c r="B10" i="237"/>
  <c r="P10" i="238"/>
  <c r="O10" i="238"/>
  <c r="N10" i="238"/>
  <c r="L10" i="238"/>
  <c r="K10" i="238"/>
  <c r="J10" i="238"/>
  <c r="H10" i="238"/>
  <c r="G10" i="238"/>
  <c r="F10" i="238"/>
  <c r="C10" i="238"/>
  <c r="D10" i="238"/>
  <c r="B10" i="238"/>
  <c r="P40" i="238"/>
  <c r="O40" i="238"/>
  <c r="N40" i="238"/>
  <c r="L40" i="238"/>
  <c r="K40" i="238"/>
  <c r="J40" i="238"/>
  <c r="H40" i="238"/>
  <c r="G40" i="238"/>
  <c r="F40" i="238"/>
  <c r="C40" i="238"/>
  <c r="D40" i="238"/>
  <c r="B40" i="238"/>
  <c r="B9" i="237" l="1"/>
  <c r="D9" i="237"/>
  <c r="G9" i="237"/>
  <c r="O9" i="237"/>
  <c r="P9" i="237"/>
  <c r="C9" i="237"/>
  <c r="F9" i="237"/>
  <c r="K9" i="237"/>
  <c r="J9" i="237"/>
  <c r="L9" i="237"/>
  <c r="N9" i="237"/>
  <c r="H9" i="237"/>
  <c r="M74" i="2" l="1"/>
  <c r="M73" i="2"/>
  <c r="M72" i="2"/>
  <c r="M71" i="2"/>
  <c r="M70" i="2"/>
  <c r="M69" i="2"/>
  <c r="M68" i="2"/>
  <c r="M67" i="2"/>
  <c r="M66" i="2"/>
  <c r="I74" i="2"/>
  <c r="I73" i="2"/>
  <c r="I72" i="2"/>
  <c r="I71" i="2"/>
  <c r="I70" i="2"/>
  <c r="I69" i="2"/>
  <c r="I68" i="2"/>
  <c r="I67" i="2"/>
  <c r="I66" i="2"/>
  <c r="I63" i="2" l="1"/>
  <c r="M63" i="2"/>
  <c r="G8" i="332" l="1"/>
  <c r="B9" i="329"/>
  <c r="I9" i="405" s="1"/>
  <c r="H8" i="324"/>
  <c r="D8" i="332" l="1"/>
  <c r="D8" i="329"/>
  <c r="D8" i="328"/>
  <c r="D8" i="324"/>
  <c r="I8" i="321" l="1"/>
  <c r="B8" i="407"/>
  <c r="D16" i="322" l="1"/>
  <c r="H8" i="406"/>
  <c r="G8" i="406"/>
  <c r="F8" i="406"/>
  <c r="E8" i="406"/>
  <c r="D8" i="406"/>
  <c r="C8" i="406"/>
  <c r="B8" i="406"/>
  <c r="N8" i="407"/>
  <c r="M8" i="407"/>
  <c r="L8" i="407"/>
  <c r="K8" i="407"/>
  <c r="J8" i="407"/>
  <c r="I8" i="407"/>
  <c r="H8" i="407"/>
  <c r="G8" i="407"/>
  <c r="F8" i="407"/>
  <c r="E8" i="407"/>
  <c r="D8" i="407"/>
  <c r="C8" i="407"/>
  <c r="H8" i="405" l="1"/>
  <c r="G8" i="405"/>
  <c r="F8" i="405"/>
  <c r="E8" i="405"/>
  <c r="D8" i="405"/>
  <c r="C8" i="405"/>
  <c r="B8" i="405"/>
  <c r="N8" i="321" l="1"/>
  <c r="J10" i="279" l="1"/>
  <c r="P9" i="304" l="1"/>
  <c r="O9" i="304"/>
  <c r="N9" i="304"/>
  <c r="L9" i="304"/>
  <c r="K9" i="304"/>
  <c r="J9" i="304"/>
  <c r="H9" i="304"/>
  <c r="G9" i="304"/>
  <c r="F9" i="304"/>
  <c r="P27" i="303"/>
  <c r="O27" i="303"/>
  <c r="N27" i="303"/>
  <c r="L27" i="303"/>
  <c r="K27" i="303"/>
  <c r="J27" i="303"/>
  <c r="H27" i="303"/>
  <c r="G27" i="303"/>
  <c r="F27" i="303"/>
  <c r="P10" i="303"/>
  <c r="O10" i="303"/>
  <c r="N10" i="303"/>
  <c r="L10" i="303"/>
  <c r="K10" i="303"/>
  <c r="J10" i="303"/>
  <c r="H10" i="303"/>
  <c r="G10" i="303"/>
  <c r="F10" i="303"/>
  <c r="B35" i="303"/>
  <c r="C35" i="303"/>
  <c r="D35" i="303"/>
  <c r="B36" i="303"/>
  <c r="C36" i="303"/>
  <c r="D36" i="303"/>
  <c r="B37" i="303"/>
  <c r="C37" i="303"/>
  <c r="D37" i="303"/>
  <c r="B38" i="303"/>
  <c r="C38" i="303"/>
  <c r="D38" i="303"/>
  <c r="B31" i="303"/>
  <c r="C31" i="303"/>
  <c r="D31" i="303"/>
  <c r="B32" i="303"/>
  <c r="C32" i="303"/>
  <c r="D32" i="303"/>
  <c r="B33" i="303"/>
  <c r="C33" i="303"/>
  <c r="D33" i="303"/>
  <c r="B34" i="303"/>
  <c r="C34" i="303"/>
  <c r="D34" i="303"/>
  <c r="B29" i="303"/>
  <c r="C29" i="303"/>
  <c r="D29" i="303"/>
  <c r="B30" i="303"/>
  <c r="C30" i="303"/>
  <c r="D30" i="303"/>
  <c r="P10" i="297" l="1"/>
  <c r="O10" i="297"/>
  <c r="N10" i="297"/>
  <c r="L10" i="297"/>
  <c r="K10" i="297"/>
  <c r="J10" i="297"/>
  <c r="H10" i="297"/>
  <c r="G10" i="297"/>
  <c r="F10" i="297"/>
  <c r="B12" i="297"/>
  <c r="C12" i="297"/>
  <c r="D12" i="297"/>
  <c r="B13" i="297"/>
  <c r="C13" i="297"/>
  <c r="D13" i="297"/>
  <c r="B14" i="297"/>
  <c r="C14" i="297"/>
  <c r="D14" i="297"/>
  <c r="B15" i="297"/>
  <c r="C15" i="297"/>
  <c r="D15" i="297"/>
  <c r="B16" i="297"/>
  <c r="C16" i="297"/>
  <c r="D16" i="297"/>
  <c r="B17" i="297"/>
  <c r="C17" i="297"/>
  <c r="D17" i="297"/>
  <c r="B18" i="297"/>
  <c r="C18" i="297"/>
  <c r="D18" i="297"/>
  <c r="B19" i="297"/>
  <c r="C19" i="297"/>
  <c r="D19" i="297"/>
  <c r="B20" i="297"/>
  <c r="C20" i="297"/>
  <c r="D20" i="297"/>
  <c r="B21" i="297"/>
  <c r="C21" i="297"/>
  <c r="D21" i="297"/>
  <c r="B22" i="297"/>
  <c r="C22" i="297"/>
  <c r="D22" i="297"/>
  <c r="B11" i="297"/>
  <c r="D11" i="297"/>
  <c r="C11" i="297"/>
  <c r="B29" i="296"/>
  <c r="C29" i="296"/>
  <c r="D29" i="296"/>
  <c r="B30" i="296"/>
  <c r="C30" i="296"/>
  <c r="D30" i="296"/>
  <c r="B31" i="296"/>
  <c r="C31" i="296"/>
  <c r="D31" i="296"/>
  <c r="B32" i="296"/>
  <c r="C32" i="296"/>
  <c r="D32" i="296"/>
  <c r="B33" i="296"/>
  <c r="C33" i="296"/>
  <c r="D33" i="296"/>
  <c r="B34" i="296"/>
  <c r="C34" i="296"/>
  <c r="D34" i="296"/>
  <c r="B35" i="296"/>
  <c r="C35" i="296"/>
  <c r="D35" i="296"/>
  <c r="B36" i="296"/>
  <c r="C36" i="296"/>
  <c r="D36" i="296"/>
  <c r="B37" i="296"/>
  <c r="C37" i="296"/>
  <c r="D37" i="296"/>
  <c r="B38" i="296"/>
  <c r="C38" i="296"/>
  <c r="D38" i="296"/>
  <c r="B28" i="296"/>
  <c r="C28" i="296"/>
  <c r="D28" i="296"/>
  <c r="B39" i="296"/>
  <c r="C39" i="296"/>
  <c r="D39" i="296"/>
  <c r="P27" i="296"/>
  <c r="O27" i="296"/>
  <c r="N27" i="296"/>
  <c r="L27" i="296"/>
  <c r="K27" i="296"/>
  <c r="J27" i="296"/>
  <c r="H27" i="296"/>
  <c r="G27" i="296"/>
  <c r="F27" i="296"/>
  <c r="P12" i="296"/>
  <c r="O12" i="296"/>
  <c r="N12" i="296"/>
  <c r="L12" i="296"/>
  <c r="K12" i="296"/>
  <c r="J12" i="296"/>
  <c r="H12" i="296"/>
  <c r="G12" i="296"/>
  <c r="F12" i="296"/>
  <c r="B14" i="296"/>
  <c r="C14" i="296"/>
  <c r="D14" i="296"/>
  <c r="B15" i="296"/>
  <c r="C15" i="296"/>
  <c r="D15" i="296"/>
  <c r="B16" i="296"/>
  <c r="C16" i="296"/>
  <c r="D16" i="296"/>
  <c r="B17" i="296"/>
  <c r="C17" i="296"/>
  <c r="D17" i="296"/>
  <c r="B18" i="296"/>
  <c r="C18" i="296"/>
  <c r="D18" i="296"/>
  <c r="B19" i="296"/>
  <c r="C19" i="296"/>
  <c r="D19" i="296"/>
  <c r="B20" i="296"/>
  <c r="C20" i="296"/>
  <c r="D20" i="296"/>
  <c r="B21" i="296"/>
  <c r="C21" i="296"/>
  <c r="D21" i="296"/>
  <c r="B22" i="296"/>
  <c r="C22" i="296"/>
  <c r="D22" i="296"/>
  <c r="B23" i="296"/>
  <c r="C23" i="296"/>
  <c r="D23" i="296"/>
  <c r="B24" i="296"/>
  <c r="C24" i="296"/>
  <c r="D24" i="296"/>
  <c r="L10" i="285"/>
  <c r="K10" i="285"/>
  <c r="J10" i="285"/>
  <c r="H10" i="285"/>
  <c r="G10" i="285"/>
  <c r="F10" i="285"/>
  <c r="C10" i="285"/>
  <c r="D10" i="285"/>
  <c r="B10" i="285"/>
  <c r="D10" i="297" l="1"/>
  <c r="C10" i="297"/>
  <c r="B10" i="297"/>
  <c r="AB11" i="280"/>
  <c r="AA11" i="280"/>
  <c r="Z11" i="280"/>
  <c r="X11" i="280"/>
  <c r="W11" i="280"/>
  <c r="V11" i="280"/>
  <c r="T11" i="280"/>
  <c r="S11" i="280"/>
  <c r="R11" i="280"/>
  <c r="P11" i="280"/>
  <c r="O11" i="280"/>
  <c r="N11" i="280"/>
  <c r="L11" i="280"/>
  <c r="K11" i="280"/>
  <c r="J11" i="280"/>
  <c r="H11" i="280"/>
  <c r="G11" i="280"/>
  <c r="F11" i="280"/>
  <c r="C25" i="279"/>
  <c r="D25" i="279"/>
  <c r="B25" i="279"/>
  <c r="AB10" i="279"/>
  <c r="AA10" i="279"/>
  <c r="Z10" i="279"/>
  <c r="X10" i="279"/>
  <c r="W10" i="279"/>
  <c r="V10" i="279"/>
  <c r="T10" i="279"/>
  <c r="S10" i="279"/>
  <c r="R10" i="279"/>
  <c r="P10" i="279"/>
  <c r="O10" i="279"/>
  <c r="N10" i="279"/>
  <c r="L10" i="279"/>
  <c r="K10" i="279"/>
  <c r="H10" i="279"/>
  <c r="G10" i="279"/>
  <c r="F10" i="279"/>
  <c r="F11" i="265" l="1"/>
  <c r="B11" i="265" s="1"/>
  <c r="G11" i="265"/>
  <c r="C11" i="265" s="1"/>
  <c r="H11" i="265"/>
  <c r="D11" i="265" s="1"/>
  <c r="F12" i="265"/>
  <c r="B12" i="265" s="1"/>
  <c r="G12" i="265"/>
  <c r="C12" i="265" s="1"/>
  <c r="H12" i="265"/>
  <c r="F13" i="265"/>
  <c r="B13" i="265" s="1"/>
  <c r="G13" i="265"/>
  <c r="C13" i="265" s="1"/>
  <c r="H13" i="265"/>
  <c r="D13" i="265" s="1"/>
  <c r="F14" i="265"/>
  <c r="B14" i="265" s="1"/>
  <c r="G14" i="265"/>
  <c r="C14" i="265" s="1"/>
  <c r="H14" i="265"/>
  <c r="D14" i="265" s="1"/>
  <c r="G10" i="265"/>
  <c r="C10" i="265" s="1"/>
  <c r="H10" i="265"/>
  <c r="D10" i="265" s="1"/>
  <c r="F10" i="265"/>
  <c r="B10" i="265" s="1"/>
  <c r="G9" i="396"/>
  <c r="H9" i="396"/>
  <c r="F9" i="396"/>
  <c r="B11" i="396"/>
  <c r="C11" i="396"/>
  <c r="D11" i="396"/>
  <c r="B12" i="396"/>
  <c r="C12" i="396"/>
  <c r="D12" i="396"/>
  <c r="B13" i="396"/>
  <c r="C13" i="396"/>
  <c r="D13" i="396"/>
  <c r="B14" i="396"/>
  <c r="C14" i="396"/>
  <c r="D14" i="396"/>
  <c r="C10" i="396"/>
  <c r="D10" i="396"/>
  <c r="B10" i="396"/>
  <c r="D12" i="265" l="1"/>
  <c r="B10" i="266" l="1"/>
  <c r="B12" i="397"/>
  <c r="C12" i="397"/>
  <c r="D12" i="397"/>
  <c r="B13" i="397"/>
  <c r="C13" i="397"/>
  <c r="D13" i="397"/>
  <c r="B14" i="397"/>
  <c r="C14" i="397"/>
  <c r="D14" i="397"/>
  <c r="B15" i="397"/>
  <c r="C15" i="397"/>
  <c r="D15" i="397"/>
  <c r="C11" i="397"/>
  <c r="D11" i="397"/>
  <c r="B11" i="397"/>
  <c r="G10" i="397"/>
  <c r="H10" i="397"/>
  <c r="F10" i="397"/>
  <c r="L21" i="308" l="1"/>
  <c r="K21" i="308"/>
  <c r="J21" i="308"/>
  <c r="H21" i="308"/>
  <c r="G21" i="308"/>
  <c r="F21" i="308"/>
  <c r="C21" i="308"/>
  <c r="D21" i="308"/>
  <c r="B21" i="308"/>
  <c r="L11" i="308" l="1"/>
  <c r="K11" i="308"/>
  <c r="J11" i="308"/>
  <c r="H11" i="308"/>
  <c r="G11" i="308"/>
  <c r="F11" i="308"/>
  <c r="C11" i="308"/>
  <c r="D11" i="308"/>
  <c r="B11" i="308"/>
  <c r="L10" i="398" l="1"/>
  <c r="K10" i="398"/>
  <c r="J10" i="398"/>
  <c r="H10" i="398"/>
  <c r="G10" i="398"/>
  <c r="F10" i="398"/>
  <c r="C10" i="398"/>
  <c r="D10" i="398"/>
  <c r="B10" i="398"/>
  <c r="H10" i="395" l="1"/>
  <c r="G10" i="395"/>
  <c r="F10" i="395"/>
  <c r="AI10" i="390"/>
  <c r="AH10" i="390"/>
  <c r="AI10" i="264"/>
  <c r="C37" i="2"/>
  <c r="D37" i="2"/>
  <c r="B37" i="2"/>
  <c r="B19" i="235" l="1"/>
  <c r="C19" i="235"/>
  <c r="B20" i="235"/>
  <c r="C20" i="235"/>
  <c r="B21" i="235"/>
  <c r="C21" i="235"/>
  <c r="B22" i="235"/>
  <c r="C22" i="235"/>
  <c r="B23" i="235"/>
  <c r="C23" i="235"/>
  <c r="B24" i="235"/>
  <c r="C24" i="235"/>
  <c r="AB9" i="246"/>
  <c r="AA9" i="246"/>
  <c r="Z9" i="246"/>
  <c r="X9" i="246"/>
  <c r="W9" i="246"/>
  <c r="V9" i="246"/>
  <c r="T9" i="246"/>
  <c r="S9" i="246"/>
  <c r="R9" i="246"/>
  <c r="P9" i="246"/>
  <c r="O9" i="246"/>
  <c r="N9" i="246"/>
  <c r="L9" i="246"/>
  <c r="K9" i="246"/>
  <c r="J9" i="246"/>
  <c r="H9" i="246"/>
  <c r="G9" i="246"/>
  <c r="F9" i="246"/>
  <c r="B27" i="246"/>
  <c r="C27" i="246"/>
  <c r="B28" i="246"/>
  <c r="C28" i="246"/>
  <c r="B27" i="245"/>
  <c r="C27" i="245"/>
  <c r="B28" i="245"/>
  <c r="C28" i="245"/>
  <c r="AB9" i="245"/>
  <c r="AA9" i="245"/>
  <c r="Z9" i="245"/>
  <c r="X9" i="245"/>
  <c r="W9" i="245"/>
  <c r="V9" i="245"/>
  <c r="T9" i="245"/>
  <c r="S9" i="245"/>
  <c r="R9" i="245"/>
  <c r="P9" i="245"/>
  <c r="O9" i="245"/>
  <c r="N9" i="245"/>
  <c r="L9" i="245"/>
  <c r="K9" i="245"/>
  <c r="J9" i="245"/>
  <c r="G9" i="245"/>
  <c r="H9" i="245"/>
  <c r="F9" i="245"/>
  <c r="D27" i="245" l="1"/>
  <c r="D28" i="245"/>
  <c r="D24" i="235"/>
  <c r="D23" i="235"/>
  <c r="D22" i="235"/>
  <c r="D21" i="235"/>
  <c r="D20" i="235"/>
  <c r="D19" i="235"/>
  <c r="D27" i="246"/>
  <c r="D28" i="246"/>
  <c r="D23" i="290" l="1"/>
  <c r="C23" i="290"/>
  <c r="B23" i="290"/>
  <c r="C16" i="262" l="1"/>
  <c r="D16" i="262"/>
  <c r="D15" i="262"/>
  <c r="C15" i="262"/>
  <c r="B15" i="262" l="1"/>
  <c r="AN9" i="390"/>
  <c r="AM9" i="390"/>
  <c r="AL9" i="390"/>
  <c r="AJ9" i="390"/>
  <c r="AI9" i="390"/>
  <c r="AH9" i="390"/>
  <c r="AF9" i="390"/>
  <c r="AE9" i="390"/>
  <c r="AD9" i="390"/>
  <c r="AB9" i="390"/>
  <c r="AA9" i="390"/>
  <c r="Z9" i="390"/>
  <c r="X9" i="390"/>
  <c r="W9" i="390"/>
  <c r="V9" i="390"/>
  <c r="T9" i="390"/>
  <c r="S9" i="390"/>
  <c r="R9" i="390"/>
  <c r="P9" i="390"/>
  <c r="O9" i="390"/>
  <c r="N9" i="390"/>
  <c r="L9" i="390"/>
  <c r="K9" i="390"/>
  <c r="J9" i="390"/>
  <c r="H9" i="390"/>
  <c r="G9" i="390"/>
  <c r="F9" i="390"/>
  <c r="D9" i="390"/>
  <c r="C9" i="390"/>
  <c r="B9" i="390"/>
  <c r="AN9" i="264"/>
  <c r="AM9" i="264"/>
  <c r="AL9" i="264"/>
  <c r="AJ9" i="264"/>
  <c r="AI9" i="264"/>
  <c r="AH9" i="264"/>
  <c r="AF9" i="264"/>
  <c r="AE9" i="264"/>
  <c r="AD9" i="264"/>
  <c r="AB9" i="264"/>
  <c r="AA9" i="264"/>
  <c r="Z9" i="264"/>
  <c r="X9" i="264"/>
  <c r="W9" i="264"/>
  <c r="V9" i="264"/>
  <c r="T9" i="264"/>
  <c r="S9" i="264"/>
  <c r="R9" i="264"/>
  <c r="P9" i="264"/>
  <c r="O9" i="264"/>
  <c r="N9" i="264"/>
  <c r="L9" i="264"/>
  <c r="K9" i="264"/>
  <c r="J9" i="264"/>
  <c r="H9" i="264"/>
  <c r="G9" i="264"/>
  <c r="F9" i="264"/>
  <c r="C9" i="264"/>
  <c r="D9" i="264"/>
  <c r="B9" i="264"/>
  <c r="B11" i="306" l="1"/>
  <c r="C11" i="306"/>
  <c r="D11" i="306"/>
  <c r="B12" i="306"/>
  <c r="C12" i="306"/>
  <c r="D12" i="306"/>
  <c r="X10" i="204" l="1"/>
  <c r="W10" i="204"/>
  <c r="V10" i="204"/>
  <c r="T10" i="204"/>
  <c r="S10" i="204"/>
  <c r="R10" i="204"/>
  <c r="P10" i="204"/>
  <c r="O10" i="204"/>
  <c r="N10" i="204"/>
  <c r="L10" i="204"/>
  <c r="K10" i="204"/>
  <c r="J10" i="204"/>
  <c r="G10" i="204"/>
  <c r="H10" i="204"/>
  <c r="F10" i="204"/>
  <c r="B14" i="204"/>
  <c r="C14" i="204"/>
  <c r="D14" i="204"/>
  <c r="B15" i="204"/>
  <c r="C15" i="204"/>
  <c r="D15" i="204"/>
  <c r="B16" i="204"/>
  <c r="C16" i="204"/>
  <c r="D16" i="204"/>
  <c r="B17" i="204"/>
  <c r="C17" i="204"/>
  <c r="D17" i="204"/>
  <c r="B18" i="204"/>
  <c r="C18" i="204"/>
  <c r="D18" i="204"/>
  <c r="B11" i="204"/>
  <c r="C11" i="204"/>
  <c r="D11" i="204"/>
  <c r="B12" i="204"/>
  <c r="C12" i="204"/>
  <c r="D12" i="204"/>
  <c r="C13" i="204"/>
  <c r="D13" i="204"/>
  <c r="B13" i="204"/>
  <c r="AB10" i="243"/>
  <c r="AA10" i="243"/>
  <c r="Z10" i="243"/>
  <c r="X10" i="243"/>
  <c r="W10" i="243"/>
  <c r="V10" i="243"/>
  <c r="T10" i="243"/>
  <c r="S10" i="243"/>
  <c r="R10" i="243"/>
  <c r="P10" i="243"/>
  <c r="O10" i="243"/>
  <c r="N10" i="243"/>
  <c r="L10" i="243"/>
  <c r="K10" i="243"/>
  <c r="J10" i="243"/>
  <c r="H10" i="243"/>
  <c r="G10" i="243"/>
  <c r="F10" i="243"/>
  <c r="D10" i="243"/>
  <c r="C10" i="243"/>
  <c r="B10" i="243"/>
  <c r="C10" i="204" l="1"/>
  <c r="B10" i="204"/>
  <c r="D10" i="204"/>
  <c r="N42" i="2"/>
  <c r="J42" i="2"/>
  <c r="F42" i="2"/>
  <c r="D42" i="2"/>
  <c r="C42" i="2"/>
  <c r="N41" i="2"/>
  <c r="J41" i="2"/>
  <c r="F41" i="2"/>
  <c r="D41" i="2"/>
  <c r="C41" i="2"/>
  <c r="N40" i="2"/>
  <c r="J40" i="2"/>
  <c r="F40" i="2"/>
  <c r="D40" i="2"/>
  <c r="C40" i="2"/>
  <c r="P39" i="2"/>
  <c r="O39" i="2"/>
  <c r="L39" i="2"/>
  <c r="K39" i="2"/>
  <c r="H39" i="2"/>
  <c r="G39" i="2"/>
  <c r="B39" i="2"/>
  <c r="F39" i="2" l="1"/>
  <c r="D39" i="2"/>
  <c r="J39" i="2"/>
  <c r="N39" i="2"/>
  <c r="C39" i="2"/>
  <c r="F26" i="3"/>
  <c r="F9" i="399" l="1"/>
  <c r="G9" i="399"/>
  <c r="H9" i="399"/>
  <c r="J9" i="399"/>
  <c r="K9" i="399"/>
  <c r="L9" i="399"/>
  <c r="N9" i="399"/>
  <c r="O9" i="399"/>
  <c r="P9" i="399"/>
  <c r="R9" i="399"/>
  <c r="S9" i="399"/>
  <c r="T9" i="399"/>
  <c r="V9" i="399"/>
  <c r="W9" i="399"/>
  <c r="X9" i="399"/>
  <c r="Z9" i="399"/>
  <c r="AA9" i="399"/>
  <c r="AB9" i="399"/>
  <c r="F10" i="399"/>
  <c r="G10" i="399"/>
  <c r="H10" i="399"/>
  <c r="J10" i="399"/>
  <c r="K10" i="399"/>
  <c r="L10" i="399"/>
  <c r="N10" i="399"/>
  <c r="O10" i="399"/>
  <c r="P10" i="399"/>
  <c r="R10" i="399"/>
  <c r="S10" i="399"/>
  <c r="T10" i="399"/>
  <c r="V10" i="399"/>
  <c r="W10" i="399"/>
  <c r="X10" i="399"/>
  <c r="Z10" i="399"/>
  <c r="AA10" i="399"/>
  <c r="AB10" i="399"/>
  <c r="F11" i="399"/>
  <c r="G11" i="399"/>
  <c r="H11" i="399"/>
  <c r="J11" i="399"/>
  <c r="K11" i="399"/>
  <c r="L11" i="399"/>
  <c r="N11" i="399"/>
  <c r="O11" i="399"/>
  <c r="P11" i="399"/>
  <c r="R11" i="399"/>
  <c r="S11" i="399"/>
  <c r="T11" i="399"/>
  <c r="V11" i="399"/>
  <c r="W11" i="399"/>
  <c r="X11" i="399"/>
  <c r="Z11" i="399"/>
  <c r="AA11" i="399"/>
  <c r="AB11" i="399"/>
  <c r="B12" i="200" l="1"/>
  <c r="C12" i="200"/>
  <c r="D12" i="200"/>
  <c r="B13" i="200"/>
  <c r="C13" i="200"/>
  <c r="D13" i="200"/>
  <c r="B14" i="200"/>
  <c r="C14" i="200"/>
  <c r="D14" i="200"/>
  <c r="B15" i="200"/>
  <c r="C15" i="200"/>
  <c r="D15" i="200"/>
  <c r="B16" i="200"/>
  <c r="C16" i="200"/>
  <c r="D16" i="200"/>
  <c r="B17" i="200"/>
  <c r="C17" i="200"/>
  <c r="D17" i="200"/>
  <c r="B18" i="200"/>
  <c r="C18" i="200"/>
  <c r="D18" i="200"/>
  <c r="B19" i="200"/>
  <c r="C19" i="200"/>
  <c r="D19" i="200"/>
  <c r="B20" i="200"/>
  <c r="C20" i="200"/>
  <c r="D20" i="200"/>
  <c r="B21" i="200"/>
  <c r="C21" i="200"/>
  <c r="D21" i="200"/>
  <c r="B22" i="200"/>
  <c r="C22" i="200"/>
  <c r="D22" i="200"/>
  <c r="B23" i="200"/>
  <c r="C23" i="200"/>
  <c r="D23" i="200"/>
  <c r="B24" i="200"/>
  <c r="C24" i="200"/>
  <c r="D24" i="200"/>
  <c r="B25" i="200"/>
  <c r="C25" i="200"/>
  <c r="D25" i="200"/>
  <c r="B26" i="200"/>
  <c r="C26" i="200"/>
  <c r="D26" i="200"/>
  <c r="B27" i="200"/>
  <c r="C27" i="200"/>
  <c r="D27" i="200"/>
  <c r="B28" i="200"/>
  <c r="C28" i="200"/>
  <c r="D28" i="200"/>
  <c r="B29" i="200"/>
  <c r="C29" i="200"/>
  <c r="D29" i="200"/>
  <c r="B30" i="200"/>
  <c r="C30" i="200"/>
  <c r="D30" i="200"/>
  <c r="B31" i="200"/>
  <c r="C31" i="200"/>
  <c r="D31" i="200"/>
  <c r="B32" i="200"/>
  <c r="C32" i="200"/>
  <c r="D32" i="200"/>
  <c r="B33" i="200"/>
  <c r="C33" i="200"/>
  <c r="D33" i="200"/>
  <c r="B34" i="200"/>
  <c r="C34" i="200"/>
  <c r="D34" i="200"/>
  <c r="C11" i="200"/>
  <c r="D11" i="200"/>
  <c r="B11" i="200"/>
  <c r="B11" i="199"/>
  <c r="B12" i="199"/>
  <c r="C12" i="199"/>
  <c r="D12" i="199"/>
  <c r="B13" i="199"/>
  <c r="C13" i="199"/>
  <c r="D13" i="199"/>
  <c r="B14" i="199"/>
  <c r="C14" i="199"/>
  <c r="D14" i="199"/>
  <c r="B15" i="199"/>
  <c r="C15" i="199"/>
  <c r="D15" i="199"/>
  <c r="B16" i="199"/>
  <c r="C16" i="199"/>
  <c r="D16" i="199"/>
  <c r="B17" i="199"/>
  <c r="C17" i="199"/>
  <c r="D17" i="199"/>
  <c r="B18" i="199"/>
  <c r="C18" i="199"/>
  <c r="D18" i="199"/>
  <c r="B19" i="199"/>
  <c r="C19" i="199"/>
  <c r="D19" i="199"/>
  <c r="B20" i="199"/>
  <c r="C20" i="199"/>
  <c r="D20" i="199"/>
  <c r="B21" i="199"/>
  <c r="C21" i="199"/>
  <c r="D21" i="199"/>
  <c r="B22" i="199"/>
  <c r="C22" i="199"/>
  <c r="D22" i="199"/>
  <c r="B23" i="199"/>
  <c r="C23" i="199"/>
  <c r="D23" i="199"/>
  <c r="B24" i="199"/>
  <c r="C24" i="199"/>
  <c r="D24" i="199"/>
  <c r="B25" i="199"/>
  <c r="C25" i="199"/>
  <c r="D25" i="199"/>
  <c r="B26" i="199"/>
  <c r="C26" i="199"/>
  <c r="D26" i="199"/>
  <c r="B27" i="199"/>
  <c r="C27" i="199"/>
  <c r="D27" i="199"/>
  <c r="B28" i="199"/>
  <c r="C28" i="199"/>
  <c r="D28" i="199"/>
  <c r="B29" i="199"/>
  <c r="C29" i="199"/>
  <c r="D29" i="199"/>
  <c r="B30" i="199"/>
  <c r="C30" i="199"/>
  <c r="D30" i="199"/>
  <c r="B31" i="199"/>
  <c r="C31" i="199"/>
  <c r="D31" i="199"/>
  <c r="B32" i="199"/>
  <c r="C32" i="199"/>
  <c r="D32" i="199"/>
  <c r="B33" i="199"/>
  <c r="C33" i="199"/>
  <c r="D33" i="199"/>
  <c r="B34" i="199"/>
  <c r="C34" i="199"/>
  <c r="D34" i="199"/>
  <c r="B35" i="199"/>
  <c r="C35" i="199"/>
  <c r="D35" i="199"/>
  <c r="B36" i="199"/>
  <c r="C36" i="199"/>
  <c r="D36" i="199"/>
  <c r="B37" i="199"/>
  <c r="C37" i="199"/>
  <c r="D37" i="199"/>
  <c r="C11" i="199"/>
  <c r="D11" i="199"/>
  <c r="G10" i="199"/>
  <c r="H10" i="199"/>
  <c r="F10" i="199"/>
  <c r="X12" i="197"/>
  <c r="W12" i="197"/>
  <c r="V12" i="197"/>
  <c r="X11" i="197"/>
  <c r="W11" i="197"/>
  <c r="V11" i="197"/>
  <c r="X10" i="197"/>
  <c r="W10" i="197"/>
  <c r="V10" i="197"/>
  <c r="T12" i="197"/>
  <c r="S12" i="197"/>
  <c r="R12" i="197"/>
  <c r="T11" i="197"/>
  <c r="S11" i="197"/>
  <c r="R11" i="197"/>
  <c r="T10" i="197"/>
  <c r="S10" i="197"/>
  <c r="R10" i="197"/>
  <c r="P12" i="197"/>
  <c r="O12" i="197"/>
  <c r="N12" i="197"/>
  <c r="P11" i="197"/>
  <c r="O11" i="197"/>
  <c r="N11" i="197"/>
  <c r="P10" i="197"/>
  <c r="O10" i="197"/>
  <c r="N10" i="197"/>
  <c r="L12" i="197"/>
  <c r="K12" i="197"/>
  <c r="J12" i="197"/>
  <c r="L11" i="197"/>
  <c r="K11" i="197"/>
  <c r="J11" i="197"/>
  <c r="L10" i="197"/>
  <c r="K10" i="197"/>
  <c r="J10" i="197"/>
  <c r="G12" i="197"/>
  <c r="H12" i="197"/>
  <c r="F12" i="197"/>
  <c r="F11" i="197"/>
  <c r="G11" i="197"/>
  <c r="H11" i="197"/>
  <c r="G10" i="197"/>
  <c r="H10" i="197"/>
  <c r="F10" i="197"/>
  <c r="X19" i="197"/>
  <c r="W19" i="197"/>
  <c r="V19" i="197"/>
  <c r="T19" i="197"/>
  <c r="S19" i="197"/>
  <c r="R19" i="197"/>
  <c r="P19" i="197"/>
  <c r="O19" i="197"/>
  <c r="N19" i="197"/>
  <c r="L19" i="197"/>
  <c r="K19" i="197"/>
  <c r="J19" i="197"/>
  <c r="H19" i="197"/>
  <c r="G19" i="197"/>
  <c r="F19" i="197"/>
  <c r="X14" i="197"/>
  <c r="W14" i="197"/>
  <c r="V14" i="197"/>
  <c r="T14" i="197"/>
  <c r="S14" i="197"/>
  <c r="R14" i="197"/>
  <c r="P14" i="197"/>
  <c r="O14" i="197"/>
  <c r="N14" i="197"/>
  <c r="L14" i="197"/>
  <c r="K14" i="197"/>
  <c r="J14" i="197"/>
  <c r="H14" i="197"/>
  <c r="G14" i="197"/>
  <c r="F14" i="197"/>
  <c r="D21" i="197"/>
  <c r="C21" i="197"/>
  <c r="B21" i="197"/>
  <c r="D20" i="197"/>
  <c r="C20" i="197"/>
  <c r="B20" i="197"/>
  <c r="B16" i="197"/>
  <c r="C16" i="197"/>
  <c r="D16" i="197"/>
  <c r="B17" i="197"/>
  <c r="C17" i="197"/>
  <c r="D17" i="197"/>
  <c r="C15" i="197"/>
  <c r="D15" i="197"/>
  <c r="B15" i="197"/>
  <c r="P9" i="197" l="1"/>
  <c r="B19" i="197"/>
  <c r="O9" i="197"/>
  <c r="D14" i="197"/>
  <c r="D11" i="197"/>
  <c r="C19" i="197"/>
  <c r="D19" i="197"/>
  <c r="V9" i="197"/>
  <c r="C14" i="197"/>
  <c r="S9" i="197"/>
  <c r="B14" i="197"/>
  <c r="K9" i="197"/>
  <c r="L9" i="197"/>
  <c r="B10" i="197"/>
  <c r="R9" i="197"/>
  <c r="T9" i="197"/>
  <c r="N9" i="197"/>
  <c r="W9" i="197"/>
  <c r="C11" i="197"/>
  <c r="X9" i="197"/>
  <c r="J9" i="197"/>
  <c r="D12" i="197"/>
  <c r="B11" i="197"/>
  <c r="B12" i="197"/>
  <c r="C12" i="197"/>
  <c r="H9" i="197"/>
  <c r="F9" i="197"/>
  <c r="G9" i="197"/>
  <c r="D10" i="197"/>
  <c r="C10" i="197"/>
  <c r="C34" i="404"/>
  <c r="B34" i="404"/>
  <c r="C33" i="404"/>
  <c r="B33" i="404"/>
  <c r="C32" i="404"/>
  <c r="B32" i="404"/>
  <c r="C31" i="404"/>
  <c r="B31" i="404"/>
  <c r="C30" i="404"/>
  <c r="B30" i="404"/>
  <c r="C29" i="404"/>
  <c r="B29" i="404"/>
  <c r="C28" i="404"/>
  <c r="B28" i="404"/>
  <c r="AB27" i="404"/>
  <c r="AA27" i="404"/>
  <c r="Z27" i="404"/>
  <c r="X27" i="404"/>
  <c r="W27" i="404"/>
  <c r="V27" i="404"/>
  <c r="T27" i="404"/>
  <c r="S27" i="404"/>
  <c r="R27" i="404"/>
  <c r="P27" i="404"/>
  <c r="O27" i="404"/>
  <c r="N27" i="404"/>
  <c r="L27" i="404"/>
  <c r="K27" i="404"/>
  <c r="J27" i="404"/>
  <c r="H27" i="404"/>
  <c r="G27" i="404"/>
  <c r="F27" i="404"/>
  <c r="C25" i="404"/>
  <c r="B25" i="404"/>
  <c r="C24" i="404"/>
  <c r="B24" i="404"/>
  <c r="C23" i="404"/>
  <c r="B23" i="404"/>
  <c r="C22" i="404"/>
  <c r="B22" i="404"/>
  <c r="C21" i="404"/>
  <c r="B21" i="404"/>
  <c r="C20" i="404"/>
  <c r="B20" i="404"/>
  <c r="C19" i="404"/>
  <c r="B19" i="404"/>
  <c r="AB18" i="404"/>
  <c r="AA18" i="404"/>
  <c r="Z18" i="404"/>
  <c r="X18" i="404"/>
  <c r="W18" i="404"/>
  <c r="V18" i="404"/>
  <c r="T18" i="404"/>
  <c r="S18" i="404"/>
  <c r="R18" i="404"/>
  <c r="P18" i="404"/>
  <c r="O18" i="404"/>
  <c r="N18" i="404"/>
  <c r="L18" i="404"/>
  <c r="K18" i="404"/>
  <c r="J18" i="404"/>
  <c r="H18" i="404"/>
  <c r="G18" i="404"/>
  <c r="F18" i="404"/>
  <c r="AB16" i="404"/>
  <c r="AA16" i="404"/>
  <c r="Z16" i="404"/>
  <c r="X16" i="404"/>
  <c r="W16" i="404"/>
  <c r="V16" i="404"/>
  <c r="T16" i="404"/>
  <c r="S16" i="404"/>
  <c r="R16" i="404"/>
  <c r="P16" i="404"/>
  <c r="O16" i="404"/>
  <c r="N16" i="404"/>
  <c r="L16" i="404"/>
  <c r="K16" i="404"/>
  <c r="J16" i="404"/>
  <c r="H16" i="404"/>
  <c r="G16" i="404"/>
  <c r="F16" i="404"/>
  <c r="AB15" i="404"/>
  <c r="AA15" i="404"/>
  <c r="Z15" i="404"/>
  <c r="X15" i="404"/>
  <c r="W15" i="404"/>
  <c r="V15" i="404"/>
  <c r="T15" i="404"/>
  <c r="S15" i="404"/>
  <c r="R15" i="404"/>
  <c r="P15" i="404"/>
  <c r="O15" i="404"/>
  <c r="N15" i="404"/>
  <c r="L15" i="404"/>
  <c r="K15" i="404"/>
  <c r="J15" i="404"/>
  <c r="H15" i="404"/>
  <c r="G15" i="404"/>
  <c r="F15" i="404"/>
  <c r="AB14" i="404"/>
  <c r="AA14" i="404"/>
  <c r="Z14" i="404"/>
  <c r="X14" i="404"/>
  <c r="W14" i="404"/>
  <c r="V14" i="404"/>
  <c r="T14" i="404"/>
  <c r="S14" i="404"/>
  <c r="R14" i="404"/>
  <c r="P14" i="404"/>
  <c r="O14" i="404"/>
  <c r="N14" i="404"/>
  <c r="L14" i="404"/>
  <c r="K14" i="404"/>
  <c r="J14" i="404"/>
  <c r="H14" i="404"/>
  <c r="G14" i="404"/>
  <c r="F14" i="404"/>
  <c r="AB13" i="404"/>
  <c r="AA13" i="404"/>
  <c r="Z13" i="404"/>
  <c r="X13" i="404"/>
  <c r="W13" i="404"/>
  <c r="V13" i="404"/>
  <c r="T13" i="404"/>
  <c r="S13" i="404"/>
  <c r="R13" i="404"/>
  <c r="P13" i="404"/>
  <c r="O13" i="404"/>
  <c r="N13" i="404"/>
  <c r="L13" i="404"/>
  <c r="K13" i="404"/>
  <c r="J13" i="404"/>
  <c r="H13" i="404"/>
  <c r="G13" i="404"/>
  <c r="F13" i="404"/>
  <c r="AB12" i="404"/>
  <c r="AA12" i="404"/>
  <c r="Z12" i="404"/>
  <c r="X12" i="404"/>
  <c r="W12" i="404"/>
  <c r="V12" i="404"/>
  <c r="T12" i="404"/>
  <c r="S12" i="404"/>
  <c r="R12" i="404"/>
  <c r="P12" i="404"/>
  <c r="O12" i="404"/>
  <c r="N12" i="404"/>
  <c r="L12" i="404"/>
  <c r="K12" i="404"/>
  <c r="J12" i="404"/>
  <c r="H12" i="404"/>
  <c r="G12" i="404"/>
  <c r="F12" i="404"/>
  <c r="AB11" i="404"/>
  <c r="AA11" i="404"/>
  <c r="Z11" i="404"/>
  <c r="X11" i="404"/>
  <c r="W11" i="404"/>
  <c r="V11" i="404"/>
  <c r="T11" i="404"/>
  <c r="S11" i="404"/>
  <c r="R11" i="404"/>
  <c r="P11" i="404"/>
  <c r="O11" i="404"/>
  <c r="N11" i="404"/>
  <c r="L11" i="404"/>
  <c r="K11" i="404"/>
  <c r="J11" i="404"/>
  <c r="H11" i="404"/>
  <c r="G11" i="404"/>
  <c r="F11" i="404"/>
  <c r="AB10" i="404"/>
  <c r="AA10" i="404"/>
  <c r="Z10" i="404"/>
  <c r="X10" i="404"/>
  <c r="W10" i="404"/>
  <c r="V10" i="404"/>
  <c r="T10" i="404"/>
  <c r="S10" i="404"/>
  <c r="R10" i="404"/>
  <c r="P10" i="404"/>
  <c r="O10" i="404"/>
  <c r="N10" i="404"/>
  <c r="L10" i="404"/>
  <c r="K10" i="404"/>
  <c r="J10" i="404"/>
  <c r="H10" i="404"/>
  <c r="G10" i="404"/>
  <c r="F10" i="404"/>
  <c r="C20" i="403"/>
  <c r="B20" i="403"/>
  <c r="C19" i="403"/>
  <c r="B19" i="403"/>
  <c r="C18" i="403"/>
  <c r="B18" i="403"/>
  <c r="C17" i="403"/>
  <c r="B17" i="403"/>
  <c r="C16" i="403"/>
  <c r="B16" i="403"/>
  <c r="C15" i="403"/>
  <c r="B15" i="403"/>
  <c r="C14" i="403"/>
  <c r="B14" i="403"/>
  <c r="C13" i="403"/>
  <c r="B13" i="403"/>
  <c r="C12" i="403"/>
  <c r="B12" i="403"/>
  <c r="C11" i="403"/>
  <c r="B11" i="403"/>
  <c r="C10" i="403"/>
  <c r="B10" i="403"/>
  <c r="AB9" i="403"/>
  <c r="AA9" i="403"/>
  <c r="Z9" i="403"/>
  <c r="X9" i="403"/>
  <c r="W9" i="403"/>
  <c r="V9" i="403"/>
  <c r="T9" i="403"/>
  <c r="S9" i="403"/>
  <c r="R9" i="403"/>
  <c r="P9" i="403"/>
  <c r="O9" i="403"/>
  <c r="N9" i="403"/>
  <c r="L9" i="403"/>
  <c r="K9" i="403"/>
  <c r="J9" i="403"/>
  <c r="H9" i="403"/>
  <c r="G9" i="403"/>
  <c r="F9" i="403"/>
  <c r="C33" i="402"/>
  <c r="B33" i="402"/>
  <c r="C32" i="402"/>
  <c r="B32" i="402"/>
  <c r="C31" i="402"/>
  <c r="B31" i="402"/>
  <c r="C30" i="402"/>
  <c r="B30" i="402"/>
  <c r="C29" i="402"/>
  <c r="B29" i="402"/>
  <c r="C28" i="402"/>
  <c r="B28" i="402"/>
  <c r="C27" i="402"/>
  <c r="B27" i="402"/>
  <c r="C26" i="402"/>
  <c r="B26" i="402"/>
  <c r="C25" i="402"/>
  <c r="B25" i="402"/>
  <c r="C24" i="402"/>
  <c r="B24" i="402"/>
  <c r="C23" i="402"/>
  <c r="B23" i="402"/>
  <c r="C22" i="402"/>
  <c r="B22" i="402"/>
  <c r="C21" i="402"/>
  <c r="B21" i="402"/>
  <c r="C20" i="402"/>
  <c r="B20" i="402"/>
  <c r="C19" i="402"/>
  <c r="B19" i="402"/>
  <c r="C18" i="402"/>
  <c r="B18" i="402"/>
  <c r="C17" i="402"/>
  <c r="B17" i="402"/>
  <c r="C16" i="402"/>
  <c r="B16" i="402"/>
  <c r="C15" i="402"/>
  <c r="B15" i="402"/>
  <c r="C14" i="402"/>
  <c r="B14" i="402"/>
  <c r="C13" i="402"/>
  <c r="B13" i="402"/>
  <c r="C12" i="402"/>
  <c r="B12" i="402"/>
  <c r="C11" i="402"/>
  <c r="B11" i="402"/>
  <c r="C10" i="402"/>
  <c r="B10" i="402"/>
  <c r="AB9" i="402"/>
  <c r="AA9" i="402"/>
  <c r="Z9" i="402"/>
  <c r="X9" i="402"/>
  <c r="W9" i="402"/>
  <c r="V9" i="402"/>
  <c r="T9" i="402"/>
  <c r="S9" i="402"/>
  <c r="R9" i="402"/>
  <c r="P9" i="402"/>
  <c r="O9" i="402"/>
  <c r="N9" i="402"/>
  <c r="L9" i="402"/>
  <c r="K9" i="402"/>
  <c r="J9" i="402"/>
  <c r="H9" i="402"/>
  <c r="G9" i="402"/>
  <c r="F9" i="402"/>
  <c r="C36" i="401"/>
  <c r="B36" i="401"/>
  <c r="C35" i="401"/>
  <c r="B35" i="401"/>
  <c r="C34" i="401"/>
  <c r="B34" i="401"/>
  <c r="C33" i="401"/>
  <c r="B33" i="401"/>
  <c r="C32" i="401"/>
  <c r="B32" i="401"/>
  <c r="C31" i="401"/>
  <c r="B31" i="401"/>
  <c r="C30" i="401"/>
  <c r="B30" i="401"/>
  <c r="C29" i="401"/>
  <c r="B29" i="401"/>
  <c r="C28" i="401"/>
  <c r="B28" i="401"/>
  <c r="C27" i="401"/>
  <c r="B27" i="401"/>
  <c r="C26" i="401"/>
  <c r="B26" i="401"/>
  <c r="C25" i="401"/>
  <c r="B25" i="401"/>
  <c r="C24" i="401"/>
  <c r="B24" i="401"/>
  <c r="C23" i="401"/>
  <c r="B23" i="401"/>
  <c r="C22" i="401"/>
  <c r="B22" i="401"/>
  <c r="C21" i="401"/>
  <c r="B21" i="401"/>
  <c r="C20" i="401"/>
  <c r="B20" i="401"/>
  <c r="C19" i="401"/>
  <c r="B19" i="401"/>
  <c r="C18" i="401"/>
  <c r="B18" i="401"/>
  <c r="C17" i="401"/>
  <c r="B17" i="401"/>
  <c r="C16" i="401"/>
  <c r="B16" i="401"/>
  <c r="C15" i="401"/>
  <c r="B15" i="401"/>
  <c r="C14" i="401"/>
  <c r="B14" i="401"/>
  <c r="C13" i="401"/>
  <c r="B13" i="401"/>
  <c r="C12" i="401"/>
  <c r="B12" i="401"/>
  <c r="C11" i="401"/>
  <c r="B11" i="401"/>
  <c r="C10" i="401"/>
  <c r="B10" i="401"/>
  <c r="AB9" i="401"/>
  <c r="AA9" i="401"/>
  <c r="Z9" i="401"/>
  <c r="X9" i="401"/>
  <c r="W9" i="401"/>
  <c r="V9" i="401"/>
  <c r="T9" i="401"/>
  <c r="S9" i="401"/>
  <c r="R9" i="401"/>
  <c r="P9" i="401"/>
  <c r="O9" i="401"/>
  <c r="N9" i="401"/>
  <c r="L9" i="401"/>
  <c r="K9" i="401"/>
  <c r="J9" i="401"/>
  <c r="H9" i="401"/>
  <c r="G9" i="401"/>
  <c r="F9" i="401"/>
  <c r="C36" i="400"/>
  <c r="B36" i="400"/>
  <c r="C35" i="400"/>
  <c r="B35" i="400"/>
  <c r="C34" i="400"/>
  <c r="B34" i="400"/>
  <c r="C33" i="400"/>
  <c r="B33" i="400"/>
  <c r="C32" i="400"/>
  <c r="B32" i="400"/>
  <c r="C31" i="400"/>
  <c r="B31" i="400"/>
  <c r="C30" i="400"/>
  <c r="B30" i="400"/>
  <c r="C29" i="400"/>
  <c r="B29" i="400"/>
  <c r="C28" i="400"/>
  <c r="B28" i="400"/>
  <c r="C27" i="400"/>
  <c r="B27" i="400"/>
  <c r="C26" i="400"/>
  <c r="B26" i="400"/>
  <c r="C25" i="400"/>
  <c r="B25" i="400"/>
  <c r="C24" i="400"/>
  <c r="B24" i="400"/>
  <c r="C23" i="400"/>
  <c r="B23" i="400"/>
  <c r="C22" i="400"/>
  <c r="B22" i="400"/>
  <c r="C21" i="400"/>
  <c r="B21" i="400"/>
  <c r="C20" i="400"/>
  <c r="B20" i="400"/>
  <c r="C19" i="400"/>
  <c r="B19" i="400"/>
  <c r="C18" i="400"/>
  <c r="B18" i="400"/>
  <c r="C17" i="400"/>
  <c r="B17" i="400"/>
  <c r="C16" i="400"/>
  <c r="B16" i="400"/>
  <c r="C15" i="400"/>
  <c r="B15" i="400"/>
  <c r="C14" i="400"/>
  <c r="B14" i="400"/>
  <c r="C13" i="400"/>
  <c r="B13" i="400"/>
  <c r="C12" i="400"/>
  <c r="B12" i="400"/>
  <c r="C11" i="400"/>
  <c r="B11" i="400"/>
  <c r="C10" i="400"/>
  <c r="B10" i="400"/>
  <c r="AB9" i="400"/>
  <c r="AA9" i="400"/>
  <c r="Z9" i="400"/>
  <c r="X9" i="400"/>
  <c r="W9" i="400"/>
  <c r="V9" i="400"/>
  <c r="T9" i="400"/>
  <c r="S9" i="400"/>
  <c r="R9" i="400"/>
  <c r="P9" i="400"/>
  <c r="O9" i="400"/>
  <c r="N9" i="400"/>
  <c r="L9" i="400"/>
  <c r="K9" i="400"/>
  <c r="J9" i="400"/>
  <c r="H9" i="400"/>
  <c r="G9" i="400"/>
  <c r="F9" i="400"/>
  <c r="D20" i="399"/>
  <c r="C20" i="399"/>
  <c r="B20" i="399"/>
  <c r="D19" i="399"/>
  <c r="C19" i="399"/>
  <c r="B19" i="399"/>
  <c r="AB18" i="399"/>
  <c r="AA18" i="399"/>
  <c r="Z18" i="399"/>
  <c r="X18" i="399"/>
  <c r="W18" i="399"/>
  <c r="V18" i="399"/>
  <c r="T18" i="399"/>
  <c r="S18" i="399"/>
  <c r="R18" i="399"/>
  <c r="P18" i="399"/>
  <c r="O18" i="399"/>
  <c r="N18" i="399"/>
  <c r="L18" i="399"/>
  <c r="K18" i="399"/>
  <c r="J18" i="399"/>
  <c r="H18" i="399"/>
  <c r="G18" i="399"/>
  <c r="F18" i="399"/>
  <c r="C16" i="399"/>
  <c r="B16" i="399"/>
  <c r="C15" i="399"/>
  <c r="B15" i="399"/>
  <c r="C14" i="399"/>
  <c r="B14" i="399"/>
  <c r="AB13" i="399"/>
  <c r="AA13" i="399"/>
  <c r="Z13" i="399"/>
  <c r="X13" i="399"/>
  <c r="W13" i="399"/>
  <c r="V13" i="399"/>
  <c r="T13" i="399"/>
  <c r="S13" i="399"/>
  <c r="R13" i="399"/>
  <c r="P13" i="399"/>
  <c r="O13" i="399"/>
  <c r="N13" i="399"/>
  <c r="L13" i="399"/>
  <c r="K13" i="399"/>
  <c r="J13" i="399"/>
  <c r="H13" i="399"/>
  <c r="G13" i="399"/>
  <c r="F13" i="399"/>
  <c r="B11" i="399"/>
  <c r="C11" i="399"/>
  <c r="V8" i="399"/>
  <c r="G8" i="399"/>
  <c r="B18" i="399" l="1"/>
  <c r="D16" i="401"/>
  <c r="D28" i="401"/>
  <c r="D22" i="402"/>
  <c r="D18" i="399"/>
  <c r="D25" i="404"/>
  <c r="C18" i="399"/>
  <c r="D17" i="400"/>
  <c r="D29" i="400"/>
  <c r="D17" i="402"/>
  <c r="D29" i="402"/>
  <c r="D24" i="404"/>
  <c r="S9" i="404"/>
  <c r="D13" i="400"/>
  <c r="D13" i="402"/>
  <c r="D25" i="402"/>
  <c r="D20" i="404"/>
  <c r="D31" i="404"/>
  <c r="D14" i="400"/>
  <c r="D21" i="404"/>
  <c r="D32" i="404"/>
  <c r="C13" i="404"/>
  <c r="D22" i="404"/>
  <c r="R9" i="404"/>
  <c r="D20" i="402"/>
  <c r="D18" i="401"/>
  <c r="D30" i="401"/>
  <c r="D12" i="402"/>
  <c r="D24" i="402"/>
  <c r="C10" i="404"/>
  <c r="W9" i="404"/>
  <c r="C12" i="404"/>
  <c r="C14" i="404"/>
  <c r="D19" i="404"/>
  <c r="B14" i="404"/>
  <c r="H9" i="404"/>
  <c r="X9" i="404"/>
  <c r="J9" i="404"/>
  <c r="Z9" i="404"/>
  <c r="C18" i="404"/>
  <c r="D23" i="404"/>
  <c r="D29" i="404"/>
  <c r="D32" i="402"/>
  <c r="D20" i="403"/>
  <c r="D21" i="400"/>
  <c r="D15" i="401"/>
  <c r="D27" i="401"/>
  <c r="D21" i="402"/>
  <c r="D33" i="402"/>
  <c r="D18" i="403"/>
  <c r="B13" i="404"/>
  <c r="D19" i="403"/>
  <c r="D10" i="403"/>
  <c r="C9" i="403"/>
  <c r="D11" i="403"/>
  <c r="B9" i="402"/>
  <c r="D16" i="402"/>
  <c r="D11" i="402"/>
  <c r="D23" i="402"/>
  <c r="D15" i="402"/>
  <c r="D28" i="402"/>
  <c r="D18" i="402"/>
  <c r="D30" i="402"/>
  <c r="D27" i="402"/>
  <c r="D19" i="402"/>
  <c r="D31" i="402"/>
  <c r="D14" i="402"/>
  <c r="D26" i="402"/>
  <c r="D20" i="400"/>
  <c r="D28" i="400"/>
  <c r="D18" i="400"/>
  <c r="D16" i="400"/>
  <c r="D25" i="400"/>
  <c r="D26" i="400"/>
  <c r="C16" i="404"/>
  <c r="D36" i="400"/>
  <c r="D9" i="197"/>
  <c r="D30" i="404"/>
  <c r="B11" i="404"/>
  <c r="B12" i="404"/>
  <c r="C11" i="404"/>
  <c r="O9" i="404"/>
  <c r="T9" i="404"/>
  <c r="P9" i="404"/>
  <c r="B15" i="404"/>
  <c r="B16" i="404"/>
  <c r="C15" i="404"/>
  <c r="AA9" i="404"/>
  <c r="B27" i="404"/>
  <c r="L9" i="404"/>
  <c r="AB9" i="404"/>
  <c r="D34" i="404"/>
  <c r="D33" i="404"/>
  <c r="K9" i="404"/>
  <c r="B10" i="404"/>
  <c r="V9" i="404"/>
  <c r="N9" i="404"/>
  <c r="D26" i="401"/>
  <c r="D13" i="401"/>
  <c r="D14" i="401"/>
  <c r="D17" i="401"/>
  <c r="D29" i="401"/>
  <c r="D23" i="400"/>
  <c r="D12" i="400"/>
  <c r="D24" i="400"/>
  <c r="D19" i="400"/>
  <c r="D33" i="400"/>
  <c r="D35" i="400"/>
  <c r="D31" i="400"/>
  <c r="D32" i="400"/>
  <c r="D15" i="400"/>
  <c r="D27" i="400"/>
  <c r="B9" i="400"/>
  <c r="D22" i="400"/>
  <c r="D34" i="400"/>
  <c r="D11" i="400"/>
  <c r="D30" i="400"/>
  <c r="D14" i="399"/>
  <c r="C13" i="399"/>
  <c r="B13" i="399"/>
  <c r="D11" i="399"/>
  <c r="C9" i="197"/>
  <c r="B9" i="197"/>
  <c r="D12" i="403"/>
  <c r="D13" i="403"/>
  <c r="D14" i="403"/>
  <c r="D16" i="403"/>
  <c r="D17" i="403"/>
  <c r="D15" i="403"/>
  <c r="D33" i="401"/>
  <c r="D20" i="401"/>
  <c r="D32" i="401"/>
  <c r="D21" i="401"/>
  <c r="D10" i="401"/>
  <c r="D22" i="401"/>
  <c r="D34" i="401"/>
  <c r="B9" i="401"/>
  <c r="D23" i="401"/>
  <c r="D35" i="401"/>
  <c r="D12" i="401"/>
  <c r="D24" i="401"/>
  <c r="D36" i="401"/>
  <c r="D19" i="401"/>
  <c r="D31" i="401"/>
  <c r="C9" i="401"/>
  <c r="D25" i="401"/>
  <c r="H8" i="399"/>
  <c r="B9" i="399"/>
  <c r="B10" i="399"/>
  <c r="W8" i="399"/>
  <c r="X8" i="399"/>
  <c r="K8" i="399"/>
  <c r="AB8" i="399"/>
  <c r="AA8" i="399"/>
  <c r="L8" i="399"/>
  <c r="C10" i="399"/>
  <c r="T8" i="399"/>
  <c r="S8" i="399"/>
  <c r="O8" i="399"/>
  <c r="P8" i="399"/>
  <c r="C9" i="399"/>
  <c r="J8" i="399"/>
  <c r="Z8" i="399"/>
  <c r="R8" i="399"/>
  <c r="D15" i="399"/>
  <c r="F8" i="399"/>
  <c r="N8" i="399"/>
  <c r="B9" i="403"/>
  <c r="F9" i="404"/>
  <c r="G9" i="404"/>
  <c r="D10" i="400"/>
  <c r="D10" i="402"/>
  <c r="D28" i="404"/>
  <c r="B18" i="404"/>
  <c r="D11" i="401"/>
  <c r="C9" i="400"/>
  <c r="C9" i="402"/>
  <c r="C27" i="404"/>
  <c r="D16" i="399"/>
  <c r="D10" i="404" l="1"/>
  <c r="D14" i="404"/>
  <c r="D9" i="403"/>
  <c r="D18" i="404"/>
  <c r="D13" i="404"/>
  <c r="D12" i="404"/>
  <c r="D11" i="404"/>
  <c r="D13" i="399"/>
  <c r="C9" i="404"/>
  <c r="D16" i="404"/>
  <c r="D9" i="402"/>
  <c r="D27" i="404"/>
  <c r="D9" i="399"/>
  <c r="B8" i="399"/>
  <c r="B9" i="404"/>
  <c r="D15" i="404"/>
  <c r="D9" i="401"/>
  <c r="D9" i="400"/>
  <c r="C8" i="399"/>
  <c r="D10" i="399"/>
  <c r="D9" i="404" l="1"/>
  <c r="D8" i="399"/>
  <c r="Q52" i="10"/>
  <c r="Q52" i="9"/>
  <c r="Q42" i="9" l="1"/>
  <c r="Q38" i="9"/>
  <c r="Q37" i="9" l="1"/>
  <c r="Q10" i="10"/>
  <c r="P36" i="14" l="1"/>
  <c r="P35" i="14" s="1"/>
  <c r="P31" i="14"/>
  <c r="P27" i="14"/>
  <c r="P24" i="14"/>
  <c r="P23" i="14"/>
  <c r="P22" i="14"/>
  <c r="P20" i="14"/>
  <c r="P19" i="14"/>
  <c r="P18" i="14"/>
  <c r="P10" i="14"/>
  <c r="P14" i="15"/>
  <c r="P10" i="15"/>
  <c r="P10" i="16"/>
  <c r="P9" i="16" s="1"/>
  <c r="P36" i="13"/>
  <c r="P35" i="13" s="1"/>
  <c r="P31" i="13"/>
  <c r="P27" i="13"/>
  <c r="P24" i="13"/>
  <c r="P23" i="13"/>
  <c r="P22" i="13"/>
  <c r="P20" i="13"/>
  <c r="P19" i="13"/>
  <c r="P18" i="13"/>
  <c r="P10" i="13"/>
  <c r="P52" i="12"/>
  <c r="P48" i="12"/>
  <c r="P43" i="12"/>
  <c r="P39" i="12"/>
  <c r="P36" i="12"/>
  <c r="P35" i="12"/>
  <c r="P34" i="12"/>
  <c r="P32" i="12"/>
  <c r="P31" i="12"/>
  <c r="P30" i="12"/>
  <c r="P23" i="12"/>
  <c r="P19" i="12"/>
  <c r="P11" i="12"/>
  <c r="P52" i="11"/>
  <c r="P48" i="11"/>
  <c r="P42" i="11"/>
  <c r="P38" i="11"/>
  <c r="P35" i="11"/>
  <c r="P34" i="11"/>
  <c r="P33" i="11"/>
  <c r="P31" i="11"/>
  <c r="P30" i="11"/>
  <c r="P29" i="11"/>
  <c r="P22" i="11"/>
  <c r="P18" i="11"/>
  <c r="P10" i="11"/>
  <c r="P52" i="10"/>
  <c r="P48" i="10"/>
  <c r="P42" i="10"/>
  <c r="P38" i="10"/>
  <c r="P35" i="10"/>
  <c r="P34" i="10"/>
  <c r="P33" i="10"/>
  <c r="P31" i="10"/>
  <c r="P30" i="10"/>
  <c r="P29" i="10"/>
  <c r="P22" i="10"/>
  <c r="P18" i="10"/>
  <c r="P10" i="10"/>
  <c r="P52" i="9"/>
  <c r="P48" i="9"/>
  <c r="P42" i="9"/>
  <c r="P38" i="9"/>
  <c r="P35" i="9"/>
  <c r="P34" i="9"/>
  <c r="P33" i="9"/>
  <c r="P31" i="9"/>
  <c r="P30" i="9"/>
  <c r="P29" i="9"/>
  <c r="P22" i="9"/>
  <c r="P18" i="9"/>
  <c r="P10" i="9"/>
  <c r="P33" i="12" l="1"/>
  <c r="P17" i="10"/>
  <c r="P17" i="11"/>
  <c r="P32" i="10"/>
  <c r="P37" i="9"/>
  <c r="P32" i="9"/>
  <c r="P17" i="14"/>
  <c r="P17" i="9"/>
  <c r="P37" i="10"/>
  <c r="P9" i="15"/>
  <c r="P37" i="11"/>
  <c r="P21" i="14"/>
  <c r="P38" i="12"/>
  <c r="P32" i="11"/>
  <c r="P17" i="13"/>
  <c r="P18" i="12"/>
  <c r="P47" i="11"/>
  <c r="P28" i="11"/>
  <c r="P47" i="10"/>
  <c r="P47" i="9"/>
  <c r="P26" i="14"/>
  <c r="P21" i="13"/>
  <c r="P28" i="10"/>
  <c r="P27" i="10" s="1"/>
  <c r="P9" i="10" s="1"/>
  <c r="P26" i="13"/>
  <c r="P29" i="12"/>
  <c r="P28" i="12" s="1"/>
  <c r="P28" i="9"/>
  <c r="P47" i="12"/>
  <c r="Q42" i="8"/>
  <c r="Q29" i="8"/>
  <c r="Q26" i="8"/>
  <c r="Q22" i="8"/>
  <c r="Q15" i="8" s="1"/>
  <c r="Q13" i="8"/>
  <c r="Q9" i="8" s="1"/>
  <c r="P16" i="14" l="1"/>
  <c r="P9" i="14" s="1"/>
  <c r="P27" i="9"/>
  <c r="P9" i="9" s="1"/>
  <c r="P9" i="12"/>
  <c r="P27" i="11"/>
  <c r="P9" i="11" s="1"/>
  <c r="P16" i="13"/>
  <c r="P9" i="13" s="1"/>
  <c r="Q25" i="8"/>
  <c r="Q24" i="8" s="1"/>
  <c r="Q8" i="8" s="1"/>
  <c r="P24" i="8"/>
  <c r="B9" i="282" l="1"/>
  <c r="C9" i="282"/>
  <c r="D9" i="282"/>
  <c r="B10" i="282"/>
  <c r="C10" i="282"/>
  <c r="D10" i="282"/>
  <c r="B11" i="282"/>
  <c r="C11" i="282"/>
  <c r="D11" i="282"/>
  <c r="B12" i="282"/>
  <c r="C12" i="282"/>
  <c r="D12" i="282"/>
  <c r="B13" i="282"/>
  <c r="C13" i="282"/>
  <c r="D13" i="282"/>
  <c r="B14" i="282"/>
  <c r="C14" i="282"/>
  <c r="D14" i="282"/>
  <c r="B15" i="282"/>
  <c r="C15" i="282"/>
  <c r="D15" i="282"/>
  <c r="B16" i="282"/>
  <c r="C16" i="282"/>
  <c r="D16" i="282"/>
  <c r="B17" i="282"/>
  <c r="C17" i="282"/>
  <c r="D17" i="282"/>
  <c r="B18" i="282"/>
  <c r="C18" i="282"/>
  <c r="D18" i="282"/>
  <c r="E12" i="6"/>
  <c r="E11" i="6"/>
  <c r="F20" i="5"/>
  <c r="F19" i="5"/>
  <c r="F18" i="5"/>
  <c r="F17" i="5"/>
  <c r="F16" i="5"/>
  <c r="F15" i="5"/>
  <c r="F14" i="5"/>
  <c r="F13" i="5"/>
  <c r="F12" i="5"/>
  <c r="F11" i="5"/>
  <c r="F10" i="5"/>
  <c r="B11" i="304" l="1"/>
  <c r="C11" i="304"/>
  <c r="D11" i="304"/>
  <c r="B12" i="304"/>
  <c r="C12" i="304"/>
  <c r="D12" i="304"/>
  <c r="B13" i="304"/>
  <c r="C13" i="304"/>
  <c r="D13" i="304"/>
  <c r="B14" i="304"/>
  <c r="C14" i="304"/>
  <c r="D14" i="304"/>
  <c r="B15" i="304"/>
  <c r="C15" i="304"/>
  <c r="D15" i="304"/>
  <c r="B16" i="304"/>
  <c r="C16" i="304"/>
  <c r="D16" i="304"/>
  <c r="B17" i="304"/>
  <c r="C17" i="304"/>
  <c r="D17" i="304"/>
  <c r="B18" i="304"/>
  <c r="C18" i="304"/>
  <c r="D18" i="304"/>
  <c r="B19" i="304"/>
  <c r="C19" i="304"/>
  <c r="D19" i="304"/>
  <c r="B20" i="304"/>
  <c r="C20" i="304"/>
  <c r="D20" i="304"/>
  <c r="B21" i="304"/>
  <c r="C21" i="304"/>
  <c r="D21" i="304"/>
  <c r="B22" i="304"/>
  <c r="C22" i="304"/>
  <c r="D22" i="304"/>
  <c r="B23" i="304"/>
  <c r="C23" i="304"/>
  <c r="D23" i="304"/>
  <c r="B39" i="303"/>
  <c r="C39" i="303"/>
  <c r="D39" i="303"/>
  <c r="B40" i="303"/>
  <c r="C40" i="303"/>
  <c r="D40" i="303"/>
  <c r="B41" i="303"/>
  <c r="C41" i="303"/>
  <c r="D41" i="303"/>
  <c r="B12" i="303"/>
  <c r="C12" i="303"/>
  <c r="D12" i="303"/>
  <c r="B13" i="303"/>
  <c r="C13" i="303"/>
  <c r="D13" i="303"/>
  <c r="B14" i="303"/>
  <c r="C14" i="303"/>
  <c r="D14" i="303"/>
  <c r="B15" i="303"/>
  <c r="C15" i="303"/>
  <c r="D15" i="303"/>
  <c r="B16" i="303"/>
  <c r="C16" i="303"/>
  <c r="D16" i="303"/>
  <c r="B17" i="303"/>
  <c r="C17" i="303"/>
  <c r="D17" i="303"/>
  <c r="B18" i="303"/>
  <c r="C18" i="303"/>
  <c r="D18" i="303"/>
  <c r="B19" i="303"/>
  <c r="C19" i="303"/>
  <c r="D19" i="303"/>
  <c r="B20" i="303"/>
  <c r="C20" i="303"/>
  <c r="D20" i="303"/>
  <c r="B21" i="303"/>
  <c r="C21" i="303"/>
  <c r="D21" i="303"/>
  <c r="B22" i="303"/>
  <c r="C22" i="303"/>
  <c r="D22" i="303"/>
  <c r="B23" i="303"/>
  <c r="C23" i="303"/>
  <c r="D23" i="303"/>
  <c r="B24" i="303"/>
  <c r="C24" i="303"/>
  <c r="D24" i="303"/>
  <c r="D27" i="296" l="1"/>
  <c r="C27" i="296"/>
  <c r="B13" i="296"/>
  <c r="B12" i="296" s="1"/>
  <c r="C13" i="296"/>
  <c r="C12" i="296" s="1"/>
  <c r="D13" i="296"/>
  <c r="D12" i="296" s="1"/>
  <c r="B27" i="296" l="1"/>
  <c r="F10" i="302"/>
  <c r="D23" i="299" l="1"/>
  <c r="C23" i="299"/>
  <c r="B23" i="299"/>
  <c r="D22" i="298" l="1"/>
  <c r="C22" i="298"/>
  <c r="B22" i="298"/>
  <c r="D23" i="291"/>
  <c r="C23" i="291"/>
  <c r="B23" i="291"/>
  <c r="D22" i="290" l="1"/>
  <c r="C22" i="290"/>
  <c r="B22" i="290"/>
  <c r="B11" i="270" l="1"/>
  <c r="C11" i="270"/>
  <c r="D11" i="270"/>
  <c r="B12" i="270"/>
  <c r="C12" i="270"/>
  <c r="D12" i="270"/>
  <c r="B13" i="270"/>
  <c r="C13" i="270"/>
  <c r="D13" i="270"/>
  <c r="B14" i="270"/>
  <c r="C14" i="270"/>
  <c r="D14" i="270"/>
  <c r="B15" i="270"/>
  <c r="C15" i="270"/>
  <c r="D15" i="270"/>
  <c r="B16" i="270"/>
  <c r="C16" i="270"/>
  <c r="D16" i="270"/>
  <c r="B17" i="270"/>
  <c r="C17" i="270"/>
  <c r="D17" i="270"/>
  <c r="B18" i="270"/>
  <c r="C18" i="270"/>
  <c r="D18" i="270"/>
  <c r="B19" i="270"/>
  <c r="C19" i="270"/>
  <c r="D19" i="270"/>
  <c r="B20" i="270"/>
  <c r="C20" i="270"/>
  <c r="D20" i="270"/>
  <c r="B21" i="270"/>
  <c r="C21" i="270"/>
  <c r="D21" i="270"/>
  <c r="B22" i="270"/>
  <c r="C22" i="270"/>
  <c r="D22" i="270"/>
  <c r="B23" i="270"/>
  <c r="C23" i="270"/>
  <c r="D23" i="270"/>
  <c r="C10" i="270"/>
  <c r="D10" i="270"/>
  <c r="B10" i="270"/>
  <c r="L9" i="270"/>
  <c r="K9" i="270"/>
  <c r="J9" i="270"/>
  <c r="P9" i="270"/>
  <c r="O9" i="270"/>
  <c r="N9" i="270"/>
  <c r="AI10" i="262"/>
  <c r="AJ10" i="262"/>
  <c r="AH10" i="262"/>
  <c r="B38" i="268" l="1"/>
  <c r="C38" i="268"/>
  <c r="D38" i="268" l="1"/>
  <c r="B10" i="217" l="1"/>
  <c r="C10" i="217"/>
  <c r="D10" i="217"/>
  <c r="B11" i="217"/>
  <c r="C11" i="217"/>
  <c r="D11" i="217"/>
  <c r="B12" i="217"/>
  <c r="C12" i="217"/>
  <c r="D12" i="217"/>
  <c r="D22" i="282" l="1"/>
  <c r="C22" i="282"/>
  <c r="B22" i="282"/>
  <c r="B17" i="306" l="1"/>
  <c r="C17" i="306"/>
  <c r="D17" i="306"/>
  <c r="B18" i="306"/>
  <c r="C18" i="306"/>
  <c r="D18" i="306"/>
  <c r="B19" i="306"/>
  <c r="C19" i="306"/>
  <c r="D19" i="306"/>
  <c r="D22" i="305" l="1"/>
  <c r="C22" i="305"/>
  <c r="B22" i="305"/>
  <c r="C11" i="335"/>
  <c r="B11" i="335" l="1"/>
  <c r="AB11" i="277"/>
  <c r="AA11" i="277"/>
  <c r="Z11" i="277"/>
  <c r="X11" i="277"/>
  <c r="W11" i="277"/>
  <c r="V11" i="277"/>
  <c r="AB10" i="276"/>
  <c r="AA10" i="276"/>
  <c r="Z10" i="276"/>
  <c r="W10" i="276"/>
  <c r="X10" i="276"/>
  <c r="V10" i="276"/>
  <c r="X14" i="273"/>
  <c r="W14" i="273"/>
  <c r="V14" i="273"/>
  <c r="T25" i="265" l="1"/>
  <c r="S25" i="265"/>
  <c r="R25" i="265"/>
  <c r="T24" i="265"/>
  <c r="S24" i="265"/>
  <c r="R24" i="265"/>
  <c r="T23" i="265"/>
  <c r="S23" i="265"/>
  <c r="R23" i="265"/>
  <c r="T22" i="265"/>
  <c r="S22" i="265"/>
  <c r="R22" i="265"/>
  <c r="T21" i="265"/>
  <c r="S21" i="265"/>
  <c r="R21" i="265"/>
  <c r="T20" i="265"/>
  <c r="S20" i="265"/>
  <c r="R20" i="265"/>
  <c r="T19" i="265"/>
  <c r="S19" i="265"/>
  <c r="R19" i="265"/>
  <c r="T18" i="265"/>
  <c r="S18" i="265"/>
  <c r="R18" i="265"/>
  <c r="T17" i="265"/>
  <c r="S17" i="265"/>
  <c r="R17" i="265"/>
  <c r="T16" i="265"/>
  <c r="S16" i="265"/>
  <c r="R16" i="265"/>
  <c r="T15" i="265"/>
  <c r="S15" i="265"/>
  <c r="R15" i="265"/>
  <c r="N16" i="265"/>
  <c r="O16" i="265"/>
  <c r="P16" i="265"/>
  <c r="N17" i="265"/>
  <c r="O17" i="265"/>
  <c r="P17" i="265"/>
  <c r="N18" i="265"/>
  <c r="O18" i="265"/>
  <c r="P18" i="265"/>
  <c r="N19" i="265"/>
  <c r="O19" i="265"/>
  <c r="P19" i="265"/>
  <c r="N20" i="265"/>
  <c r="O20" i="265"/>
  <c r="P20" i="265"/>
  <c r="N21" i="265"/>
  <c r="O21" i="265"/>
  <c r="P21" i="265"/>
  <c r="N22" i="265"/>
  <c r="O22" i="265"/>
  <c r="P22" i="265"/>
  <c r="N23" i="265"/>
  <c r="O23" i="265"/>
  <c r="P23" i="265"/>
  <c r="N24" i="265"/>
  <c r="O24" i="265"/>
  <c r="P24" i="265"/>
  <c r="N25" i="265"/>
  <c r="O25" i="265"/>
  <c r="P25" i="265"/>
  <c r="O15" i="265"/>
  <c r="P15" i="265"/>
  <c r="N15" i="265"/>
  <c r="F25" i="265" l="1"/>
  <c r="L25" i="265"/>
  <c r="K25" i="265"/>
  <c r="J25" i="265"/>
  <c r="H25" i="265"/>
  <c r="G25" i="265"/>
  <c r="F24" i="265"/>
  <c r="L24" i="265"/>
  <c r="K24" i="265"/>
  <c r="J24" i="265"/>
  <c r="H24" i="265"/>
  <c r="G24" i="265"/>
  <c r="F23" i="265"/>
  <c r="K23" i="265"/>
  <c r="J23" i="265"/>
  <c r="H23" i="265"/>
  <c r="G23" i="265"/>
  <c r="F22" i="265"/>
  <c r="L22" i="265"/>
  <c r="K22" i="265"/>
  <c r="J22" i="265"/>
  <c r="H22" i="265"/>
  <c r="G22" i="265"/>
  <c r="F21" i="265"/>
  <c r="L21" i="265"/>
  <c r="K21" i="265"/>
  <c r="J21" i="265"/>
  <c r="H21" i="265"/>
  <c r="G21" i="265"/>
  <c r="F20" i="265"/>
  <c r="L20" i="265"/>
  <c r="K20" i="265"/>
  <c r="J20" i="265"/>
  <c r="H20" i="265"/>
  <c r="G20" i="265"/>
  <c r="F19" i="265"/>
  <c r="L19" i="265"/>
  <c r="K19" i="265"/>
  <c r="J19" i="265"/>
  <c r="H19" i="265"/>
  <c r="G19" i="265"/>
  <c r="F18" i="265"/>
  <c r="L18" i="265"/>
  <c r="K18" i="265"/>
  <c r="J18" i="265"/>
  <c r="H18" i="265"/>
  <c r="G18" i="265"/>
  <c r="F17" i="265"/>
  <c r="K17" i="265"/>
  <c r="J17" i="265"/>
  <c r="H17" i="265"/>
  <c r="G17" i="265"/>
  <c r="F16" i="265"/>
  <c r="L16" i="265"/>
  <c r="K16" i="265"/>
  <c r="J16" i="265"/>
  <c r="H16" i="265"/>
  <c r="G16" i="265"/>
  <c r="L15" i="265"/>
  <c r="K15" i="265"/>
  <c r="J15" i="265"/>
  <c r="H15" i="265"/>
  <c r="G15" i="265"/>
  <c r="P10" i="397"/>
  <c r="D25" i="396"/>
  <c r="D24" i="396"/>
  <c r="C24" i="396"/>
  <c r="D34" i="392"/>
  <c r="C34" i="392"/>
  <c r="D33" i="392"/>
  <c r="C33" i="392"/>
  <c r="D32" i="392"/>
  <c r="C32" i="392"/>
  <c r="D31" i="392"/>
  <c r="C31" i="392"/>
  <c r="D30" i="392"/>
  <c r="C30" i="392"/>
  <c r="D29" i="392"/>
  <c r="C29" i="392"/>
  <c r="D28" i="392"/>
  <c r="C28" i="392"/>
  <c r="D27" i="392"/>
  <c r="C27" i="392"/>
  <c r="D26" i="392"/>
  <c r="C26" i="392"/>
  <c r="D25" i="392"/>
  <c r="C25" i="392"/>
  <c r="D24" i="392"/>
  <c r="C24" i="392"/>
  <c r="D23" i="392"/>
  <c r="C23" i="392"/>
  <c r="D22" i="392"/>
  <c r="C22" i="392"/>
  <c r="D21" i="392"/>
  <c r="C21" i="392"/>
  <c r="D20" i="392"/>
  <c r="C20" i="392"/>
  <c r="D19" i="392"/>
  <c r="C19" i="392"/>
  <c r="D18" i="392"/>
  <c r="C18" i="392"/>
  <c r="D17" i="392"/>
  <c r="C17" i="392"/>
  <c r="D16" i="392"/>
  <c r="C16" i="392"/>
  <c r="D15" i="392"/>
  <c r="C15" i="392"/>
  <c r="D14" i="392"/>
  <c r="C14" i="392"/>
  <c r="D13" i="392"/>
  <c r="C13" i="392"/>
  <c r="D12" i="392"/>
  <c r="C12" i="392"/>
  <c r="D11" i="392"/>
  <c r="C11" i="392"/>
  <c r="D10" i="392"/>
  <c r="C10" i="392"/>
  <c r="X9" i="392"/>
  <c r="W9" i="392"/>
  <c r="V9" i="392"/>
  <c r="T9" i="392"/>
  <c r="S9" i="392"/>
  <c r="R9" i="392"/>
  <c r="P9" i="392"/>
  <c r="O9" i="392"/>
  <c r="N9" i="392"/>
  <c r="L9" i="392"/>
  <c r="K9" i="392"/>
  <c r="J9" i="392"/>
  <c r="H9" i="392"/>
  <c r="G9" i="392"/>
  <c r="F9" i="392"/>
  <c r="G9" i="265" l="1"/>
  <c r="H9" i="265"/>
  <c r="B30" i="392"/>
  <c r="B28" i="392"/>
  <c r="B25" i="392"/>
  <c r="D18" i="397"/>
  <c r="L17" i="265"/>
  <c r="D24" i="397"/>
  <c r="L23" i="265"/>
  <c r="C16" i="397"/>
  <c r="D21" i="397"/>
  <c r="C17" i="397"/>
  <c r="D20" i="397"/>
  <c r="C24" i="397"/>
  <c r="D23" i="397"/>
  <c r="D22" i="397"/>
  <c r="C21" i="397"/>
  <c r="J10" i="397"/>
  <c r="C19" i="397"/>
  <c r="C23" i="397"/>
  <c r="C25" i="397"/>
  <c r="N10" i="397"/>
  <c r="D17" i="397"/>
  <c r="D26" i="397"/>
  <c r="O10" i="397"/>
  <c r="S10" i="397"/>
  <c r="D19" i="397"/>
  <c r="C22" i="397"/>
  <c r="D25" i="397"/>
  <c r="R10" i="397"/>
  <c r="K10" i="397"/>
  <c r="C26" i="397"/>
  <c r="C18" i="397"/>
  <c r="L10" i="397"/>
  <c r="C20" i="397"/>
  <c r="T10" i="397"/>
  <c r="F15" i="265"/>
  <c r="F9" i="265" s="1"/>
  <c r="D16" i="397"/>
  <c r="B19" i="392"/>
  <c r="B10" i="392"/>
  <c r="B34" i="392"/>
  <c r="D17" i="396"/>
  <c r="D18" i="396"/>
  <c r="B32" i="392"/>
  <c r="B23" i="392"/>
  <c r="D15" i="396"/>
  <c r="B13" i="392"/>
  <c r="R9" i="396"/>
  <c r="C16" i="396"/>
  <c r="C23" i="396"/>
  <c r="B24" i="396"/>
  <c r="B17" i="392"/>
  <c r="B15" i="392"/>
  <c r="C18" i="396"/>
  <c r="D19" i="396"/>
  <c r="B33" i="392"/>
  <c r="D22" i="396"/>
  <c r="S9" i="396"/>
  <c r="O9" i="396"/>
  <c r="P9" i="396"/>
  <c r="D16" i="396"/>
  <c r="C15" i="396"/>
  <c r="N9" i="396"/>
  <c r="C17" i="396"/>
  <c r="T9" i="396"/>
  <c r="C19" i="396"/>
  <c r="C22" i="396"/>
  <c r="D23" i="396"/>
  <c r="C25" i="396"/>
  <c r="B25" i="396" s="1"/>
  <c r="J9" i="396"/>
  <c r="B27" i="392"/>
  <c r="C21" i="396"/>
  <c r="K9" i="396"/>
  <c r="D21" i="396"/>
  <c r="C20" i="396"/>
  <c r="D20" i="396"/>
  <c r="L9" i="396"/>
  <c r="B26" i="392"/>
  <c r="B21" i="392"/>
  <c r="B31" i="392"/>
  <c r="B18" i="392"/>
  <c r="B22" i="392"/>
  <c r="C9" i="392"/>
  <c r="B14" i="392"/>
  <c r="B20" i="392"/>
  <c r="B29" i="392"/>
  <c r="B12" i="392"/>
  <c r="D9" i="392"/>
  <c r="B24" i="392"/>
  <c r="B11" i="392"/>
  <c r="B16" i="392"/>
  <c r="C10" i="397" l="1"/>
  <c r="D10" i="397"/>
  <c r="C9" i="396"/>
  <c r="D9" i="396"/>
  <c r="B23" i="397"/>
  <c r="B18" i="397"/>
  <c r="B26" i="397"/>
  <c r="B24" i="397"/>
  <c r="B21" i="397"/>
  <c r="B17" i="397"/>
  <c r="B22" i="397"/>
  <c r="B16" i="397"/>
  <c r="B20" i="397"/>
  <c r="B19" i="397"/>
  <c r="B25" i="397"/>
  <c r="B15" i="396"/>
  <c r="B17" i="396"/>
  <c r="B16" i="396"/>
  <c r="B18" i="396"/>
  <c r="B23" i="396"/>
  <c r="B22" i="396"/>
  <c r="B19" i="396"/>
  <c r="B21" i="396"/>
  <c r="B20" i="396"/>
  <c r="B9" i="392"/>
  <c r="B10" i="397" l="1"/>
  <c r="B9" i="396"/>
  <c r="P33" i="394"/>
  <c r="O33" i="394"/>
  <c r="P32" i="394"/>
  <c r="O32" i="394"/>
  <c r="P31" i="394"/>
  <c r="O31" i="394"/>
  <c r="P30" i="394"/>
  <c r="O30" i="394"/>
  <c r="P29" i="394"/>
  <c r="O29" i="394"/>
  <c r="P28" i="394"/>
  <c r="O28" i="394"/>
  <c r="P27" i="394"/>
  <c r="O27" i="394"/>
  <c r="P26" i="394"/>
  <c r="O26" i="394"/>
  <c r="P25" i="394"/>
  <c r="O25" i="394"/>
  <c r="P24" i="394"/>
  <c r="O24" i="394"/>
  <c r="P23" i="394"/>
  <c r="O23" i="394"/>
  <c r="P22" i="394"/>
  <c r="O22" i="394"/>
  <c r="P21" i="394"/>
  <c r="O21" i="394"/>
  <c r="P20" i="394"/>
  <c r="O20" i="394"/>
  <c r="P19" i="394"/>
  <c r="O19" i="394"/>
  <c r="P18" i="394"/>
  <c r="O18" i="394"/>
  <c r="P17" i="394"/>
  <c r="O17" i="394"/>
  <c r="P16" i="394"/>
  <c r="O16" i="394"/>
  <c r="P15" i="394"/>
  <c r="O15" i="394"/>
  <c r="P14" i="394"/>
  <c r="O14" i="394"/>
  <c r="P13" i="394"/>
  <c r="O13" i="394"/>
  <c r="P12" i="394"/>
  <c r="O12" i="394"/>
  <c r="P11" i="394"/>
  <c r="O11" i="394"/>
  <c r="P10" i="394"/>
  <c r="O10" i="394"/>
  <c r="D33" i="394"/>
  <c r="C33" i="394"/>
  <c r="D32" i="394"/>
  <c r="C32" i="394"/>
  <c r="D31" i="394"/>
  <c r="C31" i="394"/>
  <c r="D30" i="394"/>
  <c r="C30" i="394"/>
  <c r="D29" i="394"/>
  <c r="C29" i="394"/>
  <c r="D28" i="394"/>
  <c r="C28" i="394"/>
  <c r="D27" i="394"/>
  <c r="C27" i="394"/>
  <c r="D26" i="394"/>
  <c r="C26" i="394"/>
  <c r="D25" i="394"/>
  <c r="C25" i="394"/>
  <c r="D24" i="394"/>
  <c r="C24" i="394"/>
  <c r="D23" i="394"/>
  <c r="C23" i="394"/>
  <c r="D22" i="394"/>
  <c r="C22" i="394"/>
  <c r="D21" i="394"/>
  <c r="C21" i="394"/>
  <c r="D20" i="394"/>
  <c r="C20" i="394"/>
  <c r="D19" i="394"/>
  <c r="C19" i="394"/>
  <c r="D18" i="394"/>
  <c r="C18" i="394"/>
  <c r="D17" i="394"/>
  <c r="C17" i="394"/>
  <c r="D16" i="394"/>
  <c r="C16" i="394"/>
  <c r="D15" i="394"/>
  <c r="C15" i="394"/>
  <c r="D14" i="394"/>
  <c r="C14" i="394"/>
  <c r="D13" i="394"/>
  <c r="C13" i="394"/>
  <c r="D12" i="394"/>
  <c r="C12" i="394"/>
  <c r="D11" i="394"/>
  <c r="C11" i="394"/>
  <c r="D10" i="394"/>
  <c r="C10" i="394"/>
  <c r="P36" i="395"/>
  <c r="O36" i="395"/>
  <c r="P35" i="395"/>
  <c r="O35" i="395"/>
  <c r="P34" i="395"/>
  <c r="O34" i="395"/>
  <c r="P33" i="395"/>
  <c r="O33" i="395"/>
  <c r="P32" i="395"/>
  <c r="O32" i="395"/>
  <c r="P31" i="395"/>
  <c r="O31" i="395"/>
  <c r="P30" i="395"/>
  <c r="O30" i="395"/>
  <c r="P29" i="395"/>
  <c r="O29" i="395"/>
  <c r="P28" i="395"/>
  <c r="O28" i="395"/>
  <c r="P27" i="395"/>
  <c r="O27" i="395"/>
  <c r="P26" i="395"/>
  <c r="O26" i="395"/>
  <c r="P25" i="395"/>
  <c r="O25" i="395"/>
  <c r="P24" i="395"/>
  <c r="O24" i="395"/>
  <c r="P23" i="395"/>
  <c r="O23" i="395"/>
  <c r="P22" i="395"/>
  <c r="O22" i="395"/>
  <c r="P21" i="395"/>
  <c r="O21" i="395"/>
  <c r="P20" i="395"/>
  <c r="O20" i="395"/>
  <c r="P19" i="395"/>
  <c r="O19" i="395"/>
  <c r="P18" i="395"/>
  <c r="O18" i="395"/>
  <c r="P17" i="395"/>
  <c r="O17" i="395"/>
  <c r="P16" i="395"/>
  <c r="O16" i="395"/>
  <c r="P15" i="395"/>
  <c r="O15" i="395"/>
  <c r="P14" i="395"/>
  <c r="O14" i="395"/>
  <c r="P13" i="395"/>
  <c r="O13" i="395"/>
  <c r="P12" i="395"/>
  <c r="O12" i="395"/>
  <c r="P11" i="395"/>
  <c r="O11" i="395"/>
  <c r="P10" i="395"/>
  <c r="O10" i="395"/>
  <c r="C11" i="395"/>
  <c r="D11" i="395"/>
  <c r="C12" i="395"/>
  <c r="D12" i="395"/>
  <c r="C13" i="395"/>
  <c r="D13" i="395"/>
  <c r="C14" i="395"/>
  <c r="D14" i="395"/>
  <c r="C15" i="395"/>
  <c r="D15" i="395"/>
  <c r="C16" i="395"/>
  <c r="D16" i="395"/>
  <c r="C17" i="395"/>
  <c r="D17" i="395"/>
  <c r="C18" i="395"/>
  <c r="D18" i="395"/>
  <c r="C19" i="395"/>
  <c r="D19" i="395"/>
  <c r="C20" i="395"/>
  <c r="D20" i="395"/>
  <c r="C21" i="395"/>
  <c r="D21" i="395"/>
  <c r="C22" i="395"/>
  <c r="D22" i="395"/>
  <c r="C23" i="395"/>
  <c r="D23" i="395"/>
  <c r="C24" i="395"/>
  <c r="D24" i="395"/>
  <c r="C25" i="395"/>
  <c r="D25" i="395"/>
  <c r="C26" i="395"/>
  <c r="D26" i="395"/>
  <c r="C27" i="395"/>
  <c r="D27" i="395"/>
  <c r="C28" i="395"/>
  <c r="D28" i="395"/>
  <c r="C29" i="395"/>
  <c r="D29" i="395"/>
  <c r="C30" i="395"/>
  <c r="D30" i="395"/>
  <c r="C31" i="395"/>
  <c r="D31" i="395"/>
  <c r="C32" i="395"/>
  <c r="D32" i="395"/>
  <c r="C33" i="395"/>
  <c r="D33" i="395"/>
  <c r="C34" i="395"/>
  <c r="D34" i="395"/>
  <c r="C35" i="395"/>
  <c r="D35" i="395"/>
  <c r="C36" i="395"/>
  <c r="D36" i="395"/>
  <c r="D10" i="395"/>
  <c r="C10" i="395"/>
  <c r="X9" i="395"/>
  <c r="W9" i="395"/>
  <c r="V9" i="395"/>
  <c r="T9" i="395"/>
  <c r="S9" i="395"/>
  <c r="R9" i="395"/>
  <c r="L9" i="395"/>
  <c r="K9" i="395"/>
  <c r="J9" i="395"/>
  <c r="H9" i="395"/>
  <c r="G9" i="395"/>
  <c r="F9" i="395"/>
  <c r="D22" i="391"/>
  <c r="C22" i="391"/>
  <c r="D21" i="391"/>
  <c r="C21" i="391"/>
  <c r="D20" i="391"/>
  <c r="C20" i="391"/>
  <c r="D19" i="391"/>
  <c r="C19" i="391"/>
  <c r="D18" i="391"/>
  <c r="C18" i="391"/>
  <c r="D17" i="391"/>
  <c r="C17" i="391"/>
  <c r="D16" i="391"/>
  <c r="C16" i="391"/>
  <c r="D15" i="391"/>
  <c r="C15" i="391"/>
  <c r="D14" i="391"/>
  <c r="C14" i="391"/>
  <c r="D13" i="391"/>
  <c r="C13" i="391"/>
  <c r="D12" i="391"/>
  <c r="C12" i="391"/>
  <c r="D11" i="391"/>
  <c r="C11" i="391"/>
  <c r="D10" i="391"/>
  <c r="C10" i="391"/>
  <c r="C11" i="385"/>
  <c r="D11" i="385"/>
  <c r="C12" i="385"/>
  <c r="D12" i="385"/>
  <c r="C13" i="385"/>
  <c r="D13" i="385"/>
  <c r="C14" i="385"/>
  <c r="D14" i="385"/>
  <c r="C15" i="385"/>
  <c r="D15" i="385"/>
  <c r="C16" i="385"/>
  <c r="D16" i="385"/>
  <c r="C17" i="385"/>
  <c r="D17" i="385"/>
  <c r="C18" i="385"/>
  <c r="D18" i="385"/>
  <c r="C19" i="385"/>
  <c r="D19" i="385"/>
  <c r="C20" i="385"/>
  <c r="D20" i="385"/>
  <c r="C21" i="385"/>
  <c r="D21" i="385"/>
  <c r="C22" i="385"/>
  <c r="D22" i="385"/>
  <c r="C23" i="385"/>
  <c r="D23" i="385"/>
  <c r="D10" i="385"/>
  <c r="C10" i="385"/>
  <c r="N13" i="394" l="1"/>
  <c r="N23" i="395"/>
  <c r="N19" i="394"/>
  <c r="N31" i="394"/>
  <c r="N28" i="395"/>
  <c r="B13" i="394"/>
  <c r="N26" i="394"/>
  <c r="N29" i="395"/>
  <c r="N29" i="394"/>
  <c r="N35" i="395"/>
  <c r="N24" i="394"/>
  <c r="B15" i="391"/>
  <c r="B18" i="394"/>
  <c r="B29" i="394"/>
  <c r="B17" i="394"/>
  <c r="B22" i="394"/>
  <c r="N32" i="394"/>
  <c r="B20" i="394"/>
  <c r="N22" i="394"/>
  <c r="B10" i="391"/>
  <c r="B28" i="394"/>
  <c r="N30" i="395"/>
  <c r="N36" i="395"/>
  <c r="B24" i="394"/>
  <c r="B30" i="394"/>
  <c r="N16" i="394"/>
  <c r="N21" i="394"/>
  <c r="N19" i="395"/>
  <c r="N23" i="394"/>
  <c r="B16" i="391"/>
  <c r="B11" i="391"/>
  <c r="B10" i="394"/>
  <c r="B31" i="394"/>
  <c r="N12" i="394"/>
  <c r="N17" i="394"/>
  <c r="B26" i="394"/>
  <c r="N27" i="394"/>
  <c r="N28" i="394"/>
  <c r="B27" i="394"/>
  <c r="B33" i="394"/>
  <c r="N14" i="394"/>
  <c r="B27" i="395"/>
  <c r="B32" i="395"/>
  <c r="N24" i="395"/>
  <c r="N11" i="394"/>
  <c r="N33" i="394"/>
  <c r="N10" i="394"/>
  <c r="N20" i="394"/>
  <c r="N15" i="394"/>
  <c r="N30" i="394"/>
  <c r="B16" i="394"/>
  <c r="B14" i="394"/>
  <c r="B19" i="394"/>
  <c r="N18" i="394"/>
  <c r="P9" i="394"/>
  <c r="N25" i="394"/>
  <c r="B23" i="394"/>
  <c r="B15" i="394"/>
  <c r="B25" i="394"/>
  <c r="B11" i="394"/>
  <c r="B12" i="394"/>
  <c r="B21" i="394"/>
  <c r="B32" i="394"/>
  <c r="O9" i="394"/>
  <c r="B20" i="391"/>
  <c r="N16" i="395"/>
  <c r="B12" i="391"/>
  <c r="N13" i="395"/>
  <c r="B11" i="395"/>
  <c r="B22" i="391"/>
  <c r="N12" i="395"/>
  <c r="N18" i="395"/>
  <c r="N34" i="395"/>
  <c r="B36" i="395"/>
  <c r="B24" i="395"/>
  <c r="B12" i="395"/>
  <c r="N20" i="395"/>
  <c r="N31" i="395"/>
  <c r="B28" i="395"/>
  <c r="B22" i="395"/>
  <c r="B16" i="395"/>
  <c r="N32" i="395"/>
  <c r="N11" i="395"/>
  <c r="N17" i="395"/>
  <c r="B26" i="395"/>
  <c r="B20" i="395"/>
  <c r="N14" i="395"/>
  <c r="N15" i="395"/>
  <c r="N22" i="395"/>
  <c r="N27" i="395"/>
  <c r="N25" i="395"/>
  <c r="N21" i="395"/>
  <c r="N26" i="395"/>
  <c r="N33" i="395"/>
  <c r="O9" i="395"/>
  <c r="B31" i="395"/>
  <c r="B15" i="395"/>
  <c r="B25" i="395"/>
  <c r="B30" i="395"/>
  <c r="B14" i="395"/>
  <c r="B35" i="395"/>
  <c r="B19" i="395"/>
  <c r="B29" i="395"/>
  <c r="B13" i="395"/>
  <c r="B18" i="395"/>
  <c r="B23" i="395"/>
  <c r="B33" i="395"/>
  <c r="B17" i="395"/>
  <c r="P9" i="395"/>
  <c r="B34" i="395"/>
  <c r="B10" i="395"/>
  <c r="B21" i="395"/>
  <c r="N10" i="395"/>
  <c r="C9" i="395"/>
  <c r="D9" i="395"/>
  <c r="B19" i="391"/>
  <c r="B10" i="385"/>
  <c r="B18" i="385"/>
  <c r="B12" i="385"/>
  <c r="B13" i="385"/>
  <c r="B13" i="391"/>
  <c r="B18" i="391"/>
  <c r="B19" i="385"/>
  <c r="B14" i="391"/>
  <c r="B23" i="385"/>
  <c r="B17" i="385"/>
  <c r="B22" i="385"/>
  <c r="B16" i="385"/>
  <c r="B14" i="385"/>
  <c r="B21" i="385"/>
  <c r="B15" i="385"/>
  <c r="B20" i="385"/>
  <c r="B11" i="385"/>
  <c r="B21" i="391"/>
  <c r="B17" i="391"/>
  <c r="N9" i="394" l="1"/>
  <c r="B9" i="395"/>
  <c r="N9" i="395"/>
  <c r="X9" i="394" l="1"/>
  <c r="W9" i="394"/>
  <c r="V9" i="394"/>
  <c r="T9" i="394"/>
  <c r="S9" i="394"/>
  <c r="R9" i="394"/>
  <c r="L9" i="394"/>
  <c r="K9" i="394"/>
  <c r="J9" i="394"/>
  <c r="H9" i="394"/>
  <c r="G9" i="394"/>
  <c r="F9" i="394"/>
  <c r="D9" i="394"/>
  <c r="C9" i="394"/>
  <c r="B9" i="394"/>
  <c r="AN9" i="391"/>
  <c r="AM9" i="391"/>
  <c r="AL9" i="391"/>
  <c r="AJ9" i="391"/>
  <c r="AI9" i="391"/>
  <c r="AH9" i="391"/>
  <c r="AF9" i="391"/>
  <c r="AE9" i="391"/>
  <c r="AD9" i="391"/>
  <c r="AB9" i="391"/>
  <c r="AA9" i="391"/>
  <c r="Z9" i="391"/>
  <c r="X9" i="391"/>
  <c r="W9" i="391"/>
  <c r="V9" i="391"/>
  <c r="T9" i="391"/>
  <c r="S9" i="391"/>
  <c r="R9" i="391"/>
  <c r="P9" i="391"/>
  <c r="O9" i="391"/>
  <c r="N9" i="391"/>
  <c r="L9" i="391"/>
  <c r="K9" i="391"/>
  <c r="J9" i="391"/>
  <c r="H9" i="391"/>
  <c r="G9" i="391"/>
  <c r="F9" i="391"/>
  <c r="D9" i="391"/>
  <c r="C9" i="391"/>
  <c r="B9" i="391"/>
  <c r="P17" i="384"/>
  <c r="O17" i="384"/>
  <c r="N17" i="384"/>
  <c r="O17" i="263"/>
  <c r="P17" i="263"/>
  <c r="N17" i="263"/>
  <c r="F17" i="263"/>
  <c r="B19" i="263"/>
  <c r="C19" i="263"/>
  <c r="D19" i="263"/>
  <c r="C18" i="263"/>
  <c r="D18" i="263"/>
  <c r="B18" i="263"/>
  <c r="J10" i="263"/>
  <c r="F10" i="263"/>
  <c r="B13" i="263"/>
  <c r="C13" i="263"/>
  <c r="D13" i="263"/>
  <c r="B14" i="263"/>
  <c r="C14" i="263"/>
  <c r="D14" i="263"/>
  <c r="B15" i="263"/>
  <c r="C15" i="263"/>
  <c r="D15" i="263"/>
  <c r="D11" i="263"/>
  <c r="C11" i="263"/>
  <c r="B11" i="263"/>
  <c r="L10" i="384"/>
  <c r="K10" i="384"/>
  <c r="J10" i="384"/>
  <c r="K10" i="263"/>
  <c r="L10" i="263"/>
  <c r="B17" i="263" l="1"/>
  <c r="B10" i="263"/>
  <c r="P9" i="263" l="1"/>
  <c r="O9" i="263"/>
  <c r="N9" i="263"/>
  <c r="L9" i="263"/>
  <c r="K9" i="263"/>
  <c r="J9" i="263"/>
  <c r="O9" i="384"/>
  <c r="P9" i="384"/>
  <c r="N9" i="384"/>
  <c r="K9" i="384"/>
  <c r="L9" i="384"/>
  <c r="J9" i="384"/>
  <c r="T21" i="384"/>
  <c r="T9" i="384" s="1"/>
  <c r="S21" i="384"/>
  <c r="S9" i="384" s="1"/>
  <c r="R21" i="384"/>
  <c r="R9" i="384" s="1"/>
  <c r="T21" i="263"/>
  <c r="T9" i="263" s="1"/>
  <c r="S21" i="263"/>
  <c r="S9" i="263" s="1"/>
  <c r="R21" i="263"/>
  <c r="R9" i="263" s="1"/>
  <c r="D14" i="262" l="1"/>
  <c r="C14" i="262"/>
  <c r="D19" i="262"/>
  <c r="D18" i="262" s="1"/>
  <c r="C19" i="262"/>
  <c r="C18" i="262" s="1"/>
  <c r="AN18" i="262"/>
  <c r="AM18" i="262"/>
  <c r="AL18" i="262"/>
  <c r="AJ18" i="262"/>
  <c r="AI18" i="262"/>
  <c r="AH18" i="262"/>
  <c r="AF18" i="262"/>
  <c r="AE18" i="262"/>
  <c r="AD18" i="262"/>
  <c r="AB18" i="262"/>
  <c r="AA18" i="262"/>
  <c r="Z18" i="262"/>
  <c r="X18" i="262"/>
  <c r="W18" i="262"/>
  <c r="V18" i="262"/>
  <c r="T18" i="262"/>
  <c r="S18" i="262"/>
  <c r="R18" i="262"/>
  <c r="P18" i="262"/>
  <c r="O18" i="262"/>
  <c r="N18" i="262"/>
  <c r="L18" i="262"/>
  <c r="K18" i="262"/>
  <c r="J18" i="262"/>
  <c r="H18" i="262"/>
  <c r="G18" i="262"/>
  <c r="F18" i="262"/>
  <c r="AN13" i="262"/>
  <c r="AM13" i="262"/>
  <c r="AL13" i="262"/>
  <c r="AJ13" i="262"/>
  <c r="AI13" i="262"/>
  <c r="AH13" i="262"/>
  <c r="AF13" i="262"/>
  <c r="AE13" i="262"/>
  <c r="AD13" i="262"/>
  <c r="AB13" i="262"/>
  <c r="AA13" i="262"/>
  <c r="Z13" i="262"/>
  <c r="X13" i="262"/>
  <c r="W13" i="262"/>
  <c r="V13" i="262"/>
  <c r="T13" i="262"/>
  <c r="S13" i="262"/>
  <c r="R13" i="262"/>
  <c r="P13" i="262"/>
  <c r="O13" i="262"/>
  <c r="N13" i="262"/>
  <c r="L13" i="262"/>
  <c r="K13" i="262"/>
  <c r="J13" i="262"/>
  <c r="G13" i="262"/>
  <c r="H13" i="262"/>
  <c r="F13" i="262"/>
  <c r="B14" i="262" l="1"/>
  <c r="C13" i="262"/>
  <c r="B16" i="262"/>
  <c r="D13" i="262"/>
  <c r="B19" i="262"/>
  <c r="B18" i="262" s="1"/>
  <c r="B13" i="262" l="1"/>
  <c r="AN9" i="385" l="1"/>
  <c r="AM9" i="385"/>
  <c r="AL9" i="385"/>
  <c r="AJ9" i="385"/>
  <c r="AI9" i="385"/>
  <c r="AH9" i="385"/>
  <c r="AF9" i="385"/>
  <c r="AE9" i="385"/>
  <c r="AD9" i="385"/>
  <c r="AB9" i="385"/>
  <c r="AA9" i="385"/>
  <c r="Z9" i="385"/>
  <c r="X9" i="385"/>
  <c r="W9" i="385"/>
  <c r="V9" i="385"/>
  <c r="T9" i="385"/>
  <c r="S9" i="385"/>
  <c r="R9" i="385"/>
  <c r="P9" i="385"/>
  <c r="O9" i="385"/>
  <c r="N9" i="385"/>
  <c r="L9" i="385"/>
  <c r="K9" i="385"/>
  <c r="J9" i="385"/>
  <c r="H9" i="385"/>
  <c r="G9" i="385"/>
  <c r="F9" i="385"/>
  <c r="D9" i="385"/>
  <c r="C9" i="385"/>
  <c r="B9" i="385"/>
  <c r="D23" i="384"/>
  <c r="C23" i="384"/>
  <c r="B23" i="384"/>
  <c r="D22" i="384"/>
  <c r="C22" i="384"/>
  <c r="B22" i="384"/>
  <c r="H21" i="384"/>
  <c r="D21" i="384" s="1"/>
  <c r="G21" i="384"/>
  <c r="C21" i="384" s="1"/>
  <c r="F21" i="384"/>
  <c r="B21" i="384" s="1"/>
  <c r="D19" i="384"/>
  <c r="C19" i="384"/>
  <c r="B19" i="384"/>
  <c r="D18" i="384"/>
  <c r="C18" i="384"/>
  <c r="B18" i="384"/>
  <c r="H17" i="384"/>
  <c r="D17" i="384" s="1"/>
  <c r="G17" i="384"/>
  <c r="C17" i="384" s="1"/>
  <c r="F17" i="384"/>
  <c r="B17" i="384" s="1"/>
  <c r="D15" i="384"/>
  <c r="C15" i="384"/>
  <c r="B15" i="384"/>
  <c r="D14" i="384"/>
  <c r="C14" i="384"/>
  <c r="B14" i="384"/>
  <c r="D13" i="384"/>
  <c r="C13" i="384"/>
  <c r="B13" i="384"/>
  <c r="D12" i="384"/>
  <c r="C12" i="384"/>
  <c r="B12" i="384"/>
  <c r="D11" i="384"/>
  <c r="C11" i="384"/>
  <c r="B11" i="384"/>
  <c r="H10" i="384"/>
  <c r="D10" i="384" s="1"/>
  <c r="G10" i="384"/>
  <c r="F10" i="384"/>
  <c r="G9" i="384" l="1"/>
  <c r="C9" i="384" s="1"/>
  <c r="F9" i="384"/>
  <c r="B9" i="384" s="1"/>
  <c r="H9" i="384"/>
  <c r="D9" i="384" s="1"/>
  <c r="B10" i="384"/>
  <c r="C10" i="384"/>
  <c r="D19" i="348" l="1"/>
  <c r="E19" i="348"/>
  <c r="F19" i="348"/>
  <c r="G19" i="348"/>
  <c r="O37" i="347" l="1"/>
  <c r="O33" i="347"/>
  <c r="O26" i="347"/>
  <c r="O21" i="347"/>
  <c r="O17" i="347"/>
  <c r="O9" i="347"/>
  <c r="AB16" i="243"/>
  <c r="AA16" i="243"/>
  <c r="Z16" i="243"/>
  <c r="X16" i="243"/>
  <c r="W16" i="243"/>
  <c r="V16" i="243"/>
  <c r="T16" i="243"/>
  <c r="S16" i="243"/>
  <c r="R16" i="243"/>
  <c r="P16" i="243"/>
  <c r="O16" i="243"/>
  <c r="N16" i="243"/>
  <c r="L16" i="243"/>
  <c r="K16" i="243"/>
  <c r="J16" i="243"/>
  <c r="H16" i="243"/>
  <c r="G16" i="243"/>
  <c r="F16" i="243"/>
  <c r="D16" i="243"/>
  <c r="C16" i="243"/>
  <c r="B16" i="243"/>
  <c r="E15" i="7"/>
  <c r="E11" i="7"/>
  <c r="E10" i="7"/>
  <c r="O10" i="16"/>
  <c r="O9" i="16" s="1"/>
  <c r="O14" i="15"/>
  <c r="O10" i="15"/>
  <c r="O16" i="347" l="1"/>
  <c r="O9" i="15"/>
  <c r="O32" i="347"/>
  <c r="Q42" i="10"/>
  <c r="O52" i="9"/>
  <c r="O48" i="9"/>
  <c r="O45" i="9"/>
  <c r="O35" i="9" s="1"/>
  <c r="O44" i="9"/>
  <c r="O34" i="9" s="1"/>
  <c r="O43" i="9"/>
  <c r="O33" i="9" s="1"/>
  <c r="O41" i="9"/>
  <c r="O31" i="9" s="1"/>
  <c r="O40" i="9"/>
  <c r="O30" i="9" s="1"/>
  <c r="O39" i="9"/>
  <c r="O29" i="9" s="1"/>
  <c r="O22" i="9"/>
  <c r="O18" i="9"/>
  <c r="O10" i="9"/>
  <c r="N9" i="341"/>
  <c r="O8" i="347" l="1"/>
  <c r="O47" i="9"/>
  <c r="O17" i="9"/>
  <c r="O42" i="9"/>
  <c r="O38" i="9"/>
  <c r="O32" i="9"/>
  <c r="O28" i="9"/>
  <c r="O11" i="341"/>
  <c r="O12" i="341"/>
  <c r="O13" i="341"/>
  <c r="O37" i="9" l="1"/>
  <c r="O27" i="9"/>
  <c r="O9" i="9" s="1"/>
  <c r="O9" i="341"/>
  <c r="P10" i="254" l="1"/>
  <c r="O10" i="254"/>
  <c r="N10" i="254"/>
  <c r="L10" i="254"/>
  <c r="K10" i="254"/>
  <c r="J10" i="254"/>
  <c r="G10" i="254"/>
  <c r="H10" i="254"/>
  <c r="F10" i="254"/>
  <c r="F9" i="254"/>
  <c r="P16" i="254"/>
  <c r="O16" i="254"/>
  <c r="N16" i="254"/>
  <c r="L16" i="254"/>
  <c r="K16" i="254"/>
  <c r="J16" i="254"/>
  <c r="H16" i="254"/>
  <c r="G16" i="254"/>
  <c r="F16" i="254"/>
  <c r="D16" i="254"/>
  <c r="C16" i="254"/>
  <c r="B16" i="254"/>
  <c r="P12" i="254"/>
  <c r="O12" i="254"/>
  <c r="N12" i="254"/>
  <c r="L12" i="254"/>
  <c r="K12" i="254"/>
  <c r="J12" i="254"/>
  <c r="H12" i="254"/>
  <c r="G12" i="254"/>
  <c r="F12" i="254"/>
  <c r="C12" i="254"/>
  <c r="D12" i="254"/>
  <c r="B12" i="254"/>
  <c r="G9" i="254"/>
  <c r="H9" i="254"/>
  <c r="J9" i="254"/>
  <c r="K9" i="254"/>
  <c r="L9" i="254"/>
  <c r="N9" i="254"/>
  <c r="O9" i="254"/>
  <c r="P9" i="254"/>
  <c r="F9" i="248"/>
  <c r="G9" i="248"/>
  <c r="H9" i="248"/>
  <c r="J9" i="248"/>
  <c r="K9" i="248"/>
  <c r="L9" i="248"/>
  <c r="N9" i="248"/>
  <c r="O9" i="248"/>
  <c r="P9" i="248"/>
  <c r="R9" i="248"/>
  <c r="S9" i="248"/>
  <c r="T9" i="248"/>
  <c r="V9" i="248"/>
  <c r="W9" i="248"/>
  <c r="X9" i="248"/>
  <c r="F10" i="248"/>
  <c r="G10" i="248"/>
  <c r="H10" i="248"/>
  <c r="J10" i="248"/>
  <c r="K10" i="248"/>
  <c r="L10" i="248"/>
  <c r="N10" i="248"/>
  <c r="O10" i="248"/>
  <c r="P10" i="248"/>
  <c r="R10" i="248"/>
  <c r="S10" i="248"/>
  <c r="T10" i="248"/>
  <c r="V10" i="248"/>
  <c r="W10" i="248"/>
  <c r="X10" i="248"/>
  <c r="B20" i="218"/>
  <c r="C20" i="218"/>
  <c r="D20" i="218"/>
  <c r="C19" i="218"/>
  <c r="D19" i="218"/>
  <c r="B19" i="218"/>
  <c r="B15" i="218"/>
  <c r="C15" i="218"/>
  <c r="D15" i="218"/>
  <c r="B16" i="218"/>
  <c r="C16" i="218"/>
  <c r="D16" i="218"/>
  <c r="C14" i="218"/>
  <c r="D14" i="218"/>
  <c r="B14" i="218"/>
  <c r="F8" i="254" l="1"/>
  <c r="C9" i="248"/>
  <c r="C10" i="248"/>
  <c r="B10" i="248"/>
  <c r="B9" i="248"/>
  <c r="D9" i="248" l="1"/>
  <c r="D10" i="248"/>
  <c r="P10" i="8" l="1"/>
  <c r="A59" i="2" l="1"/>
  <c r="P24" i="2"/>
  <c r="O24" i="2"/>
  <c r="N24" i="2"/>
  <c r="L24" i="2"/>
  <c r="K24" i="2"/>
  <c r="J24" i="2"/>
  <c r="G24" i="2"/>
  <c r="H24" i="2"/>
  <c r="F24" i="2"/>
  <c r="P27" i="2"/>
  <c r="O27" i="2"/>
  <c r="N27" i="2"/>
  <c r="L27" i="2"/>
  <c r="K27" i="2"/>
  <c r="J27" i="2"/>
  <c r="G27" i="2"/>
  <c r="H27" i="2"/>
  <c r="F27" i="2"/>
  <c r="H23" i="2" l="1"/>
  <c r="H22" i="2" s="1"/>
  <c r="G23" i="2"/>
  <c r="G22" i="2" s="1"/>
  <c r="J23" i="2"/>
  <c r="J22" i="2" s="1"/>
  <c r="K23" i="2"/>
  <c r="K22" i="2" s="1"/>
  <c r="L23" i="2"/>
  <c r="L22" i="2" s="1"/>
  <c r="N23" i="2"/>
  <c r="N22" i="2" s="1"/>
  <c r="O23" i="2"/>
  <c r="O22" i="2" s="1"/>
  <c r="P23" i="2"/>
  <c r="P22" i="2" s="1"/>
  <c r="F23" i="2"/>
  <c r="F22" i="2" s="1"/>
  <c r="E66" i="2" l="1"/>
  <c r="F66" i="2"/>
  <c r="G66" i="2"/>
  <c r="H66" i="2"/>
  <c r="J66" i="2"/>
  <c r="K66" i="2"/>
  <c r="L66" i="2"/>
  <c r="N66" i="2"/>
  <c r="O66" i="2"/>
  <c r="P66" i="2"/>
  <c r="E67" i="2"/>
  <c r="F67" i="2"/>
  <c r="G67" i="2"/>
  <c r="H67" i="2"/>
  <c r="J67" i="2"/>
  <c r="K67" i="2"/>
  <c r="L67" i="2"/>
  <c r="N67" i="2"/>
  <c r="O67" i="2"/>
  <c r="P67" i="2"/>
  <c r="E68" i="2"/>
  <c r="F68" i="2"/>
  <c r="G68" i="2"/>
  <c r="H68" i="2"/>
  <c r="J68" i="2"/>
  <c r="K68" i="2"/>
  <c r="L68" i="2"/>
  <c r="N68" i="2"/>
  <c r="O68" i="2"/>
  <c r="P68" i="2"/>
  <c r="E69" i="2"/>
  <c r="F69" i="2"/>
  <c r="G69" i="2"/>
  <c r="H69" i="2"/>
  <c r="J69" i="2"/>
  <c r="K69" i="2"/>
  <c r="L69" i="2"/>
  <c r="N69" i="2"/>
  <c r="O69" i="2"/>
  <c r="P69" i="2"/>
  <c r="E70" i="2"/>
  <c r="F70" i="2"/>
  <c r="G70" i="2"/>
  <c r="H70" i="2"/>
  <c r="J70" i="2"/>
  <c r="K70" i="2"/>
  <c r="L70" i="2"/>
  <c r="N70" i="2"/>
  <c r="O70" i="2"/>
  <c r="P70" i="2"/>
  <c r="E71" i="2"/>
  <c r="F71" i="2"/>
  <c r="G71" i="2"/>
  <c r="H71" i="2"/>
  <c r="J71" i="2"/>
  <c r="K71" i="2"/>
  <c r="L71" i="2"/>
  <c r="N71" i="2"/>
  <c r="O71" i="2"/>
  <c r="P71" i="2"/>
  <c r="E72" i="2"/>
  <c r="F72" i="2"/>
  <c r="G72" i="2"/>
  <c r="H72" i="2"/>
  <c r="J72" i="2"/>
  <c r="K72" i="2"/>
  <c r="L72" i="2"/>
  <c r="N72" i="2"/>
  <c r="O72" i="2"/>
  <c r="P72" i="2"/>
  <c r="E73" i="2"/>
  <c r="F73" i="2"/>
  <c r="G73" i="2"/>
  <c r="H73" i="2"/>
  <c r="J73" i="2"/>
  <c r="K73" i="2"/>
  <c r="L73" i="2"/>
  <c r="N73" i="2"/>
  <c r="O73" i="2"/>
  <c r="P73" i="2"/>
  <c r="E74" i="2"/>
  <c r="F74" i="2"/>
  <c r="G74" i="2"/>
  <c r="H74" i="2"/>
  <c r="J74" i="2"/>
  <c r="K74" i="2"/>
  <c r="L74" i="2"/>
  <c r="N74" i="2"/>
  <c r="O74" i="2"/>
  <c r="P74" i="2"/>
  <c r="P65" i="2"/>
  <c r="O65" i="2"/>
  <c r="N65" i="2"/>
  <c r="L65" i="2"/>
  <c r="K65" i="2"/>
  <c r="J65" i="2"/>
  <c r="H65" i="2"/>
  <c r="G65" i="2"/>
  <c r="F65" i="2"/>
  <c r="D73" i="2"/>
  <c r="C73" i="2"/>
  <c r="B73" i="2"/>
  <c r="D74" i="2"/>
  <c r="C74" i="2"/>
  <c r="B74" i="2"/>
  <c r="D30" i="2"/>
  <c r="C30" i="2"/>
  <c r="B30" i="2"/>
  <c r="D29" i="2"/>
  <c r="C29" i="2"/>
  <c r="B29" i="2"/>
  <c r="D28" i="2"/>
  <c r="C28" i="2"/>
  <c r="B28" i="2"/>
  <c r="D27" i="2"/>
  <c r="C27" i="2"/>
  <c r="B27" i="2"/>
  <c r="D26" i="2"/>
  <c r="C26" i="2"/>
  <c r="B26" i="2"/>
  <c r="D25" i="2"/>
  <c r="C25" i="2"/>
  <c r="B25" i="2"/>
  <c r="D24" i="2"/>
  <c r="C24" i="2"/>
  <c r="B24" i="2"/>
  <c r="D23" i="2"/>
  <c r="D69" i="2" s="1"/>
  <c r="C23" i="2"/>
  <c r="C69" i="2" s="1"/>
  <c r="B23" i="2"/>
  <c r="B69" i="2" s="1"/>
  <c r="D67" i="2"/>
  <c r="C67" i="2"/>
  <c r="B67" i="2"/>
  <c r="D15" i="2"/>
  <c r="D68" i="2" s="1"/>
  <c r="C15" i="2"/>
  <c r="C68" i="2" s="1"/>
  <c r="B15" i="2"/>
  <c r="B68" i="2" s="1"/>
  <c r="D14" i="2"/>
  <c r="D66" i="2" s="1"/>
  <c r="C14" i="2"/>
  <c r="C66" i="2" s="1"/>
  <c r="B14" i="2"/>
  <c r="B66" i="2" s="1"/>
  <c r="C10" i="2"/>
  <c r="C65" i="2" s="1"/>
  <c r="D10" i="2"/>
  <c r="D65" i="2" s="1"/>
  <c r="B10" i="2"/>
  <c r="B65" i="2" s="1"/>
  <c r="L17" i="202"/>
  <c r="K17" i="202"/>
  <c r="J17" i="202"/>
  <c r="L16" i="202"/>
  <c r="K16" i="202"/>
  <c r="J16" i="202"/>
  <c r="L15" i="202"/>
  <c r="K15" i="202"/>
  <c r="J15" i="202"/>
  <c r="L14" i="202"/>
  <c r="K14" i="202"/>
  <c r="J14" i="202"/>
  <c r="L13" i="202"/>
  <c r="K13" i="202"/>
  <c r="J13" i="202"/>
  <c r="L12" i="202"/>
  <c r="K12" i="202"/>
  <c r="J12" i="202"/>
  <c r="L11" i="202"/>
  <c r="K11" i="202"/>
  <c r="J11" i="202"/>
  <c r="C35" i="202"/>
  <c r="B35" i="202"/>
  <c r="C34" i="202"/>
  <c r="B34" i="202"/>
  <c r="C33" i="202"/>
  <c r="B33" i="202"/>
  <c r="C32" i="202"/>
  <c r="B32" i="202"/>
  <c r="C31" i="202"/>
  <c r="B31" i="202"/>
  <c r="C30" i="202"/>
  <c r="B30" i="202"/>
  <c r="C29" i="202"/>
  <c r="B29" i="202"/>
  <c r="C26" i="202"/>
  <c r="B26" i="202"/>
  <c r="C25" i="202"/>
  <c r="B25" i="202"/>
  <c r="C24" i="202"/>
  <c r="B24" i="202"/>
  <c r="C23" i="202"/>
  <c r="B23" i="202"/>
  <c r="C22" i="202"/>
  <c r="B22" i="202"/>
  <c r="C21" i="202"/>
  <c r="B21" i="202"/>
  <c r="C20" i="202"/>
  <c r="B20" i="202"/>
  <c r="F11" i="202"/>
  <c r="C11" i="201"/>
  <c r="C12" i="201"/>
  <c r="C13" i="201"/>
  <c r="C14" i="201"/>
  <c r="C15" i="201"/>
  <c r="C16" i="201"/>
  <c r="C17" i="201"/>
  <c r="C18" i="201"/>
  <c r="C19" i="201"/>
  <c r="C20" i="201"/>
  <c r="C21" i="201"/>
  <c r="C22" i="201"/>
  <c r="B12" i="201"/>
  <c r="B13" i="201"/>
  <c r="B14" i="201"/>
  <c r="B15" i="201"/>
  <c r="B16" i="201"/>
  <c r="B17" i="201"/>
  <c r="B18" i="201"/>
  <c r="B19" i="201"/>
  <c r="B20" i="201"/>
  <c r="B21" i="201"/>
  <c r="B22" i="201"/>
  <c r="B11" i="201"/>
  <c r="H10" i="201"/>
  <c r="G10" i="201"/>
  <c r="F10" i="201"/>
  <c r="D22" i="202" l="1"/>
  <c r="D71" i="2"/>
  <c r="C72" i="2"/>
  <c r="B72" i="2"/>
  <c r="D70" i="2"/>
  <c r="C70" i="2"/>
  <c r="B70" i="2"/>
  <c r="D72" i="2"/>
  <c r="C71" i="2"/>
  <c r="B71" i="2"/>
  <c r="D33" i="202"/>
  <c r="D25" i="202"/>
  <c r="D35" i="202"/>
  <c r="D23" i="202"/>
  <c r="D24" i="202"/>
  <c r="D31" i="202"/>
  <c r="D34" i="202"/>
  <c r="D32" i="202"/>
  <c r="D29" i="202"/>
  <c r="D30" i="202"/>
  <c r="D20" i="202"/>
  <c r="D26" i="202"/>
  <c r="D21" i="202"/>
  <c r="B10" i="201"/>
  <c r="B63" i="2" l="1"/>
  <c r="P63" i="2" l="1"/>
  <c r="O63" i="2"/>
  <c r="N63" i="2"/>
  <c r="L63" i="2"/>
  <c r="K63" i="2"/>
  <c r="J63" i="2"/>
  <c r="H63" i="2"/>
  <c r="G63" i="2"/>
  <c r="F63" i="2"/>
  <c r="E63" i="2"/>
  <c r="D63" i="2"/>
  <c r="C63" i="2"/>
  <c r="E8" i="331" l="1"/>
  <c r="F8" i="331"/>
  <c r="H8" i="331"/>
  <c r="I8" i="331"/>
  <c r="D11" i="382" l="1"/>
  <c r="C11" i="382"/>
  <c r="B11" i="382"/>
  <c r="B14" i="322" l="1"/>
  <c r="C14" i="322"/>
  <c r="D14" i="322"/>
  <c r="D17" i="330" l="1"/>
  <c r="C17" i="330"/>
  <c r="B17" i="330"/>
  <c r="D16" i="330"/>
  <c r="B16" i="330"/>
  <c r="D15" i="330"/>
  <c r="C15" i="330"/>
  <c r="B15" i="330"/>
  <c r="D14" i="330"/>
  <c r="C14" i="330"/>
  <c r="B14" i="330"/>
  <c r="D12" i="330"/>
  <c r="C12" i="330"/>
  <c r="B12" i="330"/>
  <c r="D11" i="330"/>
  <c r="C11" i="330"/>
  <c r="B11" i="330"/>
  <c r="D10" i="330"/>
  <c r="C10" i="330"/>
  <c r="B10" i="330"/>
  <c r="D18" i="327"/>
  <c r="B18" i="327"/>
  <c r="D17" i="327"/>
  <c r="C17" i="327"/>
  <c r="B17" i="327"/>
  <c r="D16" i="327"/>
  <c r="C16" i="327"/>
  <c r="B16" i="327"/>
  <c r="D15" i="327"/>
  <c r="C15" i="327"/>
  <c r="B15" i="327"/>
  <c r="D14" i="327"/>
  <c r="C14" i="327"/>
  <c r="B14" i="327"/>
  <c r="D13" i="327"/>
  <c r="C13" i="327"/>
  <c r="B13" i="327"/>
  <c r="D12" i="327"/>
  <c r="C12" i="327"/>
  <c r="B12" i="327"/>
  <c r="D11" i="327"/>
  <c r="C11" i="327"/>
  <c r="B11" i="327"/>
  <c r="D10" i="327"/>
  <c r="C10" i="327"/>
  <c r="B10" i="327"/>
  <c r="B11" i="322"/>
  <c r="C11" i="322"/>
  <c r="D11" i="322"/>
  <c r="B12" i="322"/>
  <c r="C12" i="322"/>
  <c r="D12" i="322"/>
  <c r="B13" i="322"/>
  <c r="C13" i="322"/>
  <c r="D13" i="322"/>
  <c r="B15" i="322"/>
  <c r="C15" i="322"/>
  <c r="D15" i="322"/>
  <c r="B16" i="322"/>
  <c r="C16" i="322"/>
  <c r="B17" i="322"/>
  <c r="C17" i="322"/>
  <c r="D17" i="322"/>
  <c r="B18" i="322"/>
  <c r="C18" i="322"/>
  <c r="D18" i="322"/>
  <c r="B19" i="322"/>
  <c r="C19" i="322"/>
  <c r="D19" i="322"/>
  <c r="C10" i="322"/>
  <c r="D10" i="322"/>
  <c r="B10" i="322"/>
  <c r="M8" i="321" l="1"/>
  <c r="I22" i="333" l="1"/>
  <c r="F22" i="333"/>
  <c r="B22" i="333" l="1"/>
  <c r="I22" i="334" l="1"/>
  <c r="F22" i="334"/>
  <c r="B22" i="334" l="1"/>
  <c r="O42" i="8"/>
  <c r="O32" i="8"/>
  <c r="O29" i="8" s="1"/>
  <c r="O27" i="8"/>
  <c r="O26" i="8" s="1"/>
  <c r="O24" i="8"/>
  <c r="O15" i="8"/>
  <c r="O9" i="8"/>
  <c r="O8" i="8" l="1"/>
  <c r="B12" i="3"/>
  <c r="C12" i="3"/>
  <c r="D12" i="3"/>
  <c r="B13" i="3"/>
  <c r="C13" i="3"/>
  <c r="D13" i="3"/>
  <c r="B14" i="3"/>
  <c r="C14" i="3"/>
  <c r="D14" i="3"/>
  <c r="B11" i="235" l="1"/>
  <c r="C11" i="235"/>
  <c r="B12" i="235"/>
  <c r="C12" i="235"/>
  <c r="B13" i="235"/>
  <c r="C13" i="235"/>
  <c r="B14" i="235"/>
  <c r="C14" i="235"/>
  <c r="B15" i="235"/>
  <c r="C15" i="235"/>
  <c r="B16" i="235"/>
  <c r="C16" i="235"/>
  <c r="B17" i="235"/>
  <c r="C17" i="235"/>
  <c r="B18" i="235"/>
  <c r="C18" i="235"/>
  <c r="B10" i="235"/>
  <c r="C10" i="235"/>
  <c r="B9" i="235" l="1"/>
  <c r="D11" i="235"/>
  <c r="D15" i="235"/>
  <c r="D16" i="235"/>
  <c r="D10" i="235"/>
  <c r="D12" i="235"/>
  <c r="D18" i="235"/>
  <c r="D17" i="235"/>
  <c r="D14" i="235"/>
  <c r="D13" i="235"/>
  <c r="B24" i="270" l="1"/>
  <c r="C24" i="270"/>
  <c r="D24" i="270"/>
  <c r="B25" i="270"/>
  <c r="C25" i="270"/>
  <c r="D25" i="270"/>
  <c r="B26" i="270"/>
  <c r="C26" i="270"/>
  <c r="D26" i="270"/>
  <c r="B27" i="270"/>
  <c r="C27" i="270"/>
  <c r="D27" i="270"/>
  <c r="AF9" i="270"/>
  <c r="AE9" i="270"/>
  <c r="AD9" i="270"/>
  <c r="AB9" i="270"/>
  <c r="AA9" i="270"/>
  <c r="Z9" i="270"/>
  <c r="X9" i="270"/>
  <c r="W9" i="270"/>
  <c r="V9" i="270"/>
  <c r="T9" i="270"/>
  <c r="S9" i="270"/>
  <c r="R9" i="270"/>
  <c r="H9" i="270"/>
  <c r="G9" i="270"/>
  <c r="F9" i="270"/>
  <c r="AH8" i="262"/>
  <c r="D9" i="270" l="1"/>
  <c r="C9" i="270"/>
  <c r="B9" i="270"/>
  <c r="G8" i="324" l="1"/>
  <c r="I8" i="324"/>
  <c r="C10" i="284" l="1"/>
  <c r="B10" i="284"/>
  <c r="D10" i="284" l="1"/>
  <c r="F9" i="217"/>
  <c r="G9" i="217"/>
  <c r="H9" i="217"/>
  <c r="J9" i="217"/>
  <c r="K9" i="217"/>
  <c r="L9" i="217"/>
  <c r="N9" i="217"/>
  <c r="O9" i="217"/>
  <c r="P9" i="217"/>
  <c r="R9" i="217"/>
  <c r="S9" i="217"/>
  <c r="T9" i="217"/>
  <c r="B22" i="215" l="1"/>
  <c r="C22" i="215"/>
  <c r="C27" i="215"/>
  <c r="B27" i="215"/>
  <c r="C26" i="215"/>
  <c r="B26" i="215"/>
  <c r="C25" i="215"/>
  <c r="B25" i="215"/>
  <c r="C24" i="215"/>
  <c r="B24" i="215"/>
  <c r="C23" i="215"/>
  <c r="B23" i="215"/>
  <c r="C21" i="215"/>
  <c r="B21" i="215"/>
  <c r="C20" i="215"/>
  <c r="B20" i="215"/>
  <c r="C19" i="215"/>
  <c r="B19" i="215"/>
  <c r="C18" i="215"/>
  <c r="B18" i="215"/>
  <c r="C17" i="215"/>
  <c r="B17" i="215"/>
  <c r="C16" i="215"/>
  <c r="B16" i="215"/>
  <c r="C15" i="215"/>
  <c r="B15" i="215"/>
  <c r="C14" i="215"/>
  <c r="B14" i="215"/>
  <c r="C13" i="215"/>
  <c r="B13" i="215"/>
  <c r="C12" i="215"/>
  <c r="B12" i="215"/>
  <c r="C11" i="215"/>
  <c r="B11" i="215"/>
  <c r="C10" i="215"/>
  <c r="B10" i="215"/>
  <c r="AB9" i="215"/>
  <c r="AA9" i="215"/>
  <c r="Z9" i="215"/>
  <c r="X9" i="215"/>
  <c r="W9" i="215"/>
  <c r="V9" i="215"/>
  <c r="T9" i="215"/>
  <c r="S9" i="215"/>
  <c r="R9" i="215"/>
  <c r="P9" i="215"/>
  <c r="O9" i="215"/>
  <c r="N9" i="215"/>
  <c r="L9" i="215"/>
  <c r="K9" i="215"/>
  <c r="J9" i="215"/>
  <c r="H9" i="215"/>
  <c r="G9" i="215"/>
  <c r="F9" i="215"/>
  <c r="D22" i="215" l="1"/>
  <c r="D10" i="215"/>
  <c r="D16" i="215"/>
  <c r="D21" i="215"/>
  <c r="D11" i="215"/>
  <c r="D17" i="215"/>
  <c r="D23" i="215"/>
  <c r="D12" i="215"/>
  <c r="D18" i="215"/>
  <c r="D13" i="215"/>
  <c r="D19" i="215"/>
  <c r="D15" i="215"/>
  <c r="D25" i="215"/>
  <c r="D27" i="215"/>
  <c r="B9" i="215"/>
  <c r="D14" i="215"/>
  <c r="D20" i="215"/>
  <c r="D24" i="215"/>
  <c r="D26" i="215"/>
  <c r="C9" i="215"/>
  <c r="D9" i="215" l="1"/>
  <c r="C18" i="203" l="1"/>
  <c r="B18" i="203"/>
  <c r="C17" i="203"/>
  <c r="B17" i="203"/>
  <c r="C16" i="203"/>
  <c r="B16" i="203"/>
  <c r="C15" i="203"/>
  <c r="B15" i="203"/>
  <c r="C14" i="203"/>
  <c r="B14" i="203"/>
  <c r="C13" i="203"/>
  <c r="B13" i="203"/>
  <c r="C12" i="203"/>
  <c r="B12" i="203"/>
  <c r="C11" i="203"/>
  <c r="B11" i="203"/>
  <c r="X10" i="203"/>
  <c r="W10" i="203"/>
  <c r="V10" i="203"/>
  <c r="T10" i="203"/>
  <c r="S10" i="203"/>
  <c r="R10" i="203"/>
  <c r="P10" i="203"/>
  <c r="O10" i="203"/>
  <c r="N10" i="203"/>
  <c r="L10" i="203"/>
  <c r="K10" i="203"/>
  <c r="J10" i="203"/>
  <c r="H10" i="203"/>
  <c r="G10" i="203"/>
  <c r="F10" i="203"/>
  <c r="D14" i="203" l="1"/>
  <c r="D15" i="203"/>
  <c r="D12" i="203"/>
  <c r="D16" i="203"/>
  <c r="B10" i="203"/>
  <c r="C10" i="203"/>
  <c r="D18" i="203"/>
  <c r="D13" i="203"/>
  <c r="D17" i="203"/>
  <c r="D11" i="203"/>
  <c r="D10" i="203" l="1"/>
  <c r="H8" i="332" l="1"/>
  <c r="I8" i="332"/>
  <c r="B35" i="332"/>
  <c r="I35" i="406" s="1"/>
  <c r="B34" i="332"/>
  <c r="I34" i="406" s="1"/>
  <c r="B33" i="332"/>
  <c r="I33" i="406" s="1"/>
  <c r="B32" i="332"/>
  <c r="I32" i="406" s="1"/>
  <c r="B31" i="332"/>
  <c r="I31" i="406" s="1"/>
  <c r="B30" i="332"/>
  <c r="I30" i="406" s="1"/>
  <c r="B29" i="332"/>
  <c r="I29" i="406" s="1"/>
  <c r="B28" i="332"/>
  <c r="I28" i="406" s="1"/>
  <c r="B27" i="332"/>
  <c r="I27" i="406" s="1"/>
  <c r="B26" i="332"/>
  <c r="I26" i="406" s="1"/>
  <c r="B25" i="332"/>
  <c r="I25" i="406" s="1"/>
  <c r="B24" i="332"/>
  <c r="I24" i="406" s="1"/>
  <c r="B23" i="332"/>
  <c r="I23" i="406" s="1"/>
  <c r="B22" i="332"/>
  <c r="I22" i="406" s="1"/>
  <c r="B21" i="332"/>
  <c r="I21" i="406" s="1"/>
  <c r="B20" i="332"/>
  <c r="I20" i="406" s="1"/>
  <c r="B19" i="332"/>
  <c r="I19" i="406" s="1"/>
  <c r="B18" i="332"/>
  <c r="I18" i="406" s="1"/>
  <c r="B17" i="332"/>
  <c r="I17" i="406" s="1"/>
  <c r="B16" i="332"/>
  <c r="I16" i="406" s="1"/>
  <c r="B15" i="332"/>
  <c r="I15" i="406" s="1"/>
  <c r="B14" i="332"/>
  <c r="I14" i="406" s="1"/>
  <c r="B13" i="332"/>
  <c r="I13" i="406" s="1"/>
  <c r="B12" i="332"/>
  <c r="I12" i="406" s="1"/>
  <c r="B11" i="332"/>
  <c r="I11" i="406" s="1"/>
  <c r="B10" i="332"/>
  <c r="I10" i="406" s="1"/>
  <c r="B9" i="332"/>
  <c r="I9" i="406" s="1"/>
  <c r="B36" i="331"/>
  <c r="B35" i="331"/>
  <c r="B34" i="331"/>
  <c r="B27" i="331"/>
  <c r="B26" i="331"/>
  <c r="B25" i="331"/>
  <c r="B24" i="331"/>
  <c r="B23" i="331"/>
  <c r="B22" i="331"/>
  <c r="B15" i="331"/>
  <c r="B14" i="331"/>
  <c r="B13" i="331"/>
  <c r="B12" i="331"/>
  <c r="B11" i="331"/>
  <c r="B10" i="331"/>
  <c r="B33" i="331"/>
  <c r="B32" i="331"/>
  <c r="B31" i="331"/>
  <c r="B30" i="331"/>
  <c r="B29" i="331"/>
  <c r="B28" i="331"/>
  <c r="B21" i="331"/>
  <c r="B20" i="331"/>
  <c r="B19" i="331"/>
  <c r="B18" i="331"/>
  <c r="B17" i="331"/>
  <c r="B16" i="331"/>
  <c r="B9" i="331"/>
  <c r="I8" i="406" l="1"/>
  <c r="B37" i="331"/>
  <c r="G8" i="331"/>
  <c r="B10" i="323"/>
  <c r="O10" i="321" s="1"/>
  <c r="B11" i="323"/>
  <c r="O11" i="321" s="1"/>
  <c r="B12" i="323"/>
  <c r="O12" i="321" s="1"/>
  <c r="B13" i="323"/>
  <c r="O13" i="321" s="1"/>
  <c r="B14" i="323"/>
  <c r="O14" i="321" s="1"/>
  <c r="B15" i="323"/>
  <c r="O15" i="321" s="1"/>
  <c r="B16" i="323"/>
  <c r="O16" i="321" s="1"/>
  <c r="B17" i="323"/>
  <c r="O17" i="321" s="1"/>
  <c r="B18" i="323"/>
  <c r="O18" i="321" s="1"/>
  <c r="B19" i="323"/>
  <c r="O19" i="321" s="1"/>
  <c r="B20" i="323"/>
  <c r="O20" i="321" s="1"/>
  <c r="B21" i="323"/>
  <c r="O21" i="321" s="1"/>
  <c r="B22" i="323"/>
  <c r="O22" i="321" s="1"/>
  <c r="B23" i="323"/>
  <c r="O23" i="321" s="1"/>
  <c r="B24" i="323"/>
  <c r="O24" i="321" s="1"/>
  <c r="B25" i="323"/>
  <c r="O25" i="321" s="1"/>
  <c r="B26" i="323"/>
  <c r="O26" i="321" s="1"/>
  <c r="B27" i="323"/>
  <c r="O27" i="321" s="1"/>
  <c r="B28" i="323"/>
  <c r="O28" i="321" s="1"/>
  <c r="B29" i="323"/>
  <c r="O29" i="321" s="1"/>
  <c r="B30" i="323"/>
  <c r="O30" i="321" s="1"/>
  <c r="B31" i="323"/>
  <c r="O31" i="321" s="1"/>
  <c r="B32" i="323"/>
  <c r="O32" i="321" s="1"/>
  <c r="B33" i="323"/>
  <c r="O33" i="321" s="1"/>
  <c r="B34" i="323"/>
  <c r="O34" i="321" s="1"/>
  <c r="B35" i="323"/>
  <c r="O35" i="321" s="1"/>
  <c r="B36" i="323"/>
  <c r="O36" i="321" s="1"/>
  <c r="B37" i="323"/>
  <c r="O37" i="321" s="1"/>
  <c r="B9" i="323"/>
  <c r="C9" i="322"/>
  <c r="D9" i="322"/>
  <c r="F9" i="322"/>
  <c r="G9" i="322"/>
  <c r="H9" i="322"/>
  <c r="J9" i="322"/>
  <c r="K9" i="322"/>
  <c r="L9" i="322"/>
  <c r="N9" i="322"/>
  <c r="O9" i="322"/>
  <c r="P9" i="322"/>
  <c r="B9" i="322"/>
  <c r="O9" i="321" l="1"/>
  <c r="C8" i="323"/>
  <c r="D8" i="323"/>
  <c r="E8" i="323"/>
  <c r="F8" i="323"/>
  <c r="G8" i="323"/>
  <c r="H8" i="323"/>
  <c r="I8" i="323"/>
  <c r="J8" i="323"/>
  <c r="K8" i="323"/>
  <c r="O8" i="321" l="1"/>
  <c r="D23" i="263"/>
  <c r="C23" i="263"/>
  <c r="B23" i="263"/>
  <c r="D22" i="263"/>
  <c r="C22" i="263"/>
  <c r="B22" i="263"/>
  <c r="H21" i="263"/>
  <c r="D21" i="263" s="1"/>
  <c r="G21" i="263"/>
  <c r="C21" i="263" s="1"/>
  <c r="F21" i="263"/>
  <c r="H17" i="263"/>
  <c r="D17" i="263" s="1"/>
  <c r="G17" i="263"/>
  <c r="C17" i="263" s="1"/>
  <c r="D12" i="263"/>
  <c r="C12" i="263"/>
  <c r="B12" i="263"/>
  <c r="G10" i="263"/>
  <c r="B21" i="263" l="1"/>
  <c r="F9" i="263"/>
  <c r="B9" i="263" s="1"/>
  <c r="C10" i="263"/>
  <c r="G9" i="263"/>
  <c r="C9" i="263" s="1"/>
  <c r="H10" i="263"/>
  <c r="D19" i="274"/>
  <c r="C19" i="274"/>
  <c r="B19" i="274"/>
  <c r="D18" i="274"/>
  <c r="C18" i="274"/>
  <c r="B18" i="274"/>
  <c r="D26" i="280"/>
  <c r="C26" i="280"/>
  <c r="B26" i="280"/>
  <c r="D25" i="280"/>
  <c r="C25" i="280"/>
  <c r="B25" i="280"/>
  <c r="D24" i="280"/>
  <c r="C24" i="280"/>
  <c r="B24" i="280"/>
  <c r="D23" i="280"/>
  <c r="C23" i="280"/>
  <c r="B23" i="280"/>
  <c r="D22" i="280"/>
  <c r="C22" i="280"/>
  <c r="B22" i="280"/>
  <c r="D21" i="280"/>
  <c r="C21" i="280"/>
  <c r="B21" i="280"/>
  <c r="D20" i="280"/>
  <c r="C20" i="280"/>
  <c r="B20" i="280"/>
  <c r="D19" i="280"/>
  <c r="C19" i="280"/>
  <c r="B19" i="280"/>
  <c r="D18" i="280"/>
  <c r="C18" i="280"/>
  <c r="B18" i="280"/>
  <c r="D17" i="280"/>
  <c r="C17" i="280"/>
  <c r="B17" i="280"/>
  <c r="D16" i="280"/>
  <c r="C16" i="280"/>
  <c r="B16" i="280"/>
  <c r="D15" i="280"/>
  <c r="C15" i="280"/>
  <c r="B15" i="280"/>
  <c r="D14" i="280"/>
  <c r="C14" i="280"/>
  <c r="B14" i="280"/>
  <c r="D13" i="280"/>
  <c r="C13" i="280"/>
  <c r="B13" i="280"/>
  <c r="D12" i="280"/>
  <c r="C12" i="280"/>
  <c r="B12" i="280"/>
  <c r="B20" i="274"/>
  <c r="C20" i="274"/>
  <c r="D20" i="274"/>
  <c r="AB14" i="273"/>
  <c r="X13" i="274"/>
  <c r="W13" i="274"/>
  <c r="V13" i="274"/>
  <c r="AA13" i="274"/>
  <c r="AB13" i="274"/>
  <c r="Z13" i="274"/>
  <c r="X17" i="274"/>
  <c r="X12" i="274" s="1"/>
  <c r="W17" i="274"/>
  <c r="W12" i="274" s="1"/>
  <c r="V17" i="274"/>
  <c r="V12" i="274" s="1"/>
  <c r="C11" i="280" l="1"/>
  <c r="B11" i="280"/>
  <c r="D11" i="280"/>
  <c r="D10" i="263"/>
  <c r="H9" i="263"/>
  <c r="D9" i="263" s="1"/>
  <c r="D10" i="304" l="1"/>
  <c r="D9" i="304" s="1"/>
  <c r="C10" i="304"/>
  <c r="C9" i="304" s="1"/>
  <c r="B10" i="304"/>
  <c r="B9" i="304" s="1"/>
  <c r="B28" i="303"/>
  <c r="B27" i="303" s="1"/>
  <c r="C28" i="303"/>
  <c r="C27" i="303" s="1"/>
  <c r="D28" i="303"/>
  <c r="D27" i="303" s="1"/>
  <c r="C11" i="303"/>
  <c r="C10" i="303" s="1"/>
  <c r="D11" i="303"/>
  <c r="D10" i="303" s="1"/>
  <c r="B11" i="303"/>
  <c r="B10" i="303" s="1"/>
  <c r="P9" i="330"/>
  <c r="J8" i="329"/>
  <c r="K8" i="329"/>
  <c r="J8" i="328"/>
  <c r="Z8" i="262"/>
  <c r="AF8" i="262"/>
  <c r="AA8" i="262"/>
  <c r="AB8" i="262"/>
  <c r="AD8" i="262"/>
  <c r="AF11" i="262"/>
  <c r="AE11" i="262"/>
  <c r="AD11" i="262"/>
  <c r="AB11" i="262"/>
  <c r="AA11" i="262"/>
  <c r="Z11" i="262"/>
  <c r="AF9" i="262"/>
  <c r="AE9" i="262"/>
  <c r="AD9" i="262"/>
  <c r="AB9" i="262"/>
  <c r="AA9" i="262"/>
  <c r="Z9" i="262"/>
  <c r="AE8" i="262"/>
  <c r="AL9" i="262" l="1"/>
  <c r="AN11" i="262"/>
  <c r="AM11" i="262"/>
  <c r="AL11" i="262"/>
  <c r="AN10" i="262"/>
  <c r="AM10" i="262"/>
  <c r="AL10" i="262"/>
  <c r="AN9" i="262"/>
  <c r="AM9" i="262"/>
  <c r="AN8" i="262"/>
  <c r="AM8" i="262"/>
  <c r="AL8" i="262"/>
  <c r="AJ11" i="262"/>
  <c r="AI11" i="262"/>
  <c r="AH11" i="262"/>
  <c r="AJ9" i="262"/>
  <c r="AI9" i="262"/>
  <c r="AH9" i="262"/>
  <c r="AJ8" i="262"/>
  <c r="AI8" i="262"/>
  <c r="X11" i="262"/>
  <c r="W11" i="262"/>
  <c r="V11" i="262"/>
  <c r="W10" i="262"/>
  <c r="V10" i="262"/>
  <c r="X9" i="262"/>
  <c r="W9" i="262"/>
  <c r="V9" i="262"/>
  <c r="X8" i="262"/>
  <c r="W8" i="262"/>
  <c r="V8" i="262"/>
  <c r="T9" i="262"/>
  <c r="S9" i="262"/>
  <c r="R9" i="262"/>
  <c r="T8" i="262"/>
  <c r="S8" i="262"/>
  <c r="R8" i="262"/>
  <c r="P9" i="262"/>
  <c r="O9" i="262"/>
  <c r="N9" i="262"/>
  <c r="P8" i="262"/>
  <c r="O8" i="262"/>
  <c r="N8" i="262"/>
  <c r="L9" i="262"/>
  <c r="K9" i="262"/>
  <c r="L8" i="262"/>
  <c r="K8" i="262"/>
  <c r="G8" i="262"/>
  <c r="H8" i="262"/>
  <c r="G9" i="262"/>
  <c r="H9" i="262"/>
  <c r="F9" i="262"/>
  <c r="F8" i="262"/>
  <c r="B9" i="262"/>
  <c r="B10" i="262"/>
  <c r="B11" i="262"/>
  <c r="C8" i="262"/>
  <c r="D8" i="262"/>
  <c r="C9" i="262"/>
  <c r="D9" i="262"/>
  <c r="C10" i="262"/>
  <c r="D10" i="262"/>
  <c r="C11" i="262"/>
  <c r="D11" i="262"/>
  <c r="P10" i="199"/>
  <c r="O10" i="199"/>
  <c r="N10" i="199"/>
  <c r="L10" i="199"/>
  <c r="K10" i="199"/>
  <c r="J10" i="199"/>
  <c r="B12" i="198"/>
  <c r="C12" i="198"/>
  <c r="D12" i="198"/>
  <c r="B13" i="198"/>
  <c r="C13" i="198"/>
  <c r="D13" i="198"/>
  <c r="B14" i="198"/>
  <c r="C14" i="198"/>
  <c r="D14" i="198"/>
  <c r="B15" i="198"/>
  <c r="C15" i="198"/>
  <c r="D15" i="198"/>
  <c r="B16" i="198"/>
  <c r="C16" i="198"/>
  <c r="D16" i="198"/>
  <c r="B17" i="198"/>
  <c r="C17" i="198"/>
  <c r="D17" i="198"/>
  <c r="B18" i="198"/>
  <c r="C18" i="198"/>
  <c r="D18" i="198"/>
  <c r="B19" i="198"/>
  <c r="C19" i="198"/>
  <c r="D19" i="198"/>
  <c r="B20" i="198"/>
  <c r="C20" i="198"/>
  <c r="D20" i="198"/>
  <c r="B21" i="198"/>
  <c r="C21" i="198"/>
  <c r="D21" i="198"/>
  <c r="B22" i="198"/>
  <c r="C22" i="198"/>
  <c r="D22" i="198"/>
  <c r="B23" i="198"/>
  <c r="C23" i="198"/>
  <c r="D23" i="198"/>
  <c r="B24" i="198"/>
  <c r="C24" i="198"/>
  <c r="D24" i="198"/>
  <c r="B25" i="198"/>
  <c r="C25" i="198"/>
  <c r="D25" i="198"/>
  <c r="B26" i="198"/>
  <c r="C26" i="198"/>
  <c r="D26" i="198"/>
  <c r="B27" i="198"/>
  <c r="C27" i="198"/>
  <c r="D27" i="198"/>
  <c r="B28" i="198"/>
  <c r="C28" i="198"/>
  <c r="D28" i="198"/>
  <c r="B29" i="198"/>
  <c r="C29" i="198"/>
  <c r="D29" i="198"/>
  <c r="B30" i="198"/>
  <c r="C30" i="198"/>
  <c r="D30" i="198"/>
  <c r="B31" i="198"/>
  <c r="C31" i="198"/>
  <c r="D31" i="198"/>
  <c r="B32" i="198"/>
  <c r="C32" i="198"/>
  <c r="D32" i="198"/>
  <c r="B33" i="198"/>
  <c r="C33" i="198"/>
  <c r="D33" i="198"/>
  <c r="B34" i="198"/>
  <c r="C34" i="198"/>
  <c r="D34" i="198"/>
  <c r="B35" i="198"/>
  <c r="C35" i="198"/>
  <c r="D35" i="198"/>
  <c r="B36" i="198"/>
  <c r="C36" i="198"/>
  <c r="D36" i="198"/>
  <c r="B37" i="198"/>
  <c r="C37" i="198"/>
  <c r="D37" i="198"/>
  <c r="C11" i="198"/>
  <c r="D11" i="198"/>
  <c r="B11" i="198"/>
  <c r="C10" i="350" l="1"/>
  <c r="D10" i="350"/>
  <c r="E10" i="350"/>
  <c r="F10" i="350"/>
  <c r="G10" i="350"/>
  <c r="H10" i="350"/>
  <c r="C11" i="350"/>
  <c r="D11" i="350"/>
  <c r="E11" i="350"/>
  <c r="F11" i="350"/>
  <c r="G11" i="350"/>
  <c r="H11" i="350"/>
  <c r="C12" i="350"/>
  <c r="D12" i="350"/>
  <c r="E12" i="350"/>
  <c r="F12" i="350"/>
  <c r="G12" i="350"/>
  <c r="H12" i="350"/>
  <c r="H40" i="351" l="1"/>
  <c r="G40" i="351"/>
  <c r="F40" i="351"/>
  <c r="E40" i="351"/>
  <c r="D40" i="351"/>
  <c r="C40" i="351"/>
  <c r="B11" i="351"/>
  <c r="B12" i="351"/>
  <c r="B13" i="351"/>
  <c r="B14" i="351"/>
  <c r="B15" i="351"/>
  <c r="B10" i="351"/>
  <c r="B40" i="351" l="1"/>
  <c r="Q26" i="347" l="1"/>
  <c r="Q16" i="347"/>
  <c r="Q9" i="347"/>
  <c r="H9" i="351"/>
  <c r="G9" i="351"/>
  <c r="F9" i="351"/>
  <c r="E9" i="351"/>
  <c r="D9" i="351"/>
  <c r="C9" i="351"/>
  <c r="B9" i="351"/>
  <c r="B21" i="350"/>
  <c r="B20" i="350"/>
  <c r="H19" i="350"/>
  <c r="G19" i="350"/>
  <c r="F19" i="350"/>
  <c r="E19" i="350"/>
  <c r="D19" i="350"/>
  <c r="C19" i="350"/>
  <c r="B17" i="350"/>
  <c r="B16" i="350"/>
  <c r="B15" i="350"/>
  <c r="H14" i="350"/>
  <c r="G14" i="350"/>
  <c r="F14" i="350"/>
  <c r="E14" i="350"/>
  <c r="D14" i="350"/>
  <c r="C14" i="350"/>
  <c r="H9" i="350"/>
  <c r="B10" i="350"/>
  <c r="B20" i="349"/>
  <c r="B19" i="349"/>
  <c r="H18" i="349"/>
  <c r="G18" i="349"/>
  <c r="F18" i="349"/>
  <c r="E18" i="349"/>
  <c r="D18" i="349"/>
  <c r="C18" i="349"/>
  <c r="B16" i="349"/>
  <c r="B15" i="349"/>
  <c r="B14" i="349"/>
  <c r="H13" i="349"/>
  <c r="G13" i="349"/>
  <c r="F13" i="349"/>
  <c r="E13" i="349"/>
  <c r="D13" i="349"/>
  <c r="C13" i="349"/>
  <c r="H11" i="349"/>
  <c r="G11" i="349"/>
  <c r="F11" i="349"/>
  <c r="E11" i="349"/>
  <c r="D11" i="349"/>
  <c r="C11" i="349"/>
  <c r="H10" i="349"/>
  <c r="G10" i="349"/>
  <c r="F10" i="349"/>
  <c r="E10" i="349"/>
  <c r="D10" i="349"/>
  <c r="C10" i="349"/>
  <c r="H9" i="349"/>
  <c r="G9" i="349"/>
  <c r="F9" i="349"/>
  <c r="E9" i="349"/>
  <c r="D9" i="349"/>
  <c r="C9" i="349"/>
  <c r="B21" i="348"/>
  <c r="B20" i="348"/>
  <c r="C19" i="348"/>
  <c r="B17" i="348"/>
  <c r="B16" i="348"/>
  <c r="B15" i="348"/>
  <c r="G14" i="348"/>
  <c r="F14" i="348"/>
  <c r="E14" i="348"/>
  <c r="D14" i="348"/>
  <c r="C14" i="348"/>
  <c r="G12" i="348"/>
  <c r="F12" i="348"/>
  <c r="E12" i="348"/>
  <c r="D12" i="348"/>
  <c r="C12" i="348"/>
  <c r="G11" i="348"/>
  <c r="F11" i="348"/>
  <c r="E11" i="348"/>
  <c r="D11" i="348"/>
  <c r="C11" i="348"/>
  <c r="G10" i="348"/>
  <c r="F10" i="348"/>
  <c r="E10" i="348"/>
  <c r="D10" i="348"/>
  <c r="C10" i="348"/>
  <c r="N37" i="347"/>
  <c r="M37" i="347"/>
  <c r="L37" i="347"/>
  <c r="K37" i="347"/>
  <c r="J37" i="347"/>
  <c r="I37" i="347"/>
  <c r="H37" i="347"/>
  <c r="G37" i="347"/>
  <c r="F37" i="347"/>
  <c r="E37" i="347"/>
  <c r="D37" i="347"/>
  <c r="C37" i="347"/>
  <c r="B37" i="347"/>
  <c r="N33" i="347"/>
  <c r="M33" i="347"/>
  <c r="L33" i="347"/>
  <c r="K33" i="347"/>
  <c r="J33" i="347"/>
  <c r="I33" i="347"/>
  <c r="H33" i="347"/>
  <c r="G33" i="347"/>
  <c r="F33" i="347"/>
  <c r="E33" i="347"/>
  <c r="D33" i="347"/>
  <c r="C33" i="347"/>
  <c r="B33" i="347"/>
  <c r="N26" i="347"/>
  <c r="M26" i="347"/>
  <c r="L26" i="347"/>
  <c r="K26" i="347"/>
  <c r="J26" i="347"/>
  <c r="I26" i="347"/>
  <c r="H26" i="347"/>
  <c r="G26" i="347"/>
  <c r="F26" i="347"/>
  <c r="E26" i="347"/>
  <c r="D26" i="347"/>
  <c r="C26" i="347"/>
  <c r="B26" i="347"/>
  <c r="N21" i="347"/>
  <c r="M21" i="347"/>
  <c r="L21" i="347"/>
  <c r="K21" i="347"/>
  <c r="J21" i="347"/>
  <c r="I21" i="347"/>
  <c r="H21" i="347"/>
  <c r="G21" i="347"/>
  <c r="F21" i="347"/>
  <c r="E21" i="347"/>
  <c r="D21" i="347"/>
  <c r="C21" i="347"/>
  <c r="B21" i="347"/>
  <c r="N17" i="347"/>
  <c r="M17" i="347"/>
  <c r="L17" i="347"/>
  <c r="K17" i="347"/>
  <c r="J17" i="347"/>
  <c r="I17" i="347"/>
  <c r="H17" i="347"/>
  <c r="G17" i="347"/>
  <c r="F17" i="347"/>
  <c r="E17" i="347"/>
  <c r="D17" i="347"/>
  <c r="C17" i="347"/>
  <c r="B17" i="347"/>
  <c r="N9" i="347"/>
  <c r="M9" i="347"/>
  <c r="L9" i="347"/>
  <c r="K9" i="347"/>
  <c r="J9" i="347"/>
  <c r="I9" i="347"/>
  <c r="H9" i="347"/>
  <c r="G9" i="347"/>
  <c r="F9" i="347"/>
  <c r="E9" i="347"/>
  <c r="D9" i="347"/>
  <c r="C9" i="347"/>
  <c r="B9" i="347"/>
  <c r="B36" i="344"/>
  <c r="B35" i="344"/>
  <c r="B34" i="344"/>
  <c r="B33" i="344"/>
  <c r="B32" i="344"/>
  <c r="B31" i="344"/>
  <c r="B30" i="344"/>
  <c r="B29" i="344"/>
  <c r="B28" i="344"/>
  <c r="B27" i="344"/>
  <c r="B26" i="344"/>
  <c r="B25" i="344"/>
  <c r="B24" i="344"/>
  <c r="B23" i="344"/>
  <c r="B22" i="344"/>
  <c r="B21" i="344"/>
  <c r="B20" i="344"/>
  <c r="B19" i="344"/>
  <c r="B18" i="344"/>
  <c r="B17" i="344"/>
  <c r="B16" i="344"/>
  <c r="B15" i="344"/>
  <c r="B14" i="344"/>
  <c r="B13" i="344"/>
  <c r="B12" i="344"/>
  <c r="B11" i="344"/>
  <c r="B10" i="344"/>
  <c r="H9" i="344"/>
  <c r="G9" i="344"/>
  <c r="F9" i="344"/>
  <c r="E9" i="344"/>
  <c r="D9" i="344"/>
  <c r="C9" i="344"/>
  <c r="H9" i="342"/>
  <c r="G9" i="342"/>
  <c r="F9" i="342"/>
  <c r="E9" i="342"/>
  <c r="D9" i="342"/>
  <c r="C9" i="342"/>
  <c r="Q9" i="341"/>
  <c r="R12" i="341" s="1"/>
  <c r="K9" i="341"/>
  <c r="L12" i="341" s="1"/>
  <c r="E9" i="341"/>
  <c r="B9" i="341"/>
  <c r="C12" i="341" s="1"/>
  <c r="F24" i="334"/>
  <c r="B24" i="334" s="1"/>
  <c r="F24" i="333"/>
  <c r="B24" i="333" s="1"/>
  <c r="B24" i="340"/>
  <c r="B23" i="340"/>
  <c r="B22" i="340"/>
  <c r="B21" i="340"/>
  <c r="B20" i="340"/>
  <c r="B19" i="340"/>
  <c r="B18" i="340"/>
  <c r="B17" i="340"/>
  <c r="B16" i="340"/>
  <c r="B15" i="340"/>
  <c r="B13" i="340"/>
  <c r="B12" i="340"/>
  <c r="B11" i="340"/>
  <c r="E33" i="339"/>
  <c r="B33" i="339" s="1"/>
  <c r="E32" i="339"/>
  <c r="B32" i="339" s="1"/>
  <c r="E31" i="339"/>
  <c r="B31" i="339" s="1"/>
  <c r="E30" i="339"/>
  <c r="B30" i="339" s="1"/>
  <c r="E29" i="339"/>
  <c r="B29" i="339" s="1"/>
  <c r="E28" i="339"/>
  <c r="B28" i="339" s="1"/>
  <c r="E27" i="339"/>
  <c r="B27" i="339" s="1"/>
  <c r="E26" i="339"/>
  <c r="B26" i="339" s="1"/>
  <c r="E25" i="339"/>
  <c r="B25" i="339" s="1"/>
  <c r="E24" i="339"/>
  <c r="B24" i="339" s="1"/>
  <c r="E23" i="339"/>
  <c r="B23" i="339" s="1"/>
  <c r="E22" i="339"/>
  <c r="B22" i="339" s="1"/>
  <c r="E21" i="339"/>
  <c r="B21" i="339" s="1"/>
  <c r="E20" i="339"/>
  <c r="B20" i="339" s="1"/>
  <c r="E19" i="339"/>
  <c r="B19" i="339" s="1"/>
  <c r="E18" i="339"/>
  <c r="B18" i="339" s="1"/>
  <c r="E17" i="339"/>
  <c r="B17" i="339" s="1"/>
  <c r="E16" i="339"/>
  <c r="B16" i="339" s="1"/>
  <c r="E15" i="339"/>
  <c r="B15" i="339" s="1"/>
  <c r="E14" i="339"/>
  <c r="B14" i="339" s="1"/>
  <c r="E13" i="339"/>
  <c r="B13" i="339" s="1"/>
  <c r="E12" i="339"/>
  <c r="B12" i="339" s="1"/>
  <c r="E11" i="339"/>
  <c r="B11" i="339" s="1"/>
  <c r="B10" i="339"/>
  <c r="I9" i="339"/>
  <c r="H9" i="339"/>
  <c r="G9" i="339"/>
  <c r="F9" i="339"/>
  <c r="D9" i="339"/>
  <c r="C9" i="339"/>
  <c r="F36" i="338"/>
  <c r="B36" i="338" s="1"/>
  <c r="F35" i="338"/>
  <c r="B35" i="338" s="1"/>
  <c r="F34" i="338"/>
  <c r="B34" i="338" s="1"/>
  <c r="F33" i="338"/>
  <c r="B33" i="338" s="1"/>
  <c r="F32" i="338"/>
  <c r="B32" i="338" s="1"/>
  <c r="F31" i="338"/>
  <c r="B31" i="338" s="1"/>
  <c r="F30" i="338"/>
  <c r="B30" i="338" s="1"/>
  <c r="F29" i="338"/>
  <c r="B29" i="338" s="1"/>
  <c r="F28" i="338"/>
  <c r="B28" i="338" s="1"/>
  <c r="F27" i="338"/>
  <c r="B27" i="338" s="1"/>
  <c r="F26" i="338"/>
  <c r="B26" i="338" s="1"/>
  <c r="F25" i="338"/>
  <c r="B25" i="338" s="1"/>
  <c r="F24" i="338"/>
  <c r="B24" i="338" s="1"/>
  <c r="F23" i="338"/>
  <c r="B23" i="338" s="1"/>
  <c r="F22" i="338"/>
  <c r="B22" i="338" s="1"/>
  <c r="F21" i="338"/>
  <c r="B21" i="338" s="1"/>
  <c r="F20" i="338"/>
  <c r="B20" i="338" s="1"/>
  <c r="F19" i="338"/>
  <c r="B19" i="338" s="1"/>
  <c r="F18" i="338"/>
  <c r="B18" i="338" s="1"/>
  <c r="F17" i="338"/>
  <c r="B17" i="338" s="1"/>
  <c r="F16" i="338"/>
  <c r="B16" i="338" s="1"/>
  <c r="F15" i="338"/>
  <c r="B15" i="338" s="1"/>
  <c r="F14" i="338"/>
  <c r="B14" i="338" s="1"/>
  <c r="F13" i="338"/>
  <c r="B13" i="338" s="1"/>
  <c r="F12" i="338"/>
  <c r="B12" i="338" s="1"/>
  <c r="F11" i="338"/>
  <c r="B11" i="338" s="1"/>
  <c r="F10" i="338"/>
  <c r="K9" i="338"/>
  <c r="J9" i="338"/>
  <c r="I9" i="338"/>
  <c r="H9" i="338"/>
  <c r="G9" i="338"/>
  <c r="E9" i="338"/>
  <c r="D9" i="338"/>
  <c r="C9" i="338"/>
  <c r="F36" i="337"/>
  <c r="B36" i="337" s="1"/>
  <c r="F35" i="337"/>
  <c r="B35" i="337" s="1"/>
  <c r="F34" i="337"/>
  <c r="B34" i="337" s="1"/>
  <c r="F33" i="337"/>
  <c r="B33" i="337" s="1"/>
  <c r="F32" i="337"/>
  <c r="B32" i="337" s="1"/>
  <c r="F31" i="337"/>
  <c r="B31" i="337" s="1"/>
  <c r="F30" i="337"/>
  <c r="B30" i="337" s="1"/>
  <c r="F29" i="337"/>
  <c r="B29" i="337" s="1"/>
  <c r="F28" i="337"/>
  <c r="B28" i="337" s="1"/>
  <c r="F27" i="337"/>
  <c r="B27" i="337" s="1"/>
  <c r="F26" i="337"/>
  <c r="B26" i="337" s="1"/>
  <c r="F25" i="337"/>
  <c r="B25" i="337" s="1"/>
  <c r="F24" i="337"/>
  <c r="B24" i="337" s="1"/>
  <c r="F23" i="337"/>
  <c r="B23" i="337" s="1"/>
  <c r="F22" i="337"/>
  <c r="B22" i="337" s="1"/>
  <c r="F21" i="337"/>
  <c r="B21" i="337" s="1"/>
  <c r="F20" i="337"/>
  <c r="B20" i="337" s="1"/>
  <c r="F19" i="337"/>
  <c r="B19" i="337" s="1"/>
  <c r="F18" i="337"/>
  <c r="B18" i="337" s="1"/>
  <c r="F17" i="337"/>
  <c r="B17" i="337" s="1"/>
  <c r="F16" i="337"/>
  <c r="B16" i="337" s="1"/>
  <c r="F15" i="337"/>
  <c r="B15" i="337" s="1"/>
  <c r="F14" i="337"/>
  <c r="B14" i="337" s="1"/>
  <c r="F13" i="337"/>
  <c r="B13" i="337" s="1"/>
  <c r="F12" i="337"/>
  <c r="B12" i="337" s="1"/>
  <c r="F11" i="337"/>
  <c r="B11" i="337" s="1"/>
  <c r="F10" i="337"/>
  <c r="K9" i="337"/>
  <c r="J9" i="337"/>
  <c r="I9" i="337"/>
  <c r="H9" i="337"/>
  <c r="G9" i="337"/>
  <c r="E9" i="337"/>
  <c r="D9" i="337"/>
  <c r="C9" i="337"/>
  <c r="N9" i="336"/>
  <c r="J9" i="336"/>
  <c r="F9" i="336"/>
  <c r="D9" i="336"/>
  <c r="C9" i="336"/>
  <c r="O25" i="335"/>
  <c r="K25" i="335"/>
  <c r="H25" i="335"/>
  <c r="D25" i="335" s="1"/>
  <c r="G25" i="335"/>
  <c r="C22" i="335"/>
  <c r="C21" i="335"/>
  <c r="O20" i="335"/>
  <c r="L20" i="335"/>
  <c r="K20" i="335"/>
  <c r="H20" i="335"/>
  <c r="G20" i="335"/>
  <c r="J9" i="335"/>
  <c r="F9" i="335"/>
  <c r="C9" i="335"/>
  <c r="F21" i="334"/>
  <c r="B21" i="334" s="1"/>
  <c r="F20" i="334"/>
  <c r="B20" i="334" s="1"/>
  <c r="F19" i="334"/>
  <c r="B19" i="334" s="1"/>
  <c r="F18" i="334"/>
  <c r="B18" i="334" s="1"/>
  <c r="F17" i="334"/>
  <c r="B17" i="334" s="1"/>
  <c r="F16" i="334"/>
  <c r="B16" i="334" s="1"/>
  <c r="F15" i="334"/>
  <c r="B15" i="334" s="1"/>
  <c r="F14" i="334"/>
  <c r="B14" i="334" s="1"/>
  <c r="F13" i="334"/>
  <c r="B13" i="334" s="1"/>
  <c r="F12" i="334"/>
  <c r="B12" i="334" s="1"/>
  <c r="F11" i="334"/>
  <c r="B11" i="334" s="1"/>
  <c r="F10" i="334"/>
  <c r="B10" i="334" s="1"/>
  <c r="F9" i="334"/>
  <c r="B9" i="334" s="1"/>
  <c r="F21" i="333"/>
  <c r="B21" i="333" s="1"/>
  <c r="F20" i="333"/>
  <c r="B20" i="333" s="1"/>
  <c r="F19" i="333"/>
  <c r="B19" i="333" s="1"/>
  <c r="F18" i="333"/>
  <c r="B18" i="333" s="1"/>
  <c r="F17" i="333"/>
  <c r="B17" i="333" s="1"/>
  <c r="F16" i="333"/>
  <c r="B16" i="333" s="1"/>
  <c r="F15" i="333"/>
  <c r="B15" i="333" s="1"/>
  <c r="F14" i="333"/>
  <c r="B14" i="333" s="1"/>
  <c r="F13" i="333"/>
  <c r="B13" i="333" s="1"/>
  <c r="F12" i="333"/>
  <c r="B12" i="333" s="1"/>
  <c r="F11" i="333"/>
  <c r="B11" i="333" s="1"/>
  <c r="F10" i="333"/>
  <c r="B10" i="333" s="1"/>
  <c r="F9" i="333"/>
  <c r="B9" i="333" s="1"/>
  <c r="F8" i="332"/>
  <c r="E8" i="332"/>
  <c r="C8" i="332"/>
  <c r="D8" i="331"/>
  <c r="C8" i="331"/>
  <c r="L9" i="330"/>
  <c r="K9" i="330"/>
  <c r="H9" i="330"/>
  <c r="G9" i="330"/>
  <c r="B35" i="329"/>
  <c r="I35" i="405" s="1"/>
  <c r="B34" i="329"/>
  <c r="I34" i="405" s="1"/>
  <c r="B33" i="329"/>
  <c r="I33" i="405" s="1"/>
  <c r="B32" i="329"/>
  <c r="I32" i="405" s="1"/>
  <c r="B31" i="329"/>
  <c r="I31" i="405" s="1"/>
  <c r="B30" i="329"/>
  <c r="I30" i="405" s="1"/>
  <c r="B29" i="329"/>
  <c r="I29" i="405" s="1"/>
  <c r="B28" i="329"/>
  <c r="I28" i="405" s="1"/>
  <c r="B27" i="329"/>
  <c r="I27" i="405" s="1"/>
  <c r="B26" i="329"/>
  <c r="I26" i="405" s="1"/>
  <c r="B25" i="329"/>
  <c r="I25" i="405" s="1"/>
  <c r="B24" i="329"/>
  <c r="I24" i="405" s="1"/>
  <c r="B23" i="329"/>
  <c r="I23" i="405" s="1"/>
  <c r="B22" i="329"/>
  <c r="I22" i="405" s="1"/>
  <c r="B21" i="329"/>
  <c r="I21" i="405" s="1"/>
  <c r="B20" i="329"/>
  <c r="I20" i="405" s="1"/>
  <c r="B19" i="329"/>
  <c r="I19" i="405" s="1"/>
  <c r="B18" i="329"/>
  <c r="I18" i="405" s="1"/>
  <c r="B17" i="329"/>
  <c r="I17" i="405" s="1"/>
  <c r="B16" i="329"/>
  <c r="I16" i="405" s="1"/>
  <c r="B15" i="329"/>
  <c r="I15" i="405" s="1"/>
  <c r="B14" i="329"/>
  <c r="I14" i="405" s="1"/>
  <c r="B13" i="329"/>
  <c r="I13" i="405" s="1"/>
  <c r="B12" i="329"/>
  <c r="I12" i="405" s="1"/>
  <c r="B11" i="329"/>
  <c r="I11" i="405" s="1"/>
  <c r="B10" i="329"/>
  <c r="I10" i="405" s="1"/>
  <c r="I8" i="329"/>
  <c r="H8" i="329"/>
  <c r="G8" i="329"/>
  <c r="F8" i="329"/>
  <c r="E8" i="329"/>
  <c r="C8" i="329"/>
  <c r="B37" i="328"/>
  <c r="B36" i="328"/>
  <c r="B35" i="328"/>
  <c r="B34" i="328"/>
  <c r="B33" i="328"/>
  <c r="B32" i="328"/>
  <c r="B31" i="328"/>
  <c r="B30" i="328"/>
  <c r="B29" i="328"/>
  <c r="B28" i="328"/>
  <c r="B27" i="328"/>
  <c r="B26" i="328"/>
  <c r="B25" i="328"/>
  <c r="B24" i="328"/>
  <c r="B23" i="328"/>
  <c r="B22" i="328"/>
  <c r="B21" i="328"/>
  <c r="B20" i="328"/>
  <c r="B19" i="328"/>
  <c r="B18" i="328"/>
  <c r="B17" i="328"/>
  <c r="B16" i="328"/>
  <c r="B15" i="328"/>
  <c r="B14" i="328"/>
  <c r="B13" i="328"/>
  <c r="B12" i="328"/>
  <c r="B11" i="328"/>
  <c r="B10" i="328"/>
  <c r="B9" i="328"/>
  <c r="K8" i="328"/>
  <c r="I8" i="328"/>
  <c r="H8" i="328"/>
  <c r="G8" i="328"/>
  <c r="F8" i="328"/>
  <c r="E8" i="328"/>
  <c r="C8" i="328"/>
  <c r="B35" i="325"/>
  <c r="B34" i="325"/>
  <c r="B33" i="325"/>
  <c r="B32" i="325"/>
  <c r="B31" i="325"/>
  <c r="B30" i="325"/>
  <c r="B29" i="325"/>
  <c r="B28" i="325"/>
  <c r="B27" i="325"/>
  <c r="B26" i="325"/>
  <c r="B25" i="325"/>
  <c r="B24" i="325"/>
  <c r="B23" i="325"/>
  <c r="B22" i="325"/>
  <c r="B21" i="325"/>
  <c r="B20" i="325"/>
  <c r="B19" i="325"/>
  <c r="B18" i="325"/>
  <c r="B17" i="325"/>
  <c r="B16" i="325"/>
  <c r="B15" i="325"/>
  <c r="B14" i="325"/>
  <c r="B13" i="325"/>
  <c r="B12" i="325"/>
  <c r="B11" i="325"/>
  <c r="B10" i="325"/>
  <c r="B9" i="325"/>
  <c r="L8" i="325"/>
  <c r="K8" i="325"/>
  <c r="J8" i="325"/>
  <c r="I8" i="325"/>
  <c r="H8" i="325"/>
  <c r="G8" i="325"/>
  <c r="F8" i="325"/>
  <c r="E8" i="325"/>
  <c r="D8" i="325"/>
  <c r="C8" i="325"/>
  <c r="D20" i="335" l="1"/>
  <c r="J20" i="335"/>
  <c r="B10" i="340"/>
  <c r="B9" i="340" s="1"/>
  <c r="E9" i="340"/>
  <c r="I8" i="405"/>
  <c r="F15" i="341"/>
  <c r="F12" i="341"/>
  <c r="P8" i="336"/>
  <c r="H8" i="336"/>
  <c r="B8" i="332"/>
  <c r="H32" i="347"/>
  <c r="J9" i="330"/>
  <c r="I32" i="347"/>
  <c r="B8" i="331"/>
  <c r="B27" i="335"/>
  <c r="G8" i="336"/>
  <c r="F9" i="330"/>
  <c r="G8" i="349"/>
  <c r="C32" i="347"/>
  <c r="K32" i="347"/>
  <c r="C13" i="341"/>
  <c r="E9" i="339"/>
  <c r="B9" i="339" s="1"/>
  <c r="O8" i="336"/>
  <c r="L8" i="336"/>
  <c r="L15" i="335"/>
  <c r="F20" i="335"/>
  <c r="B22" i="335"/>
  <c r="N9" i="330"/>
  <c r="D9" i="330"/>
  <c r="B19" i="350"/>
  <c r="Q32" i="347"/>
  <c r="Q8" i="347" s="1"/>
  <c r="L13" i="341"/>
  <c r="L11" i="341"/>
  <c r="F9" i="338"/>
  <c r="B9" i="338" s="1"/>
  <c r="F9" i="337"/>
  <c r="B9" i="337" s="1"/>
  <c r="B26" i="335"/>
  <c r="F25" i="335"/>
  <c r="C25" i="335"/>
  <c r="B21" i="335"/>
  <c r="F8" i="349"/>
  <c r="B9" i="344"/>
  <c r="B9" i="342"/>
  <c r="F10" i="341"/>
  <c r="B14" i="348"/>
  <c r="B19" i="348"/>
  <c r="G9" i="348"/>
  <c r="C11" i="341"/>
  <c r="B9" i="336"/>
  <c r="B9" i="335"/>
  <c r="L16" i="347"/>
  <c r="E16" i="347"/>
  <c r="M16" i="347"/>
  <c r="D16" i="347"/>
  <c r="B16" i="347"/>
  <c r="J16" i="347"/>
  <c r="B11" i="350"/>
  <c r="C16" i="347"/>
  <c r="K16" i="347"/>
  <c r="B32" i="347"/>
  <c r="J32" i="347"/>
  <c r="E8" i="349"/>
  <c r="B11" i="349"/>
  <c r="G32" i="347"/>
  <c r="B10" i="349"/>
  <c r="B11" i="348"/>
  <c r="B12" i="348"/>
  <c r="C9" i="350"/>
  <c r="D9" i="350"/>
  <c r="H8" i="349"/>
  <c r="B14" i="350"/>
  <c r="F16" i="347"/>
  <c r="N16" i="347"/>
  <c r="B10" i="348"/>
  <c r="E9" i="350"/>
  <c r="L32" i="347"/>
  <c r="G16" i="347"/>
  <c r="E32" i="347"/>
  <c r="M32" i="347"/>
  <c r="C9" i="348"/>
  <c r="F9" i="350"/>
  <c r="H16" i="347"/>
  <c r="F32" i="347"/>
  <c r="N32" i="347"/>
  <c r="D9" i="348"/>
  <c r="C8" i="349"/>
  <c r="G9" i="350"/>
  <c r="D32" i="347"/>
  <c r="I16" i="347"/>
  <c r="E9" i="348"/>
  <c r="D8" i="349"/>
  <c r="B12" i="350"/>
  <c r="F9" i="348"/>
  <c r="B13" i="349"/>
  <c r="B18" i="349"/>
  <c r="B9" i="349"/>
  <c r="F11" i="341"/>
  <c r="F13" i="341"/>
  <c r="R11" i="341"/>
  <c r="R13" i="341"/>
  <c r="F14" i="341"/>
  <c r="K15" i="335"/>
  <c r="B10" i="337"/>
  <c r="B10" i="338"/>
  <c r="C20" i="335"/>
  <c r="G15" i="335"/>
  <c r="C9" i="330"/>
  <c r="B8" i="325"/>
  <c r="B8" i="329"/>
  <c r="B8" i="328"/>
  <c r="B35" i="324"/>
  <c r="O35" i="407" s="1"/>
  <c r="B34" i="324"/>
  <c r="O34" i="407" s="1"/>
  <c r="B33" i="324"/>
  <c r="O33" i="407" s="1"/>
  <c r="B32" i="324"/>
  <c r="O32" i="407" s="1"/>
  <c r="B31" i="324"/>
  <c r="O31" i="407" s="1"/>
  <c r="B30" i="324"/>
  <c r="O30" i="407" s="1"/>
  <c r="B29" i="324"/>
  <c r="O29" i="407" s="1"/>
  <c r="B28" i="324"/>
  <c r="O28" i="407" s="1"/>
  <c r="B27" i="324"/>
  <c r="O27" i="407" s="1"/>
  <c r="B26" i="324"/>
  <c r="O26" i="407" s="1"/>
  <c r="B25" i="324"/>
  <c r="O25" i="407" s="1"/>
  <c r="B24" i="324"/>
  <c r="O24" i="407" s="1"/>
  <c r="B23" i="324"/>
  <c r="O23" i="407" s="1"/>
  <c r="B22" i="324"/>
  <c r="O22" i="407" s="1"/>
  <c r="B21" i="324"/>
  <c r="O21" i="407" s="1"/>
  <c r="B20" i="324"/>
  <c r="O20" i="407" s="1"/>
  <c r="B19" i="324"/>
  <c r="O19" i="407" s="1"/>
  <c r="B18" i="324"/>
  <c r="O18" i="407" s="1"/>
  <c r="B17" i="324"/>
  <c r="O17" i="407" s="1"/>
  <c r="B16" i="324"/>
  <c r="O16" i="407" s="1"/>
  <c r="B15" i="324"/>
  <c r="O15" i="407" s="1"/>
  <c r="B14" i="324"/>
  <c r="O14" i="407" s="1"/>
  <c r="B13" i="324"/>
  <c r="O13" i="407" s="1"/>
  <c r="B12" i="324"/>
  <c r="O12" i="407" s="1"/>
  <c r="B11" i="324"/>
  <c r="O11" i="407" s="1"/>
  <c r="B10" i="324"/>
  <c r="O10" i="407" s="1"/>
  <c r="B9" i="324"/>
  <c r="O9" i="407" s="1"/>
  <c r="L8" i="324"/>
  <c r="K8" i="324"/>
  <c r="J8" i="324"/>
  <c r="F8" i="324"/>
  <c r="E8" i="324"/>
  <c r="C8" i="324"/>
  <c r="L8" i="323"/>
  <c r="B8" i="323" s="1"/>
  <c r="L8" i="321"/>
  <c r="K8" i="321"/>
  <c r="J8" i="321"/>
  <c r="H8" i="321"/>
  <c r="G8" i="321"/>
  <c r="F8" i="321"/>
  <c r="E8" i="321"/>
  <c r="D8" i="321"/>
  <c r="C8" i="321"/>
  <c r="L8" i="335" l="1"/>
  <c r="D15" i="335"/>
  <c r="O8" i="407"/>
  <c r="I8" i="347"/>
  <c r="D8" i="336"/>
  <c r="N8" i="336"/>
  <c r="H8" i="347"/>
  <c r="L8" i="347"/>
  <c r="B25" i="335"/>
  <c r="K8" i="347"/>
  <c r="C9" i="341"/>
  <c r="F8" i="336"/>
  <c r="G8" i="347"/>
  <c r="B9" i="330"/>
  <c r="B16" i="335"/>
  <c r="C8" i="347"/>
  <c r="M8" i="347"/>
  <c r="D8" i="347"/>
  <c r="L9" i="341"/>
  <c r="B9" i="350"/>
  <c r="R9" i="341"/>
  <c r="B20" i="335"/>
  <c r="B8" i="349"/>
  <c r="J8" i="347"/>
  <c r="F8" i="347"/>
  <c r="B8" i="347"/>
  <c r="E8" i="347"/>
  <c r="B9" i="348"/>
  <c r="N8" i="347"/>
  <c r="F9" i="341"/>
  <c r="B17" i="335"/>
  <c r="K8" i="336"/>
  <c r="C8" i="336" s="1"/>
  <c r="H8" i="335"/>
  <c r="O8" i="335"/>
  <c r="N8" i="335" s="1"/>
  <c r="J15" i="335"/>
  <c r="K8" i="335"/>
  <c r="G8" i="335"/>
  <c r="F15" i="335"/>
  <c r="C15" i="335"/>
  <c r="B8" i="324"/>
  <c r="J8" i="335" l="1"/>
  <c r="D8" i="335"/>
  <c r="F8" i="335"/>
  <c r="B8" i="336"/>
  <c r="B15" i="335"/>
  <c r="C8" i="335"/>
  <c r="J8" i="336"/>
  <c r="B8" i="335" l="1"/>
  <c r="P9" i="311"/>
  <c r="O9" i="311"/>
  <c r="N9" i="311"/>
  <c r="L9" i="311"/>
  <c r="K9" i="311"/>
  <c r="J9" i="311"/>
  <c r="H9" i="311"/>
  <c r="G9" i="311"/>
  <c r="F9" i="311"/>
  <c r="D9" i="311"/>
  <c r="C9" i="311"/>
  <c r="B9" i="311"/>
  <c r="P9" i="310"/>
  <c r="O9" i="310"/>
  <c r="N9" i="310"/>
  <c r="L9" i="310"/>
  <c r="K9" i="310"/>
  <c r="J9" i="310"/>
  <c r="H9" i="310"/>
  <c r="G9" i="310"/>
  <c r="F9" i="310"/>
  <c r="D9" i="310"/>
  <c r="C9" i="310"/>
  <c r="B9" i="310"/>
  <c r="B23" i="306"/>
  <c r="C23" i="306"/>
  <c r="D23" i="306"/>
  <c r="B24" i="305"/>
  <c r="C24" i="305"/>
  <c r="D24" i="305"/>
  <c r="C22" i="307"/>
  <c r="B22" i="307"/>
  <c r="C21" i="307"/>
  <c r="B21" i="307"/>
  <c r="C20" i="307"/>
  <c r="B20" i="307"/>
  <c r="C19" i="307"/>
  <c r="B19" i="307"/>
  <c r="C18" i="307"/>
  <c r="B18" i="307"/>
  <c r="C17" i="307"/>
  <c r="B17" i="307"/>
  <c r="C16" i="307"/>
  <c r="B16" i="307"/>
  <c r="C15" i="307"/>
  <c r="B15" i="307"/>
  <c r="C14" i="307"/>
  <c r="B14" i="307"/>
  <c r="C13" i="307"/>
  <c r="B13" i="307"/>
  <c r="C12" i="307"/>
  <c r="B12" i="307"/>
  <c r="C11" i="307"/>
  <c r="B11" i="307"/>
  <c r="C10" i="307"/>
  <c r="B10" i="307"/>
  <c r="X9" i="307"/>
  <c r="W9" i="307"/>
  <c r="V9" i="307"/>
  <c r="T9" i="307"/>
  <c r="S9" i="307"/>
  <c r="R9" i="307"/>
  <c r="P9" i="307"/>
  <c r="O9" i="307"/>
  <c r="N9" i="307"/>
  <c r="L9" i="307"/>
  <c r="K9" i="307"/>
  <c r="J9" i="307"/>
  <c r="H9" i="307"/>
  <c r="G9" i="307"/>
  <c r="F9" i="307"/>
  <c r="D24" i="306"/>
  <c r="C24" i="306"/>
  <c r="B24" i="306"/>
  <c r="D22" i="306"/>
  <c r="C22" i="306"/>
  <c r="B22" i="306"/>
  <c r="D21" i="306"/>
  <c r="C21" i="306"/>
  <c r="B21" i="306"/>
  <c r="D20" i="306"/>
  <c r="C20" i="306"/>
  <c r="B20" i="306"/>
  <c r="D16" i="306"/>
  <c r="C16" i="306"/>
  <c r="B16" i="306"/>
  <c r="D15" i="306"/>
  <c r="C15" i="306"/>
  <c r="B15" i="306"/>
  <c r="D14" i="306"/>
  <c r="C14" i="306"/>
  <c r="B14" i="306"/>
  <c r="D13" i="306"/>
  <c r="C13" i="306"/>
  <c r="B13" i="306"/>
  <c r="D10" i="306"/>
  <c r="C10" i="306"/>
  <c r="B10" i="306"/>
  <c r="X9" i="306"/>
  <c r="W9" i="306"/>
  <c r="V9" i="306"/>
  <c r="T9" i="306"/>
  <c r="S9" i="306"/>
  <c r="R9" i="306"/>
  <c r="P9" i="306"/>
  <c r="O9" i="306"/>
  <c r="N9" i="306"/>
  <c r="L9" i="306"/>
  <c r="K9" i="306"/>
  <c r="J9" i="306"/>
  <c r="H9" i="306"/>
  <c r="G9" i="306"/>
  <c r="F9" i="306"/>
  <c r="D21" i="305"/>
  <c r="C21" i="305"/>
  <c r="B21" i="305"/>
  <c r="B24" i="298"/>
  <c r="C24" i="298"/>
  <c r="D24" i="298"/>
  <c r="B20" i="298"/>
  <c r="C20" i="298"/>
  <c r="D20" i="298"/>
  <c r="B18" i="302"/>
  <c r="C18" i="302"/>
  <c r="B18" i="301"/>
  <c r="C18" i="301"/>
  <c r="D18" i="301"/>
  <c r="C27" i="302"/>
  <c r="B27" i="302"/>
  <c r="C26" i="302"/>
  <c r="B26" i="302"/>
  <c r="C25" i="302"/>
  <c r="B25" i="302"/>
  <c r="C24" i="302"/>
  <c r="B24" i="302"/>
  <c r="C23" i="302"/>
  <c r="B23" i="302"/>
  <c r="C22" i="302"/>
  <c r="B22" i="302"/>
  <c r="C21" i="302"/>
  <c r="B21" i="302"/>
  <c r="C20" i="302"/>
  <c r="B20" i="302"/>
  <c r="C19" i="302"/>
  <c r="B19" i="302"/>
  <c r="C17" i="302"/>
  <c r="B17" i="302"/>
  <c r="C16" i="302"/>
  <c r="B16" i="302"/>
  <c r="C15" i="302"/>
  <c r="B15" i="302"/>
  <c r="C14" i="302"/>
  <c r="B14" i="302"/>
  <c r="C13" i="302"/>
  <c r="B13" i="302"/>
  <c r="C12" i="302"/>
  <c r="B12" i="302"/>
  <c r="C11" i="302"/>
  <c r="B11" i="302"/>
  <c r="T10" i="302"/>
  <c r="S10" i="302"/>
  <c r="R10" i="302"/>
  <c r="P10" i="302"/>
  <c r="O10" i="302"/>
  <c r="N10" i="302"/>
  <c r="L10" i="302"/>
  <c r="K10" i="302"/>
  <c r="J10" i="302"/>
  <c r="H10" i="302"/>
  <c r="G10" i="302"/>
  <c r="D32" i="301"/>
  <c r="C32" i="301"/>
  <c r="B32" i="301"/>
  <c r="D31" i="301"/>
  <c r="C31" i="301"/>
  <c r="B31" i="301"/>
  <c r="D30" i="301"/>
  <c r="C30" i="301"/>
  <c r="B30" i="301"/>
  <c r="D29" i="301"/>
  <c r="C29" i="301"/>
  <c r="B29" i="301"/>
  <c r="D28" i="301"/>
  <c r="C28" i="301"/>
  <c r="B28" i="301"/>
  <c r="D27" i="301"/>
  <c r="C27" i="301"/>
  <c r="B27" i="301"/>
  <c r="D26" i="301"/>
  <c r="C26" i="301"/>
  <c r="B26" i="301"/>
  <c r="D25" i="301"/>
  <c r="C25" i="301"/>
  <c r="B25" i="301"/>
  <c r="D24" i="301"/>
  <c r="C24" i="301"/>
  <c r="B24" i="301"/>
  <c r="D23" i="301"/>
  <c r="C23" i="301"/>
  <c r="B23" i="301"/>
  <c r="D22" i="301"/>
  <c r="C22" i="301"/>
  <c r="B22" i="301"/>
  <c r="D21" i="301"/>
  <c r="C21" i="301"/>
  <c r="B21" i="301"/>
  <c r="D20" i="301"/>
  <c r="C20" i="301"/>
  <c r="B20" i="301"/>
  <c r="D19" i="301"/>
  <c r="C19" i="301"/>
  <c r="B19" i="301"/>
  <c r="D17" i="301"/>
  <c r="C17" i="301"/>
  <c r="B17" i="301"/>
  <c r="D16" i="301"/>
  <c r="C16" i="301"/>
  <c r="B16" i="301"/>
  <c r="D15" i="301"/>
  <c r="C15" i="301"/>
  <c r="B15" i="301"/>
  <c r="D14" i="301"/>
  <c r="C14" i="301"/>
  <c r="B14" i="301"/>
  <c r="D13" i="301"/>
  <c r="C13" i="301"/>
  <c r="B13" i="301"/>
  <c r="D12" i="301"/>
  <c r="C12" i="301"/>
  <c r="B12" i="301"/>
  <c r="D11" i="301"/>
  <c r="C11" i="301"/>
  <c r="B11" i="301"/>
  <c r="T10" i="301"/>
  <c r="S10" i="301"/>
  <c r="R10" i="301"/>
  <c r="P10" i="301"/>
  <c r="O10" i="301"/>
  <c r="N10" i="301"/>
  <c r="L10" i="301"/>
  <c r="K10" i="301"/>
  <c r="J10" i="301"/>
  <c r="H10" i="301"/>
  <c r="G10" i="301"/>
  <c r="F10" i="301"/>
  <c r="D10" i="300"/>
  <c r="D9" i="300" s="1"/>
  <c r="C10" i="300"/>
  <c r="D22" i="299"/>
  <c r="C22" i="299"/>
  <c r="B22" i="299"/>
  <c r="D21" i="299"/>
  <c r="C21" i="299"/>
  <c r="B21" i="299"/>
  <c r="D20" i="299"/>
  <c r="C20" i="299"/>
  <c r="B20" i="299"/>
  <c r="D19" i="299"/>
  <c r="C19" i="299"/>
  <c r="B19" i="299"/>
  <c r="D18" i="299"/>
  <c r="C18" i="299"/>
  <c r="B18" i="299"/>
  <c r="D17" i="299"/>
  <c r="C17" i="299"/>
  <c r="B17" i="299"/>
  <c r="D16" i="299"/>
  <c r="C16" i="299"/>
  <c r="B16" i="299"/>
  <c r="D15" i="299"/>
  <c r="C15" i="299"/>
  <c r="B15" i="299"/>
  <c r="D14" i="299"/>
  <c r="C14" i="299"/>
  <c r="B14" i="299"/>
  <c r="D13" i="299"/>
  <c r="C13" i="299"/>
  <c r="B13" i="299"/>
  <c r="D12" i="299"/>
  <c r="C12" i="299"/>
  <c r="B12" i="299"/>
  <c r="D11" i="299"/>
  <c r="C11" i="299"/>
  <c r="B11" i="299"/>
  <c r="D10" i="299"/>
  <c r="C10" i="299"/>
  <c r="B10" i="299"/>
  <c r="D21" i="298"/>
  <c r="C21" i="298"/>
  <c r="B21" i="298"/>
  <c r="D19" i="298"/>
  <c r="C19" i="298"/>
  <c r="B19" i="298"/>
  <c r="D18" i="298"/>
  <c r="C18" i="298"/>
  <c r="B18" i="298"/>
  <c r="D17" i="298"/>
  <c r="C17" i="298"/>
  <c r="B17" i="298"/>
  <c r="D16" i="298"/>
  <c r="C16" i="298"/>
  <c r="B16" i="298"/>
  <c r="D15" i="298"/>
  <c r="C15" i="298"/>
  <c r="B15" i="298"/>
  <c r="D14" i="298"/>
  <c r="C14" i="298"/>
  <c r="B14" i="298"/>
  <c r="D13" i="298"/>
  <c r="C13" i="298"/>
  <c r="B13" i="298"/>
  <c r="D12" i="298"/>
  <c r="C12" i="298"/>
  <c r="B12" i="298"/>
  <c r="D11" i="298"/>
  <c r="C11" i="298"/>
  <c r="B11" i="298"/>
  <c r="D10" i="298"/>
  <c r="C10" i="298"/>
  <c r="B10" i="298"/>
  <c r="D9" i="298"/>
  <c r="C9" i="298"/>
  <c r="B9" i="298"/>
  <c r="B25" i="291"/>
  <c r="C25" i="291"/>
  <c r="D25" i="291"/>
  <c r="C24" i="290"/>
  <c r="D24" i="290"/>
  <c r="B24" i="290"/>
  <c r="D11" i="295"/>
  <c r="C11" i="295"/>
  <c r="B11" i="295"/>
  <c r="C27" i="294"/>
  <c r="B27" i="294"/>
  <c r="C26" i="294"/>
  <c r="B26" i="294"/>
  <c r="C25" i="294"/>
  <c r="B25" i="294"/>
  <c r="C24" i="294"/>
  <c r="B24" i="294"/>
  <c r="C23" i="294"/>
  <c r="B23" i="294"/>
  <c r="C22" i="294"/>
  <c r="B22" i="294"/>
  <c r="C21" i="294"/>
  <c r="B21" i="294"/>
  <c r="C20" i="294"/>
  <c r="B20" i="294"/>
  <c r="C19" i="294"/>
  <c r="B19" i="294"/>
  <c r="C18" i="294"/>
  <c r="B18" i="294"/>
  <c r="C17" i="294"/>
  <c r="B17" i="294"/>
  <c r="C16" i="294"/>
  <c r="B16" i="294"/>
  <c r="C15" i="294"/>
  <c r="B15" i="294"/>
  <c r="C14" i="294"/>
  <c r="B14" i="294"/>
  <c r="C13" i="294"/>
  <c r="B13" i="294"/>
  <c r="C12" i="294"/>
  <c r="B12" i="294"/>
  <c r="C11" i="294"/>
  <c r="B11" i="294"/>
  <c r="T10" i="294"/>
  <c r="S10" i="294"/>
  <c r="R10" i="294"/>
  <c r="P10" i="294"/>
  <c r="O10" i="294"/>
  <c r="N10" i="294"/>
  <c r="L10" i="294"/>
  <c r="K10" i="294"/>
  <c r="J10" i="294"/>
  <c r="H10" i="294"/>
  <c r="G10" i="294"/>
  <c r="F10" i="294"/>
  <c r="D19" i="293"/>
  <c r="C19" i="293"/>
  <c r="B19" i="293"/>
  <c r="D18" i="293"/>
  <c r="C18" i="293"/>
  <c r="B18" i="293"/>
  <c r="D17" i="293"/>
  <c r="C17" i="293"/>
  <c r="B17" i="293"/>
  <c r="D16" i="293"/>
  <c r="C16" i="293"/>
  <c r="B16" i="293"/>
  <c r="D15" i="293"/>
  <c r="C15" i="293"/>
  <c r="B15" i="293"/>
  <c r="D14" i="293"/>
  <c r="C14" i="293"/>
  <c r="B14" i="293"/>
  <c r="D13" i="293"/>
  <c r="C13" i="293"/>
  <c r="B13" i="293"/>
  <c r="D12" i="293"/>
  <c r="C12" i="293"/>
  <c r="B12" i="293"/>
  <c r="D11" i="293"/>
  <c r="C11" i="293"/>
  <c r="B11" i="293"/>
  <c r="T10" i="293"/>
  <c r="S10" i="293"/>
  <c r="R10" i="293"/>
  <c r="P10" i="293"/>
  <c r="O10" i="293"/>
  <c r="N10" i="293"/>
  <c r="L10" i="293"/>
  <c r="K10" i="293"/>
  <c r="J10" i="293"/>
  <c r="H10" i="293"/>
  <c r="G10" i="293"/>
  <c r="F10" i="293"/>
  <c r="D10" i="292"/>
  <c r="D9" i="292" s="1"/>
  <c r="D22" i="291"/>
  <c r="C22" i="291"/>
  <c r="B22" i="291"/>
  <c r="D21" i="291"/>
  <c r="C21" i="291"/>
  <c r="B21" i="291"/>
  <c r="R20" i="291"/>
  <c r="N20" i="291"/>
  <c r="J20" i="291"/>
  <c r="F20" i="291"/>
  <c r="D20" i="291"/>
  <c r="C20" i="291"/>
  <c r="B19" i="291"/>
  <c r="B18" i="291"/>
  <c r="B17" i="291"/>
  <c r="B16" i="291"/>
  <c r="B15" i="291"/>
  <c r="B14" i="291"/>
  <c r="B13" i="291"/>
  <c r="B12" i="291"/>
  <c r="B11" i="291"/>
  <c r="B10" i="291"/>
  <c r="D21" i="290"/>
  <c r="C21" i="290"/>
  <c r="B21" i="290"/>
  <c r="D20" i="290"/>
  <c r="C20" i="290"/>
  <c r="B20" i="290"/>
  <c r="N19" i="290"/>
  <c r="J19" i="290"/>
  <c r="F19" i="290"/>
  <c r="D19" i="290"/>
  <c r="C19" i="290"/>
  <c r="D18" i="290"/>
  <c r="C18" i="290"/>
  <c r="B18" i="290"/>
  <c r="D17" i="290"/>
  <c r="C17" i="290"/>
  <c r="B17" i="290"/>
  <c r="D16" i="290"/>
  <c r="C16" i="290"/>
  <c r="B16" i="290"/>
  <c r="D15" i="290"/>
  <c r="C15" i="290"/>
  <c r="B15" i="290"/>
  <c r="D14" i="290"/>
  <c r="C14" i="290"/>
  <c r="B14" i="290"/>
  <c r="D13" i="290"/>
  <c r="C13" i="290"/>
  <c r="B13" i="290"/>
  <c r="B24" i="282"/>
  <c r="C24" i="282"/>
  <c r="D24" i="282"/>
  <c r="C15" i="284"/>
  <c r="B15" i="284"/>
  <c r="C14" i="284"/>
  <c r="B14" i="284"/>
  <c r="C13" i="284"/>
  <c r="B13" i="284"/>
  <c r="C12" i="284"/>
  <c r="B12" i="284"/>
  <c r="C11" i="284"/>
  <c r="B11" i="284"/>
  <c r="P9" i="284"/>
  <c r="O9" i="284"/>
  <c r="N9" i="284"/>
  <c r="L9" i="284"/>
  <c r="K9" i="284"/>
  <c r="J9" i="284"/>
  <c r="H9" i="284"/>
  <c r="G9" i="284"/>
  <c r="F9" i="284"/>
  <c r="P9" i="283"/>
  <c r="O9" i="283"/>
  <c r="N9" i="283"/>
  <c r="L9" i="283"/>
  <c r="K9" i="283"/>
  <c r="J9" i="283"/>
  <c r="H9" i="283"/>
  <c r="G9" i="283"/>
  <c r="F9" i="283"/>
  <c r="D21" i="282"/>
  <c r="C21" i="282"/>
  <c r="B21" i="282"/>
  <c r="D20" i="282"/>
  <c r="C20" i="282"/>
  <c r="B20" i="282"/>
  <c r="D19" i="282"/>
  <c r="C19" i="282"/>
  <c r="B19" i="282"/>
  <c r="T10" i="267"/>
  <c r="S10" i="267"/>
  <c r="R10" i="267"/>
  <c r="P10" i="267"/>
  <c r="O10" i="267"/>
  <c r="N10" i="267"/>
  <c r="H10" i="267"/>
  <c r="G10" i="267"/>
  <c r="F10" i="267"/>
  <c r="D16" i="307" l="1"/>
  <c r="D22" i="307"/>
  <c r="D12" i="307"/>
  <c r="D14" i="307"/>
  <c r="D27" i="294"/>
  <c r="D12" i="302"/>
  <c r="D16" i="302"/>
  <c r="D21" i="294"/>
  <c r="D12" i="294"/>
  <c r="D18" i="294"/>
  <c r="D13" i="284"/>
  <c r="D11" i="302"/>
  <c r="D24" i="294"/>
  <c r="D17" i="302"/>
  <c r="D20" i="307"/>
  <c r="D20" i="302"/>
  <c r="B9" i="306"/>
  <c r="D13" i="307"/>
  <c r="D21" i="307"/>
  <c r="D11" i="307"/>
  <c r="D19" i="307"/>
  <c r="C9" i="307"/>
  <c r="D17" i="307"/>
  <c r="D15" i="307"/>
  <c r="D10" i="307"/>
  <c r="D18" i="307"/>
  <c r="D9" i="306"/>
  <c r="C9" i="306"/>
  <c r="B9" i="307"/>
  <c r="D25" i="302"/>
  <c r="D18" i="302"/>
  <c r="D14" i="302"/>
  <c r="D24" i="302"/>
  <c r="D13" i="302"/>
  <c r="D26" i="302"/>
  <c r="D21" i="302"/>
  <c r="D22" i="302"/>
  <c r="D23" i="302"/>
  <c r="B10" i="302"/>
  <c r="C10" i="301"/>
  <c r="D10" i="301"/>
  <c r="B10" i="301"/>
  <c r="D19" i="302"/>
  <c r="D15" i="302"/>
  <c r="D27" i="302"/>
  <c r="C10" i="302"/>
  <c r="B10" i="300"/>
  <c r="B9" i="300" s="1"/>
  <c r="C9" i="300"/>
  <c r="D13" i="294"/>
  <c r="D16" i="294"/>
  <c r="D19" i="294"/>
  <c r="D22" i="294"/>
  <c r="D25" i="294"/>
  <c r="B20" i="291"/>
  <c r="B19" i="290"/>
  <c r="D11" i="294"/>
  <c r="D14" i="294"/>
  <c r="D17" i="294"/>
  <c r="D20" i="294"/>
  <c r="D23" i="294"/>
  <c r="D26" i="294"/>
  <c r="D15" i="294"/>
  <c r="B10" i="294"/>
  <c r="C10" i="294"/>
  <c r="C10" i="292"/>
  <c r="C9" i="292" s="1"/>
  <c r="B10" i="293"/>
  <c r="C10" i="293"/>
  <c r="D10" i="293"/>
  <c r="B9" i="284"/>
  <c r="D15" i="284"/>
  <c r="D12" i="284"/>
  <c r="D14" i="284"/>
  <c r="D11" i="284"/>
  <c r="C9" i="284"/>
  <c r="D9" i="283"/>
  <c r="C9" i="283"/>
  <c r="N12" i="275"/>
  <c r="O12" i="275"/>
  <c r="P12" i="275"/>
  <c r="N13" i="275"/>
  <c r="O13" i="275"/>
  <c r="P13" i="275"/>
  <c r="N14" i="275"/>
  <c r="O14" i="275"/>
  <c r="P14" i="275"/>
  <c r="T17" i="274"/>
  <c r="S17" i="274"/>
  <c r="R17" i="274"/>
  <c r="P17" i="274"/>
  <c r="O17" i="274"/>
  <c r="N17" i="274"/>
  <c r="T22" i="274"/>
  <c r="S22" i="274"/>
  <c r="R22" i="274"/>
  <c r="P22" i="274"/>
  <c r="O22" i="274"/>
  <c r="N22" i="274"/>
  <c r="R10" i="273"/>
  <c r="S10" i="273"/>
  <c r="T10" i="273"/>
  <c r="R11" i="273"/>
  <c r="S11" i="273"/>
  <c r="T11" i="273"/>
  <c r="R12" i="273"/>
  <c r="S12" i="273"/>
  <c r="T12" i="273"/>
  <c r="D23" i="275"/>
  <c r="C23" i="275"/>
  <c r="B23" i="275"/>
  <c r="D22" i="275"/>
  <c r="C22" i="275"/>
  <c r="B22" i="275"/>
  <c r="B17" i="275"/>
  <c r="C17" i="275"/>
  <c r="D17" i="275"/>
  <c r="B18" i="275"/>
  <c r="C18" i="275"/>
  <c r="D18" i="275"/>
  <c r="B19" i="275"/>
  <c r="C19" i="275"/>
  <c r="D19" i="275"/>
  <c r="P21" i="275"/>
  <c r="O21" i="275"/>
  <c r="N21" i="275"/>
  <c r="L21" i="275"/>
  <c r="K21" i="275"/>
  <c r="J21" i="275"/>
  <c r="P16" i="275"/>
  <c r="O16" i="275"/>
  <c r="N16" i="275"/>
  <c r="L16" i="275"/>
  <c r="K16" i="275"/>
  <c r="J16" i="275"/>
  <c r="G21" i="275"/>
  <c r="H21" i="275"/>
  <c r="G16" i="275"/>
  <c r="H16" i="275"/>
  <c r="F21" i="275"/>
  <c r="F16" i="275"/>
  <c r="L17" i="274"/>
  <c r="K17" i="274"/>
  <c r="J17" i="274"/>
  <c r="L22" i="274"/>
  <c r="K22" i="274"/>
  <c r="J22" i="274"/>
  <c r="J13" i="274"/>
  <c r="K13" i="274"/>
  <c r="L13" i="274"/>
  <c r="J14" i="274"/>
  <c r="K14" i="274"/>
  <c r="L14" i="274"/>
  <c r="J15" i="274"/>
  <c r="K15" i="274"/>
  <c r="L15" i="274"/>
  <c r="AB17" i="274"/>
  <c r="AB12" i="274" s="1"/>
  <c r="AA17" i="274"/>
  <c r="AA12" i="274" s="1"/>
  <c r="Z17" i="274"/>
  <c r="Z12" i="274" s="1"/>
  <c r="T15" i="274"/>
  <c r="S15" i="274"/>
  <c r="R15" i="274"/>
  <c r="T14" i="274"/>
  <c r="S14" i="274"/>
  <c r="R14" i="274"/>
  <c r="T13" i="274"/>
  <c r="S13" i="274"/>
  <c r="R13" i="274"/>
  <c r="P15" i="274"/>
  <c r="O15" i="274"/>
  <c r="N15" i="274"/>
  <c r="P14" i="274"/>
  <c r="O14" i="274"/>
  <c r="N14" i="274"/>
  <c r="P13" i="274"/>
  <c r="O13" i="274"/>
  <c r="N13" i="274"/>
  <c r="G13" i="274"/>
  <c r="H13" i="274"/>
  <c r="G14" i="274"/>
  <c r="H14" i="274"/>
  <c r="G15" i="274"/>
  <c r="H15" i="274"/>
  <c r="F15" i="274"/>
  <c r="F14" i="274"/>
  <c r="F13" i="274"/>
  <c r="H22" i="274"/>
  <c r="G22" i="274"/>
  <c r="F22" i="274"/>
  <c r="H17" i="274"/>
  <c r="G17" i="274"/>
  <c r="F17" i="274"/>
  <c r="B15" i="274"/>
  <c r="C15" i="274"/>
  <c r="D15" i="274"/>
  <c r="F10" i="273"/>
  <c r="G10" i="273"/>
  <c r="H10" i="273"/>
  <c r="F11" i="273"/>
  <c r="G11" i="273"/>
  <c r="H11" i="273"/>
  <c r="F12" i="273"/>
  <c r="G12" i="273"/>
  <c r="H12" i="273"/>
  <c r="D9" i="307" l="1"/>
  <c r="D10" i="302"/>
  <c r="D10" i="294"/>
  <c r="B10" i="292"/>
  <c r="B9" i="292" s="1"/>
  <c r="D9" i="284"/>
  <c r="D16" i="275"/>
  <c r="P12" i="274"/>
  <c r="N12" i="274"/>
  <c r="O12" i="274"/>
  <c r="J12" i="274"/>
  <c r="B9" i="283"/>
  <c r="B21" i="275"/>
  <c r="C21" i="275"/>
  <c r="D21" i="275"/>
  <c r="B16" i="275"/>
  <c r="C16" i="275"/>
  <c r="S12" i="274"/>
  <c r="R12" i="274"/>
  <c r="T12" i="274"/>
  <c r="K12" i="274"/>
  <c r="L12" i="274"/>
  <c r="U14" i="273" l="1"/>
  <c r="Y14" i="273"/>
  <c r="Z14" i="273"/>
  <c r="AA14" i="273"/>
  <c r="D24" i="281"/>
  <c r="C24" i="281"/>
  <c r="B24" i="281"/>
  <c r="D23" i="281"/>
  <c r="C23" i="281"/>
  <c r="B23" i="281"/>
  <c r="D22" i="281"/>
  <c r="C22" i="281"/>
  <c r="B22" i="281"/>
  <c r="D21" i="281"/>
  <c r="C21" i="281"/>
  <c r="B21" i="281"/>
  <c r="D20" i="281"/>
  <c r="C20" i="281"/>
  <c r="B20" i="281"/>
  <c r="D19" i="281"/>
  <c r="C19" i="281"/>
  <c r="B19" i="281"/>
  <c r="D18" i="281"/>
  <c r="C18" i="281"/>
  <c r="B18" i="281"/>
  <c r="D17" i="281"/>
  <c r="C17" i="281"/>
  <c r="B17" i="281"/>
  <c r="D16" i="281"/>
  <c r="C16" i="281"/>
  <c r="B16" i="281"/>
  <c r="D15" i="281"/>
  <c r="C15" i="281"/>
  <c r="B15" i="281"/>
  <c r="D14" i="281"/>
  <c r="C14" i="281"/>
  <c r="B14" i="281"/>
  <c r="D13" i="281"/>
  <c r="C13" i="281"/>
  <c r="B13" i="281"/>
  <c r="D12" i="281"/>
  <c r="C12" i="281"/>
  <c r="B12" i="281"/>
  <c r="D11" i="281"/>
  <c r="C11" i="281"/>
  <c r="B11" i="281"/>
  <c r="P10" i="281"/>
  <c r="O10" i="281"/>
  <c r="N10" i="281"/>
  <c r="L10" i="281"/>
  <c r="K10" i="281"/>
  <c r="J10" i="281"/>
  <c r="H10" i="281"/>
  <c r="G10" i="281"/>
  <c r="F10" i="281"/>
  <c r="D24" i="279"/>
  <c r="C24" i="279"/>
  <c r="B24" i="279"/>
  <c r="D23" i="279"/>
  <c r="C23" i="279"/>
  <c r="B23" i="279"/>
  <c r="D22" i="279"/>
  <c r="C22" i="279"/>
  <c r="B22" i="279"/>
  <c r="D21" i="279"/>
  <c r="C21" i="279"/>
  <c r="B21" i="279"/>
  <c r="D20" i="279"/>
  <c r="C20" i="279"/>
  <c r="B20" i="279"/>
  <c r="D19" i="279"/>
  <c r="C19" i="279"/>
  <c r="B19" i="279"/>
  <c r="D18" i="279"/>
  <c r="C18" i="279"/>
  <c r="B18" i="279"/>
  <c r="D17" i="279"/>
  <c r="C17" i="279"/>
  <c r="B17" i="279"/>
  <c r="D16" i="279"/>
  <c r="C16" i="279"/>
  <c r="B16" i="279"/>
  <c r="D15" i="279"/>
  <c r="C15" i="279"/>
  <c r="B15" i="279"/>
  <c r="D14" i="279"/>
  <c r="C14" i="279"/>
  <c r="B14" i="279"/>
  <c r="D13" i="279"/>
  <c r="C13" i="279"/>
  <c r="B13" i="279"/>
  <c r="D12" i="279"/>
  <c r="C12" i="279"/>
  <c r="B12" i="279"/>
  <c r="D11" i="279"/>
  <c r="C11" i="279"/>
  <c r="B11" i="279"/>
  <c r="D37" i="278"/>
  <c r="C37" i="278"/>
  <c r="B37" i="278"/>
  <c r="D36" i="278"/>
  <c r="C36" i="278"/>
  <c r="B36" i="278"/>
  <c r="D35" i="278"/>
  <c r="C35" i="278"/>
  <c r="B35" i="278"/>
  <c r="D34" i="278"/>
  <c r="C34" i="278"/>
  <c r="B34" i="278"/>
  <c r="D33" i="278"/>
  <c r="C33" i="278"/>
  <c r="B33" i="278"/>
  <c r="D32" i="278"/>
  <c r="C32" i="278"/>
  <c r="B32" i="278"/>
  <c r="D31" i="278"/>
  <c r="C31" i="278"/>
  <c r="B31" i="278"/>
  <c r="D30" i="278"/>
  <c r="C30" i="278"/>
  <c r="B30" i="278"/>
  <c r="D29" i="278"/>
  <c r="C29" i="278"/>
  <c r="B29" i="278"/>
  <c r="D28" i="278"/>
  <c r="C28" i="278"/>
  <c r="B28" i="278"/>
  <c r="D27" i="278"/>
  <c r="C27" i="278"/>
  <c r="B27" i="278"/>
  <c r="D26" i="278"/>
  <c r="C26" i="278"/>
  <c r="B26" i="278"/>
  <c r="D25" i="278"/>
  <c r="C25" i="278"/>
  <c r="B25" i="278"/>
  <c r="D24" i="278"/>
  <c r="C24" i="278"/>
  <c r="B24" i="278"/>
  <c r="D23" i="278"/>
  <c r="C23" i="278"/>
  <c r="B23" i="278"/>
  <c r="D22" i="278"/>
  <c r="C22" i="278"/>
  <c r="B22" i="278"/>
  <c r="D21" i="278"/>
  <c r="C21" i="278"/>
  <c r="B21" i="278"/>
  <c r="D20" i="278"/>
  <c r="C20" i="278"/>
  <c r="B20" i="278"/>
  <c r="D19" i="278"/>
  <c r="C19" i="278"/>
  <c r="B19" i="278"/>
  <c r="D18" i="278"/>
  <c r="C18" i="278"/>
  <c r="B18" i="278"/>
  <c r="D17" i="278"/>
  <c r="C17" i="278"/>
  <c r="B17" i="278"/>
  <c r="D16" i="278"/>
  <c r="C16" i="278"/>
  <c r="B16" i="278"/>
  <c r="D15" i="278"/>
  <c r="C15" i="278"/>
  <c r="B15" i="278"/>
  <c r="D14" i="278"/>
  <c r="C14" i="278"/>
  <c r="B14" i="278"/>
  <c r="D13" i="278"/>
  <c r="C13" i="278"/>
  <c r="B13" i="278"/>
  <c r="D12" i="278"/>
  <c r="C12" i="278"/>
  <c r="B12" i="278"/>
  <c r="D11" i="278"/>
  <c r="C11" i="278"/>
  <c r="B11" i="278"/>
  <c r="P10" i="278"/>
  <c r="O10" i="278"/>
  <c r="N10" i="278"/>
  <c r="L10" i="278"/>
  <c r="K10" i="278"/>
  <c r="J10" i="278"/>
  <c r="H10" i="278"/>
  <c r="G10" i="278"/>
  <c r="F10" i="278"/>
  <c r="D38" i="277"/>
  <c r="C38" i="277"/>
  <c r="B38" i="277"/>
  <c r="D37" i="277"/>
  <c r="C37" i="277"/>
  <c r="B37" i="277"/>
  <c r="D36" i="277"/>
  <c r="C36" i="277"/>
  <c r="B36" i="277"/>
  <c r="D35" i="277"/>
  <c r="C35" i="277"/>
  <c r="B35" i="277"/>
  <c r="D34" i="277"/>
  <c r="C34" i="277"/>
  <c r="B34" i="277"/>
  <c r="D33" i="277"/>
  <c r="C33" i="277"/>
  <c r="B33" i="277"/>
  <c r="D32" i="277"/>
  <c r="C32" i="277"/>
  <c r="B32" i="277"/>
  <c r="D31" i="277"/>
  <c r="C31" i="277"/>
  <c r="B31" i="277"/>
  <c r="D30" i="277"/>
  <c r="C30" i="277"/>
  <c r="B30" i="277"/>
  <c r="D29" i="277"/>
  <c r="C29" i="277"/>
  <c r="B29" i="277"/>
  <c r="D28" i="277"/>
  <c r="C28" i="277"/>
  <c r="B28" i="277"/>
  <c r="D27" i="277"/>
  <c r="C27" i="277"/>
  <c r="B27" i="277"/>
  <c r="D26" i="277"/>
  <c r="C26" i="277"/>
  <c r="B26" i="277"/>
  <c r="D25" i="277"/>
  <c r="C25" i="277"/>
  <c r="B25" i="277"/>
  <c r="D24" i="277"/>
  <c r="C24" i="277"/>
  <c r="B24" i="277"/>
  <c r="D23" i="277"/>
  <c r="C23" i="277"/>
  <c r="B23" i="277"/>
  <c r="D22" i="277"/>
  <c r="C22" i="277"/>
  <c r="B22" i="277"/>
  <c r="D21" i="277"/>
  <c r="C21" i="277"/>
  <c r="B21" i="277"/>
  <c r="D20" i="277"/>
  <c r="C20" i="277"/>
  <c r="B20" i="277"/>
  <c r="D19" i="277"/>
  <c r="C19" i="277"/>
  <c r="B19" i="277"/>
  <c r="D18" i="277"/>
  <c r="C18" i="277"/>
  <c r="B18" i="277"/>
  <c r="D17" i="277"/>
  <c r="C17" i="277"/>
  <c r="B17" i="277"/>
  <c r="D16" i="277"/>
  <c r="C16" i="277"/>
  <c r="B16" i="277"/>
  <c r="D15" i="277"/>
  <c r="C15" i="277"/>
  <c r="B15" i="277"/>
  <c r="D14" i="277"/>
  <c r="C14" i="277"/>
  <c r="B14" i="277"/>
  <c r="D13" i="277"/>
  <c r="C13" i="277"/>
  <c r="B13" i="277"/>
  <c r="D12" i="277"/>
  <c r="C12" i="277"/>
  <c r="B12" i="277"/>
  <c r="T11" i="277"/>
  <c r="S11" i="277"/>
  <c r="R11" i="277"/>
  <c r="P11" i="277"/>
  <c r="O11" i="277"/>
  <c r="N11" i="277"/>
  <c r="L11" i="277"/>
  <c r="K11" i="277"/>
  <c r="J11" i="277"/>
  <c r="H11" i="277"/>
  <c r="G11" i="277"/>
  <c r="F11" i="277"/>
  <c r="D37" i="276"/>
  <c r="C37" i="276"/>
  <c r="B37" i="276"/>
  <c r="D36" i="276"/>
  <c r="C36" i="276"/>
  <c r="B36" i="276"/>
  <c r="D35" i="276"/>
  <c r="C35" i="276"/>
  <c r="B35" i="276"/>
  <c r="D34" i="276"/>
  <c r="C34" i="276"/>
  <c r="B34" i="276"/>
  <c r="D33" i="276"/>
  <c r="C33" i="276"/>
  <c r="B33" i="276"/>
  <c r="D32" i="276"/>
  <c r="C32" i="276"/>
  <c r="B32" i="276"/>
  <c r="D31" i="276"/>
  <c r="C31" i="276"/>
  <c r="B31" i="276"/>
  <c r="D30" i="276"/>
  <c r="C30" i="276"/>
  <c r="B30" i="276"/>
  <c r="D29" i="276"/>
  <c r="C29" i="276"/>
  <c r="B29" i="276"/>
  <c r="D28" i="276"/>
  <c r="C28" i="276"/>
  <c r="B28" i="276"/>
  <c r="D27" i="276"/>
  <c r="C27" i="276"/>
  <c r="B27" i="276"/>
  <c r="D26" i="276"/>
  <c r="C26" i="276"/>
  <c r="B26" i="276"/>
  <c r="D25" i="276"/>
  <c r="C25" i="276"/>
  <c r="B25" i="276"/>
  <c r="D24" i="276"/>
  <c r="C24" i="276"/>
  <c r="B24" i="276"/>
  <c r="D23" i="276"/>
  <c r="C23" i="276"/>
  <c r="B23" i="276"/>
  <c r="D22" i="276"/>
  <c r="C22" i="276"/>
  <c r="B22" i="276"/>
  <c r="D21" i="276"/>
  <c r="C21" i="276"/>
  <c r="B21" i="276"/>
  <c r="D20" i="276"/>
  <c r="C20" i="276"/>
  <c r="B20" i="276"/>
  <c r="D19" i="276"/>
  <c r="C19" i="276"/>
  <c r="B19" i="276"/>
  <c r="D18" i="276"/>
  <c r="C18" i="276"/>
  <c r="B18" i="276"/>
  <c r="D17" i="276"/>
  <c r="C17" i="276"/>
  <c r="B17" i="276"/>
  <c r="D16" i="276"/>
  <c r="C16" i="276"/>
  <c r="B16" i="276"/>
  <c r="D15" i="276"/>
  <c r="C15" i="276"/>
  <c r="B15" i="276"/>
  <c r="D14" i="276"/>
  <c r="C14" i="276"/>
  <c r="B14" i="276"/>
  <c r="D13" i="276"/>
  <c r="C13" i="276"/>
  <c r="B13" i="276"/>
  <c r="D12" i="276"/>
  <c r="C12" i="276"/>
  <c r="B12" i="276"/>
  <c r="D11" i="276"/>
  <c r="C11" i="276"/>
  <c r="B11" i="276"/>
  <c r="T10" i="276"/>
  <c r="S10" i="276"/>
  <c r="R10" i="276"/>
  <c r="P10" i="276"/>
  <c r="O10" i="276"/>
  <c r="N10" i="276"/>
  <c r="L10" i="276"/>
  <c r="K10" i="276"/>
  <c r="J10" i="276"/>
  <c r="H10" i="276"/>
  <c r="G10" i="276"/>
  <c r="F10" i="276"/>
  <c r="L14" i="275"/>
  <c r="K14" i="275"/>
  <c r="J14" i="275"/>
  <c r="H14" i="275"/>
  <c r="G14" i="275"/>
  <c r="F14" i="275"/>
  <c r="L13" i="275"/>
  <c r="K13" i="275"/>
  <c r="J13" i="275"/>
  <c r="H13" i="275"/>
  <c r="G13" i="275"/>
  <c r="F13" i="275"/>
  <c r="P11" i="275"/>
  <c r="O11" i="275"/>
  <c r="L12" i="275"/>
  <c r="K12" i="275"/>
  <c r="J12" i="275"/>
  <c r="H12" i="275"/>
  <c r="G12" i="275"/>
  <c r="F12" i="275"/>
  <c r="C24" i="274"/>
  <c r="C14" i="274" s="1"/>
  <c r="B24" i="274"/>
  <c r="B14" i="274" s="1"/>
  <c r="C23" i="274"/>
  <c r="B23" i="274"/>
  <c r="B13" i="274" s="1"/>
  <c r="B17" i="274"/>
  <c r="C21" i="273"/>
  <c r="B21" i="273"/>
  <c r="C20" i="273"/>
  <c r="B20" i="273"/>
  <c r="T19" i="273"/>
  <c r="S19" i="273"/>
  <c r="R19" i="273"/>
  <c r="P19" i="273"/>
  <c r="O19" i="273"/>
  <c r="N19" i="273"/>
  <c r="L19" i="273"/>
  <c r="K19" i="273"/>
  <c r="J19" i="273"/>
  <c r="H19" i="273"/>
  <c r="G19" i="273"/>
  <c r="F19" i="273"/>
  <c r="C17" i="273"/>
  <c r="B17" i="273"/>
  <c r="C16" i="273"/>
  <c r="B16" i="273"/>
  <c r="C15" i="273"/>
  <c r="B15" i="273"/>
  <c r="T14" i="273"/>
  <c r="S14" i="273"/>
  <c r="R14" i="273"/>
  <c r="P14" i="273"/>
  <c r="O14" i="273"/>
  <c r="N14" i="273"/>
  <c r="L14" i="273"/>
  <c r="K14" i="273"/>
  <c r="J14" i="273"/>
  <c r="H14" i="273"/>
  <c r="G14" i="273"/>
  <c r="F14" i="273"/>
  <c r="P12" i="273"/>
  <c r="O12" i="273"/>
  <c r="N12" i="273"/>
  <c r="L12" i="273"/>
  <c r="K12" i="273"/>
  <c r="J12" i="273"/>
  <c r="P11" i="273"/>
  <c r="O11" i="273"/>
  <c r="N11" i="273"/>
  <c r="L11" i="273"/>
  <c r="K11" i="273"/>
  <c r="J11" i="273"/>
  <c r="AB10" i="273"/>
  <c r="AB9" i="273" s="1"/>
  <c r="AA10" i="273"/>
  <c r="AA9" i="273" s="1"/>
  <c r="Z10" i="273"/>
  <c r="Z9" i="273" s="1"/>
  <c r="X10" i="273"/>
  <c r="X9" i="273" s="1"/>
  <c r="W10" i="273"/>
  <c r="W9" i="273" s="1"/>
  <c r="V10" i="273"/>
  <c r="P10" i="273"/>
  <c r="O10" i="273"/>
  <c r="N10" i="273"/>
  <c r="L10" i="273"/>
  <c r="K10" i="273"/>
  <c r="J10" i="273"/>
  <c r="H10" i="272"/>
  <c r="G10" i="272"/>
  <c r="F10" i="272"/>
  <c r="D10" i="272"/>
  <c r="C10" i="272"/>
  <c r="B10" i="272"/>
  <c r="G9" i="271"/>
  <c r="C9" i="271"/>
  <c r="B9" i="271"/>
  <c r="B10" i="279" l="1"/>
  <c r="C10" i="279"/>
  <c r="D10" i="279"/>
  <c r="B10" i="273"/>
  <c r="K11" i="275"/>
  <c r="L11" i="275"/>
  <c r="B12" i="274"/>
  <c r="B12" i="273"/>
  <c r="D10" i="281"/>
  <c r="B10" i="281"/>
  <c r="F11" i="275"/>
  <c r="C22" i="274"/>
  <c r="C13" i="274"/>
  <c r="C12" i="274" s="1"/>
  <c r="B19" i="273"/>
  <c r="D15" i="273"/>
  <c r="D16" i="273"/>
  <c r="L9" i="273"/>
  <c r="D24" i="274"/>
  <c r="D14" i="274" s="1"/>
  <c r="B22" i="274"/>
  <c r="D23" i="274"/>
  <c r="D17" i="273"/>
  <c r="C19" i="273"/>
  <c r="D20" i="273"/>
  <c r="D21" i="273"/>
  <c r="C10" i="281"/>
  <c r="C11" i="277"/>
  <c r="B11" i="277"/>
  <c r="C10" i="276"/>
  <c r="D10" i="276"/>
  <c r="B10" i="276"/>
  <c r="N11" i="275"/>
  <c r="C10" i="273"/>
  <c r="N9" i="273"/>
  <c r="O9" i="273"/>
  <c r="C11" i="273"/>
  <c r="C12" i="273"/>
  <c r="F9" i="273"/>
  <c r="H9" i="273"/>
  <c r="C14" i="273"/>
  <c r="J9" i="273"/>
  <c r="G9" i="273"/>
  <c r="K9" i="273"/>
  <c r="B13" i="275"/>
  <c r="C10" i="278"/>
  <c r="D10" i="278"/>
  <c r="B12" i="275"/>
  <c r="C17" i="274"/>
  <c r="D11" i="277"/>
  <c r="H11" i="275"/>
  <c r="B11" i="273"/>
  <c r="G12" i="274"/>
  <c r="B14" i="275"/>
  <c r="T9" i="273"/>
  <c r="C12" i="275"/>
  <c r="B14" i="273"/>
  <c r="G11" i="275"/>
  <c r="B10" i="278"/>
  <c r="J11" i="275"/>
  <c r="C14" i="275"/>
  <c r="P9" i="273"/>
  <c r="R9" i="273"/>
  <c r="H12" i="274"/>
  <c r="C13" i="275"/>
  <c r="S9" i="273"/>
  <c r="V9" i="273"/>
  <c r="D9" i="271"/>
  <c r="H9" i="271"/>
  <c r="D12" i="273" l="1"/>
  <c r="D14" i="273"/>
  <c r="D22" i="274"/>
  <c r="D13" i="274"/>
  <c r="D12" i="274" s="1"/>
  <c r="D19" i="273"/>
  <c r="D11" i="273"/>
  <c r="C9" i="273"/>
  <c r="D10" i="273"/>
  <c r="B9" i="273"/>
  <c r="D17" i="274"/>
  <c r="D14" i="275"/>
  <c r="C11" i="275"/>
  <c r="D13" i="275"/>
  <c r="D12" i="275"/>
  <c r="B11" i="275"/>
  <c r="D9" i="273" l="1"/>
  <c r="D11" i="275"/>
  <c r="B8" i="262" l="1"/>
  <c r="V13" i="267"/>
  <c r="W13" i="267"/>
  <c r="X13" i="267"/>
  <c r="V14" i="267"/>
  <c r="W14" i="267"/>
  <c r="X14" i="267"/>
  <c r="V15" i="267"/>
  <c r="W15" i="267"/>
  <c r="X15" i="267"/>
  <c r="V12" i="267"/>
  <c r="W12" i="267"/>
  <c r="X12" i="267"/>
  <c r="V16" i="267"/>
  <c r="W16" i="267"/>
  <c r="X16" i="267"/>
  <c r="V17" i="267"/>
  <c r="W17" i="267"/>
  <c r="X17" i="267"/>
  <c r="D38" i="269"/>
  <c r="C38" i="269"/>
  <c r="B38" i="269"/>
  <c r="D37" i="269"/>
  <c r="C37" i="269"/>
  <c r="B37" i="269"/>
  <c r="D36" i="269"/>
  <c r="C36" i="269"/>
  <c r="B36" i="269"/>
  <c r="D35" i="269"/>
  <c r="C35" i="269"/>
  <c r="B35" i="269"/>
  <c r="D34" i="269"/>
  <c r="C34" i="269"/>
  <c r="B34" i="269"/>
  <c r="D33" i="269"/>
  <c r="C33" i="269"/>
  <c r="B33" i="269"/>
  <c r="D32" i="269"/>
  <c r="C32" i="269"/>
  <c r="B32" i="269"/>
  <c r="D31" i="269"/>
  <c r="C31" i="269"/>
  <c r="B31" i="269"/>
  <c r="D30" i="269"/>
  <c r="C30" i="269"/>
  <c r="B30" i="269"/>
  <c r="D29" i="269"/>
  <c r="C29" i="269"/>
  <c r="B29" i="269"/>
  <c r="D28" i="269"/>
  <c r="C28" i="269"/>
  <c r="B28" i="269"/>
  <c r="D27" i="269"/>
  <c r="C27" i="269"/>
  <c r="B27" i="269"/>
  <c r="D26" i="269"/>
  <c r="C26" i="269"/>
  <c r="B26" i="269"/>
  <c r="D25" i="269"/>
  <c r="C25" i="269"/>
  <c r="B25" i="269"/>
  <c r="D24" i="269"/>
  <c r="C24" i="269"/>
  <c r="B24" i="269"/>
  <c r="D23" i="269"/>
  <c r="C23" i="269"/>
  <c r="B23" i="269"/>
  <c r="D22" i="269"/>
  <c r="C22" i="269"/>
  <c r="B22" i="269"/>
  <c r="D21" i="269"/>
  <c r="C21" i="269"/>
  <c r="B21" i="269"/>
  <c r="D20" i="269"/>
  <c r="C20" i="269"/>
  <c r="B20" i="269"/>
  <c r="D19" i="269"/>
  <c r="C19" i="269"/>
  <c r="B19" i="269"/>
  <c r="D18" i="269"/>
  <c r="C18" i="269"/>
  <c r="B18" i="269"/>
  <c r="D17" i="269"/>
  <c r="C17" i="269"/>
  <c r="B17" i="269"/>
  <c r="D16" i="269"/>
  <c r="C16" i="269"/>
  <c r="B16" i="269"/>
  <c r="D15" i="269"/>
  <c r="C15" i="269"/>
  <c r="B15" i="269"/>
  <c r="D14" i="269"/>
  <c r="C14" i="269"/>
  <c r="B14" i="269"/>
  <c r="D13" i="269"/>
  <c r="C13" i="269"/>
  <c r="B13" i="269"/>
  <c r="D12" i="269"/>
  <c r="C12" i="269"/>
  <c r="B12" i="269"/>
  <c r="D11" i="269"/>
  <c r="C11" i="269"/>
  <c r="B11" i="269"/>
  <c r="D10" i="269"/>
  <c r="C10" i="269"/>
  <c r="B10" i="269"/>
  <c r="AN9" i="269"/>
  <c r="AM9" i="269"/>
  <c r="AL9" i="269"/>
  <c r="AJ9" i="269"/>
  <c r="AI9" i="269"/>
  <c r="AH9" i="269"/>
  <c r="AF9" i="269"/>
  <c r="AE9" i="269"/>
  <c r="AD9" i="269"/>
  <c r="AB9" i="269"/>
  <c r="AA9" i="269"/>
  <c r="Z9" i="269"/>
  <c r="X9" i="269"/>
  <c r="W9" i="269"/>
  <c r="V9" i="269"/>
  <c r="T9" i="269"/>
  <c r="S9" i="269"/>
  <c r="R9" i="269"/>
  <c r="P9" i="269"/>
  <c r="O9" i="269"/>
  <c r="N9" i="269"/>
  <c r="L9" i="269"/>
  <c r="K9" i="269"/>
  <c r="J9" i="269"/>
  <c r="H9" i="269"/>
  <c r="G9" i="269"/>
  <c r="F9" i="269"/>
  <c r="C37" i="268"/>
  <c r="B37" i="268"/>
  <c r="C36" i="268"/>
  <c r="B36" i="268"/>
  <c r="C35" i="268"/>
  <c r="B35" i="268"/>
  <c r="C34" i="268"/>
  <c r="B34" i="268"/>
  <c r="C33" i="268"/>
  <c r="B33" i="268"/>
  <c r="C32" i="268"/>
  <c r="B32" i="268"/>
  <c r="C31" i="268"/>
  <c r="B31" i="268"/>
  <c r="C30" i="268"/>
  <c r="B30" i="268"/>
  <c r="C29" i="268"/>
  <c r="B29" i="268"/>
  <c r="C28" i="268"/>
  <c r="B28" i="268"/>
  <c r="C27" i="268"/>
  <c r="B27" i="268"/>
  <c r="C26" i="268"/>
  <c r="B26" i="268"/>
  <c r="C25" i="268"/>
  <c r="B25" i="268"/>
  <c r="C24" i="268"/>
  <c r="B24" i="268"/>
  <c r="C23" i="268"/>
  <c r="B23" i="268"/>
  <c r="C22" i="268"/>
  <c r="B22" i="268"/>
  <c r="C21" i="268"/>
  <c r="B21" i="268"/>
  <c r="C20" i="268"/>
  <c r="B20" i="268"/>
  <c r="C19" i="268"/>
  <c r="B19" i="268"/>
  <c r="C18" i="268"/>
  <c r="B18" i="268"/>
  <c r="C17" i="268"/>
  <c r="B17" i="268"/>
  <c r="C16" i="268"/>
  <c r="B16" i="268"/>
  <c r="C15" i="268"/>
  <c r="B15" i="268"/>
  <c r="C14" i="268"/>
  <c r="B14" i="268"/>
  <c r="C13" i="268"/>
  <c r="B13" i="268"/>
  <c r="C12" i="268"/>
  <c r="B12" i="268"/>
  <c r="C11" i="268"/>
  <c r="B11" i="268"/>
  <c r="C10" i="268"/>
  <c r="B10" i="268"/>
  <c r="AN9" i="268"/>
  <c r="AM9" i="268"/>
  <c r="AL9" i="268"/>
  <c r="AJ9" i="268"/>
  <c r="AI9" i="268"/>
  <c r="AH9" i="268"/>
  <c r="AF9" i="268"/>
  <c r="AE9" i="268"/>
  <c r="AD9" i="268"/>
  <c r="AB9" i="268"/>
  <c r="AA9" i="268"/>
  <c r="Z9" i="268"/>
  <c r="X9" i="268"/>
  <c r="W9" i="268"/>
  <c r="V9" i="268"/>
  <c r="T9" i="268"/>
  <c r="S9" i="268"/>
  <c r="R9" i="268"/>
  <c r="P9" i="268"/>
  <c r="O9" i="268"/>
  <c r="N9" i="268"/>
  <c r="L9" i="268"/>
  <c r="K9" i="268"/>
  <c r="J9" i="268"/>
  <c r="H9" i="268"/>
  <c r="G9" i="268"/>
  <c r="F9" i="268"/>
  <c r="X21" i="267"/>
  <c r="W21" i="267"/>
  <c r="V21" i="267"/>
  <c r="X20" i="267"/>
  <c r="W20" i="267"/>
  <c r="V20" i="267"/>
  <c r="X19" i="267"/>
  <c r="W19" i="267"/>
  <c r="V19" i="267"/>
  <c r="X18" i="267"/>
  <c r="W18" i="267"/>
  <c r="V18" i="267"/>
  <c r="X11" i="267"/>
  <c r="W11" i="267"/>
  <c r="V11" i="267"/>
  <c r="X10" i="267"/>
  <c r="W10" i="267"/>
  <c r="V10" i="267"/>
  <c r="C20" i="266"/>
  <c r="C21" i="267" s="1"/>
  <c r="K21" i="267" s="1"/>
  <c r="B20" i="266"/>
  <c r="B21" i="267" s="1"/>
  <c r="J21" i="267" s="1"/>
  <c r="C19" i="266"/>
  <c r="C20" i="267" s="1"/>
  <c r="K20" i="267" s="1"/>
  <c r="B19" i="266"/>
  <c r="B20" i="267" s="1"/>
  <c r="J20" i="267" s="1"/>
  <c r="C18" i="266"/>
  <c r="C19" i="267" s="1"/>
  <c r="K19" i="267" s="1"/>
  <c r="B18" i="266"/>
  <c r="B19" i="267" s="1"/>
  <c r="J19" i="267" s="1"/>
  <c r="C17" i="266"/>
  <c r="C18" i="267" s="1"/>
  <c r="K18" i="267" s="1"/>
  <c r="B17" i="266"/>
  <c r="B18" i="267" s="1"/>
  <c r="J18" i="267" s="1"/>
  <c r="C16" i="266"/>
  <c r="C17" i="267" s="1"/>
  <c r="K17" i="267" s="1"/>
  <c r="B16" i="266"/>
  <c r="B17" i="267" s="1"/>
  <c r="J17" i="267" s="1"/>
  <c r="C15" i="266"/>
  <c r="C16" i="267" s="1"/>
  <c r="K16" i="267" s="1"/>
  <c r="B15" i="266"/>
  <c r="B16" i="267" s="1"/>
  <c r="J16" i="267" s="1"/>
  <c r="C14" i="266"/>
  <c r="C15" i="267" s="1"/>
  <c r="K15" i="267" s="1"/>
  <c r="B14" i="266"/>
  <c r="B15" i="267" s="1"/>
  <c r="J15" i="267" s="1"/>
  <c r="C13" i="266"/>
  <c r="C14" i="267" s="1"/>
  <c r="K14" i="267" s="1"/>
  <c r="B13" i="266"/>
  <c r="B14" i="267" s="1"/>
  <c r="J14" i="267" s="1"/>
  <c r="C12" i="266"/>
  <c r="C13" i="267" s="1"/>
  <c r="K13" i="267" s="1"/>
  <c r="B12" i="266"/>
  <c r="B13" i="267" s="1"/>
  <c r="J13" i="267" s="1"/>
  <c r="C11" i="266"/>
  <c r="C12" i="267" s="1"/>
  <c r="K12" i="267" s="1"/>
  <c r="B11" i="266"/>
  <c r="B12" i="267" s="1"/>
  <c r="J12" i="267" s="1"/>
  <c r="C10" i="266"/>
  <c r="C11" i="267" s="1"/>
  <c r="K11" i="267" s="1"/>
  <c r="B11" i="267"/>
  <c r="J11" i="267" s="1"/>
  <c r="O9" i="266"/>
  <c r="N9" i="266"/>
  <c r="K9" i="266"/>
  <c r="J9" i="266"/>
  <c r="G9" i="266"/>
  <c r="F9" i="266"/>
  <c r="D25" i="265"/>
  <c r="C25" i="265"/>
  <c r="D24" i="265"/>
  <c r="C24" i="265"/>
  <c r="D23" i="265"/>
  <c r="C23" i="265"/>
  <c r="D22" i="265"/>
  <c r="C22" i="265"/>
  <c r="D21" i="265"/>
  <c r="C21" i="265"/>
  <c r="D20" i="265"/>
  <c r="C20" i="265"/>
  <c r="D19" i="265"/>
  <c r="C19" i="265"/>
  <c r="D18" i="265"/>
  <c r="C18" i="265"/>
  <c r="D17" i="265"/>
  <c r="C17" i="265"/>
  <c r="D16" i="265"/>
  <c r="C16" i="265"/>
  <c r="D15" i="265"/>
  <c r="C15" i="265"/>
  <c r="T9" i="265"/>
  <c r="S9" i="265"/>
  <c r="R9" i="265"/>
  <c r="P9" i="265"/>
  <c r="O9" i="265"/>
  <c r="N9" i="265"/>
  <c r="L9" i="265"/>
  <c r="K9" i="265"/>
  <c r="J9" i="265"/>
  <c r="J9" i="262"/>
  <c r="D9" i="265" l="1"/>
  <c r="C9" i="265"/>
  <c r="B10" i="267"/>
  <c r="J10" i="267" s="1"/>
  <c r="C10" i="267"/>
  <c r="K10" i="267" s="1"/>
  <c r="D11" i="268"/>
  <c r="D25" i="268"/>
  <c r="D36" i="268"/>
  <c r="D31" i="268"/>
  <c r="B19" i="265"/>
  <c r="B25" i="265"/>
  <c r="D20" i="268"/>
  <c r="D13" i="268"/>
  <c r="D17" i="266"/>
  <c r="D18" i="267" s="1"/>
  <c r="L18" i="267" s="1"/>
  <c r="D35" i="268"/>
  <c r="D15" i="266"/>
  <c r="D16" i="267" s="1"/>
  <c r="L16" i="267" s="1"/>
  <c r="D12" i="268"/>
  <c r="D30" i="268"/>
  <c r="D16" i="266"/>
  <c r="D17" i="267" s="1"/>
  <c r="L17" i="267" s="1"/>
  <c r="D22" i="268"/>
  <c r="D11" i="266"/>
  <c r="D12" i="267" s="1"/>
  <c r="L12" i="267" s="1"/>
  <c r="D28" i="268"/>
  <c r="D23" i="268"/>
  <c r="D34" i="268"/>
  <c r="D37" i="268"/>
  <c r="B22" i="265"/>
  <c r="D20" i="266"/>
  <c r="D21" i="267" s="1"/>
  <c r="L21" i="267" s="1"/>
  <c r="D19" i="266"/>
  <c r="D20" i="267" s="1"/>
  <c r="L20" i="267" s="1"/>
  <c r="B24" i="265"/>
  <c r="B17" i="265"/>
  <c r="B18" i="265"/>
  <c r="B15" i="265"/>
  <c r="D21" i="268"/>
  <c r="D29" i="268"/>
  <c r="D33" i="268"/>
  <c r="D27" i="268"/>
  <c r="D18" i="266"/>
  <c r="D19" i="267" s="1"/>
  <c r="L19" i="267" s="1"/>
  <c r="B21" i="265"/>
  <c r="B23" i="265"/>
  <c r="B16" i="265"/>
  <c r="H9" i="266"/>
  <c r="D19" i="268"/>
  <c r="C9" i="266"/>
  <c r="D17" i="268"/>
  <c r="L9" i="266"/>
  <c r="J8" i="262"/>
  <c r="D12" i="266"/>
  <c r="D13" i="267" s="1"/>
  <c r="L13" i="267" s="1"/>
  <c r="D15" i="268"/>
  <c r="B9" i="269"/>
  <c r="B20" i="265"/>
  <c r="D13" i="266"/>
  <c r="D14" i="267" s="1"/>
  <c r="L14" i="267" s="1"/>
  <c r="D14" i="266"/>
  <c r="D15" i="267" s="1"/>
  <c r="L15" i="267" s="1"/>
  <c r="P9" i="266"/>
  <c r="D14" i="268"/>
  <c r="D9" i="269"/>
  <c r="B9" i="266"/>
  <c r="C9" i="269"/>
  <c r="D10" i="268"/>
  <c r="C9" i="268"/>
  <c r="B9" i="268"/>
  <c r="D26" i="268"/>
  <c r="D16" i="268"/>
  <c r="D24" i="268"/>
  <c r="D32" i="268"/>
  <c r="D18" i="268"/>
  <c r="D10" i="266"/>
  <c r="D11" i="267" s="1"/>
  <c r="F10" i="259"/>
  <c r="G10" i="259"/>
  <c r="H10" i="259"/>
  <c r="J10" i="259"/>
  <c r="K10" i="259"/>
  <c r="L10" i="259"/>
  <c r="N10" i="259"/>
  <c r="O10" i="259"/>
  <c r="P10" i="259"/>
  <c r="F11" i="259"/>
  <c r="G11" i="259"/>
  <c r="H11" i="259"/>
  <c r="J11" i="259"/>
  <c r="K11" i="259"/>
  <c r="L11" i="259"/>
  <c r="N11" i="259"/>
  <c r="O11" i="259"/>
  <c r="P11" i="259"/>
  <c r="F12" i="259"/>
  <c r="G12" i="259"/>
  <c r="H12" i="259"/>
  <c r="J12" i="259"/>
  <c r="K12" i="259"/>
  <c r="L12" i="259"/>
  <c r="N12" i="259"/>
  <c r="O12" i="259"/>
  <c r="P12" i="259"/>
  <c r="F13" i="259"/>
  <c r="G13" i="259"/>
  <c r="H13" i="259"/>
  <c r="J13" i="259"/>
  <c r="K13" i="259"/>
  <c r="L13" i="259"/>
  <c r="N13" i="259"/>
  <c r="O13" i="259"/>
  <c r="P13" i="259"/>
  <c r="F14" i="259"/>
  <c r="G14" i="259"/>
  <c r="H14" i="259"/>
  <c r="J14" i="259"/>
  <c r="K14" i="259"/>
  <c r="L14" i="259"/>
  <c r="N14" i="259"/>
  <c r="O14" i="259"/>
  <c r="P14" i="259"/>
  <c r="F15" i="259"/>
  <c r="G15" i="259"/>
  <c r="H15" i="259"/>
  <c r="J15" i="259"/>
  <c r="K15" i="259"/>
  <c r="L15" i="259"/>
  <c r="N15" i="259"/>
  <c r="O15" i="259"/>
  <c r="P15" i="259"/>
  <c r="F16" i="259"/>
  <c r="G16" i="259"/>
  <c r="H16" i="259"/>
  <c r="J16" i="259"/>
  <c r="K16" i="259"/>
  <c r="L16" i="259"/>
  <c r="N16" i="259"/>
  <c r="O16" i="259"/>
  <c r="P16" i="259"/>
  <c r="C25" i="261"/>
  <c r="B25" i="261"/>
  <c r="C24" i="261"/>
  <c r="B24" i="261"/>
  <c r="C23" i="261"/>
  <c r="B23" i="261"/>
  <c r="C22" i="261"/>
  <c r="B22" i="261"/>
  <c r="C21" i="261"/>
  <c r="B21" i="261"/>
  <c r="C20" i="261"/>
  <c r="B20" i="261"/>
  <c r="C19" i="261"/>
  <c r="B19" i="261"/>
  <c r="C18" i="261"/>
  <c r="B18" i="261"/>
  <c r="C17" i="261"/>
  <c r="B17" i="261"/>
  <c r="C16" i="261"/>
  <c r="B16" i="261"/>
  <c r="C15" i="261"/>
  <c r="B15" i="261"/>
  <c r="C14" i="261"/>
  <c r="B14" i="261"/>
  <c r="C13" i="261"/>
  <c r="B13" i="261"/>
  <c r="C12" i="261"/>
  <c r="B12" i="261"/>
  <c r="C11" i="261"/>
  <c r="B11" i="261"/>
  <c r="C10" i="261"/>
  <c r="B10" i="261"/>
  <c r="P9" i="261"/>
  <c r="O9" i="261"/>
  <c r="N9" i="261"/>
  <c r="L9" i="261"/>
  <c r="K9" i="261"/>
  <c r="J9" i="261"/>
  <c r="H9" i="261"/>
  <c r="G9" i="261"/>
  <c r="F9" i="261"/>
  <c r="C25" i="260"/>
  <c r="B25" i="260"/>
  <c r="C24" i="260"/>
  <c r="B24" i="260"/>
  <c r="C23" i="260"/>
  <c r="B23" i="260"/>
  <c r="C22" i="260"/>
  <c r="B22" i="260"/>
  <c r="C21" i="260"/>
  <c r="B21" i="260"/>
  <c r="C20" i="260"/>
  <c r="B20" i="260"/>
  <c r="C19" i="260"/>
  <c r="B19" i="260"/>
  <c r="C18" i="260"/>
  <c r="B18" i="260"/>
  <c r="C17" i="260"/>
  <c r="B17" i="260"/>
  <c r="C16" i="260"/>
  <c r="B16" i="260"/>
  <c r="C15" i="260"/>
  <c r="B15" i="260"/>
  <c r="C14" i="260"/>
  <c r="B14" i="260"/>
  <c r="C13" i="260"/>
  <c r="B13" i="260"/>
  <c r="C12" i="260"/>
  <c r="B12" i="260"/>
  <c r="C11" i="260"/>
  <c r="B11" i="260"/>
  <c r="C10" i="260"/>
  <c r="B10" i="260"/>
  <c r="P9" i="260"/>
  <c r="O9" i="260"/>
  <c r="N9" i="260"/>
  <c r="L9" i="260"/>
  <c r="K9" i="260"/>
  <c r="J9" i="260"/>
  <c r="H9" i="260"/>
  <c r="G9" i="260"/>
  <c r="F9" i="260"/>
  <c r="P27" i="259"/>
  <c r="O27" i="259"/>
  <c r="N27" i="259"/>
  <c r="L27" i="259"/>
  <c r="K27" i="259"/>
  <c r="J27" i="259"/>
  <c r="H27" i="259"/>
  <c r="G27" i="259"/>
  <c r="F27" i="259"/>
  <c r="P18" i="259"/>
  <c r="O18" i="259"/>
  <c r="N18" i="259"/>
  <c r="L18" i="259"/>
  <c r="K18" i="259"/>
  <c r="J18" i="259"/>
  <c r="H18" i="259"/>
  <c r="G18" i="259"/>
  <c r="F18" i="259"/>
  <c r="P9" i="258"/>
  <c r="O9" i="258"/>
  <c r="N9" i="258"/>
  <c r="L9" i="258"/>
  <c r="K9" i="258"/>
  <c r="J9" i="258"/>
  <c r="H9" i="258"/>
  <c r="G9" i="258"/>
  <c r="F9" i="258"/>
  <c r="P9" i="257"/>
  <c r="O9" i="257"/>
  <c r="N9" i="257"/>
  <c r="L9" i="257"/>
  <c r="K9" i="257"/>
  <c r="J9" i="257"/>
  <c r="H9" i="257"/>
  <c r="G9" i="257"/>
  <c r="F9" i="257"/>
  <c r="H8" i="254"/>
  <c r="N8" i="254"/>
  <c r="L8" i="254"/>
  <c r="K8" i="254"/>
  <c r="J8" i="254"/>
  <c r="G8" i="254"/>
  <c r="P8" i="254"/>
  <c r="O8" i="254"/>
  <c r="B9" i="265" l="1"/>
  <c r="D10" i="267"/>
  <c r="L10" i="267" s="1"/>
  <c r="L11" i="267"/>
  <c r="D15" i="261"/>
  <c r="D14" i="261"/>
  <c r="D20" i="261"/>
  <c r="D17" i="260"/>
  <c r="D13" i="260"/>
  <c r="D25" i="260"/>
  <c r="D22" i="261"/>
  <c r="D13" i="261"/>
  <c r="D19" i="261"/>
  <c r="D25" i="261"/>
  <c r="D12" i="261"/>
  <c r="D12" i="260"/>
  <c r="D21" i="261"/>
  <c r="P9" i="259"/>
  <c r="D18" i="260"/>
  <c r="D11" i="261"/>
  <c r="D17" i="261"/>
  <c r="D23" i="261"/>
  <c r="C9" i="261"/>
  <c r="C16" i="259"/>
  <c r="C13" i="259"/>
  <c r="D21" i="260"/>
  <c r="D9" i="266"/>
  <c r="D9" i="268"/>
  <c r="C12" i="259"/>
  <c r="F9" i="259"/>
  <c r="C18" i="259"/>
  <c r="C9" i="260"/>
  <c r="D16" i="260"/>
  <c r="D20" i="260"/>
  <c r="D10" i="260"/>
  <c r="D24" i="260"/>
  <c r="B9" i="261"/>
  <c r="C15" i="259"/>
  <c r="B14" i="259"/>
  <c r="C11" i="259"/>
  <c r="O9" i="259"/>
  <c r="C14" i="259"/>
  <c r="B27" i="259"/>
  <c r="J9" i="259"/>
  <c r="K9" i="259"/>
  <c r="B13" i="259"/>
  <c r="G9" i="259"/>
  <c r="N9" i="259"/>
  <c r="L9" i="259"/>
  <c r="C10" i="259"/>
  <c r="B12" i="259"/>
  <c r="B16" i="259"/>
  <c r="B18" i="259"/>
  <c r="H9" i="259"/>
  <c r="B11" i="259"/>
  <c r="B15" i="259"/>
  <c r="B9" i="258"/>
  <c r="C9" i="258"/>
  <c r="B9" i="257"/>
  <c r="C9" i="257"/>
  <c r="B10" i="254"/>
  <c r="C10" i="254"/>
  <c r="C27" i="259"/>
  <c r="B9" i="260"/>
  <c r="B9" i="254"/>
  <c r="D11" i="260"/>
  <c r="D19" i="260"/>
  <c r="D10" i="261"/>
  <c r="D16" i="261"/>
  <c r="D18" i="261"/>
  <c r="D24" i="261"/>
  <c r="C9" i="254"/>
  <c r="B10" i="259"/>
  <c r="D14" i="260"/>
  <c r="D22" i="260"/>
  <c r="D15" i="260"/>
  <c r="D23" i="260"/>
  <c r="D12" i="259" l="1"/>
  <c r="D13" i="259"/>
  <c r="D16" i="259"/>
  <c r="D27" i="259"/>
  <c r="D14" i="259"/>
  <c r="D15" i="259"/>
  <c r="D9" i="257"/>
  <c r="D9" i="260"/>
  <c r="C9" i="259"/>
  <c r="D11" i="259"/>
  <c r="D18" i="259"/>
  <c r="D9" i="258"/>
  <c r="C8" i="254"/>
  <c r="D10" i="254"/>
  <c r="B8" i="254"/>
  <c r="D9" i="254"/>
  <c r="D9" i="261"/>
  <c r="B9" i="259"/>
  <c r="D10" i="259"/>
  <c r="D9" i="259" l="1"/>
  <c r="D8" i="254"/>
  <c r="X14" i="251" l="1"/>
  <c r="W14" i="251"/>
  <c r="V14" i="251"/>
  <c r="T14" i="251"/>
  <c r="S14" i="251"/>
  <c r="R14" i="251"/>
  <c r="P14" i="251"/>
  <c r="O14" i="251"/>
  <c r="N14" i="251"/>
  <c r="L14" i="251"/>
  <c r="K14" i="251"/>
  <c r="J14" i="251"/>
  <c r="G14" i="251"/>
  <c r="H14" i="251"/>
  <c r="F14" i="251"/>
  <c r="C27" i="253" l="1"/>
  <c r="B27" i="253"/>
  <c r="C26" i="253"/>
  <c r="B26" i="253"/>
  <c r="C25" i="253"/>
  <c r="B25" i="253"/>
  <c r="C24" i="253"/>
  <c r="B24" i="253"/>
  <c r="C23" i="253"/>
  <c r="B23" i="253"/>
  <c r="C22" i="253"/>
  <c r="B22" i="253"/>
  <c r="C21" i="253"/>
  <c r="B21" i="253"/>
  <c r="C20" i="253"/>
  <c r="B20" i="253"/>
  <c r="C19" i="253"/>
  <c r="B19" i="253"/>
  <c r="C18" i="253"/>
  <c r="B18" i="253"/>
  <c r="C17" i="253"/>
  <c r="B17" i="253"/>
  <c r="C16" i="253"/>
  <c r="B16" i="253"/>
  <c r="C15" i="253"/>
  <c r="B15" i="253"/>
  <c r="C14" i="253"/>
  <c r="B14" i="253"/>
  <c r="C13" i="253"/>
  <c r="B13" i="253"/>
  <c r="C12" i="253"/>
  <c r="B12" i="253"/>
  <c r="C11" i="253"/>
  <c r="B11" i="253"/>
  <c r="C10" i="253"/>
  <c r="B10" i="253"/>
  <c r="X9" i="253"/>
  <c r="W9" i="253"/>
  <c r="V9" i="253"/>
  <c r="T9" i="253"/>
  <c r="S9" i="253"/>
  <c r="R9" i="253"/>
  <c r="P9" i="253"/>
  <c r="O9" i="253"/>
  <c r="N9" i="253"/>
  <c r="L9" i="253"/>
  <c r="K9" i="253"/>
  <c r="J9" i="253"/>
  <c r="H9" i="253"/>
  <c r="G9" i="253"/>
  <c r="F9" i="253"/>
  <c r="C27" i="252"/>
  <c r="B27" i="252"/>
  <c r="C26" i="252"/>
  <c r="B26" i="252"/>
  <c r="C25" i="252"/>
  <c r="B25" i="252"/>
  <c r="C24" i="252"/>
  <c r="B24" i="252"/>
  <c r="C23" i="252"/>
  <c r="B23" i="252"/>
  <c r="C22" i="252"/>
  <c r="B22" i="252"/>
  <c r="C21" i="252"/>
  <c r="B21" i="252"/>
  <c r="C20" i="252"/>
  <c r="B20" i="252"/>
  <c r="C19" i="252"/>
  <c r="B19" i="252"/>
  <c r="C18" i="252"/>
  <c r="B18" i="252"/>
  <c r="C17" i="252"/>
  <c r="B17" i="252"/>
  <c r="C16" i="252"/>
  <c r="B16" i="252"/>
  <c r="C15" i="252"/>
  <c r="B15" i="252"/>
  <c r="C14" i="252"/>
  <c r="B14" i="252"/>
  <c r="C13" i="252"/>
  <c r="B13" i="252"/>
  <c r="C12" i="252"/>
  <c r="B12" i="252"/>
  <c r="C11" i="252"/>
  <c r="B11" i="252"/>
  <c r="C10" i="252"/>
  <c r="B10" i="252"/>
  <c r="X9" i="252"/>
  <c r="W9" i="252"/>
  <c r="V9" i="252"/>
  <c r="T9" i="252"/>
  <c r="S9" i="252"/>
  <c r="R9" i="252"/>
  <c r="P9" i="252"/>
  <c r="O9" i="252"/>
  <c r="N9" i="252"/>
  <c r="L9" i="252"/>
  <c r="K9" i="252"/>
  <c r="J9" i="252"/>
  <c r="H9" i="252"/>
  <c r="G9" i="252"/>
  <c r="F9" i="252"/>
  <c r="X27" i="251"/>
  <c r="W27" i="251"/>
  <c r="V27" i="251"/>
  <c r="T27" i="251"/>
  <c r="S27" i="251"/>
  <c r="R27" i="251"/>
  <c r="P27" i="251"/>
  <c r="O27" i="251"/>
  <c r="N27" i="251"/>
  <c r="L27" i="251"/>
  <c r="K27" i="251"/>
  <c r="J27" i="251"/>
  <c r="H27" i="251"/>
  <c r="G27" i="251"/>
  <c r="F27" i="251"/>
  <c r="X18" i="251"/>
  <c r="W18" i="251"/>
  <c r="V18" i="251"/>
  <c r="T18" i="251"/>
  <c r="S18" i="251"/>
  <c r="R18" i="251"/>
  <c r="P18" i="251"/>
  <c r="O18" i="251"/>
  <c r="N18" i="251"/>
  <c r="L18" i="251"/>
  <c r="K18" i="251"/>
  <c r="J18" i="251"/>
  <c r="H18" i="251"/>
  <c r="G18" i="251"/>
  <c r="F18" i="251"/>
  <c r="X16" i="251"/>
  <c r="W16" i="251"/>
  <c r="V16" i="251"/>
  <c r="T16" i="251"/>
  <c r="S16" i="251"/>
  <c r="R16" i="251"/>
  <c r="P16" i="251"/>
  <c r="O16" i="251"/>
  <c r="N16" i="251"/>
  <c r="L16" i="251"/>
  <c r="K16" i="251"/>
  <c r="J16" i="251"/>
  <c r="H16" i="251"/>
  <c r="G16" i="251"/>
  <c r="F16" i="251"/>
  <c r="X15" i="251"/>
  <c r="W15" i="251"/>
  <c r="V15" i="251"/>
  <c r="T15" i="251"/>
  <c r="S15" i="251"/>
  <c r="R15" i="251"/>
  <c r="P15" i="251"/>
  <c r="O15" i="251"/>
  <c r="N15" i="251"/>
  <c r="L15" i="251"/>
  <c r="K15" i="251"/>
  <c r="J15" i="251"/>
  <c r="H15" i="251"/>
  <c r="G15" i="251"/>
  <c r="F15" i="251"/>
  <c r="D14" i="251"/>
  <c r="X13" i="251"/>
  <c r="W13" i="251"/>
  <c r="V13" i="251"/>
  <c r="T13" i="251"/>
  <c r="S13" i="251"/>
  <c r="R13" i="251"/>
  <c r="P13" i="251"/>
  <c r="O13" i="251"/>
  <c r="N13" i="251"/>
  <c r="L13" i="251"/>
  <c r="K13" i="251"/>
  <c r="J13" i="251"/>
  <c r="H13" i="251"/>
  <c r="G13" i="251"/>
  <c r="F13" i="251"/>
  <c r="X12" i="251"/>
  <c r="W12" i="251"/>
  <c r="V12" i="251"/>
  <c r="T12" i="251"/>
  <c r="S12" i="251"/>
  <c r="R12" i="251"/>
  <c r="P12" i="251"/>
  <c r="O12" i="251"/>
  <c r="N12" i="251"/>
  <c r="L12" i="251"/>
  <c r="K12" i="251"/>
  <c r="J12" i="251"/>
  <c r="H12" i="251"/>
  <c r="G12" i="251"/>
  <c r="F12" i="251"/>
  <c r="X11" i="251"/>
  <c r="W11" i="251"/>
  <c r="V11" i="251"/>
  <c r="T11" i="251"/>
  <c r="S11" i="251"/>
  <c r="R11" i="251"/>
  <c r="P11" i="251"/>
  <c r="O11" i="251"/>
  <c r="N11" i="251"/>
  <c r="L11" i="251"/>
  <c r="K11" i="251"/>
  <c r="J11" i="251"/>
  <c r="H11" i="251"/>
  <c r="G11" i="251"/>
  <c r="F11" i="251"/>
  <c r="X10" i="251"/>
  <c r="W10" i="251"/>
  <c r="V10" i="251"/>
  <c r="T10" i="251"/>
  <c r="S10" i="251"/>
  <c r="R10" i="251"/>
  <c r="P10" i="251"/>
  <c r="O10" i="251"/>
  <c r="N10" i="251"/>
  <c r="L10" i="251"/>
  <c r="K10" i="251"/>
  <c r="J10" i="251"/>
  <c r="H10" i="251"/>
  <c r="G10" i="251"/>
  <c r="F10" i="251"/>
  <c r="X9" i="250"/>
  <c r="W9" i="250"/>
  <c r="V9" i="250"/>
  <c r="T9" i="250"/>
  <c r="S9" i="250"/>
  <c r="R9" i="250"/>
  <c r="P9" i="250"/>
  <c r="O9" i="250"/>
  <c r="N9" i="250"/>
  <c r="L9" i="250"/>
  <c r="K9" i="250"/>
  <c r="J9" i="250"/>
  <c r="H9" i="250"/>
  <c r="G9" i="250"/>
  <c r="F9" i="250"/>
  <c r="X9" i="249"/>
  <c r="W9" i="249"/>
  <c r="V9" i="249"/>
  <c r="T9" i="249"/>
  <c r="S9" i="249"/>
  <c r="R9" i="249"/>
  <c r="P9" i="249"/>
  <c r="O9" i="249"/>
  <c r="N9" i="249"/>
  <c r="L9" i="249"/>
  <c r="K9" i="249"/>
  <c r="J9" i="249"/>
  <c r="H9" i="249"/>
  <c r="G9" i="249"/>
  <c r="F9" i="249"/>
  <c r="B16" i="248"/>
  <c r="X16" i="248"/>
  <c r="W16" i="248"/>
  <c r="V16" i="248"/>
  <c r="T16" i="248"/>
  <c r="S16" i="248"/>
  <c r="R16" i="248"/>
  <c r="P16" i="248"/>
  <c r="O16" i="248"/>
  <c r="N16" i="248"/>
  <c r="L16" i="248"/>
  <c r="K16" i="248"/>
  <c r="J16" i="248"/>
  <c r="H16" i="248"/>
  <c r="G16" i="248"/>
  <c r="F16" i="248"/>
  <c r="C16" i="248"/>
  <c r="C12" i="248"/>
  <c r="B12" i="248"/>
  <c r="X12" i="248"/>
  <c r="W12" i="248"/>
  <c r="V12" i="248"/>
  <c r="T12" i="248"/>
  <c r="S12" i="248"/>
  <c r="R12" i="248"/>
  <c r="P12" i="248"/>
  <c r="O12" i="248"/>
  <c r="N12" i="248"/>
  <c r="L12" i="248"/>
  <c r="K12" i="248"/>
  <c r="J12" i="248"/>
  <c r="H12" i="248"/>
  <c r="G12" i="248"/>
  <c r="F12" i="248"/>
  <c r="F10" i="244"/>
  <c r="G10" i="244"/>
  <c r="H10" i="244"/>
  <c r="J10" i="244"/>
  <c r="K10" i="244"/>
  <c r="L10" i="244"/>
  <c r="N10" i="244"/>
  <c r="O10" i="244"/>
  <c r="P10" i="244"/>
  <c r="R10" i="244"/>
  <c r="S10" i="244"/>
  <c r="T10" i="244"/>
  <c r="V10" i="244"/>
  <c r="W10" i="244"/>
  <c r="X10" i="244"/>
  <c r="Z10" i="244"/>
  <c r="AA10" i="244"/>
  <c r="AB10" i="244"/>
  <c r="F11" i="244"/>
  <c r="G11" i="244"/>
  <c r="H11" i="244"/>
  <c r="J11" i="244"/>
  <c r="K11" i="244"/>
  <c r="L11" i="244"/>
  <c r="N11" i="244"/>
  <c r="O11" i="244"/>
  <c r="P11" i="244"/>
  <c r="R11" i="244"/>
  <c r="S11" i="244"/>
  <c r="T11" i="244"/>
  <c r="V11" i="244"/>
  <c r="W11" i="244"/>
  <c r="X11" i="244"/>
  <c r="Z11" i="244"/>
  <c r="AA11" i="244"/>
  <c r="AB11" i="244"/>
  <c r="F12" i="244"/>
  <c r="G12" i="244"/>
  <c r="H12" i="244"/>
  <c r="J12" i="244"/>
  <c r="K12" i="244"/>
  <c r="L12" i="244"/>
  <c r="N12" i="244"/>
  <c r="O12" i="244"/>
  <c r="P12" i="244"/>
  <c r="R12" i="244"/>
  <c r="S12" i="244"/>
  <c r="T12" i="244"/>
  <c r="V12" i="244"/>
  <c r="W12" i="244"/>
  <c r="X12" i="244"/>
  <c r="Z12" i="244"/>
  <c r="AA12" i="244"/>
  <c r="AB12" i="244"/>
  <c r="F13" i="244"/>
  <c r="G13" i="244"/>
  <c r="H13" i="244"/>
  <c r="J13" i="244"/>
  <c r="K13" i="244"/>
  <c r="L13" i="244"/>
  <c r="N13" i="244"/>
  <c r="O13" i="244"/>
  <c r="P13" i="244"/>
  <c r="R13" i="244"/>
  <c r="S13" i="244"/>
  <c r="T13" i="244"/>
  <c r="V13" i="244"/>
  <c r="W13" i="244"/>
  <c r="X13" i="244"/>
  <c r="Z13" i="244"/>
  <c r="AA13" i="244"/>
  <c r="AB13" i="244"/>
  <c r="F14" i="244"/>
  <c r="G14" i="244"/>
  <c r="H14" i="244"/>
  <c r="J14" i="244"/>
  <c r="K14" i="244"/>
  <c r="L14" i="244"/>
  <c r="N14" i="244"/>
  <c r="O14" i="244"/>
  <c r="P14" i="244"/>
  <c r="R14" i="244"/>
  <c r="S14" i="244"/>
  <c r="T14" i="244"/>
  <c r="V14" i="244"/>
  <c r="W14" i="244"/>
  <c r="X14" i="244"/>
  <c r="Z14" i="244"/>
  <c r="AA14" i="244"/>
  <c r="AB14" i="244"/>
  <c r="F15" i="244"/>
  <c r="G15" i="244"/>
  <c r="H15" i="244"/>
  <c r="J15" i="244"/>
  <c r="K15" i="244"/>
  <c r="L15" i="244"/>
  <c r="N15" i="244"/>
  <c r="O15" i="244"/>
  <c r="P15" i="244"/>
  <c r="R15" i="244"/>
  <c r="S15" i="244"/>
  <c r="T15" i="244"/>
  <c r="V15" i="244"/>
  <c r="W15" i="244"/>
  <c r="X15" i="244"/>
  <c r="Z15" i="244"/>
  <c r="AA15" i="244"/>
  <c r="AB15" i="244"/>
  <c r="F16" i="244"/>
  <c r="G16" i="244"/>
  <c r="H16" i="244"/>
  <c r="J16" i="244"/>
  <c r="K16" i="244"/>
  <c r="L16" i="244"/>
  <c r="N16" i="244"/>
  <c r="O16" i="244"/>
  <c r="P16" i="244"/>
  <c r="R16" i="244"/>
  <c r="S16" i="244"/>
  <c r="T16" i="244"/>
  <c r="V16" i="244"/>
  <c r="W16" i="244"/>
  <c r="X16" i="244"/>
  <c r="Z16" i="244"/>
  <c r="AA16" i="244"/>
  <c r="AB16" i="244"/>
  <c r="D19" i="253" l="1"/>
  <c r="D27" i="253"/>
  <c r="L8" i="248"/>
  <c r="D21" i="253"/>
  <c r="D25" i="253"/>
  <c r="D16" i="252"/>
  <c r="D22" i="252"/>
  <c r="D12" i="252"/>
  <c r="D18" i="252"/>
  <c r="D24" i="252"/>
  <c r="D19" i="252"/>
  <c r="D14" i="253"/>
  <c r="D17" i="253"/>
  <c r="D23" i="253"/>
  <c r="D14" i="252"/>
  <c r="D20" i="252"/>
  <c r="D26" i="252"/>
  <c r="W8" i="248"/>
  <c r="D13" i="252"/>
  <c r="X9" i="251"/>
  <c r="C12" i="251"/>
  <c r="D11" i="252"/>
  <c r="D27" i="251"/>
  <c r="D12" i="251"/>
  <c r="H9" i="251"/>
  <c r="B11" i="251"/>
  <c r="D18" i="251"/>
  <c r="C16" i="251"/>
  <c r="C18" i="251"/>
  <c r="N9" i="251"/>
  <c r="F8" i="248"/>
  <c r="P8" i="248"/>
  <c r="D22" i="253"/>
  <c r="D10" i="253"/>
  <c r="D16" i="253"/>
  <c r="D24" i="253"/>
  <c r="D13" i="253"/>
  <c r="D18" i="253"/>
  <c r="D26" i="253"/>
  <c r="B9" i="253"/>
  <c r="C9" i="253"/>
  <c r="D12" i="253"/>
  <c r="D15" i="253"/>
  <c r="D20" i="253"/>
  <c r="D27" i="252"/>
  <c r="D21" i="252"/>
  <c r="D17" i="252"/>
  <c r="D15" i="252"/>
  <c r="D25" i="252"/>
  <c r="D23" i="252"/>
  <c r="B9" i="252"/>
  <c r="D10" i="252"/>
  <c r="C9" i="252"/>
  <c r="V9" i="251"/>
  <c r="D15" i="251"/>
  <c r="B27" i="251"/>
  <c r="C13" i="251"/>
  <c r="B15" i="251"/>
  <c r="D16" i="251"/>
  <c r="O9" i="251"/>
  <c r="D13" i="251"/>
  <c r="K9" i="251"/>
  <c r="P9" i="251"/>
  <c r="G9" i="251"/>
  <c r="R9" i="251"/>
  <c r="D11" i="251"/>
  <c r="C27" i="251"/>
  <c r="C15" i="251"/>
  <c r="B18" i="251"/>
  <c r="S9" i="251"/>
  <c r="T9" i="251"/>
  <c r="L9" i="251"/>
  <c r="W9" i="251"/>
  <c r="J9" i="251"/>
  <c r="C14" i="251"/>
  <c r="C11" i="251"/>
  <c r="D10" i="251"/>
  <c r="B10" i="251"/>
  <c r="B12" i="251"/>
  <c r="B13" i="251"/>
  <c r="B14" i="251"/>
  <c r="B16" i="251"/>
  <c r="C9" i="250"/>
  <c r="B9" i="250"/>
  <c r="B9" i="249"/>
  <c r="C9" i="249"/>
  <c r="K8" i="248"/>
  <c r="V8" i="248"/>
  <c r="H8" i="248"/>
  <c r="O8" i="248"/>
  <c r="T8" i="248"/>
  <c r="N8" i="248"/>
  <c r="X8" i="248"/>
  <c r="S8" i="248"/>
  <c r="D12" i="248"/>
  <c r="D16" i="248"/>
  <c r="F9" i="251"/>
  <c r="C10" i="251"/>
  <c r="G8" i="248"/>
  <c r="R8" i="248"/>
  <c r="D11" i="253"/>
  <c r="J8" i="248"/>
  <c r="B13" i="244"/>
  <c r="C16" i="244"/>
  <c r="B16" i="244"/>
  <c r="B15" i="244"/>
  <c r="C15" i="244"/>
  <c r="B12" i="244"/>
  <c r="B14" i="244"/>
  <c r="C11" i="244"/>
  <c r="C10" i="244"/>
  <c r="C12" i="244"/>
  <c r="C14" i="244"/>
  <c r="C13" i="244"/>
  <c r="B11" i="244"/>
  <c r="B10" i="244"/>
  <c r="C19" i="247"/>
  <c r="B19" i="247"/>
  <c r="C18" i="247"/>
  <c r="B18" i="247"/>
  <c r="C17" i="247"/>
  <c r="B17" i="247"/>
  <c r="C16" i="247"/>
  <c r="B16" i="247"/>
  <c r="C15" i="247"/>
  <c r="B15" i="247"/>
  <c r="C14" i="247"/>
  <c r="B14" i="247"/>
  <c r="C13" i="247"/>
  <c r="B13" i="247"/>
  <c r="C12" i="247"/>
  <c r="B12" i="247"/>
  <c r="C11" i="247"/>
  <c r="B11" i="247"/>
  <c r="C10" i="247"/>
  <c r="B10" i="247"/>
  <c r="AB9" i="247"/>
  <c r="AA9" i="247"/>
  <c r="Z9" i="247"/>
  <c r="X9" i="247"/>
  <c r="W9" i="247"/>
  <c r="V9" i="247"/>
  <c r="T9" i="247"/>
  <c r="S9" i="247"/>
  <c r="R9" i="247"/>
  <c r="P9" i="247"/>
  <c r="O9" i="247"/>
  <c r="N9" i="247"/>
  <c r="L9" i="247"/>
  <c r="K9" i="247"/>
  <c r="J9" i="247"/>
  <c r="H9" i="247"/>
  <c r="G9" i="247"/>
  <c r="F9" i="247"/>
  <c r="C26" i="246"/>
  <c r="B26" i="246"/>
  <c r="C25" i="246"/>
  <c r="B25" i="246"/>
  <c r="C24" i="246"/>
  <c r="B24" i="246"/>
  <c r="C23" i="246"/>
  <c r="B23" i="246"/>
  <c r="C22" i="246"/>
  <c r="B22" i="246"/>
  <c r="C21" i="246"/>
  <c r="B21" i="246"/>
  <c r="C20" i="246"/>
  <c r="B20" i="246"/>
  <c r="C19" i="246"/>
  <c r="B19" i="246"/>
  <c r="C18" i="246"/>
  <c r="B18" i="246"/>
  <c r="C17" i="246"/>
  <c r="B17" i="246"/>
  <c r="C16" i="246"/>
  <c r="B16" i="246"/>
  <c r="C15" i="246"/>
  <c r="B15" i="246"/>
  <c r="C14" i="246"/>
  <c r="B14" i="246"/>
  <c r="C13" i="246"/>
  <c r="B13" i="246"/>
  <c r="C12" i="246"/>
  <c r="B12" i="246"/>
  <c r="C11" i="246"/>
  <c r="B11" i="246"/>
  <c r="C10" i="246"/>
  <c r="B10" i="246"/>
  <c r="C26" i="245"/>
  <c r="B26" i="245"/>
  <c r="C25" i="245"/>
  <c r="B25" i="245"/>
  <c r="C24" i="245"/>
  <c r="B24" i="245"/>
  <c r="C23" i="245"/>
  <c r="B23" i="245"/>
  <c r="C22" i="245"/>
  <c r="B22" i="245"/>
  <c r="C21" i="245"/>
  <c r="B21" i="245"/>
  <c r="C20" i="245"/>
  <c r="B20" i="245"/>
  <c r="C19" i="245"/>
  <c r="B19" i="245"/>
  <c r="C18" i="245"/>
  <c r="B18" i="245"/>
  <c r="C17" i="245"/>
  <c r="B17" i="245"/>
  <c r="C16" i="245"/>
  <c r="B16" i="245"/>
  <c r="C15" i="245"/>
  <c r="B15" i="245"/>
  <c r="C14" i="245"/>
  <c r="B14" i="245"/>
  <c r="C13" i="245"/>
  <c r="B13" i="245"/>
  <c r="C12" i="245"/>
  <c r="B12" i="245"/>
  <c r="C11" i="245"/>
  <c r="B11" i="245"/>
  <c r="C10" i="245"/>
  <c r="B10" i="245"/>
  <c r="C27" i="244"/>
  <c r="AB27" i="244"/>
  <c r="AA27" i="244"/>
  <c r="Z27" i="244"/>
  <c r="X27" i="244"/>
  <c r="W27" i="244"/>
  <c r="V27" i="244"/>
  <c r="T27" i="244"/>
  <c r="S27" i="244"/>
  <c r="R27" i="244"/>
  <c r="P27" i="244"/>
  <c r="O27" i="244"/>
  <c r="N27" i="244"/>
  <c r="L27" i="244"/>
  <c r="K27" i="244"/>
  <c r="J27" i="244"/>
  <c r="H27" i="244"/>
  <c r="G27" i="244"/>
  <c r="F27" i="244"/>
  <c r="AB18" i="244"/>
  <c r="AA18" i="244"/>
  <c r="Z18" i="244"/>
  <c r="X18" i="244"/>
  <c r="W18" i="244"/>
  <c r="V18" i="244"/>
  <c r="T18" i="244"/>
  <c r="S18" i="244"/>
  <c r="R18" i="244"/>
  <c r="P18" i="244"/>
  <c r="O18" i="244"/>
  <c r="N18" i="244"/>
  <c r="L18" i="244"/>
  <c r="K18" i="244"/>
  <c r="J18" i="244"/>
  <c r="H18" i="244"/>
  <c r="G18" i="244"/>
  <c r="F18" i="244"/>
  <c r="AB9" i="242"/>
  <c r="AA9" i="242"/>
  <c r="Z9" i="242"/>
  <c r="X9" i="242"/>
  <c r="W9" i="242"/>
  <c r="V9" i="242"/>
  <c r="T9" i="242"/>
  <c r="S9" i="242"/>
  <c r="R9" i="242"/>
  <c r="P9" i="242"/>
  <c r="O9" i="242"/>
  <c r="N9" i="242"/>
  <c r="L9" i="242"/>
  <c r="K9" i="242"/>
  <c r="J9" i="242"/>
  <c r="H9" i="242"/>
  <c r="G9" i="242"/>
  <c r="F9" i="242"/>
  <c r="AB9" i="241"/>
  <c r="AA9" i="241"/>
  <c r="Z9" i="241"/>
  <c r="X9" i="241"/>
  <c r="W9" i="241"/>
  <c r="V9" i="241"/>
  <c r="T9" i="241"/>
  <c r="S9" i="241"/>
  <c r="R9" i="241"/>
  <c r="P9" i="241"/>
  <c r="O9" i="241"/>
  <c r="N9" i="241"/>
  <c r="L9" i="241"/>
  <c r="K9" i="241"/>
  <c r="J9" i="241"/>
  <c r="H9" i="241"/>
  <c r="G9" i="241"/>
  <c r="F9" i="241"/>
  <c r="D18" i="236"/>
  <c r="AB18" i="236"/>
  <c r="AA18" i="236"/>
  <c r="Z18" i="236"/>
  <c r="X18" i="236"/>
  <c r="W18" i="236"/>
  <c r="V18" i="236"/>
  <c r="T18" i="236"/>
  <c r="S18" i="236"/>
  <c r="R18" i="236"/>
  <c r="P18" i="236"/>
  <c r="O18" i="236"/>
  <c r="N18" i="236"/>
  <c r="L18" i="236"/>
  <c r="K18" i="236"/>
  <c r="J18" i="236"/>
  <c r="H18" i="236"/>
  <c r="G18" i="236"/>
  <c r="F18" i="236"/>
  <c r="C18" i="236"/>
  <c r="B18" i="236"/>
  <c r="B13" i="236"/>
  <c r="AB13" i="236"/>
  <c r="AA13" i="236"/>
  <c r="Z13" i="236"/>
  <c r="X13" i="236"/>
  <c r="W13" i="236"/>
  <c r="V13" i="236"/>
  <c r="T13" i="236"/>
  <c r="S13" i="236"/>
  <c r="R13" i="236"/>
  <c r="P13" i="236"/>
  <c r="O13" i="236"/>
  <c r="N13" i="236"/>
  <c r="L13" i="236"/>
  <c r="K13" i="236"/>
  <c r="J13" i="236"/>
  <c r="H13" i="236"/>
  <c r="G13" i="236"/>
  <c r="F13" i="236"/>
  <c r="AB11" i="236"/>
  <c r="AA11" i="236"/>
  <c r="Z11" i="236"/>
  <c r="X11" i="236"/>
  <c r="W11" i="236"/>
  <c r="V11" i="236"/>
  <c r="T11" i="236"/>
  <c r="S11" i="236"/>
  <c r="R11" i="236"/>
  <c r="P11" i="236"/>
  <c r="O11" i="236"/>
  <c r="N11" i="236"/>
  <c r="L11" i="236"/>
  <c r="K11" i="236"/>
  <c r="J11" i="236"/>
  <c r="H11" i="236"/>
  <c r="G11" i="236"/>
  <c r="F11" i="236"/>
  <c r="AB10" i="236"/>
  <c r="AA10" i="236"/>
  <c r="Z10" i="236"/>
  <c r="X10" i="236"/>
  <c r="W10" i="236"/>
  <c r="V10" i="236"/>
  <c r="T10" i="236"/>
  <c r="S10" i="236"/>
  <c r="R10" i="236"/>
  <c r="P10" i="236"/>
  <c r="O10" i="236"/>
  <c r="N10" i="236"/>
  <c r="L10" i="236"/>
  <c r="K10" i="236"/>
  <c r="J10" i="236"/>
  <c r="H10" i="236"/>
  <c r="G10" i="236"/>
  <c r="F10" i="236"/>
  <c r="AB9" i="236"/>
  <c r="AA9" i="236"/>
  <c r="Z9" i="236"/>
  <c r="X9" i="236"/>
  <c r="W9" i="236"/>
  <c r="V9" i="236"/>
  <c r="T9" i="236"/>
  <c r="S9" i="236"/>
  <c r="R9" i="236"/>
  <c r="P9" i="236"/>
  <c r="O9" i="236"/>
  <c r="N9" i="236"/>
  <c r="L9" i="236"/>
  <c r="K9" i="236"/>
  <c r="J9" i="236"/>
  <c r="H9" i="236"/>
  <c r="G9" i="236"/>
  <c r="F9" i="236"/>
  <c r="AB9" i="235"/>
  <c r="AA9" i="235"/>
  <c r="Z9" i="235"/>
  <c r="X9" i="235"/>
  <c r="W9" i="235"/>
  <c r="V9" i="235"/>
  <c r="T9" i="235"/>
  <c r="S9" i="235"/>
  <c r="R9" i="235"/>
  <c r="P9" i="235"/>
  <c r="O9" i="235"/>
  <c r="N9" i="235"/>
  <c r="L9" i="235"/>
  <c r="K9" i="235"/>
  <c r="J9" i="235"/>
  <c r="H9" i="235"/>
  <c r="G9" i="235"/>
  <c r="F9" i="235"/>
  <c r="C9" i="235"/>
  <c r="C29" i="234"/>
  <c r="B29" i="234"/>
  <c r="C28" i="234"/>
  <c r="B28" i="234"/>
  <c r="C27" i="234"/>
  <c r="B27" i="234"/>
  <c r="C26" i="234"/>
  <c r="B26" i="234"/>
  <c r="C25" i="234"/>
  <c r="B25" i="234"/>
  <c r="C24" i="234"/>
  <c r="B24" i="234"/>
  <c r="C23" i="234"/>
  <c r="B23" i="234"/>
  <c r="C22" i="234"/>
  <c r="B22" i="234"/>
  <c r="C21" i="234"/>
  <c r="B21" i="234"/>
  <c r="C20" i="234"/>
  <c r="B20" i="234"/>
  <c r="C19" i="234"/>
  <c r="B19" i="234"/>
  <c r="C18" i="234"/>
  <c r="B18" i="234"/>
  <c r="C17" i="234"/>
  <c r="B17" i="234"/>
  <c r="C16" i="234"/>
  <c r="B16" i="234"/>
  <c r="C15" i="234"/>
  <c r="B15" i="234"/>
  <c r="C14" i="234"/>
  <c r="B14" i="234"/>
  <c r="C13" i="234"/>
  <c r="B13" i="234"/>
  <c r="C12" i="234"/>
  <c r="B12" i="234"/>
  <c r="C11" i="234"/>
  <c r="B11" i="234"/>
  <c r="C10" i="234"/>
  <c r="B10" i="234"/>
  <c r="AB9" i="234"/>
  <c r="AA9" i="234"/>
  <c r="Z9" i="234"/>
  <c r="X9" i="234"/>
  <c r="W9" i="234"/>
  <c r="V9" i="234"/>
  <c r="T9" i="234"/>
  <c r="S9" i="234"/>
  <c r="R9" i="234"/>
  <c r="P9" i="234"/>
  <c r="O9" i="234"/>
  <c r="N9" i="234"/>
  <c r="L9" i="234"/>
  <c r="K9" i="234"/>
  <c r="J9" i="234"/>
  <c r="H9" i="234"/>
  <c r="G9" i="234"/>
  <c r="F9" i="234"/>
  <c r="C29" i="233"/>
  <c r="B29" i="233"/>
  <c r="C28" i="233"/>
  <c r="B28" i="233"/>
  <c r="C27" i="233"/>
  <c r="B27" i="233"/>
  <c r="C26" i="233"/>
  <c r="B26" i="233"/>
  <c r="C25" i="233"/>
  <c r="B25" i="233"/>
  <c r="C24" i="233"/>
  <c r="B24" i="233"/>
  <c r="C23" i="233"/>
  <c r="B23" i="233"/>
  <c r="C22" i="233"/>
  <c r="B22" i="233"/>
  <c r="C21" i="233"/>
  <c r="B21" i="233"/>
  <c r="C20" i="233"/>
  <c r="B20" i="233"/>
  <c r="C19" i="233"/>
  <c r="B19" i="233"/>
  <c r="C18" i="233"/>
  <c r="B18" i="233"/>
  <c r="C17" i="233"/>
  <c r="B17" i="233"/>
  <c r="C16" i="233"/>
  <c r="B16" i="233"/>
  <c r="C15" i="233"/>
  <c r="B15" i="233"/>
  <c r="C14" i="233"/>
  <c r="B14" i="233"/>
  <c r="C13" i="233"/>
  <c r="B13" i="233"/>
  <c r="C12" i="233"/>
  <c r="B12" i="233"/>
  <c r="C11" i="233"/>
  <c r="B11" i="233"/>
  <c r="C10" i="233"/>
  <c r="B10" i="233"/>
  <c r="AB9" i="233"/>
  <c r="AA9" i="233"/>
  <c r="Z9" i="233"/>
  <c r="X9" i="233"/>
  <c r="W9" i="233"/>
  <c r="V9" i="233"/>
  <c r="T9" i="233"/>
  <c r="S9" i="233"/>
  <c r="R9" i="233"/>
  <c r="P9" i="233"/>
  <c r="O9" i="233"/>
  <c r="N9" i="233"/>
  <c r="L9" i="233"/>
  <c r="K9" i="233"/>
  <c r="J9" i="233"/>
  <c r="H9" i="233"/>
  <c r="G9" i="233"/>
  <c r="F9" i="233"/>
  <c r="AB27" i="232"/>
  <c r="AA27" i="232"/>
  <c r="Z27" i="232"/>
  <c r="X27" i="232"/>
  <c r="W27" i="232"/>
  <c r="V27" i="232"/>
  <c r="T27" i="232"/>
  <c r="S27" i="232"/>
  <c r="R27" i="232"/>
  <c r="P27" i="232"/>
  <c r="O27" i="232"/>
  <c r="N27" i="232"/>
  <c r="L27" i="232"/>
  <c r="K27" i="232"/>
  <c r="J27" i="232"/>
  <c r="H27" i="232"/>
  <c r="G27" i="232"/>
  <c r="F27" i="232"/>
  <c r="AB18" i="232"/>
  <c r="AA18" i="232"/>
  <c r="Z18" i="232"/>
  <c r="X18" i="232"/>
  <c r="W18" i="232"/>
  <c r="V18" i="232"/>
  <c r="T18" i="232"/>
  <c r="S18" i="232"/>
  <c r="R18" i="232"/>
  <c r="P18" i="232"/>
  <c r="O18" i="232"/>
  <c r="N18" i="232"/>
  <c r="L18" i="232"/>
  <c r="K18" i="232"/>
  <c r="J18" i="232"/>
  <c r="H18" i="232"/>
  <c r="G18" i="232"/>
  <c r="F18" i="232"/>
  <c r="AB16" i="232"/>
  <c r="AA16" i="232"/>
  <c r="Z16" i="232"/>
  <c r="X16" i="232"/>
  <c r="W16" i="232"/>
  <c r="V16" i="232"/>
  <c r="T16" i="232"/>
  <c r="S16" i="232"/>
  <c r="R16" i="232"/>
  <c r="P16" i="232"/>
  <c r="O16" i="232"/>
  <c r="N16" i="232"/>
  <c r="L16" i="232"/>
  <c r="K16" i="232"/>
  <c r="J16" i="232"/>
  <c r="H16" i="232"/>
  <c r="G16" i="232"/>
  <c r="F16" i="232"/>
  <c r="AB15" i="232"/>
  <c r="AA15" i="232"/>
  <c r="Z15" i="232"/>
  <c r="X15" i="232"/>
  <c r="W15" i="232"/>
  <c r="V15" i="232"/>
  <c r="T15" i="232"/>
  <c r="S15" i="232"/>
  <c r="R15" i="232"/>
  <c r="P15" i="232"/>
  <c r="O15" i="232"/>
  <c r="N15" i="232"/>
  <c r="L15" i="232"/>
  <c r="K15" i="232"/>
  <c r="J15" i="232"/>
  <c r="H15" i="232"/>
  <c r="G15" i="232"/>
  <c r="F15" i="232"/>
  <c r="AB14" i="232"/>
  <c r="AA14" i="232"/>
  <c r="Z14" i="232"/>
  <c r="X14" i="232"/>
  <c r="W14" i="232"/>
  <c r="V14" i="232"/>
  <c r="T14" i="232"/>
  <c r="S14" i="232"/>
  <c r="R14" i="232"/>
  <c r="P14" i="232"/>
  <c r="O14" i="232"/>
  <c r="N14" i="232"/>
  <c r="L14" i="232"/>
  <c r="K14" i="232"/>
  <c r="J14" i="232"/>
  <c r="H14" i="232"/>
  <c r="G14" i="232"/>
  <c r="F14" i="232"/>
  <c r="AB13" i="232"/>
  <c r="AA13" i="232"/>
  <c r="Z13" i="232"/>
  <c r="X13" i="232"/>
  <c r="W13" i="232"/>
  <c r="V13" i="232"/>
  <c r="T13" i="232"/>
  <c r="S13" i="232"/>
  <c r="R13" i="232"/>
  <c r="P13" i="232"/>
  <c r="O13" i="232"/>
  <c r="N13" i="232"/>
  <c r="L13" i="232"/>
  <c r="K13" i="232"/>
  <c r="J13" i="232"/>
  <c r="H13" i="232"/>
  <c r="G13" i="232"/>
  <c r="F13" i="232"/>
  <c r="AB12" i="232"/>
  <c r="AA12" i="232"/>
  <c r="Z12" i="232"/>
  <c r="X12" i="232"/>
  <c r="W12" i="232"/>
  <c r="V12" i="232"/>
  <c r="T12" i="232"/>
  <c r="S12" i="232"/>
  <c r="R12" i="232"/>
  <c r="P12" i="232"/>
  <c r="O12" i="232"/>
  <c r="N12" i="232"/>
  <c r="L12" i="232"/>
  <c r="K12" i="232"/>
  <c r="J12" i="232"/>
  <c r="H12" i="232"/>
  <c r="G12" i="232"/>
  <c r="F12" i="232"/>
  <c r="AB11" i="232"/>
  <c r="AA11" i="232"/>
  <c r="Z11" i="232"/>
  <c r="X11" i="232"/>
  <c r="W11" i="232"/>
  <c r="V11" i="232"/>
  <c r="T11" i="232"/>
  <c r="S11" i="232"/>
  <c r="R11" i="232"/>
  <c r="P11" i="232"/>
  <c r="O11" i="232"/>
  <c r="N11" i="232"/>
  <c r="L11" i="232"/>
  <c r="K11" i="232"/>
  <c r="J11" i="232"/>
  <c r="H11" i="232"/>
  <c r="G11" i="232"/>
  <c r="F11" i="232"/>
  <c r="AB10" i="232"/>
  <c r="AA10" i="232"/>
  <c r="Z10" i="232"/>
  <c r="X10" i="232"/>
  <c r="W10" i="232"/>
  <c r="V10" i="232"/>
  <c r="T10" i="232"/>
  <c r="S10" i="232"/>
  <c r="R10" i="232"/>
  <c r="P10" i="232"/>
  <c r="O10" i="232"/>
  <c r="N10" i="232"/>
  <c r="L10" i="232"/>
  <c r="K10" i="232"/>
  <c r="J10" i="232"/>
  <c r="H10" i="232"/>
  <c r="G10" i="232"/>
  <c r="F10" i="232"/>
  <c r="C9" i="231"/>
  <c r="X9" i="231"/>
  <c r="W9" i="231"/>
  <c r="V9" i="231"/>
  <c r="T9" i="231"/>
  <c r="S9" i="231"/>
  <c r="R9" i="231"/>
  <c r="P9" i="231"/>
  <c r="O9" i="231"/>
  <c r="N9" i="231"/>
  <c r="L9" i="231"/>
  <c r="K9" i="231"/>
  <c r="J9" i="231"/>
  <c r="H9" i="231"/>
  <c r="G9" i="231"/>
  <c r="F9" i="231"/>
  <c r="AB9" i="230"/>
  <c r="AA9" i="230"/>
  <c r="Z9" i="230"/>
  <c r="X9" i="230"/>
  <c r="W9" i="230"/>
  <c r="V9" i="230"/>
  <c r="T9" i="230"/>
  <c r="S9" i="230"/>
  <c r="R9" i="230"/>
  <c r="P9" i="230"/>
  <c r="O9" i="230"/>
  <c r="N9" i="230"/>
  <c r="L9" i="230"/>
  <c r="K9" i="230"/>
  <c r="J9" i="230"/>
  <c r="H9" i="230"/>
  <c r="G9" i="230"/>
  <c r="F9" i="230"/>
  <c r="AB9" i="229"/>
  <c r="AA9" i="229"/>
  <c r="Z9" i="229"/>
  <c r="X9" i="229"/>
  <c r="W9" i="229"/>
  <c r="V9" i="229"/>
  <c r="T9" i="229"/>
  <c r="S9" i="229"/>
  <c r="R9" i="229"/>
  <c r="P9" i="229"/>
  <c r="O9" i="229"/>
  <c r="N9" i="229"/>
  <c r="L9" i="229"/>
  <c r="K9" i="229"/>
  <c r="J9" i="229"/>
  <c r="H9" i="229"/>
  <c r="G9" i="229"/>
  <c r="F9" i="229"/>
  <c r="AB9" i="228"/>
  <c r="AA9" i="228"/>
  <c r="Z9" i="228"/>
  <c r="X9" i="228"/>
  <c r="W9" i="228"/>
  <c r="V9" i="228"/>
  <c r="T9" i="228"/>
  <c r="S9" i="228"/>
  <c r="R9" i="228"/>
  <c r="P9" i="228"/>
  <c r="O9" i="228"/>
  <c r="N9" i="228"/>
  <c r="L9" i="228"/>
  <c r="K9" i="228"/>
  <c r="J9" i="228"/>
  <c r="H9" i="228"/>
  <c r="G9" i="228"/>
  <c r="F9" i="228"/>
  <c r="AB18" i="227"/>
  <c r="AA18" i="227"/>
  <c r="Z18" i="227"/>
  <c r="X18" i="227"/>
  <c r="W18" i="227"/>
  <c r="V18" i="227"/>
  <c r="T18" i="227"/>
  <c r="S18" i="227"/>
  <c r="R18" i="227"/>
  <c r="P18" i="227"/>
  <c r="O18" i="227"/>
  <c r="N18" i="227"/>
  <c r="L18" i="227"/>
  <c r="K18" i="227"/>
  <c r="J18" i="227"/>
  <c r="H18" i="227"/>
  <c r="G18" i="227"/>
  <c r="F18" i="227"/>
  <c r="C18" i="227"/>
  <c r="AB13" i="227"/>
  <c r="AA13" i="227"/>
  <c r="Z13" i="227"/>
  <c r="X13" i="227"/>
  <c r="W13" i="227"/>
  <c r="V13" i="227"/>
  <c r="T13" i="227"/>
  <c r="S13" i="227"/>
  <c r="R13" i="227"/>
  <c r="P13" i="227"/>
  <c r="O13" i="227"/>
  <c r="N13" i="227"/>
  <c r="L13" i="227"/>
  <c r="K13" i="227"/>
  <c r="J13" i="227"/>
  <c r="H13" i="227"/>
  <c r="G13" i="227"/>
  <c r="F13" i="227"/>
  <c r="C13" i="227"/>
  <c r="AB11" i="227"/>
  <c r="AA11" i="227"/>
  <c r="Z11" i="227"/>
  <c r="X11" i="227"/>
  <c r="W11" i="227"/>
  <c r="V11" i="227"/>
  <c r="T11" i="227"/>
  <c r="S11" i="227"/>
  <c r="R11" i="227"/>
  <c r="P11" i="227"/>
  <c r="O11" i="227"/>
  <c r="N11" i="227"/>
  <c r="L11" i="227"/>
  <c r="K11" i="227"/>
  <c r="J11" i="227"/>
  <c r="H11" i="227"/>
  <c r="G11" i="227"/>
  <c r="F11" i="227"/>
  <c r="AB10" i="227"/>
  <c r="AA10" i="227"/>
  <c r="Z10" i="227"/>
  <c r="X10" i="227"/>
  <c r="W10" i="227"/>
  <c r="V10" i="227"/>
  <c r="T10" i="227"/>
  <c r="S10" i="227"/>
  <c r="R10" i="227"/>
  <c r="P10" i="227"/>
  <c r="O10" i="227"/>
  <c r="N10" i="227"/>
  <c r="L10" i="227"/>
  <c r="K10" i="227"/>
  <c r="J10" i="227"/>
  <c r="H10" i="227"/>
  <c r="G10" i="227"/>
  <c r="F10" i="227"/>
  <c r="AB9" i="227"/>
  <c r="AA9" i="227"/>
  <c r="Z9" i="227"/>
  <c r="X9" i="227"/>
  <c r="W9" i="227"/>
  <c r="V9" i="227"/>
  <c r="T9" i="227"/>
  <c r="S9" i="227"/>
  <c r="R9" i="227"/>
  <c r="P9" i="227"/>
  <c r="O9" i="227"/>
  <c r="N9" i="227"/>
  <c r="L9" i="227"/>
  <c r="K9" i="227"/>
  <c r="J9" i="227"/>
  <c r="H9" i="227"/>
  <c r="G9" i="227"/>
  <c r="F9" i="227"/>
  <c r="F10" i="223"/>
  <c r="G10" i="223"/>
  <c r="H10" i="223"/>
  <c r="J10" i="223"/>
  <c r="K10" i="223"/>
  <c r="L10" i="223"/>
  <c r="N10" i="223"/>
  <c r="O10" i="223"/>
  <c r="P10" i="223"/>
  <c r="R10" i="223"/>
  <c r="S10" i="223"/>
  <c r="T10" i="223"/>
  <c r="V10" i="223"/>
  <c r="W10" i="223"/>
  <c r="X10" i="223"/>
  <c r="Z10" i="223"/>
  <c r="AA10" i="223"/>
  <c r="AB10" i="223"/>
  <c r="F11" i="223"/>
  <c r="G11" i="223"/>
  <c r="H11" i="223"/>
  <c r="J11" i="223"/>
  <c r="K11" i="223"/>
  <c r="L11" i="223"/>
  <c r="N11" i="223"/>
  <c r="O11" i="223"/>
  <c r="P11" i="223"/>
  <c r="R11" i="223"/>
  <c r="S11" i="223"/>
  <c r="T11" i="223"/>
  <c r="V11" i="223"/>
  <c r="W11" i="223"/>
  <c r="X11" i="223"/>
  <c r="Z11" i="223"/>
  <c r="AA11" i="223"/>
  <c r="AB11" i="223"/>
  <c r="F12" i="223"/>
  <c r="G12" i="223"/>
  <c r="H12" i="223"/>
  <c r="J12" i="223"/>
  <c r="K12" i="223"/>
  <c r="L12" i="223"/>
  <c r="N12" i="223"/>
  <c r="O12" i="223"/>
  <c r="P12" i="223"/>
  <c r="R12" i="223"/>
  <c r="S12" i="223"/>
  <c r="T12" i="223"/>
  <c r="V12" i="223"/>
  <c r="W12" i="223"/>
  <c r="X12" i="223"/>
  <c r="Z12" i="223"/>
  <c r="AA12" i="223"/>
  <c r="AB12" i="223"/>
  <c r="F13" i="223"/>
  <c r="G13" i="223"/>
  <c r="H13" i="223"/>
  <c r="J13" i="223"/>
  <c r="K13" i="223"/>
  <c r="L13" i="223"/>
  <c r="N13" i="223"/>
  <c r="O13" i="223"/>
  <c r="P13" i="223"/>
  <c r="R13" i="223"/>
  <c r="S13" i="223"/>
  <c r="T13" i="223"/>
  <c r="V13" i="223"/>
  <c r="W13" i="223"/>
  <c r="X13" i="223"/>
  <c r="Z13" i="223"/>
  <c r="AA13" i="223"/>
  <c r="AB13" i="223"/>
  <c r="F14" i="223"/>
  <c r="G14" i="223"/>
  <c r="H14" i="223"/>
  <c r="J14" i="223"/>
  <c r="K14" i="223"/>
  <c r="L14" i="223"/>
  <c r="N14" i="223"/>
  <c r="O14" i="223"/>
  <c r="P14" i="223"/>
  <c r="R14" i="223"/>
  <c r="S14" i="223"/>
  <c r="T14" i="223"/>
  <c r="V14" i="223"/>
  <c r="W14" i="223"/>
  <c r="X14" i="223"/>
  <c r="Z14" i="223"/>
  <c r="AA14" i="223"/>
  <c r="AB14" i="223"/>
  <c r="F15" i="223"/>
  <c r="G15" i="223"/>
  <c r="H15" i="223"/>
  <c r="J15" i="223"/>
  <c r="K15" i="223"/>
  <c r="L15" i="223"/>
  <c r="N15" i="223"/>
  <c r="O15" i="223"/>
  <c r="P15" i="223"/>
  <c r="R15" i="223"/>
  <c r="S15" i="223"/>
  <c r="T15" i="223"/>
  <c r="V15" i="223"/>
  <c r="W15" i="223"/>
  <c r="X15" i="223"/>
  <c r="Z15" i="223"/>
  <c r="AA15" i="223"/>
  <c r="AB15" i="223"/>
  <c r="F16" i="223"/>
  <c r="G16" i="223"/>
  <c r="H16" i="223"/>
  <c r="J16" i="223"/>
  <c r="K16" i="223"/>
  <c r="L16" i="223"/>
  <c r="N16" i="223"/>
  <c r="O16" i="223"/>
  <c r="P16" i="223"/>
  <c r="R16" i="223"/>
  <c r="S16" i="223"/>
  <c r="T16" i="223"/>
  <c r="V16" i="223"/>
  <c r="W16" i="223"/>
  <c r="X16" i="223"/>
  <c r="Z16" i="223"/>
  <c r="AA16" i="223"/>
  <c r="AB16" i="223"/>
  <c r="C29" i="226"/>
  <c r="B29" i="226"/>
  <c r="C28" i="226"/>
  <c r="B28" i="226"/>
  <c r="C27" i="226"/>
  <c r="B27" i="226"/>
  <c r="C26" i="226"/>
  <c r="B26" i="226"/>
  <c r="C25" i="226"/>
  <c r="B25" i="226"/>
  <c r="C24" i="226"/>
  <c r="B24" i="226"/>
  <c r="C23" i="226"/>
  <c r="B23" i="226"/>
  <c r="C22" i="226"/>
  <c r="B22" i="226"/>
  <c r="C21" i="226"/>
  <c r="B21" i="226"/>
  <c r="C20" i="226"/>
  <c r="B20" i="226"/>
  <c r="C19" i="226"/>
  <c r="B19" i="226"/>
  <c r="C18" i="226"/>
  <c r="B18" i="226"/>
  <c r="C17" i="226"/>
  <c r="B17" i="226"/>
  <c r="C16" i="226"/>
  <c r="B16" i="226"/>
  <c r="C15" i="226"/>
  <c r="B15" i="226"/>
  <c r="C14" i="226"/>
  <c r="B14" i="226"/>
  <c r="C13" i="226"/>
  <c r="B13" i="226"/>
  <c r="C12" i="226"/>
  <c r="B12" i="226"/>
  <c r="C11" i="226"/>
  <c r="B11" i="226"/>
  <c r="C10" i="226"/>
  <c r="B10" i="226"/>
  <c r="AB9" i="226"/>
  <c r="AA9" i="226"/>
  <c r="Z9" i="226"/>
  <c r="X9" i="226"/>
  <c r="W9" i="226"/>
  <c r="V9" i="226"/>
  <c r="T9" i="226"/>
  <c r="S9" i="226"/>
  <c r="R9" i="226"/>
  <c r="P9" i="226"/>
  <c r="O9" i="226"/>
  <c r="N9" i="226"/>
  <c r="L9" i="226"/>
  <c r="K9" i="226"/>
  <c r="J9" i="226"/>
  <c r="H9" i="226"/>
  <c r="G9" i="226"/>
  <c r="F9" i="226"/>
  <c r="C29" i="225"/>
  <c r="B29" i="225"/>
  <c r="C28" i="225"/>
  <c r="B28" i="225"/>
  <c r="C27" i="225"/>
  <c r="B27" i="225"/>
  <c r="C26" i="225"/>
  <c r="B26" i="225"/>
  <c r="C25" i="225"/>
  <c r="B25" i="225"/>
  <c r="C24" i="225"/>
  <c r="B24" i="225"/>
  <c r="C23" i="225"/>
  <c r="B23" i="225"/>
  <c r="C22" i="225"/>
  <c r="B22" i="225"/>
  <c r="C21" i="225"/>
  <c r="B21" i="225"/>
  <c r="C20" i="225"/>
  <c r="B20" i="225"/>
  <c r="C19" i="225"/>
  <c r="B19" i="225"/>
  <c r="C18" i="225"/>
  <c r="B18" i="225"/>
  <c r="C17" i="225"/>
  <c r="B17" i="225"/>
  <c r="C16" i="225"/>
  <c r="B16" i="225"/>
  <c r="C15" i="225"/>
  <c r="B15" i="225"/>
  <c r="C14" i="225"/>
  <c r="B14" i="225"/>
  <c r="C13" i="225"/>
  <c r="B13" i="225"/>
  <c r="C12" i="225"/>
  <c r="B12" i="225"/>
  <c r="C11" i="225"/>
  <c r="B11" i="225"/>
  <c r="C10" i="225"/>
  <c r="B10" i="225"/>
  <c r="AB9" i="225"/>
  <c r="AA9" i="225"/>
  <c r="Z9" i="225"/>
  <c r="X9" i="225"/>
  <c r="W9" i="225"/>
  <c r="V9" i="225"/>
  <c r="T9" i="225"/>
  <c r="S9" i="225"/>
  <c r="R9" i="225"/>
  <c r="P9" i="225"/>
  <c r="O9" i="225"/>
  <c r="N9" i="225"/>
  <c r="L9" i="225"/>
  <c r="K9" i="225"/>
  <c r="J9" i="225"/>
  <c r="H9" i="225"/>
  <c r="G9" i="225"/>
  <c r="F9" i="225"/>
  <c r="C29" i="224"/>
  <c r="B29" i="224"/>
  <c r="C28" i="224"/>
  <c r="B28" i="224"/>
  <c r="C27" i="224"/>
  <c r="B27" i="224"/>
  <c r="C26" i="224"/>
  <c r="B26" i="224"/>
  <c r="C25" i="224"/>
  <c r="B25" i="224"/>
  <c r="C24" i="224"/>
  <c r="B24" i="224"/>
  <c r="C23" i="224"/>
  <c r="B23" i="224"/>
  <c r="C22" i="224"/>
  <c r="B22" i="224"/>
  <c r="C21" i="224"/>
  <c r="B21" i="224"/>
  <c r="C20" i="224"/>
  <c r="B20" i="224"/>
  <c r="C19" i="224"/>
  <c r="B19" i="224"/>
  <c r="C18" i="224"/>
  <c r="B18" i="224"/>
  <c r="C17" i="224"/>
  <c r="B17" i="224"/>
  <c r="C16" i="224"/>
  <c r="B16" i="224"/>
  <c r="C15" i="224"/>
  <c r="B15" i="224"/>
  <c r="C14" i="224"/>
  <c r="B14" i="224"/>
  <c r="C13" i="224"/>
  <c r="B13" i="224"/>
  <c r="C12" i="224"/>
  <c r="B12" i="224"/>
  <c r="C11" i="224"/>
  <c r="B11" i="224"/>
  <c r="C10" i="224"/>
  <c r="B10" i="224"/>
  <c r="AB9" i="224"/>
  <c r="AA9" i="224"/>
  <c r="Z9" i="224"/>
  <c r="X9" i="224"/>
  <c r="W9" i="224"/>
  <c r="V9" i="224"/>
  <c r="T9" i="224"/>
  <c r="S9" i="224"/>
  <c r="R9" i="224"/>
  <c r="P9" i="224"/>
  <c r="O9" i="224"/>
  <c r="N9" i="224"/>
  <c r="L9" i="224"/>
  <c r="K9" i="224"/>
  <c r="J9" i="224"/>
  <c r="H9" i="224"/>
  <c r="G9" i="224"/>
  <c r="F9" i="224"/>
  <c r="AB27" i="223"/>
  <c r="AA27" i="223"/>
  <c r="Z27" i="223"/>
  <c r="X27" i="223"/>
  <c r="W27" i="223"/>
  <c r="V27" i="223"/>
  <c r="T27" i="223"/>
  <c r="S27" i="223"/>
  <c r="R27" i="223"/>
  <c r="P27" i="223"/>
  <c r="O27" i="223"/>
  <c r="N27" i="223"/>
  <c r="L27" i="223"/>
  <c r="K27" i="223"/>
  <c r="J27" i="223"/>
  <c r="H27" i="223"/>
  <c r="G27" i="223"/>
  <c r="F27" i="223"/>
  <c r="AB18" i="223"/>
  <c r="AA18" i="223"/>
  <c r="Z18" i="223"/>
  <c r="X18" i="223"/>
  <c r="W18" i="223"/>
  <c r="V18" i="223"/>
  <c r="T18" i="223"/>
  <c r="S18" i="223"/>
  <c r="R18" i="223"/>
  <c r="P18" i="223"/>
  <c r="O18" i="223"/>
  <c r="N18" i="223"/>
  <c r="L18" i="223"/>
  <c r="K18" i="223"/>
  <c r="J18" i="223"/>
  <c r="H18" i="223"/>
  <c r="G18" i="223"/>
  <c r="F18" i="223"/>
  <c r="AB9" i="222"/>
  <c r="AA9" i="222"/>
  <c r="Z9" i="222"/>
  <c r="X9" i="222"/>
  <c r="W9" i="222"/>
  <c r="V9" i="222"/>
  <c r="T9" i="222"/>
  <c r="S9" i="222"/>
  <c r="R9" i="222"/>
  <c r="P9" i="222"/>
  <c r="O9" i="222"/>
  <c r="N9" i="222"/>
  <c r="L9" i="222"/>
  <c r="K9" i="222"/>
  <c r="J9" i="222"/>
  <c r="H9" i="222"/>
  <c r="G9" i="222"/>
  <c r="F9" i="222"/>
  <c r="AB9" i="221"/>
  <c r="AA9" i="221"/>
  <c r="Z9" i="221"/>
  <c r="X9" i="221"/>
  <c r="W9" i="221"/>
  <c r="V9" i="221"/>
  <c r="T9" i="221"/>
  <c r="S9" i="221"/>
  <c r="R9" i="221"/>
  <c r="P9" i="221"/>
  <c r="O9" i="221"/>
  <c r="N9" i="221"/>
  <c r="L9" i="221"/>
  <c r="K9" i="221"/>
  <c r="J9" i="221"/>
  <c r="H9" i="221"/>
  <c r="G9" i="221"/>
  <c r="F9" i="221"/>
  <c r="B9" i="221"/>
  <c r="AB9" i="220"/>
  <c r="AA9" i="220"/>
  <c r="Z9" i="220"/>
  <c r="X9" i="220"/>
  <c r="W9" i="220"/>
  <c r="V9" i="220"/>
  <c r="T9" i="220"/>
  <c r="S9" i="220"/>
  <c r="R9" i="220"/>
  <c r="P9" i="220"/>
  <c r="O9" i="220"/>
  <c r="N9" i="220"/>
  <c r="L9" i="220"/>
  <c r="K9" i="220"/>
  <c r="J9" i="220"/>
  <c r="H9" i="220"/>
  <c r="G9" i="220"/>
  <c r="F9" i="220"/>
  <c r="AB9" i="219"/>
  <c r="AA9" i="219"/>
  <c r="Z9" i="219"/>
  <c r="X9" i="219"/>
  <c r="W9" i="219"/>
  <c r="V9" i="219"/>
  <c r="T9" i="219"/>
  <c r="S9" i="219"/>
  <c r="R9" i="219"/>
  <c r="P9" i="219"/>
  <c r="O9" i="219"/>
  <c r="N9" i="219"/>
  <c r="L9" i="219"/>
  <c r="K9" i="219"/>
  <c r="J9" i="219"/>
  <c r="H9" i="219"/>
  <c r="G9" i="219"/>
  <c r="F9" i="219"/>
  <c r="C18" i="218"/>
  <c r="B18" i="218"/>
  <c r="AB18" i="218"/>
  <c r="AA18" i="218"/>
  <c r="Z18" i="218"/>
  <c r="X18" i="218"/>
  <c r="W18" i="218"/>
  <c r="V18" i="218"/>
  <c r="T18" i="218"/>
  <c r="S18" i="218"/>
  <c r="R18" i="218"/>
  <c r="P18" i="218"/>
  <c r="O18" i="218"/>
  <c r="N18" i="218"/>
  <c r="L18" i="218"/>
  <c r="K18" i="218"/>
  <c r="J18" i="218"/>
  <c r="H18" i="218"/>
  <c r="G18" i="218"/>
  <c r="F18" i="218"/>
  <c r="C13" i="218"/>
  <c r="AB13" i="218"/>
  <c r="AA13" i="218"/>
  <c r="Z13" i="218"/>
  <c r="X13" i="218"/>
  <c r="W13" i="218"/>
  <c r="V13" i="218"/>
  <c r="T13" i="218"/>
  <c r="S13" i="218"/>
  <c r="R13" i="218"/>
  <c r="P13" i="218"/>
  <c r="O13" i="218"/>
  <c r="N13" i="218"/>
  <c r="L13" i="218"/>
  <c r="K13" i="218"/>
  <c r="J13" i="218"/>
  <c r="H13" i="218"/>
  <c r="G13" i="218"/>
  <c r="F13" i="218"/>
  <c r="AB11" i="218"/>
  <c r="AA11" i="218"/>
  <c r="Z11" i="218"/>
  <c r="X11" i="218"/>
  <c r="W11" i="218"/>
  <c r="V11" i="218"/>
  <c r="T11" i="218"/>
  <c r="S11" i="218"/>
  <c r="R11" i="218"/>
  <c r="P11" i="218"/>
  <c r="O11" i="218"/>
  <c r="N11" i="218"/>
  <c r="L11" i="218"/>
  <c r="K11" i="218"/>
  <c r="J11" i="218"/>
  <c r="H11" i="218"/>
  <c r="G11" i="218"/>
  <c r="F11" i="218"/>
  <c r="AB10" i="218"/>
  <c r="AA10" i="218"/>
  <c r="Z10" i="218"/>
  <c r="X10" i="218"/>
  <c r="W10" i="218"/>
  <c r="V10" i="218"/>
  <c r="T10" i="218"/>
  <c r="S10" i="218"/>
  <c r="R10" i="218"/>
  <c r="P10" i="218"/>
  <c r="O10" i="218"/>
  <c r="N10" i="218"/>
  <c r="L10" i="218"/>
  <c r="K10" i="218"/>
  <c r="J10" i="218"/>
  <c r="H10" i="218"/>
  <c r="G10" i="218"/>
  <c r="F10" i="218"/>
  <c r="AB9" i="218"/>
  <c r="AA9" i="218"/>
  <c r="Z9" i="218"/>
  <c r="X9" i="218"/>
  <c r="W9" i="218"/>
  <c r="V9" i="218"/>
  <c r="T9" i="218"/>
  <c r="S9" i="218"/>
  <c r="R9" i="218"/>
  <c r="P9" i="218"/>
  <c r="O9" i="218"/>
  <c r="N9" i="218"/>
  <c r="L9" i="218"/>
  <c r="K9" i="218"/>
  <c r="J9" i="218"/>
  <c r="H9" i="218"/>
  <c r="G9" i="218"/>
  <c r="F9" i="218"/>
  <c r="D26" i="217"/>
  <c r="C26" i="217"/>
  <c r="B26" i="217"/>
  <c r="D25" i="217"/>
  <c r="C25" i="217"/>
  <c r="B25" i="217"/>
  <c r="D24" i="217"/>
  <c r="C24" i="217"/>
  <c r="B24" i="217"/>
  <c r="D23" i="217"/>
  <c r="C23" i="217"/>
  <c r="B23" i="217"/>
  <c r="D22" i="217"/>
  <c r="C22" i="217"/>
  <c r="B22" i="217"/>
  <c r="D21" i="217"/>
  <c r="C21" i="217"/>
  <c r="B21" i="217"/>
  <c r="D20" i="217"/>
  <c r="C20" i="217"/>
  <c r="B20" i="217"/>
  <c r="D19" i="217"/>
  <c r="C19" i="217"/>
  <c r="B19" i="217"/>
  <c r="D18" i="217"/>
  <c r="C18" i="217"/>
  <c r="B18" i="217"/>
  <c r="D17" i="217"/>
  <c r="C17" i="217"/>
  <c r="B17" i="217"/>
  <c r="D16" i="217"/>
  <c r="C16" i="217"/>
  <c r="B16" i="217"/>
  <c r="D15" i="217"/>
  <c r="C15" i="217"/>
  <c r="B15" i="217"/>
  <c r="D14" i="217"/>
  <c r="C14" i="217"/>
  <c r="B14" i="217"/>
  <c r="D13" i="217"/>
  <c r="C13" i="217"/>
  <c r="B13" i="217"/>
  <c r="D12" i="216"/>
  <c r="C12" i="216"/>
  <c r="B12" i="216"/>
  <c r="D11" i="216"/>
  <c r="C11" i="216"/>
  <c r="B11" i="216"/>
  <c r="D10" i="216"/>
  <c r="C10" i="216"/>
  <c r="B10" i="216"/>
  <c r="T9" i="216"/>
  <c r="S9" i="216"/>
  <c r="R9" i="216"/>
  <c r="P9" i="216"/>
  <c r="O9" i="216"/>
  <c r="N9" i="216"/>
  <c r="L9" i="216"/>
  <c r="K9" i="216"/>
  <c r="J9" i="216"/>
  <c r="H9" i="216"/>
  <c r="G9" i="216"/>
  <c r="F9" i="216"/>
  <c r="C9" i="246" l="1"/>
  <c r="B9" i="245"/>
  <c r="C9" i="245"/>
  <c r="B9" i="246"/>
  <c r="B9" i="218"/>
  <c r="D24" i="224"/>
  <c r="D12" i="224"/>
  <c r="B9" i="217"/>
  <c r="D9" i="217"/>
  <c r="C9" i="217"/>
  <c r="R8" i="218"/>
  <c r="D15" i="225"/>
  <c r="D23" i="224"/>
  <c r="D15" i="234"/>
  <c r="D19" i="234"/>
  <c r="D27" i="234"/>
  <c r="D16" i="244"/>
  <c r="D16" i="246"/>
  <c r="D21" i="225"/>
  <c r="D27" i="225"/>
  <c r="D12" i="247"/>
  <c r="D19" i="226"/>
  <c r="D17" i="233"/>
  <c r="D29" i="233"/>
  <c r="D12" i="233"/>
  <c r="D18" i="233"/>
  <c r="D24" i="233"/>
  <c r="D13" i="244"/>
  <c r="D19" i="224"/>
  <c r="D13" i="233"/>
  <c r="D25" i="233"/>
  <c r="D29" i="225"/>
  <c r="D14" i="247"/>
  <c r="D13" i="225"/>
  <c r="D11" i="244"/>
  <c r="D20" i="226"/>
  <c r="D26" i="226"/>
  <c r="D10" i="247"/>
  <c r="D14" i="233"/>
  <c r="D20" i="233"/>
  <c r="D26" i="233"/>
  <c r="D12" i="244"/>
  <c r="D11" i="234"/>
  <c r="D23" i="234"/>
  <c r="D29" i="234"/>
  <c r="D24" i="225"/>
  <c r="D28" i="233"/>
  <c r="D13" i="226"/>
  <c r="D20" i="246"/>
  <c r="D10" i="244"/>
  <c r="AB8" i="218"/>
  <c r="D11" i="225"/>
  <c r="D23" i="225"/>
  <c r="D24" i="246"/>
  <c r="D17" i="224"/>
  <c r="D24" i="226"/>
  <c r="D17" i="234"/>
  <c r="D11" i="245"/>
  <c r="D17" i="245"/>
  <c r="D23" i="245"/>
  <c r="D15" i="244"/>
  <c r="D13" i="245"/>
  <c r="D19" i="245"/>
  <c r="D25" i="245"/>
  <c r="D14" i="226"/>
  <c r="D26" i="234"/>
  <c r="S8" i="236"/>
  <c r="D21" i="245"/>
  <c r="D22" i="225"/>
  <c r="D28" i="225"/>
  <c r="D28" i="234"/>
  <c r="D16" i="224"/>
  <c r="D21" i="233"/>
  <c r="D14" i="244"/>
  <c r="D11" i="224"/>
  <c r="D15" i="224"/>
  <c r="D18" i="224"/>
  <c r="D22" i="224"/>
  <c r="D25" i="224"/>
  <c r="D29" i="224"/>
  <c r="D12" i="225"/>
  <c r="D16" i="225"/>
  <c r="D20" i="225"/>
  <c r="B9" i="226"/>
  <c r="D18" i="226"/>
  <c r="D29" i="226"/>
  <c r="D11" i="233"/>
  <c r="D15" i="233"/>
  <c r="D19" i="233"/>
  <c r="D23" i="233"/>
  <c r="D27" i="233"/>
  <c r="D17" i="246"/>
  <c r="D22" i="234"/>
  <c r="D11" i="226"/>
  <c r="D15" i="226"/>
  <c r="D22" i="226"/>
  <c r="C16" i="223"/>
  <c r="D10" i="246"/>
  <c r="D14" i="246"/>
  <c r="D26" i="246"/>
  <c r="D17" i="225"/>
  <c r="D16" i="233"/>
  <c r="D12" i="234"/>
  <c r="D15" i="245"/>
  <c r="D27" i="224"/>
  <c r="D14" i="225"/>
  <c r="D18" i="225"/>
  <c r="D12" i="226"/>
  <c r="D16" i="226"/>
  <c r="D27" i="226"/>
  <c r="D11" i="246"/>
  <c r="D15" i="246"/>
  <c r="D19" i="246"/>
  <c r="D23" i="246"/>
  <c r="D18" i="247"/>
  <c r="D13" i="234"/>
  <c r="D12" i="245"/>
  <c r="D16" i="245"/>
  <c r="D20" i="245"/>
  <c r="D24" i="245"/>
  <c r="D9" i="252"/>
  <c r="D14" i="224"/>
  <c r="D28" i="224"/>
  <c r="D19" i="225"/>
  <c r="D17" i="226"/>
  <c r="D28" i="226"/>
  <c r="B9" i="233"/>
  <c r="D11" i="247"/>
  <c r="D15" i="247"/>
  <c r="D19" i="247"/>
  <c r="D21" i="226"/>
  <c r="D25" i="226"/>
  <c r="D10" i="234"/>
  <c r="D25" i="234"/>
  <c r="D9" i="251"/>
  <c r="D9" i="249"/>
  <c r="D9" i="253"/>
  <c r="B9" i="251"/>
  <c r="C9" i="251"/>
  <c r="D9" i="250"/>
  <c r="C8" i="248"/>
  <c r="B8" i="248"/>
  <c r="X8" i="236"/>
  <c r="N8" i="236"/>
  <c r="C13" i="236"/>
  <c r="J8" i="236"/>
  <c r="T8" i="236"/>
  <c r="O8" i="236"/>
  <c r="Z8" i="236"/>
  <c r="K8" i="236"/>
  <c r="V8" i="236"/>
  <c r="B11" i="236"/>
  <c r="P8" i="236"/>
  <c r="AA8" i="236"/>
  <c r="L8" i="236"/>
  <c r="W8" i="236"/>
  <c r="C11" i="236"/>
  <c r="B10" i="236"/>
  <c r="B9" i="241"/>
  <c r="C9" i="241"/>
  <c r="B9" i="242"/>
  <c r="C9" i="242"/>
  <c r="J9" i="244"/>
  <c r="T9" i="244"/>
  <c r="B27" i="244"/>
  <c r="N9" i="244"/>
  <c r="X9" i="244"/>
  <c r="O9" i="244"/>
  <c r="Z9" i="244"/>
  <c r="P9" i="244"/>
  <c r="AA9" i="244"/>
  <c r="K9" i="244"/>
  <c r="V9" i="244"/>
  <c r="G9" i="244"/>
  <c r="R9" i="244"/>
  <c r="AB9" i="244"/>
  <c r="L9" i="244"/>
  <c r="W9" i="244"/>
  <c r="H9" i="244"/>
  <c r="S9" i="244"/>
  <c r="D18" i="244"/>
  <c r="D10" i="245"/>
  <c r="D14" i="245"/>
  <c r="D18" i="245"/>
  <c r="D22" i="245"/>
  <c r="D26" i="245"/>
  <c r="D12" i="246"/>
  <c r="D13" i="246"/>
  <c r="D21" i="246"/>
  <c r="D25" i="246"/>
  <c r="D18" i="246"/>
  <c r="D22" i="246"/>
  <c r="C9" i="247"/>
  <c r="D16" i="247"/>
  <c r="D13" i="247"/>
  <c r="D17" i="247"/>
  <c r="F8" i="236"/>
  <c r="C10" i="236"/>
  <c r="D13" i="236"/>
  <c r="B18" i="244"/>
  <c r="G8" i="236"/>
  <c r="R8" i="236"/>
  <c r="AB8" i="236"/>
  <c r="C18" i="244"/>
  <c r="H8" i="236"/>
  <c r="B9" i="236"/>
  <c r="B9" i="247"/>
  <c r="C9" i="236"/>
  <c r="D9" i="242"/>
  <c r="F9" i="244"/>
  <c r="B16" i="232"/>
  <c r="B11" i="232"/>
  <c r="B10" i="227"/>
  <c r="H8" i="227"/>
  <c r="S8" i="227"/>
  <c r="Z8" i="227"/>
  <c r="N8" i="227"/>
  <c r="C9" i="234"/>
  <c r="D18" i="234"/>
  <c r="B9" i="234"/>
  <c r="D20" i="234"/>
  <c r="D24" i="234"/>
  <c r="D21" i="234"/>
  <c r="C9" i="233"/>
  <c r="D22" i="233"/>
  <c r="C27" i="232"/>
  <c r="C11" i="232"/>
  <c r="C14" i="232"/>
  <c r="B10" i="232"/>
  <c r="P9" i="232"/>
  <c r="AA9" i="232"/>
  <c r="X9" i="232"/>
  <c r="B27" i="232"/>
  <c r="C10" i="232"/>
  <c r="B14" i="232"/>
  <c r="S9" i="232"/>
  <c r="O9" i="232"/>
  <c r="Z9" i="232"/>
  <c r="J9" i="232"/>
  <c r="T9" i="232"/>
  <c r="C13" i="232"/>
  <c r="B13" i="232"/>
  <c r="B15" i="232"/>
  <c r="C16" i="232"/>
  <c r="K9" i="232"/>
  <c r="V9" i="232"/>
  <c r="L9" i="232"/>
  <c r="W9" i="232"/>
  <c r="C15" i="232"/>
  <c r="F9" i="232"/>
  <c r="B12" i="232"/>
  <c r="C12" i="232"/>
  <c r="R9" i="232"/>
  <c r="AB9" i="232"/>
  <c r="B18" i="232"/>
  <c r="H9" i="232"/>
  <c r="C18" i="232"/>
  <c r="B9" i="231"/>
  <c r="C9" i="230"/>
  <c r="C9" i="229"/>
  <c r="B9" i="229"/>
  <c r="C9" i="228"/>
  <c r="B9" i="228"/>
  <c r="B18" i="227"/>
  <c r="O8" i="227"/>
  <c r="D13" i="227"/>
  <c r="J8" i="227"/>
  <c r="B11" i="227"/>
  <c r="P8" i="227"/>
  <c r="AA8" i="227"/>
  <c r="C11" i="227"/>
  <c r="K8" i="227"/>
  <c r="V8" i="227"/>
  <c r="B13" i="227"/>
  <c r="B9" i="227"/>
  <c r="L8" i="227"/>
  <c r="C10" i="227"/>
  <c r="G8" i="227"/>
  <c r="R8" i="227"/>
  <c r="AB8" i="227"/>
  <c r="X8" i="227"/>
  <c r="F8" i="227"/>
  <c r="T8" i="227"/>
  <c r="C9" i="227"/>
  <c r="G9" i="232"/>
  <c r="D10" i="233"/>
  <c r="D14" i="234"/>
  <c r="W8" i="227"/>
  <c r="B9" i="230"/>
  <c r="D27" i="232"/>
  <c r="D9" i="235"/>
  <c r="D11" i="227"/>
  <c r="D18" i="227"/>
  <c r="D9" i="231"/>
  <c r="D16" i="234"/>
  <c r="N9" i="232"/>
  <c r="B13" i="223"/>
  <c r="C12" i="223"/>
  <c r="B16" i="223"/>
  <c r="C15" i="223"/>
  <c r="B12" i="223"/>
  <c r="B15" i="223"/>
  <c r="B14" i="223"/>
  <c r="C11" i="223"/>
  <c r="C10" i="223"/>
  <c r="C14" i="223"/>
  <c r="C13" i="223"/>
  <c r="B11" i="223"/>
  <c r="B10" i="223"/>
  <c r="N8" i="218"/>
  <c r="B11" i="218"/>
  <c r="V8" i="218"/>
  <c r="D10" i="226"/>
  <c r="C9" i="226"/>
  <c r="D23" i="226"/>
  <c r="D25" i="225"/>
  <c r="D26" i="225"/>
  <c r="B9" i="225"/>
  <c r="C9" i="225"/>
  <c r="D13" i="224"/>
  <c r="D26" i="224"/>
  <c r="D20" i="224"/>
  <c r="B9" i="224"/>
  <c r="C9" i="224"/>
  <c r="D21" i="224"/>
  <c r="C27" i="223"/>
  <c r="N9" i="223"/>
  <c r="X9" i="223"/>
  <c r="J9" i="223"/>
  <c r="T9" i="223"/>
  <c r="O9" i="223"/>
  <c r="Z9" i="223"/>
  <c r="C18" i="223"/>
  <c r="K9" i="223"/>
  <c r="V9" i="223"/>
  <c r="P9" i="223"/>
  <c r="AA9" i="223"/>
  <c r="L9" i="223"/>
  <c r="W9" i="223"/>
  <c r="B18" i="223"/>
  <c r="R9" i="223"/>
  <c r="AB9" i="223"/>
  <c r="H9" i="223"/>
  <c r="S9" i="223"/>
  <c r="D18" i="223"/>
  <c r="C9" i="222"/>
  <c r="D9" i="222"/>
  <c r="C9" i="221"/>
  <c r="D9" i="221"/>
  <c r="C9" i="220"/>
  <c r="D9" i="220"/>
  <c r="C9" i="219"/>
  <c r="K8" i="218"/>
  <c r="C9" i="218"/>
  <c r="F8" i="218"/>
  <c r="P8" i="218"/>
  <c r="AA8" i="218"/>
  <c r="X8" i="218"/>
  <c r="G8" i="218"/>
  <c r="D13" i="218"/>
  <c r="C10" i="218"/>
  <c r="H8" i="218"/>
  <c r="S8" i="218"/>
  <c r="L8" i="218"/>
  <c r="W8" i="218"/>
  <c r="C11" i="218"/>
  <c r="O8" i="218"/>
  <c r="Z8" i="218"/>
  <c r="J8" i="218"/>
  <c r="T8" i="218"/>
  <c r="D27" i="223"/>
  <c r="D9" i="219"/>
  <c r="B13" i="218"/>
  <c r="B9" i="222"/>
  <c r="B27" i="223"/>
  <c r="F9" i="223"/>
  <c r="D10" i="224"/>
  <c r="D18" i="218"/>
  <c r="B9" i="220"/>
  <c r="G9" i="223"/>
  <c r="D10" i="225"/>
  <c r="B10" i="218"/>
  <c r="B9" i="219"/>
  <c r="B9" i="216"/>
  <c r="C9" i="216"/>
  <c r="D9" i="216"/>
  <c r="D9" i="245" l="1"/>
  <c r="D9" i="246"/>
  <c r="D16" i="223"/>
  <c r="D14" i="223"/>
  <c r="D15" i="223"/>
  <c r="D10" i="227"/>
  <c r="D11" i="218"/>
  <c r="D9" i="247"/>
  <c r="D10" i="223"/>
  <c r="D16" i="232"/>
  <c r="D9" i="226"/>
  <c r="D8" i="248"/>
  <c r="D11" i="232"/>
  <c r="D9" i="225"/>
  <c r="C9" i="223"/>
  <c r="D9" i="233"/>
  <c r="D12" i="223"/>
  <c r="D9" i="224"/>
  <c r="D9" i="234"/>
  <c r="D13" i="223"/>
  <c r="D14" i="232"/>
  <c r="D10" i="236"/>
  <c r="D11" i="236"/>
  <c r="C8" i="236"/>
  <c r="D9" i="241"/>
  <c r="D27" i="244"/>
  <c r="C9" i="244"/>
  <c r="B9" i="244"/>
  <c r="D9" i="244"/>
  <c r="B8" i="236"/>
  <c r="D9" i="236"/>
  <c r="D15" i="232"/>
  <c r="D13" i="232"/>
  <c r="B9" i="232"/>
  <c r="D9" i="227"/>
  <c r="B8" i="227"/>
  <c r="D10" i="232"/>
  <c r="D12" i="232"/>
  <c r="C9" i="232"/>
  <c r="D18" i="232"/>
  <c r="D9" i="230"/>
  <c r="D9" i="229"/>
  <c r="D9" i="228"/>
  <c r="C8" i="227"/>
  <c r="D11" i="223"/>
  <c r="D10" i="218"/>
  <c r="B9" i="223"/>
  <c r="C8" i="218"/>
  <c r="B8" i="218"/>
  <c r="D9" i="218"/>
  <c r="D8" i="227" l="1"/>
  <c r="D8" i="236"/>
  <c r="D9" i="223"/>
  <c r="D9" i="232"/>
  <c r="D8" i="218"/>
  <c r="C35" i="214"/>
  <c r="B35" i="214"/>
  <c r="C34" i="214"/>
  <c r="B34" i="214"/>
  <c r="C33" i="214"/>
  <c r="B33" i="214"/>
  <c r="C32" i="214"/>
  <c r="B32" i="214"/>
  <c r="C31" i="214"/>
  <c r="B31" i="214"/>
  <c r="C30" i="214"/>
  <c r="B30" i="214"/>
  <c r="C29" i="214"/>
  <c r="B29" i="214"/>
  <c r="C28" i="214"/>
  <c r="B28" i="214"/>
  <c r="C27" i="214"/>
  <c r="B27" i="214"/>
  <c r="C26" i="214"/>
  <c r="B26" i="214"/>
  <c r="C25" i="214"/>
  <c r="B25" i="214"/>
  <c r="C24" i="214"/>
  <c r="B24" i="214"/>
  <c r="C23" i="214"/>
  <c r="B23" i="214"/>
  <c r="C22" i="214"/>
  <c r="B22" i="214"/>
  <c r="C21" i="214"/>
  <c r="B21" i="214"/>
  <c r="C20" i="214"/>
  <c r="B20" i="214"/>
  <c r="C19" i="214"/>
  <c r="B19" i="214"/>
  <c r="C18" i="214"/>
  <c r="B18" i="214"/>
  <c r="C17" i="214"/>
  <c r="B17" i="214"/>
  <c r="C16" i="214"/>
  <c r="B16" i="214"/>
  <c r="C15" i="214"/>
  <c r="B15" i="214"/>
  <c r="C14" i="214"/>
  <c r="B14" i="214"/>
  <c r="C13" i="214"/>
  <c r="B13" i="214"/>
  <c r="C12" i="214"/>
  <c r="B12" i="214"/>
  <c r="C11" i="214"/>
  <c r="B11" i="214"/>
  <c r="C10" i="214"/>
  <c r="B10" i="214"/>
  <c r="AB9" i="214"/>
  <c r="AA9" i="214"/>
  <c r="Z9" i="214"/>
  <c r="X9" i="214"/>
  <c r="W9" i="214"/>
  <c r="V9" i="214"/>
  <c r="T9" i="214"/>
  <c r="S9" i="214"/>
  <c r="R9" i="214"/>
  <c r="P9" i="214"/>
  <c r="O9" i="214"/>
  <c r="N9" i="214"/>
  <c r="L9" i="214"/>
  <c r="K9" i="214"/>
  <c r="J9" i="214"/>
  <c r="H9" i="214"/>
  <c r="G9" i="214"/>
  <c r="F9" i="214"/>
  <c r="C35" i="213"/>
  <c r="B35" i="213"/>
  <c r="C34" i="213"/>
  <c r="B34" i="213"/>
  <c r="C33" i="213"/>
  <c r="B33" i="213"/>
  <c r="C32" i="213"/>
  <c r="B32" i="213"/>
  <c r="C31" i="213"/>
  <c r="B31" i="213"/>
  <c r="C30" i="213"/>
  <c r="B30" i="213"/>
  <c r="C29" i="213"/>
  <c r="B29" i="213"/>
  <c r="C28" i="213"/>
  <c r="B28" i="213"/>
  <c r="C27" i="213"/>
  <c r="B27" i="213"/>
  <c r="C26" i="213"/>
  <c r="B26" i="213"/>
  <c r="C25" i="213"/>
  <c r="B25" i="213"/>
  <c r="C24" i="213"/>
  <c r="B24" i="213"/>
  <c r="C23" i="213"/>
  <c r="B23" i="213"/>
  <c r="C22" i="213"/>
  <c r="B22" i="213"/>
  <c r="C21" i="213"/>
  <c r="B21" i="213"/>
  <c r="C20" i="213"/>
  <c r="B20" i="213"/>
  <c r="C19" i="213"/>
  <c r="B19" i="213"/>
  <c r="C18" i="213"/>
  <c r="B18" i="213"/>
  <c r="C17" i="213"/>
  <c r="B17" i="213"/>
  <c r="C16" i="213"/>
  <c r="B16" i="213"/>
  <c r="C15" i="213"/>
  <c r="B15" i="213"/>
  <c r="C14" i="213"/>
  <c r="B14" i="213"/>
  <c r="C13" i="213"/>
  <c r="B13" i="213"/>
  <c r="C12" i="213"/>
  <c r="B12" i="213"/>
  <c r="C11" i="213"/>
  <c r="B11" i="213"/>
  <c r="C10" i="213"/>
  <c r="B10" i="213"/>
  <c r="AB9" i="213"/>
  <c r="AA9" i="213"/>
  <c r="Z9" i="213"/>
  <c r="X9" i="213"/>
  <c r="W9" i="213"/>
  <c r="V9" i="213"/>
  <c r="T9" i="213"/>
  <c r="S9" i="213"/>
  <c r="R9" i="213"/>
  <c r="P9" i="213"/>
  <c r="O9" i="213"/>
  <c r="N9" i="213"/>
  <c r="L9" i="213"/>
  <c r="K9" i="213"/>
  <c r="J9" i="213"/>
  <c r="H9" i="213"/>
  <c r="G9" i="213"/>
  <c r="F9" i="213"/>
  <c r="L10" i="201"/>
  <c r="K10" i="201"/>
  <c r="J10" i="201"/>
  <c r="C18" i="205"/>
  <c r="B18" i="205"/>
  <c r="C17" i="205"/>
  <c r="B17" i="205"/>
  <c r="C16" i="205"/>
  <c r="B16" i="205"/>
  <c r="C15" i="205"/>
  <c r="B15" i="205"/>
  <c r="C14" i="205"/>
  <c r="B14" i="205"/>
  <c r="C13" i="205"/>
  <c r="B13" i="205"/>
  <c r="C12" i="205"/>
  <c r="B12" i="205"/>
  <c r="C11" i="205"/>
  <c r="B11" i="205"/>
  <c r="X10" i="205"/>
  <c r="W10" i="205"/>
  <c r="V10" i="205"/>
  <c r="T10" i="205"/>
  <c r="S10" i="205"/>
  <c r="R10" i="205"/>
  <c r="P10" i="205"/>
  <c r="O10" i="205"/>
  <c r="N10" i="205"/>
  <c r="L10" i="205"/>
  <c r="K10" i="205"/>
  <c r="J10" i="205"/>
  <c r="H10" i="205"/>
  <c r="G10" i="205"/>
  <c r="F10" i="205"/>
  <c r="X28" i="202"/>
  <c r="W28" i="202"/>
  <c r="V28" i="202"/>
  <c r="T28" i="202"/>
  <c r="S28" i="202"/>
  <c r="R28" i="202"/>
  <c r="P28" i="202"/>
  <c r="O28" i="202"/>
  <c r="N28" i="202"/>
  <c r="L28" i="202"/>
  <c r="K28" i="202"/>
  <c r="J28" i="202"/>
  <c r="H28" i="202"/>
  <c r="G28" i="202"/>
  <c r="F28" i="202"/>
  <c r="X19" i="202"/>
  <c r="W19" i="202"/>
  <c r="V19" i="202"/>
  <c r="T19" i="202"/>
  <c r="S19" i="202"/>
  <c r="R19" i="202"/>
  <c r="P19" i="202"/>
  <c r="O19" i="202"/>
  <c r="N19" i="202"/>
  <c r="L19" i="202"/>
  <c r="K19" i="202"/>
  <c r="J19" i="202"/>
  <c r="H19" i="202"/>
  <c r="G19" i="202"/>
  <c r="F19" i="202"/>
  <c r="X17" i="202"/>
  <c r="W17" i="202"/>
  <c r="V17" i="202"/>
  <c r="T17" i="202"/>
  <c r="S17" i="202"/>
  <c r="R17" i="202"/>
  <c r="P17" i="202"/>
  <c r="O17" i="202"/>
  <c r="N17" i="202"/>
  <c r="H17" i="202"/>
  <c r="G17" i="202"/>
  <c r="F17" i="202"/>
  <c r="X16" i="202"/>
  <c r="W16" i="202"/>
  <c r="V16" i="202"/>
  <c r="T16" i="202"/>
  <c r="S16" i="202"/>
  <c r="R16" i="202"/>
  <c r="P16" i="202"/>
  <c r="O16" i="202"/>
  <c r="N16" i="202"/>
  <c r="H16" i="202"/>
  <c r="G16" i="202"/>
  <c r="F16" i="202"/>
  <c r="X15" i="202"/>
  <c r="W15" i="202"/>
  <c r="V15" i="202"/>
  <c r="T15" i="202"/>
  <c r="S15" i="202"/>
  <c r="R15" i="202"/>
  <c r="P15" i="202"/>
  <c r="O15" i="202"/>
  <c r="N15" i="202"/>
  <c r="H15" i="202"/>
  <c r="G15" i="202"/>
  <c r="F15" i="202"/>
  <c r="X14" i="202"/>
  <c r="W14" i="202"/>
  <c r="V14" i="202"/>
  <c r="T14" i="202"/>
  <c r="S14" i="202"/>
  <c r="R14" i="202"/>
  <c r="P14" i="202"/>
  <c r="O14" i="202"/>
  <c r="N14" i="202"/>
  <c r="H14" i="202"/>
  <c r="G14" i="202"/>
  <c r="F14" i="202"/>
  <c r="X13" i="202"/>
  <c r="W13" i="202"/>
  <c r="V13" i="202"/>
  <c r="T13" i="202"/>
  <c r="S13" i="202"/>
  <c r="R13" i="202"/>
  <c r="P13" i="202"/>
  <c r="O13" i="202"/>
  <c r="N13" i="202"/>
  <c r="H13" i="202"/>
  <c r="G13" i="202"/>
  <c r="F13" i="202"/>
  <c r="X12" i="202"/>
  <c r="W12" i="202"/>
  <c r="V12" i="202"/>
  <c r="T12" i="202"/>
  <c r="S12" i="202"/>
  <c r="R12" i="202"/>
  <c r="P12" i="202"/>
  <c r="O12" i="202"/>
  <c r="N12" i="202"/>
  <c r="H12" i="202"/>
  <c r="G12" i="202"/>
  <c r="F12" i="202"/>
  <c r="X11" i="202"/>
  <c r="W11" i="202"/>
  <c r="V11" i="202"/>
  <c r="T11" i="202"/>
  <c r="S11" i="202"/>
  <c r="R11" i="202"/>
  <c r="P11" i="202"/>
  <c r="O11" i="202"/>
  <c r="N11" i="202"/>
  <c r="H11" i="202"/>
  <c r="G11" i="202"/>
  <c r="X10" i="201"/>
  <c r="W10" i="201"/>
  <c r="V10" i="201"/>
  <c r="T10" i="201"/>
  <c r="S10" i="201"/>
  <c r="R10" i="201"/>
  <c r="P10" i="201"/>
  <c r="O10" i="201"/>
  <c r="N10" i="201"/>
  <c r="X10" i="200"/>
  <c r="W10" i="200"/>
  <c r="V10" i="200"/>
  <c r="T10" i="200"/>
  <c r="S10" i="200"/>
  <c r="R10" i="200"/>
  <c r="P10" i="200"/>
  <c r="O10" i="200"/>
  <c r="N10" i="200"/>
  <c r="L10" i="200"/>
  <c r="K10" i="200"/>
  <c r="J10" i="200"/>
  <c r="H10" i="200"/>
  <c r="G10" i="200"/>
  <c r="F10" i="200"/>
  <c r="X10" i="199"/>
  <c r="W10" i="199"/>
  <c r="V10" i="199"/>
  <c r="T10" i="199"/>
  <c r="S10" i="199"/>
  <c r="R10" i="199"/>
  <c r="X10" i="198"/>
  <c r="W10" i="198"/>
  <c r="V10" i="198"/>
  <c r="T10" i="198"/>
  <c r="S10" i="198"/>
  <c r="R10" i="198"/>
  <c r="P10" i="198"/>
  <c r="O10" i="198"/>
  <c r="N10" i="198"/>
  <c r="L10" i="198"/>
  <c r="K10" i="198"/>
  <c r="J10" i="198"/>
  <c r="H10" i="198"/>
  <c r="G10" i="198"/>
  <c r="F10" i="198"/>
  <c r="Q10" i="16"/>
  <c r="Q9" i="16" s="1"/>
  <c r="N10" i="16"/>
  <c r="N9" i="16" s="1"/>
  <c r="M10" i="16"/>
  <c r="M9" i="16" s="1"/>
  <c r="D10" i="16"/>
  <c r="C10" i="16"/>
  <c r="B10" i="16"/>
  <c r="B9" i="16" s="1"/>
  <c r="Q14" i="15"/>
  <c r="N14" i="15"/>
  <c r="M14" i="15"/>
  <c r="J14" i="15"/>
  <c r="I14" i="15"/>
  <c r="H14" i="15"/>
  <c r="G14" i="15"/>
  <c r="F14" i="15"/>
  <c r="E14" i="15"/>
  <c r="D14" i="15"/>
  <c r="C14" i="15"/>
  <c r="B14" i="15"/>
  <c r="Q10" i="15"/>
  <c r="N10" i="15"/>
  <c r="M10" i="15"/>
  <c r="J10" i="15"/>
  <c r="I10" i="15"/>
  <c r="H10" i="15"/>
  <c r="G10" i="15"/>
  <c r="F10" i="15"/>
  <c r="E10" i="15"/>
  <c r="D10" i="15"/>
  <c r="C10" i="15"/>
  <c r="B10" i="15"/>
  <c r="Q36" i="14"/>
  <c r="Q35" i="14" s="1"/>
  <c r="N36" i="14"/>
  <c r="N35" i="14" s="1"/>
  <c r="M36" i="14"/>
  <c r="M35" i="14" s="1"/>
  <c r="D36" i="14"/>
  <c r="D35" i="14" s="1"/>
  <c r="C36" i="14"/>
  <c r="C35" i="14" s="1"/>
  <c r="B36" i="14"/>
  <c r="B35" i="14" s="1"/>
  <c r="Q31" i="14"/>
  <c r="N31" i="14"/>
  <c r="M31" i="14"/>
  <c r="D31" i="14"/>
  <c r="C31" i="14"/>
  <c r="B31" i="14"/>
  <c r="Q27" i="14"/>
  <c r="N27" i="14"/>
  <c r="M27" i="14"/>
  <c r="D27" i="14"/>
  <c r="D17" i="14" s="1"/>
  <c r="C27" i="14"/>
  <c r="C17" i="14" s="1"/>
  <c r="B27" i="14"/>
  <c r="Q24" i="14"/>
  <c r="N24" i="14"/>
  <c r="M24" i="14"/>
  <c r="D24" i="14"/>
  <c r="C24" i="14"/>
  <c r="B24" i="14"/>
  <c r="Q23" i="14"/>
  <c r="N23" i="14"/>
  <c r="M23" i="14"/>
  <c r="D23" i="14"/>
  <c r="C23" i="14"/>
  <c r="B23" i="14"/>
  <c r="Q22" i="14"/>
  <c r="N22" i="14"/>
  <c r="M22" i="14"/>
  <c r="D22" i="14"/>
  <c r="C22" i="14"/>
  <c r="B22" i="14"/>
  <c r="Q20" i="14"/>
  <c r="N20" i="14"/>
  <c r="M20" i="14"/>
  <c r="D20" i="14"/>
  <c r="C20" i="14"/>
  <c r="B20" i="14"/>
  <c r="Q19" i="14"/>
  <c r="N19" i="14"/>
  <c r="M19" i="14"/>
  <c r="D19" i="14"/>
  <c r="C19" i="14"/>
  <c r="B19" i="14"/>
  <c r="Q18" i="14"/>
  <c r="N18" i="14"/>
  <c r="M18" i="14"/>
  <c r="D18" i="14"/>
  <c r="C18" i="14"/>
  <c r="B18" i="14"/>
  <c r="Q10" i="14"/>
  <c r="N10" i="14"/>
  <c r="M10" i="14"/>
  <c r="D10" i="14"/>
  <c r="C10" i="14"/>
  <c r="B10" i="14"/>
  <c r="Q36" i="13"/>
  <c r="Q35" i="13" s="1"/>
  <c r="N36" i="13"/>
  <c r="N35" i="13" s="1"/>
  <c r="M36" i="13"/>
  <c r="M35" i="13" s="1"/>
  <c r="D36" i="13"/>
  <c r="D35" i="13" s="1"/>
  <c r="C36" i="13"/>
  <c r="C35" i="13" s="1"/>
  <c r="B36" i="13"/>
  <c r="B35" i="13" s="1"/>
  <c r="Q31" i="13"/>
  <c r="N31" i="13"/>
  <c r="M31" i="13"/>
  <c r="D31" i="13"/>
  <c r="C31" i="13"/>
  <c r="B31" i="13"/>
  <c r="Q27" i="13"/>
  <c r="N27" i="13"/>
  <c r="M27" i="13"/>
  <c r="D27" i="13"/>
  <c r="D17" i="13" s="1"/>
  <c r="C27" i="13"/>
  <c r="C17" i="13" s="1"/>
  <c r="B27" i="13"/>
  <c r="Q24" i="13"/>
  <c r="N24" i="13"/>
  <c r="M24" i="13"/>
  <c r="D24" i="13"/>
  <c r="C24" i="13"/>
  <c r="B24" i="13"/>
  <c r="Q23" i="13"/>
  <c r="N23" i="13"/>
  <c r="M23" i="13"/>
  <c r="D23" i="13"/>
  <c r="C23" i="13"/>
  <c r="B23" i="13"/>
  <c r="Q22" i="13"/>
  <c r="N22" i="13"/>
  <c r="M22" i="13"/>
  <c r="D22" i="13"/>
  <c r="C22" i="13"/>
  <c r="B22" i="13"/>
  <c r="Q20" i="13"/>
  <c r="N20" i="13"/>
  <c r="M20" i="13"/>
  <c r="D20" i="13"/>
  <c r="C20" i="13"/>
  <c r="B20" i="13"/>
  <c r="Q19" i="13"/>
  <c r="N19" i="13"/>
  <c r="M19" i="13"/>
  <c r="D19" i="13"/>
  <c r="C19" i="13"/>
  <c r="B19" i="13"/>
  <c r="Q18" i="13"/>
  <c r="N18" i="13"/>
  <c r="M18" i="13"/>
  <c r="D18" i="13"/>
  <c r="C18" i="13"/>
  <c r="B18" i="13"/>
  <c r="Q10" i="13"/>
  <c r="N10" i="13"/>
  <c r="M10" i="13"/>
  <c r="D10" i="13"/>
  <c r="C10" i="13"/>
  <c r="B10" i="13"/>
  <c r="Q52" i="12"/>
  <c r="N52" i="12"/>
  <c r="M52" i="12"/>
  <c r="E52" i="12"/>
  <c r="D52" i="12"/>
  <c r="C52" i="12"/>
  <c r="B52" i="12"/>
  <c r="Q48" i="12"/>
  <c r="N48" i="12"/>
  <c r="M48" i="12"/>
  <c r="E48" i="12"/>
  <c r="D48" i="12"/>
  <c r="C48" i="12"/>
  <c r="B48" i="12"/>
  <c r="Q43" i="12"/>
  <c r="N43" i="12"/>
  <c r="M43" i="12"/>
  <c r="E43" i="12"/>
  <c r="D43" i="12"/>
  <c r="C43" i="12"/>
  <c r="B43" i="12"/>
  <c r="Q39" i="12"/>
  <c r="N39" i="12"/>
  <c r="M39" i="12"/>
  <c r="E39" i="12"/>
  <c r="D39" i="12"/>
  <c r="C39" i="12"/>
  <c r="B39" i="12"/>
  <c r="Q36" i="12"/>
  <c r="N36" i="12"/>
  <c r="M36" i="12"/>
  <c r="E36" i="12"/>
  <c r="D36" i="12"/>
  <c r="C36" i="12"/>
  <c r="B36" i="12"/>
  <c r="Q35" i="12"/>
  <c r="N35" i="12"/>
  <c r="M35" i="12"/>
  <c r="E35" i="12"/>
  <c r="D35" i="12"/>
  <c r="C35" i="12"/>
  <c r="B35" i="12"/>
  <c r="Q34" i="12"/>
  <c r="N34" i="12"/>
  <c r="M34" i="12"/>
  <c r="E34" i="12"/>
  <c r="D34" i="12"/>
  <c r="C34" i="12"/>
  <c r="B34" i="12"/>
  <c r="Q32" i="12"/>
  <c r="N32" i="12"/>
  <c r="M32" i="12"/>
  <c r="E32" i="12"/>
  <c r="D32" i="12"/>
  <c r="C32" i="12"/>
  <c r="B32" i="12"/>
  <c r="Q31" i="12"/>
  <c r="N31" i="12"/>
  <c r="M31" i="12"/>
  <c r="E31" i="12"/>
  <c r="D31" i="12"/>
  <c r="C31" i="12"/>
  <c r="B31" i="12"/>
  <c r="Q30" i="12"/>
  <c r="N30" i="12"/>
  <c r="M30" i="12"/>
  <c r="E30" i="12"/>
  <c r="D30" i="12"/>
  <c r="C30" i="12"/>
  <c r="B30" i="12"/>
  <c r="Q23" i="12"/>
  <c r="N23" i="12"/>
  <c r="M23" i="12"/>
  <c r="D23" i="12"/>
  <c r="C23" i="12"/>
  <c r="B23" i="12"/>
  <c r="Q19" i="12"/>
  <c r="N19" i="12"/>
  <c r="M19" i="12"/>
  <c r="D19" i="12"/>
  <c r="C19" i="12"/>
  <c r="B19" i="12"/>
  <c r="Q11" i="12"/>
  <c r="N11" i="12"/>
  <c r="M11" i="12"/>
  <c r="D11" i="12"/>
  <c r="C11" i="12"/>
  <c r="B11" i="12"/>
  <c r="Q52" i="11"/>
  <c r="N52" i="11"/>
  <c r="M52" i="11"/>
  <c r="D52" i="11"/>
  <c r="C52" i="11"/>
  <c r="B52" i="11"/>
  <c r="Q48" i="11"/>
  <c r="N48" i="11"/>
  <c r="M48" i="11"/>
  <c r="D48" i="11"/>
  <c r="C48" i="11"/>
  <c r="B48" i="11"/>
  <c r="Q42" i="11"/>
  <c r="N42" i="11"/>
  <c r="M42" i="11"/>
  <c r="D42" i="11"/>
  <c r="C42" i="11"/>
  <c r="B42" i="11"/>
  <c r="Q38" i="11"/>
  <c r="N38" i="11"/>
  <c r="M38" i="11"/>
  <c r="D38" i="11"/>
  <c r="C38" i="11"/>
  <c r="B38" i="11"/>
  <c r="Q35" i="11"/>
  <c r="N35" i="11"/>
  <c r="M35" i="11"/>
  <c r="D35" i="11"/>
  <c r="C35" i="11"/>
  <c r="B35" i="11"/>
  <c r="Q34" i="11"/>
  <c r="N34" i="11"/>
  <c r="M34" i="11"/>
  <c r="D34" i="11"/>
  <c r="C34" i="11"/>
  <c r="B34" i="11"/>
  <c r="Q33" i="11"/>
  <c r="N33" i="11"/>
  <c r="M33" i="11"/>
  <c r="D33" i="11"/>
  <c r="C33" i="11"/>
  <c r="B33" i="11"/>
  <c r="Q31" i="11"/>
  <c r="N31" i="11"/>
  <c r="M31" i="11"/>
  <c r="D31" i="11"/>
  <c r="C31" i="11"/>
  <c r="B31" i="11"/>
  <c r="Q30" i="11"/>
  <c r="N30" i="11"/>
  <c r="M30" i="11"/>
  <c r="D30" i="11"/>
  <c r="C30" i="11"/>
  <c r="B30" i="11"/>
  <c r="Q29" i="11"/>
  <c r="N29" i="11"/>
  <c r="M29" i="11"/>
  <c r="D29" i="11"/>
  <c r="C29" i="11"/>
  <c r="B29" i="11"/>
  <c r="Q22" i="11"/>
  <c r="N22" i="11"/>
  <c r="M22" i="11"/>
  <c r="D22" i="11"/>
  <c r="C22" i="11"/>
  <c r="B22" i="11"/>
  <c r="Q18" i="11"/>
  <c r="N18" i="11"/>
  <c r="M18" i="11"/>
  <c r="D18" i="11"/>
  <c r="C18" i="11"/>
  <c r="B18" i="11"/>
  <c r="Q10" i="11"/>
  <c r="N10" i="11"/>
  <c r="M10" i="11"/>
  <c r="D10" i="11"/>
  <c r="C10" i="11"/>
  <c r="B10" i="11"/>
  <c r="N52" i="10"/>
  <c r="M52" i="10"/>
  <c r="D52" i="10"/>
  <c r="C52" i="10"/>
  <c r="B52" i="10"/>
  <c r="Q48" i="10"/>
  <c r="N48" i="10"/>
  <c r="M48" i="10"/>
  <c r="D48" i="10"/>
  <c r="C48" i="10"/>
  <c r="B48" i="10"/>
  <c r="Q35" i="10"/>
  <c r="Q34" i="10"/>
  <c r="Q33" i="10"/>
  <c r="N42" i="10"/>
  <c r="M42" i="10"/>
  <c r="D42" i="10"/>
  <c r="C42" i="10"/>
  <c r="B42" i="10"/>
  <c r="Q31" i="10"/>
  <c r="Q29" i="10"/>
  <c r="N38" i="10"/>
  <c r="M38" i="10"/>
  <c r="D38" i="10"/>
  <c r="C38" i="10"/>
  <c r="B38" i="10"/>
  <c r="N35" i="10"/>
  <c r="M35" i="10"/>
  <c r="D35" i="10"/>
  <c r="C35" i="10"/>
  <c r="B35" i="10"/>
  <c r="N34" i="10"/>
  <c r="M34" i="10"/>
  <c r="D34" i="10"/>
  <c r="C34" i="10"/>
  <c r="B34" i="10"/>
  <c r="N33" i="10"/>
  <c r="M33" i="10"/>
  <c r="D33" i="10"/>
  <c r="C33" i="10"/>
  <c r="B33" i="10"/>
  <c r="N31" i="10"/>
  <c r="M31" i="10"/>
  <c r="D31" i="10"/>
  <c r="C31" i="10"/>
  <c r="B31" i="10"/>
  <c r="N30" i="10"/>
  <c r="M30" i="10"/>
  <c r="D30" i="10"/>
  <c r="C30" i="10"/>
  <c r="B30" i="10"/>
  <c r="N29" i="10"/>
  <c r="M29" i="10"/>
  <c r="D29" i="10"/>
  <c r="C29" i="10"/>
  <c r="B29" i="10"/>
  <c r="Q22" i="10"/>
  <c r="N22" i="10"/>
  <c r="M22" i="10"/>
  <c r="D22" i="10"/>
  <c r="C22" i="10"/>
  <c r="B22" i="10"/>
  <c r="Q18" i="10"/>
  <c r="N18" i="10"/>
  <c r="M18" i="10"/>
  <c r="D18" i="10"/>
  <c r="C18" i="10"/>
  <c r="B18" i="10"/>
  <c r="N10" i="10"/>
  <c r="M10" i="10"/>
  <c r="D10" i="10"/>
  <c r="C10" i="10"/>
  <c r="B10" i="10"/>
  <c r="N52" i="9"/>
  <c r="M52" i="9"/>
  <c r="D52" i="9"/>
  <c r="C52" i="9"/>
  <c r="B52" i="9"/>
  <c r="Q48" i="9"/>
  <c r="N48" i="9"/>
  <c r="M48" i="9"/>
  <c r="D48" i="9"/>
  <c r="C48" i="9"/>
  <c r="B48" i="9"/>
  <c r="Q34" i="9"/>
  <c r="Q33" i="9"/>
  <c r="N42" i="9"/>
  <c r="M42" i="9"/>
  <c r="D42" i="9"/>
  <c r="C42" i="9"/>
  <c r="B42" i="9"/>
  <c r="Q31" i="9"/>
  <c r="Q30" i="9"/>
  <c r="N38" i="9"/>
  <c r="M38" i="9"/>
  <c r="D38" i="9"/>
  <c r="C38" i="9"/>
  <c r="B38" i="9"/>
  <c r="N35" i="9"/>
  <c r="M35" i="9"/>
  <c r="D35" i="9"/>
  <c r="C35" i="9"/>
  <c r="B35" i="9"/>
  <c r="N34" i="9"/>
  <c r="M34" i="9"/>
  <c r="D34" i="9"/>
  <c r="C34" i="9"/>
  <c r="B34" i="9"/>
  <c r="N33" i="9"/>
  <c r="M33" i="9"/>
  <c r="D33" i="9"/>
  <c r="C33" i="9"/>
  <c r="B33" i="9"/>
  <c r="N31" i="9"/>
  <c r="M31" i="9"/>
  <c r="D31" i="9"/>
  <c r="C31" i="9"/>
  <c r="B31" i="9"/>
  <c r="N30" i="9"/>
  <c r="M30" i="9"/>
  <c r="D30" i="9"/>
  <c r="C30" i="9"/>
  <c r="B30" i="9"/>
  <c r="N29" i="9"/>
  <c r="M29" i="9"/>
  <c r="D29" i="9"/>
  <c r="C29" i="9"/>
  <c r="B29" i="9"/>
  <c r="Q22" i="9"/>
  <c r="N22" i="9"/>
  <c r="M22" i="9"/>
  <c r="D22" i="9"/>
  <c r="C22" i="9"/>
  <c r="B22" i="9"/>
  <c r="Q18" i="9"/>
  <c r="N18" i="9"/>
  <c r="M18" i="9"/>
  <c r="D18" i="9"/>
  <c r="C18" i="9"/>
  <c r="B18" i="9"/>
  <c r="Q10" i="9"/>
  <c r="N10" i="9"/>
  <c r="M10" i="9"/>
  <c r="D10" i="9"/>
  <c r="C10" i="9"/>
  <c r="B10" i="9"/>
  <c r="P42" i="8"/>
  <c r="N42" i="8"/>
  <c r="M42" i="8"/>
  <c r="L42" i="8"/>
  <c r="K42" i="8"/>
  <c r="J42" i="8"/>
  <c r="I42" i="8"/>
  <c r="H42" i="8"/>
  <c r="G42" i="8"/>
  <c r="F42" i="8"/>
  <c r="E42" i="8"/>
  <c r="D42" i="8"/>
  <c r="C42" i="8"/>
  <c r="B42" i="8"/>
  <c r="K33" i="8"/>
  <c r="F33" i="8"/>
  <c r="E33" i="8"/>
  <c r="P29" i="8"/>
  <c r="M29" i="8"/>
  <c r="L29" i="8"/>
  <c r="K29" i="8"/>
  <c r="J29" i="8"/>
  <c r="I29" i="8"/>
  <c r="H29" i="8"/>
  <c r="G29" i="8"/>
  <c r="F29" i="8"/>
  <c r="E29" i="8"/>
  <c r="J27" i="8"/>
  <c r="J26" i="8" s="1"/>
  <c r="I27" i="8"/>
  <c r="I26" i="8" s="1"/>
  <c r="H27" i="8"/>
  <c r="H26" i="8" s="1"/>
  <c r="G27" i="8"/>
  <c r="G26" i="8" s="1"/>
  <c r="M26" i="8"/>
  <c r="L26" i="8"/>
  <c r="K26" i="8"/>
  <c r="F26" i="8"/>
  <c r="E26" i="8"/>
  <c r="N24" i="8"/>
  <c r="D24" i="8"/>
  <c r="C24" i="8"/>
  <c r="B24" i="8"/>
  <c r="P15" i="8"/>
  <c r="N15" i="8"/>
  <c r="M15" i="8"/>
  <c r="L15" i="8"/>
  <c r="K15" i="8"/>
  <c r="J15" i="8"/>
  <c r="I15" i="8"/>
  <c r="H15" i="8"/>
  <c r="G15" i="8"/>
  <c r="F15" i="8"/>
  <c r="E15" i="8"/>
  <c r="D15" i="8"/>
  <c r="C15" i="8"/>
  <c r="B15" i="8"/>
  <c r="P9" i="8"/>
  <c r="N9" i="8"/>
  <c r="M9" i="8"/>
  <c r="L9" i="8"/>
  <c r="K9" i="8"/>
  <c r="J9" i="8"/>
  <c r="I9" i="8"/>
  <c r="H9" i="8"/>
  <c r="G9" i="8"/>
  <c r="F9" i="8"/>
  <c r="E9" i="8"/>
  <c r="D9" i="8"/>
  <c r="C9" i="8"/>
  <c r="B9" i="8"/>
  <c r="M32" i="9" l="1"/>
  <c r="D31" i="214"/>
  <c r="B11" i="202"/>
  <c r="B28" i="10"/>
  <c r="D12" i="205"/>
  <c r="I9" i="15"/>
  <c r="F9" i="15"/>
  <c r="G9" i="15"/>
  <c r="D20" i="214"/>
  <c r="D16" i="214"/>
  <c r="C28" i="10"/>
  <c r="Q47" i="10"/>
  <c r="C21" i="14"/>
  <c r="Q9" i="15"/>
  <c r="D18" i="12"/>
  <c r="D32" i="11"/>
  <c r="D26" i="214"/>
  <c r="D11" i="201"/>
  <c r="D35" i="214"/>
  <c r="D21" i="13"/>
  <c r="J9" i="15"/>
  <c r="D10" i="213"/>
  <c r="Q17" i="13"/>
  <c r="C9" i="15"/>
  <c r="M9" i="15"/>
  <c r="B32" i="11"/>
  <c r="C32" i="11"/>
  <c r="E9" i="15"/>
  <c r="D15" i="205"/>
  <c r="D12" i="213"/>
  <c r="C38" i="12"/>
  <c r="H25" i="8"/>
  <c r="H24" i="8" s="1"/>
  <c r="H8" i="8" s="1"/>
  <c r="Q17" i="10"/>
  <c r="B47" i="10"/>
  <c r="N37" i="11"/>
  <c r="M18" i="12"/>
  <c r="D33" i="12"/>
  <c r="B47" i="9"/>
  <c r="B32" i="9"/>
  <c r="C28" i="11"/>
  <c r="B21" i="13"/>
  <c r="M47" i="10"/>
  <c r="D17" i="11"/>
  <c r="Q26" i="14"/>
  <c r="D21" i="213"/>
  <c r="D27" i="213"/>
  <c r="B18" i="12"/>
  <c r="Q38" i="12"/>
  <c r="C18" i="12"/>
  <c r="N47" i="12"/>
  <c r="B21" i="14"/>
  <c r="Q17" i="14"/>
  <c r="K25" i="8"/>
  <c r="K24" i="8" s="1"/>
  <c r="K8" i="8" s="1"/>
  <c r="D32" i="9"/>
  <c r="D9" i="15"/>
  <c r="D30" i="214"/>
  <c r="Q47" i="12"/>
  <c r="N28" i="10"/>
  <c r="C47" i="9"/>
  <c r="D32" i="10"/>
  <c r="M29" i="12"/>
  <c r="M17" i="14"/>
  <c r="M21" i="14"/>
  <c r="B9" i="15"/>
  <c r="M47" i="9"/>
  <c r="B37" i="11"/>
  <c r="B47" i="11"/>
  <c r="Q26" i="13"/>
  <c r="N47" i="9"/>
  <c r="M17" i="11"/>
  <c r="C47" i="11"/>
  <c r="C9" i="16"/>
  <c r="Q17" i="9"/>
  <c r="N17" i="11"/>
  <c r="N28" i="11"/>
  <c r="D37" i="11"/>
  <c r="D47" i="11"/>
  <c r="D47" i="9"/>
  <c r="D17" i="213"/>
  <c r="D23" i="213"/>
  <c r="D29" i="213"/>
  <c r="D12" i="201"/>
  <c r="C17" i="11"/>
  <c r="Q32" i="11"/>
  <c r="Q37" i="11"/>
  <c r="N18" i="12"/>
  <c r="E33" i="12"/>
  <c r="N26" i="13"/>
  <c r="D21" i="14"/>
  <c r="L25" i="8"/>
  <c r="L24" i="8" s="1"/>
  <c r="L8" i="8" s="1"/>
  <c r="D17" i="9"/>
  <c r="M28" i="9"/>
  <c r="Q35" i="9"/>
  <c r="Q32" i="9" s="1"/>
  <c r="M37" i="9"/>
  <c r="D37" i="10"/>
  <c r="M25" i="8"/>
  <c r="M24" i="8" s="1"/>
  <c r="M8" i="8" s="1"/>
  <c r="M17" i="9"/>
  <c r="N28" i="9"/>
  <c r="N37" i="9"/>
  <c r="N17" i="14"/>
  <c r="N26" i="14"/>
  <c r="D21" i="214"/>
  <c r="D27" i="214"/>
  <c r="I25" i="8"/>
  <c r="I24" i="8" s="1"/>
  <c r="I8" i="8" s="1"/>
  <c r="Q21" i="14"/>
  <c r="J25" i="8"/>
  <c r="J24" i="8" s="1"/>
  <c r="J8" i="8" s="1"/>
  <c r="C47" i="10"/>
  <c r="M17" i="13"/>
  <c r="B17" i="9"/>
  <c r="M28" i="10"/>
  <c r="D47" i="10"/>
  <c r="B17" i="11"/>
  <c r="M21" i="13"/>
  <c r="M26" i="13"/>
  <c r="C26" i="14"/>
  <c r="C16" i="14" s="1"/>
  <c r="C9" i="14" s="1"/>
  <c r="C17" i="9"/>
  <c r="E47" i="12"/>
  <c r="D28" i="213"/>
  <c r="C28" i="9"/>
  <c r="C21" i="13"/>
  <c r="H9" i="15"/>
  <c r="B8" i="8"/>
  <c r="G25" i="8"/>
  <c r="G24" i="8" s="1"/>
  <c r="G8" i="8" s="1"/>
  <c r="N38" i="12"/>
  <c r="C26" i="13"/>
  <c r="C16" i="13" s="1"/>
  <c r="C9" i="13" s="1"/>
  <c r="D19" i="201"/>
  <c r="Q38" i="10"/>
  <c r="M33" i="12"/>
  <c r="D22" i="213"/>
  <c r="D24" i="214"/>
  <c r="N29" i="12"/>
  <c r="M28" i="11"/>
  <c r="B37" i="9"/>
  <c r="Q47" i="9"/>
  <c r="B37" i="10"/>
  <c r="M47" i="11"/>
  <c r="B26" i="14"/>
  <c r="B16" i="14" s="1"/>
  <c r="B9" i="14" s="1"/>
  <c r="D13" i="213"/>
  <c r="D25" i="213"/>
  <c r="D31" i="213"/>
  <c r="B38" i="12"/>
  <c r="F25" i="8"/>
  <c r="F24" i="8" s="1"/>
  <c r="F8" i="8" s="1"/>
  <c r="D28" i="9"/>
  <c r="C17" i="10"/>
  <c r="D9" i="16"/>
  <c r="C10" i="205"/>
  <c r="D20" i="213"/>
  <c r="D33" i="214"/>
  <c r="Q30" i="10"/>
  <c r="Q28" i="10" s="1"/>
  <c r="D17" i="10"/>
  <c r="M47" i="12"/>
  <c r="M26" i="14"/>
  <c r="Q28" i="11"/>
  <c r="C37" i="11"/>
  <c r="E38" i="12"/>
  <c r="B47" i="12"/>
  <c r="D33" i="213"/>
  <c r="N9" i="15"/>
  <c r="P8" i="8"/>
  <c r="N37" i="10"/>
  <c r="E29" i="12"/>
  <c r="Q21" i="13"/>
  <c r="D17" i="214"/>
  <c r="C29" i="12"/>
  <c r="C8" i="8"/>
  <c r="D8" i="8"/>
  <c r="N17" i="9"/>
  <c r="M17" i="10"/>
  <c r="M37" i="11"/>
  <c r="N47" i="11"/>
  <c r="D38" i="12"/>
  <c r="D47" i="12"/>
  <c r="N21" i="13"/>
  <c r="D14" i="205"/>
  <c r="D18" i="205"/>
  <c r="D12" i="214"/>
  <c r="N17" i="10"/>
  <c r="M32" i="10"/>
  <c r="C37" i="10"/>
  <c r="Q47" i="11"/>
  <c r="Q18" i="12"/>
  <c r="N17" i="13"/>
  <c r="D26" i="13"/>
  <c r="D16" i="13" s="1"/>
  <c r="D9" i="13" s="1"/>
  <c r="N8" i="8"/>
  <c r="N32" i="9"/>
  <c r="D37" i="9"/>
  <c r="N32" i="10"/>
  <c r="M37" i="10"/>
  <c r="M32" i="11"/>
  <c r="N33" i="12"/>
  <c r="M38" i="12"/>
  <c r="N21" i="14"/>
  <c r="D19" i="213"/>
  <c r="D35" i="213"/>
  <c r="D34" i="214"/>
  <c r="D28" i="11"/>
  <c r="B17" i="10"/>
  <c r="N32" i="11"/>
  <c r="D26" i="14"/>
  <c r="D16" i="14" s="1"/>
  <c r="D9" i="14" s="1"/>
  <c r="Q17" i="11"/>
  <c r="Q33" i="12"/>
  <c r="B26" i="13"/>
  <c r="B16" i="13" s="1"/>
  <c r="B9" i="13" s="1"/>
  <c r="D10" i="214"/>
  <c r="D14" i="214"/>
  <c r="D28" i="214"/>
  <c r="Q29" i="12"/>
  <c r="E25" i="8"/>
  <c r="E24" i="8" s="1"/>
  <c r="E8" i="8" s="1"/>
  <c r="C37" i="9"/>
  <c r="N47" i="10"/>
  <c r="B28" i="11"/>
  <c r="B33" i="12"/>
  <c r="D16" i="205"/>
  <c r="D18" i="214"/>
  <c r="D25" i="214"/>
  <c r="D32" i="214"/>
  <c r="D13" i="205"/>
  <c r="D17" i="205"/>
  <c r="D15" i="214"/>
  <c r="D22" i="214"/>
  <c r="D29" i="214"/>
  <c r="D14" i="213"/>
  <c r="D18" i="213"/>
  <c r="D26" i="213"/>
  <c r="D30" i="213"/>
  <c r="D34" i="213"/>
  <c r="D16" i="213"/>
  <c r="D32" i="213"/>
  <c r="D11" i="213"/>
  <c r="D24" i="213"/>
  <c r="C9" i="213"/>
  <c r="D15" i="213"/>
  <c r="C9" i="214"/>
  <c r="D13" i="214"/>
  <c r="D19" i="214"/>
  <c r="B9" i="214"/>
  <c r="D11" i="214"/>
  <c r="B9" i="213"/>
  <c r="D23" i="214"/>
  <c r="C16" i="202"/>
  <c r="H10" i="202"/>
  <c r="S10" i="202"/>
  <c r="C12" i="202"/>
  <c r="D22" i="201"/>
  <c r="D21" i="201"/>
  <c r="D17" i="201"/>
  <c r="D14" i="201"/>
  <c r="D11" i="205"/>
  <c r="J10" i="202"/>
  <c r="T10" i="202"/>
  <c r="B15" i="202"/>
  <c r="B16" i="202"/>
  <c r="L10" i="202"/>
  <c r="W10" i="202"/>
  <c r="B13" i="202"/>
  <c r="C28" i="202"/>
  <c r="C19" i="202"/>
  <c r="N10" i="202"/>
  <c r="X10" i="202"/>
  <c r="C15" i="202"/>
  <c r="O10" i="202"/>
  <c r="F10" i="202"/>
  <c r="P10" i="202"/>
  <c r="B12" i="202"/>
  <c r="C17" i="202"/>
  <c r="G10" i="202"/>
  <c r="R10" i="202"/>
  <c r="C14" i="202"/>
  <c r="B14" i="202"/>
  <c r="B17" i="202"/>
  <c r="C13" i="202"/>
  <c r="V10" i="202"/>
  <c r="D13" i="201"/>
  <c r="D20" i="201"/>
  <c r="D18" i="201"/>
  <c r="D16" i="201"/>
  <c r="B10" i="200"/>
  <c r="C10" i="200"/>
  <c r="C10" i="199"/>
  <c r="C10" i="198"/>
  <c r="D19" i="202"/>
  <c r="B10" i="198"/>
  <c r="D10" i="198"/>
  <c r="C10" i="201"/>
  <c r="D28" i="202"/>
  <c r="B28" i="202"/>
  <c r="B19" i="202"/>
  <c r="B10" i="199"/>
  <c r="D15" i="201"/>
  <c r="K10" i="202"/>
  <c r="C11" i="202"/>
  <c r="B10" i="205"/>
  <c r="Q32" i="10"/>
  <c r="B29" i="12"/>
  <c r="D29" i="12"/>
  <c r="B32" i="10"/>
  <c r="C32" i="10"/>
  <c r="D28" i="10"/>
  <c r="C33" i="12"/>
  <c r="C47" i="12"/>
  <c r="Q29" i="9"/>
  <c r="Q28" i="9" s="1"/>
  <c r="B28" i="9"/>
  <c r="B17" i="13"/>
  <c r="B17" i="14"/>
  <c r="C32" i="9"/>
  <c r="M28" i="12" l="1"/>
  <c r="M9" i="12" s="1"/>
  <c r="Q16" i="14"/>
  <c r="Q9" i="14" s="1"/>
  <c r="M16" i="14"/>
  <c r="M9" i="14" s="1"/>
  <c r="B27" i="11"/>
  <c r="B9" i="11" s="1"/>
  <c r="B27" i="10"/>
  <c r="B9" i="10" s="1"/>
  <c r="D14" i="202"/>
  <c r="C28" i="12"/>
  <c r="C9" i="12" s="1"/>
  <c r="B28" i="12"/>
  <c r="B9" i="12" s="1"/>
  <c r="N27" i="11"/>
  <c r="N9" i="11" s="1"/>
  <c r="Q16" i="13"/>
  <c r="Q9" i="13" s="1"/>
  <c r="Q28" i="12"/>
  <c r="Q9" i="12" s="1"/>
  <c r="M27" i="9"/>
  <c r="M9" i="9" s="1"/>
  <c r="Q27" i="11"/>
  <c r="Q9" i="11" s="1"/>
  <c r="M16" i="13"/>
  <c r="M9" i="13" s="1"/>
  <c r="N16" i="14"/>
  <c r="N9" i="14" s="1"/>
  <c r="C27" i="11"/>
  <c r="C9" i="11" s="1"/>
  <c r="M27" i="10"/>
  <c r="M9" i="10" s="1"/>
  <c r="N16" i="13"/>
  <c r="N9" i="13" s="1"/>
  <c r="B27" i="9"/>
  <c r="B9" i="9" s="1"/>
  <c r="Q37" i="10"/>
  <c r="C27" i="9"/>
  <c r="C9" i="9" s="1"/>
  <c r="D27" i="9"/>
  <c r="D9" i="9" s="1"/>
  <c r="C27" i="10"/>
  <c r="C9" i="10" s="1"/>
  <c r="N27" i="10"/>
  <c r="N9" i="10" s="1"/>
  <c r="N27" i="9"/>
  <c r="N9" i="9" s="1"/>
  <c r="D28" i="12"/>
  <c r="D9" i="12" s="1"/>
  <c r="E28" i="12"/>
  <c r="D27" i="11"/>
  <c r="D9" i="11" s="1"/>
  <c r="D27" i="10"/>
  <c r="D9" i="10" s="1"/>
  <c r="M27" i="11"/>
  <c r="M9" i="11" s="1"/>
  <c r="D9" i="213"/>
  <c r="Q27" i="10"/>
  <c r="Q9" i="10" s="1"/>
  <c r="D10" i="205"/>
  <c r="D12" i="202"/>
  <c r="D16" i="202"/>
  <c r="N28" i="12"/>
  <c r="N9" i="12" s="1"/>
  <c r="D9" i="214"/>
  <c r="Q27" i="9"/>
  <c r="D15" i="202"/>
  <c r="D10" i="201"/>
  <c r="D10" i="199"/>
  <c r="D13" i="202"/>
  <c r="C10" i="202"/>
  <c r="D17" i="202"/>
  <c r="D10" i="200"/>
  <c r="D11" i="202"/>
  <c r="B10" i="202"/>
  <c r="E22" i="7"/>
  <c r="E21" i="7"/>
  <c r="E20" i="7"/>
  <c r="E19" i="7"/>
  <c r="E18" i="7"/>
  <c r="E17" i="7"/>
  <c r="E16" i="7"/>
  <c r="E14" i="7"/>
  <c r="E13" i="7"/>
  <c r="E12" i="7"/>
  <c r="I9" i="7"/>
  <c r="H9" i="7"/>
  <c r="G9" i="7"/>
  <c r="F9" i="7"/>
  <c r="D9" i="7"/>
  <c r="C9" i="7"/>
  <c r="E33" i="6"/>
  <c r="E32" i="6"/>
  <c r="E31" i="6"/>
  <c r="E30" i="6"/>
  <c r="E29" i="6"/>
  <c r="E28" i="6"/>
  <c r="E27" i="6"/>
  <c r="E26" i="6"/>
  <c r="E25" i="6"/>
  <c r="E24" i="6"/>
  <c r="E23" i="6"/>
  <c r="E22" i="6"/>
  <c r="E21" i="6"/>
  <c r="E20" i="6"/>
  <c r="E19" i="6"/>
  <c r="E18" i="6"/>
  <c r="E17" i="6"/>
  <c r="E16" i="6"/>
  <c r="E15" i="6"/>
  <c r="E14" i="6"/>
  <c r="E13" i="6"/>
  <c r="E10" i="6"/>
  <c r="I9" i="6"/>
  <c r="H9" i="6"/>
  <c r="G9" i="6"/>
  <c r="F9" i="6"/>
  <c r="D9" i="6"/>
  <c r="C9" i="6"/>
  <c r="F36" i="5"/>
  <c r="F35" i="5"/>
  <c r="F34" i="5"/>
  <c r="F33" i="5"/>
  <c r="F32" i="5"/>
  <c r="F31" i="5"/>
  <c r="F30" i="5"/>
  <c r="F29" i="5"/>
  <c r="F28" i="5"/>
  <c r="F27" i="5"/>
  <c r="F26" i="5"/>
  <c r="F25" i="5"/>
  <c r="F24" i="5"/>
  <c r="F23" i="5"/>
  <c r="F22" i="5"/>
  <c r="F21" i="5"/>
  <c r="I9" i="5"/>
  <c r="K9" i="5"/>
  <c r="J9" i="5"/>
  <c r="H9" i="5"/>
  <c r="G9" i="5"/>
  <c r="E9" i="5"/>
  <c r="D9" i="5"/>
  <c r="C9" i="5"/>
  <c r="F36" i="4"/>
  <c r="F35" i="4"/>
  <c r="F34" i="4"/>
  <c r="F33" i="4"/>
  <c r="F32" i="4"/>
  <c r="F31" i="4"/>
  <c r="F30" i="4"/>
  <c r="F29" i="4"/>
  <c r="F28" i="4"/>
  <c r="F27" i="4"/>
  <c r="F26" i="4"/>
  <c r="F25" i="4"/>
  <c r="F24" i="4"/>
  <c r="F23" i="4"/>
  <c r="F22" i="4"/>
  <c r="F21" i="4"/>
  <c r="F20" i="4"/>
  <c r="F19" i="4"/>
  <c r="F18" i="4"/>
  <c r="F17" i="4"/>
  <c r="F16" i="4"/>
  <c r="F15" i="4"/>
  <c r="F14" i="4"/>
  <c r="F13" i="4"/>
  <c r="F12" i="4"/>
  <c r="F11" i="4"/>
  <c r="F10" i="4"/>
  <c r="K9" i="4"/>
  <c r="J9" i="4"/>
  <c r="I9" i="4"/>
  <c r="H9" i="4"/>
  <c r="G9" i="4"/>
  <c r="E9" i="4"/>
  <c r="D9" i="4"/>
  <c r="C9" i="4"/>
  <c r="D29" i="3"/>
  <c r="C29" i="3"/>
  <c r="D28" i="3"/>
  <c r="C28" i="3"/>
  <c r="D27" i="3"/>
  <c r="C27" i="3"/>
  <c r="P26" i="3"/>
  <c r="O26" i="3"/>
  <c r="N26" i="3"/>
  <c r="L26" i="3"/>
  <c r="K26" i="3"/>
  <c r="J26" i="3"/>
  <c r="H26" i="3"/>
  <c r="G26" i="3"/>
  <c r="D24" i="3"/>
  <c r="C24" i="3"/>
  <c r="D23" i="3"/>
  <c r="C23" i="3"/>
  <c r="D22" i="3"/>
  <c r="C22" i="3"/>
  <c r="P21" i="3"/>
  <c r="O21" i="3"/>
  <c r="N21" i="3"/>
  <c r="L21" i="3"/>
  <c r="K21" i="3"/>
  <c r="J21" i="3"/>
  <c r="H21" i="3"/>
  <c r="G21" i="3"/>
  <c r="F21" i="3"/>
  <c r="D16" i="3"/>
  <c r="C16" i="3"/>
  <c r="B16" i="3"/>
  <c r="D11" i="3"/>
  <c r="C11" i="3"/>
  <c r="B11" i="3"/>
  <c r="D10" i="3"/>
  <c r="C10" i="3"/>
  <c r="B10" i="3"/>
  <c r="P9" i="3"/>
  <c r="O9" i="3"/>
  <c r="N9" i="3"/>
  <c r="L9" i="3"/>
  <c r="K9" i="3"/>
  <c r="J9" i="3"/>
  <c r="H9" i="3"/>
  <c r="G9" i="3"/>
  <c r="F9" i="3"/>
  <c r="P13" i="2"/>
  <c r="O13" i="2"/>
  <c r="N13" i="2"/>
  <c r="L13" i="2"/>
  <c r="K13" i="2"/>
  <c r="J13" i="2"/>
  <c r="H13" i="2"/>
  <c r="G13" i="2"/>
  <c r="F13" i="2"/>
  <c r="P9" i="2"/>
  <c r="O9" i="2"/>
  <c r="N9" i="2"/>
  <c r="L9" i="2"/>
  <c r="K9" i="2"/>
  <c r="J9" i="2"/>
  <c r="H9" i="2"/>
  <c r="G9" i="2"/>
  <c r="F9" i="2"/>
  <c r="Q9" i="9" l="1"/>
  <c r="K8" i="2"/>
  <c r="B28" i="3"/>
  <c r="H20" i="3"/>
  <c r="H8" i="3" s="1"/>
  <c r="C13" i="2"/>
  <c r="B29" i="3"/>
  <c r="B22" i="3"/>
  <c r="C22" i="2"/>
  <c r="P20" i="3"/>
  <c r="P8" i="3" s="1"/>
  <c r="C21" i="3"/>
  <c r="P8" i="2"/>
  <c r="C26" i="3"/>
  <c r="O8" i="2"/>
  <c r="L20" i="3"/>
  <c r="L8" i="3" s="1"/>
  <c r="D9" i="2"/>
  <c r="N20" i="3"/>
  <c r="N8" i="3" s="1"/>
  <c r="F20" i="3"/>
  <c r="F8" i="3" s="1"/>
  <c r="B23" i="3"/>
  <c r="E9" i="7"/>
  <c r="B9" i="7" s="1"/>
  <c r="G8" i="2"/>
  <c r="D13" i="2"/>
  <c r="B24" i="3"/>
  <c r="L8" i="2"/>
  <c r="D26" i="3"/>
  <c r="O20" i="3"/>
  <c r="O8" i="3" s="1"/>
  <c r="G20" i="3"/>
  <c r="G8" i="3" s="1"/>
  <c r="D22" i="2"/>
  <c r="C9" i="3"/>
  <c r="E9" i="6"/>
  <c r="B9" i="6" s="1"/>
  <c r="C9" i="2"/>
  <c r="K20" i="3"/>
  <c r="K8" i="3" s="1"/>
  <c r="B27" i="3"/>
  <c r="D21" i="3"/>
  <c r="J20" i="3"/>
  <c r="J8" i="3" s="1"/>
  <c r="D10" i="202"/>
  <c r="D9" i="3"/>
  <c r="B9" i="3"/>
  <c r="H8" i="2"/>
  <c r="F9" i="4"/>
  <c r="B9" i="4" s="1"/>
  <c r="F9" i="5" l="1"/>
  <c r="B9" i="5" s="1"/>
  <c r="J8" i="2"/>
  <c r="N8" i="2"/>
  <c r="B9" i="2"/>
  <c r="B13" i="2"/>
  <c r="B22" i="2"/>
  <c r="C8" i="2"/>
  <c r="C20" i="3"/>
  <c r="C8" i="3" s="1"/>
  <c r="B26" i="3"/>
  <c r="D8" i="2"/>
  <c r="D20" i="3"/>
  <c r="D8" i="3" s="1"/>
  <c r="B21" i="3"/>
  <c r="F8" i="2"/>
  <c r="F12" i="274"/>
  <c r="B8" i="2" l="1"/>
  <c r="B20" i="3"/>
  <c r="B8" i="3" s="1"/>
  <c r="L9" i="327" l="1"/>
  <c r="P9" i="327"/>
  <c r="G9" i="327"/>
  <c r="K9" i="327"/>
  <c r="H9" i="327"/>
  <c r="O9" i="327"/>
  <c r="N9" i="327" l="1"/>
  <c r="C9" i="327"/>
  <c r="D9" i="327"/>
  <c r="J9" i="327"/>
  <c r="F9" i="327"/>
  <c r="B9" i="327" l="1"/>
</calcChain>
</file>

<file path=xl/sharedStrings.xml><?xml version="1.0" encoding="utf-8"?>
<sst xmlns="http://schemas.openxmlformats.org/spreadsheetml/2006/main" count="11083" uniqueCount="1091">
  <si>
    <t>Contenido</t>
  </si>
  <si>
    <t>CONTENIDO</t>
  </si>
  <si>
    <t>Portada</t>
  </si>
  <si>
    <t>Funcionarios que participaron en la publicación</t>
  </si>
  <si>
    <t>Serie Histórica de Matrícula Inicial, 2010-2025</t>
  </si>
  <si>
    <t>Sistema Educativo según Nivel de Enseñanza</t>
  </si>
  <si>
    <t>Educación Tradicional según Nivel de Enseñanza, Horario Diurno, todas las Dependencias</t>
  </si>
  <si>
    <t>Educación Tradicional según Nivel de Enseñanza, Horario Diurno, Dependencia Pública</t>
  </si>
  <si>
    <t>Educación Tradicional según Nivel de Enseñanza, Horario Diurno, Dependencia Privada</t>
  </si>
  <si>
    <t>Educación Tradicional según Nivel de Enseñanza, Horario Diurno, Dependencia Privada con Subvención</t>
  </si>
  <si>
    <t>Educación Tradicional según Nivel de Enseñanza, Horario Nocturno, todas las Dependencias</t>
  </si>
  <si>
    <t>Educación Tradicional según Nivel de Enseñanza, Horario Nocturno, Dependencia Pública</t>
  </si>
  <si>
    <t>Educación Tradicional según Nivel de Enseñanza, Horario Nocturno, Dependencia Privada</t>
  </si>
  <si>
    <t>Educación Tradicional según Nivel de Enseñanza, Horario Nocturno, Dependencia Privada con Subvención</t>
  </si>
  <si>
    <t>Resumen de Matrícula Inicial, Curso Lectivo 2025</t>
  </si>
  <si>
    <t>Sistema Educativo por Dependencia y Sexo, según Nivel de Enseñanza</t>
  </si>
  <si>
    <t>Educación Tradicional por Dependencia y Sexo, según Nivel de Enseñanza</t>
  </si>
  <si>
    <t>Educación Tradicional por Nivel de Enseñanza, según Dirección Regional, todas las Dependencias</t>
  </si>
  <si>
    <t>Educación Tradicional por Nivel de Enseñanza, según Dirección Regional, Dependencia Pública</t>
  </si>
  <si>
    <t>Educación Tradicional por Nivel de Enseñanza, según Dirección Regional, Dependencia Privada</t>
  </si>
  <si>
    <t>Educación Tradicional por Nivel de Enseñanza, según Dirección Regional, Dependencia Privada con Subvención</t>
  </si>
  <si>
    <t>Educación Preescolar</t>
  </si>
  <si>
    <t>Por Nivel Cursado y Sexo, según Zona y Dependencia</t>
  </si>
  <si>
    <t>Por Nivel Cursado y Sexo, según Dirección Regional, todas las Dependencias</t>
  </si>
  <si>
    <t>Por Nivel Cursado y Sexo, según Dirección Regional, Dependencia Pública</t>
  </si>
  <si>
    <t>Por Nivel Cursado y Sexo, según Dirección Regional, Dependencia Privada</t>
  </si>
  <si>
    <t>Por Nivel Cursado y Sexo, según Dirección Regional, Dependencia Privada con Subvención</t>
  </si>
  <si>
    <t>Por Nivel Cursado y Sexo, según Zona y Provincia, todas las Dependencias</t>
  </si>
  <si>
    <t>Por Nivel Cursado y Sexo, según Edad en años cumplidos, todas las Dependencias</t>
  </si>
  <si>
    <t>Por Nivel Cursado y Sexo, según Edad en años cumplidos, Dependencia Pública</t>
  </si>
  <si>
    <t>I y II Ciclos</t>
  </si>
  <si>
    <t>Por Año Cursado y Sexo, según Zona y Dependencia</t>
  </si>
  <si>
    <t>Por Año Cursado y Sexo, según Dirección Regional, todas las Dependencias</t>
  </si>
  <si>
    <t>Por Año Cursado y Sexo, según Dirección Regional, Dependencia Pública</t>
  </si>
  <si>
    <t>Por Año Cursado y Sexo, según Dirección Regional, Dependencia Privada</t>
  </si>
  <si>
    <t>Por Año Cursado y Sexo, según Dirección Regional, Dependencia Privada con Subvención</t>
  </si>
  <si>
    <t>Por Año Cursado y Sexo, según Zona y Provincia, todas las Dependencias</t>
  </si>
  <si>
    <t>Por Año Cursado y Sexo, según Edad en años cumplidos, todas las Dependencias</t>
  </si>
  <si>
    <t>Por Año Cursado y Sexo, según Edad en años cumplidos, Dependencia Pública</t>
  </si>
  <si>
    <t>Con Discapacidad/Condición, Reciben al menos un Servicio de Apoyo Educativo y Alfabetizados por Sexo, según Discapacidad, Dependencia Pública</t>
  </si>
  <si>
    <t>III Ciclo y Educación Diversificada, Diurna y Nocturna</t>
  </si>
  <si>
    <t>Por Año Cursado y Sexo, según Edad en años cumplidos, Dependencia Privada y Privada con Subvención</t>
  </si>
  <si>
    <t>III Ciclo y Educación Diversificada, Académica Diurna</t>
  </si>
  <si>
    <t>III Ciclo y Educación Diversificada, Técnica Diurna</t>
  </si>
  <si>
    <t>56_1</t>
  </si>
  <si>
    <t>Por Año Cursado y Sexo, según Modalidad y Especialidad, Técnica Diurna y Nocturna, todas las Dependencias. Modalidad Comercial y de Servicios</t>
  </si>
  <si>
    <t>56_2</t>
  </si>
  <si>
    <t>Por Año Cursado y Sexo, según Modalidad y Especialidad, Técnica Diurna y Nocturna, todas las Dependencias. Modalidad Industrial y Agropecuaria</t>
  </si>
  <si>
    <t>57_1</t>
  </si>
  <si>
    <t>Por Año Cursado y Sexo, según Modalidad y Especialidad, Técnica Diurna, todas las Dependencias. Modalidad Comercial y de Servicios</t>
  </si>
  <si>
    <t>57_2</t>
  </si>
  <si>
    <t>Por Año Cursado y Sexo, según Modalidad y Especialidad, Técnica Diurna, todas las Dependencias. Modalidad Industrial y Agropecuaria</t>
  </si>
  <si>
    <t>Por Año Cursado y Sexo, según Dirección Regional, Dependencia Privada y Privada con Subvención</t>
  </si>
  <si>
    <t>III Ciclo y Educación Diversificada, Académica Nocturna</t>
  </si>
  <si>
    <t>Por Año Cursado y Sexo, según Dirección Regional, Dependencia Pública y Privada</t>
  </si>
  <si>
    <t>Por Año Cursado y Sexo, según Zona y Provincia, Dependencia Pública y Privada</t>
  </si>
  <si>
    <t>Por Año Cursado y Sexo, según Edad en años cumplidos, Dependencia Pública y Privada</t>
  </si>
  <si>
    <t>III Ciclo y Educación Diversificada, Técnica Nocturna</t>
  </si>
  <si>
    <t>72_1</t>
  </si>
  <si>
    <t>Por Año Cursado y Sexo, según Modalidad y Especialidad, todas las Dependencias. Modalidad Comercial y de Servicios</t>
  </si>
  <si>
    <t>72_2</t>
  </si>
  <si>
    <t>Por Año Cursado y Sexo, según Modalidad y Especialidad, todas las Dependencias. Modalidad Industrial y Agropecuaria</t>
  </si>
  <si>
    <t>Por Año Cursado y Sexo, según Dirección Regional, Dependencia Pública y Privada con Subvención</t>
  </si>
  <si>
    <t>Por Año Cursado y Sexo, según Zona y Provincia, Dependencia Pública y Privada con Subvención</t>
  </si>
  <si>
    <t>Por Año Cursado y Sexo, según Edad en años cumplidos, Dependencia Pública y Privada con Subvención</t>
  </si>
  <si>
    <t>Educación Especial -Atención Directa-</t>
  </si>
  <si>
    <t>Por Ciclo Cursado y Sexo, según Zona y Dependencia</t>
  </si>
  <si>
    <t>Por Servicio y Sexo, según Nivel de Enseñanza, todas las Dependencias</t>
  </si>
  <si>
    <t>Por Servicio y Sexo, según Nivel de Enseñanza, Dependencia Pública</t>
  </si>
  <si>
    <t>Por Ciclo Cursado y Sexo, según Dirección Regional, todas las Dependencias</t>
  </si>
  <si>
    <t>Por Ciclo Cursado y Sexo, según Dirección Regional, Dependencia Pública</t>
  </si>
  <si>
    <t>Por Ciclo Cursado y Sexo, según Dirección Regional, todas las Dependencias. Centros de Educación Especial</t>
  </si>
  <si>
    <t>Por Ciclo Cursado y Sexo, según Dirección Regional, Dependencia Pública. Centros de Educación Especial</t>
  </si>
  <si>
    <t>Por Ciclo Cursado y Sexo, según Dirección Regional, Dependencia Pública. Servicio de 0 a 6 años</t>
  </si>
  <si>
    <t>Por Ciclo Cursado y Sexo, según Dirección Regional, todas las Dependencias y la Pública. Aula Integrada</t>
  </si>
  <si>
    <t>Por Ciclo Cursado y Sexo, según Dirección Regional, todas las Dependencias y la Pública. Plan Nacional</t>
  </si>
  <si>
    <t>Por Nivel-Ciclo de Enseñanza y Sexo, según Discapacidad, todas las Dependencias</t>
  </si>
  <si>
    <t>Por Nivel-Ciclo de Enseñanza y Sexo, según Discapacidad, todas las Dependencias. Centros de Educación Especial</t>
  </si>
  <si>
    <t>Por Nivel-Ciclo de Enseñanza y Sexo, según Discapacidad, todas las Dependencias. Servivio de 0 a 6 años, Aula Integrada, Plan Nacional</t>
  </si>
  <si>
    <t>Aula Integrada por Tipo de Aula y Sexo, según Discapacidad, todas las Dependencias</t>
  </si>
  <si>
    <t>Matrícula Inicial y Alfabetizados en Aula Integrada y Plan Nacional: por Sexo, según Discapacidad, todas las Dependencias</t>
  </si>
  <si>
    <t>Por Ciclo Cursado y Sexo, según Edad en años cumplidos, todas las Dependencias</t>
  </si>
  <si>
    <t>Por Ciclo Cursado y Sexo, según Edad en años cumplidos, Dependencia Pública</t>
  </si>
  <si>
    <t>Por Ciclo Cursado y Sexo, según Edad en años cumplidos, Dependencia Privada y Privada con Subvención</t>
  </si>
  <si>
    <t>Centros de Atención Integral a Personas con Discapacidad (CAIPAD)</t>
  </si>
  <si>
    <t>Matrícula Inicial y Alfabetizados por Sexo, según Discapacidad, Dependencia Privada con Subvención</t>
  </si>
  <si>
    <t>Por Sexo, según Edad en años cumplidos, Dependencia Privada con Subvención</t>
  </si>
  <si>
    <t>Estudiantes con alguna Discapacidad o Condición, en "Aulas Regulares, Hospitales y Helen Keller"</t>
  </si>
  <si>
    <t>Con alguna Discapacidad/Condición por Nivel de Enseñanza y Sexo, según Zona y Dependencia</t>
  </si>
  <si>
    <t>Reciben al menos un Servicio de Apoyo Educativo por Nivel de Enseñanza y Sexo, según Zona y Dependencia. Cifras Absolutas y Relativas</t>
  </si>
  <si>
    <t>Alfabetizados por Nivel de Enseñanza y Sexo, según Zona y Dependencia. Cifras Absolutas y Relativas</t>
  </si>
  <si>
    <t>Con alguna Discapacidad/Condición por Nivel de Enseñanza y Sexo, según Dirección Regional, todas las Dependencias</t>
  </si>
  <si>
    <t>Reciben al menos un Servicio de Apoyo Educativo por Nivel de Enseñanza y Sexo, según Dirección Regional, todas las Dependencias</t>
  </si>
  <si>
    <t>Alfabetizados por Nivel de Enseñanza y Sexo, según Dirección Regional, todas las Dependencias</t>
  </si>
  <si>
    <t>Con alguna Discapacidad/Condición por Nivel de Enseñanza y Sexo, según Discapacidad/Condición, todas las Dependencias</t>
  </si>
  <si>
    <t>Reciben al menos un Servicio de Apoyo Educativo por Nivel de Enseñanza y Sexo, según Discapacidad/Condición, todas las Dependencias</t>
  </si>
  <si>
    <t>Alfabetizados por Nivel de Enseñanza y Sexo, según Discapacidad/Condición, todas las Dependencias</t>
  </si>
  <si>
    <t>Aula Edad</t>
  </si>
  <si>
    <t>Serie Histórica, por Nivel Cursado y Sexo, Dependencia Pública y Privada</t>
  </si>
  <si>
    <t>Con alguna Discapacidad/Condición, Reciben al menos un Servicio de Apoyo Educativo y Alfabetizados por Sexo, según Discapacidad, Dependencia Pública</t>
  </si>
  <si>
    <t>Instituto Profesional de Educación Comunitaria (IPEC)</t>
  </si>
  <si>
    <t>Serie Histórica, por Tipo de Enseñanza y Sexo, Dependencia Pública</t>
  </si>
  <si>
    <t>Serie Histórica de Educación Convencional, por Nivel y Sexo, Dependencia Pública</t>
  </si>
  <si>
    <t>Por Sexo, según Ofertas, Dependencia Pública</t>
  </si>
  <si>
    <t>Educación Convencional por Nivel y Sexo, según Dirección Regional, Dependencia Pública</t>
  </si>
  <si>
    <t>Educación Convencional por Nivel y Sexo, según Edad en años cumplidos, Dependencia Pública</t>
  </si>
  <si>
    <t>Cursos Libres por Sexo, según Edad en años cumplidos, Dependencia Pública</t>
  </si>
  <si>
    <t>Educación Convencional con Discapacidad/Condición y reciben al menos un Servicio de Apoyo Educativo por Nivel y Sexo, según Discapacidad, Dependencia Pública</t>
  </si>
  <si>
    <t>Educación Convencional Alfabetizados por Nivel y Sexo, según Discapacidad, Dependencia Pública</t>
  </si>
  <si>
    <t>Centro Integrado de Educación de Adultos (CINDEA)</t>
  </si>
  <si>
    <t>Serie Histórica, por Tipo de Enseñanza y Sexo, Dependencia Pública y Privada</t>
  </si>
  <si>
    <t>Serie Histórica de Educación Convencional, por Nivel y Sexo, Dependencia Pública y Privada</t>
  </si>
  <si>
    <t>Por Sexo, según Ofertas, Dependencia Pública y Privada</t>
  </si>
  <si>
    <t>Educación Convencional por Nivel y Sexo, según Dirección Regional, Dependencia Pública y Privada</t>
  </si>
  <si>
    <t>Educación Convencional por Nivel y Sexo, según Edad en años cumplidos, Dependencia Pública y Privada</t>
  </si>
  <si>
    <t>Cursos Libres por Sexo, según Edad en años cumplidos, Dependencia Pública y Privada</t>
  </si>
  <si>
    <t>Educación Convencional con Discapacidad/Condición y Reciben al menos un Servicio de Apoyo Educativo por Nivel y Sexo, según Discapacidad, Dependencia Pública y Privada</t>
  </si>
  <si>
    <t>Educación Convencional Alfabetizados por Nivel y Sexo, según Discapacidad, Dependencia Pública y Privada</t>
  </si>
  <si>
    <t>Colegio Nacional de Educación a Distancia (CONED)</t>
  </si>
  <si>
    <t>Serie Histórica, por Año Cursado y Sexo, Dependencia Pública</t>
  </si>
  <si>
    <t>Serie Histórica, por Programa y Sexo, Dependencia Pública</t>
  </si>
  <si>
    <t>Por Programa y Sexo, según Dirección Regional, Dependencia Pública</t>
  </si>
  <si>
    <t>Por Programa y Sexo, según Edad en años cumplidos, Dependencia Pública</t>
  </si>
  <si>
    <t>Tasas de Escolaridad</t>
  </si>
  <si>
    <t>Tasa Bruta: Serie Histórica, según Nivel de Enseñanza, todas las Dependencias</t>
  </si>
  <si>
    <t>Tasa Bruta: Serie Histórica, por Sexo, según Nivel de Enseñanza, todas las Dependencias</t>
  </si>
  <si>
    <t>Tasa Neta: Serie Histórica, según Nivel de Enseñanza, todas las Dependencias</t>
  </si>
  <si>
    <t>Tasa Neta: Serie Histórica, por Sexo, según Nivel de Enseñanza, todas las Dependencias</t>
  </si>
  <si>
    <t>Interactivo II y Ciclo de Transición: Serie Histórica, por Ciclo y Sexo, todas las Dependencias</t>
  </si>
  <si>
    <t>I y II Ciclo: Serie Histórica, por Ciclo y Sexo, todas las Dependencias</t>
  </si>
  <si>
    <t>III Ciclo y Educación Diversificada: Serie Histórica, por Ciclo y Sexo, todas las Dependencias</t>
  </si>
  <si>
    <t>Tasa de Cobertura en el Sistema Educativo, según Edad Simple y Grupos de Edad, todas las Dependencias</t>
  </si>
  <si>
    <t>Tasa Específica en el Sistema Educativo, por Edad Simple, según Nivel de Enseñanza</t>
  </si>
  <si>
    <t>Estudiantes Extranjeros</t>
  </si>
  <si>
    <t>Serie Histórica, según Nacionalidad, todas las Dependencias</t>
  </si>
  <si>
    <t>Por Dependencia y Sexo, según Nivel de Enseñanza</t>
  </si>
  <si>
    <t>Por Nivel de Enseñanza, según Nacionalidad, todas las Dependencias</t>
  </si>
  <si>
    <t>Por Nivel de Enseñanza, según Dirección Regional, todas las Dependencias</t>
  </si>
  <si>
    <t>Estudiantes Nicaragüenses</t>
  </si>
  <si>
    <t>Por Nivel de Enseñanza, según Dirección Regional, todas las Dependencias. Cifras Relativas</t>
  </si>
  <si>
    <t>Estudiantes Refugiados</t>
  </si>
  <si>
    <t>Estudiantes Solicitantes de Asilo</t>
  </si>
  <si>
    <t>Instituciones y Servicios</t>
  </si>
  <si>
    <t>Serie Histórica Instituciones y Servicios, por Nivel de Enseñanza, todas las Dependencias</t>
  </si>
  <si>
    <t>Serie Histórica Instituciones, por Nivel de Enseñanza, todas las Dependencias</t>
  </si>
  <si>
    <t>Instituciones y Servicios, por Dependencia y Zona, según Nivel de Enseñanza</t>
  </si>
  <si>
    <t>Instituciones, por Dependencia y Zona, según Nivel de Enseñanza</t>
  </si>
  <si>
    <t>Instituciones y Servicios, por Nivel de Enseñanza, según Dirección Regional, todas las Dependencias</t>
  </si>
  <si>
    <t>Instituciones y Servicios, por Nivel de Enseñanza, según Dirección Regional, Dependencia Pública</t>
  </si>
  <si>
    <t>Instituciones y Servicios, por Nivel de Enseñanza, según Dirección Regional, Dependencia Privada</t>
  </si>
  <si>
    <t>Instituciones y Servicios, por Nivel de Enseñanza, según Dirección Regional, Dependencia Privada con Subvención</t>
  </si>
  <si>
    <t>Instituciones clasificadas según Tipo de Dirección</t>
  </si>
  <si>
    <t>Por Nivel de Enseñanza, según Tipo de Dirección, Dependencia Pública</t>
  </si>
  <si>
    <t>Matrícula Inicial en I y II Ciclos por Tipo de Dirección, según Dirección Regional, Dependencia Pública</t>
  </si>
  <si>
    <t>Matrícula Inicial en I y II Ciclos por Tipo de Dirección, según Dirección Regional, Dependencia Pública. Cifras Relativas</t>
  </si>
  <si>
    <t>Instituciones en I y II Ciclos por Tipo de Dirección, según Dirección Regional, Dependencia Pública</t>
  </si>
  <si>
    <t>Instituciones en I y II Ciclos por Tipo de Dirección, según Dirección Regional, Dependencia Pública. Cifras Relativas</t>
  </si>
  <si>
    <t>Promedio de Estudiantes en I y II Ciclos por Tipo de Dirección, según Dirección Regional, Dependencia Pública</t>
  </si>
  <si>
    <t>Secciones y Promedio de Alumnos por Sección</t>
  </si>
  <si>
    <t>Serie Histórica, por Nivel de Enseñanza, Ciclo y Año Cursado, todas las Dependencias</t>
  </si>
  <si>
    <t>Educación Preescolar, por Nivel Cursado, según Zona y Dependencia</t>
  </si>
  <si>
    <t>I y II Ciclos, por Año Cursado, según Zona y Dependencia</t>
  </si>
  <si>
    <t>III Ciclo y Educación Diversificada, por Año Cursado, según Zona y Dependencia</t>
  </si>
  <si>
    <t>I y II Ciclos, por Año Cursado, según Tipo de Dirección, Dependencia Pública</t>
  </si>
  <si>
    <t>Carolina Chaves González</t>
  </si>
  <si>
    <t>Dixie Brenes Vindas</t>
  </si>
  <si>
    <t>Erick Montoya Sibaja</t>
  </si>
  <si>
    <t>Jazmín Calderón Coto</t>
  </si>
  <si>
    <t>Luis Carlos Garro Montero</t>
  </si>
  <si>
    <t>Stephanie Agüero Murillo</t>
  </si>
  <si>
    <t>Olmer Núñez Sosa</t>
  </si>
  <si>
    <t>#FFFFFF</t>
  </si>
  <si>
    <t>#182951</t>
  </si>
  <si>
    <t>#CFAC65</t>
  </si>
  <si>
    <t>#0034A0</t>
  </si>
  <si>
    <t>#F2DAB1</t>
  </si>
  <si>
    <t>#C1C5C8</t>
  </si>
  <si>
    <t>Blanco Puro</t>
  </si>
  <si>
    <t>Azul Presidencial</t>
  </si>
  <si>
    <t>Oro Libertad</t>
  </si>
  <si>
    <t>Azul Cielo</t>
  </si>
  <si>
    <t>Amarillo Paz</t>
  </si>
  <si>
    <t>Gris Neblina</t>
  </si>
  <si>
    <t>Serie Histórica de 
Matrícula Inicial, 
2010-2025</t>
  </si>
  <si>
    <t>CUADRO 1</t>
  </si>
  <si>
    <t xml:space="preserve">MATRÍCULA INICIAL EN EL SISTEMA EDUCATIVO </t>
  </si>
  <si>
    <t>SEGÚN NIVEL DE ENSEÑANZA</t>
  </si>
  <si>
    <t>Nivel de Enseñanza</t>
  </si>
  <si>
    <t>Total</t>
  </si>
  <si>
    <t>Educación Tradicional</t>
  </si>
  <si>
    <t>Red de Cuido</t>
  </si>
  <si>
    <t>.</t>
  </si>
  <si>
    <t>Acreditados/CIU</t>
  </si>
  <si>
    <t>…</t>
  </si>
  <si>
    <r>
      <t xml:space="preserve">Educación Especial </t>
    </r>
    <r>
      <rPr>
        <vertAlign val="superscript"/>
        <sz val="10"/>
        <rFont val="Calibri"/>
        <family val="2"/>
        <scheme val="minor"/>
      </rPr>
      <t>1/</t>
    </r>
  </si>
  <si>
    <t>Educación Primaria</t>
  </si>
  <si>
    <t>I y II Ciclos (Tradicional)</t>
  </si>
  <si>
    <t>CINDEA -I Nivel-</t>
  </si>
  <si>
    <t>IPEC -I Nivel-</t>
  </si>
  <si>
    <t>Educación Secundaria</t>
  </si>
  <si>
    <t>III Ciclo y Educación Diversificada (Tradicional)</t>
  </si>
  <si>
    <t>Diurna</t>
  </si>
  <si>
    <t>Académica</t>
  </si>
  <si>
    <t>Técnica</t>
  </si>
  <si>
    <t>Nocturna</t>
  </si>
  <si>
    <t>Secciones Técnicas</t>
  </si>
  <si>
    <t>Colegio a Distancia (CONED)</t>
  </si>
  <si>
    <t>Colegio Nacional Virtual Marco Tulio Salazar</t>
  </si>
  <si>
    <t>CINDEA -II Nivel-</t>
  </si>
  <si>
    <t>IPEC -II Nivel-</t>
  </si>
  <si>
    <t>CINDEA -III Nivel-</t>
  </si>
  <si>
    <t>IPEC -III Nivel-</t>
  </si>
  <si>
    <t>Educación para el Trabajo</t>
  </si>
  <si>
    <t>IPEC -Cursos Libres -</t>
  </si>
  <si>
    <t>CINDEA -Educación Emergente-</t>
  </si>
  <si>
    <t>CAIPAD</t>
  </si>
  <si>
    <t>1/ Incluye Centros de Educación Especial, Aula Integrada, Servicio Educativo para niños y niñas desde el nacimiento hasta los 6 años con Discapacidad o riesgo en el Desarrollo, y Plan Nacional.</t>
  </si>
  <si>
    <r>
      <rPr>
        <b/>
        <sz val="10"/>
        <rFont val="Calibri"/>
        <family val="2"/>
        <scheme val="minor"/>
      </rPr>
      <t>Fuente</t>
    </r>
    <r>
      <rPr>
        <sz val="10"/>
        <rFont val="Calibri"/>
        <family val="2"/>
        <scheme val="minor"/>
      </rPr>
      <t>: Censo Escolar-Informe Inicial, Departamento de Análisis Estadístico, MEP.</t>
    </r>
  </si>
  <si>
    <t>CUADRO 2</t>
  </si>
  <si>
    <t>MATRÍCULA INICIAL EN EDUCACIÓN TRADICIONAL</t>
  </si>
  <si>
    <t>SEGÚN NIVEL DE ENSEÑANZA, CICLO Y AÑO CURSADO</t>
  </si>
  <si>
    <t>Nivel de Enseñanza,
Ciclo y Año Cursado</t>
  </si>
  <si>
    <t>Preescolar</t>
  </si>
  <si>
    <t>1º</t>
  </si>
  <si>
    <t>2º</t>
  </si>
  <si>
    <t>3º</t>
  </si>
  <si>
    <t>4º</t>
  </si>
  <si>
    <t>5º</t>
  </si>
  <si>
    <t>6º</t>
  </si>
  <si>
    <t>III Ciclo y Educación Diversificada</t>
  </si>
  <si>
    <t>7º</t>
  </si>
  <si>
    <t>8º</t>
  </si>
  <si>
    <t>9º</t>
  </si>
  <si>
    <t>10º</t>
  </si>
  <si>
    <t>11º</t>
  </si>
  <si>
    <t>12º</t>
  </si>
  <si>
    <t>Técnica Diurna</t>
  </si>
  <si>
    <t>2/ Incluye Centros de Educación Especial, Aula Integrada, Servicio Educativo para niños y niñas desde el nacimiento hasta los 6 años con Discapacidad o riesgo en el Desarrollo, y Plan Nacional.</t>
  </si>
  <si>
    <t>CUADRO 3</t>
  </si>
  <si>
    <t>CUADRO 4</t>
  </si>
  <si>
    <t>CUADRO 5</t>
  </si>
  <si>
    <t>CUADRO 6</t>
  </si>
  <si>
    <t>Escuela Nocturna</t>
  </si>
  <si>
    <t>I Nivel</t>
  </si>
  <si>
    <t>II Nivel</t>
  </si>
  <si>
    <t>III Nivel</t>
  </si>
  <si>
    <t>IV Nivel</t>
  </si>
  <si>
    <t>Técnica Nocturna</t>
  </si>
  <si>
    <t>CUADRO 7</t>
  </si>
  <si>
    <t>CUADRO 8</t>
  </si>
  <si>
    <t>CUADRO 9</t>
  </si>
  <si>
    <t>Matrícula Inicial,
Curso Lectivo 2025</t>
  </si>
  <si>
    <t>CUADRO 10</t>
  </si>
  <si>
    <t>MATRÍCULA INICIAL EN EL SISTEMA EDUCATIVO</t>
  </si>
  <si>
    <t>POR DEPENDENCIA Y SEXO, SEGÚN NIVEL DE ENSEÑANZA</t>
  </si>
  <si>
    <t>Pública</t>
  </si>
  <si>
    <t>Privada</t>
  </si>
  <si>
    <t>Privada con Subvención</t>
  </si>
  <si>
    <t>Hombre</t>
  </si>
  <si>
    <t>Mujer</t>
  </si>
  <si>
    <r>
      <t xml:space="preserve">Educación Especial </t>
    </r>
    <r>
      <rPr>
        <b/>
        <vertAlign val="superscript"/>
        <sz val="10"/>
        <rFont val="Calibri"/>
        <family val="2"/>
        <scheme val="minor"/>
      </rPr>
      <t>1/</t>
    </r>
  </si>
  <si>
    <t>1/ Incluye matrícula en Atención Directa: Centros de Educación Especial, Aula Integrada, Servicio Educativo para niños y niñas desde el nacimiento hasta los 6 años con Discapacidad o riesgo en el Desarrollo, y Plan Nacional.</t>
  </si>
  <si>
    <r>
      <rPr>
        <b/>
        <sz val="10"/>
        <rFont val="Calibri"/>
        <family val="2"/>
        <scheme val="minor"/>
      </rPr>
      <t>Fuente</t>
    </r>
    <r>
      <rPr>
        <sz val="10"/>
        <rFont val="Calibri"/>
        <family val="2"/>
        <scheme val="minor"/>
      </rPr>
      <t>: Censo Escolar 2025-Informe Inicial, Departamento de Análisis Estadístico, MEP.</t>
    </r>
  </si>
  <si>
    <t>Educación Preescolar (Tradicional)</t>
  </si>
  <si>
    <t>IPEC (CONVENCIONAL)</t>
  </si>
  <si>
    <t>CINDEA (CONVENCIONAL)</t>
  </si>
  <si>
    <t>CUADRO 11</t>
  </si>
  <si>
    <t xml:space="preserve">     Académica</t>
  </si>
  <si>
    <t xml:space="preserve">     Técnica</t>
  </si>
  <si>
    <t xml:space="preserve">     Artística</t>
  </si>
  <si>
    <t xml:space="preserve">     Sección Técnica</t>
  </si>
  <si>
    <t>CUADRO 12</t>
  </si>
  <si>
    <t>POR NIVEL DE ENSEÑANZA, SEGÚN DIRECCIÓN REGIONAL</t>
  </si>
  <si>
    <t>Dirección Regional</t>
  </si>
  <si>
    <r>
      <t>Preescolar</t>
    </r>
    <r>
      <rPr>
        <b/>
        <vertAlign val="superscript"/>
        <sz val="10"/>
        <color theme="0"/>
        <rFont val="Calibri"/>
        <family val="2"/>
        <scheme val="minor"/>
      </rPr>
      <t xml:space="preserve"> 1/</t>
    </r>
  </si>
  <si>
    <t>Escuelas
Nocturnas</t>
  </si>
  <si>
    <r>
      <t xml:space="preserve">Total </t>
    </r>
    <r>
      <rPr>
        <b/>
        <vertAlign val="superscript"/>
        <sz val="10"/>
        <color theme="0"/>
        <rFont val="Calibri"/>
        <family val="2"/>
        <scheme val="minor"/>
      </rPr>
      <t>2/</t>
    </r>
  </si>
  <si>
    <t>Académica Diurna</t>
  </si>
  <si>
    <t>Académica Nocturna</t>
  </si>
  <si>
    <r>
      <t xml:space="preserve">Atención
Directa </t>
    </r>
    <r>
      <rPr>
        <b/>
        <vertAlign val="superscript"/>
        <sz val="10"/>
        <color theme="0"/>
        <rFont val="Calibri"/>
        <family val="2"/>
        <scheme val="minor"/>
      </rPr>
      <t>3/</t>
    </r>
  </si>
  <si>
    <t>San José Central</t>
  </si>
  <si>
    <t>San José Norte</t>
  </si>
  <si>
    <t>San José Oeste</t>
  </si>
  <si>
    <t>Desamparados</t>
  </si>
  <si>
    <t>Puriscal</t>
  </si>
  <si>
    <t>Pérez Zeledón</t>
  </si>
  <si>
    <t>Los Santos</t>
  </si>
  <si>
    <t>Alajuela</t>
  </si>
  <si>
    <t>Occidente</t>
  </si>
  <si>
    <t>San Carlos</t>
  </si>
  <si>
    <t>Zona Norte-Norte</t>
  </si>
  <si>
    <t>Cartago</t>
  </si>
  <si>
    <t>Turrialba</t>
  </si>
  <si>
    <t>Heredia</t>
  </si>
  <si>
    <t>Sarapiquí</t>
  </si>
  <si>
    <t>Liberia</t>
  </si>
  <si>
    <t>Nicoya</t>
  </si>
  <si>
    <t>Santa Cruz</t>
  </si>
  <si>
    <t>Cañas</t>
  </si>
  <si>
    <t>Puntarenas</t>
  </si>
  <si>
    <t>Coto</t>
  </si>
  <si>
    <t>Aguirre</t>
  </si>
  <si>
    <t>Grande de Térraba</t>
  </si>
  <si>
    <t>Peninsular</t>
  </si>
  <si>
    <t>Limón</t>
  </si>
  <si>
    <t>Guápiles</t>
  </si>
  <si>
    <t>Sulá</t>
  </si>
  <si>
    <t>1/ Incluye Preescolar Independiente y Dependiente.</t>
  </si>
  <si>
    <t>2/ Incluye los servicios educativos de Sección Técnica Nocturna.</t>
  </si>
  <si>
    <t>3/ Incluye Centros de Educación Especial, Aula Integrada, Servicio Educativo para niños y niñas desde el nacimiento hasta los 6 años con Discapacidad o riesgo en el Desarrollo y Plan Nacional.</t>
  </si>
  <si>
    <t>CUADRO 13</t>
  </si>
  <si>
    <t>CUADRO 14</t>
  </si>
  <si>
    <t>CUADRO 15</t>
  </si>
  <si>
    <t>CUADRO 16</t>
  </si>
  <si>
    <t>MATRÍCULA INICIAL EN EDUCACIÓN PREESCOLAR</t>
  </si>
  <si>
    <t>POR NIVEL CURSADO Y SEXO, SEGÚN ZONA Y DEPENDENCIA</t>
  </si>
  <si>
    <t>Zona y
Dependencia</t>
  </si>
  <si>
    <t>Ciclo Materno Infantil</t>
  </si>
  <si>
    <t>Otros Niveles</t>
  </si>
  <si>
    <t>Maternal II</t>
  </si>
  <si>
    <t>Interactivo I</t>
  </si>
  <si>
    <t>Interactivo II</t>
  </si>
  <si>
    <t>Ciclo de Transición</t>
  </si>
  <si>
    <t>Urbana</t>
  </si>
  <si>
    <t>Rural</t>
  </si>
  <si>
    <t>CUADRO 17</t>
  </si>
  <si>
    <t>POR NIVEL CURSADO Y SEXO, SEGÚN DIRECCIÓN REGIONAL</t>
  </si>
  <si>
    <t>CUADRO 18</t>
  </si>
  <si>
    <t>CUADRO 19</t>
  </si>
  <si>
    <t>CUADRO 20</t>
  </si>
  <si>
    <t>CUADRO 21</t>
  </si>
  <si>
    <t>POR NIVEL CURSADO Y SEXO, SEGÚN ZONA Y PROVINCIA</t>
  </si>
  <si>
    <t>Zona y Provincia</t>
  </si>
  <si>
    <t>San José</t>
  </si>
  <si>
    <t>Guanacaste</t>
  </si>
  <si>
    <t>CUADRO 22</t>
  </si>
  <si>
    <t>POR NIVEL CURSADO Y SEXO, SEGÚN EDAD EN AÑOS CUMPLIDOS</t>
  </si>
  <si>
    <r>
      <rPr>
        <b/>
        <sz val="10"/>
        <rFont val="Calibri"/>
        <family val="2"/>
        <scheme val="minor"/>
      </rPr>
      <t xml:space="preserve">Nota: </t>
    </r>
    <r>
      <rPr>
        <sz val="10"/>
        <rFont val="Calibri"/>
        <family val="2"/>
        <scheme val="minor"/>
      </rPr>
      <t>Dato estimado a partir de lo reportado por los directores en la Plataforma SABER. La estructura porcentual total representa un 98,4% respecto a los datos indicados en el Censo Escolar-Informe Inicial.</t>
    </r>
  </si>
  <si>
    <r>
      <rPr>
        <b/>
        <sz val="10"/>
        <rFont val="Calibri"/>
        <family val="2"/>
        <scheme val="minor"/>
      </rPr>
      <t>Fuentes</t>
    </r>
    <r>
      <rPr>
        <sz val="10"/>
        <rFont val="Calibri"/>
        <family val="2"/>
        <scheme val="minor"/>
      </rPr>
      <t>:</t>
    </r>
  </si>
  <si>
    <t>1. Censo Escolar 2025-Informe Inicial, Departamento de Análisis Estadístico, MEP.</t>
  </si>
  <si>
    <t>2. Plataforma Saber, corte inicial 2025.</t>
  </si>
  <si>
    <t>CUADRO 23</t>
  </si>
  <si>
    <r>
      <rPr>
        <b/>
        <sz val="10"/>
        <rFont val="Calibri"/>
        <family val="2"/>
        <scheme val="minor"/>
      </rPr>
      <t>Nota</t>
    </r>
    <r>
      <rPr>
        <sz val="10"/>
        <rFont val="Calibri"/>
        <family val="2"/>
        <scheme val="minor"/>
      </rPr>
      <t>: Dato estimado a partir de lo reportado por los directores en la Plataforma SABER. La estructura porcentual total representa un 98,8% respecto a los datos indicados en el Censo Escolar-Informe Inicial.</t>
    </r>
  </si>
  <si>
    <t>CUADRO 24</t>
  </si>
  <si>
    <t>CUADRO 25</t>
  </si>
  <si>
    <t>MATRÍCULA INICIAL EN I Y II CICLOS</t>
  </si>
  <si>
    <t>POR AÑO CURSADO Y SEXO, SEGÚN ZONA Y DEPENDENCIA</t>
  </si>
  <si>
    <t>CUADRO 26</t>
  </si>
  <si>
    <t>POR AÑO CURSADO Y SEXO, SEGÚN DIRECCIÓN REGIONAL</t>
  </si>
  <si>
    <t>CUADRO 27</t>
  </si>
  <si>
    <t>CUADRO 28</t>
  </si>
  <si>
    <t>CUADRO 29</t>
  </si>
  <si>
    <t>CUADRO 30</t>
  </si>
  <si>
    <t>POR AÑO CURSADO Y SEXO, SEGÚN ZONA Y PROVINCIA</t>
  </si>
  <si>
    <t>CUADRO 31</t>
  </si>
  <si>
    <t>POR AÑO CURSADO Y SEXO, SEGÚN EDAD EN AÑOS CUMPLIDOS</t>
  </si>
  <si>
    <t>25 - 29</t>
  </si>
  <si>
    <t>30 - 34</t>
  </si>
  <si>
    <t>35 - 39</t>
  </si>
  <si>
    <t>40 - 44</t>
  </si>
  <si>
    <t>45 - 49</t>
  </si>
  <si>
    <t>50 y más</t>
  </si>
  <si>
    <t>Fuentes:</t>
  </si>
  <si>
    <t>CUADRO 32</t>
  </si>
  <si>
    <t>CUADRO 33</t>
  </si>
  <si>
    <t>CUADRO 34</t>
  </si>
  <si>
    <t>I</t>
  </si>
  <si>
    <t>II</t>
  </si>
  <si>
    <t>III</t>
  </si>
  <si>
    <t>IV</t>
  </si>
  <si>
    <t>CUADRO 35</t>
  </si>
  <si>
    <t>CUADRO 36</t>
  </si>
  <si>
    <t>QUE RECIBEN AL MENOS UN SERVICIO DE APOYO EDUCATIVO Y ALFABETIZADAS</t>
  </si>
  <si>
    <t>POR SEXO, SEGÚN DISCAPACIDAD</t>
  </si>
  <si>
    <t>Discapacidad/Condición</t>
  </si>
  <si>
    <t>Con Discapacidad 
o Condición</t>
  </si>
  <si>
    <t>Reciben Apoyo
 Educativo</t>
  </si>
  <si>
    <t>Alfabetizadas</t>
  </si>
  <si>
    <t>Discapacidad Motora</t>
  </si>
  <si>
    <t>Baja Visión</t>
  </si>
  <si>
    <t xml:space="preserve">Discapacidad Intelectual (Retraso Mental) </t>
  </si>
  <si>
    <t xml:space="preserve">Trastorno del Espectro Autista (TEA) </t>
  </si>
  <si>
    <t>1/ Antes Problemas de Aprendizaje.</t>
  </si>
  <si>
    <t>III Ciclo y Educación Diversificada,
Diurna y Nocturna</t>
  </si>
  <si>
    <t>CUADRO 37</t>
  </si>
  <si>
    <t>MATRÍCULA INICIAL EN III CICLO Y EDUCACIÓN DIVERSIFICADA, DIURNA Y NOCTURNA</t>
  </si>
  <si>
    <t>CUADRO 38</t>
  </si>
  <si>
    <t>CUADRO 39</t>
  </si>
  <si>
    <t>CUADRO 40</t>
  </si>
  <si>
    <t>CUADRO 41</t>
  </si>
  <si>
    <t xml:space="preserve"> </t>
  </si>
  <si>
    <t>CUADRO 42</t>
  </si>
  <si>
    <t>CUADRO 43</t>
  </si>
  <si>
    <t>Notas:</t>
  </si>
  <si>
    <t>1. Dato estimado a partir de lo reportado por los directores en la Plataforma SABER. Ver la estructura porcentual total que representa cada Rama de Enseñanza.</t>
  </si>
  <si>
    <t>2. Incluye Colegios Artísticos.</t>
  </si>
  <si>
    <t>CUADRO 44</t>
  </si>
  <si>
    <t>CUADRO 45</t>
  </si>
  <si>
    <r>
      <t xml:space="preserve">Nota: </t>
    </r>
    <r>
      <rPr>
        <sz val="10"/>
        <rFont val="Calibri"/>
        <family val="2"/>
        <scheme val="minor"/>
      </rPr>
      <t>Incluye Colegios Artísticos.</t>
    </r>
  </si>
  <si>
    <t>III Ciclo y Educación Diversificada,
Académica Diurna</t>
  </si>
  <si>
    <t>CUADRO 46</t>
  </si>
  <si>
    <t>MATRÍCULA INICIAL EN III CICLO Y EDUCACIÓN DIVERSIFICADA, ACADÉMICA DIURNA</t>
  </si>
  <si>
    <r>
      <rPr>
        <b/>
        <sz val="10"/>
        <rFont val="Calibri"/>
        <family val="2"/>
        <scheme val="minor"/>
      </rPr>
      <t>Nota</t>
    </r>
    <r>
      <rPr>
        <sz val="10"/>
        <rFont val="Calibri"/>
        <family val="2"/>
        <scheme val="minor"/>
      </rPr>
      <t>: Incluye Colegios Artísticos.</t>
    </r>
  </si>
  <si>
    <t>CUADRO 47</t>
  </si>
  <si>
    <t>CUADRO 48</t>
  </si>
  <si>
    <t>CUADRO 49</t>
  </si>
  <si>
    <t>CUADRO 50</t>
  </si>
  <si>
    <t>CUADRO 51</t>
  </si>
  <si>
    <t>CUADRO 52</t>
  </si>
  <si>
    <t>CUADRO 53</t>
  </si>
  <si>
    <t>CUADRO 54</t>
  </si>
  <si>
    <r>
      <rPr>
        <b/>
        <sz val="10"/>
        <rFont val="Calibri"/>
        <family val="2"/>
        <scheme val="minor"/>
      </rPr>
      <t>Nota</t>
    </r>
    <r>
      <rPr>
        <sz val="10"/>
        <rFont val="Calibri"/>
        <family val="2"/>
        <scheme val="minor"/>
      </rPr>
      <t>: Dato estimado a partir de lo reportado por los directores en la Plataforma SABER. La estructura porcentual total representa un 99,9% respecto a los datos indicados en el Censo Escolar-Informe Inicial.</t>
    </r>
  </si>
  <si>
    <t>III Ciclo y Educación Diversificada,
Técnica Diurna</t>
  </si>
  <si>
    <t>CUADRO 55</t>
  </si>
  <si>
    <t>MATRÍCULA INICIAL EN III CICLO Y EDUCACIÓN DIVERSIFICADA, TÉCNICA DIURNA</t>
  </si>
  <si>
    <t xml:space="preserve">    CUADRO 56</t>
  </si>
  <si>
    <t>Modalidad y Especialidad</t>
  </si>
  <si>
    <t>Comercial y de Servicios</t>
  </si>
  <si>
    <t>Acoounting</t>
  </si>
  <si>
    <t>Administración y Operación Aduanera</t>
  </si>
  <si>
    <t>Banca y Finanzas</t>
  </si>
  <si>
    <t>Bilingual Secretary</t>
  </si>
  <si>
    <t>Ciberseguridad</t>
  </si>
  <si>
    <t>Contabilidad</t>
  </si>
  <si>
    <t>Contabilidad y Control Interno</t>
  </si>
  <si>
    <t>Contabilidad y Costos</t>
  </si>
  <si>
    <t>Contabilidad y Finanzas</t>
  </si>
  <si>
    <t>Computer Science in Software Development</t>
  </si>
  <si>
    <t>-</t>
  </si>
  <si>
    <t>Configuración y Soporte de Redes de Comunicación y Sistemas Operativos</t>
  </si>
  <si>
    <t>Desarrollo de aplicaciones móviles</t>
  </si>
  <si>
    <t>Desarrollo Web</t>
  </si>
  <si>
    <t>Diseño y Desarrollo Digital</t>
  </si>
  <si>
    <t>Ecoturismo</t>
  </si>
  <si>
    <t>Ejecutivo Comercial y Servicio al Cliente</t>
  </si>
  <si>
    <t>Ejecutivo para Centros de Servicios</t>
  </si>
  <si>
    <t>Executive Service Center</t>
  </si>
  <si>
    <t>Gerencia y Producción en cocina</t>
  </si>
  <si>
    <t>Informática en Desarrollo de Software</t>
  </si>
  <si>
    <t>Informática en Redes de Computadoras</t>
  </si>
  <si>
    <t>Informática Empresarial</t>
  </si>
  <si>
    <t>Inteligencia Artificial</t>
  </si>
  <si>
    <t>Mercadeo</t>
  </si>
  <si>
    <t>Operaciones de Empresas de Alojamiento</t>
  </si>
  <si>
    <t>Organización de operaciones y servicios de alimentos y bebidas</t>
  </si>
  <si>
    <t>Salud Ocupacional</t>
  </si>
  <si>
    <t>Secretariado Ejecutivo</t>
  </si>
  <si>
    <t>Turismo Costero</t>
  </si>
  <si>
    <t>Turismo Ecológico</t>
  </si>
  <si>
    <t>Turismo en Alimentos y Bebidas</t>
  </si>
  <si>
    <t>Turismo Rural</t>
  </si>
  <si>
    <t>Continúa …</t>
  </si>
  <si>
    <t>Industrial</t>
  </si>
  <si>
    <t>Autorremodelado</t>
  </si>
  <si>
    <t>Construcción Civil</t>
  </si>
  <si>
    <t>Dibujo y Modelado de Edificaciones</t>
  </si>
  <si>
    <t>Dibujo Técnico</t>
  </si>
  <si>
    <t>Diseño Gráfico</t>
  </si>
  <si>
    <t>Diseño Publicitario</t>
  </si>
  <si>
    <t>Diseño y Confección de la Moda</t>
  </si>
  <si>
    <t>Electromecánica</t>
  </si>
  <si>
    <t>Electrónica en Mantenimiento de Equipo de Cómputo</t>
  </si>
  <si>
    <t>Electrónica en Telecomunicaciones</t>
  </si>
  <si>
    <t>Electrónica Industrial</t>
  </si>
  <si>
    <t>Electrotecnia</t>
  </si>
  <si>
    <t>Gestión de la Calidad</t>
  </si>
  <si>
    <t>Gestión de la Producción</t>
  </si>
  <si>
    <t>Impresión Offset</t>
  </si>
  <si>
    <t>Instalación y Mantenimiento de Sistemas Eléctricos Industriales</t>
  </si>
  <si>
    <t>Mantenimiento Industrial</t>
  </si>
  <si>
    <t>Mecánica General</t>
  </si>
  <si>
    <t>Mecánica de Precisión</t>
  </si>
  <si>
    <t>Productividad y Calidad</t>
  </si>
  <si>
    <t>Productivity and Quality</t>
  </si>
  <si>
    <t>Refrigeración y Aire Acondicionado</t>
  </si>
  <si>
    <t>Reparación de los Sistemas de Vehículos Livianos</t>
  </si>
  <si>
    <t>Agropecuaria</t>
  </si>
  <si>
    <t>Agro Jardinería</t>
  </si>
  <si>
    <t>Agroecología</t>
  </si>
  <si>
    <t>Agroindustria Alimentaria con Tecnología Agrícola</t>
  </si>
  <si>
    <t>Agroindustria Alimentaria con Tecnología Pecuaria</t>
  </si>
  <si>
    <t>Agropecuario en Producción Pecuaria</t>
  </si>
  <si>
    <t>Producción Agrícola y Pecuaria</t>
  </si>
  <si>
    <t>Riego y Drenaje</t>
  </si>
  <si>
    <t xml:space="preserve">    CUADRO 57</t>
  </si>
  <si>
    <t>… Continuación Cuadro 56</t>
  </si>
  <si>
    <t>CUADRO 58</t>
  </si>
  <si>
    <t>CUADRO 59</t>
  </si>
  <si>
    <t>CUADRO 60</t>
  </si>
  <si>
    <t>POR AÑO CURSADO Y SEXO, SEGÚN DEPENDENCIA Y DIRECCIÓN REGIONAL</t>
  </si>
  <si>
    <t>CUADRO 61</t>
  </si>
  <si>
    <t>CUADRO 62</t>
  </si>
  <si>
    <t>CUADRO 63</t>
  </si>
  <si>
    <t>CUADRO 64</t>
  </si>
  <si>
    <t>III Ciclo y Educación Diversificada,
Académica Nocturna</t>
  </si>
  <si>
    <t>CUADRO 65</t>
  </si>
  <si>
    <t>MATRÍCULA INICIAL EN III CICLO Y EDUCACIÓN DIVERSIFICADA, ACADÉMICA NOCTURNA</t>
  </si>
  <si>
    <t>Zona y 
Dependencia</t>
  </si>
  <si>
    <t>CUADRO 66</t>
  </si>
  <si>
    <t>CUADRO 67</t>
  </si>
  <si>
    <t>CUADRO 68</t>
  </si>
  <si>
    <t>CUADRO 69</t>
  </si>
  <si>
    <t>CUADRO 70</t>
  </si>
  <si>
    <t>III Ciclo y Educación Diversificada,
Técnica Nocturna</t>
  </si>
  <si>
    <t>CUADRO 71</t>
  </si>
  <si>
    <t>MATRÍCULA INICIAL EN III CICLO Y EDUCACIÓN DIVERSIFICADA, TÉCNICA NOCTURNA</t>
  </si>
  <si>
    <t xml:space="preserve">    CUADRO 72</t>
  </si>
  <si>
    <t>CUADRO 73</t>
  </si>
  <si>
    <t>CUADRO 74</t>
  </si>
  <si>
    <t>CUADRO 75</t>
  </si>
  <si>
    <t>CUADRO 76</t>
  </si>
  <si>
    <t>CUADRO 77</t>
  </si>
  <si>
    <t>CUADRO 78</t>
  </si>
  <si>
    <t>MATRÍCULA INICIAL EN EDUCACIÓN ESPECIAL, ATENCIÓN DIRECTA</t>
  </si>
  <si>
    <t>POR CICLO CURSADO Y SEXO, SEGÚN ZONA Y DEPENDENCIA</t>
  </si>
  <si>
    <t>Bebés y Maternal I</t>
  </si>
  <si>
    <t>I Ciclo</t>
  </si>
  <si>
    <t>II Ciclo</t>
  </si>
  <si>
    <t>III Ciclo</t>
  </si>
  <si>
    <t>IV Ciclo</t>
  </si>
  <si>
    <r>
      <rPr>
        <b/>
        <sz val="10"/>
        <rFont val="Calibri"/>
        <family val="2"/>
        <scheme val="minor"/>
      </rPr>
      <t xml:space="preserve">Nota: </t>
    </r>
    <r>
      <rPr>
        <sz val="10"/>
        <rFont val="Calibri"/>
        <family val="2"/>
        <scheme val="minor"/>
      </rPr>
      <t>Incluye Centros de Educación Especial, Aula Integrada, Servicio Educativo para niños y niñas desde el nacimiento hasta los 6 años con Discapacidad o riesgo en el Desarrollo y Plan Nacional.</t>
    </r>
  </si>
  <si>
    <t>CUADRO 79</t>
  </si>
  <si>
    <t>POR SERVICIO Y SEXO, SEGÚN NIVEL DE ENSEÑANZA</t>
  </si>
  <si>
    <t>Servicio Educativo para niños y niñas de 0 a 6 años</t>
  </si>
  <si>
    <t>Aula
Integrada</t>
  </si>
  <si>
    <t>Plan
Nacional</t>
  </si>
  <si>
    <t>III y IV Ciclos</t>
  </si>
  <si>
    <t>CUADRO 80</t>
  </si>
  <si>
    <t>CUADRO 81</t>
  </si>
  <si>
    <t>POR CICLO CURSADO Y SEXO, SEGÚN DIRECCIÓN REGIONAL</t>
  </si>
  <si>
    <t>Bebés y
Maternal I</t>
  </si>
  <si>
    <t>Ciclo de
Transición</t>
  </si>
  <si>
    <t>CUADRO 82</t>
  </si>
  <si>
    <t>CUADRO 83</t>
  </si>
  <si>
    <t>MATRÍCULA INICIAL EN EDUCACIÓN ESPECIAL, CENTROS DE EDUCACIÓN ESPECIAL</t>
  </si>
  <si>
    <t>CUADRO 84</t>
  </si>
  <si>
    <t>CUADRO 85</t>
  </si>
  <si>
    <t>CUADRO 86</t>
  </si>
  <si>
    <t>CUADRO 87</t>
  </si>
  <si>
    <t>CUADRO 88</t>
  </si>
  <si>
    <t>POR NIVEL-CICLO DE ENSEÑANZA Y SEXO, SEGÚN DISCAPACIDAD</t>
  </si>
  <si>
    <t>Discapacidad</t>
  </si>
  <si>
    <t>Discapacidad Múltiple</t>
  </si>
  <si>
    <t>Ceguera</t>
  </si>
  <si>
    <t>Síndrome de Down</t>
  </si>
  <si>
    <t>Sordera</t>
  </si>
  <si>
    <t>Pérdida Auditiva</t>
  </si>
  <si>
    <t>Sordo Ceguera</t>
  </si>
  <si>
    <t>Otro tipo</t>
  </si>
  <si>
    <t>CUADRO 89</t>
  </si>
  <si>
    <t>CUADRO 90</t>
  </si>
  <si>
    <t>MATRÍCULA INICIAL EN EDUCACIÓN ESPECIAL, SERVICIO EDUCATIVO PARA NIÑOS Y NIÑAS DE 0 A 6 AÑOS, AULA INTEGRADA Y PLAN NACIONAL</t>
  </si>
  <si>
    <t>Aula Integrada</t>
  </si>
  <si>
    <t>Plan Nacional</t>
  </si>
  <si>
    <t>CUADRO 91</t>
  </si>
  <si>
    <t>MATRÍCULA INICIAL EN AULA INTEGRADA</t>
  </si>
  <si>
    <t>POR TIPO DE AULA Y SEXO, SEGÚN DISCAPACIDAD</t>
  </si>
  <si>
    <t>CUADRO 92</t>
  </si>
  <si>
    <t>MATRÍCULA INICIAL Y ALFABETIZADOS EN AULA INTEGRADA Y EN PLAN NACIONAL</t>
  </si>
  <si>
    <t>Matrícula Inicial</t>
  </si>
  <si>
    <t>Alfabetizados</t>
  </si>
  <si>
    <t>Porcentaje de Alfabetizados</t>
  </si>
  <si>
    <t>CUADRO 93</t>
  </si>
  <si>
    <t>POR CICLO CURSADO Y SEXO, SEGÚN EDAD EN AÑOS CUMPLIDOS</t>
  </si>
  <si>
    <t>2. Incluye Centros de Educación Especial, Aula Integrada, Servicio Educativo para niños y niñas desde el nacimiento hasta los 6 años con Discapacidad o riesgo en el Desarrollo y Plan Nacional.</t>
  </si>
  <si>
    <t>CUADRO 94</t>
  </si>
  <si>
    <t>CUADRO 95</t>
  </si>
  <si>
    <t>Centros de Atención Integral a Personas con Discapacidad
-CAIPAD-</t>
  </si>
  <si>
    <t>CUADRO 96</t>
  </si>
  <si>
    <t>PERSONAS USUARIAS EN CENTROS DE ATENCIÓN INTEGRAL A PERSONAS CON DISCAPACIDAD (CAIPAD)</t>
  </si>
  <si>
    <t>CUADRO 97</t>
  </si>
  <si>
    <t>PERSONAS USUARIAS EN CENTROS DE ATENCIÓN</t>
  </si>
  <si>
    <t>INTEGRAL A PERSONAS CON DISCAPACIDAD (CAIPAD)</t>
  </si>
  <si>
    <t>POR SEXO, SEGÚN EDAD EN AÑOS CUMPLIDOS</t>
  </si>
  <si>
    <t xml:space="preserve">Edad en años
cumplidos </t>
  </si>
  <si>
    <t>Modalidad A</t>
  </si>
  <si>
    <t>Modalidad B</t>
  </si>
  <si>
    <t>Estudiantes con alguna Discapacidad o Condición en "Aulas Regulares,
Hospitales y Helen Keller"</t>
  </si>
  <si>
    <t>CUADRO 98</t>
  </si>
  <si>
    <t>MATRÍCULA INICIAL DE ESTUDIANTES CON ALGUNA DISCAPACIDAD O CONDICIÓN</t>
  </si>
  <si>
    <t>EN EDUCACIÓN TRADICIONAL, HOSPITALES E INSTITUTO HELEN KELLER</t>
  </si>
  <si>
    <t>POR NIVEL DE ENSEÑANZA Y SEXO, SEGÚN ZONA Y DEPENDENCIA</t>
  </si>
  <si>
    <t>Zona y Dependencia</t>
  </si>
  <si>
    <r>
      <t xml:space="preserve">Educación Diversificada </t>
    </r>
    <r>
      <rPr>
        <b/>
        <vertAlign val="superscript"/>
        <sz val="10"/>
        <color theme="0"/>
        <rFont val="Calibri"/>
        <family val="2"/>
        <scheme val="minor"/>
      </rPr>
      <t>1/</t>
    </r>
  </si>
  <si>
    <r>
      <t xml:space="preserve">Hospitales </t>
    </r>
    <r>
      <rPr>
        <b/>
        <vertAlign val="superscript"/>
        <sz val="10"/>
        <color theme="0"/>
        <rFont val="Calibri"/>
        <family val="2"/>
        <scheme val="minor"/>
      </rPr>
      <t>2/</t>
    </r>
  </si>
  <si>
    <t>1/ Incluye los estudiantes que cursan Bachillerato Internacional.</t>
  </si>
  <si>
    <t>2/ Incluye Centro de Apoyos Infanto Juvenil Hospital Calderón Guardia y Centro de Apoyo en Pedagogía Hospitalaria (CEAPH).</t>
  </si>
  <si>
    <t>CUADRO 99</t>
  </si>
  <si>
    <r>
      <t xml:space="preserve">QUE </t>
    </r>
    <r>
      <rPr>
        <b/>
        <u/>
        <sz val="11"/>
        <rFont val="Calibri"/>
        <family val="2"/>
        <scheme val="minor"/>
      </rPr>
      <t>RECIBEN AL MENOS UN SERVICIO DE APOYO EDUCATIVO</t>
    </r>
  </si>
  <si>
    <t>(Cifras Absolutas y Relativas)</t>
  </si>
  <si>
    <t>Cifras Absolutas</t>
  </si>
  <si>
    <t>Cifras Relativas</t>
  </si>
  <si>
    <t>CUADRO 100</t>
  </si>
  <si>
    <t>MATRÍCULA INICIAL DE ESTUDIANTES CON ALGUNA DISCAPACIDAD O CONDICIÓN EN EDUCACIÓN TRADICIONAL</t>
  </si>
  <si>
    <r>
      <t xml:space="preserve">QUE SON </t>
    </r>
    <r>
      <rPr>
        <b/>
        <u/>
        <sz val="11"/>
        <rFont val="Calibri"/>
        <family val="2"/>
        <scheme val="minor"/>
      </rPr>
      <t>ALFABETIZADAS</t>
    </r>
  </si>
  <si>
    <t>CUADRO 101</t>
  </si>
  <si>
    <t>POR NIVEL DE ENSEÑANZA Y SEXO, SEGÚN DIRECCIÓN REGIONAL</t>
  </si>
  <si>
    <t xml:space="preserve">Dirección Regional </t>
  </si>
  <si>
    <t>CUADRO 102</t>
  </si>
  <si>
    <t>CUADRO 103</t>
  </si>
  <si>
    <r>
      <t xml:space="preserve">EN EDUCACIÓN TRADICIONAL QUE SON </t>
    </r>
    <r>
      <rPr>
        <b/>
        <u/>
        <sz val="11"/>
        <rFont val="Calibri"/>
        <family val="2"/>
        <scheme val="minor"/>
      </rPr>
      <t>ALFABETIZADAS</t>
    </r>
  </si>
  <si>
    <t>CUADRO 104</t>
  </si>
  <si>
    <t>POR NIVEL DE ENSEÑANZA Y SEXO, SEGÚN DISCAPACIDAD</t>
  </si>
  <si>
    <t>Trastorno del Lenguaje</t>
  </si>
  <si>
    <t>Hospitalizados sin Discapacidad/Condición</t>
  </si>
  <si>
    <t>CUADRO 105</t>
  </si>
  <si>
    <t>CUADRO 106</t>
  </si>
  <si>
    <t>3/ Antes Problemas Emocionales y de Conducta.</t>
  </si>
  <si>
    <t>4/ Antes Problemas de Aprendizaje.</t>
  </si>
  <si>
    <t>CUADRO 107</t>
  </si>
  <si>
    <t>MATRÍCULA INICIAL EN AULA EDAD</t>
  </si>
  <si>
    <t>POR NIVEL CURSADO Y SEXO</t>
  </si>
  <si>
    <t>Años</t>
  </si>
  <si>
    <t>CUADRO 108</t>
  </si>
  <si>
    <t xml:space="preserve"> San José Central</t>
  </si>
  <si>
    <t xml:space="preserve"> San José Norte</t>
  </si>
  <si>
    <t xml:space="preserve"> San José Oeste</t>
  </si>
  <si>
    <t xml:space="preserve"> Desamparados</t>
  </si>
  <si>
    <t xml:space="preserve"> Alajuela</t>
  </si>
  <si>
    <t xml:space="preserve"> San Carlos</t>
  </si>
  <si>
    <t xml:space="preserve"> Liberia</t>
  </si>
  <si>
    <t>CUADRO 109</t>
  </si>
  <si>
    <t>CUADRO 110</t>
  </si>
  <si>
    <t>MATRICULA INICIAL DE ESTUDIANTES EN AULA EDAD CON ALGUNA DISCAPACIDAD O CONDICIÓN,</t>
  </si>
  <si>
    <t>1/ Antes Problemas Emocionales y de Conducta.</t>
  </si>
  <si>
    <t>2/ Antes Problemas de Aprendizaje.</t>
  </si>
  <si>
    <t>Instituto Profesional de
Educación Comunitaria
-IPEC-</t>
  </si>
  <si>
    <t>CUADRO 111</t>
  </si>
  <si>
    <t>MATRÍCULA INICIAL EN EL INSTITUTO PROFESIONAL DE EDUCACIÓN COMUNITARIA (IPEC)</t>
  </si>
  <si>
    <t>POR TIPO DE ENSEÑANZA Y SEXO</t>
  </si>
  <si>
    <t xml:space="preserve">Educación 
Convencional </t>
  </si>
  <si>
    <t>Cursos Libres</t>
  </si>
  <si>
    <t>CUADRO 112</t>
  </si>
  <si>
    <t>--EDUCACIÓN CONVENCIONAL--</t>
  </si>
  <si>
    <t>POR NIVEL Y SEXO</t>
  </si>
  <si>
    <t>III Nivel (Académico)</t>
  </si>
  <si>
    <t>III Nivel (Técnico)</t>
  </si>
  <si>
    <t>CUADRO 113</t>
  </si>
  <si>
    <t>MATRÍCULA INICIAL EN EL INSTITUTO PROFESIONAL DE</t>
  </si>
  <si>
    <t>EDUCACIÓN COMUNITARIA (IPEC)</t>
  </si>
  <si>
    <t>POR SEXO, SEGÚN OFERTAS</t>
  </si>
  <si>
    <t>Ofertas</t>
  </si>
  <si>
    <t>Educación Convencional</t>
  </si>
  <si>
    <t>- I Nivel</t>
  </si>
  <si>
    <t>- II Nivel</t>
  </si>
  <si>
    <t>- III Nivel</t>
  </si>
  <si>
    <t>CUADRO 114</t>
  </si>
  <si>
    <t>POR NIVEL Y SEXO, SEGÚN DIRECCIÓN REGIONAL</t>
  </si>
  <si>
    <t>CUADRO 115</t>
  </si>
  <si>
    <t>POR NIVEL Y SEXO, SEGÚN EDAD EN AÑOS CUMPLIDOS</t>
  </si>
  <si>
    <t>III Nivel-Académico</t>
  </si>
  <si>
    <t>III Nivel-Técnico</t>
  </si>
  <si>
    <t>CUADRO 116</t>
  </si>
  <si>
    <t>MATRÍCULA INICIAL EN EL INSTITUTO PROFESIONAL DE 
EDUCACIÓN COMUNITARIA (IPEC)</t>
  </si>
  <si>
    <t>--CURSOS LIBRES--</t>
  </si>
  <si>
    <t>CUADRO 117</t>
  </si>
  <si>
    <r>
      <t xml:space="preserve">CON </t>
    </r>
    <r>
      <rPr>
        <b/>
        <u/>
        <sz val="11"/>
        <rFont val="Calibri"/>
        <family val="2"/>
        <scheme val="minor"/>
      </rPr>
      <t>ALGUNA DISCAPACIDAD O CONDICIÓN</t>
    </r>
    <r>
      <rPr>
        <b/>
        <sz val="11"/>
        <rFont val="Calibri"/>
        <family val="2"/>
        <scheme val="minor"/>
      </rPr>
      <t xml:space="preserve"> Y LAS QUE </t>
    </r>
    <r>
      <rPr>
        <b/>
        <u/>
        <sz val="11"/>
        <rFont val="Calibri"/>
        <family val="2"/>
        <scheme val="minor"/>
      </rPr>
      <t>RECIBEN AL MENOS UN SERVICIO DE APOYO EDUCATIVO</t>
    </r>
  </si>
  <si>
    <t>POR NIVEL Y SEXO, SEGÚN DISCAPACIDAD</t>
  </si>
  <si>
    <t>Con Discapacidad o Condición</t>
  </si>
  <si>
    <t>Discapacidad Intelectual (Retraso Mental)</t>
  </si>
  <si>
    <t>Trastorno del Espectro Autista (TEA)</t>
  </si>
  <si>
    <t>Reciben Servicios de Apoyo Educativo</t>
  </si>
  <si>
    <t>2/ Antes Problemas Emocionales y de Conducta.</t>
  </si>
  <si>
    <t>CUADRO 118</t>
  </si>
  <si>
    <t>Centro Integrado de 
Educación de Adultos
-CINDEA-</t>
  </si>
  <si>
    <t>CUADRO 119</t>
  </si>
  <si>
    <t>MATRÍCULA INICIAL EN EL CENTRO INTEGRADO DE EDUCACION DE ADULTOS (CINDEA)</t>
  </si>
  <si>
    <t>Educación
Emergente</t>
  </si>
  <si>
    <t>CUADRO 120</t>
  </si>
  <si>
    <t>x</t>
  </si>
  <si>
    <t>x=Datos incluidos en III Nivel (Académico).</t>
  </si>
  <si>
    <t>CUADRO 121</t>
  </si>
  <si>
    <t>MATRÍCULA INICIAL EN EL CENTRO INTEGRADO DE</t>
  </si>
  <si>
    <t>EDUCACION DE ADULTOS (CINDEA)</t>
  </si>
  <si>
    <t>Educación Emergente</t>
  </si>
  <si>
    <t>CUADRO 122</t>
  </si>
  <si>
    <t>Sarapiqui</t>
  </si>
  <si>
    <t>CUADRO 123</t>
  </si>
  <si>
    <t>CUADRO 124</t>
  </si>
  <si>
    <t>--EDUCACIÓN EMERGENTE--</t>
  </si>
  <si>
    <t>CUADRO 125</t>
  </si>
  <si>
    <t>CUADRO 126</t>
  </si>
  <si>
    <t>Colegio Nacional de
Educación a Distancia
-CONED-</t>
  </si>
  <si>
    <t>CUADRO 127</t>
  </si>
  <si>
    <t>MATRÍCULA INICIAL EN EL COLEGIO NACIONAL DE EDUCACIÓN A DISTANCIA (CONED)</t>
  </si>
  <si>
    <t>POR AÑO CURSADO Y SEXO</t>
  </si>
  <si>
    <t xml:space="preserve">Años </t>
  </si>
  <si>
    <t>CUADRO 128</t>
  </si>
  <si>
    <t xml:space="preserve">POR AÑO CURSADO Y SEXO, SEGÚN DIRECCIÓN REGIONAL </t>
  </si>
  <si>
    <t>CUADRO 129</t>
  </si>
  <si>
    <t>CUADRO 130</t>
  </si>
  <si>
    <t>CON ALGUNA DISCAPACIDAD O CONDICIÓN, LAS QUE RECIBEN AL MENOS UN SERVICIO</t>
  </si>
  <si>
    <t>DE APOYO EDUCATIVO Y LAS ALFABETIZADAS</t>
  </si>
  <si>
    <t>Educación Diversificada</t>
  </si>
  <si>
    <t>CUADRO 131</t>
  </si>
  <si>
    <t>POR PROGRAMA Y SEXO</t>
  </si>
  <si>
    <t>1/ Incluye Alfabetización.</t>
  </si>
  <si>
    <t>CUADRO 132</t>
  </si>
  <si>
    <t>POR PROGRAMA Y SEXO, SEGÚN DIRECCIÓN REGIONAL</t>
  </si>
  <si>
    <t>CUADRO 133</t>
  </si>
  <si>
    <t>POR PROGRAMA Y SEXO, SEGÚN EDAD EN AÑOS CUMPLIDOS</t>
  </si>
  <si>
    <t>Tasas de
Escolaridad</t>
  </si>
  <si>
    <t>CUADRO 134</t>
  </si>
  <si>
    <t xml:space="preserve">TASA BRUTA DE ESCOLARIDAD EN EL SISTEMA EDUCATIVO </t>
  </si>
  <si>
    <t>IPEC/CINDEA -I Nivel-</t>
  </si>
  <si>
    <t>IPEC/CINDEA -II y III Nivel-</t>
  </si>
  <si>
    <t>III Ciclo (Tradicional)</t>
  </si>
  <si>
    <t>IPEC/CINDEA -II Nivel-</t>
  </si>
  <si>
    <t>Educación Diversificada (Tradicional)</t>
  </si>
  <si>
    <t>IPEC/CINDEA -III Nivel-</t>
  </si>
  <si>
    <t>3/ Incluye Bachillerato por Madurez y Educación Diversificada a Distancia.</t>
  </si>
  <si>
    <t>2-Plataforma Saber, corte inicial 2025.</t>
  </si>
  <si>
    <t>3-INEC-Costa Rica. Estimaciones y proyecciones nacionales de población 1950 - 2100, julio 2024.</t>
  </si>
  <si>
    <t>CUADRO 135</t>
  </si>
  <si>
    <t>POR SEXO, SEGÚN NIVEL DE ENSEÑANZA</t>
  </si>
  <si>
    <t>III Ciclo y Educac. Diversificada (Tradicional)</t>
  </si>
  <si>
    <t>CUADRO 136</t>
  </si>
  <si>
    <t xml:space="preserve">TASA NETA DE ESCOLARIDAD EN EL SISTEMA EDUCATIVO </t>
  </si>
  <si>
    <t>CUADRO 137</t>
  </si>
  <si>
    <t>CUADRO 138</t>
  </si>
  <si>
    <t>TASA BRUTA Y NETA DE ESCOLARIDAD EN INTERACTIVO II Y EN EL CICLO DE TRANSICIÓN</t>
  </si>
  <si>
    <t>POR CICLO Y SEXO</t>
  </si>
  <si>
    <t>(No incluye Educación Especial)</t>
  </si>
  <si>
    <t>Ciclo de Transición e Interactivo II</t>
  </si>
  <si>
    <t>Tasa Bruta</t>
  </si>
  <si>
    <t>Tasa Neta</t>
  </si>
  <si>
    <t>Hombres</t>
  </si>
  <si>
    <t>Mujeres</t>
  </si>
  <si>
    <t>CUADRO 139</t>
  </si>
  <si>
    <t>TASA BRUTA Y NETA DE ESCOLARIDAD EN I Y II CICLOS</t>
  </si>
  <si>
    <t>CUADRO 140</t>
  </si>
  <si>
    <t>TASA BRUTA Y NETA DE ESCOLARIDAD EN III CICLO Y EDUCACIÓN DIVERSIFICADA</t>
  </si>
  <si>
    <t>CUADRO 141</t>
  </si>
  <si>
    <t>SEGÚN EDAD SIMPLE Y GRUPOS DE EDAD</t>
  </si>
  <si>
    <t>Edad Simple y
Grupos de Edad</t>
  </si>
  <si>
    <t>Grupos de Edad</t>
  </si>
  <si>
    <t>6 - 8</t>
  </si>
  <si>
    <t>9 - 11</t>
  </si>
  <si>
    <t>12 - 14</t>
  </si>
  <si>
    <t>15 - 16</t>
  </si>
  <si>
    <t>CUADRO 142</t>
  </si>
  <si>
    <t xml:space="preserve">TASA ESPECÍFICA DE ESCOLARIDAD EN EL SISTEMA EDUCATIVO </t>
  </si>
  <si>
    <t>POR EDAD SIMPLE, SEGÚN NIVEL DE ENSEÑANZA</t>
  </si>
  <si>
    <t>Edad Simple</t>
  </si>
  <si>
    <t>Tasa Específica</t>
  </si>
  <si>
    <t>IPEC/CINDEA -I, II y III Nivel-</t>
  </si>
  <si>
    <t>Matrícula</t>
  </si>
  <si>
    <t>Población</t>
  </si>
  <si>
    <t>1/ Incluye Centros de Educación Especial, Aula Integrada, Servicio Educativo para niños y niñas desde el nacimiento hasta los 6 años con Discapacidad o riesgo en el Desarrollo y Plan Nacional.</t>
  </si>
  <si>
    <r>
      <t xml:space="preserve">Estudiantes
Extranjeros
</t>
    </r>
    <r>
      <rPr>
        <b/>
        <sz val="28"/>
        <color rgb="FF192952"/>
        <rFont val="Aparajita"/>
        <family val="1"/>
      </rPr>
      <t>(según Nacionalidad)</t>
    </r>
  </si>
  <si>
    <t>CUADRO 143</t>
  </si>
  <si>
    <t>ESTUDIANTES EXTRANJEROS EN EL SISTEMA EDUCATIVO</t>
  </si>
  <si>
    <t>SEGÚN NACIONALIDAD</t>
  </si>
  <si>
    <t>Nacionalidad</t>
  </si>
  <si>
    <t>Argentina</t>
  </si>
  <si>
    <t>Belice</t>
  </si>
  <si>
    <t>Bolivia</t>
  </si>
  <si>
    <t>Brasil</t>
  </si>
  <si>
    <t>Canadá</t>
  </si>
  <si>
    <t>Chile</t>
  </si>
  <si>
    <t>Colombia</t>
  </si>
  <si>
    <t>Cuba</t>
  </si>
  <si>
    <t>Ecuador</t>
  </si>
  <si>
    <t>El Salvador</t>
  </si>
  <si>
    <t>Estados Unidos</t>
  </si>
  <si>
    <t>Guatemala</t>
  </si>
  <si>
    <t>Guyana</t>
  </si>
  <si>
    <t>Haití</t>
  </si>
  <si>
    <t>Honduras</t>
  </si>
  <si>
    <t>México</t>
  </si>
  <si>
    <t>Nicaragua</t>
  </si>
  <si>
    <t>Panamá</t>
  </si>
  <si>
    <t>Paraguay</t>
  </si>
  <si>
    <t>Perú</t>
  </si>
  <si>
    <t>República Dominicana</t>
  </si>
  <si>
    <t>Uruguay</t>
  </si>
  <si>
    <t>Venezuela</t>
  </si>
  <si>
    <t>Otros países y dependencias de América</t>
  </si>
  <si>
    <t>Asia</t>
  </si>
  <si>
    <t>Europa</t>
  </si>
  <si>
    <t>África</t>
  </si>
  <si>
    <t>Oceanía</t>
  </si>
  <si>
    <t>Antártida</t>
  </si>
  <si>
    <t>CUADRO 144</t>
  </si>
  <si>
    <r>
      <t xml:space="preserve">IPEC </t>
    </r>
    <r>
      <rPr>
        <b/>
        <vertAlign val="superscript"/>
        <sz val="10"/>
        <rFont val="Calibri"/>
        <family val="2"/>
        <scheme val="minor"/>
      </rPr>
      <t>2/</t>
    </r>
  </si>
  <si>
    <r>
      <t xml:space="preserve">CINDEA </t>
    </r>
    <r>
      <rPr>
        <b/>
        <vertAlign val="superscript"/>
        <sz val="10"/>
        <rFont val="Calibri"/>
        <family val="2"/>
        <scheme val="minor"/>
      </rPr>
      <t>2/</t>
    </r>
  </si>
  <si>
    <t>2/ Considera solamente Educación Convencional.</t>
  </si>
  <si>
    <t>III Ciclo y Educ.Diversif. (Tradicional)</t>
  </si>
  <si>
    <t xml:space="preserve">Educación Especial </t>
  </si>
  <si>
    <t>IPEC</t>
  </si>
  <si>
    <t xml:space="preserve">CINDEA </t>
  </si>
  <si>
    <t>CUADRO 145</t>
  </si>
  <si>
    <t>POR NIVEL DE ENSEÑANZA, SEGÚN NACIONALIDAD</t>
  </si>
  <si>
    <t>CONED</t>
  </si>
  <si>
    <t>CUADRO 146</t>
  </si>
  <si>
    <t>Estudiantes
Nicaragüenses</t>
  </si>
  <si>
    <t>CUADRO 147</t>
  </si>
  <si>
    <t>ESTUDIANTES NICARAGÜENSES EN EL SISTEMA EDUCATIVO</t>
  </si>
  <si>
    <t>CUADRO 148</t>
  </si>
  <si>
    <t>(Cifras Relativas, respecto al total de Extranjeros)</t>
  </si>
  <si>
    <t>Estudiantes
Refugiados</t>
  </si>
  <si>
    <t>CUADRO 149</t>
  </si>
  <si>
    <t>ESTUDIANTES REFUGIADOS EN EL SISTEMA EDUCATIVO</t>
  </si>
  <si>
    <t>CUADRO 150</t>
  </si>
  <si>
    <t>CUADRO 151</t>
  </si>
  <si>
    <t>Estudiantes
Solicitantes de Asilo</t>
  </si>
  <si>
    <t>CUADRO 152</t>
  </si>
  <si>
    <t>ESTUDIANTES SOLICITANTES DE ASILO EN EL SISTEMA EDUCATIVO</t>
  </si>
  <si>
    <t>CUADRO 153</t>
  </si>
  <si>
    <t>CUADRO 154</t>
  </si>
  <si>
    <t>Dirección 
Regional</t>
  </si>
  <si>
    <t>Instituciones y
Servicios Educativos</t>
  </si>
  <si>
    <t>CUADRO 155</t>
  </si>
  <si>
    <t>INSTITUCIONES Y SERVICIOS EN EDUCACIÓN TRADICIONAL</t>
  </si>
  <si>
    <t>POR NIVEL DE ENSEÑANZA</t>
  </si>
  <si>
    <t>Año</t>
  </si>
  <si>
    <t>Diurno</t>
  </si>
  <si>
    <t>Nocturno</t>
  </si>
  <si>
    <t>3/ Incluye Centros de Educación Especial, Aula Integrada, Servicio Educativo para niños y niñas desde el nacimiento hasta los 6 años con Discapacidad o riesgo en el Desarrollo, Plan Nacional y CAIPAD.</t>
  </si>
  <si>
    <t>CUADRO 156</t>
  </si>
  <si>
    <t>INSTITUCIONES EN EDUCACIÓN TRADICIONAL</t>
  </si>
  <si>
    <t>1/ Incluye Preescolar Independiente.</t>
  </si>
  <si>
    <t>2/ Incluye Centros de Educación Especial y CAIPAD.</t>
  </si>
  <si>
    <t>CUADRO 157</t>
  </si>
  <si>
    <t>POR DEPENDENCIA Y ZONA, SEGÚN NIVEL DE ENSEÑANZA</t>
  </si>
  <si>
    <t>CUADRO 158</t>
  </si>
  <si>
    <t>CUADRO 159</t>
  </si>
  <si>
    <t>CUADRO 160</t>
  </si>
  <si>
    <t>CUADRO 161</t>
  </si>
  <si>
    <t>CUADRO 162</t>
  </si>
  <si>
    <t>Instituciones clasificadas
según Tipo de Dirección</t>
  </si>
  <si>
    <t>CUADRO 163</t>
  </si>
  <si>
    <t>INSTITUCIONES CLASIFICADAS SEGÚN TIPO DE DIRECCIÓN</t>
  </si>
  <si>
    <t>Tipo de
Dirección</t>
  </si>
  <si>
    <t>Colegios
Académicos</t>
  </si>
  <si>
    <t>Experimental
Bilingüe</t>
  </si>
  <si>
    <t>Colegios
Técnicos</t>
  </si>
  <si>
    <t>Unidocente</t>
  </si>
  <si>
    <t>Dirección 1</t>
  </si>
  <si>
    <t>Dirección 2</t>
  </si>
  <si>
    <t>Dirección 3</t>
  </si>
  <si>
    <t>Dirección 4</t>
  </si>
  <si>
    <t>Dirección 5</t>
  </si>
  <si>
    <r>
      <t xml:space="preserve">Educación Preescolar </t>
    </r>
    <r>
      <rPr>
        <b/>
        <sz val="10"/>
        <rFont val="Calibri"/>
        <family val="2"/>
        <scheme val="minor"/>
      </rPr>
      <t>(Artículo 2):</t>
    </r>
  </si>
  <si>
    <t>Dirección 1: hasta 89 alumnos</t>
  </si>
  <si>
    <t>Dirección 1: hasta 500 alumnos</t>
  </si>
  <si>
    <t>Dirección 2: de 90 a 199 alumnos</t>
  </si>
  <si>
    <t>Dirección 2: de 501 a 1000 alumnos</t>
  </si>
  <si>
    <t>Dirección 3: más de 199 alumnos</t>
  </si>
  <si>
    <t>Dirección 3: más de 1000 alumnos</t>
  </si>
  <si>
    <t>Unidocente: hasta 30 alumnos</t>
  </si>
  <si>
    <t>Dirección 1: hasta 350 alumnos</t>
  </si>
  <si>
    <t>Dirección 1: de 31 a 90 alumnos</t>
  </si>
  <si>
    <t>Dirección 2: de 351 a 500 alumnos</t>
  </si>
  <si>
    <t>Dirección 2: de 91 a 200 alumnos</t>
  </si>
  <si>
    <t>Dirección 3: más de 500 alumnos</t>
  </si>
  <si>
    <t>Dirección 3: de 201 a 400 alumnos</t>
  </si>
  <si>
    <r>
      <t xml:space="preserve">III Ciclo y Educación Diversificada -Liceo Experimental Bilingüe- </t>
    </r>
    <r>
      <rPr>
        <b/>
        <sz val="10"/>
        <rFont val="Calibri"/>
        <family val="2"/>
        <scheme val="minor"/>
      </rPr>
      <t>(Artículo 26):</t>
    </r>
  </si>
  <si>
    <t>Dirección 4: de 401 a 800 alumnos</t>
  </si>
  <si>
    <t>Dirección 1: hasta 400 alumnos</t>
  </si>
  <si>
    <t>Dirección 5: más de 800 alumnos</t>
  </si>
  <si>
    <t>Dirección 2: de 401 a 600 alumnos</t>
  </si>
  <si>
    <t>Dirección 3: de 601 a 750 alumnos</t>
  </si>
  <si>
    <t>CUADRO 164</t>
  </si>
  <si>
    <t>MATRÍCULA INICIAL CONSIDERADA EN I Y II CICLOS PARA CALCULAR EL TIPO DE DIRECCIÓN</t>
  </si>
  <si>
    <t>POR TIPO DE DIRECCIÓN, SEGÚN DIRECCIÓN REGIONAL</t>
  </si>
  <si>
    <t>Tipo de Dirección</t>
  </si>
  <si>
    <t>CUADRO 165</t>
  </si>
  <si>
    <t>(Cifras Relativas)</t>
  </si>
  <si>
    <t>CUADRO 166</t>
  </si>
  <si>
    <t>INSTITUCIONES EN I Y II CICLOS</t>
  </si>
  <si>
    <t>CUADRO 168</t>
  </si>
  <si>
    <t>Secciones y 
promedio de alumnos
por Sección</t>
  </si>
  <si>
    <t>CUADRO 169</t>
  </si>
  <si>
    <t>SECCIONES EN EDUCACIÓN TRADICIONAL</t>
  </si>
  <si>
    <t>CUADRO 170</t>
  </si>
  <si>
    <t>SECCIONES Y PROMEDIO DE ALUMNOS POR SECCIÓN EN EDUCACIÓN PREESCOLAR</t>
  </si>
  <si>
    <t>POR NIVEL CURSADO, SEGÚN ZONA Y DEPENDENCIA</t>
  </si>
  <si>
    <t>Secciones</t>
  </si>
  <si>
    <t>Promedio de Alumnos por Sección</t>
  </si>
  <si>
    <t>PRIVADA CON SUBVENCIÓN</t>
  </si>
  <si>
    <t>CUADRO 171</t>
  </si>
  <si>
    <t>SECCIONES Y PROMEDIO DE ALUMNOS POR SECCIÓN EN I Y II CICLOS</t>
  </si>
  <si>
    <t>POR AÑO CURSADO, SEGÚN ZONA Y DEPENDENCIA</t>
  </si>
  <si>
    <t>CUADRO 172</t>
  </si>
  <si>
    <t>CUADRO 173</t>
  </si>
  <si>
    <t>POR AÑO CURSADO, SEGÚN TIPO DE DIRECCIÓN</t>
  </si>
  <si>
    <t>D1</t>
  </si>
  <si>
    <t>D2</t>
  </si>
  <si>
    <t>D3</t>
  </si>
  <si>
    <t>D4</t>
  </si>
  <si>
    <t>D5</t>
  </si>
  <si>
    <r>
      <rPr>
        <b/>
        <sz val="10"/>
        <color rgb="FF000000"/>
        <rFont val="Calibri"/>
        <family val="2"/>
      </rPr>
      <t>Nota</t>
    </r>
    <r>
      <rPr>
        <sz val="10"/>
        <color rgb="FF000000"/>
        <rFont val="Calibri"/>
        <family val="2"/>
      </rPr>
      <t>: Dato estimado a partir de lo reportado por los directores en la Plataforma SABER. La estructura porcentual total representa un 96,2% respecto a los datos indicados en el Censo Escolar-Informe Inicial.</t>
    </r>
  </si>
  <si>
    <r>
      <rPr>
        <b/>
        <sz val="10"/>
        <rFont val="Calibri"/>
        <family val="2"/>
        <scheme val="minor"/>
      </rPr>
      <t>Nota</t>
    </r>
    <r>
      <rPr>
        <sz val="10"/>
        <rFont val="Calibri"/>
        <family val="2"/>
        <scheme val="minor"/>
      </rPr>
      <t>: La tasa se refiere a la edad o grupo correspondiente, independiente del nivel educativo al que asista.</t>
    </r>
  </si>
  <si>
    <r>
      <t xml:space="preserve">I y II Ciclos de la EGBA </t>
    </r>
    <r>
      <rPr>
        <b/>
        <vertAlign val="superscript"/>
        <sz val="10"/>
        <color theme="0"/>
        <rFont val="Calibri"/>
        <family val="2"/>
        <scheme val="minor"/>
      </rPr>
      <t>1/</t>
    </r>
  </si>
  <si>
    <t>III Ciclo de la EGBA</t>
  </si>
  <si>
    <t>Bachillerato por Madurez Suficiente</t>
  </si>
  <si>
    <t>Educación Diversificada
a Distancia</t>
  </si>
  <si>
    <t>MATRÍCULA INICIAL EN PROGRAMAS DE EDUCACIÓN ABIERTA</t>
  </si>
  <si>
    <t>Programas de
Educación Abierta</t>
  </si>
  <si>
    <t>DEPENDENCIA PÚBLICA</t>
  </si>
  <si>
    <t>DEPENDENCIA PÚBLICA, PRIVADA Y PRIVADA CON SUBVENCIÓN</t>
  </si>
  <si>
    <t>DEPENDENCIA PRIVADA CON SUBVENCIÓN</t>
  </si>
  <si>
    <t>DEPENDENCIA PRIVADA</t>
  </si>
  <si>
    <t>DEPENDENCIA PUBLICA, PRIVADA Y PRIVADA CON SUBVENCIÓN</t>
  </si>
  <si>
    <t>DEPENDENCIA PÚBLICA Y PRIVADA</t>
  </si>
  <si>
    <t>DEPENDENCIA PRIVADA Y PRIVADA CON SUBVENCIÓN</t>
  </si>
  <si>
    <t>DEPENDENCIA PÚBLICA Y PRIVADA CON SUBVENCIÓN</t>
  </si>
  <si>
    <t>PERIODO 2010 - 2025</t>
  </si>
  <si>
    <t>AÑO 2025</t>
  </si>
  <si>
    <t>PERIODO 2013 - 2025</t>
  </si>
  <si>
    <t>PERIODO 2010-2025</t>
  </si>
  <si>
    <t>HORARIO DIURNO</t>
  </si>
  <si>
    <t>HORARIO NOCTURNO</t>
  </si>
  <si>
    <t>PERIODO 2015 - 2025</t>
  </si>
  <si>
    <t>1-Censo Escolar 2025-Informe Inicial, Departamento de Análisis Estadístico, MEP.</t>
  </si>
  <si>
    <r>
      <rPr>
        <b/>
        <sz val="10"/>
        <rFont val="Calibri"/>
        <family val="2"/>
        <scheme val="minor"/>
      </rPr>
      <t>Nota</t>
    </r>
    <r>
      <rPr>
        <sz val="10"/>
        <rFont val="Calibri"/>
        <family val="2"/>
        <scheme val="minor"/>
      </rPr>
      <t>: Las edades consideradas para el cálculo de las Tasas son de 12 a 16 años.</t>
    </r>
  </si>
  <si>
    <r>
      <rPr>
        <b/>
        <sz val="10"/>
        <rFont val="Calibri"/>
        <family val="2"/>
        <scheme val="minor"/>
      </rPr>
      <t>Nota</t>
    </r>
    <r>
      <rPr>
        <sz val="10"/>
        <rFont val="Calibri"/>
        <family val="2"/>
        <scheme val="minor"/>
      </rPr>
      <t>: Las edades consideradas para el cálculo de las Tasas son de 6 a 11 años.</t>
    </r>
  </si>
  <si>
    <r>
      <rPr>
        <b/>
        <sz val="10"/>
        <rFont val="Calibri"/>
        <family val="2"/>
        <scheme val="minor"/>
      </rPr>
      <t>Nota</t>
    </r>
    <r>
      <rPr>
        <sz val="10"/>
        <rFont val="Calibri"/>
        <family val="2"/>
        <scheme val="minor"/>
      </rPr>
      <t>: Las edades consideradas para el cálculo de las Tasas son las siguientes:  4 años para Interactivo II y 5 años para el Ciclo de Transición.</t>
    </r>
  </si>
  <si>
    <r>
      <rPr>
        <b/>
        <sz val="10"/>
        <rFont val="Calibri"/>
        <family val="2"/>
        <scheme val="minor"/>
      </rPr>
      <t>Nota</t>
    </r>
    <r>
      <rPr>
        <sz val="10"/>
        <rFont val="Calibri"/>
        <family val="2"/>
        <scheme val="minor"/>
      </rPr>
      <t>: Las edades consideradas para el cálculo de las Tasas son las siguientes:  4 años para Interactivo II, 5 años para el  Ciclo de Transición, de 6 a 11 años para Primaria y de 12 a 16 años para Secundaria.</t>
    </r>
  </si>
  <si>
    <r>
      <t xml:space="preserve">I y II Ciclos de la EGBA -MEP- </t>
    </r>
    <r>
      <rPr>
        <b/>
        <vertAlign val="superscript"/>
        <sz val="10"/>
        <rFont val="Calibri"/>
        <family val="2"/>
        <scheme val="minor"/>
      </rPr>
      <t>2/</t>
    </r>
  </si>
  <si>
    <r>
      <t xml:space="preserve">III Ciclo de la EGBA -MEP- </t>
    </r>
    <r>
      <rPr>
        <b/>
        <vertAlign val="superscript"/>
        <sz val="10"/>
        <rFont val="Calibri"/>
        <family val="2"/>
        <scheme val="minor"/>
      </rPr>
      <t>2/</t>
    </r>
  </si>
  <si>
    <t>2/ Incluye Programas de Educación Abierta financiados por el MEP.</t>
  </si>
  <si>
    <t>3/ Incluye Bachillerato por Madurez Suficiente y Educación Diversificada a Distancia.</t>
  </si>
  <si>
    <r>
      <t xml:space="preserve">Secundaria para Adultos -MEP- </t>
    </r>
    <r>
      <rPr>
        <b/>
        <vertAlign val="superscript"/>
        <sz val="10"/>
        <rFont val="Calibri"/>
        <family val="2"/>
        <scheme val="minor"/>
      </rPr>
      <t>2/</t>
    </r>
  </si>
  <si>
    <r>
      <t xml:space="preserve">Diversificada para Adultos -MEP- </t>
    </r>
    <r>
      <rPr>
        <b/>
        <vertAlign val="superscript"/>
        <sz val="10"/>
        <rFont val="Calibri"/>
        <family val="2"/>
        <scheme val="minor"/>
      </rPr>
      <t>2-3/</t>
    </r>
  </si>
  <si>
    <t>Centros de 
Educación Especial</t>
  </si>
  <si>
    <t>MATRÍCULA INICIAL EN CENTROS DE EDUCACIÓN ESPECIAL</t>
  </si>
  <si>
    <t>POR DEPENDENCIA, CICLO CURSADO Y SEXO, SEGÚN DIRECCIÓN REGIONAL</t>
  </si>
  <si>
    <t>MATRÍCULA INICIAL EN EL SERVICIO EDUCATIVO PARA NIÑOS Y NIÑAS DE 0 A 6 AÑOS CON DISCAPACIDAD O RIESGO EN EL DESARROLLO</t>
  </si>
  <si>
    <t>MATRÍCULA INICIAL EN PLAN NACIONAL</t>
  </si>
  <si>
    <t>I y II Ciclos de la EGBA -MEP-</t>
  </si>
  <si>
    <r>
      <t xml:space="preserve">Secundaria para Adultos -MEP- </t>
    </r>
    <r>
      <rPr>
        <vertAlign val="superscript"/>
        <sz val="10"/>
        <rFont val="Calibri"/>
        <family val="2"/>
        <scheme val="minor"/>
      </rPr>
      <t>2/</t>
    </r>
  </si>
  <si>
    <t>2/ Incluye Bachillerato por Madurez Suficiente y Educación Diversificada a Distancia.</t>
  </si>
  <si>
    <t>III Ciclo de la EGBA -MEP-</t>
  </si>
  <si>
    <r>
      <t xml:space="preserve">Diversificada para Adultos -MEP- </t>
    </r>
    <r>
      <rPr>
        <b/>
        <vertAlign val="superscript"/>
        <sz val="10"/>
        <rFont val="Calibri"/>
        <family val="2"/>
        <scheme val="minor"/>
      </rPr>
      <t>2/</t>
    </r>
  </si>
  <si>
    <t>1. Dato estimado a partir de lo reportado por los directores en la Plataforma SABER. La estructura porcentual total representa un 98,3% respecto a los datos indicados en el Censo Escolar-Informe Inicial.</t>
  </si>
  <si>
    <r>
      <rPr>
        <b/>
        <sz val="10"/>
        <rFont val="Calibri"/>
        <family val="2"/>
        <scheme val="minor"/>
      </rPr>
      <t>Nota</t>
    </r>
    <r>
      <rPr>
        <sz val="10"/>
        <rFont val="Calibri"/>
        <family val="2"/>
        <scheme val="minor"/>
      </rPr>
      <t>: Dato estimado a partir de lo reportado por los directores en la Plataforma SABER. La estructura porcentual total representa un 100,8%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</si>
  <si>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97,1%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</si>
  <si>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97,0% respecto a los datos indicados en el Censo Escolar-Informe Inicial.</t>
    </r>
  </si>
  <si>
    <t>1. Dato estimado a partir de lo reportado por los directores en la Plataforma SABER. La estructura porcentual total representa un 99,8% respecto a los datos indicados en el Censo Escolar-Informe Inicial.</t>
  </si>
  <si>
    <t>Situación Conductual Problemática</t>
  </si>
  <si>
    <t>Otros niveles</t>
  </si>
  <si>
    <t xml:space="preserve">Ciclo de Transición </t>
  </si>
  <si>
    <r>
      <t>Trastorno Específico de Aprendizaje</t>
    </r>
    <r>
      <rPr>
        <vertAlign val="superscript"/>
        <sz val="10"/>
        <rFont val="Calibri"/>
        <family val="2"/>
        <scheme val="minor"/>
      </rPr>
      <t xml:space="preserve"> 1/</t>
    </r>
  </si>
  <si>
    <r>
      <t>Preescolar</t>
    </r>
    <r>
      <rPr>
        <b/>
        <vertAlign val="superscript"/>
        <sz val="10"/>
        <rFont val="Calibri"/>
        <family val="2"/>
        <scheme val="minor"/>
      </rPr>
      <t xml:space="preserve"> 1/</t>
    </r>
  </si>
  <si>
    <r>
      <t xml:space="preserve">III Ciclo y Educación Diversificada </t>
    </r>
    <r>
      <rPr>
        <b/>
        <vertAlign val="superscript"/>
        <sz val="10"/>
        <rFont val="Calibri"/>
        <family val="2"/>
        <scheme val="minor"/>
      </rPr>
      <t>2/</t>
    </r>
  </si>
  <si>
    <r>
      <t xml:space="preserve">Educación Especial </t>
    </r>
    <r>
      <rPr>
        <b/>
        <vertAlign val="superscript"/>
        <sz val="10"/>
        <rFont val="Calibri"/>
        <family val="2"/>
        <scheme val="minor"/>
      </rPr>
      <t>3/</t>
    </r>
  </si>
  <si>
    <r>
      <t xml:space="preserve">Académica Diurna </t>
    </r>
    <r>
      <rPr>
        <b/>
        <vertAlign val="superscript"/>
        <sz val="10"/>
        <rFont val="Calibri"/>
        <family val="2"/>
        <scheme val="minor"/>
      </rPr>
      <t>1/</t>
    </r>
    <r>
      <rPr>
        <b/>
        <sz val="10"/>
        <rFont val="Calibri"/>
        <family val="2"/>
        <scheme val="minor"/>
      </rPr>
      <t xml:space="preserve"> </t>
    </r>
  </si>
  <si>
    <r>
      <t>Educación  Especial</t>
    </r>
    <r>
      <rPr>
        <b/>
        <vertAlign val="superscript"/>
        <sz val="10"/>
        <rFont val="Calibri"/>
        <family val="2"/>
        <scheme val="minor"/>
      </rPr>
      <t xml:space="preserve"> 1/</t>
    </r>
  </si>
  <si>
    <r>
      <t>Situación Conductual Problemática</t>
    </r>
    <r>
      <rPr>
        <vertAlign val="superscript"/>
        <sz val="10"/>
        <rFont val="Calibri"/>
        <family val="2"/>
        <scheme val="minor"/>
      </rPr>
      <t xml:space="preserve"> 2/</t>
    </r>
  </si>
  <si>
    <t>Prematuridad</t>
  </si>
  <si>
    <t>Hipoxia o Anoxia al nacer</t>
  </si>
  <si>
    <t>Retraso en el desarrollo psicomotor</t>
  </si>
  <si>
    <t>Trastorno metabólico</t>
  </si>
  <si>
    <t>Trastorno cromosómico</t>
  </si>
  <si>
    <r>
      <t>Situación Conductual Problemática</t>
    </r>
    <r>
      <rPr>
        <vertAlign val="superscript"/>
        <sz val="10"/>
        <rFont val="Calibri"/>
        <family val="2"/>
        <scheme val="minor"/>
      </rPr>
      <t xml:space="preserve"> 3/</t>
    </r>
  </si>
  <si>
    <r>
      <t>Trastorno Específico de Aprendizaje</t>
    </r>
    <r>
      <rPr>
        <vertAlign val="superscript"/>
        <sz val="10"/>
        <rFont val="Calibri"/>
        <family val="2"/>
        <scheme val="minor"/>
      </rPr>
      <t xml:space="preserve"> 4/</t>
    </r>
  </si>
  <si>
    <r>
      <t>Situación Conductual Problemática</t>
    </r>
    <r>
      <rPr>
        <vertAlign val="superscript"/>
        <sz val="10"/>
        <rFont val="Calibri"/>
        <family val="2"/>
        <scheme val="minor"/>
      </rPr>
      <t xml:space="preserve"> 1/</t>
    </r>
  </si>
  <si>
    <r>
      <t>Trastorno Específico de Aprendizaje</t>
    </r>
    <r>
      <rPr>
        <vertAlign val="superscript"/>
        <sz val="10"/>
        <rFont val="Calibri"/>
        <family val="2"/>
        <scheme val="minor"/>
      </rPr>
      <t xml:space="preserve"> 2/</t>
    </r>
  </si>
  <si>
    <t>3/ Antes Problemas de Aprendizaje.</t>
  </si>
  <si>
    <r>
      <t>Trastorno Específico de Aprendizaje</t>
    </r>
    <r>
      <rPr>
        <vertAlign val="superscript"/>
        <sz val="10"/>
        <rFont val="Calibri"/>
        <family val="2"/>
        <scheme val="minor"/>
      </rPr>
      <t xml:space="preserve"> 3/</t>
    </r>
  </si>
  <si>
    <r>
      <rPr>
        <b/>
        <sz val="10"/>
        <rFont val="Calibri"/>
        <family val="2"/>
        <scheme val="minor"/>
      </rPr>
      <t>Nota</t>
    </r>
    <r>
      <rPr>
        <sz val="10"/>
        <rFont val="Calibri"/>
        <family val="2"/>
        <scheme val="minor"/>
      </rPr>
      <t>: Dato estimado a partir de lo reportado por los directores en la Plataforma SABER. La estructura porcentual total representa un 99,5%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</si>
  <si>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99,7%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</si>
  <si>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97,7% respecto a los datos indicados en el Censo Escolar-Informe Inicial.</t>
    </r>
  </si>
  <si>
    <r>
      <rPr>
        <b/>
        <sz val="10"/>
        <rFont val="Calibri"/>
        <family val="2"/>
        <scheme val="minor"/>
      </rPr>
      <t>Nota</t>
    </r>
    <r>
      <rPr>
        <sz val="10"/>
        <rFont val="Calibri"/>
        <family val="2"/>
        <scheme val="minor"/>
      </rPr>
      <t>: Dato estimado a partir de lo registrado por los directores en la Plataforma SABER. La estructura porcentual total representa un 94,4% respecto a los datos reportados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</si>
  <si>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93,9% respecto a los datos indicados en el Censo Escolar-Informe Inicial.</t>
    </r>
  </si>
  <si>
    <r>
      <rPr>
        <b/>
        <sz val="10"/>
        <rFont val="Calibri"/>
        <family val="2"/>
        <scheme val="minor"/>
      </rPr>
      <t>Nota</t>
    </r>
    <r>
      <rPr>
        <sz val="10"/>
        <rFont val="Calibri"/>
        <family val="2"/>
        <scheme val="minor"/>
      </rPr>
      <t>: Incluye Centros de Educación Especial, Aula Integrada, Servicio Educativo para niños y niñas desde el nacimiento hasta los 6 años con Discapacidad o riesgo en el Desarrollo y Plan Nacional.</t>
    </r>
  </si>
  <si>
    <r>
      <rPr>
        <b/>
        <sz val="10"/>
        <rFont val="Calibri"/>
        <family val="2"/>
        <scheme val="minor"/>
      </rPr>
      <t>Nota</t>
    </r>
    <r>
      <rPr>
        <sz val="10"/>
        <rFont val="Calibri"/>
        <family val="2"/>
        <scheme val="minor"/>
      </rPr>
      <t>: Dato estimado a partir de lo reportado por los directores en la Plataforma SABER. La estructura porcentual total representa un 100,3%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</si>
  <si>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87,5%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</si>
  <si>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101,5%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</si>
  <si>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utilizada corresponde al 2023.</t>
    </r>
  </si>
  <si>
    <r>
      <rPr>
        <b/>
        <sz val="10"/>
        <rFont val="Calibri"/>
        <family val="2"/>
        <scheme val="minor"/>
      </rPr>
      <t>Nota</t>
    </r>
    <r>
      <rPr>
        <sz val="10"/>
        <rFont val="Calibri"/>
        <family val="2"/>
        <scheme val="minor"/>
      </rPr>
      <t>: Dato estimado a partir de lo reportado por los directores en la Plataforma SABER. La estructura porcentual total representa un 95,1%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</si>
  <si>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92,2% respecto a los datos indicados en el Censo Escolar-Informe Inicial.</t>
    </r>
  </si>
  <si>
    <r>
      <rPr>
        <b/>
        <sz val="10"/>
        <rFont val="Calibri"/>
        <family val="2"/>
        <scheme val="minor"/>
      </rPr>
      <t>Nota</t>
    </r>
    <r>
      <rPr>
        <sz val="10"/>
        <rFont val="Calibri"/>
        <family val="2"/>
        <scheme val="minor"/>
      </rPr>
      <t>: Dato estimado a partir de lo reportado por los directores en la Plataforma SABER. La estructura porcentual total representa un 81,1% respecto a los datos indicados en el Censo Escolar-Informe Inicial.</t>
    </r>
  </si>
  <si>
    <t>PERIODO 2010 - 2011, 2014 - 2025</t>
  </si>
  <si>
    <r>
      <rPr>
        <b/>
        <sz val="10"/>
        <rFont val="Calibri"/>
        <family val="2"/>
        <scheme val="minor"/>
      </rPr>
      <t>Nota</t>
    </r>
    <r>
      <rPr>
        <sz val="10"/>
        <rFont val="Calibri"/>
        <family val="2"/>
        <scheme val="minor"/>
      </rPr>
      <t>: Una persona refugiada es aquella que se ha visto obligada a abandonar su país debido a fundados temores de persecución por motivos de su raza, religión, nacionalidad, pertenencia a un determinado grupo social, opiniones políticas o género y no quieren o no pueden acogerse a la protección de su país de origen. Las personas refugiadas han sido víctimas de graves violaciones de derechos humanos por situaciones de violencia y conflicto, por lo cual deben buscar en un país extranjero la protección que no tuvieron en su propio país.</t>
    </r>
  </si>
  <si>
    <r>
      <t xml:space="preserve">IPEC </t>
    </r>
    <r>
      <rPr>
        <vertAlign val="superscript"/>
        <sz val="10"/>
        <rFont val="Calibri"/>
        <family val="2"/>
        <scheme val="minor"/>
      </rPr>
      <t>2/</t>
    </r>
  </si>
  <si>
    <r>
      <t xml:space="preserve">CINDEA </t>
    </r>
    <r>
      <rPr>
        <vertAlign val="superscript"/>
        <sz val="10"/>
        <rFont val="Calibri"/>
        <family val="2"/>
        <scheme val="minor"/>
      </rPr>
      <t>2/</t>
    </r>
  </si>
  <si>
    <r>
      <t xml:space="preserve">Educación Especial </t>
    </r>
    <r>
      <rPr>
        <vertAlign val="superscript"/>
        <sz val="10"/>
        <color theme="1"/>
        <rFont val="Calibri"/>
        <family val="2"/>
        <scheme val="minor"/>
      </rPr>
      <t>1/</t>
    </r>
  </si>
  <si>
    <r>
      <t xml:space="preserve">IPEC </t>
    </r>
    <r>
      <rPr>
        <vertAlign val="superscript"/>
        <sz val="10"/>
        <color theme="1"/>
        <rFont val="Calibri"/>
        <family val="2"/>
        <scheme val="minor"/>
      </rPr>
      <t>2/</t>
    </r>
  </si>
  <si>
    <r>
      <t xml:space="preserve">CINDEA </t>
    </r>
    <r>
      <rPr>
        <vertAlign val="superscript"/>
        <sz val="10"/>
        <color theme="1"/>
        <rFont val="Calibri"/>
        <family val="2"/>
        <scheme val="minor"/>
      </rPr>
      <t>2/</t>
    </r>
  </si>
  <si>
    <r>
      <rPr>
        <b/>
        <sz val="10"/>
        <rFont val="Calibri"/>
        <family val="2"/>
        <scheme val="minor"/>
      </rPr>
      <t>Nota</t>
    </r>
    <r>
      <rPr>
        <sz val="10"/>
        <rFont val="Calibri"/>
        <family val="2"/>
        <scheme val="minor"/>
      </rPr>
      <t>: Una persona solicitante de la condición de refugiado o también llamado solicitante de asilo, es aquella que ha presentado una solicitud para que se le reconozca como refugiada en un país diferente al de su origen y se encuentra a la espera de que dicha solicitud sea aceptada o rechazada. Es importante tomar en cuenta que cuando una persona es solicitante de la condición de refugiado, tiene un estatus migratorio regular y está autorizada a permanecer en el país mientras se resuelve su solicitud.</t>
    </r>
  </si>
  <si>
    <t>PERIODO 2018 - 2025</t>
  </si>
  <si>
    <t>SEGÚN DIRECCIÓN REGIONAL</t>
  </si>
  <si>
    <t>I y II
Ciclos</t>
  </si>
  <si>
    <t>Aula
Edad</t>
  </si>
  <si>
    <r>
      <t xml:space="preserve">Educación Especial
</t>
    </r>
    <r>
      <rPr>
        <b/>
        <vertAlign val="superscript"/>
        <sz val="10"/>
        <color theme="0"/>
        <rFont val="Calibri"/>
        <family val="2"/>
        <scheme val="minor"/>
      </rPr>
      <t>1/</t>
    </r>
  </si>
  <si>
    <r>
      <t xml:space="preserve">IPEC
</t>
    </r>
    <r>
      <rPr>
        <b/>
        <vertAlign val="superscript"/>
        <sz val="10"/>
        <color theme="0"/>
        <rFont val="Calibri"/>
        <family val="2"/>
        <scheme val="minor"/>
      </rPr>
      <t>2/</t>
    </r>
  </si>
  <si>
    <r>
      <t xml:space="preserve">CINDEA
</t>
    </r>
    <r>
      <rPr>
        <b/>
        <vertAlign val="superscript"/>
        <sz val="10"/>
        <color theme="0"/>
        <rFont val="Calibri"/>
        <family val="2"/>
        <scheme val="minor"/>
      </rPr>
      <t>2/</t>
    </r>
  </si>
  <si>
    <t>Prees-
colar</t>
  </si>
  <si>
    <t>III Ciclo y Educac. Diversif.</t>
  </si>
  <si>
    <t>MATRÍCULA INICIAL EN ESCUELA NOCTURNA</t>
  </si>
  <si>
    <t>Personal que participó en esta Publicación</t>
  </si>
  <si>
    <t>Elaboración de los cuadros</t>
  </si>
  <si>
    <t>Revisión</t>
  </si>
  <si>
    <t>Dirección General</t>
  </si>
  <si>
    <t>Apoyo Administrativo</t>
  </si>
  <si>
    <t>Jorge Soto Calderón</t>
  </si>
  <si>
    <t xml:space="preserve">Educación Especial 1/ </t>
  </si>
  <si>
    <t xml:space="preserve">Educación Especial 2/ </t>
  </si>
  <si>
    <t>1/ Incluye Colegios Artísticos.</t>
  </si>
  <si>
    <t xml:space="preserve">Académica Diurna 1/ </t>
  </si>
  <si>
    <t xml:space="preserve"> I Ciclo</t>
  </si>
  <si>
    <t xml:space="preserve"> II Ciclo</t>
  </si>
  <si>
    <t xml:space="preserve"> III Ciclo</t>
  </si>
  <si>
    <t xml:space="preserve"> Educación Diversificada</t>
  </si>
  <si>
    <t xml:space="preserve">   Académica</t>
  </si>
  <si>
    <t xml:space="preserve">   Técnica</t>
  </si>
  <si>
    <t xml:space="preserve">   Artística</t>
  </si>
  <si>
    <t>AÑO : 2025</t>
  </si>
  <si>
    <t>Escuelas Nocturnas</t>
  </si>
  <si>
    <t xml:space="preserve"> DEPENDENCIA PÚBLICA</t>
  </si>
  <si>
    <t xml:space="preserve"> DEPENDENCIA PÚBLICA, PRIVADA Y PRIVADA CON SUBVENCIÓN</t>
  </si>
  <si>
    <t xml:space="preserve"> CUADRO 72</t>
  </si>
  <si>
    <t xml:space="preserve"> SEGÚN MODALIDAD Y ESPECIALIDAD</t>
  </si>
  <si>
    <t xml:space="preserve"> CUADRO 57</t>
  </si>
  <si>
    <t xml:space="preserve"> DEPENDENCIA PÚBLICA PRIVADA Y PRIVADA CON SUBVENCIÓN</t>
  </si>
  <si>
    <t xml:space="preserve"> CUADRO 56</t>
  </si>
  <si>
    <t xml:space="preserve"> Académica</t>
  </si>
  <si>
    <t>Animación 2D</t>
  </si>
  <si>
    <t>Animación 3D</t>
  </si>
  <si>
    <t>Bilingual accounting and finance</t>
  </si>
  <si>
    <t>Computer Networking</t>
  </si>
  <si>
    <t>Configuración y administración de servicios en la nube</t>
  </si>
  <si>
    <t>Control de la calidad el software</t>
  </si>
  <si>
    <t>Gestión de datos para el análisis y visualización</t>
  </si>
  <si>
    <t>Information Technology Support</t>
  </si>
  <si>
    <t xml:space="preserve"> AÑO 2025</t>
  </si>
  <si>
    <t>Administración, Logística y Distribución</t>
  </si>
  <si>
    <t>Diseño Gráfico multimedia</t>
  </si>
  <si>
    <t>Diseño y Construcción de Muebles y Estructuras</t>
  </si>
  <si>
    <t>Logistic Administration and Distribution</t>
  </si>
  <si>
    <t>Mecánica Naval</t>
  </si>
  <si>
    <t>Procesos productivos e inspección en la industria alimentaria</t>
  </si>
  <si>
    <t>Retraso Mental</t>
  </si>
  <si>
    <t>Audición y Lenguaje</t>
  </si>
  <si>
    <t>Instituto Helen Keller</t>
  </si>
  <si>
    <t xml:space="preserve">Educación Convencional </t>
  </si>
  <si>
    <t>Serie Histórica, según Dirección Regional, todas las Dependencias</t>
  </si>
  <si>
    <t>Escuela
Nocturna</t>
  </si>
  <si>
    <r>
      <t xml:space="preserve">Educación Especial </t>
    </r>
    <r>
      <rPr>
        <b/>
        <vertAlign val="superscript"/>
        <sz val="10"/>
        <rFont val="Calibri"/>
        <family val="2"/>
        <scheme val="minor"/>
      </rPr>
      <t>2/</t>
    </r>
  </si>
  <si>
    <r>
      <t xml:space="preserve">Total  </t>
    </r>
    <r>
      <rPr>
        <b/>
        <vertAlign val="superscript"/>
        <sz val="10"/>
        <color theme="0"/>
        <rFont val="Calibri"/>
        <family val="2"/>
        <scheme val="minor"/>
      </rPr>
      <t>2/</t>
    </r>
  </si>
  <si>
    <r>
      <t xml:space="preserve">Atención
Directa  </t>
    </r>
    <r>
      <rPr>
        <b/>
        <vertAlign val="superscript"/>
        <sz val="10"/>
        <color theme="0"/>
        <rFont val="Calibri"/>
        <family val="2"/>
        <scheme val="minor"/>
      </rPr>
      <t>3/</t>
    </r>
  </si>
  <si>
    <r>
      <t xml:space="preserve">Prees-
colar
</t>
    </r>
    <r>
      <rPr>
        <b/>
        <vertAlign val="superscript"/>
        <sz val="10"/>
        <color theme="0"/>
        <rFont val="Calibri"/>
        <family val="2"/>
        <scheme val="minor"/>
      </rPr>
      <t>1/</t>
    </r>
  </si>
  <si>
    <r>
      <t xml:space="preserve">Atención
Directa  </t>
    </r>
    <r>
      <rPr>
        <b/>
        <vertAlign val="superscript"/>
        <sz val="10"/>
        <color theme="0"/>
        <rFont val="Calibri"/>
        <family val="2"/>
        <scheme val="minor"/>
      </rPr>
      <t>2/</t>
    </r>
  </si>
  <si>
    <t>2. Se considera la matrícula total de la institución.</t>
  </si>
  <si>
    <t>Educación Preescolar
-Independiente-</t>
  </si>
  <si>
    <t>Cifras
Absolutas</t>
  </si>
  <si>
    <t>Cifras
Relativas</t>
  </si>
  <si>
    <t>Centros de Educación Especial</t>
  </si>
  <si>
    <r>
      <t xml:space="preserve">Centros de Educación Especial </t>
    </r>
    <r>
      <rPr>
        <b/>
        <sz val="10"/>
        <rFont val="Calibri"/>
        <family val="2"/>
        <scheme val="minor"/>
      </rPr>
      <t>(Artículo 11):</t>
    </r>
  </si>
  <si>
    <t>Dirección 1: hasta 100 alumnos</t>
  </si>
  <si>
    <t>Dirección 2: de 101 a 250 alumnos</t>
  </si>
  <si>
    <t>Dirección 3: de 251 a 350 alumnos</t>
  </si>
  <si>
    <t>Dirección 4: más de 350 alumnos</t>
  </si>
  <si>
    <t>CUADRO 167</t>
  </si>
  <si>
    <t>CUADRO 174</t>
  </si>
  <si>
    <t>CUADRO 175</t>
  </si>
  <si>
    <t>CUADRO 176</t>
  </si>
  <si>
    <t>4. En I y II Ciclos se consideran los servicios de Educación Preescolar, Aula Edad y Aula Integrada. Se consideran las Unidades Pedagógicas y las IEGB, pero no lo que corresponde a III Ciclo y Educación Diversificada.</t>
  </si>
  <si>
    <t>6. Rangos de matrícula (Resolución MEP-2005-2024):</t>
  </si>
  <si>
    <t>1. Este cuadro se elabora con la finalidad de tener una referencia del Tipo de Dirección de los Centros Educativos. Es un ejercicio que solo se considera la matrícula del curso lectivo de referencia.</t>
  </si>
  <si>
    <t>3. En Educación Preescolar no se consideran los Centros CEN CINAI Acreditados ni los CIU.</t>
  </si>
  <si>
    <t>2. Se consideran los servicios de Educación Preescolar, Aula Edad y Aula Integrada. Se consideran las Unidades Pedagógicas y las IEGB, pero no lo que corresponde a III Ciclo y Educación Diversificada.</t>
  </si>
  <si>
    <r>
      <t xml:space="preserve">I y II Ciclos </t>
    </r>
    <r>
      <rPr>
        <b/>
        <sz val="10"/>
        <rFont val="Calibri"/>
        <family val="2"/>
        <scheme val="minor"/>
      </rPr>
      <t xml:space="preserve">(Artículo 5 y 8): </t>
    </r>
  </si>
  <si>
    <r>
      <t xml:space="preserve">III Ciclo y Educación Diversificada -Académica- </t>
    </r>
    <r>
      <rPr>
        <b/>
        <sz val="10"/>
        <rFont val="Calibri"/>
        <family val="2"/>
        <scheme val="minor"/>
      </rPr>
      <t>(Artículo 14 y 17):</t>
    </r>
  </si>
  <si>
    <r>
      <t xml:space="preserve">III Ciclo y Educación Diversificada -Técnica- </t>
    </r>
    <r>
      <rPr>
        <b/>
        <sz val="10"/>
        <rFont val="Calibri"/>
        <family val="2"/>
        <scheme val="minor"/>
      </rPr>
      <t>(Artículo 20 y 23):</t>
    </r>
  </si>
  <si>
    <t>3. Rangos de matrícula (Resolución MEP-2005-2024):</t>
  </si>
  <si>
    <t>PROMEDIO DE ESTUDIANTES EN I Y II CICLOS CONSIDERANDO LA MATRICULA
PARA CALCULAR EL TIPO DE DIRECCIÓN</t>
  </si>
  <si>
    <t>Nivel de Enseñanza, Ciclo
y Año Cursado</t>
  </si>
  <si>
    <t>Otros 
Niveles</t>
  </si>
  <si>
    <t>5. En Colegios Académicos y Técnicos (diurnos y nocturnos -no secciones-, se consideran las IEGB y las Unidades Pedagógicas) se incluye Plan Nacional. No se considera en la clasificación a las Telesecundarias, Colegios Científicos, Colegios Humanísticos.</t>
  </si>
  <si>
    <t>SECCIONES Y PROMEDIO DE ALUMNOS POR SECCIÓN EN III CICLO 
Y EDUCACIÓN DIVERSIFICADA</t>
  </si>
  <si>
    <r>
      <t xml:space="preserve">Educación Especial
-Atención Directa-
</t>
    </r>
    <r>
      <rPr>
        <b/>
        <sz val="28"/>
        <color rgb="FF192952"/>
        <rFont val="Aparajita"/>
        <family val="1"/>
      </rPr>
      <t>(Servicio Educativo para niños y niñas de 0 a 6 años con Discapacidad o Riesgo en el Desarrollo,
Aula Integrada, Plan Nacional y
Centros de Educación Especial)</t>
    </r>
  </si>
  <si>
    <t>Programas de Educación Abierta</t>
  </si>
  <si>
    <t>Por Nivel Cursado y Sexo, según Edad en años cumplidos, Dependencia Privada y Privada con Subvención</t>
  </si>
  <si>
    <t>… Continuación Cuadro 57</t>
  </si>
  <si>
    <t>… Continuación Cuadro 72</t>
  </si>
  <si>
    <t>PERSONAS ESTUDIANTES MATRICULADAS EN ESCUELA NOCTURNA CON ALGUNA DISCAPACIDAD O CONDICIÓN,</t>
  </si>
  <si>
    <t>PERSONAS ESTUDIANTES MATRICULADAS EN EL COLEGIO NACIONAL DE EDUCACIÓN A DISTANCIA (CONED)</t>
  </si>
  <si>
    <r>
      <t xml:space="preserve">PERSONAS ESTUDIANTES MATRICULADAS EN EL CENTRO INTEGRADO DE EDUCACION DE ADULTOS (CINDEA) </t>
    </r>
    <r>
      <rPr>
        <b/>
        <u/>
        <sz val="11"/>
        <rFont val="Calibri"/>
        <family val="2"/>
        <scheme val="minor"/>
      </rPr>
      <t>ALFABETIZADAS</t>
    </r>
  </si>
  <si>
    <t>PERSONAS ESTUDIANTES MATRICULADAS EN EL CENTRO INTEGRADO DE EDUCACION DE ADULTOS (CINDEA)</t>
  </si>
  <si>
    <r>
      <t xml:space="preserve">PERSONAS ESTUDIANTES MATRICULADAS EN EL INSTITUTO PROFESIONAL DE EDUCACIÓN COMUNITARIA (IPEC) </t>
    </r>
    <r>
      <rPr>
        <b/>
        <u/>
        <sz val="11"/>
        <rFont val="Calibri"/>
        <family val="2"/>
        <scheme val="minor"/>
      </rPr>
      <t>ALFABETIZADAS</t>
    </r>
  </si>
  <si>
    <t>MATRÍCULA INICIAL DE ESTUDIANTES EN EL INSTITUTO PROFESIONAL DE EDUCACIÓN COMUNITARIA (IPEC)</t>
  </si>
  <si>
    <t xml:space="preserve"> MATRÍCULA INICIAL EN EDUCACION DIVERSIFICADA, TÉCNICA NOCTURNA</t>
  </si>
  <si>
    <t xml:space="preserve"> MATRÍCULA INICIAL EN EDUCACION DIVERSIFICADA TÉCNICA DIURNA</t>
  </si>
  <si>
    <t xml:space="preserve"> MATRÍCULA INICIAL EN EDUCACION DIVERSIFICADA TÉCNICA DIURNA Y NOCTURNA</t>
  </si>
  <si>
    <t xml:space="preserve"> MATRÍCULA INICIAL EN EDUCACION DIVERSIFICADA, TÉCNICA DIURNA Y NOCTURNA</t>
  </si>
  <si>
    <r>
      <rPr>
        <b/>
        <sz val="10"/>
        <rFont val="Calibri"/>
        <family val="2"/>
        <scheme val="minor"/>
      </rPr>
      <t>Nota</t>
    </r>
    <r>
      <rPr>
        <sz val="10"/>
        <rFont val="Calibri"/>
        <family val="2"/>
        <scheme val="minor"/>
      </rPr>
      <t>: En el periodo 2010-2015, se incluye solamente Educación Preescolar, I y II Ciclos, Colegios, Escuela Nocturna y Educación Especial.</t>
    </r>
  </si>
  <si>
    <t>Mayra Quirós Jiménez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</si>
</sst>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164" formatCode="0_)"/>
    <numFmt numFmtId="165" formatCode="#\ ###\ ##0"/>
    <numFmt numFmtId="166" formatCode="General_)"/>
    <numFmt numFmtId="167" formatCode="0.0"/>
    <numFmt numFmtId="168" formatCode="_-* #,##0.0_-;\-* #,##0.0_-;_-* &quot;-&quot;_-;_-@_-"/>
    <numFmt numFmtId="169" formatCode="_-* #,##0.0_-;\-* #,##0.0_-;_-* &quot;-&quot;?_-;_-@_-"/>
    <numFmt numFmtId="170" formatCode="_-* #,##0.00_-;\-* #,##0.00_-;_-* &quot;-&quot;_-;_-@_-"/>
    <numFmt numFmtId="171" formatCode="#.##"/>
  </numFmts>
  <fonts count="62" x14ac:knownFonts="1">
    <font>
      <sz val="10"/>
      <name val="Courier"/>
    </font>
    <font>
      <sz val="11"/>
      <color theme="1"/>
      <name val="Calibri"/>
      <family val="2"/>
      <scheme val="minor"/>
    </font>
    <font>
      <sz val="11"/>
      <color theme="1"/>
      <name val="Calibri"/>
      <family val="2"/>
      <scheme val="minor"/>
    </font>
    <font>
      <u/>
      <sz val="11"/>
      <color theme="10"/>
      <name val="Calibri"/>
      <family val="2"/>
      <scheme val="minor"/>
    </font>
    <font>
      <sz val="10"/>
      <name val="Courier"/>
      <family val="3"/>
    </font>
    <font>
      <sz val="10"/>
      <name val="Arial"/>
      <family val="2"/>
    </font>
    <font>
      <sz val="9"/>
      <name val="Times New Roman"/>
      <family val="1"/>
    </font>
    <font>
      <sz val="11"/>
      <color theme="1"/>
      <name val="Calibri"/>
      <family val="2"/>
      <scheme val="minor"/>
    </font>
    <font>
      <sz val="10"/>
      <name val="Courier"/>
    </font>
    <font>
      <sz val="8"/>
      <name val="Courier"/>
    </font>
    <font>
      <b/>
      <sz val="11"/>
      <name val="Calibri"/>
      <family val="2"/>
      <scheme val="minor"/>
    </font>
    <font>
      <sz val="11"/>
      <name val="Calibri"/>
      <family val="2"/>
      <scheme val="minor"/>
    </font>
    <font>
      <sz val="10"/>
      <color theme="1"/>
      <name val="Calibri"/>
      <family val="2"/>
      <scheme val="minor"/>
    </font>
    <font>
      <sz val="10"/>
      <name val="Calibri"/>
      <family val="2"/>
      <scheme val="minor"/>
    </font>
    <font>
      <sz val="9"/>
      <name val="Calibri"/>
      <family val="2"/>
      <scheme val="minor"/>
    </font>
    <font>
      <b/>
      <sz val="42"/>
      <color theme="1"/>
      <name val="Calibri"/>
      <family val="2"/>
      <scheme val="minor"/>
    </font>
    <font>
      <b/>
      <sz val="10"/>
      <name val="Calibri"/>
      <family val="2"/>
      <scheme val="minor"/>
    </font>
    <font>
      <b/>
      <sz val="9"/>
      <name val="Calibri"/>
      <family val="2"/>
      <scheme val="minor"/>
    </font>
    <font>
      <b/>
      <sz val="8"/>
      <color theme="1"/>
      <name val="Calibri"/>
      <family val="2"/>
      <scheme val="minor"/>
    </font>
    <font>
      <sz val="9"/>
      <color theme="1"/>
      <name val="Calibri"/>
      <family val="2"/>
      <scheme val="minor"/>
    </font>
    <font>
      <sz val="9"/>
      <color theme="0"/>
      <name val="Calibri"/>
      <family val="2"/>
      <scheme val="minor"/>
    </font>
    <font>
      <b/>
      <sz val="10"/>
      <color theme="1"/>
      <name val="Calibri"/>
      <family val="2"/>
      <scheme val="minor"/>
    </font>
    <font>
      <b/>
      <sz val="10"/>
      <color theme="0"/>
      <name val="Calibri"/>
      <family val="2"/>
      <scheme val="minor"/>
    </font>
    <font>
      <b/>
      <i/>
      <sz val="10"/>
      <name val="Calibri"/>
      <family val="2"/>
      <scheme val="minor"/>
    </font>
    <font>
      <i/>
      <sz val="10"/>
      <name val="Calibri"/>
      <family val="2"/>
      <scheme val="minor"/>
    </font>
    <font>
      <vertAlign val="superscript"/>
      <sz val="10"/>
      <name val="Calibri"/>
      <family val="2"/>
      <scheme val="minor"/>
    </font>
    <font>
      <sz val="10"/>
      <color rgb="FFFF0000"/>
      <name val="Calibri"/>
      <family val="2"/>
      <scheme val="minor"/>
    </font>
    <font>
      <b/>
      <vertAlign val="superscript"/>
      <sz val="10"/>
      <color theme="0"/>
      <name val="Calibri"/>
      <family val="2"/>
      <scheme val="minor"/>
    </font>
    <font>
      <b/>
      <vertAlign val="superscript"/>
      <sz val="10"/>
      <name val="Calibri"/>
      <family val="2"/>
      <scheme val="minor"/>
    </font>
    <font>
      <b/>
      <i/>
      <sz val="10"/>
      <color theme="0"/>
      <name val="Calibri"/>
      <family val="2"/>
      <scheme val="minor"/>
    </font>
    <font>
      <sz val="10"/>
      <color theme="0"/>
      <name val="Calibri"/>
      <family val="2"/>
      <scheme val="minor"/>
    </font>
    <font>
      <sz val="10"/>
      <color rgb="FFC00000"/>
      <name val="Calibri"/>
      <family val="2"/>
      <scheme val="minor"/>
    </font>
    <font>
      <b/>
      <i/>
      <u/>
      <sz val="10"/>
      <name val="Calibri"/>
      <family val="2"/>
      <scheme val="minor"/>
    </font>
    <font>
      <b/>
      <sz val="10"/>
      <color rgb="FFFF0000"/>
      <name val="Calibri"/>
      <family val="2"/>
      <scheme val="minor"/>
    </font>
    <font>
      <b/>
      <sz val="10"/>
      <color rgb="FFC00000"/>
      <name val="Calibri"/>
      <family val="2"/>
      <scheme val="minor"/>
    </font>
    <font>
      <b/>
      <u/>
      <sz val="11"/>
      <name val="Calibri"/>
      <family val="2"/>
      <scheme val="minor"/>
    </font>
    <font>
      <b/>
      <sz val="9"/>
      <color theme="1"/>
      <name val="Calibri"/>
      <family val="2"/>
      <scheme val="minor"/>
    </font>
    <font>
      <sz val="9"/>
      <color rgb="FFFF0000"/>
      <name val="Calibri"/>
      <family val="2"/>
      <scheme val="minor"/>
    </font>
    <font>
      <i/>
      <sz val="9"/>
      <color rgb="FFFF0000"/>
      <name val="Calibri"/>
      <family val="2"/>
      <scheme val="minor"/>
    </font>
    <font>
      <b/>
      <i/>
      <sz val="9"/>
      <name val="Calibri"/>
      <family val="2"/>
      <scheme val="minor"/>
    </font>
    <font>
      <i/>
      <sz val="9"/>
      <name val="Calibri"/>
      <family val="2"/>
      <scheme val="minor"/>
    </font>
    <font>
      <sz val="9"/>
      <name val="Calibri"/>
      <family val="2"/>
    </font>
    <font>
      <b/>
      <sz val="48"/>
      <color rgb="FF192952"/>
      <name val="Aparajita"/>
      <family val="1"/>
    </font>
    <font>
      <b/>
      <u/>
      <sz val="11"/>
      <color rgb="FF182951"/>
      <name val="Calibri"/>
      <family val="2"/>
      <scheme val="minor"/>
    </font>
    <font>
      <b/>
      <sz val="28"/>
      <color rgb="FF192952"/>
      <name val="Aparajita"/>
      <family val="1"/>
    </font>
    <font>
      <b/>
      <sz val="11"/>
      <color rgb="FF182951"/>
      <name val="Calibri"/>
      <family val="2"/>
      <scheme val="minor"/>
    </font>
    <font>
      <b/>
      <sz val="12"/>
      <color theme="0"/>
      <name val="Calibri"/>
      <family val="2"/>
      <scheme val="minor"/>
    </font>
    <font>
      <sz val="10"/>
      <color theme="1"/>
      <name val="Calibri"/>
      <family val="2"/>
    </font>
    <font>
      <b/>
      <sz val="11"/>
      <color rgb="FFC00000"/>
      <name val="Calibri"/>
      <family val="2"/>
      <scheme val="minor"/>
    </font>
    <font>
      <b/>
      <sz val="10"/>
      <color rgb="FF000000"/>
      <name val="Calibri"/>
      <family val="2"/>
    </font>
    <font>
      <sz val="10"/>
      <color rgb="FF000000"/>
      <name val="Calibri"/>
      <family val="2"/>
    </font>
    <font>
      <sz val="10"/>
      <color rgb="FF000000"/>
      <name val="Calibri"/>
      <family val="2"/>
      <scheme val="minor"/>
    </font>
    <font>
      <b/>
      <sz val="9"/>
      <color rgb="FFFF0000"/>
      <name val="Calibri"/>
      <family val="2"/>
      <scheme val="minor"/>
    </font>
    <font>
      <sz val="10"/>
      <name val="Tenorite"/>
    </font>
    <font>
      <vertAlign val="superscript"/>
      <sz val="10"/>
      <color theme="1"/>
      <name val="Calibri"/>
      <family val="2"/>
      <scheme val="minor"/>
    </font>
    <font>
      <sz val="11"/>
      <color theme="1"/>
      <name val="Calibri"/>
      <family val="2"/>
    </font>
    <font>
      <b/>
      <u/>
      <sz val="11"/>
      <color rgb="FF182951"/>
      <name val="Calibri"/>
      <family val="2"/>
    </font>
    <font>
      <b/>
      <sz val="11"/>
      <color theme="1"/>
      <name val="Calibri"/>
      <family val="2"/>
    </font>
    <font>
      <sz val="11"/>
      <name val="Calibri"/>
      <family val="2"/>
    </font>
    <font>
      <sz val="11"/>
      <color rgb="FF192952"/>
      <name val="Calibri"/>
      <family val="2"/>
      <scheme val="minor"/>
    </font>
    <font>
      <b/>
      <i/>
      <u/>
      <sz val="11"/>
      <color rgb="FF182951"/>
      <name val="Calibri"/>
      <family val="2"/>
      <scheme val="minor"/>
    </font>
    <font>
      <b/>
      <sz val="12"/>
      <color theme="0"/>
      <name val="Calibri"/>
      <family val="2"/>
    </font>
  </fonts>
  <fills count="12">
    <fill>
      <patternFill patternType="none"/>
    </fill>
    <fill>
      <patternFill patternType="gray125"/>
    </fill>
    <fill>
      <patternFill patternType="solid">
        <fgColor theme="8" tint="-0.499984740745262"/>
        <bgColor indexed="64"/>
      </patternFill>
    </fill>
    <fill>
      <patternFill patternType="solid">
        <fgColor rgb="FFFFFFFF"/>
        <bgColor indexed="64"/>
      </patternFill>
    </fill>
    <fill>
      <patternFill patternType="solid">
        <fgColor rgb="FF192952"/>
        <bgColor indexed="64"/>
      </patternFill>
    </fill>
    <fill>
      <patternFill patternType="solid">
        <fgColor rgb="FFCFAC65"/>
        <bgColor indexed="64"/>
      </patternFill>
    </fill>
    <fill>
      <patternFill patternType="solid">
        <fgColor rgb="FF0035A0"/>
        <bgColor indexed="64"/>
      </patternFill>
    </fill>
    <fill>
      <patternFill patternType="solid">
        <fgColor rgb="FFF2DAB1"/>
        <bgColor indexed="64"/>
      </patternFill>
    </fill>
    <fill>
      <patternFill patternType="solid">
        <fgColor rgb="FFC1C5C8"/>
        <bgColor indexed="64"/>
      </patternFill>
    </fill>
    <fill>
      <patternFill patternType="solid">
        <fgColor theme="0"/>
        <bgColor indexed="64"/>
      </patternFill>
    </fill>
    <fill>
      <patternFill patternType="solid">
        <fgColor rgb="FF182951"/>
        <bgColor indexed="64"/>
      </patternFill>
    </fill>
    <fill>
      <patternFill patternType="solid">
        <fgColor rgb="FFAFCAFF"/>
        <bgColor indexed="64"/>
      </patternFill>
    </fill>
  </fills>
  <borders count="26">
    <border>
      <left/>
      <right/>
      <top/>
      <bottom/>
      <diagonal/>
    </border>
    <border>
      <left style="dotted">
        <color indexed="64"/>
      </left>
      <right style="dotted">
        <color indexed="64"/>
      </right>
      <top style="dotted">
        <color indexed="64"/>
      </top>
      <bottom style="dotted">
        <color indexed="64"/>
      </bottom>
      <diagonal/>
    </border>
    <border>
      <left/>
      <right/>
      <top/>
      <bottom style="thin">
        <color theme="0"/>
      </bottom>
      <diagonal/>
    </border>
    <border>
      <left/>
      <right/>
      <top/>
      <bottom style="medium">
        <color indexed="64"/>
      </bottom>
      <diagonal/>
    </border>
    <border>
      <left/>
      <right/>
      <top style="medium">
        <color indexed="64"/>
      </top>
      <bottom/>
      <diagonal/>
    </border>
    <border>
      <left/>
      <right/>
      <top style="thin">
        <color theme="0"/>
      </top>
      <bottom style="thin">
        <color theme="0"/>
      </bottom>
      <diagonal/>
    </border>
    <border>
      <left/>
      <right style="dotted">
        <color indexed="64"/>
      </right>
      <top/>
      <bottom/>
      <diagonal/>
    </border>
    <border>
      <left style="dashDot">
        <color rgb="FFC1C5C8"/>
      </left>
      <right style="dashDot">
        <color rgb="FFC1C5C8"/>
      </right>
      <top style="dashDot">
        <color rgb="FFC1C5C8"/>
      </top>
      <bottom style="dashDot">
        <color rgb="FFC1C5C8"/>
      </bottom>
      <diagonal/>
    </border>
    <border>
      <left style="dotted">
        <color rgb="FFCFAC65"/>
      </left>
      <right/>
      <top style="dotted">
        <color rgb="FFCFAC65"/>
      </top>
      <bottom/>
      <diagonal/>
    </border>
    <border>
      <left/>
      <right/>
      <top style="dotted">
        <color rgb="FFCFAC65"/>
      </top>
      <bottom/>
      <diagonal/>
    </border>
    <border>
      <left/>
      <right style="dotted">
        <color rgb="FFCFAC65"/>
      </right>
      <top style="dotted">
        <color rgb="FFCFAC65"/>
      </top>
      <bottom/>
      <diagonal/>
    </border>
    <border>
      <left style="dotted">
        <color rgb="FFCFAC65"/>
      </left>
      <right/>
      <top/>
      <bottom/>
      <diagonal/>
    </border>
    <border>
      <left/>
      <right style="dotted">
        <color rgb="FFCFAC65"/>
      </right>
      <top/>
      <bottom/>
      <diagonal/>
    </border>
    <border>
      <left style="dotted">
        <color rgb="FFCFAC65"/>
      </left>
      <right/>
      <top/>
      <bottom style="dotted">
        <color rgb="FFCFAC65"/>
      </bottom>
      <diagonal/>
    </border>
    <border>
      <left/>
      <right/>
      <top/>
      <bottom style="dotted">
        <color rgb="FFCFAC65"/>
      </bottom>
      <diagonal/>
    </border>
    <border>
      <left/>
      <right style="dotted">
        <color rgb="FFCFAC65"/>
      </right>
      <top/>
      <bottom style="dotted">
        <color rgb="FFCFAC65"/>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rgb="FF182951"/>
      </left>
      <right style="thin">
        <color rgb="FF182951"/>
      </right>
      <top style="thin">
        <color rgb="FF182951"/>
      </top>
      <bottom style="thin">
        <color rgb="FF0035A0"/>
      </bottom>
      <diagonal/>
    </border>
    <border>
      <left style="thin">
        <color rgb="FF182951"/>
      </left>
      <right style="thin">
        <color rgb="FF182951"/>
      </right>
      <top/>
      <bottom/>
      <diagonal/>
    </border>
    <border>
      <left style="thin">
        <color rgb="FF182951"/>
      </left>
      <right style="thin">
        <color rgb="FF182951"/>
      </right>
      <top/>
      <bottom style="thin">
        <color rgb="FF182951"/>
      </bottom>
      <diagonal/>
    </border>
  </borders>
  <cellStyleXfs count="22">
    <xf numFmtId="164" fontId="0" fillId="0" borderId="0"/>
    <xf numFmtId="0" fontId="3" fillId="0" borderId="0" applyNumberFormat="0" applyFill="0" applyBorder="0" applyAlignment="0" applyProtection="0"/>
    <xf numFmtId="166" fontId="4" fillId="0" borderId="0"/>
    <xf numFmtId="0" fontId="5" fillId="0" borderId="0"/>
    <xf numFmtId="0" fontId="6" fillId="0" borderId="0"/>
    <xf numFmtId="0" fontId="5" fillId="0" borderId="0"/>
    <xf numFmtId="166" fontId="4" fillId="0" borderId="0"/>
    <xf numFmtId="166" fontId="4" fillId="0" borderId="0"/>
    <xf numFmtId="164" fontId="4" fillId="0" borderId="0"/>
    <xf numFmtId="0" fontId="7" fillId="0" borderId="0"/>
    <xf numFmtId="0" fontId="7" fillId="0" borderId="0"/>
    <xf numFmtId="41" fontId="8" fillId="0" borderId="0" applyFont="0" applyFill="0" applyBorder="0" applyAlignment="0" applyProtection="0"/>
    <xf numFmtId="166" fontId="4" fillId="0" borderId="0"/>
    <xf numFmtId="0" fontId="5" fillId="0" borderId="0"/>
    <xf numFmtId="0" fontId="5" fillId="0" borderId="0"/>
    <xf numFmtId="0" fontId="5" fillId="0" borderId="0"/>
    <xf numFmtId="166" fontId="4" fillId="0" borderId="0"/>
    <xf numFmtId="0" fontId="2" fillId="0" borderId="0"/>
    <xf numFmtId="166" fontId="4" fillId="0" borderId="0"/>
    <xf numFmtId="41" fontId="8" fillId="0" borderId="0" applyFont="0" applyFill="0" applyBorder="0" applyAlignment="0" applyProtection="0"/>
    <xf numFmtId="164" fontId="4" fillId="0" borderId="0"/>
    <xf numFmtId="164" fontId="8" fillId="0" borderId="0"/>
  </cellStyleXfs>
  <cellXfs count="523">
    <xf numFmtId="164" fontId="0" fillId="0" borderId="0" xfId="0"/>
    <xf numFmtId="0" fontId="15" fillId="0" borderId="0" xfId="17" applyFont="1" applyAlignment="1">
      <alignment vertical="center" wrapText="1"/>
    </xf>
    <xf numFmtId="166" fontId="16" fillId="0" borderId="0" xfId="2" applyFont="1" applyAlignment="1">
      <alignment vertical="center" wrapText="1"/>
    </xf>
    <xf numFmtId="166" fontId="13" fillId="0" borderId="0" xfId="2" applyFont="1" applyAlignment="1">
      <alignment vertical="center" wrapText="1"/>
    </xf>
    <xf numFmtId="166" fontId="13" fillId="0" borderId="0" xfId="7" applyFont="1" applyAlignment="1">
      <alignment vertical="center"/>
    </xf>
    <xf numFmtId="164" fontId="16" fillId="0" borderId="0" xfId="0" applyFont="1" applyAlignment="1">
      <alignment vertical="center"/>
    </xf>
    <xf numFmtId="0" fontId="16" fillId="0" borderId="0" xfId="3" applyFont="1" applyAlignment="1">
      <alignment vertical="center"/>
    </xf>
    <xf numFmtId="41" fontId="13" fillId="0" borderId="0" xfId="11" applyFont="1" applyFill="1" applyAlignment="1">
      <alignment horizontal="right" vertical="center" wrapText="1"/>
    </xf>
    <xf numFmtId="0" fontId="13" fillId="0" borderId="0" xfId="3" applyFont="1" applyAlignment="1">
      <alignment vertical="center"/>
    </xf>
    <xf numFmtId="0" fontId="13" fillId="0" borderId="0" xfId="3" applyFont="1" applyAlignment="1">
      <alignment vertical="center" wrapText="1"/>
    </xf>
    <xf numFmtId="164" fontId="19" fillId="3" borderId="7" xfId="0" applyFont="1" applyFill="1" applyBorder="1" applyAlignment="1">
      <alignment horizontal="center" vertical="center" wrapText="1"/>
    </xf>
    <xf numFmtId="164" fontId="20" fillId="4" borderId="7" xfId="0" applyFont="1" applyFill="1" applyBorder="1" applyAlignment="1">
      <alignment horizontal="center" vertical="center" wrapText="1"/>
    </xf>
    <xf numFmtId="164" fontId="19" fillId="5" borderId="7" xfId="0" applyFont="1" applyFill="1" applyBorder="1" applyAlignment="1">
      <alignment horizontal="center" vertical="center" wrapText="1"/>
    </xf>
    <xf numFmtId="164" fontId="20" fillId="6" borderId="7" xfId="0" applyFont="1" applyFill="1" applyBorder="1" applyAlignment="1">
      <alignment horizontal="center" vertical="center" wrapText="1"/>
    </xf>
    <xf numFmtId="164" fontId="19" fillId="7" borderId="7" xfId="0" applyFont="1" applyFill="1" applyBorder="1" applyAlignment="1">
      <alignment horizontal="center" vertical="center" wrapText="1"/>
    </xf>
    <xf numFmtId="164" fontId="19" fillId="8" borderId="7" xfId="0" applyFont="1" applyFill="1" applyBorder="1" applyAlignment="1">
      <alignment horizontal="center" vertical="center" wrapText="1"/>
    </xf>
    <xf numFmtId="0" fontId="1" fillId="0" borderId="0" xfId="17" applyFont="1"/>
    <xf numFmtId="0" fontId="1" fillId="9" borderId="0" xfId="17" applyFont="1" applyFill="1"/>
    <xf numFmtId="164" fontId="11" fillId="0" borderId="0" xfId="0" applyFont="1" applyAlignment="1">
      <alignment vertical="center" wrapText="1"/>
    </xf>
    <xf numFmtId="164" fontId="13" fillId="0" borderId="0" xfId="0" applyFont="1" applyAlignment="1">
      <alignment vertical="center" wrapText="1"/>
    </xf>
    <xf numFmtId="166" fontId="22" fillId="4" borderId="0" xfId="2" applyFont="1" applyFill="1" applyAlignment="1">
      <alignment horizontal="left" vertical="center" wrapText="1"/>
    </xf>
    <xf numFmtId="1" fontId="22" fillId="4" borderId="0" xfId="2" applyNumberFormat="1" applyFont="1" applyFill="1" applyAlignment="1">
      <alignment horizontal="right" vertical="center" wrapText="1"/>
    </xf>
    <xf numFmtId="166" fontId="16" fillId="0" borderId="0" xfId="2" applyFont="1" applyAlignment="1">
      <alignment horizontal="center" vertical="center" wrapText="1"/>
    </xf>
    <xf numFmtId="1" fontId="16" fillId="0" borderId="0" xfId="2" applyNumberFormat="1" applyFont="1" applyAlignment="1">
      <alignment horizontal="right" vertical="center" wrapText="1"/>
    </xf>
    <xf numFmtId="166" fontId="23" fillId="0" borderId="0" xfId="2" applyFont="1" applyAlignment="1">
      <alignment horizontal="left" vertical="center" wrapText="1"/>
    </xf>
    <xf numFmtId="41" fontId="16" fillId="0" borderId="0" xfId="11" applyFont="1" applyFill="1" applyAlignment="1">
      <alignment horizontal="right" vertical="center" wrapText="1"/>
    </xf>
    <xf numFmtId="166" fontId="24" fillId="0" borderId="0" xfId="2" applyFont="1" applyAlignment="1">
      <alignment horizontal="left" vertical="center" wrapText="1"/>
    </xf>
    <xf numFmtId="166" fontId="13" fillId="0" borderId="0" xfId="2" applyFont="1" applyAlignment="1">
      <alignment horizontal="left" vertical="center" wrapText="1" indent="1"/>
    </xf>
    <xf numFmtId="166" fontId="13" fillId="0" borderId="0" xfId="2" applyFont="1" applyAlignment="1">
      <alignment horizontal="left" vertical="center" wrapText="1"/>
    </xf>
    <xf numFmtId="41" fontId="13" fillId="0" borderId="0" xfId="11" applyFont="1" applyFill="1" applyBorder="1" applyAlignment="1">
      <alignment horizontal="right" vertical="center" wrapText="1"/>
    </xf>
    <xf numFmtId="41" fontId="13" fillId="0" borderId="3" xfId="11" applyFont="1" applyFill="1" applyBorder="1" applyAlignment="1">
      <alignment horizontal="right" vertical="center" wrapText="1"/>
    </xf>
    <xf numFmtId="166" fontId="13" fillId="0" borderId="0" xfId="2" applyFont="1" applyAlignment="1">
      <alignment horizontal="right" vertical="center" wrapText="1"/>
    </xf>
    <xf numFmtId="166" fontId="13" fillId="0" borderId="3" xfId="2" applyFont="1" applyBorder="1" applyAlignment="1">
      <alignment horizontal="left" vertical="center" wrapText="1" indent="1"/>
    </xf>
    <xf numFmtId="0" fontId="21" fillId="0" borderId="0" xfId="17" applyFont="1" applyAlignment="1">
      <alignment vertical="center" wrapText="1"/>
    </xf>
    <xf numFmtId="168" fontId="16" fillId="0" borderId="0" xfId="11" applyNumberFormat="1" applyFont="1" applyFill="1" applyAlignment="1">
      <alignment horizontal="right" vertical="center" wrapText="1"/>
    </xf>
    <xf numFmtId="168" fontId="13" fillId="0" borderId="0" xfId="11" applyNumberFormat="1" applyFont="1" applyFill="1" applyAlignment="1">
      <alignment horizontal="right" vertical="center" wrapText="1"/>
    </xf>
    <xf numFmtId="166" fontId="13" fillId="0" borderId="4" xfId="2" applyFont="1" applyBorder="1" applyAlignment="1">
      <alignment vertical="center" wrapText="1"/>
    </xf>
    <xf numFmtId="0" fontId="16" fillId="0" borderId="0" xfId="3" applyFont="1" applyAlignment="1">
      <alignment horizontal="center" vertical="center" wrapText="1"/>
    </xf>
    <xf numFmtId="165" fontId="22" fillId="4" borderId="0" xfId="0" applyNumberFormat="1" applyFont="1" applyFill="1" applyAlignment="1">
      <alignment vertical="center"/>
    </xf>
    <xf numFmtId="165" fontId="22" fillId="4" borderId="0" xfId="0" applyNumberFormat="1" applyFont="1" applyFill="1" applyAlignment="1">
      <alignment horizontal="right" vertical="center"/>
    </xf>
    <xf numFmtId="165" fontId="22" fillId="4" borderId="0" xfId="0" applyNumberFormat="1" applyFont="1" applyFill="1" applyAlignment="1">
      <alignment horizontal="right" vertical="center" wrapText="1"/>
    </xf>
    <xf numFmtId="165" fontId="22" fillId="4" borderId="0" xfId="0" applyNumberFormat="1" applyFont="1" applyFill="1" applyAlignment="1">
      <alignment horizontal="left" vertical="center"/>
    </xf>
    <xf numFmtId="166" fontId="16" fillId="0" borderId="0" xfId="2" applyFont="1" applyAlignment="1">
      <alignment horizontal="left" vertical="center" wrapText="1"/>
    </xf>
    <xf numFmtId="168" fontId="13" fillId="0" borderId="0" xfId="11" applyNumberFormat="1" applyFont="1" applyFill="1" applyBorder="1" applyAlignment="1">
      <alignment horizontal="right" vertical="center" wrapText="1"/>
    </xf>
    <xf numFmtId="0" fontId="16" fillId="0" borderId="0" xfId="3" applyFont="1" applyAlignment="1">
      <alignment horizontal="center" vertical="center"/>
    </xf>
    <xf numFmtId="0" fontId="13" fillId="0" borderId="0" xfId="14" applyFont="1" applyAlignment="1">
      <alignment vertical="center"/>
    </xf>
    <xf numFmtId="165" fontId="16" fillId="0" borderId="0" xfId="3" applyNumberFormat="1" applyFont="1" applyAlignment="1">
      <alignment vertical="center"/>
    </xf>
    <xf numFmtId="165" fontId="13" fillId="0" borderId="0" xfId="3" applyNumberFormat="1" applyFont="1" applyAlignment="1">
      <alignment vertical="center"/>
    </xf>
    <xf numFmtId="41" fontId="16" fillId="0" borderId="0" xfId="11" applyFont="1" applyFill="1" applyBorder="1" applyAlignment="1">
      <alignment horizontal="right" vertical="center" wrapText="1"/>
    </xf>
    <xf numFmtId="0" fontId="16" fillId="0" borderId="0" xfId="4" applyFont="1" applyAlignment="1">
      <alignment vertical="center"/>
    </xf>
    <xf numFmtId="166" fontId="22" fillId="0" borderId="0" xfId="6" applyFont="1" applyAlignment="1">
      <alignment horizontal="left" vertical="center" wrapText="1"/>
    </xf>
    <xf numFmtId="166" fontId="22" fillId="0" borderId="0" xfId="6" applyFont="1" applyAlignment="1">
      <alignment horizontal="right" vertical="center" wrapText="1"/>
    </xf>
    <xf numFmtId="165" fontId="22" fillId="0" borderId="0" xfId="6" applyNumberFormat="1" applyFont="1" applyAlignment="1">
      <alignment horizontal="right" vertical="center" wrapText="1"/>
    </xf>
    <xf numFmtId="165" fontId="22" fillId="0" borderId="0" xfId="6" applyNumberFormat="1" applyFont="1" applyAlignment="1">
      <alignment horizontal="right" vertical="center"/>
    </xf>
    <xf numFmtId="166" fontId="13" fillId="0" borderId="0" xfId="2" applyFont="1" applyAlignment="1">
      <alignment vertical="center"/>
    </xf>
    <xf numFmtId="166" fontId="13" fillId="0" borderId="0" xfId="6" applyFont="1" applyAlignment="1">
      <alignment vertical="center"/>
    </xf>
    <xf numFmtId="0" fontId="13" fillId="0" borderId="0" xfId="13" applyFont="1" applyAlignment="1">
      <alignment vertical="center"/>
    </xf>
    <xf numFmtId="166" fontId="21" fillId="0" borderId="0" xfId="7" applyFont="1" applyAlignment="1" applyProtection="1">
      <alignment horizontal="center" vertical="center" wrapText="1"/>
      <protection hidden="1"/>
    </xf>
    <xf numFmtId="165" fontId="13" fillId="0" borderId="0" xfId="7" applyNumberFormat="1" applyFont="1" applyAlignment="1">
      <alignment vertical="center"/>
    </xf>
    <xf numFmtId="165" fontId="13" fillId="0" borderId="0" xfId="10" applyNumberFormat="1" applyFont="1" applyAlignment="1">
      <alignment vertical="center"/>
    </xf>
    <xf numFmtId="164" fontId="13" fillId="0" borderId="0" xfId="0" applyFont="1" applyAlignment="1">
      <alignment vertical="center"/>
    </xf>
    <xf numFmtId="166" fontId="16" fillId="0" borderId="4" xfId="6" applyFont="1" applyBorder="1" applyAlignment="1">
      <alignment vertical="center" wrapText="1"/>
    </xf>
    <xf numFmtId="166" fontId="13" fillId="0" borderId="4" xfId="6" applyFont="1" applyBorder="1" applyAlignment="1">
      <alignment vertical="center" wrapText="1"/>
    </xf>
    <xf numFmtId="0" fontId="13" fillId="0" borderId="0" xfId="5" applyFont="1" applyAlignment="1">
      <alignment vertical="center"/>
    </xf>
    <xf numFmtId="41" fontId="13" fillId="0" borderId="0" xfId="11" applyFont="1" applyFill="1" applyBorder="1" applyAlignment="1">
      <alignment vertical="center" wrapText="1"/>
    </xf>
    <xf numFmtId="166" fontId="13" fillId="0" borderId="0" xfId="2" applyFont="1" applyAlignment="1">
      <alignment horizontal="left" vertical="center" wrapText="1" indent="2"/>
    </xf>
    <xf numFmtId="166" fontId="16" fillId="0" borderId="0" xfId="2" applyFont="1" applyAlignment="1">
      <alignment horizontal="right" vertical="center"/>
    </xf>
    <xf numFmtId="168" fontId="17" fillId="0" borderId="0" xfId="11" applyNumberFormat="1" applyFont="1" applyFill="1" applyAlignment="1">
      <alignment horizontal="right" vertical="center" wrapText="1"/>
    </xf>
    <xf numFmtId="168" fontId="14" fillId="0" borderId="0" xfId="11" applyNumberFormat="1" applyFont="1" applyFill="1" applyAlignment="1">
      <alignment horizontal="right" vertical="center" wrapText="1"/>
    </xf>
    <xf numFmtId="168" fontId="14" fillId="0" borderId="3" xfId="11" applyNumberFormat="1" applyFont="1" applyFill="1" applyBorder="1" applyAlignment="1">
      <alignment horizontal="right" vertical="center" wrapText="1"/>
    </xf>
    <xf numFmtId="41" fontId="17" fillId="0" borderId="0" xfId="11" applyFont="1" applyFill="1" applyAlignment="1">
      <alignment horizontal="right" vertical="center" wrapText="1"/>
    </xf>
    <xf numFmtId="41" fontId="14" fillId="0" borderId="0" xfId="11" applyFont="1" applyFill="1" applyAlignment="1">
      <alignment horizontal="right" vertical="center" wrapText="1"/>
    </xf>
    <xf numFmtId="41" fontId="14" fillId="0" borderId="0" xfId="11" applyFont="1" applyFill="1" applyBorder="1" applyAlignment="1">
      <alignment horizontal="right" vertical="center" wrapText="1"/>
    </xf>
    <xf numFmtId="41" fontId="14" fillId="0" borderId="3" xfId="11" applyFont="1" applyFill="1" applyBorder="1" applyAlignment="1">
      <alignment horizontal="right" vertical="center" wrapText="1"/>
    </xf>
    <xf numFmtId="165" fontId="17" fillId="0" borderId="0" xfId="2" applyNumberFormat="1" applyFont="1" applyAlignment="1">
      <alignment horizontal="right" vertical="center" wrapText="1"/>
    </xf>
    <xf numFmtId="41" fontId="17" fillId="0" borderId="3" xfId="11" applyFont="1" applyFill="1" applyBorder="1" applyAlignment="1">
      <alignment horizontal="right" vertical="center" wrapText="1"/>
    </xf>
    <xf numFmtId="41" fontId="17" fillId="0" borderId="0" xfId="11" applyFont="1" applyFill="1" applyBorder="1" applyAlignment="1">
      <alignment horizontal="right" vertical="center" wrapText="1"/>
    </xf>
    <xf numFmtId="166" fontId="16" fillId="0" borderId="3" xfId="2" applyFont="1" applyBorder="1" applyAlignment="1">
      <alignment horizontal="left" vertical="center" wrapText="1"/>
    </xf>
    <xf numFmtId="166" fontId="14" fillId="0" borderId="0" xfId="2" applyFont="1" applyAlignment="1">
      <alignment horizontal="left" vertical="center" wrapText="1"/>
    </xf>
    <xf numFmtId="166" fontId="14" fillId="0" borderId="3" xfId="2" applyFont="1" applyBorder="1" applyAlignment="1">
      <alignment horizontal="left" vertical="center" wrapText="1"/>
    </xf>
    <xf numFmtId="41" fontId="36" fillId="0" borderId="0" xfId="11" applyFont="1" applyFill="1" applyAlignment="1">
      <alignment horizontal="right" vertical="center" wrapText="1"/>
    </xf>
    <xf numFmtId="41" fontId="19" fillId="0" borderId="0" xfId="11" applyFont="1" applyFill="1" applyAlignment="1">
      <alignment horizontal="right" vertical="center" wrapText="1"/>
    </xf>
    <xf numFmtId="170" fontId="17" fillId="0" borderId="0" xfId="11" applyNumberFormat="1" applyFont="1" applyFill="1" applyAlignment="1">
      <alignment horizontal="right" vertical="center" wrapText="1"/>
    </xf>
    <xf numFmtId="168" fontId="14" fillId="0" borderId="0" xfId="11" applyNumberFormat="1" applyFont="1" applyFill="1" applyBorder="1" applyAlignment="1">
      <alignment horizontal="right" vertical="center" wrapText="1"/>
    </xf>
    <xf numFmtId="170" fontId="14" fillId="0" borderId="0" xfId="11" applyNumberFormat="1" applyFont="1" applyFill="1" applyBorder="1" applyAlignment="1">
      <alignment horizontal="right" vertical="center" wrapText="1"/>
    </xf>
    <xf numFmtId="165" fontId="14" fillId="0" borderId="0" xfId="6" applyNumberFormat="1" applyFont="1" applyAlignment="1">
      <alignment horizontal="right" vertical="center"/>
    </xf>
    <xf numFmtId="166" fontId="16" fillId="0" borderId="0" xfId="7" applyFont="1" applyAlignment="1">
      <alignment vertical="center"/>
    </xf>
    <xf numFmtId="41" fontId="37" fillId="0" borderId="0" xfId="11" applyFont="1" applyFill="1" applyAlignment="1">
      <alignment horizontal="right" vertical="center" wrapText="1"/>
    </xf>
    <xf numFmtId="166" fontId="13" fillId="0" borderId="4" xfId="2" applyFont="1" applyBorder="1" applyAlignment="1">
      <alignment vertical="center"/>
    </xf>
    <xf numFmtId="3" fontId="17" fillId="0" borderId="0" xfId="11" applyNumberFormat="1" applyFont="1" applyFill="1" applyAlignment="1">
      <alignment horizontal="right" vertical="center" wrapText="1"/>
    </xf>
    <xf numFmtId="166" fontId="13" fillId="0" borderId="4" xfId="7" applyFont="1" applyBorder="1" applyAlignment="1">
      <alignment vertical="center"/>
    </xf>
    <xf numFmtId="0" fontId="43" fillId="7" borderId="1" xfId="1" applyFont="1" applyFill="1" applyBorder="1" applyAlignment="1" applyProtection="1">
      <alignment horizontal="center" vertical="center" wrapText="1"/>
      <protection locked="0"/>
    </xf>
    <xf numFmtId="3" fontId="17" fillId="0" borderId="0" xfId="2" applyNumberFormat="1" applyFont="1" applyAlignment="1">
      <alignment horizontal="right" vertical="center" wrapText="1"/>
    </xf>
    <xf numFmtId="166" fontId="13" fillId="0" borderId="0" xfId="2" applyFont="1" applyAlignment="1">
      <alignment horizontal="left" vertical="center" indent="1"/>
    </xf>
    <xf numFmtId="166" fontId="22" fillId="10" borderId="0" xfId="2" applyFont="1" applyFill="1" applyAlignment="1">
      <alignment horizontal="left" vertical="center" wrapText="1"/>
    </xf>
    <xf numFmtId="1" fontId="22" fillId="10" borderId="0" xfId="2" applyNumberFormat="1" applyFont="1" applyFill="1" applyAlignment="1">
      <alignment horizontal="right" vertical="center" wrapText="1"/>
    </xf>
    <xf numFmtId="166" fontId="22" fillId="10" borderId="0" xfId="2" applyFont="1" applyFill="1" applyAlignment="1">
      <alignment horizontal="right" vertical="center" wrapText="1"/>
    </xf>
    <xf numFmtId="1" fontId="22" fillId="10" borderId="0" xfId="2" applyNumberFormat="1" applyFont="1" applyFill="1" applyAlignment="1">
      <alignment horizontal="right" vertical="center"/>
    </xf>
    <xf numFmtId="1" fontId="30" fillId="10" borderId="0" xfId="2" applyNumberFormat="1" applyFont="1" applyFill="1" applyAlignment="1">
      <alignment horizontal="right" vertical="center"/>
    </xf>
    <xf numFmtId="165" fontId="22" fillId="10" borderId="0" xfId="0" applyNumberFormat="1" applyFont="1" applyFill="1" applyAlignment="1">
      <alignment vertical="center"/>
    </xf>
    <xf numFmtId="165" fontId="22" fillId="10" borderId="0" xfId="0" applyNumberFormat="1" applyFont="1" applyFill="1" applyAlignment="1">
      <alignment horizontal="right" vertical="center"/>
    </xf>
    <xf numFmtId="165" fontId="22" fillId="10" borderId="0" xfId="0" applyNumberFormat="1" applyFont="1" applyFill="1" applyAlignment="1">
      <alignment horizontal="right" vertical="center" wrapText="1"/>
    </xf>
    <xf numFmtId="165" fontId="22" fillId="10" borderId="0" xfId="0" applyNumberFormat="1" applyFont="1" applyFill="1" applyAlignment="1">
      <alignment horizontal="left" vertical="center"/>
    </xf>
    <xf numFmtId="0" fontId="13" fillId="10" borderId="0" xfId="3" applyFont="1" applyFill="1" applyAlignment="1">
      <alignment vertical="center"/>
    </xf>
    <xf numFmtId="165" fontId="22" fillId="10" borderId="0" xfId="2" quotePrefix="1" applyNumberFormat="1" applyFont="1" applyFill="1" applyAlignment="1">
      <alignment horizontal="right" vertical="center"/>
    </xf>
    <xf numFmtId="165" fontId="22" fillId="10" borderId="0" xfId="2" applyNumberFormat="1" applyFont="1" applyFill="1" applyAlignment="1">
      <alignment horizontal="right" vertical="center" wrapText="1"/>
    </xf>
    <xf numFmtId="165" fontId="22" fillId="10" borderId="0" xfId="2" applyNumberFormat="1" applyFont="1" applyFill="1" applyAlignment="1">
      <alignment horizontal="right" vertical="center"/>
    </xf>
    <xf numFmtId="165" fontId="22" fillId="10" borderId="0" xfId="2" quotePrefix="1" applyNumberFormat="1" applyFont="1" applyFill="1" applyAlignment="1">
      <alignment horizontal="right" vertical="center" wrapText="1"/>
    </xf>
    <xf numFmtId="165" fontId="22" fillId="10" borderId="0" xfId="6" quotePrefix="1" applyNumberFormat="1" applyFont="1" applyFill="1" applyAlignment="1">
      <alignment horizontal="center" vertical="center"/>
    </xf>
    <xf numFmtId="165" fontId="13" fillId="10" borderId="0" xfId="3" applyNumberFormat="1" applyFont="1" applyFill="1" applyAlignment="1">
      <alignment vertical="center"/>
    </xf>
    <xf numFmtId="165" fontId="22" fillId="10" borderId="0" xfId="6" applyNumberFormat="1" applyFont="1" applyFill="1" applyAlignment="1">
      <alignment vertical="center"/>
    </xf>
    <xf numFmtId="165" fontId="29" fillId="10" borderId="0" xfId="6" applyNumberFormat="1" applyFont="1" applyFill="1" applyAlignment="1">
      <alignment vertical="center"/>
    </xf>
    <xf numFmtId="165" fontId="22" fillId="10" borderId="0" xfId="6" applyNumberFormat="1" applyFont="1" applyFill="1" applyAlignment="1">
      <alignment horizontal="right" vertical="center" wrapText="1"/>
    </xf>
    <xf numFmtId="165" fontId="22" fillId="10" borderId="0" xfId="6" applyNumberFormat="1" applyFont="1" applyFill="1" applyAlignment="1">
      <alignment horizontal="right" vertical="center"/>
    </xf>
    <xf numFmtId="165" fontId="22" fillId="10" borderId="0" xfId="6" applyNumberFormat="1" applyFont="1" applyFill="1" applyAlignment="1">
      <alignment horizontal="center" vertical="center"/>
    </xf>
    <xf numFmtId="165" fontId="13" fillId="10" borderId="0" xfId="6" applyNumberFormat="1" applyFont="1" applyFill="1" applyAlignment="1">
      <alignment vertical="center"/>
    </xf>
    <xf numFmtId="165" fontId="22" fillId="10" borderId="0" xfId="6" applyNumberFormat="1" applyFont="1" applyFill="1" applyAlignment="1">
      <alignment horizontal="center" vertical="center" wrapText="1"/>
    </xf>
    <xf numFmtId="0" fontId="22" fillId="10" borderId="0" xfId="5" applyFont="1" applyFill="1" applyAlignment="1">
      <alignment vertical="center"/>
    </xf>
    <xf numFmtId="165" fontId="22" fillId="10" borderId="0" xfId="6" applyNumberFormat="1" applyFont="1" applyFill="1" applyAlignment="1">
      <alignment vertical="center" wrapText="1"/>
    </xf>
    <xf numFmtId="166" fontId="22" fillId="10" borderId="0" xfId="6" applyFont="1" applyFill="1" applyAlignment="1">
      <alignment horizontal="right" vertical="center" wrapText="1"/>
    </xf>
    <xf numFmtId="166" fontId="22" fillId="10" borderId="0" xfId="6" applyFont="1" applyFill="1" applyAlignment="1">
      <alignment vertical="center" wrapText="1"/>
    </xf>
    <xf numFmtId="166" fontId="22" fillId="10" borderId="0" xfId="6" applyFont="1" applyFill="1" applyAlignment="1">
      <alignment vertical="center"/>
    </xf>
    <xf numFmtId="166" fontId="13" fillId="0" borderId="4" xfId="6" applyFont="1" applyBorder="1" applyAlignment="1">
      <alignment vertical="center"/>
    </xf>
    <xf numFmtId="165" fontId="29" fillId="10" borderId="0" xfId="7" applyNumberFormat="1" applyFont="1" applyFill="1" applyAlignment="1">
      <alignment vertical="center"/>
    </xf>
    <xf numFmtId="165" fontId="22" fillId="10" borderId="0" xfId="7" applyNumberFormat="1" applyFont="1" applyFill="1" applyAlignment="1">
      <alignment vertical="center"/>
    </xf>
    <xf numFmtId="166" fontId="29" fillId="10" borderId="0" xfId="6" applyFont="1" applyFill="1" applyAlignment="1">
      <alignment vertical="center"/>
    </xf>
    <xf numFmtId="166" fontId="29" fillId="10" borderId="0" xfId="6" applyFont="1" applyFill="1" applyAlignment="1">
      <alignment vertical="center" wrapText="1"/>
    </xf>
    <xf numFmtId="0" fontId="22" fillId="10" borderId="0" xfId="3" applyFont="1" applyFill="1" applyAlignment="1">
      <alignment vertical="center"/>
    </xf>
    <xf numFmtId="1" fontId="30" fillId="10" borderId="0" xfId="3" applyNumberFormat="1" applyFont="1" applyFill="1" applyAlignment="1">
      <alignment vertical="center"/>
    </xf>
    <xf numFmtId="0" fontId="1" fillId="0" borderId="0" xfId="17" applyFont="1" applyAlignment="1">
      <alignment vertical="center" wrapText="1"/>
    </xf>
    <xf numFmtId="0" fontId="1" fillId="9" borderId="19" xfId="17" applyFont="1" applyFill="1" applyBorder="1" applyAlignment="1">
      <alignment vertical="center" wrapText="1"/>
    </xf>
    <xf numFmtId="0" fontId="1" fillId="9" borderId="20" xfId="17" applyFont="1" applyFill="1" applyBorder="1" applyAlignment="1">
      <alignment vertical="center" wrapText="1"/>
    </xf>
    <xf numFmtId="0" fontId="11" fillId="0" borderId="0" xfId="17" applyFont="1" applyAlignment="1">
      <alignment vertical="center" wrapText="1"/>
    </xf>
    <xf numFmtId="0" fontId="22" fillId="10" borderId="0" xfId="3" applyFont="1" applyFill="1" applyAlignment="1">
      <alignment horizontal="left" vertical="center"/>
    </xf>
    <xf numFmtId="166" fontId="13" fillId="0" borderId="0" xfId="7" applyFont="1" applyAlignment="1">
      <alignment horizontal="left" vertical="center"/>
    </xf>
    <xf numFmtId="166" fontId="16" fillId="0" borderId="0" xfId="2" applyFont="1" applyAlignment="1">
      <alignment horizontal="left" vertical="center"/>
    </xf>
    <xf numFmtId="168" fontId="17" fillId="0" borderId="0" xfId="19" applyNumberFormat="1" applyFont="1" applyFill="1" applyAlignment="1">
      <alignment horizontal="right" vertical="center" wrapText="1"/>
    </xf>
    <xf numFmtId="168" fontId="14" fillId="0" borderId="0" xfId="19" applyNumberFormat="1" applyFont="1" applyFill="1" applyAlignment="1">
      <alignment horizontal="right" vertical="center" wrapText="1"/>
    </xf>
    <xf numFmtId="41" fontId="17" fillId="0" borderId="0" xfId="19" applyFont="1" applyFill="1" applyAlignment="1">
      <alignment horizontal="right" vertical="center" wrapText="1"/>
    </xf>
    <xf numFmtId="41" fontId="14" fillId="0" borderId="0" xfId="19" applyFont="1" applyFill="1" applyAlignment="1">
      <alignment horizontal="right" vertical="center" wrapText="1"/>
    </xf>
    <xf numFmtId="0" fontId="22" fillId="10" borderId="0" xfId="3" applyFont="1" applyFill="1" applyAlignment="1">
      <alignment vertical="center" wrapText="1"/>
    </xf>
    <xf numFmtId="0" fontId="22" fillId="10" borderId="0" xfId="3" applyFont="1" applyFill="1" applyAlignment="1">
      <alignment horizontal="right" vertical="center"/>
    </xf>
    <xf numFmtId="0" fontId="22" fillId="10" borderId="0" xfId="3" applyFont="1" applyFill="1" applyAlignment="1">
      <alignment horizontal="right" vertical="center" wrapText="1"/>
    </xf>
    <xf numFmtId="0" fontId="30" fillId="10" borderId="0" xfId="3" applyFont="1" applyFill="1" applyAlignment="1">
      <alignment vertical="center"/>
    </xf>
    <xf numFmtId="164" fontId="22" fillId="10" borderId="0" xfId="0" applyFont="1" applyFill="1" applyAlignment="1">
      <alignment horizontal="left" vertical="center"/>
    </xf>
    <xf numFmtId="0" fontId="13" fillId="0" borderId="0" xfId="5" applyFont="1" applyAlignment="1">
      <alignment vertical="center" wrapText="1"/>
    </xf>
    <xf numFmtId="166" fontId="22" fillId="10" borderId="0" xfId="7" applyFont="1" applyFill="1" applyAlignment="1">
      <alignment horizontal="left" vertical="center"/>
    </xf>
    <xf numFmtId="1" fontId="22" fillId="10" borderId="0" xfId="7" applyNumberFormat="1" applyFont="1" applyFill="1" applyAlignment="1">
      <alignment horizontal="right" vertical="center"/>
    </xf>
    <xf numFmtId="166" fontId="22" fillId="10" borderId="0" xfId="7" applyFont="1" applyFill="1" applyAlignment="1">
      <alignment vertical="center"/>
    </xf>
    <xf numFmtId="0" fontId="22" fillId="10" borderId="0" xfId="3" applyFont="1" applyFill="1" applyAlignment="1">
      <alignment horizontal="center" vertical="center"/>
    </xf>
    <xf numFmtId="166" fontId="22" fillId="10" borderId="0" xfId="7" applyFont="1" applyFill="1" applyAlignment="1">
      <alignment horizontal="left" vertical="center" wrapText="1"/>
    </xf>
    <xf numFmtId="166" fontId="22" fillId="10" borderId="0" xfId="7" applyFont="1" applyFill="1" applyAlignment="1">
      <alignment horizontal="right" vertical="center"/>
    </xf>
    <xf numFmtId="164" fontId="22" fillId="10" borderId="0" xfId="0" applyFont="1" applyFill="1" applyAlignment="1">
      <alignment vertical="center"/>
    </xf>
    <xf numFmtId="164" fontId="22" fillId="10" borderId="0" xfId="0" applyFont="1" applyFill="1" applyAlignment="1">
      <alignment horizontal="right" vertical="center"/>
    </xf>
    <xf numFmtId="164" fontId="22" fillId="10" borderId="0" xfId="0" applyFont="1" applyFill="1" applyAlignment="1">
      <alignment horizontal="right" vertical="center" wrapText="1"/>
    </xf>
    <xf numFmtId="1" fontId="22" fillId="10" borderId="0" xfId="7" applyNumberFormat="1" applyFont="1" applyFill="1" applyAlignment="1">
      <alignment horizontal="right" vertical="center" wrapText="1"/>
    </xf>
    <xf numFmtId="166" fontId="13" fillId="0" borderId="0" xfId="7" applyFont="1" applyAlignment="1">
      <alignment horizontal="center" vertical="center"/>
    </xf>
    <xf numFmtId="166" fontId="23" fillId="0" borderId="0" xfId="6" quotePrefix="1" applyFont="1" applyAlignment="1">
      <alignment horizontal="left" vertical="center"/>
    </xf>
    <xf numFmtId="0" fontId="26" fillId="0" borderId="0" xfId="3" applyFont="1" applyAlignment="1">
      <alignment vertical="center"/>
    </xf>
    <xf numFmtId="0" fontId="13" fillId="0" borderId="0" xfId="3" applyFont="1" applyAlignment="1">
      <alignment horizontal="left" vertical="center"/>
    </xf>
    <xf numFmtId="166" fontId="10" fillId="0" borderId="0" xfId="6" quotePrefix="1" applyFont="1" applyAlignment="1">
      <alignment horizontal="center" vertical="center"/>
    </xf>
    <xf numFmtId="166" fontId="16" fillId="0" borderId="0" xfId="6" applyFont="1" applyAlignment="1">
      <alignment vertical="center"/>
    </xf>
    <xf numFmtId="166" fontId="16" fillId="0" borderId="0" xfId="6" applyFont="1" applyAlignment="1">
      <alignment horizontal="center" vertical="center"/>
    </xf>
    <xf numFmtId="0" fontId="13" fillId="0" borderId="4" xfId="3" applyFont="1" applyBorder="1" applyAlignment="1">
      <alignment horizontal="left" vertical="center"/>
    </xf>
    <xf numFmtId="166" fontId="22" fillId="2" borderId="0" xfId="6" applyFont="1" applyFill="1" applyAlignment="1">
      <alignment vertical="center"/>
    </xf>
    <xf numFmtId="166" fontId="22" fillId="2" borderId="0" xfId="6" applyFont="1" applyFill="1" applyAlignment="1">
      <alignment horizontal="right" vertical="center"/>
    </xf>
    <xf numFmtId="165" fontId="19" fillId="0" borderId="0" xfId="6" applyNumberFormat="1" applyFont="1" applyAlignment="1">
      <alignment vertical="center"/>
    </xf>
    <xf numFmtId="165" fontId="13" fillId="0" borderId="0" xfId="6" applyNumberFormat="1" applyFont="1" applyAlignment="1">
      <alignment horizontal="right" vertical="center"/>
    </xf>
    <xf numFmtId="165" fontId="12" fillId="0" borderId="0" xfId="6" applyNumberFormat="1" applyFont="1" applyAlignment="1">
      <alignment vertical="center"/>
    </xf>
    <xf numFmtId="166" fontId="22" fillId="2" borderId="0" xfId="6" quotePrefix="1" applyFont="1" applyFill="1" applyAlignment="1">
      <alignment horizontal="center" vertical="center" wrapText="1"/>
    </xf>
    <xf numFmtId="166" fontId="22" fillId="2" borderId="2" xfId="6" applyFont="1" applyFill="1" applyBorder="1" applyAlignment="1">
      <alignment horizontal="center" vertical="center" wrapText="1"/>
    </xf>
    <xf numFmtId="166" fontId="22" fillId="2" borderId="0" xfId="6" applyFont="1" applyFill="1" applyAlignment="1">
      <alignment horizontal="right" vertical="center" wrapText="1"/>
    </xf>
    <xf numFmtId="0" fontId="13" fillId="0" borderId="0" xfId="17" applyFont="1" applyAlignment="1">
      <alignment vertical="center"/>
    </xf>
    <xf numFmtId="166" fontId="16" fillId="0" borderId="0" xfId="2" applyFont="1" applyAlignment="1">
      <alignment horizontal="center" vertical="center"/>
    </xf>
    <xf numFmtId="3" fontId="13" fillId="0" borderId="0" xfId="2" applyNumberFormat="1" applyFont="1" applyAlignment="1">
      <alignment horizontal="right" vertical="center"/>
    </xf>
    <xf numFmtId="1" fontId="13" fillId="0" borderId="0" xfId="4" applyNumberFormat="1" applyFont="1" applyAlignment="1">
      <alignment vertical="center"/>
    </xf>
    <xf numFmtId="165" fontId="13" fillId="0" borderId="0" xfId="2" applyNumberFormat="1" applyFont="1" applyAlignment="1">
      <alignment horizontal="center" vertical="center"/>
    </xf>
    <xf numFmtId="3" fontId="13" fillId="0" borderId="4" xfId="0" applyNumberFormat="1" applyFont="1" applyBorder="1" applyAlignment="1">
      <alignment horizontal="right" vertical="center"/>
    </xf>
    <xf numFmtId="3" fontId="13" fillId="0" borderId="4" xfId="2" applyNumberFormat="1" applyFont="1" applyBorder="1" applyAlignment="1">
      <alignment horizontal="right" vertical="center"/>
    </xf>
    <xf numFmtId="164" fontId="13" fillId="0" borderId="0" xfId="0" applyFont="1" applyAlignment="1">
      <alignment horizontal="left" vertical="center"/>
    </xf>
    <xf numFmtId="166" fontId="13" fillId="0" borderId="0" xfId="2" applyFont="1" applyAlignment="1">
      <alignment horizontal="center" vertical="center"/>
    </xf>
    <xf numFmtId="164" fontId="23" fillId="0" borderId="0" xfId="0" applyFont="1" applyAlignment="1">
      <alignment vertical="center"/>
    </xf>
    <xf numFmtId="3" fontId="13" fillId="0" borderId="0" xfId="0" applyNumberFormat="1" applyFont="1" applyAlignment="1">
      <alignment horizontal="right" vertical="center"/>
    </xf>
    <xf numFmtId="37" fontId="13" fillId="0" borderId="0" xfId="0" applyNumberFormat="1" applyFont="1" applyAlignment="1">
      <alignment vertical="center"/>
    </xf>
    <xf numFmtId="3" fontId="13" fillId="0" borderId="0" xfId="2" applyNumberFormat="1" applyFont="1" applyAlignment="1">
      <alignment horizontal="center" vertical="center"/>
    </xf>
    <xf numFmtId="166" fontId="13" fillId="0" borderId="0" xfId="2" applyFont="1" applyAlignment="1">
      <alignment horizontal="left" vertical="center"/>
    </xf>
    <xf numFmtId="166" fontId="16" fillId="0" borderId="0" xfId="16" quotePrefix="1" applyFont="1" applyAlignment="1">
      <alignment horizontal="left" vertical="center"/>
    </xf>
    <xf numFmtId="166" fontId="16" fillId="0" borderId="0" xfId="16" applyFont="1" applyAlignment="1">
      <alignment horizontal="center" vertical="center"/>
    </xf>
    <xf numFmtId="166" fontId="16" fillId="0" borderId="0" xfId="16" applyFont="1" applyAlignment="1">
      <alignment vertical="center"/>
    </xf>
    <xf numFmtId="0" fontId="14" fillId="0" borderId="0" xfId="3" applyFont="1" applyAlignment="1">
      <alignment vertical="center"/>
    </xf>
    <xf numFmtId="165" fontId="14" fillId="0" borderId="0" xfId="16" applyNumberFormat="1" applyFont="1" applyAlignment="1">
      <alignment horizontal="right" vertical="center"/>
    </xf>
    <xf numFmtId="166" fontId="16" fillId="0" borderId="0" xfId="16" applyFont="1" applyAlignment="1">
      <alignment horizontal="left" vertical="center"/>
    </xf>
    <xf numFmtId="0" fontId="14" fillId="0" borderId="3" xfId="3" applyFont="1" applyBorder="1" applyAlignment="1">
      <alignment vertical="center"/>
    </xf>
    <xf numFmtId="166" fontId="13" fillId="0" borderId="0" xfId="16" applyFont="1" applyAlignment="1">
      <alignment vertical="center"/>
    </xf>
    <xf numFmtId="166" fontId="16" fillId="0" borderId="0" xfId="2" quotePrefix="1" applyFont="1" applyAlignment="1">
      <alignment vertical="center" wrapText="1"/>
    </xf>
    <xf numFmtId="166" fontId="16" fillId="0" borderId="0" xfId="2" quotePrefix="1" applyFont="1" applyAlignment="1">
      <alignment horizontal="right" vertical="center"/>
    </xf>
    <xf numFmtId="166" fontId="16" fillId="0" borderId="0" xfId="2" applyFont="1" applyAlignment="1">
      <alignment horizontal="right" vertical="center" wrapText="1"/>
    </xf>
    <xf numFmtId="166" fontId="16" fillId="0" borderId="0" xfId="2" quotePrefix="1" applyFont="1" applyAlignment="1">
      <alignment horizontal="right" vertical="center" wrapText="1"/>
    </xf>
    <xf numFmtId="41" fontId="13" fillId="0" borderId="0" xfId="11" applyFont="1" applyAlignment="1">
      <alignment horizontal="right" vertical="center"/>
    </xf>
    <xf numFmtId="166" fontId="23" fillId="0" borderId="0" xfId="2" applyFont="1" applyAlignment="1">
      <alignment horizontal="left" vertical="center"/>
    </xf>
    <xf numFmtId="3" fontId="16" fillId="0" borderId="0" xfId="0" applyNumberFormat="1" applyFont="1" applyAlignment="1">
      <alignment horizontal="right" vertical="center"/>
    </xf>
    <xf numFmtId="3" fontId="16" fillId="0" borderId="0" xfId="2" applyNumberFormat="1" applyFont="1" applyAlignment="1">
      <alignment vertical="center"/>
    </xf>
    <xf numFmtId="166" fontId="16" fillId="0" borderId="0" xfId="2" applyFont="1" applyAlignment="1">
      <alignment vertical="center"/>
    </xf>
    <xf numFmtId="169" fontId="13" fillId="0" borderId="0" xfId="3" applyNumberFormat="1" applyFont="1" applyAlignment="1">
      <alignment vertical="center"/>
    </xf>
    <xf numFmtId="168" fontId="14" fillId="0" borderId="0" xfId="3" applyNumberFormat="1" applyFont="1" applyAlignment="1">
      <alignment vertical="center"/>
    </xf>
    <xf numFmtId="168" fontId="14" fillId="0" borderId="3" xfId="3" applyNumberFormat="1" applyFont="1" applyBorder="1" applyAlignment="1">
      <alignment vertical="center"/>
    </xf>
    <xf numFmtId="165" fontId="13" fillId="0" borderId="0" xfId="0" applyNumberFormat="1" applyFont="1" applyAlignment="1">
      <alignment vertical="center"/>
    </xf>
    <xf numFmtId="41" fontId="16" fillId="0" borderId="0" xfId="11" applyFont="1" applyAlignment="1">
      <alignment horizontal="right" vertical="center"/>
    </xf>
    <xf numFmtId="3" fontId="17" fillId="0" borderId="0" xfId="0" applyNumberFormat="1" applyFont="1" applyAlignment="1">
      <alignment horizontal="right" vertical="center"/>
    </xf>
    <xf numFmtId="3" fontId="17" fillId="0" borderId="0" xfId="2" applyNumberFormat="1" applyFont="1" applyAlignment="1">
      <alignment vertical="center"/>
    </xf>
    <xf numFmtId="3" fontId="16" fillId="0" borderId="0" xfId="2" applyNumberFormat="1" applyFont="1" applyAlignment="1">
      <alignment horizontal="right" vertical="center"/>
    </xf>
    <xf numFmtId="3" fontId="26" fillId="0" borderId="0" xfId="0" applyNumberFormat="1" applyFont="1" applyAlignment="1">
      <alignment horizontal="right" vertical="center"/>
    </xf>
    <xf numFmtId="3" fontId="26" fillId="0" borderId="0" xfId="2" applyNumberFormat="1" applyFont="1" applyAlignment="1">
      <alignment horizontal="right" vertical="center"/>
    </xf>
    <xf numFmtId="3" fontId="26" fillId="0" borderId="0" xfId="2" applyNumberFormat="1" applyFont="1" applyAlignment="1">
      <alignment vertical="center"/>
    </xf>
    <xf numFmtId="3" fontId="13" fillId="0" borderId="0" xfId="2" applyNumberFormat="1" applyFont="1" applyAlignment="1">
      <alignment vertical="center"/>
    </xf>
    <xf numFmtId="166" fontId="23" fillId="0" borderId="0" xfId="7" applyFont="1" applyAlignment="1">
      <alignment horizontal="left" vertical="center"/>
    </xf>
    <xf numFmtId="3" fontId="14" fillId="0" borderId="0" xfId="3" applyNumberFormat="1" applyFont="1" applyAlignment="1">
      <alignment horizontal="right" vertical="center"/>
    </xf>
    <xf numFmtId="3" fontId="14" fillId="0" borderId="0" xfId="7" applyNumberFormat="1" applyFont="1" applyAlignment="1">
      <alignment horizontal="right" vertical="center"/>
    </xf>
    <xf numFmtId="167" fontId="38" fillId="0" borderId="0" xfId="7" applyNumberFormat="1" applyFont="1" applyAlignment="1">
      <alignment horizontal="left" vertical="center"/>
    </xf>
    <xf numFmtId="167" fontId="37" fillId="0" borderId="0" xfId="7" applyNumberFormat="1" applyFont="1" applyAlignment="1">
      <alignment horizontal="right" vertical="center"/>
    </xf>
    <xf numFmtId="167" fontId="37" fillId="0" borderId="0" xfId="7" applyNumberFormat="1" applyFont="1" applyAlignment="1">
      <alignment vertical="center"/>
    </xf>
    <xf numFmtId="165" fontId="39" fillId="0" borderId="0" xfId="7" applyNumberFormat="1" applyFont="1" applyAlignment="1">
      <alignment horizontal="left" vertical="center"/>
    </xf>
    <xf numFmtId="165" fontId="39" fillId="0" borderId="0" xfId="7" applyNumberFormat="1" applyFont="1" applyAlignment="1">
      <alignment horizontal="center" vertical="center"/>
    </xf>
    <xf numFmtId="165" fontId="40" fillId="0" borderId="0" xfId="7" applyNumberFormat="1" applyFont="1" applyAlignment="1">
      <alignment vertical="center"/>
    </xf>
    <xf numFmtId="165" fontId="14" fillId="0" borderId="0" xfId="7" applyNumberFormat="1" applyFont="1" applyAlignment="1">
      <alignment vertical="center"/>
    </xf>
    <xf numFmtId="3" fontId="17" fillId="0" borderId="0" xfId="3" applyNumberFormat="1" applyFont="1" applyAlignment="1">
      <alignment horizontal="right" vertical="center"/>
    </xf>
    <xf numFmtId="167" fontId="13" fillId="0" borderId="0" xfId="7" applyNumberFormat="1" applyFont="1" applyAlignment="1">
      <alignment vertical="center"/>
    </xf>
    <xf numFmtId="166" fontId="23" fillId="0" borderId="0" xfId="7" applyFont="1" applyAlignment="1">
      <alignment horizontal="right" vertical="center"/>
    </xf>
    <xf numFmtId="167" fontId="14" fillId="0" borderId="0" xfId="7" applyNumberFormat="1" applyFont="1" applyAlignment="1">
      <alignment vertical="center"/>
    </xf>
    <xf numFmtId="1" fontId="13" fillId="0" borderId="0" xfId="3" applyNumberFormat="1" applyFont="1" applyAlignment="1">
      <alignment vertical="center"/>
    </xf>
    <xf numFmtId="166" fontId="16" fillId="0" borderId="0" xfId="7" applyFont="1" applyAlignment="1">
      <alignment horizontal="left" vertical="center"/>
    </xf>
    <xf numFmtId="166" fontId="14" fillId="0" borderId="0" xfId="7" applyFont="1" applyAlignment="1">
      <alignment vertical="center"/>
    </xf>
    <xf numFmtId="166" fontId="14" fillId="0" borderId="0" xfId="7" applyFont="1" applyAlignment="1">
      <alignment horizontal="right" vertical="center"/>
    </xf>
    <xf numFmtId="168" fontId="13" fillId="0" borderId="0" xfId="7" applyNumberFormat="1" applyFont="1" applyAlignment="1">
      <alignment vertical="center"/>
    </xf>
    <xf numFmtId="166" fontId="34" fillId="0" borderId="0" xfId="6" applyFont="1" applyAlignment="1">
      <alignment horizontal="right" vertical="center"/>
    </xf>
    <xf numFmtId="166" fontId="13" fillId="0" borderId="0" xfId="6" applyFont="1" applyAlignment="1">
      <alignment horizontal="left" vertical="center"/>
    </xf>
    <xf numFmtId="166" fontId="16" fillId="0" borderId="0" xfId="6" applyFont="1" applyAlignment="1">
      <alignment horizontal="left" vertical="center" wrapText="1"/>
    </xf>
    <xf numFmtId="166" fontId="16" fillId="0" borderId="0" xfId="6" applyFont="1" applyAlignment="1">
      <alignment horizontal="right" vertical="center" wrapText="1"/>
    </xf>
    <xf numFmtId="166" fontId="16" fillId="0" borderId="0" xfId="6" applyFont="1" applyAlignment="1">
      <alignment horizontal="right" vertical="center"/>
    </xf>
    <xf numFmtId="165" fontId="14" fillId="0" borderId="0" xfId="6" applyNumberFormat="1" applyFont="1" applyAlignment="1">
      <alignment vertical="center"/>
    </xf>
    <xf numFmtId="165" fontId="13" fillId="0" borderId="0" xfId="6" applyNumberFormat="1" applyFont="1" applyAlignment="1">
      <alignment vertical="center"/>
    </xf>
    <xf numFmtId="165" fontId="31" fillId="0" borderId="0" xfId="6" applyNumberFormat="1" applyFont="1" applyAlignment="1">
      <alignment vertical="center"/>
    </xf>
    <xf numFmtId="0" fontId="13" fillId="0" borderId="0" xfId="4" applyFont="1" applyAlignment="1">
      <alignment vertical="center"/>
    </xf>
    <xf numFmtId="165" fontId="13" fillId="0" borderId="0" xfId="4" applyNumberFormat="1" applyFont="1" applyAlignment="1">
      <alignment vertical="center"/>
    </xf>
    <xf numFmtId="0" fontId="13" fillId="0" borderId="0" xfId="4" applyFont="1" applyAlignment="1">
      <alignment horizontal="right" vertical="center"/>
    </xf>
    <xf numFmtId="166" fontId="31" fillId="0" borderId="0" xfId="6" applyFont="1" applyAlignment="1">
      <alignment vertical="center"/>
    </xf>
    <xf numFmtId="3" fontId="14" fillId="0" borderId="0" xfId="3" applyNumberFormat="1" applyFont="1" applyAlignment="1">
      <alignment vertical="center"/>
    </xf>
    <xf numFmtId="166" fontId="10" fillId="0" borderId="0" xfId="6" quotePrefix="1" applyFont="1" applyAlignment="1">
      <alignment vertical="center"/>
    </xf>
    <xf numFmtId="166" fontId="10" fillId="0" borderId="0" xfId="6" applyFont="1" applyAlignment="1">
      <alignment vertical="center"/>
    </xf>
    <xf numFmtId="0" fontId="10" fillId="0" borderId="0" xfId="3" quotePrefix="1" applyFont="1" applyAlignment="1">
      <alignment vertical="center"/>
    </xf>
    <xf numFmtId="3" fontId="13" fillId="0" borderId="0" xfId="3" applyNumberFormat="1" applyFont="1" applyAlignment="1">
      <alignment vertical="center"/>
    </xf>
    <xf numFmtId="165" fontId="16" fillId="0" borderId="0" xfId="7" applyNumberFormat="1" applyFont="1" applyAlignment="1">
      <alignment vertical="center"/>
    </xf>
    <xf numFmtId="166" fontId="16" fillId="0" borderId="0" xfId="12" applyFont="1" applyAlignment="1">
      <alignment horizontal="left" vertical="center" wrapText="1"/>
    </xf>
    <xf numFmtId="0" fontId="16" fillId="0" borderId="0" xfId="5" applyFont="1" applyAlignment="1">
      <alignment horizontal="right" vertical="center"/>
    </xf>
    <xf numFmtId="0" fontId="16" fillId="0" borderId="0" xfId="5" applyFont="1" applyAlignment="1">
      <alignment horizontal="right" vertical="center" wrapText="1"/>
    </xf>
    <xf numFmtId="166" fontId="16" fillId="0" borderId="0" xfId="12" applyFont="1" applyAlignment="1">
      <alignment horizontal="right" vertical="center"/>
    </xf>
    <xf numFmtId="166" fontId="16" fillId="0" borderId="0" xfId="12" applyFont="1" applyAlignment="1">
      <alignment vertical="center"/>
    </xf>
    <xf numFmtId="166" fontId="13" fillId="0" borderId="0" xfId="12" applyFont="1" applyAlignment="1">
      <alignment vertical="center"/>
    </xf>
    <xf numFmtId="165" fontId="16" fillId="0" borderId="0" xfId="6" applyNumberFormat="1" applyFont="1" applyAlignment="1">
      <alignment vertical="center"/>
    </xf>
    <xf numFmtId="165" fontId="16" fillId="0" borderId="0" xfId="6" applyNumberFormat="1" applyFont="1" applyAlignment="1">
      <alignment horizontal="center" vertical="center"/>
    </xf>
    <xf numFmtId="41" fontId="16" fillId="0" borderId="0" xfId="3" applyNumberFormat="1" applyFont="1" applyAlignment="1">
      <alignment vertical="center"/>
    </xf>
    <xf numFmtId="166" fontId="12" fillId="0" borderId="0" xfId="6" applyFont="1" applyAlignment="1">
      <alignment vertical="center"/>
    </xf>
    <xf numFmtId="166" fontId="23" fillId="0" borderId="0" xfId="6" quotePrefix="1" applyFont="1" applyAlignment="1">
      <alignment vertical="center"/>
    </xf>
    <xf numFmtId="165" fontId="16" fillId="0" borderId="0" xfId="6" applyNumberFormat="1" applyFont="1" applyAlignment="1">
      <alignment horizontal="right" vertical="center" wrapText="1"/>
    </xf>
    <xf numFmtId="165" fontId="16" fillId="0" borderId="0" xfId="6" applyNumberFormat="1" applyFont="1" applyAlignment="1">
      <alignment horizontal="right" vertical="center"/>
    </xf>
    <xf numFmtId="165" fontId="19" fillId="0" borderId="0" xfId="6" applyNumberFormat="1" applyFont="1" applyAlignment="1">
      <alignment horizontal="right" vertical="center"/>
    </xf>
    <xf numFmtId="168" fontId="14" fillId="0" borderId="0" xfId="6" applyNumberFormat="1" applyFont="1" applyAlignment="1">
      <alignment horizontal="right" vertical="center"/>
    </xf>
    <xf numFmtId="168" fontId="13" fillId="0" borderId="0" xfId="6" applyNumberFormat="1" applyFont="1" applyAlignment="1">
      <alignment horizontal="right" vertical="center"/>
    </xf>
    <xf numFmtId="168" fontId="19" fillId="0" borderId="0" xfId="6" applyNumberFormat="1" applyFont="1" applyAlignment="1">
      <alignment horizontal="right" vertical="center"/>
    </xf>
    <xf numFmtId="165" fontId="16" fillId="0" borderId="0" xfId="7" applyNumberFormat="1" applyFont="1" applyAlignment="1">
      <alignment horizontal="right" vertical="center" wrapText="1"/>
    </xf>
    <xf numFmtId="165" fontId="33" fillId="0" borderId="0" xfId="7" applyNumberFormat="1" applyFont="1" applyAlignment="1">
      <alignment horizontal="right" vertical="center" wrapText="1"/>
    </xf>
    <xf numFmtId="165" fontId="26" fillId="0" borderId="0" xfId="7" applyNumberFormat="1" applyFont="1" applyAlignment="1">
      <alignment vertical="center"/>
    </xf>
    <xf numFmtId="41" fontId="14" fillId="0" borderId="0" xfId="7" applyNumberFormat="1" applyFont="1" applyAlignment="1">
      <alignment vertical="center"/>
    </xf>
    <xf numFmtId="165" fontId="11" fillId="0" borderId="0" xfId="3" applyNumberFormat="1" applyFont="1" applyAlignment="1">
      <alignment vertical="center"/>
    </xf>
    <xf numFmtId="0" fontId="11" fillId="0" borderId="0" xfId="3" applyFont="1" applyAlignment="1">
      <alignment vertical="center"/>
    </xf>
    <xf numFmtId="165" fontId="11" fillId="0" borderId="0" xfId="7" applyNumberFormat="1" applyFont="1" applyAlignment="1">
      <alignment vertical="center"/>
    </xf>
    <xf numFmtId="166" fontId="11" fillId="0" borderId="0" xfId="7" applyFont="1" applyAlignment="1">
      <alignment vertical="center"/>
    </xf>
    <xf numFmtId="166" fontId="10" fillId="10" borderId="0" xfId="6" quotePrefix="1" applyFont="1" applyFill="1" applyAlignment="1">
      <alignment horizontal="center" vertical="center"/>
    </xf>
    <xf numFmtId="3" fontId="13" fillId="0" borderId="0" xfId="10" applyNumberFormat="1" applyFont="1" applyAlignment="1">
      <alignment vertical="center"/>
    </xf>
    <xf numFmtId="165" fontId="26" fillId="0" borderId="0" xfId="6" applyNumberFormat="1" applyFont="1" applyAlignment="1">
      <alignment horizontal="right" vertical="center"/>
    </xf>
    <xf numFmtId="3" fontId="23" fillId="0" borderId="0" xfId="10" applyNumberFormat="1" applyFont="1" applyAlignment="1">
      <alignment vertical="center"/>
    </xf>
    <xf numFmtId="165" fontId="16" fillId="0" borderId="0" xfId="10" applyNumberFormat="1" applyFont="1" applyAlignment="1">
      <alignment vertical="center"/>
    </xf>
    <xf numFmtId="166" fontId="16" fillId="0" borderId="0" xfId="6" quotePrefix="1" applyFont="1" applyAlignment="1">
      <alignment horizontal="left" vertical="center"/>
    </xf>
    <xf numFmtId="0" fontId="16" fillId="0" borderId="0" xfId="10" applyFont="1" applyAlignment="1">
      <alignment vertical="center"/>
    </xf>
    <xf numFmtId="165" fontId="14" fillId="0" borderId="0" xfId="10" applyNumberFormat="1" applyFont="1" applyAlignment="1">
      <alignment horizontal="right" vertical="center"/>
    </xf>
    <xf numFmtId="3" fontId="16" fillId="0" borderId="0" xfId="10" applyNumberFormat="1" applyFont="1" applyAlignment="1">
      <alignment vertical="center"/>
    </xf>
    <xf numFmtId="165" fontId="17" fillId="0" borderId="0" xfId="10" applyNumberFormat="1" applyFont="1" applyAlignment="1">
      <alignment horizontal="right" vertical="center"/>
    </xf>
    <xf numFmtId="3" fontId="16" fillId="0" borderId="4" xfId="10" applyNumberFormat="1" applyFont="1" applyBorder="1" applyAlignment="1">
      <alignment vertical="center"/>
    </xf>
    <xf numFmtId="165" fontId="13" fillId="0" borderId="4" xfId="10" applyNumberFormat="1" applyFont="1" applyBorder="1" applyAlignment="1">
      <alignment vertical="center"/>
    </xf>
    <xf numFmtId="165" fontId="23" fillId="0" borderId="4" xfId="10" applyNumberFormat="1" applyFont="1" applyBorder="1" applyAlignment="1">
      <alignment horizontal="right" vertical="center"/>
    </xf>
    <xf numFmtId="165" fontId="31" fillId="0" borderId="0" xfId="6" applyNumberFormat="1" applyFont="1" applyAlignment="1">
      <alignment horizontal="right" vertical="center"/>
    </xf>
    <xf numFmtId="165" fontId="34" fillId="0" borderId="0" xfId="6" applyNumberFormat="1" applyFont="1" applyAlignment="1">
      <alignment vertical="center"/>
    </xf>
    <xf numFmtId="0" fontId="17" fillId="0" borderId="0" xfId="3" applyFont="1" applyAlignment="1">
      <alignment vertical="center"/>
    </xf>
    <xf numFmtId="0" fontId="16" fillId="0" borderId="0" xfId="4" applyFont="1" applyAlignment="1">
      <alignment horizontal="left" vertical="center"/>
    </xf>
    <xf numFmtId="165" fontId="16" fillId="0" borderId="0" xfId="7" applyNumberFormat="1" applyFont="1" applyAlignment="1">
      <alignment horizontal="center" vertical="center"/>
    </xf>
    <xf numFmtId="3" fontId="14" fillId="0" borderId="0" xfId="10" applyNumberFormat="1" applyFont="1" applyAlignment="1">
      <alignment horizontal="right" vertical="center"/>
    </xf>
    <xf numFmtId="3" fontId="17" fillId="0" borderId="0" xfId="10" applyNumberFormat="1" applyFont="1" applyAlignment="1">
      <alignment horizontal="right" vertical="center"/>
    </xf>
    <xf numFmtId="0" fontId="16" fillId="0" borderId="0" xfId="5" applyFont="1" applyAlignment="1">
      <alignment vertical="center"/>
    </xf>
    <xf numFmtId="0" fontId="16" fillId="0" borderId="0" xfId="5" applyFont="1" applyAlignment="1">
      <alignment horizontal="center" vertical="center"/>
    </xf>
    <xf numFmtId="165" fontId="17" fillId="0" borderId="0" xfId="6" applyNumberFormat="1" applyFont="1" applyAlignment="1">
      <alignment horizontal="right" vertical="center"/>
    </xf>
    <xf numFmtId="165" fontId="14" fillId="0" borderId="3" xfId="6" applyNumberFormat="1" applyFont="1" applyBorder="1" applyAlignment="1">
      <alignment vertical="center"/>
    </xf>
    <xf numFmtId="165" fontId="14" fillId="0" borderId="3" xfId="6" applyNumberFormat="1" applyFont="1" applyBorder="1" applyAlignment="1">
      <alignment horizontal="right" vertical="center"/>
    </xf>
    <xf numFmtId="41" fontId="14" fillId="0" borderId="0" xfId="11" applyFont="1" applyAlignment="1">
      <alignment horizontal="right" vertical="center"/>
    </xf>
    <xf numFmtId="165" fontId="13" fillId="0" borderId="0" xfId="2" applyNumberFormat="1" applyFont="1" applyAlignment="1">
      <alignment horizontal="right" vertical="center"/>
    </xf>
    <xf numFmtId="0" fontId="0" fillId="0" borderId="0" xfId="0" applyNumberFormat="1" applyAlignment="1">
      <alignment vertical="center"/>
    </xf>
    <xf numFmtId="171" fontId="13" fillId="0" borderId="0" xfId="0" applyNumberFormat="1" applyFont="1" applyAlignment="1">
      <alignment vertical="center"/>
    </xf>
    <xf numFmtId="166" fontId="13" fillId="0" borderId="0" xfId="2" applyFont="1" applyAlignment="1">
      <alignment horizontal="fill" vertical="center"/>
    </xf>
    <xf numFmtId="41" fontId="14" fillId="0" borderId="0" xfId="11" applyFont="1" applyAlignment="1">
      <alignment vertical="center"/>
    </xf>
    <xf numFmtId="37" fontId="13" fillId="0" borderId="0" xfId="2" applyNumberFormat="1" applyFont="1" applyAlignment="1">
      <alignment vertical="center"/>
    </xf>
    <xf numFmtId="165" fontId="14" fillId="0" borderId="0" xfId="2" applyNumberFormat="1" applyFont="1" applyAlignment="1">
      <alignment horizontal="right" vertical="center"/>
    </xf>
    <xf numFmtId="164" fontId="18" fillId="0" borderId="7" xfId="0" applyFont="1" applyBorder="1" applyAlignment="1">
      <alignment horizontal="center" vertical="center"/>
    </xf>
    <xf numFmtId="0" fontId="1" fillId="0" borderId="0" xfId="17" applyFont="1" applyAlignment="1">
      <alignment vertical="center"/>
    </xf>
    <xf numFmtId="0" fontId="1" fillId="9" borderId="0" xfId="17" applyFont="1" applyFill="1" applyAlignment="1">
      <alignment vertical="center"/>
    </xf>
    <xf numFmtId="0" fontId="45" fillId="0" borderId="0" xfId="17" applyFont="1" applyAlignment="1">
      <alignment horizontal="center" vertical="center" wrapText="1"/>
    </xf>
    <xf numFmtId="0" fontId="11" fillId="9" borderId="19" xfId="17" applyFont="1" applyFill="1" applyBorder="1" applyAlignment="1">
      <alignment vertical="center" wrapText="1"/>
    </xf>
    <xf numFmtId="0" fontId="11" fillId="9" borderId="19" xfId="17" quotePrefix="1" applyFont="1" applyFill="1" applyBorder="1" applyAlignment="1">
      <alignment vertical="center" wrapText="1"/>
    </xf>
    <xf numFmtId="166" fontId="22" fillId="10" borderId="0" xfId="2" applyFont="1" applyFill="1" applyAlignment="1">
      <alignment horizontal="center" vertical="center"/>
    </xf>
    <xf numFmtId="166" fontId="22" fillId="10" borderId="0" xfId="2" quotePrefix="1" applyFont="1" applyFill="1" applyAlignment="1">
      <alignment horizontal="center" vertical="center"/>
    </xf>
    <xf numFmtId="166" fontId="22" fillId="10" borderId="0" xfId="16" applyFont="1" applyFill="1" applyAlignment="1">
      <alignment vertical="center"/>
    </xf>
    <xf numFmtId="166" fontId="22" fillId="10" borderId="0" xfId="16" applyFont="1" applyFill="1" applyAlignment="1">
      <alignment horizontal="right" vertical="center"/>
    </xf>
    <xf numFmtId="166" fontId="22" fillId="10" borderId="0" xfId="16" applyFont="1" applyFill="1" applyAlignment="1">
      <alignment horizontal="right" vertical="center" wrapText="1"/>
    </xf>
    <xf numFmtId="166" fontId="22" fillId="10" borderId="0" xfId="2" applyFont="1" applyFill="1" applyAlignment="1">
      <alignment vertical="center"/>
    </xf>
    <xf numFmtId="0" fontId="47" fillId="0" borderId="0" xfId="17" applyFont="1" applyAlignment="1">
      <alignment vertical="center"/>
    </xf>
    <xf numFmtId="0" fontId="2" fillId="9" borderId="0" xfId="17" applyFill="1"/>
    <xf numFmtId="0" fontId="2" fillId="0" borderId="0" xfId="17"/>
    <xf numFmtId="41" fontId="17" fillId="0" borderId="0" xfId="11" applyFont="1" applyAlignment="1">
      <alignment horizontal="right" vertical="center" wrapText="1"/>
    </xf>
    <xf numFmtId="41" fontId="14" fillId="0" borderId="0" xfId="11" applyFont="1" applyAlignment="1">
      <alignment horizontal="right" vertical="center" wrapText="1"/>
    </xf>
    <xf numFmtId="166" fontId="10" fillId="0" borderId="0" xfId="2" quotePrefix="1" applyFont="1" applyAlignment="1">
      <alignment horizontal="center" vertical="center" wrapText="1"/>
    </xf>
    <xf numFmtId="166" fontId="48" fillId="0" borderId="0" xfId="2" quotePrefix="1" applyFont="1" applyAlignment="1">
      <alignment horizontal="center" vertical="center" wrapText="1"/>
    </xf>
    <xf numFmtId="166" fontId="24" fillId="0" borderId="0" xfId="2" applyFont="1" applyAlignment="1">
      <alignment horizontal="left" vertical="center" wrapText="1" indent="2"/>
    </xf>
    <xf numFmtId="0" fontId="13" fillId="0" borderId="4" xfId="5" applyFont="1" applyBorder="1" applyAlignment="1">
      <alignment vertical="center"/>
    </xf>
    <xf numFmtId="41" fontId="13" fillId="0" borderId="0" xfId="5" applyNumberFormat="1" applyFont="1" applyAlignment="1">
      <alignment vertical="center" wrapText="1"/>
    </xf>
    <xf numFmtId="0" fontId="13" fillId="0" borderId="4" xfId="3" applyFont="1" applyBorder="1" applyAlignment="1">
      <alignment vertical="center"/>
    </xf>
    <xf numFmtId="41" fontId="14" fillId="0" borderId="0" xfId="19" applyFont="1" applyFill="1" applyBorder="1" applyAlignment="1">
      <alignment horizontal="right" vertical="center" wrapText="1"/>
    </xf>
    <xf numFmtId="41" fontId="14" fillId="0" borderId="3" xfId="19" applyFont="1" applyFill="1" applyBorder="1" applyAlignment="1">
      <alignment horizontal="right" vertical="center" wrapText="1"/>
    </xf>
    <xf numFmtId="41" fontId="17" fillId="0" borderId="0" xfId="19" applyFont="1" applyFill="1" applyBorder="1" applyAlignment="1">
      <alignment horizontal="right" vertical="center" wrapText="1"/>
    </xf>
    <xf numFmtId="165" fontId="14" fillId="0" borderId="0" xfId="0" applyNumberFormat="1" applyFont="1" applyAlignment="1">
      <alignment horizontal="right" vertical="center" wrapText="1"/>
    </xf>
    <xf numFmtId="41" fontId="14" fillId="0" borderId="3" xfId="11" applyFont="1" applyBorder="1" applyAlignment="1">
      <alignment horizontal="right" vertical="center" wrapText="1"/>
    </xf>
    <xf numFmtId="41" fontId="37" fillId="0" borderId="0" xfId="11" applyFont="1" applyAlignment="1">
      <alignment horizontal="right" vertical="center" wrapText="1"/>
    </xf>
    <xf numFmtId="165" fontId="34" fillId="0" borderId="0" xfId="6" applyNumberFormat="1" applyFont="1" applyAlignment="1">
      <alignment horizontal="center" vertical="center"/>
    </xf>
    <xf numFmtId="166" fontId="13" fillId="0" borderId="4" xfId="7" applyFont="1" applyBorder="1" applyAlignment="1">
      <alignment vertical="center" wrapText="1"/>
    </xf>
    <xf numFmtId="167" fontId="16" fillId="0" borderId="0" xfId="3" applyNumberFormat="1" applyFont="1" applyAlignment="1">
      <alignment vertical="center"/>
    </xf>
    <xf numFmtId="167" fontId="13" fillId="0" borderId="0" xfId="3" applyNumberFormat="1" applyFont="1" applyAlignment="1">
      <alignment vertical="center"/>
    </xf>
    <xf numFmtId="165" fontId="26" fillId="0" borderId="0" xfId="6" applyNumberFormat="1" applyFont="1" applyAlignment="1">
      <alignment vertical="center"/>
    </xf>
    <xf numFmtId="164" fontId="13" fillId="0" borderId="0" xfId="0" applyFont="1" applyAlignment="1">
      <alignment horizontal="left" vertical="center" wrapText="1"/>
    </xf>
    <xf numFmtId="41" fontId="13" fillId="0" borderId="0" xfId="3" applyNumberFormat="1" applyFont="1" applyAlignment="1">
      <alignment vertical="center"/>
    </xf>
    <xf numFmtId="167" fontId="13" fillId="0" borderId="0" xfId="7" applyNumberFormat="1" applyFont="1" applyAlignment="1">
      <alignment horizontal="right" vertical="center"/>
    </xf>
    <xf numFmtId="41" fontId="26" fillId="0" borderId="0" xfId="11" applyFont="1" applyFill="1" applyAlignment="1">
      <alignment horizontal="right" vertical="center" wrapText="1"/>
    </xf>
    <xf numFmtId="1" fontId="13" fillId="0" borderId="0" xfId="4" applyNumberFormat="1" applyFont="1" applyAlignment="1">
      <alignment horizontal="left" vertical="center" indent="1"/>
    </xf>
    <xf numFmtId="0" fontId="22" fillId="0" borderId="0" xfId="3" applyFont="1" applyAlignment="1">
      <alignment horizontal="left" vertical="center"/>
    </xf>
    <xf numFmtId="166" fontId="13" fillId="0" borderId="3" xfId="2" applyFont="1" applyBorder="1" applyAlignment="1">
      <alignment horizontal="left" vertical="center" indent="1"/>
    </xf>
    <xf numFmtId="0" fontId="13" fillId="0" borderId="0" xfId="3" applyFont="1" applyAlignment="1">
      <alignment horizontal="left" vertical="center" indent="1"/>
    </xf>
    <xf numFmtId="41" fontId="53" fillId="0" borderId="0" xfId="11" applyFont="1" applyFill="1" applyBorder="1" applyAlignment="1">
      <alignment horizontal="right" vertical="center" wrapText="1"/>
    </xf>
    <xf numFmtId="166" fontId="13" fillId="0" borderId="4" xfId="6" applyFont="1" applyBorder="1" applyAlignment="1">
      <alignment horizontal="left" vertical="center"/>
    </xf>
    <xf numFmtId="165" fontId="13" fillId="0" borderId="4" xfId="7" applyNumberFormat="1" applyFont="1" applyBorder="1" applyAlignment="1">
      <alignment vertical="center"/>
    </xf>
    <xf numFmtId="166" fontId="16" fillId="0" borderId="4" xfId="2" applyFont="1" applyBorder="1" applyAlignment="1">
      <alignment vertical="center"/>
    </xf>
    <xf numFmtId="166" fontId="26" fillId="0" borderId="0" xfId="7" applyFont="1" applyAlignment="1">
      <alignment vertical="center"/>
    </xf>
    <xf numFmtId="41" fontId="52" fillId="0" borderId="0" xfId="11" applyFont="1" applyAlignment="1">
      <alignment horizontal="right" vertical="center"/>
    </xf>
    <xf numFmtId="166" fontId="13" fillId="0" borderId="4" xfId="6" applyFont="1" applyBorder="1" applyAlignment="1">
      <alignment horizontal="left" vertical="center" wrapText="1"/>
    </xf>
    <xf numFmtId="164" fontId="41" fillId="0" borderId="0" xfId="0" applyFont="1" applyAlignment="1">
      <alignment vertical="center" wrapText="1"/>
    </xf>
    <xf numFmtId="0" fontId="55" fillId="0" borderId="0" xfId="17" applyFont="1" applyAlignment="1">
      <alignment vertical="center"/>
    </xf>
    <xf numFmtId="0" fontId="56" fillId="7" borderId="1" xfId="1" applyFont="1" applyFill="1" applyBorder="1" applyAlignment="1" applyProtection="1">
      <alignment horizontal="center" vertical="center" wrapText="1"/>
      <protection locked="0"/>
    </xf>
    <xf numFmtId="164" fontId="47" fillId="0" borderId="0" xfId="0" applyFont="1"/>
    <xf numFmtId="164" fontId="47" fillId="0" borderId="24" xfId="0" applyFont="1" applyBorder="1"/>
    <xf numFmtId="164" fontId="57" fillId="0" borderId="24" xfId="0" applyFont="1" applyBorder="1" applyAlignment="1">
      <alignment horizontal="left" indent="1"/>
    </xf>
    <xf numFmtId="0" fontId="55" fillId="0" borderId="24" xfId="17" applyFont="1" applyBorder="1" applyAlignment="1">
      <alignment horizontal="left" vertical="center" indent="2"/>
    </xf>
    <xf numFmtId="0" fontId="57" fillId="0" borderId="24" xfId="17" applyFont="1" applyBorder="1" applyAlignment="1">
      <alignment horizontal="left" vertical="center" indent="1"/>
    </xf>
    <xf numFmtId="0" fontId="58" fillId="0" borderId="24" xfId="17" applyFont="1" applyBorder="1" applyAlignment="1">
      <alignment horizontal="left" vertical="center" indent="2"/>
    </xf>
    <xf numFmtId="164" fontId="55" fillId="0" borderId="25" xfId="0" applyFont="1" applyBorder="1"/>
    <xf numFmtId="0" fontId="59" fillId="0" borderId="0" xfId="17" applyFont="1" applyAlignment="1">
      <alignment vertical="center" wrapText="1"/>
    </xf>
    <xf numFmtId="41" fontId="41" fillId="0" borderId="0" xfId="0" applyNumberFormat="1" applyFont="1" applyAlignment="1">
      <alignment vertical="center" wrapText="1"/>
    </xf>
    <xf numFmtId="166" fontId="51" fillId="0" borderId="4" xfId="6" applyFont="1" applyBorder="1" applyAlignment="1">
      <alignment vertical="center"/>
    </xf>
    <xf numFmtId="166" fontId="16" fillId="0" borderId="0" xfId="6" applyFont="1" applyAlignment="1">
      <alignment horizontal="left" vertical="center"/>
    </xf>
    <xf numFmtId="166" fontId="24" fillId="0" borderId="0" xfId="2" applyFont="1" applyAlignment="1">
      <alignment horizontal="left" vertical="center" wrapText="1" indent="1"/>
    </xf>
    <xf numFmtId="164" fontId="16" fillId="0" borderId="0" xfId="0" applyFont="1" applyAlignment="1">
      <alignment horizontal="left" vertical="center"/>
    </xf>
    <xf numFmtId="164" fontId="13" fillId="0" borderId="0" xfId="0" applyFont="1" applyAlignment="1">
      <alignment horizontal="left" vertical="center" indent="1"/>
    </xf>
    <xf numFmtId="0" fontId="13" fillId="0" borderId="0" xfId="3" applyFont="1" applyAlignment="1">
      <alignment horizontal="left" vertical="center" indent="2"/>
    </xf>
    <xf numFmtId="166" fontId="23" fillId="0" borderId="0" xfId="6" quotePrefix="1" applyFont="1" applyAlignment="1">
      <alignment horizontal="left" vertical="center" wrapText="1"/>
    </xf>
    <xf numFmtId="166" fontId="16" fillId="0" borderId="0" xfId="7" applyFont="1" applyAlignment="1">
      <alignment horizontal="left" vertical="center" wrapText="1"/>
    </xf>
    <xf numFmtId="164" fontId="10" fillId="0" borderId="18" xfId="1" applyNumberFormat="1" applyFont="1" applyBorder="1" applyAlignment="1" applyProtection="1">
      <alignment horizontal="center" vertical="center"/>
      <protection locked="0"/>
    </xf>
    <xf numFmtId="0" fontId="11" fillId="0" borderId="0" xfId="17" applyFont="1" applyAlignment="1">
      <alignment horizontal="right" vertical="center" wrapText="1"/>
    </xf>
    <xf numFmtId="166" fontId="22" fillId="10" borderId="0" xfId="2" quotePrefix="1" applyFont="1" applyFill="1" applyAlignment="1">
      <alignment horizontal="right" vertical="center"/>
    </xf>
    <xf numFmtId="166" fontId="22" fillId="10" borderId="0" xfId="2" applyFont="1" applyFill="1" applyAlignment="1">
      <alignment horizontal="right" vertical="center"/>
    </xf>
    <xf numFmtId="166" fontId="22" fillId="10" borderId="0" xfId="2" quotePrefix="1" applyFont="1" applyFill="1" applyAlignment="1">
      <alignment horizontal="right" vertical="center" wrapText="1"/>
    </xf>
    <xf numFmtId="166" fontId="17" fillId="0" borderId="0" xfId="11" applyNumberFormat="1" applyFont="1" applyFill="1" applyAlignment="1">
      <alignment horizontal="right" vertical="center" wrapText="1"/>
    </xf>
    <xf numFmtId="166" fontId="17" fillId="0" borderId="0" xfId="11" applyNumberFormat="1" applyFont="1" applyFill="1" applyBorder="1" applyAlignment="1">
      <alignment horizontal="right" vertical="center" wrapText="1"/>
    </xf>
    <xf numFmtId="166" fontId="13" fillId="0" borderId="4" xfId="16" applyFont="1" applyBorder="1" applyAlignment="1">
      <alignment vertical="center"/>
    </xf>
    <xf numFmtId="164" fontId="23" fillId="0" borderId="0" xfId="0" applyFont="1" applyAlignment="1">
      <alignment horizontal="left" vertical="center" indent="1"/>
    </xf>
    <xf numFmtId="164" fontId="23" fillId="0" borderId="0" xfId="0" applyFont="1" applyAlignment="1">
      <alignment horizontal="left" vertical="center" wrapText="1" indent="1"/>
    </xf>
    <xf numFmtId="164" fontId="13" fillId="0" borderId="0" xfId="0" applyFont="1" applyAlignment="1">
      <alignment horizontal="left" vertical="center" indent="2"/>
    </xf>
    <xf numFmtId="164" fontId="23" fillId="0" borderId="0" xfId="0" applyFont="1" applyAlignment="1">
      <alignment horizontal="left" vertical="center" wrapText="1" indent="2"/>
    </xf>
    <xf numFmtId="164" fontId="24" fillId="0" borderId="0" xfId="0" applyFont="1" applyAlignment="1">
      <alignment vertical="center"/>
    </xf>
    <xf numFmtId="168" fontId="19" fillId="0" borderId="0" xfId="6" applyNumberFormat="1" applyFont="1" applyAlignment="1">
      <alignment vertical="center"/>
    </xf>
    <xf numFmtId="41" fontId="14" fillId="0" borderId="0" xfId="11" applyFont="1" applyFill="1" applyAlignment="1">
      <alignment horizontal="left" vertical="center" wrapText="1" indent="1"/>
    </xf>
    <xf numFmtId="166" fontId="22" fillId="10" borderId="0" xfId="6" quotePrefix="1" applyFont="1" applyFill="1" applyAlignment="1">
      <alignment horizontal="center" vertical="center" wrapText="1"/>
    </xf>
    <xf numFmtId="166" fontId="22" fillId="10" borderId="0" xfId="6" applyFont="1" applyFill="1" applyAlignment="1">
      <alignment horizontal="right" vertical="center"/>
    </xf>
    <xf numFmtId="164" fontId="61" fillId="10" borderId="23" xfId="0" applyFont="1" applyFill="1" applyBorder="1" applyAlignment="1">
      <alignment horizontal="left" vertical="center" wrapText="1" indent="1"/>
    </xf>
    <xf numFmtId="166" fontId="16" fillId="0" borderId="4" xfId="2" applyFont="1" applyBorder="1" applyAlignment="1">
      <alignment vertical="center" wrapText="1"/>
    </xf>
    <xf numFmtId="0" fontId="46" fillId="10" borderId="21" xfId="17" applyFont="1" applyFill="1" applyBorder="1" applyAlignment="1">
      <alignment horizontal="center" vertical="center" wrapText="1"/>
    </xf>
    <xf numFmtId="0" fontId="46" fillId="10" borderId="22" xfId="17" applyFont="1" applyFill="1" applyBorder="1" applyAlignment="1">
      <alignment horizontal="center" vertical="center" wrapText="1"/>
    </xf>
    <xf numFmtId="0" fontId="60" fillId="11" borderId="18" xfId="1" applyFont="1" applyFill="1" applyBorder="1" applyAlignment="1">
      <alignment horizontal="left" vertical="center" wrapText="1"/>
    </xf>
    <xf numFmtId="0" fontId="60" fillId="11" borderId="19" xfId="1" applyFont="1" applyFill="1" applyBorder="1" applyAlignment="1">
      <alignment horizontal="left" vertical="center" wrapText="1"/>
    </xf>
    <xf numFmtId="0" fontId="35" fillId="9" borderId="16" xfId="1" applyFont="1" applyFill="1" applyBorder="1" applyAlignment="1">
      <alignment horizontal="left" vertical="center"/>
    </xf>
    <xf numFmtId="0" fontId="35" fillId="9" borderId="17" xfId="1" applyFont="1" applyFill="1" applyBorder="1" applyAlignment="1">
      <alignment horizontal="left" vertical="center"/>
    </xf>
    <xf numFmtId="0" fontId="42" fillId="0" borderId="8" xfId="17" applyFont="1" applyBorder="1" applyAlignment="1">
      <alignment horizontal="center" vertical="center" wrapText="1"/>
    </xf>
    <xf numFmtId="0" fontId="42" fillId="0" borderId="9" xfId="17" applyFont="1" applyBorder="1" applyAlignment="1">
      <alignment horizontal="center" vertical="center" wrapText="1"/>
    </xf>
    <xf numFmtId="0" fontId="42" fillId="0" borderId="10" xfId="17" applyFont="1" applyBorder="1" applyAlignment="1">
      <alignment horizontal="center" vertical="center" wrapText="1"/>
    </xf>
    <xf numFmtId="0" fontId="42" fillId="0" borderId="11" xfId="17" applyFont="1" applyBorder="1" applyAlignment="1">
      <alignment horizontal="center" vertical="center" wrapText="1"/>
    </xf>
    <xf numFmtId="0" fontId="42" fillId="0" borderId="0" xfId="17" applyFont="1" applyAlignment="1">
      <alignment horizontal="center" vertical="center" wrapText="1"/>
    </xf>
    <xf numFmtId="0" fontId="42" fillId="0" borderId="12" xfId="17" applyFont="1" applyBorder="1" applyAlignment="1">
      <alignment horizontal="center" vertical="center" wrapText="1"/>
    </xf>
    <xf numFmtId="0" fontId="42" fillId="0" borderId="13" xfId="17" applyFont="1" applyBorder="1" applyAlignment="1">
      <alignment horizontal="center" vertical="center" wrapText="1"/>
    </xf>
    <xf numFmtId="0" fontId="42" fillId="0" borderId="14" xfId="17" applyFont="1" applyBorder="1" applyAlignment="1">
      <alignment horizontal="center" vertical="center" wrapText="1"/>
    </xf>
    <xf numFmtId="0" fontId="42" fillId="0" borderId="15" xfId="17" applyFont="1" applyBorder="1" applyAlignment="1">
      <alignment horizontal="center" vertical="center" wrapText="1"/>
    </xf>
    <xf numFmtId="166" fontId="10" fillId="0" borderId="0" xfId="2" quotePrefix="1" applyFont="1" applyAlignment="1">
      <alignment horizontal="center" vertical="center" wrapText="1"/>
    </xf>
    <xf numFmtId="166" fontId="13" fillId="0" borderId="0" xfId="2" applyFont="1" applyAlignment="1">
      <alignment horizontal="left" vertical="center" wrapText="1"/>
    </xf>
    <xf numFmtId="166" fontId="13" fillId="0" borderId="4" xfId="2" applyFont="1" applyBorder="1" applyAlignment="1">
      <alignment horizontal="left" vertical="center"/>
    </xf>
    <xf numFmtId="166" fontId="10" fillId="0" borderId="0" xfId="2" quotePrefix="1" applyFont="1" applyAlignment="1">
      <alignment horizontal="center" vertical="center"/>
    </xf>
    <xf numFmtId="0" fontId="13" fillId="0" borderId="0" xfId="5" applyFont="1" applyAlignment="1">
      <alignment horizontal="left" vertical="center"/>
    </xf>
    <xf numFmtId="164" fontId="16" fillId="0" borderId="0" xfId="0" applyFont="1" applyAlignment="1">
      <alignment horizontal="center" vertical="center"/>
    </xf>
    <xf numFmtId="164" fontId="16" fillId="0" borderId="0" xfId="0" quotePrefix="1" applyFont="1" applyAlignment="1">
      <alignment horizontal="center" vertical="center"/>
    </xf>
    <xf numFmtId="164" fontId="22" fillId="4" borderId="0" xfId="0" applyFont="1" applyFill="1" applyAlignment="1">
      <alignment horizontal="left" vertical="center" wrapText="1"/>
    </xf>
    <xf numFmtId="164" fontId="22" fillId="4" borderId="0" xfId="0" applyFont="1" applyFill="1" applyAlignment="1">
      <alignment horizontal="left" vertical="center"/>
    </xf>
    <xf numFmtId="165" fontId="22" fillId="4" borderId="2" xfId="0" applyNumberFormat="1" applyFont="1" applyFill="1" applyBorder="1" applyAlignment="1">
      <alignment horizontal="center" vertical="center"/>
    </xf>
    <xf numFmtId="165" fontId="22" fillId="4" borderId="2" xfId="0" applyNumberFormat="1" applyFont="1" applyFill="1" applyBorder="1" applyAlignment="1">
      <alignment horizontal="center" vertical="center" wrapText="1"/>
    </xf>
    <xf numFmtId="164" fontId="13" fillId="0" borderId="4" xfId="0" applyFont="1" applyBorder="1" applyAlignment="1">
      <alignment horizontal="left" vertical="center" wrapText="1"/>
    </xf>
    <xf numFmtId="164" fontId="10" fillId="0" borderId="0" xfId="0" quotePrefix="1" applyFont="1" applyAlignment="1">
      <alignment horizontal="center" vertical="center"/>
    </xf>
    <xf numFmtId="164" fontId="10" fillId="0" borderId="0" xfId="0" applyFont="1" applyAlignment="1">
      <alignment horizontal="center" vertical="center"/>
    </xf>
    <xf numFmtId="164" fontId="22" fillId="10" borderId="0" xfId="0" applyFont="1" applyFill="1" applyAlignment="1">
      <alignment horizontal="left" vertical="center" wrapText="1"/>
    </xf>
    <xf numFmtId="165" fontId="22" fillId="10" borderId="2" xfId="0" applyNumberFormat="1" applyFont="1" applyFill="1" applyBorder="1" applyAlignment="1">
      <alignment horizontal="center" vertical="center"/>
    </xf>
    <xf numFmtId="165" fontId="22" fillId="10" borderId="2" xfId="0" applyNumberFormat="1" applyFont="1" applyFill="1" applyBorder="1" applyAlignment="1">
      <alignment horizontal="center" vertical="center" wrapText="1"/>
    </xf>
    <xf numFmtId="164" fontId="22" fillId="10" borderId="0" xfId="0" applyFont="1" applyFill="1" applyAlignment="1">
      <alignment horizontal="left" vertical="center"/>
    </xf>
    <xf numFmtId="166" fontId="22" fillId="10" borderId="0" xfId="2" quotePrefix="1" applyFont="1" applyFill="1" applyAlignment="1">
      <alignment horizontal="left" vertical="center" wrapText="1"/>
    </xf>
    <xf numFmtId="165" fontId="22" fillId="10" borderId="2" xfId="2" applyNumberFormat="1" applyFont="1" applyFill="1" applyBorder="1" applyAlignment="1">
      <alignment horizontal="center" vertical="center"/>
    </xf>
    <xf numFmtId="166" fontId="13" fillId="0" borderId="0" xfId="2" applyFont="1" applyAlignment="1">
      <alignment horizontal="left" vertical="center"/>
    </xf>
    <xf numFmtId="165" fontId="29" fillId="10" borderId="2" xfId="6" applyNumberFormat="1" applyFont="1" applyFill="1" applyBorder="1" applyAlignment="1">
      <alignment horizontal="center" vertical="center"/>
    </xf>
    <xf numFmtId="165" fontId="22" fillId="10" borderId="2" xfId="6" applyNumberFormat="1" applyFont="1" applyFill="1" applyBorder="1" applyAlignment="1">
      <alignment horizontal="center" vertical="center"/>
    </xf>
    <xf numFmtId="166" fontId="10" fillId="0" borderId="0" xfId="6" quotePrefix="1" applyFont="1" applyAlignment="1">
      <alignment horizontal="center" vertical="center"/>
    </xf>
    <xf numFmtId="166" fontId="10" fillId="0" borderId="0" xfId="6" applyFont="1" applyAlignment="1">
      <alignment horizontal="center" vertical="center"/>
    </xf>
    <xf numFmtId="166" fontId="22" fillId="10" borderId="0" xfId="6" applyFont="1" applyFill="1" applyAlignment="1">
      <alignment horizontal="left" vertical="center" wrapText="1"/>
    </xf>
    <xf numFmtId="0" fontId="22" fillId="10" borderId="0" xfId="5" applyFont="1" applyFill="1" applyAlignment="1">
      <alignment horizontal="left" vertical="center" wrapText="1"/>
    </xf>
    <xf numFmtId="165" fontId="22" fillId="10" borderId="0" xfId="6" applyNumberFormat="1" applyFont="1" applyFill="1" applyAlignment="1">
      <alignment horizontal="center" vertical="center"/>
    </xf>
    <xf numFmtId="166" fontId="10" fillId="0" borderId="0" xfId="7" quotePrefix="1" applyFont="1" applyAlignment="1">
      <alignment horizontal="center" vertical="center"/>
    </xf>
    <xf numFmtId="0" fontId="22" fillId="10" borderId="2" xfId="5" applyFont="1" applyFill="1" applyBorder="1" applyAlignment="1">
      <alignment horizontal="center" vertical="center"/>
    </xf>
    <xf numFmtId="0" fontId="10" fillId="0" borderId="0" xfId="5" quotePrefix="1" applyFont="1" applyAlignment="1">
      <alignment horizontal="center" vertical="center"/>
    </xf>
    <xf numFmtId="0" fontId="10" fillId="0" borderId="0" xfId="5" applyFont="1" applyAlignment="1">
      <alignment horizontal="center" vertical="center"/>
    </xf>
    <xf numFmtId="166" fontId="13" fillId="0" borderId="4" xfId="6" applyFont="1" applyBorder="1" applyAlignment="1">
      <alignment horizontal="left" vertical="center" wrapText="1"/>
    </xf>
    <xf numFmtId="166" fontId="13" fillId="0" borderId="0" xfId="6" applyFont="1" applyAlignment="1">
      <alignment horizontal="left" vertical="center" wrapText="1"/>
    </xf>
    <xf numFmtId="0" fontId="13" fillId="0" borderId="0" xfId="3" applyFont="1" applyAlignment="1">
      <alignment horizontal="left" vertical="center"/>
    </xf>
    <xf numFmtId="166" fontId="22" fillId="10" borderId="2" xfId="6" applyFont="1" applyFill="1" applyBorder="1" applyAlignment="1">
      <alignment horizontal="center" vertical="center" wrapText="1"/>
    </xf>
    <xf numFmtId="166" fontId="22" fillId="10" borderId="2" xfId="6" applyFont="1" applyFill="1" applyBorder="1" applyAlignment="1">
      <alignment horizontal="center" vertical="center"/>
    </xf>
    <xf numFmtId="166" fontId="13" fillId="0" borderId="4" xfId="6" applyFont="1" applyBorder="1" applyAlignment="1">
      <alignment horizontal="left" vertical="center"/>
    </xf>
    <xf numFmtId="166" fontId="16" fillId="0" borderId="4" xfId="6" applyFont="1" applyBorder="1" applyAlignment="1">
      <alignment horizontal="left" vertical="center" wrapText="1"/>
    </xf>
    <xf numFmtId="1" fontId="10" fillId="0" borderId="0" xfId="10" applyNumberFormat="1" applyFont="1" applyAlignment="1">
      <alignment horizontal="center" vertical="center"/>
    </xf>
    <xf numFmtId="49" fontId="10" fillId="0" borderId="0" xfId="10" applyNumberFormat="1" applyFont="1" applyAlignment="1">
      <alignment horizontal="center" vertical="center"/>
    </xf>
    <xf numFmtId="0" fontId="13" fillId="0" borderId="4" xfId="3" applyFont="1" applyBorder="1" applyAlignment="1">
      <alignment horizontal="left" vertical="center"/>
    </xf>
    <xf numFmtId="166" fontId="22" fillId="10" borderId="0" xfId="6" applyFont="1" applyFill="1" applyAlignment="1">
      <alignment horizontal="left" vertical="center"/>
    </xf>
    <xf numFmtId="1" fontId="23" fillId="0" borderId="0" xfId="4" applyNumberFormat="1" applyFont="1" applyAlignment="1">
      <alignment horizontal="center" vertical="center"/>
    </xf>
    <xf numFmtId="165" fontId="16" fillId="0" borderId="0" xfId="6" applyNumberFormat="1" applyFont="1" applyAlignment="1">
      <alignment horizontal="center" vertical="center"/>
    </xf>
    <xf numFmtId="166" fontId="16" fillId="0" borderId="0" xfId="6" applyFont="1" applyAlignment="1">
      <alignment horizontal="left" vertical="center" wrapText="1"/>
    </xf>
    <xf numFmtId="3" fontId="13" fillId="0" borderId="4" xfId="10" applyNumberFormat="1" applyFont="1" applyBorder="1" applyAlignment="1">
      <alignment horizontal="left" vertical="center"/>
    </xf>
    <xf numFmtId="165" fontId="22" fillId="10" borderId="2" xfId="6" applyNumberFormat="1" applyFont="1" applyFill="1" applyBorder="1" applyAlignment="1">
      <alignment horizontal="center" vertical="center" wrapText="1"/>
    </xf>
    <xf numFmtId="0" fontId="29" fillId="10" borderId="2" xfId="3" applyFont="1" applyFill="1" applyBorder="1" applyAlignment="1">
      <alignment horizontal="center" vertical="center"/>
    </xf>
    <xf numFmtId="166" fontId="10" fillId="0" borderId="0" xfId="7" applyFont="1" applyAlignment="1">
      <alignment horizontal="center" vertical="center"/>
    </xf>
    <xf numFmtId="0" fontId="22" fillId="10" borderId="2" xfId="3" applyFont="1" applyFill="1" applyBorder="1" applyAlignment="1">
      <alignment horizontal="center" vertical="center"/>
    </xf>
    <xf numFmtId="165" fontId="22" fillId="10" borderId="0" xfId="6" applyNumberFormat="1" applyFont="1" applyFill="1" applyAlignment="1">
      <alignment horizontal="center" vertical="center" wrapText="1"/>
    </xf>
    <xf numFmtId="165" fontId="22" fillId="10" borderId="2" xfId="7" applyNumberFormat="1" applyFont="1" applyFill="1" applyBorder="1" applyAlignment="1">
      <alignment horizontal="center" vertical="center" wrapText="1"/>
    </xf>
    <xf numFmtId="165" fontId="22" fillId="10" borderId="2" xfId="7" applyNumberFormat="1" applyFont="1" applyFill="1" applyBorder="1" applyAlignment="1">
      <alignment horizontal="center" vertical="center"/>
    </xf>
    <xf numFmtId="165" fontId="29" fillId="10" borderId="2" xfId="7" applyNumberFormat="1" applyFont="1" applyFill="1" applyBorder="1" applyAlignment="1">
      <alignment horizontal="center" vertical="center"/>
    </xf>
    <xf numFmtId="166" fontId="13" fillId="0" borderId="0" xfId="6" applyFont="1" applyAlignment="1">
      <alignment horizontal="left" vertical="center"/>
    </xf>
    <xf numFmtId="165" fontId="13" fillId="0" borderId="0" xfId="6" applyNumberFormat="1" applyFont="1" applyAlignment="1">
      <alignment vertical="center"/>
    </xf>
    <xf numFmtId="166" fontId="10" fillId="0" borderId="6" xfId="6" applyFont="1" applyBorder="1" applyAlignment="1">
      <alignment horizontal="center" vertical="center"/>
    </xf>
    <xf numFmtId="165" fontId="23" fillId="0" borderId="0" xfId="6" applyNumberFormat="1" applyFont="1" applyAlignment="1">
      <alignment horizontal="center" vertical="center"/>
    </xf>
    <xf numFmtId="166" fontId="23" fillId="0" borderId="0" xfId="6" quotePrefix="1" applyFont="1" applyAlignment="1">
      <alignment horizontal="center" vertical="center"/>
    </xf>
    <xf numFmtId="0" fontId="22" fillId="10" borderId="0" xfId="3" applyFont="1" applyFill="1" applyAlignment="1">
      <alignment horizontal="left" vertical="center"/>
    </xf>
    <xf numFmtId="0" fontId="10" fillId="0" borderId="0" xfId="3" quotePrefix="1" applyFont="1" applyAlignment="1">
      <alignment horizontal="center" vertical="center"/>
    </xf>
    <xf numFmtId="0" fontId="10" fillId="0" borderId="0" xfId="3" applyFont="1" applyAlignment="1">
      <alignment horizontal="center" vertical="center"/>
    </xf>
    <xf numFmtId="166" fontId="10" fillId="0" borderId="0" xfId="12" applyFont="1" applyAlignment="1">
      <alignment horizontal="center" vertical="center"/>
    </xf>
    <xf numFmtId="166" fontId="10" fillId="0" borderId="0" xfId="12" quotePrefix="1" applyFont="1" applyAlignment="1">
      <alignment horizontal="center" vertical="center"/>
    </xf>
    <xf numFmtId="166" fontId="22" fillId="10" borderId="0" xfId="12" applyFont="1" applyFill="1" applyAlignment="1">
      <alignment horizontal="left" vertical="center" wrapText="1"/>
    </xf>
    <xf numFmtId="0" fontId="10" fillId="0" borderId="6" xfId="3" applyFont="1" applyBorder="1" applyAlignment="1">
      <alignment horizontal="center" vertical="center"/>
    </xf>
    <xf numFmtId="0" fontId="22" fillId="10" borderId="2" xfId="3" applyFont="1" applyFill="1" applyBorder="1" applyAlignment="1">
      <alignment horizontal="center" vertical="center" wrapText="1"/>
    </xf>
    <xf numFmtId="0" fontId="10" fillId="0" borderId="6" xfId="3" quotePrefix="1" applyFont="1" applyBorder="1" applyAlignment="1">
      <alignment horizontal="center" vertical="center"/>
    </xf>
    <xf numFmtId="0" fontId="22" fillId="10" borderId="0" xfId="3" applyFont="1" applyFill="1" applyAlignment="1">
      <alignment horizontal="left" vertical="center" wrapText="1"/>
    </xf>
    <xf numFmtId="166" fontId="22" fillId="10" borderId="2" xfId="12" applyFont="1" applyFill="1" applyBorder="1" applyAlignment="1">
      <alignment horizontal="center" vertical="center"/>
    </xf>
    <xf numFmtId="166" fontId="22" fillId="10" borderId="2" xfId="12" applyFont="1" applyFill="1" applyBorder="1" applyAlignment="1">
      <alignment horizontal="center" vertical="center" wrapText="1"/>
    </xf>
    <xf numFmtId="166" fontId="10" fillId="0" borderId="0" xfId="6" applyFont="1" applyAlignment="1">
      <alignment horizontal="center" vertical="center" wrapText="1"/>
    </xf>
    <xf numFmtId="166" fontId="32" fillId="0" borderId="0" xfId="6" applyFont="1" applyAlignment="1">
      <alignment horizontal="center" vertical="center"/>
    </xf>
    <xf numFmtId="166" fontId="23" fillId="0" borderId="0" xfId="6" applyFont="1" applyAlignment="1">
      <alignment horizontal="center" vertical="center"/>
    </xf>
    <xf numFmtId="0" fontId="13" fillId="0" borderId="0" xfId="3" applyFont="1" applyAlignment="1">
      <alignment horizontal="left" vertical="center" wrapText="1"/>
    </xf>
    <xf numFmtId="166" fontId="10" fillId="0" borderId="6" xfId="7" quotePrefix="1" applyFont="1" applyBorder="1" applyAlignment="1">
      <alignment horizontal="center" vertical="center"/>
    </xf>
    <xf numFmtId="166" fontId="22" fillId="10" borderId="0" xfId="7" applyFont="1" applyFill="1" applyAlignment="1">
      <alignment horizontal="left" vertical="center"/>
    </xf>
    <xf numFmtId="166" fontId="22" fillId="10" borderId="2" xfId="7" applyFont="1" applyFill="1" applyBorder="1" applyAlignment="1">
      <alignment horizontal="center" vertical="center"/>
    </xf>
    <xf numFmtId="166" fontId="10" fillId="0" borderId="0" xfId="2" applyFont="1" applyAlignment="1">
      <alignment horizontal="center" vertical="center"/>
    </xf>
    <xf numFmtId="0" fontId="29" fillId="10" borderId="2" xfId="3" applyFont="1" applyFill="1" applyBorder="1" applyAlignment="1">
      <alignment horizontal="center" vertical="center" wrapText="1"/>
    </xf>
    <xf numFmtId="0" fontId="22" fillId="10" borderId="5" xfId="3" applyFont="1" applyFill="1" applyBorder="1" applyAlignment="1">
      <alignment horizontal="center" vertical="center" wrapText="1"/>
    </xf>
    <xf numFmtId="0" fontId="23" fillId="0" borderId="0" xfId="3" applyFont="1" applyAlignment="1">
      <alignment horizontal="center" vertical="center"/>
    </xf>
    <xf numFmtId="166" fontId="22" fillId="10" borderId="0" xfId="2" applyFont="1" applyFill="1" applyAlignment="1">
      <alignment horizontal="left" vertical="center"/>
    </xf>
    <xf numFmtId="166" fontId="13" fillId="0" borderId="4" xfId="2" applyFont="1" applyBorder="1" applyAlignment="1">
      <alignment horizontal="left" vertical="center" wrapText="1"/>
    </xf>
    <xf numFmtId="164" fontId="23" fillId="0" borderId="0" xfId="0" applyFont="1" applyAlignment="1">
      <alignment horizontal="center" vertical="center"/>
    </xf>
    <xf numFmtId="164" fontId="22" fillId="10" borderId="2" xfId="0" applyFont="1" applyFill="1" applyBorder="1" applyAlignment="1">
      <alignment horizontal="center" vertical="center"/>
    </xf>
    <xf numFmtId="166" fontId="13" fillId="0" borderId="4" xfId="7" applyFont="1" applyBorder="1" applyAlignment="1">
      <alignment horizontal="left" vertical="center" wrapText="1"/>
    </xf>
    <xf numFmtId="166" fontId="13" fillId="0" borderId="0" xfId="7" applyFont="1" applyAlignment="1">
      <alignment horizontal="left" vertical="center" wrapText="1"/>
    </xf>
    <xf numFmtId="166" fontId="13" fillId="0" borderId="0" xfId="7" applyFont="1" applyAlignment="1">
      <alignment horizontal="left" vertical="center"/>
    </xf>
    <xf numFmtId="166" fontId="23" fillId="0" borderId="0" xfId="7" applyFont="1" applyAlignment="1">
      <alignment horizontal="center" vertical="center"/>
    </xf>
    <xf numFmtId="166" fontId="22" fillId="10" borderId="2" xfId="2" applyFont="1" applyFill="1" applyBorder="1" applyAlignment="1">
      <alignment horizontal="center" vertical="center"/>
    </xf>
    <xf numFmtId="166" fontId="22" fillId="10" borderId="0" xfId="2" quotePrefix="1" applyFont="1" applyFill="1" applyAlignment="1">
      <alignment horizontal="left" vertical="center"/>
    </xf>
    <xf numFmtId="166" fontId="13" fillId="0" borderId="4" xfId="16" applyFont="1" applyBorder="1" applyAlignment="1">
      <alignment horizontal="left" vertical="center"/>
    </xf>
    <xf numFmtId="166" fontId="13" fillId="0" borderId="0" xfId="16" applyFont="1" applyAlignment="1">
      <alignment horizontal="left" vertical="center"/>
    </xf>
    <xf numFmtId="166" fontId="10" fillId="0" borderId="0" xfId="16" quotePrefix="1" applyFont="1" applyAlignment="1">
      <alignment horizontal="center" vertical="center"/>
    </xf>
    <xf numFmtId="166" fontId="22" fillId="10" borderId="0" xfId="16" applyFont="1" applyFill="1" applyAlignment="1">
      <alignment horizontal="left" vertical="center" wrapText="1"/>
    </xf>
    <xf numFmtId="166" fontId="22" fillId="10" borderId="2" xfId="16" applyFont="1" applyFill="1" applyBorder="1" applyAlignment="1">
      <alignment horizontal="center" vertical="center"/>
    </xf>
    <xf numFmtId="166" fontId="22" fillId="10" borderId="0" xfId="2" quotePrefix="1" applyFont="1" applyFill="1" applyAlignment="1">
      <alignment vertical="center" wrapText="1"/>
    </xf>
    <xf numFmtId="164" fontId="22" fillId="10" borderId="2" xfId="0" applyFont="1" applyFill="1" applyBorder="1" applyAlignment="1">
      <alignment horizontal="center" vertical="center" wrapText="1"/>
    </xf>
    <xf numFmtId="164" fontId="13" fillId="0" borderId="0" xfId="0" applyFont="1" applyAlignment="1">
      <alignment horizontal="left" vertical="center" wrapText="1"/>
    </xf>
    <xf numFmtId="164" fontId="23" fillId="0" borderId="0" xfId="0" applyFont="1" applyAlignment="1">
      <alignment horizontal="left" vertical="center" wrapText="1" indent="1"/>
    </xf>
    <xf numFmtId="166" fontId="23" fillId="0" borderId="0" xfId="2" quotePrefix="1" applyFont="1" applyAlignment="1">
      <alignment horizontal="center" vertical="center"/>
    </xf>
    <xf numFmtId="0" fontId="13" fillId="0" borderId="0" xfId="5" applyFont="1" applyAlignment="1">
      <alignment horizontal="left" vertical="center" wrapText="1"/>
    </xf>
    <xf numFmtId="166" fontId="22" fillId="2" borderId="2" xfId="6" applyFont="1" applyFill="1" applyBorder="1" applyAlignment="1">
      <alignment horizontal="center" vertical="center" wrapText="1"/>
    </xf>
    <xf numFmtId="166" fontId="22" fillId="2" borderId="0" xfId="6" applyFont="1" applyFill="1" applyAlignment="1">
      <alignment horizontal="center" vertical="center" wrapText="1"/>
    </xf>
    <xf numFmtId="166" fontId="22" fillId="2" borderId="0" xfId="6" applyFont="1" applyFill="1" applyAlignment="1">
      <alignment horizontal="left" vertical="center" wrapText="1"/>
    </xf>
    <xf numFmtId="166" fontId="10" fillId="0" borderId="0" xfId="6" quotePrefix="1" applyFont="1" applyAlignment="1">
      <alignment horizontal="center" vertical="center" wrapText="1"/>
    </xf>
    <xf numFmtId="166" fontId="22" fillId="10" borderId="0" xfId="6" applyFont="1" applyFill="1" applyAlignment="1">
      <alignment vertical="center" wrapText="1"/>
    </xf>
    <xf numFmtId="166" fontId="22" fillId="10" borderId="0" xfId="6" applyFont="1" applyFill="1" applyAlignment="1">
      <alignment horizontal="right" vertical="center" wrapText="1"/>
    </xf>
  </cellXfs>
  <cellStyles count="22">
    <cellStyle name="Hipervínculo" xfId="1" builtinId="8"/>
    <cellStyle name="Millares [0]" xfId="11" builtinId="6"/>
    <cellStyle name="Millares [0] 2" xfId="19" xr:uid="{369E4AAD-CB2C-4A7E-9751-5317F396251D}"/>
    <cellStyle name="Normal" xfId="0" builtinId="0"/>
    <cellStyle name="Normal 10" xfId="12" xr:uid="{E7176409-3666-46BB-B362-B7E4543AD636}"/>
    <cellStyle name="Normal 11 2" xfId="16" xr:uid="{997329C7-FC60-4E94-9A94-9A9047BD0678}"/>
    <cellStyle name="Normal 12" xfId="6" xr:uid="{BB168155-C53B-4017-BA8E-D944A0754B37}"/>
    <cellStyle name="Normal 12 2" xfId="7" xr:uid="{3CB33FEE-687E-4E45-97D2-E1912CBF020D}"/>
    <cellStyle name="Normal 13" xfId="9" xr:uid="{F8A8C0B1-1C1E-4340-BF6B-6162C108CBCC}"/>
    <cellStyle name="Normal 2" xfId="5" xr:uid="{AEE27105-E944-4559-83DF-64D0371F16D4}"/>
    <cellStyle name="Normal 2 2" xfId="8" xr:uid="{0FEB85F9-7C5C-4D84-B31F-788725C49EB1}"/>
    <cellStyle name="Normal 2 2 2" xfId="20" xr:uid="{BDE049C0-6950-495E-85E5-8672F48D26CD}"/>
    <cellStyle name="Normal 3" xfId="17" xr:uid="{971A972F-459D-4F86-BCF1-EBDE5DD8E628}"/>
    <cellStyle name="Normal 3 2" xfId="3" xr:uid="{F0888B32-09DA-4B77-956B-223B26F2A241}"/>
    <cellStyle name="Normal 3 3" xfId="18" xr:uid="{DBCC1DEC-A159-4FE1-9943-0877888D91FF}"/>
    <cellStyle name="Normal 4" xfId="4" xr:uid="{C650DF58-201B-4DA6-A2A0-CE91102BE46E}"/>
    <cellStyle name="Normal 4 2" xfId="21" xr:uid="{3B0E5262-B717-4607-A3EE-60F4A0C663F1}"/>
    <cellStyle name="Normal 5" xfId="2" xr:uid="{A74E34CB-1889-4172-8B13-F8486A28C1CF}"/>
    <cellStyle name="Normal 5 2" xfId="14" xr:uid="{25CE2BDB-88DC-4732-BEFC-EE94717AFFCC}"/>
    <cellStyle name="Normal 6" xfId="10" xr:uid="{8B3AD31E-AA18-4F1B-A12B-CE1127A0F759}"/>
    <cellStyle name="Normal 8" xfId="13" xr:uid="{3F423A23-7286-4218-82AB-F3A709B9C656}"/>
    <cellStyle name="Normal 9" xfId="15" xr:uid="{26A02972-5F88-427D-AA3B-1B61B8D5DD45}"/>
  </cellStyles>
  <dxfs count="26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1" defaultTableStyle="TableStyleMedium2" defaultPivotStyle="PivotStyleLight16">
    <tableStyle name="Invisible" pivot="0" table="0" count="0" xr9:uid="{6B5C06C8-B613-47A1-B80B-0719AE7DD30B}"/>
  </tableStyles>
  <colors>
    <mruColors>
      <color rgb="FFCFAC65"/>
      <color rgb="FF182951"/>
      <color rgb="FF0035A0"/>
      <color rgb="FFAFCAFF"/>
      <color rgb="FF192952"/>
      <color rgb="FFF2DAB1"/>
      <color rgb="FFC1C5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622915</xdr:colOff>
      <xdr:row>0</xdr:row>
      <xdr:rowOff>114949</xdr:rowOff>
    </xdr:from>
    <xdr:to>
      <xdr:col>11</xdr:col>
      <xdr:colOff>400991</xdr:colOff>
      <xdr:row>42</xdr:row>
      <xdr:rowOff>91917</xdr:rowOff>
    </xdr:to>
    <xdr:pic>
      <xdr:nvPicPr>
        <xdr:cNvPr id="8" name="Imagen 7" descr="Interfaz de usuario gráfica, Aplicación&#10;&#10;Descripción generada automáticamente">
          <a:extLst>
            <a:ext uri="{FF2B5EF4-FFF2-40B4-BE49-F238E27FC236}">
              <a16:creationId xmlns:a16="http://schemas.microsoft.com/office/drawing/2014/main" id="{62E1F633-545F-4368-A95E-21D5A391E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9315" y="114949"/>
          <a:ext cx="8160076" cy="8073218"/>
        </a:xfrm>
        <a:prstGeom prst="rect">
          <a:avLst/>
        </a:prstGeom>
        <a:ln w="31750" cmpd="sng">
          <a:solidFill>
            <a:srgbClr val="002060"/>
          </a:solidFill>
          <a:prstDash val="sysDot"/>
        </a:ln>
      </xdr:spPr>
    </xdr:pic>
    <xdr:clientData/>
  </xdr:twoCellAnchor>
  <xdr:twoCellAnchor>
    <xdr:from>
      <xdr:col>1</xdr:col>
      <xdr:colOff>740092</xdr:colOff>
      <xdr:row>1</xdr:row>
      <xdr:rowOff>1</xdr:rowOff>
    </xdr:from>
    <xdr:to>
      <xdr:col>11</xdr:col>
      <xdr:colOff>361951</xdr:colOff>
      <xdr:row>41</xdr:row>
      <xdr:rowOff>95728</xdr:rowOff>
    </xdr:to>
    <xdr:grpSp>
      <xdr:nvGrpSpPr>
        <xdr:cNvPr id="16" name="Grupo 15">
          <a:extLst>
            <a:ext uri="{FF2B5EF4-FFF2-40B4-BE49-F238E27FC236}">
              <a16:creationId xmlns:a16="http://schemas.microsoft.com/office/drawing/2014/main" id="{1D9356C0-2245-9C4E-1D2E-D0213069BD21}"/>
            </a:ext>
          </a:extLst>
        </xdr:cNvPr>
        <xdr:cNvGrpSpPr/>
      </xdr:nvGrpSpPr>
      <xdr:grpSpPr>
        <a:xfrm>
          <a:off x="1578292" y="190501"/>
          <a:ext cx="8003859" cy="7810977"/>
          <a:chOff x="1834672" y="526495"/>
          <a:chExt cx="9804084" cy="9522980"/>
        </a:xfrm>
      </xdr:grpSpPr>
      <xdr:grpSp>
        <xdr:nvGrpSpPr>
          <xdr:cNvPr id="15" name="Grupo 14">
            <a:extLst>
              <a:ext uri="{FF2B5EF4-FFF2-40B4-BE49-F238E27FC236}">
                <a16:creationId xmlns:a16="http://schemas.microsoft.com/office/drawing/2014/main" id="{3839B5E5-33CB-8B99-383E-2B90DBB299BE}"/>
              </a:ext>
            </a:extLst>
          </xdr:cNvPr>
          <xdr:cNvGrpSpPr/>
        </xdr:nvGrpSpPr>
        <xdr:grpSpPr>
          <a:xfrm>
            <a:off x="1939925" y="3134843"/>
            <a:ext cx="9567863" cy="5682982"/>
            <a:chOff x="1939925" y="3134843"/>
            <a:chExt cx="9567863" cy="5682982"/>
          </a:xfrm>
        </xdr:grpSpPr>
        <xdr:sp macro="" textlink="">
          <xdr:nvSpPr>
            <xdr:cNvPr id="9" name="CuadroTexto 8">
              <a:extLst>
                <a:ext uri="{FF2B5EF4-FFF2-40B4-BE49-F238E27FC236}">
                  <a16:creationId xmlns:a16="http://schemas.microsoft.com/office/drawing/2014/main" id="{CEFCC9BC-F616-4E6F-BA1B-7D3958DC550A}"/>
                </a:ext>
              </a:extLst>
            </xdr:cNvPr>
            <xdr:cNvSpPr txBox="1"/>
          </xdr:nvSpPr>
          <xdr:spPr>
            <a:xfrm>
              <a:off x="1939925" y="3134843"/>
              <a:ext cx="9567863" cy="434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R" sz="3600" b="1" baseline="0">
                  <a:solidFill>
                    <a:srgbClr val="192952"/>
                  </a:solidFill>
                  <a:latin typeface="Arial" panose="020B0604020202020204" pitchFamily="34" charset="0"/>
                  <a:cs typeface="Arial" panose="020B0604020202020204" pitchFamily="34" charset="0"/>
                </a:rPr>
                <a:t>Expansión del Sistema</a:t>
              </a:r>
            </a:p>
            <a:p>
              <a:pPr algn="ctr"/>
              <a:r>
                <a:rPr lang="es-CR" sz="3600" b="1" baseline="0">
                  <a:solidFill>
                    <a:srgbClr val="192952"/>
                  </a:solidFill>
                  <a:latin typeface="Arial" panose="020B0604020202020204" pitchFamily="34" charset="0"/>
                  <a:cs typeface="Arial" panose="020B0604020202020204" pitchFamily="34" charset="0"/>
                </a:rPr>
                <a:t>Educativo Costarricense,</a:t>
              </a:r>
            </a:p>
            <a:p>
              <a:pPr algn="ctr"/>
              <a:r>
                <a:rPr lang="es-CR" sz="3600" b="1" baseline="0">
                  <a:solidFill>
                    <a:srgbClr val="192952"/>
                  </a:solidFill>
                  <a:latin typeface="Arial" panose="020B0604020202020204" pitchFamily="34" charset="0"/>
                  <a:cs typeface="Arial" panose="020B0604020202020204" pitchFamily="34" charset="0"/>
                </a:rPr>
                <a:t>2025</a:t>
              </a:r>
            </a:p>
          </xdr:txBody>
        </xdr:sp>
        <xdr:sp macro="" textlink="">
          <xdr:nvSpPr>
            <xdr:cNvPr id="10" name="CuadroTexto 9">
              <a:extLst>
                <a:ext uri="{FF2B5EF4-FFF2-40B4-BE49-F238E27FC236}">
                  <a16:creationId xmlns:a16="http://schemas.microsoft.com/office/drawing/2014/main" id="{99FBBB04-88C3-4429-80DD-1E83B3E7D0A1}"/>
                </a:ext>
              </a:extLst>
            </xdr:cNvPr>
            <xdr:cNvSpPr txBox="1"/>
          </xdr:nvSpPr>
          <xdr:spPr>
            <a:xfrm>
              <a:off x="3195576" y="7411445"/>
              <a:ext cx="700802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2400" b="1">
                  <a:solidFill>
                    <a:srgbClr val="192952"/>
                  </a:solidFill>
                  <a:latin typeface="Arial" panose="020B0604020202020204" pitchFamily="34" charset="0"/>
                  <a:cs typeface="Arial" panose="020B0604020202020204" pitchFamily="34" charset="0"/>
                </a:rPr>
                <a:t>PUBLICACIÓN</a:t>
              </a:r>
              <a:r>
                <a:rPr lang="es-CR" sz="2400" b="1" baseline="0">
                  <a:solidFill>
                    <a:srgbClr val="192952"/>
                  </a:solidFill>
                  <a:latin typeface="Arial" panose="020B0604020202020204" pitchFamily="34" charset="0"/>
                  <a:cs typeface="Arial" panose="020B0604020202020204" pitchFamily="34" charset="0"/>
                </a:rPr>
                <a:t> 457-2025</a:t>
              </a:r>
              <a:endParaRPr lang="es-CR" sz="2400" b="1">
                <a:solidFill>
                  <a:srgbClr val="192952"/>
                </a:solidFill>
                <a:latin typeface="Arial" panose="020B0604020202020204" pitchFamily="34" charset="0"/>
                <a:cs typeface="Arial" panose="020B0604020202020204" pitchFamily="34" charset="0"/>
              </a:endParaRPr>
            </a:p>
          </xdr:txBody>
        </xdr:sp>
        <xdr:sp macro="" textlink="">
          <xdr:nvSpPr>
            <xdr:cNvPr id="11" name="CuadroTexto 10">
              <a:extLst>
                <a:ext uri="{FF2B5EF4-FFF2-40B4-BE49-F238E27FC236}">
                  <a16:creationId xmlns:a16="http://schemas.microsoft.com/office/drawing/2014/main" id="{AA01A528-E6EC-4595-9E58-5CBACDC6E3FF}"/>
                </a:ext>
              </a:extLst>
            </xdr:cNvPr>
            <xdr:cNvSpPr txBox="1"/>
          </xdr:nvSpPr>
          <xdr:spPr>
            <a:xfrm>
              <a:off x="2529800" y="8060814"/>
              <a:ext cx="8322469" cy="757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2000" b="1">
                  <a:solidFill>
                    <a:srgbClr val="192952"/>
                  </a:solidFill>
                  <a:latin typeface="Arial" panose="020B0604020202020204" pitchFamily="34" charset="0"/>
                  <a:cs typeface="Arial" panose="020B0604020202020204" pitchFamily="34" charset="0"/>
                </a:rPr>
                <a:t>Octubre, 2025</a:t>
              </a:r>
            </a:p>
          </xdr:txBody>
        </xdr:sp>
      </xdr:grpSp>
      <xdr:sp macro="" textlink="">
        <xdr:nvSpPr>
          <xdr:cNvPr id="12" name="Rectángulo 11">
            <a:extLst>
              <a:ext uri="{FF2B5EF4-FFF2-40B4-BE49-F238E27FC236}">
                <a16:creationId xmlns:a16="http://schemas.microsoft.com/office/drawing/2014/main" id="{1E7F3C76-C962-401E-873F-D962A52F87FD}"/>
              </a:ext>
            </a:extLst>
          </xdr:cNvPr>
          <xdr:cNvSpPr>
            <a:spLocks noChangeArrowheads="1"/>
          </xdr:cNvSpPr>
        </xdr:nvSpPr>
        <xdr:spPr bwMode="auto">
          <a:xfrm>
            <a:off x="1834672" y="9649426"/>
            <a:ext cx="9688514" cy="400049"/>
          </a:xfrm>
          <a:prstGeom prst="rect">
            <a:avLst/>
          </a:prstGeom>
          <a:noFill/>
          <a:ln w="9525">
            <a:noFill/>
            <a:miter lim="800000"/>
            <a:headEnd/>
            <a:tailEnd/>
          </a:ln>
        </xdr:spPr>
        <xdr:txBody>
          <a:bodyPr wrap="square" anchor="ctr">
            <a:noAutofit/>
          </a:bodyPr>
          <a:lstStyle/>
          <a:p>
            <a:pPr algn="ctr"/>
            <a:r>
              <a:rPr lang="es-CR" sz="1100">
                <a:effectLst/>
                <a:latin typeface="Arial" panose="020B0604020202020204" pitchFamily="34" charset="0"/>
                <a:ea typeface="+mn-ea"/>
                <a:cs typeface="Arial" panose="020B0604020202020204" pitchFamily="34" charset="0"/>
              </a:rPr>
              <a:t>San José, Paseo Colón. Av. 1, calle 24, edificio Torre Mercedes, 10º piso. </a:t>
            </a:r>
          </a:p>
          <a:p>
            <a:pPr algn="ctr"/>
            <a:r>
              <a:rPr lang="fr-FR" sz="1100">
                <a:effectLst/>
                <a:latin typeface="Arial" panose="020B0604020202020204" pitchFamily="34" charset="0"/>
                <a:ea typeface="+mn-ea"/>
                <a:cs typeface="Arial" panose="020B0604020202020204" pitchFamily="34" charset="0"/>
              </a:rPr>
              <a:t>Tel: 22568880, Email: </a:t>
            </a:r>
            <a:r>
              <a:rPr lang="fr-FR" sz="1100">
                <a:effectLst/>
                <a:latin typeface="Arial" panose="020B0604020202020204" pitchFamily="34" charset="0"/>
                <a:ea typeface="+mn-ea"/>
                <a:cs typeface="Arial" panose="020B0604020202020204" pitchFamily="34" charset="0"/>
                <a:hlinkClick xmlns:r="http://schemas.openxmlformats.org/officeDocument/2006/relationships" r:id=""/>
              </a:rPr>
              <a:t>departamento.analisis.estadistico@mep.go.cr</a:t>
            </a:r>
            <a:endParaRPr lang="es-CR" sz="1100">
              <a:effectLst/>
              <a:latin typeface="Arial" panose="020B0604020202020204" pitchFamily="34" charset="0"/>
              <a:ea typeface="+mn-ea"/>
              <a:cs typeface="Arial" panose="020B0604020202020204" pitchFamily="34" charset="0"/>
            </a:endParaRPr>
          </a:p>
        </xdr:txBody>
      </xdr:sp>
      <xdr:pic>
        <xdr:nvPicPr>
          <xdr:cNvPr id="13" name="Imagen 12">
            <a:extLst>
              <a:ext uri="{FF2B5EF4-FFF2-40B4-BE49-F238E27FC236}">
                <a16:creationId xmlns:a16="http://schemas.microsoft.com/office/drawing/2014/main" id="{E92F6195-9F08-4526-9261-EA845863FF99}"/>
              </a:ext>
            </a:extLst>
          </xdr:cNvPr>
          <xdr:cNvPicPr>
            <a:picLocks noChangeAspect="1"/>
          </xdr:cNvPicPr>
        </xdr:nvPicPr>
        <xdr:blipFill>
          <a:blip xmlns:r="http://schemas.openxmlformats.org/officeDocument/2006/relationships" r:embed="rId2"/>
          <a:stretch>
            <a:fillRect/>
          </a:stretch>
        </xdr:blipFill>
        <xdr:spPr>
          <a:xfrm>
            <a:off x="8281987" y="526495"/>
            <a:ext cx="3356769" cy="747474"/>
          </a:xfrm>
          <a:prstGeom prst="rect">
            <a:avLst/>
          </a:prstGeom>
        </xdr:spPr>
      </xdr:pic>
      <xdr:sp macro="" textlink="">
        <xdr:nvSpPr>
          <xdr:cNvPr id="14" name="CuadroTexto 13">
            <a:extLst>
              <a:ext uri="{FF2B5EF4-FFF2-40B4-BE49-F238E27FC236}">
                <a16:creationId xmlns:a16="http://schemas.microsoft.com/office/drawing/2014/main" id="{C44C839C-645B-4488-A0F9-39A7A554BEE9}"/>
              </a:ext>
            </a:extLst>
          </xdr:cNvPr>
          <xdr:cNvSpPr txBox="1"/>
        </xdr:nvSpPr>
        <xdr:spPr>
          <a:xfrm>
            <a:off x="8905874" y="1857375"/>
            <a:ext cx="2121695" cy="500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1200" b="0" i="0" u="none" strike="noStrike">
                <a:solidFill>
                  <a:srgbClr val="182951"/>
                </a:solidFill>
                <a:effectLst/>
                <a:latin typeface="Arial" panose="020B0604020202020204" pitchFamily="34" charset="0"/>
                <a:ea typeface="+mn-ea"/>
                <a:cs typeface="Arial" panose="020B0604020202020204" pitchFamily="34" charset="0"/>
              </a:rPr>
              <a:t>SSN-1409-0422</a:t>
            </a:r>
            <a:r>
              <a:rPr lang="es-CR" sz="1200">
                <a:solidFill>
                  <a:srgbClr val="182951"/>
                </a:solidFill>
                <a:latin typeface="Arial" panose="020B0604020202020204" pitchFamily="34" charset="0"/>
                <a:cs typeface="Arial" panose="020B0604020202020204" pitchFamily="34" charset="0"/>
              </a:rPr>
              <a:t> </a:t>
            </a:r>
            <a:endParaRPr lang="es-CR" sz="1200" kern="1200">
              <a:solidFill>
                <a:srgbClr val="182951"/>
              </a:solidFill>
              <a:latin typeface="Arial" panose="020B0604020202020204" pitchFamily="34" charset="0"/>
              <a:cs typeface="Arial" panose="020B0604020202020204" pitchFamily="34" charset="0"/>
            </a:endParaRPr>
          </a:p>
        </xdr:txBody>
      </xdr:sp>
    </xdr:grp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C:\Users\mquiros\AppData\Local\Microsoft\Windows\INetCache\Content.Outlook\ESTADISTICAS\PARA%20WEB\NUEVOS%20PARA%20PUBLICAR%202023\04-Violencia%20intra%20familiar,%20extra%20familiar%20y%20en%20centros%20educativos%202018-2021.xl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7CAA-6462-417D-923D-4843AB494DAB}">
  <sheetPr codeName="Hoja1">
    <tabColor rgb="FF0035A0"/>
    <pageSetUpPr fitToPage="1"/>
  </sheetPr>
  <dimension ref="A1:N63"/>
  <sheetViews>
    <sheetView showGridLines="0" tabSelected="1" showOutlineSymbols="0" showWhiteSpace="0" zoomScaleNormal="100" workbookViewId="0">
      <selection activeCell="M6" sqref="M6"/>
    </sheetView>
  </sheetViews>
  <sheetFormatPr baseColWidth="10" defaultColWidth="11" defaultRowHeight="15" customHeight="1" x14ac:dyDescent="0.35"/>
  <cols>
    <col min="1" max="1" width="11" style="311"/>
    <col min="2" max="13" width="11" style="16"/>
    <col min="14" max="14" width="11" style="311" customWidth="1"/>
    <col min="15" max="16384" width="11" style="311"/>
  </cols>
  <sheetData>
    <row r="1" spans="1:14" ht="15" customHeight="1" x14ac:dyDescent="0.35">
      <c r="A1" s="312"/>
      <c r="B1" s="323"/>
      <c r="C1" s="323"/>
      <c r="D1" s="323"/>
      <c r="E1" s="323"/>
      <c r="F1" s="323"/>
      <c r="G1" s="323"/>
      <c r="H1" s="323"/>
      <c r="I1" s="323"/>
      <c r="J1" s="323"/>
      <c r="K1" s="323"/>
      <c r="L1" s="324"/>
      <c r="M1" s="324"/>
      <c r="N1" s="18"/>
    </row>
    <row r="2" spans="1:14" ht="22.5" customHeight="1" x14ac:dyDescent="0.35">
      <c r="A2" s="312"/>
      <c r="B2" s="17"/>
      <c r="C2" s="17"/>
      <c r="D2" s="17"/>
      <c r="E2" s="17"/>
      <c r="F2" s="17"/>
      <c r="G2" s="17"/>
      <c r="H2" s="17"/>
      <c r="I2" s="17"/>
      <c r="J2" s="17"/>
      <c r="K2" s="17"/>
      <c r="N2" s="91" t="s">
        <v>0</v>
      </c>
    </row>
    <row r="3" spans="1:14" ht="15" customHeight="1" x14ac:dyDescent="0.35">
      <c r="A3" s="312"/>
      <c r="B3" s="17"/>
      <c r="C3" s="17"/>
      <c r="D3" s="17"/>
      <c r="E3" s="17"/>
      <c r="F3" s="17"/>
      <c r="G3" s="17"/>
      <c r="H3" s="17"/>
      <c r="I3" s="17"/>
      <c r="J3" s="17"/>
      <c r="K3" s="17"/>
      <c r="N3" s="18"/>
    </row>
    <row r="4" spans="1:14" ht="15" customHeight="1" x14ac:dyDescent="0.35">
      <c r="A4" s="312"/>
      <c r="B4" s="17"/>
      <c r="C4" s="17"/>
      <c r="D4" s="17"/>
      <c r="E4" s="17"/>
      <c r="F4" s="17"/>
      <c r="G4" s="17"/>
      <c r="H4" s="17"/>
      <c r="I4" s="17"/>
      <c r="J4" s="17"/>
      <c r="K4" s="17"/>
    </row>
    <row r="5" spans="1:14" ht="15" customHeight="1" x14ac:dyDescent="0.35">
      <c r="A5" s="312"/>
      <c r="B5" s="17"/>
      <c r="C5" s="17"/>
      <c r="D5" s="17"/>
      <c r="E5" s="17"/>
      <c r="F5" s="17"/>
      <c r="G5" s="17"/>
      <c r="H5" s="17"/>
      <c r="I5" s="17"/>
      <c r="J5" s="17"/>
      <c r="K5" s="17"/>
    </row>
    <row r="6" spans="1:14" ht="15" customHeight="1" x14ac:dyDescent="0.35">
      <c r="A6" s="312"/>
      <c r="B6" s="17"/>
      <c r="C6" s="17"/>
      <c r="D6" s="17"/>
      <c r="E6" s="17"/>
      <c r="F6" s="17"/>
      <c r="G6" s="17"/>
      <c r="H6" s="17"/>
      <c r="I6" s="17"/>
      <c r="J6" s="17"/>
      <c r="K6" s="17"/>
    </row>
    <row r="7" spans="1:14" ht="15" customHeight="1" x14ac:dyDescent="0.35">
      <c r="A7" s="312"/>
      <c r="B7" s="17"/>
      <c r="C7" s="17"/>
      <c r="D7" s="17"/>
      <c r="E7" s="17"/>
      <c r="F7" s="17"/>
      <c r="G7" s="17"/>
      <c r="H7" s="17"/>
      <c r="I7" s="17"/>
      <c r="J7" s="17"/>
      <c r="K7" s="17"/>
    </row>
    <row r="8" spans="1:14" ht="15" customHeight="1" x14ac:dyDescent="0.35">
      <c r="A8" s="312"/>
      <c r="B8" s="17"/>
      <c r="C8" s="17"/>
      <c r="D8" s="17"/>
      <c r="E8" s="17"/>
      <c r="F8" s="17"/>
      <c r="G8" s="17"/>
      <c r="H8" s="17"/>
      <c r="I8" s="17"/>
      <c r="J8" s="17"/>
      <c r="K8" s="17"/>
    </row>
    <row r="9" spans="1:14" ht="15" customHeight="1" x14ac:dyDescent="0.35">
      <c r="A9" s="312"/>
      <c r="B9" s="17"/>
      <c r="C9" s="17"/>
      <c r="D9" s="17"/>
      <c r="E9" s="17"/>
      <c r="F9" s="17"/>
      <c r="G9" s="17"/>
      <c r="H9" s="17"/>
      <c r="I9" s="17"/>
      <c r="J9" s="17"/>
      <c r="K9" s="17"/>
    </row>
    <row r="10" spans="1:14" ht="15" customHeight="1" x14ac:dyDescent="0.35">
      <c r="A10" s="312"/>
      <c r="B10" s="17"/>
      <c r="C10" s="17"/>
      <c r="D10" s="17"/>
      <c r="E10" s="17"/>
      <c r="F10" s="17"/>
      <c r="G10" s="17"/>
      <c r="H10" s="17"/>
      <c r="I10" s="17"/>
      <c r="J10" s="17"/>
      <c r="K10" s="17"/>
    </row>
    <row r="11" spans="1:14" ht="15" customHeight="1" x14ac:dyDescent="0.35">
      <c r="A11" s="312"/>
      <c r="B11" s="17"/>
      <c r="C11" s="17"/>
      <c r="D11" s="17"/>
      <c r="E11" s="17"/>
      <c r="F11" s="17"/>
      <c r="G11" s="17"/>
      <c r="H11" s="17"/>
      <c r="I11" s="17"/>
      <c r="J11" s="17"/>
      <c r="K11" s="17"/>
    </row>
    <row r="12" spans="1:14" ht="15" customHeight="1" x14ac:dyDescent="0.35">
      <c r="A12" s="312"/>
      <c r="B12" s="17"/>
      <c r="C12" s="17"/>
      <c r="D12" s="17"/>
      <c r="E12" s="17"/>
      <c r="F12" s="17"/>
      <c r="G12" s="17"/>
      <c r="H12" s="17"/>
      <c r="I12" s="17"/>
      <c r="J12" s="17"/>
      <c r="K12" s="17"/>
    </row>
    <row r="13" spans="1:14" ht="15" customHeight="1" x14ac:dyDescent="0.35">
      <c r="A13" s="312"/>
      <c r="B13" s="17"/>
      <c r="C13" s="17"/>
      <c r="D13" s="17"/>
      <c r="E13" s="17"/>
      <c r="F13" s="17"/>
      <c r="G13" s="17"/>
      <c r="H13" s="17"/>
      <c r="I13" s="17"/>
      <c r="J13" s="17"/>
      <c r="K13" s="17"/>
    </row>
    <row r="14" spans="1:14" ht="15" customHeight="1" x14ac:dyDescent="0.35">
      <c r="A14" s="312"/>
      <c r="B14" s="17"/>
      <c r="C14" s="17"/>
      <c r="D14" s="17"/>
      <c r="E14" s="17"/>
      <c r="F14" s="17"/>
      <c r="G14" s="17"/>
      <c r="H14" s="17"/>
      <c r="I14" s="17"/>
      <c r="J14" s="17"/>
      <c r="K14" s="17"/>
    </row>
    <row r="15" spans="1:14" ht="15" customHeight="1" x14ac:dyDescent="0.35">
      <c r="A15" s="312"/>
      <c r="B15" s="17"/>
      <c r="C15" s="17"/>
      <c r="D15" s="17"/>
      <c r="E15" s="17"/>
      <c r="F15" s="17"/>
      <c r="G15" s="17"/>
      <c r="H15" s="17"/>
      <c r="I15" s="17"/>
      <c r="J15" s="17"/>
      <c r="K15" s="17"/>
    </row>
    <row r="16" spans="1:14" ht="15" customHeight="1" x14ac:dyDescent="0.35">
      <c r="A16" s="312"/>
      <c r="B16" s="17"/>
      <c r="C16" s="17"/>
      <c r="D16" s="17"/>
      <c r="E16" s="17"/>
      <c r="F16" s="17"/>
      <c r="G16" s="17"/>
      <c r="H16" s="17"/>
      <c r="I16" s="17"/>
      <c r="J16" s="17"/>
      <c r="K16" s="17"/>
    </row>
    <row r="17" spans="1:11" ht="15" customHeight="1" x14ac:dyDescent="0.35">
      <c r="A17" s="312"/>
      <c r="B17" s="17"/>
      <c r="C17" s="17"/>
      <c r="D17" s="17"/>
      <c r="E17" s="17"/>
      <c r="F17" s="17"/>
      <c r="G17" s="17"/>
      <c r="H17" s="17"/>
      <c r="I17" s="17"/>
      <c r="J17" s="17"/>
      <c r="K17" s="17"/>
    </row>
    <row r="18" spans="1:11" ht="15" customHeight="1" x14ac:dyDescent="0.35">
      <c r="A18" s="312"/>
      <c r="B18" s="17"/>
      <c r="C18" s="17"/>
      <c r="D18" s="17"/>
      <c r="E18" s="17"/>
      <c r="F18" s="17"/>
      <c r="G18" s="17"/>
      <c r="H18" s="17"/>
      <c r="I18" s="17"/>
      <c r="J18" s="17"/>
      <c r="K18" s="17"/>
    </row>
    <row r="19" spans="1:11" ht="15" customHeight="1" x14ac:dyDescent="0.35">
      <c r="A19" s="312"/>
      <c r="B19" s="17"/>
      <c r="C19" s="17"/>
      <c r="D19" s="17"/>
      <c r="E19" s="17"/>
      <c r="F19" s="17"/>
      <c r="G19" s="17"/>
      <c r="H19" s="17"/>
      <c r="I19" s="17"/>
      <c r="J19" s="17"/>
      <c r="K19" s="17"/>
    </row>
    <row r="20" spans="1:11" ht="15" customHeight="1" x14ac:dyDescent="0.35">
      <c r="A20" s="312"/>
      <c r="B20" s="17"/>
      <c r="C20" s="17"/>
      <c r="D20" s="17"/>
      <c r="E20" s="17"/>
      <c r="F20" s="17"/>
      <c r="G20" s="17"/>
      <c r="H20" s="17"/>
      <c r="I20" s="17"/>
      <c r="J20" s="17"/>
      <c r="K20" s="17"/>
    </row>
    <row r="21" spans="1:11" ht="15" customHeight="1" x14ac:dyDescent="0.35">
      <c r="A21" s="312"/>
      <c r="B21" s="17"/>
      <c r="C21" s="17"/>
      <c r="D21" s="17"/>
      <c r="E21" s="17"/>
      <c r="F21" s="17"/>
      <c r="G21" s="17"/>
      <c r="H21" s="17"/>
      <c r="I21" s="17"/>
      <c r="J21" s="17"/>
      <c r="K21" s="17"/>
    </row>
    <row r="22" spans="1:11" ht="15" customHeight="1" x14ac:dyDescent="0.35">
      <c r="A22" s="312"/>
      <c r="B22" s="17"/>
      <c r="C22" s="17"/>
      <c r="D22" s="17"/>
      <c r="E22" s="17"/>
      <c r="F22" s="17"/>
      <c r="G22" s="17"/>
      <c r="H22" s="17"/>
      <c r="I22" s="17"/>
      <c r="J22" s="17"/>
      <c r="K22" s="17"/>
    </row>
    <row r="23" spans="1:11" ht="15" customHeight="1" x14ac:dyDescent="0.35">
      <c r="A23" s="312"/>
      <c r="B23" s="17"/>
      <c r="C23" s="17"/>
      <c r="D23" s="17"/>
      <c r="E23" s="17"/>
      <c r="F23" s="17"/>
      <c r="G23" s="17"/>
      <c r="H23" s="17"/>
      <c r="I23" s="17"/>
      <c r="J23" s="17"/>
      <c r="K23" s="17"/>
    </row>
    <row r="24" spans="1:11" ht="15" customHeight="1" x14ac:dyDescent="0.35">
      <c r="A24" s="312"/>
      <c r="B24" s="17"/>
      <c r="C24" s="17"/>
      <c r="D24" s="17"/>
      <c r="E24" s="17"/>
      <c r="F24" s="17"/>
      <c r="G24" s="17"/>
      <c r="H24" s="17"/>
      <c r="I24" s="17"/>
      <c r="J24" s="17"/>
      <c r="K24" s="17"/>
    </row>
    <row r="25" spans="1:11" ht="15" customHeight="1" x14ac:dyDescent="0.35">
      <c r="A25" s="312"/>
      <c r="B25" s="17"/>
      <c r="C25" s="17"/>
      <c r="D25" s="17"/>
      <c r="E25" s="17"/>
      <c r="F25" s="17"/>
      <c r="G25" s="17"/>
      <c r="H25" s="17"/>
      <c r="I25" s="17"/>
      <c r="J25" s="17"/>
      <c r="K25" s="17"/>
    </row>
    <row r="26" spans="1:11" ht="15" customHeight="1" x14ac:dyDescent="0.35">
      <c r="A26" s="312"/>
      <c r="B26" s="17"/>
      <c r="C26" s="17"/>
      <c r="D26" s="17"/>
      <c r="E26" s="17"/>
      <c r="F26" s="17"/>
      <c r="G26" s="17"/>
      <c r="H26" s="17"/>
      <c r="I26" s="17"/>
      <c r="J26" s="17"/>
      <c r="K26" s="17"/>
    </row>
    <row r="27" spans="1:11" ht="15" customHeight="1" x14ac:dyDescent="0.35">
      <c r="A27" s="312"/>
      <c r="B27" s="17"/>
      <c r="C27" s="17"/>
      <c r="D27" s="17"/>
      <c r="E27" s="17"/>
      <c r="F27" s="17"/>
      <c r="G27" s="17"/>
      <c r="H27" s="17"/>
      <c r="I27" s="17"/>
      <c r="J27" s="17"/>
      <c r="K27" s="17"/>
    </row>
    <row r="28" spans="1:11" ht="15" customHeight="1" x14ac:dyDescent="0.35">
      <c r="A28" s="312"/>
      <c r="B28" s="17"/>
      <c r="C28" s="17"/>
      <c r="D28" s="17"/>
      <c r="E28" s="17"/>
      <c r="F28" s="17"/>
      <c r="G28" s="17"/>
      <c r="H28" s="17"/>
      <c r="I28" s="17"/>
      <c r="J28" s="17"/>
      <c r="K28" s="17"/>
    </row>
    <row r="29" spans="1:11" ht="15" customHeight="1" x14ac:dyDescent="0.35">
      <c r="A29" s="312"/>
      <c r="B29" s="17"/>
      <c r="C29" s="17"/>
      <c r="D29" s="17"/>
      <c r="E29" s="17"/>
      <c r="F29" s="17"/>
      <c r="G29" s="17"/>
      <c r="H29" s="17"/>
      <c r="I29" s="17"/>
      <c r="J29" s="17"/>
      <c r="K29" s="17"/>
    </row>
    <row r="30" spans="1:11" ht="15" customHeight="1" x14ac:dyDescent="0.35">
      <c r="A30" s="312"/>
      <c r="B30" s="17"/>
      <c r="C30" s="17"/>
      <c r="D30" s="17"/>
      <c r="E30" s="17"/>
      <c r="F30" s="17"/>
      <c r="G30" s="17"/>
      <c r="H30" s="17"/>
      <c r="I30" s="17"/>
      <c r="J30" s="17"/>
      <c r="K30" s="17"/>
    </row>
    <row r="31" spans="1:11" ht="15" customHeight="1" x14ac:dyDescent="0.35">
      <c r="A31" s="312"/>
      <c r="B31" s="17"/>
      <c r="C31" s="17"/>
      <c r="D31" s="17"/>
      <c r="E31" s="17"/>
      <c r="F31" s="17"/>
      <c r="G31" s="17"/>
      <c r="H31" s="17"/>
      <c r="I31" s="17"/>
      <c r="J31" s="17"/>
      <c r="K31" s="17"/>
    </row>
    <row r="32" spans="1:11" ht="15" customHeight="1" x14ac:dyDescent="0.35">
      <c r="A32" s="312"/>
      <c r="B32" s="17"/>
      <c r="C32" s="17"/>
      <c r="D32" s="17"/>
      <c r="E32" s="17"/>
      <c r="F32" s="17"/>
      <c r="G32" s="17"/>
      <c r="H32" s="17"/>
      <c r="I32" s="17"/>
      <c r="J32" s="17"/>
      <c r="K32" s="17"/>
    </row>
    <row r="33" spans="1:11" ht="15" customHeight="1" x14ac:dyDescent="0.35">
      <c r="A33" s="312"/>
      <c r="B33" s="17"/>
      <c r="C33" s="17"/>
      <c r="D33" s="17"/>
      <c r="E33" s="17"/>
      <c r="F33" s="17"/>
      <c r="G33" s="17"/>
      <c r="H33" s="17"/>
      <c r="I33" s="17"/>
      <c r="J33" s="17"/>
      <c r="K33" s="17"/>
    </row>
    <row r="34" spans="1:11" ht="15" customHeight="1" x14ac:dyDescent="0.35">
      <c r="A34" s="312"/>
      <c r="B34" s="17"/>
      <c r="C34" s="17"/>
      <c r="D34" s="17"/>
      <c r="E34" s="17"/>
      <c r="F34" s="17"/>
      <c r="G34" s="17"/>
      <c r="H34" s="17"/>
      <c r="I34" s="17"/>
      <c r="J34" s="17"/>
      <c r="K34" s="17"/>
    </row>
    <row r="35" spans="1:11" ht="15" customHeight="1" x14ac:dyDescent="0.35">
      <c r="A35" s="312"/>
      <c r="B35" s="17"/>
      <c r="C35" s="17"/>
      <c r="D35" s="17"/>
      <c r="E35" s="17"/>
      <c r="F35" s="17"/>
      <c r="G35" s="17"/>
      <c r="H35" s="17"/>
      <c r="I35" s="17"/>
      <c r="J35" s="17"/>
      <c r="K35" s="17"/>
    </row>
    <row r="36" spans="1:11" ht="15" customHeight="1" x14ac:dyDescent="0.35">
      <c r="A36" s="312"/>
      <c r="B36" s="17"/>
      <c r="C36" s="17"/>
      <c r="D36" s="17"/>
      <c r="E36" s="17"/>
      <c r="F36" s="17"/>
      <c r="G36" s="17"/>
      <c r="H36" s="17"/>
      <c r="I36" s="17"/>
      <c r="J36" s="17"/>
      <c r="K36" s="17"/>
    </row>
    <row r="37" spans="1:11" ht="15" customHeight="1" x14ac:dyDescent="0.35">
      <c r="A37" s="312"/>
      <c r="B37" s="17"/>
      <c r="C37" s="17"/>
      <c r="D37" s="17"/>
      <c r="E37" s="17"/>
      <c r="F37" s="17"/>
      <c r="G37" s="17"/>
      <c r="H37" s="17"/>
      <c r="I37" s="17"/>
      <c r="J37" s="17"/>
      <c r="K37" s="17"/>
    </row>
    <row r="38" spans="1:11" ht="15" customHeight="1" x14ac:dyDescent="0.35">
      <c r="A38" s="312"/>
      <c r="B38" s="17"/>
      <c r="C38" s="17"/>
      <c r="D38" s="17"/>
      <c r="E38" s="17"/>
      <c r="F38" s="17"/>
      <c r="G38" s="17"/>
      <c r="H38" s="17"/>
      <c r="I38" s="17"/>
      <c r="J38" s="17"/>
      <c r="K38" s="17"/>
    </row>
    <row r="39" spans="1:11" ht="15" customHeight="1" x14ac:dyDescent="0.35">
      <c r="A39" s="312"/>
      <c r="B39" s="17"/>
      <c r="C39" s="17"/>
      <c r="D39" s="17"/>
      <c r="E39" s="17"/>
      <c r="F39" s="17"/>
      <c r="G39" s="17"/>
      <c r="H39" s="17"/>
      <c r="I39" s="17"/>
      <c r="J39" s="17"/>
      <c r="K39" s="17"/>
    </row>
    <row r="40" spans="1:11" ht="15" customHeight="1" x14ac:dyDescent="0.35">
      <c r="A40" s="312"/>
      <c r="B40" s="17"/>
      <c r="C40" s="17"/>
      <c r="D40" s="17"/>
      <c r="E40" s="17"/>
      <c r="F40" s="17"/>
      <c r="G40" s="17"/>
      <c r="H40" s="17"/>
      <c r="I40" s="17"/>
      <c r="J40" s="17"/>
      <c r="K40" s="17"/>
    </row>
    <row r="41" spans="1:11" ht="15" customHeight="1" x14ac:dyDescent="0.35">
      <c r="A41" s="312"/>
      <c r="B41" s="17"/>
      <c r="C41" s="17"/>
      <c r="D41" s="17"/>
      <c r="E41" s="17"/>
      <c r="F41" s="17"/>
      <c r="G41" s="17"/>
      <c r="H41" s="17"/>
      <c r="I41" s="17"/>
      <c r="J41" s="17"/>
      <c r="K41" s="17"/>
    </row>
    <row r="42" spans="1:11" ht="15" customHeight="1" x14ac:dyDescent="0.35">
      <c r="A42" s="312"/>
      <c r="B42" s="17"/>
      <c r="C42" s="17"/>
      <c r="D42" s="17"/>
      <c r="E42" s="17"/>
      <c r="F42" s="17"/>
      <c r="G42" s="17"/>
      <c r="H42" s="17"/>
      <c r="I42" s="17"/>
      <c r="J42" s="17"/>
      <c r="K42" s="17"/>
    </row>
    <row r="43" spans="1:11" ht="15" customHeight="1" x14ac:dyDescent="0.35">
      <c r="A43" s="312"/>
      <c r="B43" s="17"/>
      <c r="C43" s="17"/>
      <c r="D43" s="17"/>
      <c r="E43" s="17"/>
      <c r="F43" s="17"/>
      <c r="G43" s="17"/>
      <c r="H43" s="17"/>
      <c r="I43" s="17"/>
      <c r="J43" s="17"/>
      <c r="K43" s="17"/>
    </row>
    <row r="44" spans="1:11" ht="15" customHeight="1" x14ac:dyDescent="0.35">
      <c r="A44" s="312"/>
      <c r="B44" s="17"/>
      <c r="C44" s="17"/>
      <c r="D44" s="17"/>
      <c r="E44" s="17"/>
      <c r="F44" s="17"/>
      <c r="G44" s="17"/>
      <c r="H44" s="17"/>
      <c r="I44" s="17"/>
      <c r="J44" s="17"/>
      <c r="K44" s="17"/>
    </row>
    <row r="45" spans="1:11" ht="15" customHeight="1" x14ac:dyDescent="0.35">
      <c r="A45" s="312"/>
      <c r="B45" s="17"/>
      <c r="C45" s="17"/>
      <c r="D45" s="17"/>
      <c r="E45" s="17"/>
      <c r="F45" s="17"/>
      <c r="G45" s="17"/>
      <c r="H45" s="17"/>
      <c r="I45" s="17"/>
      <c r="J45" s="17"/>
      <c r="K45" s="17"/>
    </row>
    <row r="46" spans="1:11" ht="15" customHeight="1" x14ac:dyDescent="0.35">
      <c r="A46" s="312"/>
      <c r="B46" s="17"/>
      <c r="C46" s="17"/>
      <c r="D46" s="17"/>
      <c r="E46" s="17"/>
      <c r="F46" s="17"/>
      <c r="G46" s="17"/>
      <c r="H46" s="17"/>
      <c r="I46" s="17"/>
      <c r="J46" s="17"/>
      <c r="K46" s="17"/>
    </row>
    <row r="47" spans="1:11" ht="15" customHeight="1" x14ac:dyDescent="0.35">
      <c r="A47" s="312"/>
      <c r="B47" s="17"/>
      <c r="C47" s="17"/>
      <c r="D47" s="17"/>
      <c r="E47" s="17"/>
      <c r="F47" s="17"/>
      <c r="G47" s="17"/>
      <c r="H47" s="17"/>
      <c r="I47" s="17"/>
      <c r="J47" s="17"/>
      <c r="K47" s="17"/>
    </row>
    <row r="48" spans="1:11" ht="15" customHeight="1" x14ac:dyDescent="0.35">
      <c r="A48" s="312"/>
      <c r="B48" s="17"/>
      <c r="C48" s="17"/>
      <c r="D48" s="17"/>
      <c r="E48" s="17"/>
      <c r="F48" s="17"/>
      <c r="G48" s="17"/>
      <c r="H48" s="17"/>
      <c r="I48" s="17"/>
      <c r="J48" s="17"/>
      <c r="K48" s="17"/>
    </row>
    <row r="49" spans="1:11" ht="15" customHeight="1" x14ac:dyDescent="0.35">
      <c r="A49" s="312"/>
      <c r="B49" s="17"/>
      <c r="C49" s="17"/>
      <c r="D49" s="17"/>
      <c r="E49" s="17"/>
      <c r="F49" s="17"/>
      <c r="G49" s="17"/>
      <c r="H49" s="17"/>
      <c r="I49" s="17"/>
      <c r="J49" s="17"/>
      <c r="K49" s="17"/>
    </row>
    <row r="50" spans="1:11" ht="15" customHeight="1" x14ac:dyDescent="0.35">
      <c r="A50" s="312"/>
      <c r="B50" s="17"/>
      <c r="C50" s="17"/>
      <c r="D50" s="17"/>
      <c r="E50" s="17"/>
      <c r="F50" s="17"/>
      <c r="G50" s="17"/>
      <c r="H50" s="17"/>
      <c r="I50" s="17"/>
      <c r="J50" s="17"/>
      <c r="K50" s="17"/>
    </row>
    <row r="51" spans="1:11" ht="15" customHeight="1" x14ac:dyDescent="0.35">
      <c r="A51" s="312"/>
      <c r="B51" s="17"/>
      <c r="C51" s="17"/>
      <c r="D51" s="17"/>
      <c r="E51" s="17"/>
      <c r="F51" s="17"/>
      <c r="G51" s="17"/>
      <c r="H51" s="17"/>
      <c r="I51" s="17"/>
      <c r="J51" s="17"/>
      <c r="K51" s="17"/>
    </row>
    <row r="52" spans="1:11" ht="15" customHeight="1" x14ac:dyDescent="0.35">
      <c r="A52" s="312"/>
      <c r="B52" s="17"/>
      <c r="C52" s="17"/>
      <c r="D52" s="17"/>
      <c r="E52" s="17"/>
      <c r="F52" s="17"/>
      <c r="G52" s="17"/>
      <c r="H52" s="17"/>
      <c r="I52" s="17"/>
      <c r="J52" s="17"/>
      <c r="K52" s="17"/>
    </row>
    <row r="53" spans="1:11" ht="15" customHeight="1" x14ac:dyDescent="0.35">
      <c r="A53" s="312"/>
      <c r="B53" s="17"/>
      <c r="C53" s="17"/>
      <c r="D53" s="17"/>
      <c r="E53" s="17"/>
      <c r="F53" s="17"/>
      <c r="G53" s="17"/>
      <c r="H53" s="17"/>
      <c r="I53" s="17"/>
      <c r="J53" s="17"/>
      <c r="K53" s="17"/>
    </row>
    <row r="54" spans="1:11" ht="15" customHeight="1" x14ac:dyDescent="0.35">
      <c r="A54" s="312"/>
      <c r="B54" s="17"/>
      <c r="C54" s="17"/>
      <c r="D54" s="17"/>
      <c r="E54" s="17"/>
      <c r="F54" s="17"/>
      <c r="G54" s="17"/>
      <c r="H54" s="17"/>
      <c r="I54" s="17"/>
      <c r="J54" s="17"/>
      <c r="K54" s="17"/>
    </row>
    <row r="55" spans="1:11" ht="15" customHeight="1" x14ac:dyDescent="0.35">
      <c r="A55" s="312"/>
      <c r="B55" s="17"/>
      <c r="C55" s="17"/>
      <c r="D55" s="17"/>
      <c r="E55" s="17"/>
      <c r="F55" s="17"/>
      <c r="G55" s="17"/>
      <c r="H55" s="17"/>
      <c r="I55" s="17"/>
      <c r="J55" s="17"/>
      <c r="K55" s="17"/>
    </row>
    <row r="56" spans="1:11" ht="15" customHeight="1" x14ac:dyDescent="0.35">
      <c r="A56" s="312"/>
      <c r="B56" s="17"/>
      <c r="C56" s="17"/>
      <c r="D56" s="17"/>
      <c r="E56" s="17"/>
      <c r="F56" s="17"/>
      <c r="G56" s="17"/>
      <c r="H56" s="17"/>
      <c r="I56" s="17"/>
      <c r="J56" s="17"/>
      <c r="K56" s="17"/>
    </row>
    <row r="57" spans="1:11" ht="15" customHeight="1" x14ac:dyDescent="0.35">
      <c r="A57" s="312"/>
      <c r="B57" s="17"/>
      <c r="C57" s="17"/>
      <c r="D57" s="17"/>
      <c r="E57" s="17"/>
      <c r="F57" s="17"/>
      <c r="G57" s="17"/>
      <c r="H57" s="17"/>
      <c r="I57" s="17"/>
      <c r="J57" s="17"/>
      <c r="K57" s="17"/>
    </row>
    <row r="58" spans="1:11" ht="15" customHeight="1" x14ac:dyDescent="0.35">
      <c r="A58" s="312"/>
      <c r="B58" s="17"/>
      <c r="C58" s="17"/>
      <c r="D58" s="17"/>
      <c r="E58" s="17"/>
      <c r="F58" s="17"/>
      <c r="G58" s="17"/>
      <c r="H58" s="17"/>
      <c r="I58" s="17"/>
      <c r="J58" s="17"/>
      <c r="K58" s="17"/>
    </row>
    <row r="59" spans="1:11" ht="15" customHeight="1" x14ac:dyDescent="0.35">
      <c r="A59" s="312"/>
      <c r="B59" s="17"/>
      <c r="C59" s="17"/>
      <c r="D59" s="17"/>
      <c r="E59" s="17"/>
      <c r="F59" s="17"/>
      <c r="G59" s="17"/>
      <c r="H59" s="17"/>
      <c r="I59" s="17"/>
      <c r="J59" s="17"/>
      <c r="K59" s="17"/>
    </row>
    <row r="60" spans="1:11" ht="15" customHeight="1" x14ac:dyDescent="0.35">
      <c r="A60" s="312"/>
      <c r="B60" s="17"/>
      <c r="C60" s="17"/>
      <c r="D60" s="17"/>
      <c r="E60" s="17"/>
      <c r="F60" s="17"/>
      <c r="G60" s="17"/>
      <c r="H60" s="17"/>
      <c r="I60" s="17"/>
      <c r="J60" s="17"/>
      <c r="K60" s="17"/>
    </row>
    <row r="61" spans="1:11" ht="15" customHeight="1" x14ac:dyDescent="0.35">
      <c r="A61" s="312"/>
      <c r="B61" s="17"/>
      <c r="C61" s="17"/>
      <c r="D61" s="17"/>
      <c r="E61" s="17"/>
      <c r="F61" s="17"/>
      <c r="G61" s="17"/>
      <c r="H61" s="17"/>
      <c r="I61" s="17"/>
      <c r="J61" s="17"/>
      <c r="K61" s="17"/>
    </row>
    <row r="62" spans="1:11" ht="15" customHeight="1" x14ac:dyDescent="0.35">
      <c r="A62" s="312"/>
      <c r="B62" s="17"/>
      <c r="C62" s="17"/>
      <c r="D62" s="17"/>
      <c r="E62" s="17"/>
      <c r="F62" s="17"/>
      <c r="G62" s="17"/>
      <c r="H62" s="17"/>
      <c r="I62" s="17"/>
      <c r="J62" s="17"/>
      <c r="K62" s="17"/>
    </row>
    <row r="63" spans="1:11" ht="15" customHeight="1" x14ac:dyDescent="0.35">
      <c r="A63" s="312"/>
      <c r="B63" s="17"/>
      <c r="C63" s="17"/>
      <c r="D63" s="17"/>
      <c r="E63" s="17"/>
      <c r="F63" s="17"/>
      <c r="G63" s="17"/>
      <c r="H63" s="17"/>
      <c r="I63" s="17"/>
      <c r="J63" s="17"/>
      <c r="K63" s="17"/>
    </row>
  </sheetData>
  <hyperlinks>
    <hyperlink ref="N2" location="Contenido!A1" display="Contenido" xr:uid="{6B0D0059-C19F-4EF1-B39B-49C7D687C899}"/>
  </hyperlinks>
  <printOptions horizontalCentered="1"/>
  <pageMargins left="0.39370078740157483" right="0.39370078740157483" top="0.39370078740157483" bottom="0.39370078740157483" header="0.31496062992125984" footer="0.31496062992125984"/>
  <pageSetup paperSize="172"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783AF-5B5E-4FD5-9B31-39050ABD5761}">
  <sheetPr syncVertical="1" syncRef="A39" transitionEvaluation="1" codeName="Hoja10">
    <tabColor rgb="FFAFCAFF"/>
    <pageSetUpPr fitToPage="1"/>
  </sheetPr>
  <dimension ref="A1:R62"/>
  <sheetViews>
    <sheetView showGridLines="0" showOutlineSymbols="0" showWhiteSpace="0" workbookViewId="0">
      <pane ySplit="7" topLeftCell="A39" activePane="bottomLeft" state="frozen"/>
      <selection activeCell="C35" sqref="C35"/>
      <selection pane="bottomLeft"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240</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902</v>
      </c>
      <c r="B4" s="416"/>
      <c r="C4" s="416"/>
      <c r="D4" s="416"/>
      <c r="E4" s="416"/>
      <c r="F4" s="416"/>
      <c r="G4" s="416"/>
      <c r="H4" s="416"/>
      <c r="I4" s="416"/>
      <c r="J4" s="416"/>
      <c r="K4" s="416"/>
      <c r="L4" s="416"/>
      <c r="M4" s="416"/>
      <c r="N4" s="416"/>
      <c r="O4" s="416"/>
      <c r="P4" s="416"/>
      <c r="Q4" s="416"/>
    </row>
    <row r="5" spans="1:18" ht="14.5" x14ac:dyDescent="0.25">
      <c r="A5" s="416" t="s">
        <v>912</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8">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ht="14.25" customHeight="1" x14ac:dyDescent="0.25">
      <c r="A9" s="24" t="s">
        <v>188</v>
      </c>
      <c r="B9" s="70">
        <f>+B11+B18+B28+B57</f>
        <v>19324</v>
      </c>
      <c r="C9" s="70">
        <f t="shared" ref="C9:D9" si="0">+C11+C18+C28+C57</f>
        <v>19250</v>
      </c>
      <c r="D9" s="70">
        <f t="shared" si="0"/>
        <v>19216</v>
      </c>
      <c r="E9" s="70">
        <v>20016</v>
      </c>
      <c r="F9" s="70">
        <v>19415</v>
      </c>
      <c r="G9" s="70">
        <v>19207</v>
      </c>
      <c r="H9" s="70">
        <v>19064</v>
      </c>
      <c r="I9" s="70">
        <v>18770</v>
      </c>
      <c r="J9" s="70">
        <v>18206</v>
      </c>
      <c r="K9" s="70">
        <v>18251</v>
      </c>
      <c r="L9" s="70">
        <v>18080</v>
      </c>
      <c r="M9" s="70">
        <f>+M11+M18+M28+M57</f>
        <v>17786</v>
      </c>
      <c r="N9" s="70">
        <f>+N11+N18+N28+N57</f>
        <v>18450</v>
      </c>
      <c r="O9" s="70">
        <v>18339</v>
      </c>
      <c r="P9" s="70">
        <f>+P11+P18+P28+P57</f>
        <v>18375</v>
      </c>
      <c r="Q9" s="70">
        <f>+Q11+Q18+Q28+Q57</f>
        <v>18238</v>
      </c>
      <c r="R9" s="5"/>
    </row>
    <row r="10" spans="1:18" s="2" customFormat="1" ht="14.25" customHeight="1" x14ac:dyDescent="0.25">
      <c r="A10" s="24"/>
      <c r="B10" s="70"/>
      <c r="C10" s="70"/>
      <c r="D10" s="70"/>
      <c r="E10" s="70"/>
      <c r="F10" s="70"/>
      <c r="G10" s="70"/>
      <c r="H10" s="70"/>
      <c r="I10" s="70"/>
      <c r="J10" s="70"/>
      <c r="K10" s="70"/>
      <c r="L10" s="70"/>
      <c r="M10" s="70"/>
      <c r="N10" s="70"/>
      <c r="O10" s="70"/>
      <c r="P10" s="70"/>
      <c r="Q10" s="70"/>
      <c r="R10" s="5"/>
    </row>
    <row r="11" spans="1:18" s="2" customFormat="1" ht="14.25" customHeight="1" x14ac:dyDescent="0.25">
      <c r="A11" s="42" t="s">
        <v>222</v>
      </c>
      <c r="B11" s="70">
        <f t="shared" ref="B11:D11" si="1">SUM(B12:B16)</f>
        <v>1334</v>
      </c>
      <c r="C11" s="70">
        <f t="shared" si="1"/>
        <v>1556</v>
      </c>
      <c r="D11" s="70">
        <f t="shared" si="1"/>
        <v>1538</v>
      </c>
      <c r="E11" s="70">
        <v>1658</v>
      </c>
      <c r="F11" s="70">
        <v>1701</v>
      </c>
      <c r="G11" s="70">
        <v>1629</v>
      </c>
      <c r="H11" s="70">
        <v>1597</v>
      </c>
      <c r="I11" s="70">
        <v>1570</v>
      </c>
      <c r="J11" s="70">
        <v>1423</v>
      </c>
      <c r="K11" s="70">
        <v>1359</v>
      </c>
      <c r="L11" s="70">
        <v>1338</v>
      </c>
      <c r="M11" s="70">
        <f>SUM(M12:M16)</f>
        <v>1127</v>
      </c>
      <c r="N11" s="70">
        <f>SUM(N12:N16)</f>
        <v>1142</v>
      </c>
      <c r="O11" s="70">
        <v>1136</v>
      </c>
      <c r="P11" s="70">
        <f>SUM(P12:P16)</f>
        <v>1194</v>
      </c>
      <c r="Q11" s="70">
        <f>SUM(Q12:Q16)</f>
        <v>1148</v>
      </c>
      <c r="R11" s="60"/>
    </row>
    <row r="12" spans="1:18" s="3" customFormat="1" ht="14.25" customHeight="1" x14ac:dyDescent="0.25">
      <c r="A12" s="27" t="s">
        <v>942</v>
      </c>
      <c r="B12" s="71" t="s">
        <v>191</v>
      </c>
      <c r="C12" s="71" t="s">
        <v>191</v>
      </c>
      <c r="D12" s="71" t="s">
        <v>191</v>
      </c>
      <c r="E12" s="71" t="s">
        <v>191</v>
      </c>
      <c r="F12" s="71">
        <v>52</v>
      </c>
      <c r="G12" s="71">
        <v>12</v>
      </c>
      <c r="H12" s="71">
        <v>12</v>
      </c>
      <c r="I12" s="71">
        <v>12</v>
      </c>
      <c r="J12" s="71" t="s">
        <v>191</v>
      </c>
      <c r="K12" s="71" t="s">
        <v>191</v>
      </c>
      <c r="L12" s="71" t="s">
        <v>191</v>
      </c>
      <c r="M12" s="71" t="s">
        <v>191</v>
      </c>
      <c r="N12" s="71" t="s">
        <v>191</v>
      </c>
      <c r="O12" s="71" t="s">
        <v>191</v>
      </c>
      <c r="P12" s="71">
        <v>12</v>
      </c>
      <c r="Q12" s="71">
        <v>9</v>
      </c>
      <c r="R12" s="60"/>
    </row>
    <row r="13" spans="1:18" s="3" customFormat="1" ht="14.25" customHeight="1" x14ac:dyDescent="0.25">
      <c r="A13" s="27" t="s">
        <v>319</v>
      </c>
      <c r="B13" s="71">
        <v>40</v>
      </c>
      <c r="C13" s="71">
        <v>59</v>
      </c>
      <c r="D13" s="71">
        <v>33</v>
      </c>
      <c r="E13" s="71">
        <v>29</v>
      </c>
      <c r="F13" s="71">
        <v>73</v>
      </c>
      <c r="G13" s="71">
        <v>26</v>
      </c>
      <c r="H13" s="71">
        <v>15</v>
      </c>
      <c r="I13" s="71">
        <v>21</v>
      </c>
      <c r="J13" s="71">
        <v>2</v>
      </c>
      <c r="K13" s="71">
        <v>3</v>
      </c>
      <c r="L13" s="71">
        <v>4</v>
      </c>
      <c r="M13" s="71">
        <v>5</v>
      </c>
      <c r="N13" s="71" t="s">
        <v>191</v>
      </c>
      <c r="O13" s="71">
        <v>2</v>
      </c>
      <c r="P13" s="71">
        <v>15</v>
      </c>
      <c r="Q13" s="71">
        <v>15</v>
      </c>
      <c r="R13" s="60"/>
    </row>
    <row r="14" spans="1:18" s="3" customFormat="1" ht="14.25" customHeight="1" x14ac:dyDescent="0.25">
      <c r="A14" s="27" t="s">
        <v>320</v>
      </c>
      <c r="B14" s="71">
        <v>75</v>
      </c>
      <c r="C14" s="71">
        <v>104</v>
      </c>
      <c r="D14" s="71">
        <v>90</v>
      </c>
      <c r="E14" s="71">
        <v>172</v>
      </c>
      <c r="F14" s="71">
        <v>194</v>
      </c>
      <c r="G14" s="71">
        <v>212</v>
      </c>
      <c r="H14" s="71">
        <v>194</v>
      </c>
      <c r="I14" s="71">
        <v>188</v>
      </c>
      <c r="J14" s="71">
        <v>150</v>
      </c>
      <c r="K14" s="71">
        <v>150</v>
      </c>
      <c r="L14" s="71">
        <v>107</v>
      </c>
      <c r="M14" s="71">
        <v>99</v>
      </c>
      <c r="N14" s="71">
        <v>87</v>
      </c>
      <c r="O14" s="71">
        <v>86</v>
      </c>
      <c r="P14" s="71">
        <v>113</v>
      </c>
      <c r="Q14" s="71">
        <v>112</v>
      </c>
      <c r="R14" s="54"/>
    </row>
    <row r="15" spans="1:18" s="3" customFormat="1" ht="14.25" customHeight="1" x14ac:dyDescent="0.25">
      <c r="A15" s="27" t="s">
        <v>321</v>
      </c>
      <c r="B15" s="71">
        <v>443</v>
      </c>
      <c r="C15" s="71">
        <v>490</v>
      </c>
      <c r="D15" s="71">
        <v>521</v>
      </c>
      <c r="E15" s="71">
        <v>576</v>
      </c>
      <c r="F15" s="71">
        <v>492</v>
      </c>
      <c r="G15" s="71">
        <v>543</v>
      </c>
      <c r="H15" s="71">
        <v>601</v>
      </c>
      <c r="I15" s="71">
        <v>519</v>
      </c>
      <c r="J15" s="71">
        <v>521</v>
      </c>
      <c r="K15" s="71">
        <v>545</v>
      </c>
      <c r="L15" s="71">
        <v>531</v>
      </c>
      <c r="M15" s="71">
        <v>418</v>
      </c>
      <c r="N15" s="71">
        <v>478</v>
      </c>
      <c r="O15" s="71">
        <v>452</v>
      </c>
      <c r="P15" s="71">
        <v>487</v>
      </c>
      <c r="Q15" s="71">
        <v>449</v>
      </c>
      <c r="R15" s="54"/>
    </row>
    <row r="16" spans="1:18" s="3" customFormat="1" ht="14.25" customHeight="1" x14ac:dyDescent="0.25">
      <c r="A16" s="27" t="s">
        <v>943</v>
      </c>
      <c r="B16" s="71">
        <v>776</v>
      </c>
      <c r="C16" s="71">
        <v>903</v>
      </c>
      <c r="D16" s="71">
        <v>894</v>
      </c>
      <c r="E16" s="71">
        <v>881</v>
      </c>
      <c r="F16" s="71">
        <v>890</v>
      </c>
      <c r="G16" s="71">
        <v>836</v>
      </c>
      <c r="H16" s="71">
        <v>775</v>
      </c>
      <c r="I16" s="71">
        <v>830</v>
      </c>
      <c r="J16" s="71">
        <v>750</v>
      </c>
      <c r="K16" s="71">
        <v>661</v>
      </c>
      <c r="L16" s="71">
        <v>696</v>
      </c>
      <c r="M16" s="71">
        <v>605</v>
      </c>
      <c r="N16" s="71">
        <v>577</v>
      </c>
      <c r="O16" s="71">
        <v>596</v>
      </c>
      <c r="P16" s="71">
        <v>567</v>
      </c>
      <c r="Q16" s="71">
        <v>563</v>
      </c>
      <c r="R16" s="54"/>
    </row>
    <row r="17" spans="1:18" ht="6.75" customHeight="1" x14ac:dyDescent="0.25">
      <c r="A17" s="93"/>
      <c r="B17" s="302"/>
      <c r="C17" s="302"/>
      <c r="D17" s="302"/>
      <c r="E17" s="302"/>
      <c r="F17" s="302"/>
      <c r="G17" s="302"/>
      <c r="H17" s="302"/>
      <c r="I17" s="302"/>
      <c r="J17" s="302"/>
      <c r="K17" s="302"/>
      <c r="L17" s="302"/>
      <c r="M17" s="302"/>
      <c r="N17" s="302"/>
      <c r="O17" s="302"/>
      <c r="P17" s="302"/>
      <c r="Q17" s="302"/>
      <c r="R17" s="54"/>
    </row>
    <row r="18" spans="1:18" s="2" customFormat="1" ht="14.25" customHeight="1" x14ac:dyDescent="0.25">
      <c r="A18" s="42" t="s">
        <v>30</v>
      </c>
      <c r="B18" s="70">
        <f t="shared" ref="B18:D18" si="2">+B19+B23</f>
        <v>5577</v>
      </c>
      <c r="C18" s="70">
        <f t="shared" si="2"/>
        <v>5565</v>
      </c>
      <c r="D18" s="70">
        <f t="shared" si="2"/>
        <v>5605</v>
      </c>
      <c r="E18" s="70">
        <v>5882</v>
      </c>
      <c r="F18" s="70">
        <v>5675</v>
      </c>
      <c r="G18" s="70">
        <v>5563</v>
      </c>
      <c r="H18" s="70">
        <v>5468</v>
      </c>
      <c r="I18" s="70">
        <v>5398</v>
      </c>
      <c r="J18" s="70">
        <v>5292</v>
      </c>
      <c r="K18" s="70">
        <v>5259</v>
      </c>
      <c r="L18" s="70">
        <v>5192</v>
      </c>
      <c r="M18" s="70">
        <f>+M19+M23</f>
        <v>4838</v>
      </c>
      <c r="N18" s="70">
        <f>+N19+N23</f>
        <v>4791</v>
      </c>
      <c r="O18" s="70">
        <v>4894</v>
      </c>
      <c r="P18" s="70">
        <f>+P19+P23</f>
        <v>4856</v>
      </c>
      <c r="Q18" s="70">
        <f>+Q19+Q23</f>
        <v>4704</v>
      </c>
      <c r="R18" s="54"/>
    </row>
    <row r="19" spans="1:18" s="2" customFormat="1" ht="14.25" customHeight="1" x14ac:dyDescent="0.25">
      <c r="A19" s="42" t="s">
        <v>1003</v>
      </c>
      <c r="B19" s="70">
        <f t="shared" ref="B19:D19" si="3">SUM(B20:B22)</f>
        <v>2789</v>
      </c>
      <c r="C19" s="70">
        <f t="shared" si="3"/>
        <v>2860</v>
      </c>
      <c r="D19" s="70">
        <f t="shared" si="3"/>
        <v>2906</v>
      </c>
      <c r="E19" s="70">
        <v>2998</v>
      </c>
      <c r="F19" s="70">
        <v>2868</v>
      </c>
      <c r="G19" s="70">
        <v>2840</v>
      </c>
      <c r="H19" s="70">
        <v>2810</v>
      </c>
      <c r="I19" s="70">
        <v>2758</v>
      </c>
      <c r="J19" s="70">
        <v>2686</v>
      </c>
      <c r="K19" s="70">
        <v>2631</v>
      </c>
      <c r="L19" s="70">
        <v>2590</v>
      </c>
      <c r="M19" s="70">
        <f>SUM(M20:M22)</f>
        <v>2315</v>
      </c>
      <c r="N19" s="70">
        <f>SUM(N20:N22)</f>
        <v>2267</v>
      </c>
      <c r="O19" s="70">
        <v>2336</v>
      </c>
      <c r="P19" s="70">
        <f>SUM(P20:P22)</f>
        <v>2359</v>
      </c>
      <c r="Q19" s="70">
        <f>SUM(Q20:Q22)</f>
        <v>2280</v>
      </c>
      <c r="R19" s="202"/>
    </row>
    <row r="20" spans="1:18" s="3" customFormat="1" ht="14.25" customHeight="1" x14ac:dyDescent="0.25">
      <c r="A20" s="27" t="s">
        <v>223</v>
      </c>
      <c r="B20" s="71">
        <v>984</v>
      </c>
      <c r="C20" s="71">
        <v>975</v>
      </c>
      <c r="D20" s="71">
        <v>1012</v>
      </c>
      <c r="E20" s="71">
        <v>1020</v>
      </c>
      <c r="F20" s="71">
        <v>986</v>
      </c>
      <c r="G20" s="71">
        <v>986</v>
      </c>
      <c r="H20" s="71">
        <v>955</v>
      </c>
      <c r="I20" s="71">
        <v>898</v>
      </c>
      <c r="J20" s="71">
        <v>959</v>
      </c>
      <c r="K20" s="71">
        <v>860</v>
      </c>
      <c r="L20" s="71">
        <v>810</v>
      </c>
      <c r="M20" s="71">
        <v>741</v>
      </c>
      <c r="N20" s="71">
        <v>737</v>
      </c>
      <c r="O20" s="71">
        <v>754</v>
      </c>
      <c r="P20" s="71">
        <v>797</v>
      </c>
      <c r="Q20" s="71">
        <v>724</v>
      </c>
      <c r="R20" s="54"/>
    </row>
    <row r="21" spans="1:18" s="3" customFormat="1" ht="14.25" customHeight="1" x14ac:dyDescent="0.25">
      <c r="A21" s="27" t="s">
        <v>224</v>
      </c>
      <c r="B21" s="71">
        <v>904</v>
      </c>
      <c r="C21" s="71">
        <v>981</v>
      </c>
      <c r="D21" s="71">
        <v>956</v>
      </c>
      <c r="E21" s="71">
        <v>1028</v>
      </c>
      <c r="F21" s="71">
        <v>933</v>
      </c>
      <c r="G21" s="71">
        <v>959</v>
      </c>
      <c r="H21" s="71">
        <v>951</v>
      </c>
      <c r="I21" s="71">
        <v>951</v>
      </c>
      <c r="J21" s="71">
        <v>842</v>
      </c>
      <c r="K21" s="71">
        <v>940</v>
      </c>
      <c r="L21" s="71">
        <v>855</v>
      </c>
      <c r="M21" s="71">
        <v>750</v>
      </c>
      <c r="N21" s="71">
        <v>764</v>
      </c>
      <c r="O21" s="71">
        <v>776</v>
      </c>
      <c r="P21" s="71">
        <v>780</v>
      </c>
      <c r="Q21" s="71">
        <v>783</v>
      </c>
      <c r="R21" s="54"/>
    </row>
    <row r="22" spans="1:18" s="3" customFormat="1" ht="14.25" customHeight="1" x14ac:dyDescent="0.25">
      <c r="A22" s="27" t="s">
        <v>225</v>
      </c>
      <c r="B22" s="71">
        <v>901</v>
      </c>
      <c r="C22" s="71">
        <v>904</v>
      </c>
      <c r="D22" s="71">
        <v>938</v>
      </c>
      <c r="E22" s="71">
        <v>950</v>
      </c>
      <c r="F22" s="71">
        <v>949</v>
      </c>
      <c r="G22" s="71">
        <v>895</v>
      </c>
      <c r="H22" s="71">
        <v>904</v>
      </c>
      <c r="I22" s="71">
        <v>909</v>
      </c>
      <c r="J22" s="71">
        <v>885</v>
      </c>
      <c r="K22" s="71">
        <v>831</v>
      </c>
      <c r="L22" s="71">
        <v>925</v>
      </c>
      <c r="M22" s="71">
        <v>824</v>
      </c>
      <c r="N22" s="71">
        <v>766</v>
      </c>
      <c r="O22" s="71">
        <v>806</v>
      </c>
      <c r="P22" s="71">
        <v>782</v>
      </c>
      <c r="Q22" s="71">
        <v>773</v>
      </c>
      <c r="R22" s="54"/>
    </row>
    <row r="23" spans="1:18" s="2" customFormat="1" ht="14.25" customHeight="1" x14ac:dyDescent="0.25">
      <c r="A23" s="42" t="s">
        <v>1004</v>
      </c>
      <c r="B23" s="70">
        <f t="shared" ref="B23:D23" si="4">SUM(B24:B26)</f>
        <v>2788</v>
      </c>
      <c r="C23" s="70">
        <f t="shared" si="4"/>
        <v>2705</v>
      </c>
      <c r="D23" s="70">
        <f t="shared" si="4"/>
        <v>2699</v>
      </c>
      <c r="E23" s="70">
        <v>2884</v>
      </c>
      <c r="F23" s="70">
        <v>2807</v>
      </c>
      <c r="G23" s="70">
        <v>2723</v>
      </c>
      <c r="H23" s="70">
        <v>2658</v>
      </c>
      <c r="I23" s="70">
        <v>2640</v>
      </c>
      <c r="J23" s="70">
        <v>2606</v>
      </c>
      <c r="K23" s="70">
        <v>2628</v>
      </c>
      <c r="L23" s="70">
        <v>2602</v>
      </c>
      <c r="M23" s="70">
        <f>SUM(M24:M26)</f>
        <v>2523</v>
      </c>
      <c r="N23" s="70">
        <f>SUM(N24:N26)</f>
        <v>2524</v>
      </c>
      <c r="O23" s="70">
        <v>2558</v>
      </c>
      <c r="P23" s="70">
        <f>SUM(P24:P26)</f>
        <v>2497</v>
      </c>
      <c r="Q23" s="70">
        <f>SUM(Q24:Q26)</f>
        <v>2424</v>
      </c>
      <c r="R23" s="202"/>
    </row>
    <row r="24" spans="1:18" s="3" customFormat="1" ht="14.25" customHeight="1" x14ac:dyDescent="0.25">
      <c r="A24" s="27" t="s">
        <v>226</v>
      </c>
      <c r="B24" s="71">
        <v>910</v>
      </c>
      <c r="C24" s="71">
        <v>903</v>
      </c>
      <c r="D24" s="71">
        <v>914</v>
      </c>
      <c r="E24" s="71">
        <v>984</v>
      </c>
      <c r="F24" s="71">
        <v>955</v>
      </c>
      <c r="G24" s="71">
        <v>929</v>
      </c>
      <c r="H24" s="71">
        <v>880</v>
      </c>
      <c r="I24" s="71">
        <v>908</v>
      </c>
      <c r="J24" s="71">
        <v>908</v>
      </c>
      <c r="K24" s="71">
        <v>869</v>
      </c>
      <c r="L24" s="71">
        <v>840</v>
      </c>
      <c r="M24" s="71">
        <v>879</v>
      </c>
      <c r="N24" s="71">
        <v>822</v>
      </c>
      <c r="O24" s="71">
        <v>788</v>
      </c>
      <c r="P24" s="71">
        <v>839</v>
      </c>
      <c r="Q24" s="71">
        <v>774</v>
      </c>
      <c r="R24" s="54"/>
    </row>
    <row r="25" spans="1:18" s="3" customFormat="1" ht="14.25" customHeight="1" x14ac:dyDescent="0.25">
      <c r="A25" s="27" t="s">
        <v>227</v>
      </c>
      <c r="B25" s="71">
        <v>934</v>
      </c>
      <c r="C25" s="71">
        <v>873</v>
      </c>
      <c r="D25" s="71">
        <v>924</v>
      </c>
      <c r="E25" s="71">
        <v>931</v>
      </c>
      <c r="F25" s="71">
        <v>933</v>
      </c>
      <c r="G25" s="71">
        <v>903</v>
      </c>
      <c r="H25" s="71">
        <v>896</v>
      </c>
      <c r="I25" s="71">
        <v>834</v>
      </c>
      <c r="J25" s="71">
        <v>874</v>
      </c>
      <c r="K25" s="71">
        <v>895</v>
      </c>
      <c r="L25" s="71">
        <v>859</v>
      </c>
      <c r="M25" s="71">
        <v>797</v>
      </c>
      <c r="N25" s="71">
        <v>910</v>
      </c>
      <c r="O25" s="71">
        <v>852</v>
      </c>
      <c r="P25" s="71">
        <v>802</v>
      </c>
      <c r="Q25" s="71">
        <v>846</v>
      </c>
      <c r="R25" s="54"/>
    </row>
    <row r="26" spans="1:18" s="3" customFormat="1" ht="14.25" customHeight="1" x14ac:dyDescent="0.25">
      <c r="A26" s="27" t="s">
        <v>228</v>
      </c>
      <c r="B26" s="71">
        <v>944</v>
      </c>
      <c r="C26" s="71">
        <v>929</v>
      </c>
      <c r="D26" s="71">
        <v>861</v>
      </c>
      <c r="E26" s="71">
        <v>969</v>
      </c>
      <c r="F26" s="71">
        <v>919</v>
      </c>
      <c r="G26" s="71">
        <v>891</v>
      </c>
      <c r="H26" s="71">
        <v>882</v>
      </c>
      <c r="I26" s="71">
        <v>898</v>
      </c>
      <c r="J26" s="71">
        <v>824</v>
      </c>
      <c r="K26" s="71">
        <v>864</v>
      </c>
      <c r="L26" s="71">
        <v>903</v>
      </c>
      <c r="M26" s="71">
        <v>847</v>
      </c>
      <c r="N26" s="71">
        <v>792</v>
      </c>
      <c r="O26" s="71">
        <v>918</v>
      </c>
      <c r="P26" s="71">
        <v>856</v>
      </c>
      <c r="Q26" s="71">
        <v>804</v>
      </c>
      <c r="R26" s="54"/>
    </row>
    <row r="27" spans="1:18" ht="6.75" customHeight="1" x14ac:dyDescent="0.25">
      <c r="A27" s="185"/>
      <c r="B27" s="302"/>
      <c r="C27" s="302"/>
      <c r="D27" s="302"/>
      <c r="E27" s="302"/>
      <c r="F27" s="302"/>
      <c r="G27" s="302"/>
      <c r="H27" s="302"/>
      <c r="I27" s="302"/>
      <c r="J27" s="302"/>
      <c r="K27" s="302"/>
      <c r="L27" s="302"/>
      <c r="M27" s="302"/>
      <c r="N27" s="302"/>
      <c r="O27" s="302"/>
      <c r="P27" s="302"/>
      <c r="Q27" s="302"/>
      <c r="R27" s="54"/>
    </row>
    <row r="28" spans="1:18" s="2" customFormat="1" ht="14.25" customHeight="1" x14ac:dyDescent="0.25">
      <c r="A28" s="42" t="s">
        <v>229</v>
      </c>
      <c r="B28" s="70">
        <f t="shared" ref="B28:E36" si="5">+B38+B47</f>
        <v>12330</v>
      </c>
      <c r="C28" s="70">
        <f t="shared" si="5"/>
        <v>11986</v>
      </c>
      <c r="D28" s="70">
        <f t="shared" si="5"/>
        <v>11997</v>
      </c>
      <c r="E28" s="70">
        <f t="shared" si="5"/>
        <v>12395</v>
      </c>
      <c r="F28" s="70">
        <v>11911</v>
      </c>
      <c r="G28" s="70">
        <v>11903</v>
      </c>
      <c r="H28" s="70">
        <v>11877</v>
      </c>
      <c r="I28" s="70">
        <v>11675</v>
      </c>
      <c r="J28" s="70">
        <v>11360</v>
      </c>
      <c r="K28" s="70">
        <v>11515</v>
      </c>
      <c r="L28" s="70">
        <v>11445</v>
      </c>
      <c r="M28" s="70">
        <f>+M29+M33</f>
        <v>11720</v>
      </c>
      <c r="N28" s="70">
        <f>+N29+N33</f>
        <v>12418</v>
      </c>
      <c r="O28" s="70">
        <v>12219</v>
      </c>
      <c r="P28" s="70">
        <f>+P29+P33</f>
        <v>12227</v>
      </c>
      <c r="Q28" s="70">
        <f>+Q29+Q33</f>
        <v>12291</v>
      </c>
      <c r="R28" s="54"/>
    </row>
    <row r="29" spans="1:18" s="2" customFormat="1" ht="14.25" customHeight="1" x14ac:dyDescent="0.25">
      <c r="A29" s="42" t="s">
        <v>1005</v>
      </c>
      <c r="B29" s="70">
        <f t="shared" si="5"/>
        <v>7485</v>
      </c>
      <c r="C29" s="70">
        <f t="shared" si="5"/>
        <v>7247</v>
      </c>
      <c r="D29" s="70">
        <f t="shared" si="5"/>
        <v>7232</v>
      </c>
      <c r="E29" s="70">
        <f t="shared" si="5"/>
        <v>7519</v>
      </c>
      <c r="F29" s="70">
        <v>7246</v>
      </c>
      <c r="G29" s="70">
        <v>7125</v>
      </c>
      <c r="H29" s="70">
        <v>7006</v>
      </c>
      <c r="I29" s="70">
        <v>6947</v>
      </c>
      <c r="J29" s="70">
        <v>6859</v>
      </c>
      <c r="K29" s="70">
        <v>6937</v>
      </c>
      <c r="L29" s="70">
        <v>6830</v>
      </c>
      <c r="M29" s="70">
        <f>SUM(M30:M32)</f>
        <v>6877</v>
      </c>
      <c r="N29" s="70">
        <f>SUM(N30:N32)</f>
        <v>7289</v>
      </c>
      <c r="O29" s="70">
        <v>7266</v>
      </c>
      <c r="P29" s="70">
        <f>SUM(P30:P32)</f>
        <v>7364</v>
      </c>
      <c r="Q29" s="70">
        <f>SUM(Q30:Q32)</f>
        <v>7526</v>
      </c>
      <c r="R29" s="54"/>
    </row>
    <row r="30" spans="1:18" s="3" customFormat="1" ht="14.25" customHeight="1" x14ac:dyDescent="0.25">
      <c r="A30" s="27" t="s">
        <v>230</v>
      </c>
      <c r="B30" s="71">
        <f t="shared" si="5"/>
        <v>2629</v>
      </c>
      <c r="C30" s="71">
        <f t="shared" si="5"/>
        <v>2557</v>
      </c>
      <c r="D30" s="71">
        <f t="shared" si="5"/>
        <v>2642</v>
      </c>
      <c r="E30" s="71">
        <f t="shared" si="5"/>
        <v>2701</v>
      </c>
      <c r="F30" s="71">
        <v>2572</v>
      </c>
      <c r="G30" s="71">
        <v>2512</v>
      </c>
      <c r="H30" s="71">
        <v>2505</v>
      </c>
      <c r="I30" s="71">
        <v>2436</v>
      </c>
      <c r="J30" s="71">
        <v>2444</v>
      </c>
      <c r="K30" s="71">
        <v>2506</v>
      </c>
      <c r="L30" s="71">
        <v>2413</v>
      </c>
      <c r="M30" s="71">
        <f t="shared" ref="M30:Q32" si="6">+M40+M49</f>
        <v>2368</v>
      </c>
      <c r="N30" s="71">
        <f t="shared" si="6"/>
        <v>2548</v>
      </c>
      <c r="O30" s="71">
        <v>2560</v>
      </c>
      <c r="P30" s="71">
        <f t="shared" ref="P30" si="7">+P40+P49</f>
        <v>2694</v>
      </c>
      <c r="Q30" s="71">
        <f t="shared" si="6"/>
        <v>2740</v>
      </c>
      <c r="R30" s="54"/>
    </row>
    <row r="31" spans="1:18" s="3" customFormat="1" ht="14.25" customHeight="1" x14ac:dyDescent="0.25">
      <c r="A31" s="27" t="s">
        <v>231</v>
      </c>
      <c r="B31" s="71">
        <f t="shared" si="5"/>
        <v>2592</v>
      </c>
      <c r="C31" s="71">
        <f t="shared" si="5"/>
        <v>2404</v>
      </c>
      <c r="D31" s="71">
        <f t="shared" si="5"/>
        <v>2343</v>
      </c>
      <c r="E31" s="71">
        <f t="shared" si="5"/>
        <v>2536</v>
      </c>
      <c r="F31" s="71">
        <v>2417</v>
      </c>
      <c r="G31" s="71">
        <v>2344</v>
      </c>
      <c r="H31" s="71">
        <v>2284</v>
      </c>
      <c r="I31" s="71">
        <v>2371</v>
      </c>
      <c r="J31" s="71">
        <v>2246</v>
      </c>
      <c r="K31" s="71">
        <v>2282</v>
      </c>
      <c r="L31" s="71">
        <v>2285</v>
      </c>
      <c r="M31" s="71">
        <f t="shared" si="6"/>
        <v>2318</v>
      </c>
      <c r="N31" s="71">
        <f t="shared" si="6"/>
        <v>2421</v>
      </c>
      <c r="O31" s="71">
        <v>2427</v>
      </c>
      <c r="P31" s="71">
        <f t="shared" ref="P31" si="8">+P41+P50</f>
        <v>2390</v>
      </c>
      <c r="Q31" s="71">
        <f t="shared" si="6"/>
        <v>2544</v>
      </c>
      <c r="R31" s="54"/>
    </row>
    <row r="32" spans="1:18" s="3" customFormat="1" ht="14.25" customHeight="1" x14ac:dyDescent="0.25">
      <c r="A32" s="27" t="s">
        <v>232</v>
      </c>
      <c r="B32" s="71">
        <f t="shared" si="5"/>
        <v>2264</v>
      </c>
      <c r="C32" s="71">
        <f t="shared" si="5"/>
        <v>2286</v>
      </c>
      <c r="D32" s="71">
        <f t="shared" si="5"/>
        <v>2247</v>
      </c>
      <c r="E32" s="71">
        <f t="shared" si="5"/>
        <v>2282</v>
      </c>
      <c r="F32" s="71">
        <v>2257</v>
      </c>
      <c r="G32" s="71">
        <v>2269</v>
      </c>
      <c r="H32" s="71">
        <v>2217</v>
      </c>
      <c r="I32" s="71">
        <v>2140</v>
      </c>
      <c r="J32" s="71">
        <v>2169</v>
      </c>
      <c r="K32" s="71">
        <v>2149</v>
      </c>
      <c r="L32" s="71">
        <v>2132</v>
      </c>
      <c r="M32" s="71">
        <f t="shared" si="6"/>
        <v>2191</v>
      </c>
      <c r="N32" s="71">
        <f t="shared" si="6"/>
        <v>2320</v>
      </c>
      <c r="O32" s="71">
        <v>2279</v>
      </c>
      <c r="P32" s="71">
        <f t="shared" ref="P32" si="9">+P42+P51</f>
        <v>2280</v>
      </c>
      <c r="Q32" s="71">
        <f t="shared" si="6"/>
        <v>2242</v>
      </c>
      <c r="R32" s="54"/>
    </row>
    <row r="33" spans="1:18" s="2" customFormat="1" ht="14.25" customHeight="1" x14ac:dyDescent="0.25">
      <c r="A33" s="42" t="s">
        <v>1006</v>
      </c>
      <c r="B33" s="70">
        <f t="shared" si="5"/>
        <v>4845</v>
      </c>
      <c r="C33" s="70">
        <f t="shared" si="5"/>
        <v>4739</v>
      </c>
      <c r="D33" s="70">
        <f t="shared" si="5"/>
        <v>4765</v>
      </c>
      <c r="E33" s="70">
        <f t="shared" si="5"/>
        <v>4876</v>
      </c>
      <c r="F33" s="70">
        <v>4665</v>
      </c>
      <c r="G33" s="70">
        <v>4778</v>
      </c>
      <c r="H33" s="70">
        <v>4871</v>
      </c>
      <c r="I33" s="70">
        <v>4728</v>
      </c>
      <c r="J33" s="70">
        <v>4501</v>
      </c>
      <c r="K33" s="70">
        <v>4578</v>
      </c>
      <c r="L33" s="70">
        <v>4615</v>
      </c>
      <c r="M33" s="70">
        <f>SUM(M34:M36)</f>
        <v>4843</v>
      </c>
      <c r="N33" s="70">
        <f>SUM(N34:N36)</f>
        <v>5129</v>
      </c>
      <c r="O33" s="70">
        <v>4953</v>
      </c>
      <c r="P33" s="70">
        <f>SUM(P34:P36)</f>
        <v>4863</v>
      </c>
      <c r="Q33" s="70">
        <f>SUM(Q34:Q36)</f>
        <v>4765</v>
      </c>
      <c r="R33" s="54"/>
    </row>
    <row r="34" spans="1:18" s="3" customFormat="1" ht="14.25" customHeight="1" x14ac:dyDescent="0.25">
      <c r="A34" s="27" t="s">
        <v>233</v>
      </c>
      <c r="B34" s="71">
        <f t="shared" si="5"/>
        <v>2381</v>
      </c>
      <c r="C34" s="71">
        <f t="shared" si="5"/>
        <v>2381</v>
      </c>
      <c r="D34" s="71">
        <f t="shared" si="5"/>
        <v>2373</v>
      </c>
      <c r="E34" s="71">
        <f t="shared" si="5"/>
        <v>2437</v>
      </c>
      <c r="F34" s="71">
        <v>2289</v>
      </c>
      <c r="G34" s="71">
        <v>2371</v>
      </c>
      <c r="H34" s="71">
        <v>2370</v>
      </c>
      <c r="I34" s="71">
        <v>2260</v>
      </c>
      <c r="J34" s="71">
        <v>2134</v>
      </c>
      <c r="K34" s="71">
        <v>2238</v>
      </c>
      <c r="L34" s="71">
        <v>2196</v>
      </c>
      <c r="M34" s="71">
        <f t="shared" ref="M34:Q35" si="10">+M44+M53</f>
        <v>2303</v>
      </c>
      <c r="N34" s="71">
        <f t="shared" si="10"/>
        <v>2400</v>
      </c>
      <c r="O34" s="71">
        <v>2301</v>
      </c>
      <c r="P34" s="71">
        <f t="shared" ref="P34" si="11">+P44+P53</f>
        <v>2364</v>
      </c>
      <c r="Q34" s="71">
        <f t="shared" si="10"/>
        <v>2262</v>
      </c>
      <c r="R34" s="54"/>
    </row>
    <row r="35" spans="1:18" s="3" customFormat="1" ht="14.25" customHeight="1" x14ac:dyDescent="0.25">
      <c r="A35" s="27" t="s">
        <v>234</v>
      </c>
      <c r="B35" s="71">
        <f t="shared" si="5"/>
        <v>1974</v>
      </c>
      <c r="C35" s="71">
        <f t="shared" si="5"/>
        <v>1958</v>
      </c>
      <c r="D35" s="71">
        <f t="shared" si="5"/>
        <v>2017</v>
      </c>
      <c r="E35" s="71">
        <f t="shared" si="5"/>
        <v>2046</v>
      </c>
      <c r="F35" s="71">
        <v>2006</v>
      </c>
      <c r="G35" s="71">
        <v>1987</v>
      </c>
      <c r="H35" s="71">
        <v>2092</v>
      </c>
      <c r="I35" s="71">
        <v>2028</v>
      </c>
      <c r="J35" s="71">
        <v>1922</v>
      </c>
      <c r="K35" s="71">
        <v>1891</v>
      </c>
      <c r="L35" s="71">
        <v>1975</v>
      </c>
      <c r="M35" s="71">
        <f t="shared" si="10"/>
        <v>2087</v>
      </c>
      <c r="N35" s="71">
        <f t="shared" si="10"/>
        <v>2241</v>
      </c>
      <c r="O35" s="71">
        <v>2187</v>
      </c>
      <c r="P35" s="71">
        <f t="shared" ref="P35" si="12">+P45+P54</f>
        <v>2034</v>
      </c>
      <c r="Q35" s="71">
        <f t="shared" si="10"/>
        <v>2067</v>
      </c>
      <c r="R35" s="54"/>
    </row>
    <row r="36" spans="1:18" s="3" customFormat="1" ht="14.25" customHeight="1" x14ac:dyDescent="0.25">
      <c r="A36" s="27" t="s">
        <v>235</v>
      </c>
      <c r="B36" s="71">
        <f t="shared" si="5"/>
        <v>490</v>
      </c>
      <c r="C36" s="71">
        <f t="shared" si="5"/>
        <v>400</v>
      </c>
      <c r="D36" s="71">
        <f t="shared" si="5"/>
        <v>375</v>
      </c>
      <c r="E36" s="71">
        <f t="shared" si="5"/>
        <v>393</v>
      </c>
      <c r="F36" s="71">
        <v>370</v>
      </c>
      <c r="G36" s="71">
        <v>420</v>
      </c>
      <c r="H36" s="71">
        <v>409</v>
      </c>
      <c r="I36" s="71">
        <v>440</v>
      </c>
      <c r="J36" s="71">
        <v>445</v>
      </c>
      <c r="K36" s="71">
        <v>449</v>
      </c>
      <c r="L36" s="71">
        <v>444</v>
      </c>
      <c r="M36" s="71">
        <f>M55</f>
        <v>453</v>
      </c>
      <c r="N36" s="71">
        <f>N55</f>
        <v>488</v>
      </c>
      <c r="O36" s="71">
        <v>465</v>
      </c>
      <c r="P36" s="71">
        <f>P55</f>
        <v>465</v>
      </c>
      <c r="Q36" s="71">
        <f>Q55</f>
        <v>436</v>
      </c>
      <c r="R36" s="54"/>
    </row>
    <row r="37" spans="1:18" ht="6.75" customHeight="1" x14ac:dyDescent="0.25">
      <c r="A37" s="185"/>
      <c r="B37" s="302"/>
      <c r="C37" s="302"/>
      <c r="D37" s="302"/>
      <c r="E37" s="302"/>
      <c r="F37" s="302"/>
      <c r="G37" s="302"/>
      <c r="H37" s="302"/>
      <c r="I37" s="302"/>
      <c r="J37" s="302"/>
      <c r="K37" s="302"/>
      <c r="L37" s="302"/>
      <c r="M37" s="302"/>
      <c r="N37" s="302"/>
      <c r="O37" s="302"/>
      <c r="P37" s="302"/>
      <c r="Q37" s="302"/>
      <c r="R37" s="54"/>
    </row>
    <row r="38" spans="1:18" s="2" customFormat="1" ht="14.25" customHeight="1" x14ac:dyDescent="0.25">
      <c r="A38" s="42" t="s">
        <v>277</v>
      </c>
      <c r="B38" s="70">
        <f t="shared" ref="B38:E38" si="13">+B39+B43</f>
        <v>9919</v>
      </c>
      <c r="C38" s="70">
        <f t="shared" si="13"/>
        <v>9677</v>
      </c>
      <c r="D38" s="70">
        <f t="shared" si="13"/>
        <v>9689</v>
      </c>
      <c r="E38" s="70">
        <f t="shared" si="13"/>
        <v>9991</v>
      </c>
      <c r="F38" s="70">
        <v>9487</v>
      </c>
      <c r="G38" s="70">
        <v>9464</v>
      </c>
      <c r="H38" s="70">
        <v>9347</v>
      </c>
      <c r="I38" s="70">
        <v>9201</v>
      </c>
      <c r="J38" s="70">
        <v>8858</v>
      </c>
      <c r="K38" s="70">
        <v>8993</v>
      </c>
      <c r="L38" s="70">
        <v>8946</v>
      </c>
      <c r="M38" s="70">
        <f>+M39+M43</f>
        <v>9113</v>
      </c>
      <c r="N38" s="70">
        <f>+N39+N43</f>
        <v>9827</v>
      </c>
      <c r="O38" s="70">
        <v>9681</v>
      </c>
      <c r="P38" s="70">
        <f>+P39+P43</f>
        <v>9647</v>
      </c>
      <c r="Q38" s="70">
        <f>+Q39+Q43</f>
        <v>9770</v>
      </c>
      <c r="R38" s="54"/>
    </row>
    <row r="39" spans="1:18" s="2" customFormat="1" ht="14.25" customHeight="1" x14ac:dyDescent="0.25">
      <c r="A39" s="42" t="s">
        <v>1005</v>
      </c>
      <c r="B39" s="70">
        <f t="shared" ref="B39:E39" si="14">SUM(B40:B42)</f>
        <v>6538</v>
      </c>
      <c r="C39" s="70">
        <f t="shared" si="14"/>
        <v>6313</v>
      </c>
      <c r="D39" s="70">
        <f t="shared" si="14"/>
        <v>6280</v>
      </c>
      <c r="E39" s="70">
        <f t="shared" si="14"/>
        <v>6530</v>
      </c>
      <c r="F39" s="70">
        <v>6224</v>
      </c>
      <c r="G39" s="70">
        <v>6154</v>
      </c>
      <c r="H39" s="70">
        <v>6036</v>
      </c>
      <c r="I39" s="70">
        <v>5994</v>
      </c>
      <c r="J39" s="70">
        <v>5866</v>
      </c>
      <c r="K39" s="70">
        <v>5919</v>
      </c>
      <c r="L39" s="70">
        <v>5857</v>
      </c>
      <c r="M39" s="70">
        <f>SUM(M40:M42)</f>
        <v>5906</v>
      </c>
      <c r="N39" s="70">
        <f>SUM(N40:N42)</f>
        <v>6307</v>
      </c>
      <c r="O39" s="70">
        <v>6277</v>
      </c>
      <c r="P39" s="70">
        <f>SUM(P40:P42)</f>
        <v>6378</v>
      </c>
      <c r="Q39" s="70">
        <f>SUM(Q40:Q42)</f>
        <v>6517</v>
      </c>
      <c r="R39" s="54"/>
    </row>
    <row r="40" spans="1:18" s="3" customFormat="1" ht="14.25" customHeight="1" x14ac:dyDescent="0.25">
      <c r="A40" s="27" t="s">
        <v>230</v>
      </c>
      <c r="B40" s="71">
        <v>2302</v>
      </c>
      <c r="C40" s="71">
        <v>2206</v>
      </c>
      <c r="D40" s="71">
        <v>2288</v>
      </c>
      <c r="E40" s="71">
        <v>2334</v>
      </c>
      <c r="F40" s="71">
        <v>2220</v>
      </c>
      <c r="G40" s="71">
        <v>2185</v>
      </c>
      <c r="H40" s="71">
        <v>2168</v>
      </c>
      <c r="I40" s="71">
        <v>2108</v>
      </c>
      <c r="J40" s="71">
        <v>2078</v>
      </c>
      <c r="K40" s="71">
        <v>2140</v>
      </c>
      <c r="L40" s="71">
        <v>2080</v>
      </c>
      <c r="M40" s="71">
        <v>2029</v>
      </c>
      <c r="N40" s="71">
        <v>2208</v>
      </c>
      <c r="O40" s="71">
        <v>2196</v>
      </c>
      <c r="P40" s="71">
        <v>2319</v>
      </c>
      <c r="Q40" s="71">
        <v>2364</v>
      </c>
      <c r="R40" s="54"/>
    </row>
    <row r="41" spans="1:18" s="3" customFormat="1" ht="14.25" customHeight="1" x14ac:dyDescent="0.25">
      <c r="A41" s="27" t="s">
        <v>231</v>
      </c>
      <c r="B41" s="71">
        <v>2278</v>
      </c>
      <c r="C41" s="71">
        <v>2105</v>
      </c>
      <c r="D41" s="71">
        <v>2036</v>
      </c>
      <c r="E41" s="71">
        <v>2205</v>
      </c>
      <c r="F41" s="71">
        <v>2066</v>
      </c>
      <c r="G41" s="71">
        <v>2014</v>
      </c>
      <c r="H41" s="71">
        <v>1969</v>
      </c>
      <c r="I41" s="71">
        <v>2031</v>
      </c>
      <c r="J41" s="71">
        <v>1914</v>
      </c>
      <c r="K41" s="71">
        <v>1935</v>
      </c>
      <c r="L41" s="71">
        <v>1946</v>
      </c>
      <c r="M41" s="71">
        <v>1993</v>
      </c>
      <c r="N41" s="71">
        <v>2080</v>
      </c>
      <c r="O41" s="71">
        <v>2108</v>
      </c>
      <c r="P41" s="71">
        <v>2058</v>
      </c>
      <c r="Q41" s="71">
        <v>2202</v>
      </c>
      <c r="R41" s="202"/>
    </row>
    <row r="42" spans="1:18" s="3" customFormat="1" ht="14.25" customHeight="1" x14ac:dyDescent="0.25">
      <c r="A42" s="27" t="s">
        <v>232</v>
      </c>
      <c r="B42" s="71">
        <v>1958</v>
      </c>
      <c r="C42" s="71">
        <v>2002</v>
      </c>
      <c r="D42" s="71">
        <v>1956</v>
      </c>
      <c r="E42" s="71">
        <v>1991</v>
      </c>
      <c r="F42" s="71">
        <v>1938</v>
      </c>
      <c r="G42" s="71">
        <v>1955</v>
      </c>
      <c r="H42" s="71">
        <v>1899</v>
      </c>
      <c r="I42" s="71">
        <v>1855</v>
      </c>
      <c r="J42" s="71">
        <v>1874</v>
      </c>
      <c r="K42" s="71">
        <v>1844</v>
      </c>
      <c r="L42" s="71">
        <v>1831</v>
      </c>
      <c r="M42" s="71">
        <v>1884</v>
      </c>
      <c r="N42" s="71">
        <v>2019</v>
      </c>
      <c r="O42" s="71">
        <v>1973</v>
      </c>
      <c r="P42" s="71">
        <v>2001</v>
      </c>
      <c r="Q42" s="71">
        <v>1951</v>
      </c>
      <c r="R42" s="54"/>
    </row>
    <row r="43" spans="1:18" s="2" customFormat="1" ht="14.25" customHeight="1" x14ac:dyDescent="0.25">
      <c r="A43" s="42" t="s">
        <v>1006</v>
      </c>
      <c r="B43" s="70">
        <f t="shared" ref="B43:E43" si="15">SUM(B44:B46)</f>
        <v>3381</v>
      </c>
      <c r="C43" s="70">
        <f t="shared" si="15"/>
        <v>3364</v>
      </c>
      <c r="D43" s="70">
        <f t="shared" si="15"/>
        <v>3409</v>
      </c>
      <c r="E43" s="70">
        <f t="shared" si="15"/>
        <v>3461</v>
      </c>
      <c r="F43" s="70">
        <v>3263</v>
      </c>
      <c r="G43" s="70">
        <v>3310</v>
      </c>
      <c r="H43" s="70">
        <v>3311</v>
      </c>
      <c r="I43" s="70">
        <v>3207</v>
      </c>
      <c r="J43" s="70">
        <v>2992</v>
      </c>
      <c r="K43" s="70">
        <v>3074</v>
      </c>
      <c r="L43" s="70">
        <v>3089</v>
      </c>
      <c r="M43" s="70">
        <f>SUM(M44:M45)</f>
        <v>3207</v>
      </c>
      <c r="N43" s="70">
        <f>SUM(N44:N45)</f>
        <v>3520</v>
      </c>
      <c r="O43" s="70">
        <v>3404</v>
      </c>
      <c r="P43" s="70">
        <f t="shared" ref="P43:Q43" si="16">SUM(P44:P45)</f>
        <v>3269</v>
      </c>
      <c r="Q43" s="70">
        <f t="shared" si="16"/>
        <v>3253</v>
      </c>
      <c r="R43" s="54"/>
    </row>
    <row r="44" spans="1:18" s="3" customFormat="1" ht="14.25" customHeight="1" x14ac:dyDescent="0.25">
      <c r="A44" s="27" t="s">
        <v>233</v>
      </c>
      <c r="B44" s="71">
        <v>1856</v>
      </c>
      <c r="C44" s="71">
        <v>1824</v>
      </c>
      <c r="D44" s="71">
        <v>1812</v>
      </c>
      <c r="E44" s="71">
        <v>1831</v>
      </c>
      <c r="F44" s="71">
        <v>1714</v>
      </c>
      <c r="G44" s="71">
        <v>1759</v>
      </c>
      <c r="H44" s="71">
        <v>1712</v>
      </c>
      <c r="I44" s="71">
        <v>1670</v>
      </c>
      <c r="J44" s="71">
        <v>1565</v>
      </c>
      <c r="K44" s="71">
        <v>1642</v>
      </c>
      <c r="L44" s="71">
        <v>1584</v>
      </c>
      <c r="M44" s="71">
        <v>1651</v>
      </c>
      <c r="N44" s="71">
        <v>1817</v>
      </c>
      <c r="O44" s="71">
        <v>1713</v>
      </c>
      <c r="P44" s="71">
        <v>1699</v>
      </c>
      <c r="Q44" s="71">
        <v>1681</v>
      </c>
      <c r="R44" s="54"/>
    </row>
    <row r="45" spans="1:18" s="3" customFormat="1" ht="14.25" customHeight="1" x14ac:dyDescent="0.25">
      <c r="A45" s="27" t="s">
        <v>234</v>
      </c>
      <c r="B45" s="71">
        <v>1525</v>
      </c>
      <c r="C45" s="71">
        <v>1540</v>
      </c>
      <c r="D45" s="71">
        <v>1597</v>
      </c>
      <c r="E45" s="71">
        <v>1630</v>
      </c>
      <c r="F45" s="71">
        <v>1549</v>
      </c>
      <c r="G45" s="71">
        <v>1551</v>
      </c>
      <c r="H45" s="71">
        <v>1599</v>
      </c>
      <c r="I45" s="71">
        <v>1537</v>
      </c>
      <c r="J45" s="71">
        <v>1427</v>
      </c>
      <c r="K45" s="71">
        <v>1432</v>
      </c>
      <c r="L45" s="71">
        <v>1505</v>
      </c>
      <c r="M45" s="71">
        <v>1556</v>
      </c>
      <c r="N45" s="71">
        <v>1703</v>
      </c>
      <c r="O45" s="71">
        <v>1691</v>
      </c>
      <c r="P45" s="71">
        <v>1570</v>
      </c>
      <c r="Q45" s="71">
        <v>1572</v>
      </c>
      <c r="R45" s="60"/>
    </row>
    <row r="46" spans="1:18" ht="6.75" customHeight="1" x14ac:dyDescent="0.25">
      <c r="A46" s="27"/>
      <c r="B46" s="302"/>
      <c r="C46" s="302"/>
      <c r="D46" s="302"/>
      <c r="E46" s="302"/>
      <c r="F46" s="302"/>
      <c r="G46" s="302"/>
      <c r="H46" s="302"/>
      <c r="I46" s="302"/>
      <c r="J46" s="302"/>
      <c r="K46" s="302"/>
      <c r="L46" s="302"/>
      <c r="M46" s="302"/>
      <c r="N46" s="302"/>
      <c r="O46" s="302"/>
      <c r="P46" s="302"/>
      <c r="Q46" s="302"/>
    </row>
    <row r="47" spans="1:18" s="2" customFormat="1" ht="14.25" customHeight="1" x14ac:dyDescent="0.25">
      <c r="A47" s="42" t="s">
        <v>236</v>
      </c>
      <c r="B47" s="70">
        <f t="shared" ref="B47:E47" si="17">+B48+B52</f>
        <v>2411</v>
      </c>
      <c r="C47" s="70">
        <f t="shared" si="17"/>
        <v>2309</v>
      </c>
      <c r="D47" s="70">
        <f t="shared" si="17"/>
        <v>2308</v>
      </c>
      <c r="E47" s="70">
        <f t="shared" si="17"/>
        <v>2404</v>
      </c>
      <c r="F47" s="70">
        <v>2424</v>
      </c>
      <c r="G47" s="70">
        <v>2439</v>
      </c>
      <c r="H47" s="70">
        <v>2530</v>
      </c>
      <c r="I47" s="70">
        <v>2474</v>
      </c>
      <c r="J47" s="70">
        <v>2502</v>
      </c>
      <c r="K47" s="70">
        <v>2522</v>
      </c>
      <c r="L47" s="70">
        <v>2499</v>
      </c>
      <c r="M47" s="70">
        <f>+M48+M52</f>
        <v>2607</v>
      </c>
      <c r="N47" s="70">
        <f>+N48+N52</f>
        <v>2591</v>
      </c>
      <c r="O47" s="70">
        <v>2538</v>
      </c>
      <c r="P47" s="70">
        <f>+P48+P52</f>
        <v>2580</v>
      </c>
      <c r="Q47" s="70">
        <f>+Q48+Q52</f>
        <v>2521</v>
      </c>
      <c r="R47" s="60"/>
    </row>
    <row r="48" spans="1:18" s="2" customFormat="1" ht="14.25" customHeight="1" x14ac:dyDescent="0.25">
      <c r="A48" s="42" t="s">
        <v>1005</v>
      </c>
      <c r="B48" s="70">
        <f t="shared" ref="B48:E48" si="18">SUM(B49:B51)</f>
        <v>947</v>
      </c>
      <c r="C48" s="70">
        <f t="shared" si="18"/>
        <v>934</v>
      </c>
      <c r="D48" s="70">
        <f t="shared" si="18"/>
        <v>952</v>
      </c>
      <c r="E48" s="70">
        <f t="shared" si="18"/>
        <v>989</v>
      </c>
      <c r="F48" s="70">
        <v>1022</v>
      </c>
      <c r="G48" s="70">
        <v>971</v>
      </c>
      <c r="H48" s="70">
        <v>970</v>
      </c>
      <c r="I48" s="70">
        <v>953</v>
      </c>
      <c r="J48" s="70">
        <v>993</v>
      </c>
      <c r="K48" s="70">
        <v>1018</v>
      </c>
      <c r="L48" s="70">
        <v>973</v>
      </c>
      <c r="M48" s="70">
        <f>SUM(M49:M51)</f>
        <v>971</v>
      </c>
      <c r="N48" s="70">
        <f>SUM(N49:N51)</f>
        <v>982</v>
      </c>
      <c r="O48" s="70">
        <v>989</v>
      </c>
      <c r="P48" s="70">
        <f>SUM(P49:P51)</f>
        <v>986</v>
      </c>
      <c r="Q48" s="70">
        <f>SUM(Q49:Q51)</f>
        <v>1009</v>
      </c>
      <c r="R48" s="60"/>
    </row>
    <row r="49" spans="1:18" s="3" customFormat="1" ht="14.25" customHeight="1" x14ac:dyDescent="0.25">
      <c r="A49" s="27" t="s">
        <v>230</v>
      </c>
      <c r="B49" s="71">
        <v>327</v>
      </c>
      <c r="C49" s="71">
        <v>351</v>
      </c>
      <c r="D49" s="71">
        <v>354</v>
      </c>
      <c r="E49" s="71">
        <v>367</v>
      </c>
      <c r="F49" s="71">
        <v>352</v>
      </c>
      <c r="G49" s="71">
        <v>327</v>
      </c>
      <c r="H49" s="71">
        <v>337</v>
      </c>
      <c r="I49" s="71">
        <v>328</v>
      </c>
      <c r="J49" s="71">
        <v>366</v>
      </c>
      <c r="K49" s="71">
        <v>366</v>
      </c>
      <c r="L49" s="71">
        <v>333</v>
      </c>
      <c r="M49" s="71">
        <v>339</v>
      </c>
      <c r="N49" s="71">
        <v>340</v>
      </c>
      <c r="O49" s="71">
        <v>364</v>
      </c>
      <c r="P49" s="71">
        <v>375</v>
      </c>
      <c r="Q49" s="71">
        <v>376</v>
      </c>
      <c r="R49" s="60"/>
    </row>
    <row r="50" spans="1:18" s="3" customFormat="1" ht="14.25" customHeight="1" x14ac:dyDescent="0.25">
      <c r="A50" s="27" t="s">
        <v>231</v>
      </c>
      <c r="B50" s="71">
        <v>314</v>
      </c>
      <c r="C50" s="71">
        <v>299</v>
      </c>
      <c r="D50" s="71">
        <v>307</v>
      </c>
      <c r="E50" s="71">
        <v>331</v>
      </c>
      <c r="F50" s="71">
        <v>351</v>
      </c>
      <c r="G50" s="71">
        <v>330</v>
      </c>
      <c r="H50" s="71">
        <v>315</v>
      </c>
      <c r="I50" s="71">
        <v>340</v>
      </c>
      <c r="J50" s="71">
        <v>332</v>
      </c>
      <c r="K50" s="71">
        <v>347</v>
      </c>
      <c r="L50" s="71">
        <v>339</v>
      </c>
      <c r="M50" s="71">
        <v>325</v>
      </c>
      <c r="N50" s="71">
        <v>341</v>
      </c>
      <c r="O50" s="71">
        <v>319</v>
      </c>
      <c r="P50" s="71">
        <v>332</v>
      </c>
      <c r="Q50" s="71">
        <v>342</v>
      </c>
      <c r="R50" s="60"/>
    </row>
    <row r="51" spans="1:18" s="3" customFormat="1" ht="14.25" customHeight="1" x14ac:dyDescent="0.25">
      <c r="A51" s="27" t="s">
        <v>232</v>
      </c>
      <c r="B51" s="71">
        <v>306</v>
      </c>
      <c r="C51" s="71">
        <v>284</v>
      </c>
      <c r="D51" s="71">
        <v>291</v>
      </c>
      <c r="E51" s="71">
        <v>291</v>
      </c>
      <c r="F51" s="71">
        <v>319</v>
      </c>
      <c r="G51" s="71">
        <v>314</v>
      </c>
      <c r="H51" s="71">
        <v>318</v>
      </c>
      <c r="I51" s="71">
        <v>285</v>
      </c>
      <c r="J51" s="71">
        <v>295</v>
      </c>
      <c r="K51" s="71">
        <v>305</v>
      </c>
      <c r="L51" s="71">
        <v>301</v>
      </c>
      <c r="M51" s="71">
        <v>307</v>
      </c>
      <c r="N51" s="71">
        <v>301</v>
      </c>
      <c r="O51" s="71">
        <v>306</v>
      </c>
      <c r="P51" s="71">
        <v>279</v>
      </c>
      <c r="Q51" s="71">
        <v>291</v>
      </c>
      <c r="R51" s="60"/>
    </row>
    <row r="52" spans="1:18" s="2" customFormat="1" ht="14.25" customHeight="1" x14ac:dyDescent="0.25">
      <c r="A52" s="42" t="s">
        <v>1006</v>
      </c>
      <c r="B52" s="70">
        <f t="shared" ref="B52:E52" si="19">SUM(B53:B55)</f>
        <v>1464</v>
      </c>
      <c r="C52" s="70">
        <f t="shared" si="19"/>
        <v>1375</v>
      </c>
      <c r="D52" s="70">
        <f t="shared" si="19"/>
        <v>1356</v>
      </c>
      <c r="E52" s="70">
        <f t="shared" si="19"/>
        <v>1415</v>
      </c>
      <c r="F52" s="70">
        <v>1402</v>
      </c>
      <c r="G52" s="70">
        <v>1468</v>
      </c>
      <c r="H52" s="70">
        <v>1560</v>
      </c>
      <c r="I52" s="70">
        <v>1521</v>
      </c>
      <c r="J52" s="70">
        <v>1509</v>
      </c>
      <c r="K52" s="70">
        <v>1504</v>
      </c>
      <c r="L52" s="70">
        <v>1526</v>
      </c>
      <c r="M52" s="70">
        <f>SUM(M53:M55)</f>
        <v>1636</v>
      </c>
      <c r="N52" s="70">
        <f>SUM(N53:N55)</f>
        <v>1609</v>
      </c>
      <c r="O52" s="70">
        <v>1549</v>
      </c>
      <c r="P52" s="70">
        <f>SUM(P53:P55)</f>
        <v>1594</v>
      </c>
      <c r="Q52" s="70">
        <f>SUM(Q53:Q55)</f>
        <v>1512</v>
      </c>
      <c r="R52" s="60"/>
    </row>
    <row r="53" spans="1:18" s="3" customFormat="1" ht="14.25" customHeight="1" x14ac:dyDescent="0.25">
      <c r="A53" s="27" t="s">
        <v>233</v>
      </c>
      <c r="B53" s="71">
        <v>525</v>
      </c>
      <c r="C53" s="71">
        <v>557</v>
      </c>
      <c r="D53" s="71">
        <v>561</v>
      </c>
      <c r="E53" s="71">
        <v>606</v>
      </c>
      <c r="F53" s="71">
        <v>575</v>
      </c>
      <c r="G53" s="71">
        <v>612</v>
      </c>
      <c r="H53" s="71">
        <v>658</v>
      </c>
      <c r="I53" s="71">
        <v>590</v>
      </c>
      <c r="J53" s="71">
        <v>569</v>
      </c>
      <c r="K53" s="71">
        <v>596</v>
      </c>
      <c r="L53" s="71">
        <v>612</v>
      </c>
      <c r="M53" s="71">
        <v>652</v>
      </c>
      <c r="N53" s="71">
        <v>583</v>
      </c>
      <c r="O53" s="71">
        <v>588</v>
      </c>
      <c r="P53" s="71">
        <v>665</v>
      </c>
      <c r="Q53" s="71">
        <v>581</v>
      </c>
      <c r="R53" s="60"/>
    </row>
    <row r="54" spans="1:18" s="3" customFormat="1" ht="14.25" customHeight="1" x14ac:dyDescent="0.25">
      <c r="A54" s="27" t="s">
        <v>234</v>
      </c>
      <c r="B54" s="71">
        <v>449</v>
      </c>
      <c r="C54" s="71">
        <v>418</v>
      </c>
      <c r="D54" s="71">
        <v>420</v>
      </c>
      <c r="E54" s="71">
        <v>416</v>
      </c>
      <c r="F54" s="71">
        <v>457</v>
      </c>
      <c r="G54" s="71">
        <v>436</v>
      </c>
      <c r="H54" s="71">
        <v>493</v>
      </c>
      <c r="I54" s="71">
        <v>491</v>
      </c>
      <c r="J54" s="71">
        <v>495</v>
      </c>
      <c r="K54" s="71">
        <v>459</v>
      </c>
      <c r="L54" s="71">
        <v>470</v>
      </c>
      <c r="M54" s="71">
        <v>531</v>
      </c>
      <c r="N54" s="71">
        <v>538</v>
      </c>
      <c r="O54" s="71">
        <v>496</v>
      </c>
      <c r="P54" s="71">
        <v>464</v>
      </c>
      <c r="Q54" s="71">
        <v>495</v>
      </c>
      <c r="R54" s="60"/>
    </row>
    <row r="55" spans="1:18" s="3" customFormat="1" ht="14.25" customHeight="1" x14ac:dyDescent="0.25">
      <c r="A55" s="27" t="s">
        <v>235</v>
      </c>
      <c r="B55" s="71">
        <v>490</v>
      </c>
      <c r="C55" s="71">
        <v>400</v>
      </c>
      <c r="D55" s="71">
        <v>375</v>
      </c>
      <c r="E55" s="71">
        <v>393</v>
      </c>
      <c r="F55" s="71">
        <v>370</v>
      </c>
      <c r="G55" s="71">
        <v>420</v>
      </c>
      <c r="H55" s="71">
        <v>409</v>
      </c>
      <c r="I55" s="71">
        <v>440</v>
      </c>
      <c r="J55" s="71">
        <v>445</v>
      </c>
      <c r="K55" s="71">
        <v>449</v>
      </c>
      <c r="L55" s="71">
        <v>444</v>
      </c>
      <c r="M55" s="71">
        <v>453</v>
      </c>
      <c r="N55" s="71">
        <v>488</v>
      </c>
      <c r="O55" s="71">
        <v>465</v>
      </c>
      <c r="P55" s="71">
        <v>465</v>
      </c>
      <c r="Q55" s="71">
        <v>436</v>
      </c>
      <c r="R55" s="60"/>
    </row>
    <row r="56" spans="1:18" ht="6.75" customHeight="1" x14ac:dyDescent="0.25">
      <c r="A56" s="185"/>
      <c r="B56" s="302"/>
      <c r="C56" s="302"/>
      <c r="D56" s="302"/>
      <c r="E56" s="302"/>
      <c r="F56" s="302"/>
      <c r="G56" s="302"/>
      <c r="H56" s="302"/>
      <c r="I56" s="302"/>
      <c r="J56" s="302"/>
      <c r="K56" s="302"/>
      <c r="L56" s="302"/>
      <c r="M56" s="302"/>
      <c r="N56" s="302"/>
      <c r="O56" s="302"/>
      <c r="P56" s="302"/>
      <c r="Q56" s="302"/>
    </row>
    <row r="57" spans="1:18" s="2" customFormat="1" ht="13.5" thickBot="1" x14ac:dyDescent="0.3">
      <c r="A57" s="77" t="s">
        <v>999</v>
      </c>
      <c r="B57" s="75">
        <v>83</v>
      </c>
      <c r="C57" s="75">
        <v>143</v>
      </c>
      <c r="D57" s="75">
        <v>76</v>
      </c>
      <c r="E57" s="75">
        <v>81</v>
      </c>
      <c r="F57" s="75">
        <v>128</v>
      </c>
      <c r="G57" s="75">
        <v>112</v>
      </c>
      <c r="H57" s="75">
        <v>122</v>
      </c>
      <c r="I57" s="75">
        <v>127</v>
      </c>
      <c r="J57" s="75">
        <v>131</v>
      </c>
      <c r="K57" s="75">
        <v>118</v>
      </c>
      <c r="L57" s="75">
        <v>105</v>
      </c>
      <c r="M57" s="75">
        <v>101</v>
      </c>
      <c r="N57" s="75">
        <v>99</v>
      </c>
      <c r="O57" s="75">
        <v>90</v>
      </c>
      <c r="P57" s="75">
        <v>98</v>
      </c>
      <c r="Q57" s="75">
        <v>95</v>
      </c>
      <c r="R57" s="60"/>
    </row>
    <row r="58" spans="1:18" s="8" customFormat="1" ht="13.5" customHeight="1" x14ac:dyDescent="0.25">
      <c r="A58" s="414" t="s">
        <v>216</v>
      </c>
      <c r="B58" s="414"/>
      <c r="C58" s="414"/>
      <c r="D58" s="414"/>
      <c r="E58" s="414"/>
      <c r="F58" s="414"/>
      <c r="G58" s="414"/>
      <c r="H58" s="414"/>
      <c r="I58" s="414"/>
      <c r="J58" s="414"/>
      <c r="K58" s="414"/>
      <c r="L58" s="414"/>
      <c r="M58" s="414"/>
      <c r="N58" s="414"/>
      <c r="O58" s="414"/>
      <c r="P58" s="414"/>
      <c r="Q58" s="414"/>
      <c r="R58" s="60"/>
    </row>
    <row r="59" spans="1:18" s="8" customFormat="1" ht="13.5" customHeight="1" x14ac:dyDescent="0.25">
      <c r="A59" s="63" t="s">
        <v>217</v>
      </c>
      <c r="B59" s="63"/>
      <c r="C59" s="63"/>
      <c r="D59" s="63"/>
      <c r="E59" s="63"/>
      <c r="F59" s="63"/>
      <c r="G59" s="63"/>
      <c r="H59" s="63"/>
      <c r="I59" s="63"/>
      <c r="J59" s="63"/>
      <c r="K59" s="63"/>
      <c r="L59" s="63"/>
      <c r="M59" s="63"/>
      <c r="N59" s="63"/>
      <c r="O59" s="63"/>
      <c r="P59" s="63"/>
      <c r="Q59" s="63"/>
      <c r="R59" s="60"/>
    </row>
    <row r="60" spans="1:18" s="8" customFormat="1" ht="13.5" customHeight="1" x14ac:dyDescent="0.25">
      <c r="A60" s="414"/>
      <c r="B60" s="414"/>
      <c r="C60" s="414"/>
      <c r="D60" s="414"/>
      <c r="E60" s="414"/>
      <c r="F60" s="414"/>
      <c r="G60" s="414"/>
      <c r="H60" s="414"/>
      <c r="I60" s="414"/>
      <c r="J60" s="414"/>
      <c r="K60" s="414"/>
      <c r="L60" s="414"/>
      <c r="M60" s="414"/>
      <c r="N60" s="414"/>
      <c r="O60" s="414"/>
      <c r="P60" s="414"/>
      <c r="Q60" s="414"/>
      <c r="R60" s="60"/>
    </row>
    <row r="61" spans="1:18" ht="15" customHeight="1" x14ac:dyDescent="0.25">
      <c r="A61" s="417"/>
      <c r="B61" s="417"/>
      <c r="C61" s="417"/>
      <c r="D61" s="417"/>
      <c r="E61" s="417"/>
      <c r="F61" s="417"/>
      <c r="G61" s="417"/>
      <c r="H61" s="417"/>
      <c r="I61" s="417"/>
      <c r="J61" s="417"/>
      <c r="K61" s="417"/>
      <c r="L61" s="417"/>
      <c r="M61" s="417"/>
      <c r="N61" s="417"/>
      <c r="O61" s="417"/>
      <c r="P61" s="417"/>
      <c r="Q61" s="417"/>
    </row>
    <row r="62" spans="1:18" x14ac:dyDescent="0.25">
      <c r="E62" s="308"/>
      <c r="F62" s="308"/>
      <c r="G62" s="308"/>
      <c r="H62" s="308"/>
      <c r="I62" s="308"/>
      <c r="J62" s="308"/>
      <c r="K62" s="308"/>
      <c r="L62" s="308"/>
      <c r="M62" s="308"/>
      <c r="N62" s="308"/>
      <c r="P62" s="308"/>
      <c r="Q62" s="308"/>
    </row>
  </sheetData>
  <mergeCells count="9">
    <mergeCell ref="A60:Q60"/>
    <mergeCell ref="A61:Q61"/>
    <mergeCell ref="A58:Q58"/>
    <mergeCell ref="A1:Q1"/>
    <mergeCell ref="A2:Q2"/>
    <mergeCell ref="A3:Q3"/>
    <mergeCell ref="A4:Q4"/>
    <mergeCell ref="A5:Q5"/>
    <mergeCell ref="A6:Q6"/>
  </mergeCells>
  <hyperlinks>
    <hyperlink ref="R2" location="Contenido!A1" display="Contenido" xr:uid="{B8761F54-8AF0-4244-8D1B-64E955FE06DB}"/>
  </hyperlinks>
  <printOptions horizontalCentered="1"/>
  <pageMargins left="0.39370078740157483" right="0.39370078740157483" top="0.39370078740157483" bottom="0.39370078740157483" header="0.31496062992125984" footer="0.31496062992125984"/>
  <pageSetup paperSize="172" scale="72"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5ECE-1756-420B-9509-169999DA1486}">
  <sheetPr codeName="Hoja100">
    <tabColor rgb="FFAFCAFF"/>
    <pageSetUpPr fitToPage="1"/>
  </sheetPr>
  <dimension ref="A1:AO38"/>
  <sheetViews>
    <sheetView showGridLines="0" showOutlineSymbols="0" showWhiteSpace="0" workbookViewId="0">
      <selection activeCell="C35" sqref="C35"/>
    </sheetView>
  </sheetViews>
  <sheetFormatPr baseColWidth="10" defaultColWidth="11" defaultRowHeight="13" x14ac:dyDescent="0.25"/>
  <cols>
    <col min="1" max="1" width="20.25" style="161" customWidth="1"/>
    <col min="2" max="4" width="8" style="240" customWidth="1"/>
    <col min="5" max="5" width="1.75" style="240" customWidth="1"/>
    <col min="6" max="8" width="8" style="240" customWidth="1"/>
    <col min="9" max="9" width="1.75" style="240" customWidth="1"/>
    <col min="10" max="12" width="8" style="240" customWidth="1"/>
    <col min="13" max="13" width="1.75" style="240" customWidth="1"/>
    <col min="14" max="16" width="8" style="240" customWidth="1"/>
    <col min="17" max="17" width="1.75" style="240" customWidth="1"/>
    <col min="18" max="20" width="8" style="240" customWidth="1"/>
    <col min="21" max="21" width="1.5" style="240" customWidth="1"/>
    <col min="22" max="24" width="8" style="240" customWidth="1"/>
    <col min="25" max="25" width="1.75" style="240" customWidth="1"/>
    <col min="26" max="28" width="8" style="240" customWidth="1"/>
    <col min="29" max="29" width="1.75" style="240" customWidth="1"/>
    <col min="30" max="32" width="8" style="240" customWidth="1"/>
    <col min="33" max="33" width="1.75" style="240" customWidth="1"/>
    <col min="34" max="36" width="8" style="240" customWidth="1"/>
    <col min="37" max="37" width="1.75" style="240" customWidth="1"/>
    <col min="38" max="40" width="8" style="240" customWidth="1"/>
    <col min="41" max="16384" width="11" style="8"/>
  </cols>
  <sheetData>
    <row r="1" spans="1:41" ht="15" customHeight="1" x14ac:dyDescent="0.25">
      <c r="A1" s="436" t="s">
        <v>532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6" t="s">
        <v>513</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91" t="s">
        <v>0</v>
      </c>
    </row>
    <row r="3" spans="1:41" ht="14.5" x14ac:dyDescent="0.25">
      <c r="A3" s="437" t="s">
        <v>529</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s="278" customFormat="1" ht="14.5" x14ac:dyDescent="0.25">
      <c r="A4" s="437" t="s">
        <v>1012</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row>
    <row r="5" spans="1:4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row>
    <row r="6" spans="1:41" s="6" customFormat="1" ht="18.649999999999999" customHeight="1" x14ac:dyDescent="0.25">
      <c r="A6" s="438" t="s">
        <v>273</v>
      </c>
      <c r="B6" s="435" t="s">
        <v>188</v>
      </c>
      <c r="C6" s="435"/>
      <c r="D6" s="435"/>
      <c r="E6" s="110"/>
      <c r="F6" s="460" t="s">
        <v>515</v>
      </c>
      <c r="G6" s="435"/>
      <c r="H6" s="435"/>
      <c r="I6" s="110"/>
      <c r="J6" s="435" t="s">
        <v>319</v>
      </c>
      <c r="K6" s="435"/>
      <c r="L6" s="435"/>
      <c r="M6" s="110"/>
      <c r="N6" s="435" t="s">
        <v>320</v>
      </c>
      <c r="O6" s="435"/>
      <c r="P6" s="435"/>
      <c r="Q6" s="110"/>
      <c r="R6" s="435" t="s">
        <v>321</v>
      </c>
      <c r="S6" s="435"/>
      <c r="T6" s="435"/>
      <c r="U6" s="110"/>
      <c r="V6" s="460" t="s">
        <v>322</v>
      </c>
      <c r="W6" s="435"/>
      <c r="X6" s="435"/>
      <c r="Y6" s="110"/>
      <c r="Z6" s="435" t="s">
        <v>516</v>
      </c>
      <c r="AA6" s="435"/>
      <c r="AB6" s="435"/>
      <c r="AC6" s="110"/>
      <c r="AD6" s="435" t="s">
        <v>517</v>
      </c>
      <c r="AE6" s="435"/>
      <c r="AF6" s="435"/>
      <c r="AG6" s="110"/>
      <c r="AH6" s="435" t="s">
        <v>518</v>
      </c>
      <c r="AI6" s="435"/>
      <c r="AJ6" s="435"/>
      <c r="AK6" s="110"/>
      <c r="AL6" s="435" t="s">
        <v>519</v>
      </c>
      <c r="AM6" s="435"/>
      <c r="AN6" s="435"/>
    </row>
    <row r="7" spans="1:41"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113"/>
      <c r="AH7" s="112" t="s">
        <v>188</v>
      </c>
      <c r="AI7" s="112" t="s">
        <v>258</v>
      </c>
      <c r="AJ7" s="112" t="s">
        <v>259</v>
      </c>
      <c r="AK7" s="113"/>
      <c r="AL7" s="112" t="s">
        <v>188</v>
      </c>
      <c r="AM7" s="112" t="s">
        <v>258</v>
      </c>
      <c r="AN7" s="112" t="s">
        <v>259</v>
      </c>
    </row>
    <row r="8" spans="1:41"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row>
    <row r="9" spans="1:41" s="6" customFormat="1" x14ac:dyDescent="0.25">
      <c r="A9" s="157" t="s">
        <v>188</v>
      </c>
      <c r="B9" s="25">
        <f>SUM(B10:B36)</f>
        <v>14935</v>
      </c>
      <c r="C9" s="25">
        <f t="shared" ref="C9:D9" si="0">SUM(C10:C36)</f>
        <v>9380</v>
      </c>
      <c r="D9" s="25">
        <f t="shared" si="0"/>
        <v>5555</v>
      </c>
      <c r="E9" s="25"/>
      <c r="F9" s="25">
        <f>SUM(F10:F36)</f>
        <v>1079</v>
      </c>
      <c r="G9" s="25">
        <f t="shared" ref="G9:H9" si="1">SUM(G10:G36)</f>
        <v>611</v>
      </c>
      <c r="H9" s="25">
        <f t="shared" si="1"/>
        <v>468</v>
      </c>
      <c r="I9" s="25"/>
      <c r="J9" s="25">
        <f>SUM(J10:J36)</f>
        <v>620</v>
      </c>
      <c r="K9" s="25">
        <f t="shared" ref="K9:L9" si="2">SUM(K10:K36)</f>
        <v>400</v>
      </c>
      <c r="L9" s="25">
        <f t="shared" si="2"/>
        <v>220</v>
      </c>
      <c r="M9" s="25"/>
      <c r="N9" s="25">
        <f>SUM(N10:N36)</f>
        <v>775</v>
      </c>
      <c r="O9" s="25">
        <f t="shared" ref="O9:P9" si="3">SUM(O10:O36)</f>
        <v>533</v>
      </c>
      <c r="P9" s="25">
        <f t="shared" si="3"/>
        <v>242</v>
      </c>
      <c r="Q9" s="25"/>
      <c r="R9" s="25">
        <f>SUM(R10:R36)</f>
        <v>453</v>
      </c>
      <c r="S9" s="25">
        <f t="shared" ref="S9:T9" si="4">SUM(S10:S36)</f>
        <v>309</v>
      </c>
      <c r="T9" s="25">
        <f t="shared" si="4"/>
        <v>144</v>
      </c>
      <c r="U9" s="25"/>
      <c r="V9" s="25">
        <f>SUM(V10:V36)</f>
        <v>427</v>
      </c>
      <c r="W9" s="25">
        <f t="shared" ref="W9:X9" si="5">SUM(W10:W36)</f>
        <v>283</v>
      </c>
      <c r="X9" s="25">
        <f t="shared" si="5"/>
        <v>144</v>
      </c>
      <c r="Y9" s="25"/>
      <c r="Z9" s="25">
        <f>SUM(Z10:Z36)</f>
        <v>1626</v>
      </c>
      <c r="AA9" s="25">
        <f t="shared" ref="AA9:AB9" si="6">SUM(AA10:AA36)</f>
        <v>1065</v>
      </c>
      <c r="AB9" s="25">
        <f t="shared" si="6"/>
        <v>561</v>
      </c>
      <c r="AC9" s="25"/>
      <c r="AD9" s="25">
        <f>SUM(AD10:AD36)</f>
        <v>1174</v>
      </c>
      <c r="AE9" s="25">
        <f t="shared" ref="AE9:AF9" si="7">SUM(AE10:AE36)</f>
        <v>706</v>
      </c>
      <c r="AF9" s="25">
        <f t="shared" si="7"/>
        <v>468</v>
      </c>
      <c r="AG9" s="25"/>
      <c r="AH9" s="25">
        <f>SUM(AH10:AH36)</f>
        <v>5158</v>
      </c>
      <c r="AI9" s="25">
        <f t="shared" ref="AI9:AJ9" si="8">SUM(AI10:AI36)</f>
        <v>3207</v>
      </c>
      <c r="AJ9" s="25">
        <f t="shared" si="8"/>
        <v>1951</v>
      </c>
      <c r="AK9" s="25"/>
      <c r="AL9" s="25">
        <f>SUM(AL10:AL36)</f>
        <v>3634</v>
      </c>
      <c r="AM9" s="25">
        <f t="shared" ref="AM9:AN9" si="9">SUM(AM10:AM36)</f>
        <v>2274</v>
      </c>
      <c r="AN9" s="25">
        <f t="shared" si="9"/>
        <v>1360</v>
      </c>
    </row>
    <row r="10" spans="1:41" x14ac:dyDescent="0.25">
      <c r="A10" s="27" t="s">
        <v>280</v>
      </c>
      <c r="B10" s="7">
        <v>575</v>
      </c>
      <c r="C10" s="7">
        <v>353</v>
      </c>
      <c r="D10" s="7">
        <v>222</v>
      </c>
      <c r="E10" s="7"/>
      <c r="F10" s="7">
        <v>36</v>
      </c>
      <c r="G10" s="7">
        <v>21</v>
      </c>
      <c r="H10" s="7">
        <v>15</v>
      </c>
      <c r="I10" s="7"/>
      <c r="J10" s="7">
        <v>26</v>
      </c>
      <c r="K10" s="7">
        <v>16</v>
      </c>
      <c r="L10" s="7">
        <v>10</v>
      </c>
      <c r="M10" s="7"/>
      <c r="N10" s="7">
        <v>41</v>
      </c>
      <c r="O10" s="7">
        <v>30</v>
      </c>
      <c r="P10" s="7">
        <v>11</v>
      </c>
      <c r="Q10" s="7"/>
      <c r="R10" s="7">
        <v>10</v>
      </c>
      <c r="S10" s="7">
        <v>7</v>
      </c>
      <c r="T10" s="7">
        <v>3</v>
      </c>
      <c r="U10" s="7"/>
      <c r="V10" s="7">
        <v>4</v>
      </c>
      <c r="W10" s="7">
        <v>2</v>
      </c>
      <c r="X10" s="7">
        <v>2</v>
      </c>
      <c r="Y10" s="7"/>
      <c r="Z10" s="7">
        <v>60</v>
      </c>
      <c r="AA10" s="7">
        <v>37</v>
      </c>
      <c r="AB10" s="7">
        <v>23</v>
      </c>
      <c r="AC10" s="7"/>
      <c r="AD10" s="7">
        <v>26</v>
      </c>
      <c r="AE10" s="7">
        <v>20</v>
      </c>
      <c r="AF10" s="7">
        <v>6</v>
      </c>
      <c r="AG10" s="7"/>
      <c r="AH10" s="347">
        <f>11+215</f>
        <v>226</v>
      </c>
      <c r="AI10" s="347">
        <f>8+128</f>
        <v>136</v>
      </c>
      <c r="AJ10" s="347">
        <v>90</v>
      </c>
      <c r="AK10" s="7"/>
      <c r="AL10" s="7">
        <v>157</v>
      </c>
      <c r="AM10" s="7">
        <v>92</v>
      </c>
      <c r="AN10" s="7">
        <v>65</v>
      </c>
    </row>
    <row r="11" spans="1:41" x14ac:dyDescent="0.25">
      <c r="A11" s="27" t="s">
        <v>281</v>
      </c>
      <c r="B11" s="7">
        <v>1256</v>
      </c>
      <c r="C11" s="7">
        <v>655</v>
      </c>
      <c r="D11" s="7">
        <v>601</v>
      </c>
      <c r="E11" s="7"/>
      <c r="F11" s="7">
        <v>111</v>
      </c>
      <c r="G11" s="7">
        <v>56</v>
      </c>
      <c r="H11" s="7">
        <v>55</v>
      </c>
      <c r="I11" s="7"/>
      <c r="J11" s="7">
        <v>60</v>
      </c>
      <c r="K11" s="7">
        <v>40</v>
      </c>
      <c r="L11" s="7">
        <v>20</v>
      </c>
      <c r="M11" s="7"/>
      <c r="N11" s="7">
        <v>74</v>
      </c>
      <c r="O11" s="7">
        <v>50</v>
      </c>
      <c r="P11" s="7">
        <v>24</v>
      </c>
      <c r="Q11" s="7"/>
      <c r="R11" s="7">
        <v>69</v>
      </c>
      <c r="S11" s="7">
        <v>40</v>
      </c>
      <c r="T11" s="7">
        <v>29</v>
      </c>
      <c r="U11" s="7"/>
      <c r="V11" s="7">
        <v>54</v>
      </c>
      <c r="W11" s="7">
        <v>26</v>
      </c>
      <c r="X11" s="7">
        <v>28</v>
      </c>
      <c r="Y11" s="7"/>
      <c r="Z11" s="7">
        <v>198</v>
      </c>
      <c r="AA11" s="7">
        <v>89</v>
      </c>
      <c r="AB11" s="7">
        <v>109</v>
      </c>
      <c r="AC11" s="7"/>
      <c r="AD11" s="7">
        <v>144</v>
      </c>
      <c r="AE11" s="7">
        <v>64</v>
      </c>
      <c r="AF11" s="7">
        <v>80</v>
      </c>
      <c r="AG11" s="7"/>
      <c r="AH11" s="7">
        <v>325</v>
      </c>
      <c r="AI11" s="7">
        <v>171</v>
      </c>
      <c r="AJ11" s="7">
        <v>154</v>
      </c>
      <c r="AK11" s="7"/>
      <c r="AL11" s="7">
        <v>221</v>
      </c>
      <c r="AM11" s="7">
        <v>119</v>
      </c>
      <c r="AN11" s="7">
        <v>102</v>
      </c>
    </row>
    <row r="12" spans="1:41" x14ac:dyDescent="0.25">
      <c r="A12" s="27" t="s">
        <v>282</v>
      </c>
      <c r="B12" s="7">
        <v>915</v>
      </c>
      <c r="C12" s="7">
        <v>595</v>
      </c>
      <c r="D12" s="7">
        <v>320</v>
      </c>
      <c r="E12" s="7"/>
      <c r="F12" s="7">
        <v>30</v>
      </c>
      <c r="G12" s="7">
        <v>15</v>
      </c>
      <c r="H12" s="7">
        <v>15</v>
      </c>
      <c r="I12" s="7"/>
      <c r="J12" s="7">
        <v>24</v>
      </c>
      <c r="K12" s="7">
        <v>19</v>
      </c>
      <c r="L12" s="7">
        <v>5</v>
      </c>
      <c r="M12" s="7"/>
      <c r="N12" s="7">
        <v>32</v>
      </c>
      <c r="O12" s="7">
        <v>24</v>
      </c>
      <c r="P12" s="7">
        <v>8</v>
      </c>
      <c r="Q12" s="7"/>
      <c r="R12" s="7">
        <v>34</v>
      </c>
      <c r="S12" s="7">
        <v>27</v>
      </c>
      <c r="T12" s="7">
        <v>7</v>
      </c>
      <c r="U12" s="7"/>
      <c r="V12" s="7">
        <v>36</v>
      </c>
      <c r="W12" s="7">
        <v>24</v>
      </c>
      <c r="X12" s="7">
        <v>12</v>
      </c>
      <c r="Y12" s="7"/>
      <c r="Z12" s="7">
        <v>126</v>
      </c>
      <c r="AA12" s="7">
        <v>90</v>
      </c>
      <c r="AB12" s="7">
        <v>36</v>
      </c>
      <c r="AC12" s="7"/>
      <c r="AD12" s="7">
        <v>108</v>
      </c>
      <c r="AE12" s="7">
        <v>72</v>
      </c>
      <c r="AF12" s="7">
        <v>36</v>
      </c>
      <c r="AG12" s="7"/>
      <c r="AH12" s="7">
        <v>303</v>
      </c>
      <c r="AI12" s="7">
        <v>194</v>
      </c>
      <c r="AJ12" s="7">
        <v>109</v>
      </c>
      <c r="AK12" s="7"/>
      <c r="AL12" s="7">
        <v>222</v>
      </c>
      <c r="AM12" s="7">
        <v>130</v>
      </c>
      <c r="AN12" s="7">
        <v>92</v>
      </c>
    </row>
    <row r="13" spans="1:41" x14ac:dyDescent="0.25">
      <c r="A13" s="27" t="s">
        <v>283</v>
      </c>
      <c r="B13" s="7">
        <v>1194</v>
      </c>
      <c r="C13" s="7">
        <v>772</v>
      </c>
      <c r="D13" s="7">
        <v>422</v>
      </c>
      <c r="E13" s="7"/>
      <c r="F13" s="7">
        <v>44</v>
      </c>
      <c r="G13" s="7">
        <v>27</v>
      </c>
      <c r="H13" s="7">
        <v>17</v>
      </c>
      <c r="I13" s="7"/>
      <c r="J13" s="7">
        <v>44</v>
      </c>
      <c r="K13" s="7">
        <v>34</v>
      </c>
      <c r="L13" s="7">
        <v>10</v>
      </c>
      <c r="M13" s="7"/>
      <c r="N13" s="7">
        <v>57</v>
      </c>
      <c r="O13" s="7">
        <v>44</v>
      </c>
      <c r="P13" s="7">
        <v>13</v>
      </c>
      <c r="Q13" s="7"/>
      <c r="R13" s="7">
        <v>43</v>
      </c>
      <c r="S13" s="7">
        <v>30</v>
      </c>
      <c r="T13" s="7">
        <v>13</v>
      </c>
      <c r="U13" s="7"/>
      <c r="V13" s="7">
        <v>44</v>
      </c>
      <c r="W13" s="7">
        <v>33</v>
      </c>
      <c r="X13" s="7">
        <v>11</v>
      </c>
      <c r="Y13" s="7"/>
      <c r="Z13" s="7">
        <v>164</v>
      </c>
      <c r="AA13" s="7">
        <v>119</v>
      </c>
      <c r="AB13" s="7">
        <v>45</v>
      </c>
      <c r="AC13" s="7"/>
      <c r="AD13" s="7">
        <v>109</v>
      </c>
      <c r="AE13" s="7">
        <v>56</v>
      </c>
      <c r="AF13" s="7">
        <v>53</v>
      </c>
      <c r="AG13" s="7"/>
      <c r="AH13" s="7">
        <v>397</v>
      </c>
      <c r="AI13" s="7">
        <v>258</v>
      </c>
      <c r="AJ13" s="7">
        <v>139</v>
      </c>
      <c r="AK13" s="7"/>
      <c r="AL13" s="7">
        <v>292</v>
      </c>
      <c r="AM13" s="7">
        <v>171</v>
      </c>
      <c r="AN13" s="7">
        <v>121</v>
      </c>
    </row>
    <row r="14" spans="1:41" x14ac:dyDescent="0.25">
      <c r="A14" s="27" t="s">
        <v>284</v>
      </c>
      <c r="B14" s="7">
        <v>201</v>
      </c>
      <c r="C14" s="7">
        <v>134</v>
      </c>
      <c r="D14" s="7">
        <v>67</v>
      </c>
      <c r="E14" s="7"/>
      <c r="F14" s="7">
        <v>20</v>
      </c>
      <c r="G14" s="7">
        <v>9</v>
      </c>
      <c r="H14" s="7">
        <v>11</v>
      </c>
      <c r="I14" s="7"/>
      <c r="J14" s="7">
        <v>7</v>
      </c>
      <c r="K14" s="7">
        <v>6</v>
      </c>
      <c r="L14" s="7">
        <v>1</v>
      </c>
      <c r="M14" s="7"/>
      <c r="N14" s="7">
        <v>28</v>
      </c>
      <c r="O14" s="7">
        <v>16</v>
      </c>
      <c r="P14" s="7">
        <v>12</v>
      </c>
      <c r="Q14" s="7"/>
      <c r="R14" s="7">
        <v>0</v>
      </c>
      <c r="S14" s="7">
        <v>0</v>
      </c>
      <c r="T14" s="7">
        <v>0</v>
      </c>
      <c r="U14" s="7"/>
      <c r="V14" s="7">
        <v>1</v>
      </c>
      <c r="W14" s="7">
        <v>1</v>
      </c>
      <c r="X14" s="7">
        <v>0</v>
      </c>
      <c r="Y14" s="7"/>
      <c r="Z14" s="7">
        <v>19</v>
      </c>
      <c r="AA14" s="7">
        <v>12</v>
      </c>
      <c r="AB14" s="7">
        <v>7</v>
      </c>
      <c r="AC14" s="7"/>
      <c r="AD14" s="7">
        <v>11</v>
      </c>
      <c r="AE14" s="7">
        <v>8</v>
      </c>
      <c r="AF14" s="7">
        <v>3</v>
      </c>
      <c r="AG14" s="7"/>
      <c r="AH14" s="7">
        <v>56</v>
      </c>
      <c r="AI14" s="7">
        <v>36</v>
      </c>
      <c r="AJ14" s="7">
        <v>20</v>
      </c>
      <c r="AK14" s="7"/>
      <c r="AL14" s="7">
        <v>59</v>
      </c>
      <c r="AM14" s="7">
        <v>46</v>
      </c>
      <c r="AN14" s="7">
        <v>13</v>
      </c>
    </row>
    <row r="15" spans="1:41" x14ac:dyDescent="0.25">
      <c r="A15" s="27" t="s">
        <v>285</v>
      </c>
      <c r="B15" s="7">
        <v>545</v>
      </c>
      <c r="C15" s="7">
        <v>350</v>
      </c>
      <c r="D15" s="7">
        <v>195</v>
      </c>
      <c r="E15" s="7"/>
      <c r="F15" s="7">
        <v>57</v>
      </c>
      <c r="G15" s="7">
        <v>31</v>
      </c>
      <c r="H15" s="7">
        <v>26</v>
      </c>
      <c r="I15" s="7"/>
      <c r="J15" s="7">
        <v>40</v>
      </c>
      <c r="K15" s="7">
        <v>29</v>
      </c>
      <c r="L15" s="7">
        <v>11</v>
      </c>
      <c r="M15" s="7"/>
      <c r="N15" s="7">
        <v>43</v>
      </c>
      <c r="O15" s="7">
        <v>29</v>
      </c>
      <c r="P15" s="7">
        <v>14</v>
      </c>
      <c r="Q15" s="7"/>
      <c r="R15" s="7">
        <v>29</v>
      </c>
      <c r="S15" s="7">
        <v>23</v>
      </c>
      <c r="T15" s="7">
        <v>6</v>
      </c>
      <c r="U15" s="7"/>
      <c r="V15" s="7">
        <v>15</v>
      </c>
      <c r="W15" s="7">
        <v>13</v>
      </c>
      <c r="X15" s="7">
        <v>2</v>
      </c>
      <c r="Y15" s="7"/>
      <c r="Z15" s="7">
        <v>47</v>
      </c>
      <c r="AA15" s="7">
        <v>32</v>
      </c>
      <c r="AB15" s="7">
        <v>15</v>
      </c>
      <c r="AC15" s="7"/>
      <c r="AD15" s="7">
        <v>43</v>
      </c>
      <c r="AE15" s="7">
        <v>25</v>
      </c>
      <c r="AF15" s="7">
        <v>18</v>
      </c>
      <c r="AG15" s="7"/>
      <c r="AH15" s="7">
        <v>161</v>
      </c>
      <c r="AI15" s="7">
        <v>96</v>
      </c>
      <c r="AJ15" s="7">
        <v>65</v>
      </c>
      <c r="AK15" s="7"/>
      <c r="AL15" s="7">
        <v>110</v>
      </c>
      <c r="AM15" s="7">
        <v>72</v>
      </c>
      <c r="AN15" s="7">
        <v>38</v>
      </c>
    </row>
    <row r="16" spans="1:41" x14ac:dyDescent="0.25">
      <c r="A16" s="27" t="s">
        <v>286</v>
      </c>
      <c r="B16" s="7">
        <v>101</v>
      </c>
      <c r="C16" s="7">
        <v>61</v>
      </c>
      <c r="D16" s="7">
        <v>40</v>
      </c>
      <c r="E16" s="7"/>
      <c r="F16" s="7">
        <v>9</v>
      </c>
      <c r="G16" s="7">
        <v>2</v>
      </c>
      <c r="H16" s="7">
        <v>7</v>
      </c>
      <c r="I16" s="7"/>
      <c r="J16" s="7">
        <v>0</v>
      </c>
      <c r="K16" s="7">
        <v>0</v>
      </c>
      <c r="L16" s="7">
        <v>0</v>
      </c>
      <c r="M16" s="7"/>
      <c r="N16" s="7">
        <v>2</v>
      </c>
      <c r="O16" s="7">
        <v>2</v>
      </c>
      <c r="P16" s="7">
        <v>0</v>
      </c>
      <c r="Q16" s="7"/>
      <c r="R16" s="7">
        <v>1</v>
      </c>
      <c r="S16" s="7">
        <v>1</v>
      </c>
      <c r="T16" s="7">
        <v>0</v>
      </c>
      <c r="U16" s="7"/>
      <c r="V16" s="7">
        <v>3</v>
      </c>
      <c r="W16" s="7">
        <v>1</v>
      </c>
      <c r="X16" s="7">
        <v>2</v>
      </c>
      <c r="Y16" s="7"/>
      <c r="Z16" s="7">
        <v>16</v>
      </c>
      <c r="AA16" s="7">
        <v>11</v>
      </c>
      <c r="AB16" s="7">
        <v>5</v>
      </c>
      <c r="AC16" s="7"/>
      <c r="AD16" s="7">
        <v>5</v>
      </c>
      <c r="AE16" s="7">
        <v>4</v>
      </c>
      <c r="AF16" s="7">
        <v>1</v>
      </c>
      <c r="AG16" s="7"/>
      <c r="AH16" s="7">
        <v>27</v>
      </c>
      <c r="AI16" s="7">
        <v>15</v>
      </c>
      <c r="AJ16" s="7">
        <v>12</v>
      </c>
      <c r="AK16" s="7"/>
      <c r="AL16" s="7">
        <v>38</v>
      </c>
      <c r="AM16" s="7">
        <v>25</v>
      </c>
      <c r="AN16" s="7">
        <v>13</v>
      </c>
    </row>
    <row r="17" spans="1:40" x14ac:dyDescent="0.25">
      <c r="A17" s="27" t="s">
        <v>287</v>
      </c>
      <c r="B17" s="7">
        <v>1503</v>
      </c>
      <c r="C17" s="7">
        <v>956</v>
      </c>
      <c r="D17" s="7">
        <v>547</v>
      </c>
      <c r="E17" s="7"/>
      <c r="F17" s="7">
        <v>63</v>
      </c>
      <c r="G17" s="7">
        <v>44</v>
      </c>
      <c r="H17" s="7">
        <v>19</v>
      </c>
      <c r="I17" s="7"/>
      <c r="J17" s="7">
        <v>40</v>
      </c>
      <c r="K17" s="7">
        <v>24</v>
      </c>
      <c r="L17" s="7">
        <v>16</v>
      </c>
      <c r="M17" s="7"/>
      <c r="N17" s="7">
        <v>70</v>
      </c>
      <c r="O17" s="7">
        <v>51</v>
      </c>
      <c r="P17" s="7">
        <v>19</v>
      </c>
      <c r="Q17" s="7"/>
      <c r="R17" s="7">
        <v>55</v>
      </c>
      <c r="S17" s="7">
        <v>35</v>
      </c>
      <c r="T17" s="7">
        <v>20</v>
      </c>
      <c r="U17" s="7"/>
      <c r="V17" s="7">
        <v>54</v>
      </c>
      <c r="W17" s="7">
        <v>35</v>
      </c>
      <c r="X17" s="7">
        <v>19</v>
      </c>
      <c r="Y17" s="7"/>
      <c r="Z17" s="7">
        <v>236</v>
      </c>
      <c r="AA17" s="7">
        <v>162</v>
      </c>
      <c r="AB17" s="7">
        <v>74</v>
      </c>
      <c r="AC17" s="7"/>
      <c r="AD17" s="7">
        <v>197</v>
      </c>
      <c r="AE17" s="7">
        <v>127</v>
      </c>
      <c r="AF17" s="7">
        <v>70</v>
      </c>
      <c r="AG17" s="7"/>
      <c r="AH17" s="7">
        <v>501</v>
      </c>
      <c r="AI17" s="7">
        <v>316</v>
      </c>
      <c r="AJ17" s="7">
        <v>185</v>
      </c>
      <c r="AK17" s="7"/>
      <c r="AL17" s="7">
        <v>287</v>
      </c>
      <c r="AM17" s="7">
        <v>162</v>
      </c>
      <c r="AN17" s="7">
        <v>125</v>
      </c>
    </row>
    <row r="18" spans="1:40" x14ac:dyDescent="0.25">
      <c r="A18" s="27" t="s">
        <v>288</v>
      </c>
      <c r="B18" s="7">
        <v>579</v>
      </c>
      <c r="C18" s="7">
        <v>376</v>
      </c>
      <c r="D18" s="7">
        <v>203</v>
      </c>
      <c r="E18" s="7"/>
      <c r="F18" s="7">
        <v>50</v>
      </c>
      <c r="G18" s="7">
        <v>31</v>
      </c>
      <c r="H18" s="7">
        <v>19</v>
      </c>
      <c r="I18" s="7"/>
      <c r="J18" s="7">
        <v>52</v>
      </c>
      <c r="K18" s="7">
        <v>27</v>
      </c>
      <c r="L18" s="7">
        <v>25</v>
      </c>
      <c r="M18" s="7"/>
      <c r="N18" s="7">
        <v>30</v>
      </c>
      <c r="O18" s="7">
        <v>22</v>
      </c>
      <c r="P18" s="7">
        <v>8</v>
      </c>
      <c r="Q18" s="7"/>
      <c r="R18" s="7">
        <v>25</v>
      </c>
      <c r="S18" s="7">
        <v>19</v>
      </c>
      <c r="T18" s="7">
        <v>6</v>
      </c>
      <c r="U18" s="7"/>
      <c r="V18" s="7">
        <v>13</v>
      </c>
      <c r="W18" s="7">
        <v>12</v>
      </c>
      <c r="X18" s="7">
        <v>1</v>
      </c>
      <c r="Y18" s="7"/>
      <c r="Z18" s="7">
        <v>65</v>
      </c>
      <c r="AA18" s="7">
        <v>43</v>
      </c>
      <c r="AB18" s="7">
        <v>22</v>
      </c>
      <c r="AC18" s="7"/>
      <c r="AD18" s="7">
        <v>35</v>
      </c>
      <c r="AE18" s="7">
        <v>23</v>
      </c>
      <c r="AF18" s="7">
        <v>12</v>
      </c>
      <c r="AG18" s="7"/>
      <c r="AH18" s="7">
        <v>179</v>
      </c>
      <c r="AI18" s="7">
        <v>119</v>
      </c>
      <c r="AJ18" s="7">
        <v>60</v>
      </c>
      <c r="AK18" s="7"/>
      <c r="AL18" s="7">
        <v>130</v>
      </c>
      <c r="AM18" s="7">
        <v>80</v>
      </c>
      <c r="AN18" s="7">
        <v>50</v>
      </c>
    </row>
    <row r="19" spans="1:40" x14ac:dyDescent="0.25">
      <c r="A19" s="27" t="s">
        <v>289</v>
      </c>
      <c r="B19" s="7">
        <v>697</v>
      </c>
      <c r="C19" s="7">
        <v>454</v>
      </c>
      <c r="D19" s="7">
        <v>243</v>
      </c>
      <c r="E19" s="7"/>
      <c r="F19" s="7">
        <v>45</v>
      </c>
      <c r="G19" s="7">
        <v>26</v>
      </c>
      <c r="H19" s="7">
        <v>19</v>
      </c>
      <c r="I19" s="7"/>
      <c r="J19" s="7">
        <v>21</v>
      </c>
      <c r="K19" s="7">
        <v>13</v>
      </c>
      <c r="L19" s="7">
        <v>8</v>
      </c>
      <c r="M19" s="7"/>
      <c r="N19" s="7">
        <v>28</v>
      </c>
      <c r="O19" s="7">
        <v>19</v>
      </c>
      <c r="P19" s="7">
        <v>9</v>
      </c>
      <c r="Q19" s="7"/>
      <c r="R19" s="7">
        <v>10</v>
      </c>
      <c r="S19" s="7">
        <v>7</v>
      </c>
      <c r="T19" s="7">
        <v>3</v>
      </c>
      <c r="U19" s="7"/>
      <c r="V19" s="7">
        <v>11</v>
      </c>
      <c r="W19" s="7">
        <v>8</v>
      </c>
      <c r="X19" s="7">
        <v>3</v>
      </c>
      <c r="Y19" s="7"/>
      <c r="Z19" s="7">
        <v>66</v>
      </c>
      <c r="AA19" s="7">
        <v>47</v>
      </c>
      <c r="AB19" s="7">
        <v>19</v>
      </c>
      <c r="AC19" s="7"/>
      <c r="AD19" s="7">
        <v>41</v>
      </c>
      <c r="AE19" s="7">
        <v>25</v>
      </c>
      <c r="AF19" s="7">
        <v>16</v>
      </c>
      <c r="AG19" s="7"/>
      <c r="AH19" s="7">
        <v>293</v>
      </c>
      <c r="AI19" s="7">
        <v>195</v>
      </c>
      <c r="AJ19" s="7">
        <v>98</v>
      </c>
      <c r="AK19" s="7"/>
      <c r="AL19" s="7">
        <v>182</v>
      </c>
      <c r="AM19" s="7">
        <v>114</v>
      </c>
      <c r="AN19" s="7">
        <v>68</v>
      </c>
    </row>
    <row r="20" spans="1:40" x14ac:dyDescent="0.25">
      <c r="A20" s="93" t="s">
        <v>290</v>
      </c>
      <c r="B20" s="7">
        <v>97</v>
      </c>
      <c r="C20" s="7">
        <v>62</v>
      </c>
      <c r="D20" s="7">
        <v>35</v>
      </c>
      <c r="E20" s="7"/>
      <c r="F20" s="7">
        <v>7</v>
      </c>
      <c r="G20" s="7">
        <v>6</v>
      </c>
      <c r="H20" s="7">
        <v>1</v>
      </c>
      <c r="I20" s="7"/>
      <c r="J20" s="7">
        <v>3</v>
      </c>
      <c r="K20" s="7">
        <v>2</v>
      </c>
      <c r="L20" s="7">
        <v>1</v>
      </c>
      <c r="M20" s="7"/>
      <c r="N20" s="7">
        <v>4</v>
      </c>
      <c r="O20" s="7">
        <v>1</v>
      </c>
      <c r="P20" s="7">
        <v>3</v>
      </c>
      <c r="Q20" s="7"/>
      <c r="R20" s="7">
        <v>0</v>
      </c>
      <c r="S20" s="7">
        <v>0</v>
      </c>
      <c r="T20" s="7">
        <v>0</v>
      </c>
      <c r="U20" s="7"/>
      <c r="V20" s="7">
        <v>1</v>
      </c>
      <c r="W20" s="7">
        <v>1</v>
      </c>
      <c r="X20" s="7">
        <v>0</v>
      </c>
      <c r="Y20" s="7"/>
      <c r="Z20" s="7">
        <v>8</v>
      </c>
      <c r="AA20" s="7">
        <v>7</v>
      </c>
      <c r="AB20" s="7">
        <v>1</v>
      </c>
      <c r="AC20" s="7"/>
      <c r="AD20" s="7">
        <v>1</v>
      </c>
      <c r="AE20" s="7">
        <v>1</v>
      </c>
      <c r="AF20" s="7">
        <v>0</v>
      </c>
      <c r="AG20" s="7"/>
      <c r="AH20" s="7">
        <v>44</v>
      </c>
      <c r="AI20" s="7">
        <v>27</v>
      </c>
      <c r="AJ20" s="7">
        <v>17</v>
      </c>
      <c r="AK20" s="7"/>
      <c r="AL20" s="7">
        <v>29</v>
      </c>
      <c r="AM20" s="7">
        <v>17</v>
      </c>
      <c r="AN20" s="7">
        <v>12</v>
      </c>
    </row>
    <row r="21" spans="1:40" x14ac:dyDescent="0.25">
      <c r="A21" s="27" t="s">
        <v>291</v>
      </c>
      <c r="B21" s="7">
        <v>1360</v>
      </c>
      <c r="C21" s="7">
        <v>870</v>
      </c>
      <c r="D21" s="7">
        <v>490</v>
      </c>
      <c r="E21" s="7"/>
      <c r="F21" s="7">
        <v>125</v>
      </c>
      <c r="G21" s="7">
        <v>62</v>
      </c>
      <c r="H21" s="7">
        <v>63</v>
      </c>
      <c r="I21" s="7"/>
      <c r="J21" s="7">
        <v>76</v>
      </c>
      <c r="K21" s="7">
        <v>49</v>
      </c>
      <c r="L21" s="7">
        <v>27</v>
      </c>
      <c r="M21" s="7"/>
      <c r="N21" s="7">
        <v>76</v>
      </c>
      <c r="O21" s="7">
        <v>51</v>
      </c>
      <c r="P21" s="7">
        <v>25</v>
      </c>
      <c r="Q21" s="7"/>
      <c r="R21" s="7">
        <v>58</v>
      </c>
      <c r="S21" s="7">
        <v>43</v>
      </c>
      <c r="T21" s="7">
        <v>15</v>
      </c>
      <c r="U21" s="7"/>
      <c r="V21" s="7">
        <v>53</v>
      </c>
      <c r="W21" s="7">
        <v>38</v>
      </c>
      <c r="X21" s="7">
        <v>15</v>
      </c>
      <c r="Y21" s="7"/>
      <c r="Z21" s="7">
        <v>178</v>
      </c>
      <c r="AA21" s="7">
        <v>115</v>
      </c>
      <c r="AB21" s="7">
        <v>63</v>
      </c>
      <c r="AC21" s="7"/>
      <c r="AD21" s="7">
        <v>130</v>
      </c>
      <c r="AE21" s="7">
        <v>78</v>
      </c>
      <c r="AF21" s="7">
        <v>52</v>
      </c>
      <c r="AG21" s="7"/>
      <c r="AH21" s="7">
        <v>408</v>
      </c>
      <c r="AI21" s="7">
        <v>267</v>
      </c>
      <c r="AJ21" s="7">
        <v>141</v>
      </c>
      <c r="AK21" s="7"/>
      <c r="AL21" s="7">
        <v>256</v>
      </c>
      <c r="AM21" s="7">
        <v>167</v>
      </c>
      <c r="AN21" s="7">
        <v>89</v>
      </c>
    </row>
    <row r="22" spans="1:40" x14ac:dyDescent="0.25">
      <c r="A22" s="27" t="s">
        <v>292</v>
      </c>
      <c r="B22" s="7">
        <v>328</v>
      </c>
      <c r="C22" s="7">
        <v>201</v>
      </c>
      <c r="D22" s="7">
        <v>127</v>
      </c>
      <c r="E22" s="7"/>
      <c r="F22" s="7">
        <v>42</v>
      </c>
      <c r="G22" s="7">
        <v>21</v>
      </c>
      <c r="H22" s="7">
        <v>21</v>
      </c>
      <c r="I22" s="7"/>
      <c r="J22" s="7">
        <v>20</v>
      </c>
      <c r="K22" s="7">
        <v>10</v>
      </c>
      <c r="L22" s="7">
        <v>10</v>
      </c>
      <c r="M22" s="7"/>
      <c r="N22" s="7">
        <v>24</v>
      </c>
      <c r="O22" s="7">
        <v>16</v>
      </c>
      <c r="P22" s="7">
        <v>8</v>
      </c>
      <c r="Q22" s="7"/>
      <c r="R22" s="7">
        <v>18</v>
      </c>
      <c r="S22" s="7">
        <v>11</v>
      </c>
      <c r="T22" s="7">
        <v>7</v>
      </c>
      <c r="U22" s="7"/>
      <c r="V22" s="7">
        <v>15</v>
      </c>
      <c r="W22" s="7">
        <v>11</v>
      </c>
      <c r="X22" s="7">
        <v>4</v>
      </c>
      <c r="Y22" s="7"/>
      <c r="Z22" s="7">
        <v>51</v>
      </c>
      <c r="AA22" s="7">
        <v>34</v>
      </c>
      <c r="AB22" s="7">
        <v>17</v>
      </c>
      <c r="AC22" s="7"/>
      <c r="AD22" s="7">
        <v>29</v>
      </c>
      <c r="AE22" s="7">
        <v>23</v>
      </c>
      <c r="AF22" s="7">
        <v>6</v>
      </c>
      <c r="AG22" s="7"/>
      <c r="AH22" s="7">
        <v>79</v>
      </c>
      <c r="AI22" s="7">
        <v>46</v>
      </c>
      <c r="AJ22" s="7">
        <v>33</v>
      </c>
      <c r="AK22" s="7"/>
      <c r="AL22" s="7">
        <v>50</v>
      </c>
      <c r="AM22" s="7">
        <v>29</v>
      </c>
      <c r="AN22" s="7">
        <v>21</v>
      </c>
    </row>
    <row r="23" spans="1:40" x14ac:dyDescent="0.25">
      <c r="A23" s="27" t="s">
        <v>293</v>
      </c>
      <c r="B23" s="7">
        <v>1168</v>
      </c>
      <c r="C23" s="7">
        <v>741</v>
      </c>
      <c r="D23" s="7">
        <v>427</v>
      </c>
      <c r="E23" s="7"/>
      <c r="F23" s="7">
        <v>95</v>
      </c>
      <c r="G23" s="7">
        <v>52</v>
      </c>
      <c r="H23" s="7">
        <v>43</v>
      </c>
      <c r="I23" s="7"/>
      <c r="J23" s="7">
        <v>42</v>
      </c>
      <c r="K23" s="7">
        <v>29</v>
      </c>
      <c r="L23" s="7">
        <v>13</v>
      </c>
      <c r="M23" s="7"/>
      <c r="N23" s="7">
        <v>42</v>
      </c>
      <c r="O23" s="7">
        <v>30</v>
      </c>
      <c r="P23" s="7">
        <v>12</v>
      </c>
      <c r="Q23" s="7"/>
      <c r="R23" s="7">
        <v>42</v>
      </c>
      <c r="S23" s="7">
        <v>29</v>
      </c>
      <c r="T23" s="7">
        <v>13</v>
      </c>
      <c r="U23" s="7"/>
      <c r="V23" s="7">
        <v>43</v>
      </c>
      <c r="W23" s="7">
        <v>27</v>
      </c>
      <c r="X23" s="7">
        <v>16</v>
      </c>
      <c r="Y23" s="7"/>
      <c r="Z23" s="7">
        <v>141</v>
      </c>
      <c r="AA23" s="7">
        <v>108</v>
      </c>
      <c r="AB23" s="7">
        <v>33</v>
      </c>
      <c r="AC23" s="7"/>
      <c r="AD23" s="7">
        <v>113</v>
      </c>
      <c r="AE23" s="7">
        <v>72</v>
      </c>
      <c r="AF23" s="7">
        <v>41</v>
      </c>
      <c r="AG23" s="7"/>
      <c r="AH23" s="7">
        <v>393</v>
      </c>
      <c r="AI23" s="7">
        <v>229</v>
      </c>
      <c r="AJ23" s="7">
        <v>164</v>
      </c>
      <c r="AK23" s="7"/>
      <c r="AL23" s="7">
        <v>257</v>
      </c>
      <c r="AM23" s="7">
        <v>165</v>
      </c>
      <c r="AN23" s="7">
        <v>92</v>
      </c>
    </row>
    <row r="24" spans="1:40" x14ac:dyDescent="0.25">
      <c r="A24" s="27" t="s">
        <v>294</v>
      </c>
      <c r="B24" s="7">
        <v>146</v>
      </c>
      <c r="C24" s="7">
        <v>87</v>
      </c>
      <c r="D24" s="7">
        <v>59</v>
      </c>
      <c r="E24" s="7"/>
      <c r="F24" s="7">
        <v>9</v>
      </c>
      <c r="G24" s="7">
        <v>7</v>
      </c>
      <c r="H24" s="7">
        <v>2</v>
      </c>
      <c r="I24" s="7"/>
      <c r="J24" s="7">
        <v>6</v>
      </c>
      <c r="K24" s="7">
        <v>4</v>
      </c>
      <c r="L24" s="7">
        <v>2</v>
      </c>
      <c r="M24" s="7"/>
      <c r="N24" s="7">
        <v>14</v>
      </c>
      <c r="O24" s="7">
        <v>9</v>
      </c>
      <c r="P24" s="7">
        <v>5</v>
      </c>
      <c r="Q24" s="7"/>
      <c r="R24" s="7">
        <v>1</v>
      </c>
      <c r="S24" s="7">
        <v>0</v>
      </c>
      <c r="T24" s="7">
        <v>1</v>
      </c>
      <c r="U24" s="7"/>
      <c r="V24" s="7">
        <v>0</v>
      </c>
      <c r="W24" s="7">
        <v>0</v>
      </c>
      <c r="X24" s="7">
        <v>0</v>
      </c>
      <c r="Y24" s="7"/>
      <c r="Z24" s="7">
        <v>10</v>
      </c>
      <c r="AA24" s="7">
        <v>5</v>
      </c>
      <c r="AB24" s="7">
        <v>5</v>
      </c>
      <c r="AC24" s="7"/>
      <c r="AD24" s="7">
        <v>12</v>
      </c>
      <c r="AE24" s="7">
        <v>7</v>
      </c>
      <c r="AF24" s="7">
        <v>5</v>
      </c>
      <c r="AG24" s="7"/>
      <c r="AH24" s="7">
        <v>52</v>
      </c>
      <c r="AI24" s="7">
        <v>30</v>
      </c>
      <c r="AJ24" s="7">
        <v>22</v>
      </c>
      <c r="AK24" s="7"/>
      <c r="AL24" s="7">
        <v>42</v>
      </c>
      <c r="AM24" s="7">
        <v>25</v>
      </c>
      <c r="AN24" s="7">
        <v>17</v>
      </c>
    </row>
    <row r="25" spans="1:40" x14ac:dyDescent="0.25">
      <c r="A25" s="27" t="s">
        <v>295</v>
      </c>
      <c r="B25" s="7">
        <v>567</v>
      </c>
      <c r="C25" s="7">
        <v>347</v>
      </c>
      <c r="D25" s="7">
        <v>220</v>
      </c>
      <c r="E25" s="7"/>
      <c r="F25" s="7">
        <v>65</v>
      </c>
      <c r="G25" s="7">
        <v>35</v>
      </c>
      <c r="H25" s="7">
        <v>30</v>
      </c>
      <c r="I25" s="7"/>
      <c r="J25" s="7">
        <v>25</v>
      </c>
      <c r="K25" s="7">
        <v>17</v>
      </c>
      <c r="L25" s="7">
        <v>8</v>
      </c>
      <c r="M25" s="7"/>
      <c r="N25" s="7">
        <v>21</v>
      </c>
      <c r="O25" s="7">
        <v>9</v>
      </c>
      <c r="P25" s="7">
        <v>12</v>
      </c>
      <c r="Q25" s="7"/>
      <c r="R25" s="7">
        <v>18</v>
      </c>
      <c r="S25" s="7">
        <v>11</v>
      </c>
      <c r="T25" s="7">
        <v>7</v>
      </c>
      <c r="U25" s="7"/>
      <c r="V25" s="7">
        <v>18</v>
      </c>
      <c r="W25" s="7">
        <v>13</v>
      </c>
      <c r="X25" s="7">
        <v>5</v>
      </c>
      <c r="Y25" s="7"/>
      <c r="Z25" s="7">
        <v>37</v>
      </c>
      <c r="AA25" s="7">
        <v>23</v>
      </c>
      <c r="AB25" s="7">
        <v>14</v>
      </c>
      <c r="AC25" s="7"/>
      <c r="AD25" s="7">
        <v>27</v>
      </c>
      <c r="AE25" s="7">
        <v>19</v>
      </c>
      <c r="AF25" s="7">
        <v>8</v>
      </c>
      <c r="AG25" s="7"/>
      <c r="AH25" s="7">
        <v>206</v>
      </c>
      <c r="AI25" s="7">
        <v>128</v>
      </c>
      <c r="AJ25" s="7">
        <v>78</v>
      </c>
      <c r="AK25" s="7"/>
      <c r="AL25" s="7">
        <v>150</v>
      </c>
      <c r="AM25" s="7">
        <v>92</v>
      </c>
      <c r="AN25" s="7">
        <v>58</v>
      </c>
    </row>
    <row r="26" spans="1:40" x14ac:dyDescent="0.25">
      <c r="A26" s="27" t="s">
        <v>296</v>
      </c>
      <c r="B26" s="7">
        <v>282</v>
      </c>
      <c r="C26" s="7">
        <v>186</v>
      </c>
      <c r="D26" s="7">
        <v>96</v>
      </c>
      <c r="E26" s="7"/>
      <c r="F26" s="7">
        <v>19</v>
      </c>
      <c r="G26" s="7">
        <v>14</v>
      </c>
      <c r="H26" s="7">
        <v>5</v>
      </c>
      <c r="I26" s="7"/>
      <c r="J26" s="7">
        <v>4</v>
      </c>
      <c r="K26" s="7">
        <v>2</v>
      </c>
      <c r="L26" s="7">
        <v>2</v>
      </c>
      <c r="M26" s="7"/>
      <c r="N26" s="7">
        <v>12</v>
      </c>
      <c r="O26" s="7">
        <v>9</v>
      </c>
      <c r="P26" s="7">
        <v>3</v>
      </c>
      <c r="Q26" s="7"/>
      <c r="R26" s="7">
        <v>0</v>
      </c>
      <c r="S26" s="7">
        <v>0</v>
      </c>
      <c r="T26" s="7">
        <v>0</v>
      </c>
      <c r="U26" s="7"/>
      <c r="V26" s="7">
        <v>0</v>
      </c>
      <c r="W26" s="7">
        <v>0</v>
      </c>
      <c r="X26" s="7">
        <v>0</v>
      </c>
      <c r="Y26" s="7"/>
      <c r="Z26" s="7">
        <v>1</v>
      </c>
      <c r="AA26" s="7">
        <v>1</v>
      </c>
      <c r="AB26" s="7">
        <v>0</v>
      </c>
      <c r="AC26" s="7"/>
      <c r="AD26" s="7">
        <v>4</v>
      </c>
      <c r="AE26" s="7">
        <v>2</v>
      </c>
      <c r="AF26" s="7">
        <v>2</v>
      </c>
      <c r="AG26" s="7"/>
      <c r="AH26" s="7">
        <v>132</v>
      </c>
      <c r="AI26" s="7">
        <v>86</v>
      </c>
      <c r="AJ26" s="7">
        <v>46</v>
      </c>
      <c r="AK26" s="7"/>
      <c r="AL26" s="7">
        <v>110</v>
      </c>
      <c r="AM26" s="7">
        <v>72</v>
      </c>
      <c r="AN26" s="7">
        <v>38</v>
      </c>
    </row>
    <row r="27" spans="1:40" x14ac:dyDescent="0.25">
      <c r="A27" s="27" t="s">
        <v>297</v>
      </c>
      <c r="B27" s="7">
        <v>569</v>
      </c>
      <c r="C27" s="7">
        <v>387</v>
      </c>
      <c r="D27" s="7">
        <v>182</v>
      </c>
      <c r="E27" s="7"/>
      <c r="F27" s="7">
        <v>15</v>
      </c>
      <c r="G27" s="7">
        <v>9</v>
      </c>
      <c r="H27" s="7">
        <v>6</v>
      </c>
      <c r="I27" s="7"/>
      <c r="J27" s="7">
        <v>0</v>
      </c>
      <c r="K27" s="7">
        <v>0</v>
      </c>
      <c r="L27" s="7">
        <v>0</v>
      </c>
      <c r="M27" s="7"/>
      <c r="N27" s="7">
        <v>7</v>
      </c>
      <c r="O27" s="7">
        <v>5</v>
      </c>
      <c r="P27" s="7">
        <v>2</v>
      </c>
      <c r="Q27" s="7"/>
      <c r="R27" s="7">
        <v>0</v>
      </c>
      <c r="S27" s="7">
        <v>0</v>
      </c>
      <c r="T27" s="7">
        <v>0</v>
      </c>
      <c r="U27" s="7"/>
      <c r="V27" s="7">
        <v>1</v>
      </c>
      <c r="W27" s="7">
        <v>1</v>
      </c>
      <c r="X27" s="7">
        <v>0</v>
      </c>
      <c r="Y27" s="7"/>
      <c r="Z27" s="7">
        <v>16</v>
      </c>
      <c r="AA27" s="7">
        <v>8</v>
      </c>
      <c r="AB27" s="7">
        <v>8</v>
      </c>
      <c r="AC27" s="7"/>
      <c r="AD27" s="7">
        <v>12</v>
      </c>
      <c r="AE27" s="7">
        <v>9</v>
      </c>
      <c r="AF27" s="7">
        <v>3</v>
      </c>
      <c r="AG27" s="7"/>
      <c r="AH27" s="7">
        <v>299</v>
      </c>
      <c r="AI27" s="7">
        <v>196</v>
      </c>
      <c r="AJ27" s="7">
        <v>103</v>
      </c>
      <c r="AK27" s="7"/>
      <c r="AL27" s="7">
        <v>219</v>
      </c>
      <c r="AM27" s="7">
        <v>159</v>
      </c>
      <c r="AN27" s="7">
        <v>60</v>
      </c>
    </row>
    <row r="28" spans="1:40" x14ac:dyDescent="0.25">
      <c r="A28" s="27" t="s">
        <v>298</v>
      </c>
      <c r="B28" s="7">
        <v>250</v>
      </c>
      <c r="C28" s="7">
        <v>163</v>
      </c>
      <c r="D28" s="7">
        <v>87</v>
      </c>
      <c r="E28" s="7"/>
      <c r="F28" s="7">
        <v>22</v>
      </c>
      <c r="G28" s="7">
        <v>12</v>
      </c>
      <c r="H28" s="7">
        <v>10</v>
      </c>
      <c r="I28" s="7"/>
      <c r="J28" s="7">
        <v>7</v>
      </c>
      <c r="K28" s="7">
        <v>3</v>
      </c>
      <c r="L28" s="7">
        <v>4</v>
      </c>
      <c r="M28" s="7"/>
      <c r="N28" s="7">
        <v>11</v>
      </c>
      <c r="O28" s="7">
        <v>7</v>
      </c>
      <c r="P28" s="7">
        <v>4</v>
      </c>
      <c r="Q28" s="7"/>
      <c r="R28" s="7">
        <v>2</v>
      </c>
      <c r="S28" s="7">
        <v>2</v>
      </c>
      <c r="T28" s="7">
        <v>0</v>
      </c>
      <c r="U28" s="7"/>
      <c r="V28" s="7">
        <v>1</v>
      </c>
      <c r="W28" s="7">
        <v>1</v>
      </c>
      <c r="X28" s="7">
        <v>0</v>
      </c>
      <c r="Y28" s="7"/>
      <c r="Z28" s="7">
        <v>16</v>
      </c>
      <c r="AA28" s="7">
        <v>11</v>
      </c>
      <c r="AB28" s="7">
        <v>5</v>
      </c>
      <c r="AC28" s="7"/>
      <c r="AD28" s="7">
        <v>8</v>
      </c>
      <c r="AE28" s="7">
        <v>5</v>
      </c>
      <c r="AF28" s="7">
        <v>3</v>
      </c>
      <c r="AG28" s="7"/>
      <c r="AH28" s="7">
        <v>120</v>
      </c>
      <c r="AI28" s="7">
        <v>79</v>
      </c>
      <c r="AJ28" s="7">
        <v>41</v>
      </c>
      <c r="AK28" s="7"/>
      <c r="AL28" s="7">
        <v>63</v>
      </c>
      <c r="AM28" s="7">
        <v>43</v>
      </c>
      <c r="AN28" s="7">
        <v>20</v>
      </c>
    </row>
    <row r="29" spans="1:40" x14ac:dyDescent="0.25">
      <c r="A29" s="27" t="s">
        <v>299</v>
      </c>
      <c r="B29" s="7">
        <v>442</v>
      </c>
      <c r="C29" s="7">
        <v>273</v>
      </c>
      <c r="D29" s="7">
        <v>169</v>
      </c>
      <c r="E29" s="7"/>
      <c r="F29" s="7">
        <v>12</v>
      </c>
      <c r="G29" s="7">
        <v>9</v>
      </c>
      <c r="H29" s="7">
        <v>3</v>
      </c>
      <c r="I29" s="7"/>
      <c r="J29" s="7">
        <v>10</v>
      </c>
      <c r="K29" s="7">
        <v>6</v>
      </c>
      <c r="L29" s="7">
        <v>4</v>
      </c>
      <c r="M29" s="7"/>
      <c r="N29" s="7">
        <v>12</v>
      </c>
      <c r="O29" s="7">
        <v>7</v>
      </c>
      <c r="P29" s="7">
        <v>5</v>
      </c>
      <c r="Q29" s="7"/>
      <c r="R29" s="7">
        <v>9</v>
      </c>
      <c r="S29" s="7">
        <v>8</v>
      </c>
      <c r="T29" s="7">
        <v>1</v>
      </c>
      <c r="U29" s="7"/>
      <c r="V29" s="7">
        <v>14</v>
      </c>
      <c r="W29" s="7">
        <v>9</v>
      </c>
      <c r="X29" s="7">
        <v>5</v>
      </c>
      <c r="Y29" s="7"/>
      <c r="Z29" s="7">
        <v>54</v>
      </c>
      <c r="AA29" s="7">
        <v>34</v>
      </c>
      <c r="AB29" s="7">
        <v>20</v>
      </c>
      <c r="AC29" s="7"/>
      <c r="AD29" s="7">
        <v>31</v>
      </c>
      <c r="AE29" s="7">
        <v>14</v>
      </c>
      <c r="AF29" s="7">
        <v>17</v>
      </c>
      <c r="AG29" s="7"/>
      <c r="AH29" s="7">
        <v>162</v>
      </c>
      <c r="AI29" s="7">
        <v>94</v>
      </c>
      <c r="AJ29" s="7">
        <v>68</v>
      </c>
      <c r="AK29" s="7"/>
      <c r="AL29" s="7">
        <v>138</v>
      </c>
      <c r="AM29" s="7">
        <v>92</v>
      </c>
      <c r="AN29" s="7">
        <v>46</v>
      </c>
    </row>
    <row r="30" spans="1:40" x14ac:dyDescent="0.25">
      <c r="A30" s="27" t="s">
        <v>300</v>
      </c>
      <c r="B30" s="7">
        <v>620</v>
      </c>
      <c r="C30" s="7">
        <v>391</v>
      </c>
      <c r="D30" s="7">
        <v>229</v>
      </c>
      <c r="E30" s="7"/>
      <c r="F30" s="7">
        <v>42</v>
      </c>
      <c r="G30" s="7">
        <v>25</v>
      </c>
      <c r="H30" s="7">
        <v>17</v>
      </c>
      <c r="I30" s="7"/>
      <c r="J30" s="7">
        <v>15</v>
      </c>
      <c r="K30" s="7">
        <v>8</v>
      </c>
      <c r="L30" s="7">
        <v>7</v>
      </c>
      <c r="M30" s="7"/>
      <c r="N30" s="7">
        <v>24</v>
      </c>
      <c r="O30" s="7">
        <v>16</v>
      </c>
      <c r="P30" s="7">
        <v>8</v>
      </c>
      <c r="Q30" s="7"/>
      <c r="R30" s="7">
        <v>3</v>
      </c>
      <c r="S30" s="7">
        <v>2</v>
      </c>
      <c r="T30" s="7">
        <v>1</v>
      </c>
      <c r="U30" s="7"/>
      <c r="V30" s="7">
        <v>7</v>
      </c>
      <c r="W30" s="7">
        <v>4</v>
      </c>
      <c r="X30" s="7">
        <v>3</v>
      </c>
      <c r="Y30" s="7"/>
      <c r="Z30" s="7">
        <v>11</v>
      </c>
      <c r="AA30" s="7">
        <v>8</v>
      </c>
      <c r="AB30" s="7">
        <v>3</v>
      </c>
      <c r="AC30" s="7"/>
      <c r="AD30" s="7">
        <v>19</v>
      </c>
      <c r="AE30" s="7">
        <v>11</v>
      </c>
      <c r="AF30" s="7">
        <v>8</v>
      </c>
      <c r="AG30" s="7"/>
      <c r="AH30" s="7">
        <v>283</v>
      </c>
      <c r="AI30" s="7">
        <v>172</v>
      </c>
      <c r="AJ30" s="7">
        <v>111</v>
      </c>
      <c r="AK30" s="7"/>
      <c r="AL30" s="7">
        <v>216</v>
      </c>
      <c r="AM30" s="7">
        <v>145</v>
      </c>
      <c r="AN30" s="7">
        <v>71</v>
      </c>
    </row>
    <row r="31" spans="1:40" x14ac:dyDescent="0.25">
      <c r="A31" s="27" t="s">
        <v>301</v>
      </c>
      <c r="B31" s="7">
        <v>188</v>
      </c>
      <c r="C31" s="7">
        <v>123</v>
      </c>
      <c r="D31" s="7">
        <v>65</v>
      </c>
      <c r="E31" s="7"/>
      <c r="F31" s="7">
        <v>14</v>
      </c>
      <c r="G31" s="7">
        <v>6</v>
      </c>
      <c r="H31" s="7">
        <v>8</v>
      </c>
      <c r="I31" s="7"/>
      <c r="J31" s="7">
        <v>9</v>
      </c>
      <c r="K31" s="7">
        <v>4</v>
      </c>
      <c r="L31" s="7">
        <v>5</v>
      </c>
      <c r="M31" s="7"/>
      <c r="N31" s="7">
        <v>17</v>
      </c>
      <c r="O31" s="7">
        <v>12</v>
      </c>
      <c r="P31" s="7">
        <v>5</v>
      </c>
      <c r="Q31" s="7"/>
      <c r="R31" s="7">
        <v>0</v>
      </c>
      <c r="S31" s="7">
        <v>0</v>
      </c>
      <c r="T31" s="7">
        <v>0</v>
      </c>
      <c r="U31" s="7"/>
      <c r="V31" s="7">
        <v>0</v>
      </c>
      <c r="W31" s="7">
        <v>0</v>
      </c>
      <c r="X31" s="7">
        <v>0</v>
      </c>
      <c r="Y31" s="7"/>
      <c r="Z31" s="7">
        <v>8</v>
      </c>
      <c r="AA31" s="7">
        <v>6</v>
      </c>
      <c r="AB31" s="7">
        <v>2</v>
      </c>
      <c r="AC31" s="7"/>
      <c r="AD31" s="7">
        <v>0</v>
      </c>
      <c r="AE31" s="7">
        <v>0</v>
      </c>
      <c r="AF31" s="7">
        <v>0</v>
      </c>
      <c r="AG31" s="7"/>
      <c r="AH31" s="7">
        <v>79</v>
      </c>
      <c r="AI31" s="7">
        <v>55</v>
      </c>
      <c r="AJ31" s="7">
        <v>24</v>
      </c>
      <c r="AK31" s="7"/>
      <c r="AL31" s="7">
        <v>61</v>
      </c>
      <c r="AM31" s="7">
        <v>40</v>
      </c>
      <c r="AN31" s="7">
        <v>21</v>
      </c>
    </row>
    <row r="32" spans="1:40" x14ac:dyDescent="0.25">
      <c r="A32" s="93" t="s">
        <v>302</v>
      </c>
      <c r="B32" s="7">
        <v>184</v>
      </c>
      <c r="C32" s="7">
        <v>110</v>
      </c>
      <c r="D32" s="7">
        <v>74</v>
      </c>
      <c r="E32" s="7"/>
      <c r="F32" s="7">
        <v>15</v>
      </c>
      <c r="G32" s="7">
        <v>6</v>
      </c>
      <c r="H32" s="7">
        <v>9</v>
      </c>
      <c r="I32" s="7"/>
      <c r="J32" s="7">
        <v>16</v>
      </c>
      <c r="K32" s="7">
        <v>10</v>
      </c>
      <c r="L32" s="7">
        <v>6</v>
      </c>
      <c r="M32" s="7"/>
      <c r="N32" s="7">
        <v>12</v>
      </c>
      <c r="O32" s="7">
        <v>7</v>
      </c>
      <c r="P32" s="7">
        <v>5</v>
      </c>
      <c r="Q32" s="7"/>
      <c r="R32" s="7">
        <v>0</v>
      </c>
      <c r="S32" s="7">
        <v>0</v>
      </c>
      <c r="T32" s="7">
        <v>0</v>
      </c>
      <c r="U32" s="7"/>
      <c r="V32" s="7">
        <v>2</v>
      </c>
      <c r="W32" s="7">
        <v>1</v>
      </c>
      <c r="X32" s="7">
        <v>1</v>
      </c>
      <c r="Y32" s="7"/>
      <c r="Z32" s="7">
        <v>1</v>
      </c>
      <c r="AA32" s="7">
        <v>0</v>
      </c>
      <c r="AB32" s="7">
        <v>1</v>
      </c>
      <c r="AC32" s="7"/>
      <c r="AD32" s="7">
        <v>0</v>
      </c>
      <c r="AE32" s="7">
        <v>0</v>
      </c>
      <c r="AF32" s="7">
        <v>0</v>
      </c>
      <c r="AG32" s="7"/>
      <c r="AH32" s="7">
        <v>80</v>
      </c>
      <c r="AI32" s="7">
        <v>47</v>
      </c>
      <c r="AJ32" s="7">
        <v>33</v>
      </c>
      <c r="AK32" s="7"/>
      <c r="AL32" s="7">
        <v>58</v>
      </c>
      <c r="AM32" s="7">
        <v>39</v>
      </c>
      <c r="AN32" s="7">
        <v>19</v>
      </c>
    </row>
    <row r="33" spans="1:40" x14ac:dyDescent="0.25">
      <c r="A33" s="27" t="s">
        <v>303</v>
      </c>
      <c r="B33" s="7">
        <v>106</v>
      </c>
      <c r="C33" s="7">
        <v>66</v>
      </c>
      <c r="D33" s="7">
        <v>40</v>
      </c>
      <c r="E33" s="7"/>
      <c r="F33" s="7">
        <v>11</v>
      </c>
      <c r="G33" s="7">
        <v>6</v>
      </c>
      <c r="H33" s="7">
        <v>5</v>
      </c>
      <c r="I33" s="7"/>
      <c r="J33" s="7">
        <v>6</v>
      </c>
      <c r="K33" s="7">
        <v>3</v>
      </c>
      <c r="L33" s="7">
        <v>3</v>
      </c>
      <c r="M33" s="7"/>
      <c r="N33" s="7">
        <v>5</v>
      </c>
      <c r="O33" s="7">
        <v>4</v>
      </c>
      <c r="P33" s="7">
        <v>1</v>
      </c>
      <c r="Q33" s="7"/>
      <c r="R33" s="7">
        <v>1</v>
      </c>
      <c r="S33" s="7">
        <v>0</v>
      </c>
      <c r="T33" s="7">
        <v>1</v>
      </c>
      <c r="U33" s="7"/>
      <c r="V33" s="7">
        <v>0</v>
      </c>
      <c r="W33" s="7">
        <v>0</v>
      </c>
      <c r="X33" s="7">
        <v>0</v>
      </c>
      <c r="Y33" s="7"/>
      <c r="Z33" s="7">
        <v>3</v>
      </c>
      <c r="AA33" s="7">
        <v>2</v>
      </c>
      <c r="AB33" s="7">
        <v>1</v>
      </c>
      <c r="AC33" s="7"/>
      <c r="AD33" s="7">
        <v>2</v>
      </c>
      <c r="AE33" s="7">
        <v>0</v>
      </c>
      <c r="AF33" s="7">
        <v>2</v>
      </c>
      <c r="AG33" s="7"/>
      <c r="AH33" s="7">
        <v>49</v>
      </c>
      <c r="AI33" s="7">
        <v>31</v>
      </c>
      <c r="AJ33" s="7">
        <v>18</v>
      </c>
      <c r="AK33" s="7"/>
      <c r="AL33" s="7">
        <v>29</v>
      </c>
      <c r="AM33" s="7">
        <v>20</v>
      </c>
      <c r="AN33" s="7">
        <v>9</v>
      </c>
    </row>
    <row r="34" spans="1:40" x14ac:dyDescent="0.25">
      <c r="A34" s="27" t="s">
        <v>304</v>
      </c>
      <c r="B34" s="7">
        <v>418</v>
      </c>
      <c r="C34" s="7">
        <v>268</v>
      </c>
      <c r="D34" s="7">
        <v>150</v>
      </c>
      <c r="E34" s="7"/>
      <c r="F34" s="7">
        <v>47</v>
      </c>
      <c r="G34" s="7">
        <v>32</v>
      </c>
      <c r="H34" s="7">
        <v>15</v>
      </c>
      <c r="I34" s="7"/>
      <c r="J34" s="7">
        <v>41</v>
      </c>
      <c r="K34" s="7">
        <v>30</v>
      </c>
      <c r="L34" s="7">
        <v>11</v>
      </c>
      <c r="M34" s="7"/>
      <c r="N34" s="7">
        <v>34</v>
      </c>
      <c r="O34" s="7">
        <v>25</v>
      </c>
      <c r="P34" s="7">
        <v>9</v>
      </c>
      <c r="Q34" s="7"/>
      <c r="R34" s="7">
        <v>14</v>
      </c>
      <c r="S34" s="7">
        <v>7</v>
      </c>
      <c r="T34" s="7">
        <v>7</v>
      </c>
      <c r="U34" s="7"/>
      <c r="V34" s="7">
        <v>16</v>
      </c>
      <c r="W34" s="7">
        <v>12</v>
      </c>
      <c r="X34" s="7">
        <v>4</v>
      </c>
      <c r="Y34" s="7"/>
      <c r="Z34" s="7">
        <v>44</v>
      </c>
      <c r="AA34" s="7">
        <v>26</v>
      </c>
      <c r="AB34" s="7">
        <v>18</v>
      </c>
      <c r="AC34" s="7"/>
      <c r="AD34" s="7">
        <v>29</v>
      </c>
      <c r="AE34" s="7">
        <v>21</v>
      </c>
      <c r="AF34" s="7">
        <v>8</v>
      </c>
      <c r="AG34" s="7"/>
      <c r="AH34" s="7">
        <v>106</v>
      </c>
      <c r="AI34" s="7">
        <v>62</v>
      </c>
      <c r="AJ34" s="7">
        <v>44</v>
      </c>
      <c r="AK34" s="7"/>
      <c r="AL34" s="7">
        <v>87</v>
      </c>
      <c r="AM34" s="7">
        <v>53</v>
      </c>
      <c r="AN34" s="7">
        <v>34</v>
      </c>
    </row>
    <row r="35" spans="1:40" x14ac:dyDescent="0.25">
      <c r="A35" s="27" t="s">
        <v>305</v>
      </c>
      <c r="B35" s="7">
        <v>549</v>
      </c>
      <c r="C35" s="7">
        <v>339</v>
      </c>
      <c r="D35" s="7">
        <v>210</v>
      </c>
      <c r="E35" s="7"/>
      <c r="F35" s="7">
        <v>61</v>
      </c>
      <c r="G35" s="7">
        <v>38</v>
      </c>
      <c r="H35" s="7">
        <v>23</v>
      </c>
      <c r="I35" s="7"/>
      <c r="J35" s="7">
        <v>23</v>
      </c>
      <c r="K35" s="7">
        <v>13</v>
      </c>
      <c r="L35" s="7">
        <v>10</v>
      </c>
      <c r="M35" s="7"/>
      <c r="N35" s="7">
        <v>48</v>
      </c>
      <c r="O35" s="7">
        <v>34</v>
      </c>
      <c r="P35" s="7">
        <v>14</v>
      </c>
      <c r="Q35" s="7"/>
      <c r="R35" s="7">
        <v>11</v>
      </c>
      <c r="S35" s="7">
        <v>7</v>
      </c>
      <c r="T35" s="7">
        <v>4</v>
      </c>
      <c r="U35" s="7"/>
      <c r="V35" s="7">
        <v>20</v>
      </c>
      <c r="W35" s="7">
        <v>10</v>
      </c>
      <c r="X35" s="7">
        <v>10</v>
      </c>
      <c r="Y35" s="7"/>
      <c r="Z35" s="7">
        <v>50</v>
      </c>
      <c r="AA35" s="7">
        <v>35</v>
      </c>
      <c r="AB35" s="7">
        <v>15</v>
      </c>
      <c r="AC35" s="7"/>
      <c r="AD35" s="7">
        <v>38</v>
      </c>
      <c r="AE35" s="7">
        <v>20</v>
      </c>
      <c r="AF35" s="7">
        <v>18</v>
      </c>
      <c r="AG35" s="7"/>
      <c r="AH35" s="7">
        <v>162</v>
      </c>
      <c r="AI35" s="7">
        <v>101</v>
      </c>
      <c r="AJ35" s="7">
        <v>61</v>
      </c>
      <c r="AK35" s="7"/>
      <c r="AL35" s="7">
        <v>136</v>
      </c>
      <c r="AM35" s="7">
        <v>81</v>
      </c>
      <c r="AN35" s="7">
        <v>55</v>
      </c>
    </row>
    <row r="36" spans="1:40" ht="13.5" thickBot="1" x14ac:dyDescent="0.3">
      <c r="A36" s="27" t="s">
        <v>306</v>
      </c>
      <c r="B36" s="7">
        <v>95</v>
      </c>
      <c r="C36" s="7">
        <v>60</v>
      </c>
      <c r="D36" s="7">
        <v>35</v>
      </c>
      <c r="E36" s="30"/>
      <c r="F36" s="7">
        <v>13</v>
      </c>
      <c r="G36" s="7">
        <v>9</v>
      </c>
      <c r="H36" s="7">
        <v>4</v>
      </c>
      <c r="I36" s="30"/>
      <c r="J36" s="7">
        <v>3</v>
      </c>
      <c r="K36" s="7">
        <v>2</v>
      </c>
      <c r="L36" s="7">
        <v>1</v>
      </c>
      <c r="M36" s="30"/>
      <c r="N36" s="7">
        <v>7</v>
      </c>
      <c r="O36" s="7">
        <v>4</v>
      </c>
      <c r="P36" s="7">
        <v>3</v>
      </c>
      <c r="Q36" s="30"/>
      <c r="R36" s="7">
        <v>0</v>
      </c>
      <c r="S36" s="7">
        <v>0</v>
      </c>
      <c r="T36" s="7">
        <v>0</v>
      </c>
      <c r="U36" s="30"/>
      <c r="V36" s="7">
        <v>1</v>
      </c>
      <c r="W36" s="7">
        <v>0</v>
      </c>
      <c r="X36" s="7">
        <v>1</v>
      </c>
      <c r="Y36" s="30"/>
      <c r="Z36" s="7">
        <v>0</v>
      </c>
      <c r="AA36" s="7">
        <v>0</v>
      </c>
      <c r="AB36" s="7">
        <v>0</v>
      </c>
      <c r="AC36" s="30"/>
      <c r="AD36" s="7">
        <v>0</v>
      </c>
      <c r="AE36" s="7">
        <v>0</v>
      </c>
      <c r="AF36" s="7">
        <v>0</v>
      </c>
      <c r="AG36" s="30"/>
      <c r="AH36" s="7">
        <v>36</v>
      </c>
      <c r="AI36" s="7">
        <v>21</v>
      </c>
      <c r="AJ36" s="7">
        <v>15</v>
      </c>
      <c r="AK36" s="30"/>
      <c r="AL36" s="7">
        <v>35</v>
      </c>
      <c r="AM36" s="7">
        <v>24</v>
      </c>
      <c r="AN36" s="7">
        <v>11</v>
      </c>
    </row>
    <row r="37" spans="1:40" ht="15" customHeight="1" x14ac:dyDescent="0.25">
      <c r="A37" s="88" t="s">
        <v>967</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ht="15" customHeight="1" x14ac:dyDescent="0.25">
      <c r="A38" s="8" t="s">
        <v>262</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row>
  </sheetData>
  <mergeCells count="16">
    <mergeCell ref="AH6:AJ6"/>
    <mergeCell ref="AL6:AN6"/>
    <mergeCell ref="R6:T6"/>
    <mergeCell ref="V6:X6"/>
    <mergeCell ref="Z6:AB6"/>
    <mergeCell ref="AD6:AF6"/>
    <mergeCell ref="A6:A7"/>
    <mergeCell ref="B6:D6"/>
    <mergeCell ref="F6:H6"/>
    <mergeCell ref="J6:L6"/>
    <mergeCell ref="N6:P6"/>
    <mergeCell ref="A1:AN1"/>
    <mergeCell ref="A2:AN2"/>
    <mergeCell ref="A3:AN3"/>
    <mergeCell ref="A4:AN4"/>
    <mergeCell ref="A5:AN5"/>
  </mergeCells>
  <hyperlinks>
    <hyperlink ref="AO2" location="Contenido!A1" display="Contenido" xr:uid="{34897BE5-60A1-4347-880D-5DB7E8BBD4C8}"/>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DFB1-ED6E-4FDB-92CF-E520FC199A19}">
  <sheetPr codeName="Hoja101">
    <tabColor rgb="FFAFCAFF"/>
    <pageSetUpPr fitToPage="1"/>
  </sheetPr>
  <dimension ref="A1:AO24"/>
  <sheetViews>
    <sheetView showGridLines="0" showOutlineSymbols="0" showWhiteSpace="0" workbookViewId="0">
      <selection activeCell="C35" sqref="C35"/>
    </sheetView>
  </sheetViews>
  <sheetFormatPr baseColWidth="10" defaultColWidth="11" defaultRowHeight="13" x14ac:dyDescent="0.25"/>
  <cols>
    <col min="1" max="1" width="20.25" style="161" customWidth="1"/>
    <col min="2" max="4" width="8" style="240" customWidth="1"/>
    <col min="5" max="5" width="1.75" style="240" customWidth="1"/>
    <col min="6" max="8" width="8" style="240" customWidth="1"/>
    <col min="9" max="9" width="1.75" style="240" customWidth="1"/>
    <col min="10" max="12" width="8" style="240" customWidth="1"/>
    <col min="13" max="13" width="1.75" style="240" customWidth="1"/>
    <col min="14" max="16" width="8" style="240" customWidth="1"/>
    <col min="17" max="17" width="1.75" style="240" customWidth="1"/>
    <col min="18" max="20" width="8" style="240" customWidth="1"/>
    <col min="21" max="21" width="1.5" style="240" customWidth="1"/>
    <col min="22" max="24" width="8" style="240" customWidth="1"/>
    <col min="25" max="25" width="1.75" style="240" customWidth="1"/>
    <col min="26" max="28" width="8" style="240" customWidth="1"/>
    <col min="29" max="29" width="1.75" style="240" customWidth="1"/>
    <col min="30" max="32" width="8" style="240" customWidth="1"/>
    <col min="33" max="33" width="1.75" style="240" customWidth="1"/>
    <col min="34" max="36" width="8" style="240" customWidth="1"/>
    <col min="37" max="37" width="1.75" style="240" customWidth="1"/>
    <col min="38" max="40" width="8" style="240" customWidth="1"/>
    <col min="41" max="16384" width="11" style="8"/>
  </cols>
  <sheetData>
    <row r="1" spans="1:41" ht="15" customHeight="1" x14ac:dyDescent="0.25">
      <c r="A1" s="436" t="s">
        <v>533</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6" t="s">
        <v>927</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91" t="s">
        <v>0</v>
      </c>
    </row>
    <row r="3" spans="1:41" ht="14.5" x14ac:dyDescent="0.25">
      <c r="A3" s="437" t="s">
        <v>529</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s="278" customFormat="1" ht="14.5" x14ac:dyDescent="0.25">
      <c r="A4" s="437" t="s">
        <v>1013</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row>
    <row r="5" spans="1:4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row>
    <row r="6" spans="1:41" s="6" customFormat="1" ht="18.649999999999999" customHeight="1" x14ac:dyDescent="0.25">
      <c r="A6" s="438" t="s">
        <v>273</v>
      </c>
      <c r="B6" s="435" t="s">
        <v>188</v>
      </c>
      <c r="C6" s="435"/>
      <c r="D6" s="435"/>
      <c r="E6" s="110"/>
      <c r="F6" s="460" t="s">
        <v>515</v>
      </c>
      <c r="G6" s="435"/>
      <c r="H6" s="435"/>
      <c r="I6" s="110"/>
      <c r="J6" s="435" t="s">
        <v>319</v>
      </c>
      <c r="K6" s="435"/>
      <c r="L6" s="435"/>
      <c r="M6" s="110"/>
      <c r="N6" s="435" t="s">
        <v>320</v>
      </c>
      <c r="O6" s="435"/>
      <c r="P6" s="435"/>
      <c r="Q6" s="110"/>
      <c r="R6" s="435" t="s">
        <v>321</v>
      </c>
      <c r="S6" s="435"/>
      <c r="T6" s="435"/>
      <c r="U6" s="110"/>
      <c r="V6" s="460" t="s">
        <v>322</v>
      </c>
      <c r="W6" s="435"/>
      <c r="X6" s="435"/>
      <c r="Y6" s="110"/>
      <c r="Z6" s="435" t="s">
        <v>516</v>
      </c>
      <c r="AA6" s="435"/>
      <c r="AB6" s="435"/>
      <c r="AC6" s="110"/>
      <c r="AD6" s="435" t="s">
        <v>517</v>
      </c>
      <c r="AE6" s="435"/>
      <c r="AF6" s="435"/>
      <c r="AG6" s="110"/>
      <c r="AH6" s="435" t="s">
        <v>518</v>
      </c>
      <c r="AI6" s="435"/>
      <c r="AJ6" s="435"/>
      <c r="AK6" s="110"/>
      <c r="AL6" s="435" t="s">
        <v>519</v>
      </c>
      <c r="AM6" s="435"/>
      <c r="AN6" s="435"/>
    </row>
    <row r="7" spans="1:41"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113"/>
      <c r="AH7" s="112" t="s">
        <v>188</v>
      </c>
      <c r="AI7" s="112" t="s">
        <v>258</v>
      </c>
      <c r="AJ7" s="112" t="s">
        <v>259</v>
      </c>
      <c r="AK7" s="113"/>
      <c r="AL7" s="112" t="s">
        <v>188</v>
      </c>
      <c r="AM7" s="112" t="s">
        <v>258</v>
      </c>
      <c r="AN7" s="112" t="s">
        <v>259</v>
      </c>
    </row>
    <row r="8" spans="1:41"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row>
    <row r="9" spans="1:41" s="6" customFormat="1" x14ac:dyDescent="0.25">
      <c r="A9" s="157" t="s">
        <v>188</v>
      </c>
      <c r="B9" s="25">
        <f>SUM(B10:B23)</f>
        <v>4974</v>
      </c>
      <c r="C9" s="25">
        <f>SUM(C10:C23)</f>
        <v>3102</v>
      </c>
      <c r="D9" s="25">
        <f>SUM(D10:D23)</f>
        <v>1872</v>
      </c>
      <c r="E9" s="25"/>
      <c r="F9" s="25">
        <f>SUM(F10:F23)</f>
        <v>644</v>
      </c>
      <c r="G9" s="25">
        <f>SUM(G10:G23)</f>
        <v>365</v>
      </c>
      <c r="H9" s="25">
        <f>SUM(H10:H23)</f>
        <v>279</v>
      </c>
      <c r="I9" s="25"/>
      <c r="J9" s="25">
        <f>SUM(J10:J23)</f>
        <v>388</v>
      </c>
      <c r="K9" s="25">
        <f>SUM(K10:K23)</f>
        <v>254</v>
      </c>
      <c r="L9" s="25">
        <f>SUM(L10:L23)</f>
        <v>134</v>
      </c>
      <c r="M9" s="25"/>
      <c r="N9" s="25">
        <f>SUM(N10:N23)</f>
        <v>475</v>
      </c>
      <c r="O9" s="25">
        <f>SUM(O10:O23)</f>
        <v>330</v>
      </c>
      <c r="P9" s="25">
        <f>SUM(P10:P23)</f>
        <v>145</v>
      </c>
      <c r="Q9" s="25"/>
      <c r="R9" s="25">
        <f>SUM(R10:R23)</f>
        <v>409</v>
      </c>
      <c r="S9" s="25">
        <f>SUM(S10:S23)</f>
        <v>281</v>
      </c>
      <c r="T9" s="25">
        <f>SUM(T10:T23)</f>
        <v>128</v>
      </c>
      <c r="U9" s="25"/>
      <c r="V9" s="25">
        <f>SUM(V10:V23)</f>
        <v>389</v>
      </c>
      <c r="W9" s="25">
        <f>SUM(W10:W23)</f>
        <v>260</v>
      </c>
      <c r="X9" s="25">
        <f>SUM(X10:X23)</f>
        <v>129</v>
      </c>
      <c r="Y9" s="25"/>
      <c r="Z9" s="25">
        <f>SUM(Z10:Z23)</f>
        <v>991</v>
      </c>
      <c r="AA9" s="25">
        <f>SUM(AA10:AA23)</f>
        <v>649</v>
      </c>
      <c r="AB9" s="25">
        <f>SUM(AB10:AB23)</f>
        <v>342</v>
      </c>
      <c r="AC9" s="25"/>
      <c r="AD9" s="25">
        <f>SUM(AD10:AD23)</f>
        <v>655</v>
      </c>
      <c r="AE9" s="25">
        <f>SUM(AE10:AE23)</f>
        <v>371</v>
      </c>
      <c r="AF9" s="25">
        <f>SUM(AF10:AF23)</f>
        <v>284</v>
      </c>
      <c r="AG9" s="25"/>
      <c r="AH9" s="25">
        <f>SUM(AH10:AH23)</f>
        <v>614</v>
      </c>
      <c r="AI9" s="25">
        <f>SUM(AI10:AI23)</f>
        <v>356</v>
      </c>
      <c r="AJ9" s="25">
        <f>SUM(AJ10:AJ23)</f>
        <v>258</v>
      </c>
      <c r="AK9" s="25"/>
      <c r="AL9" s="25">
        <f>SUM(AL10:AL23)</f>
        <v>409</v>
      </c>
      <c r="AM9" s="25">
        <f>SUM(AM10:AM23)</f>
        <v>236</v>
      </c>
      <c r="AN9" s="25">
        <f>SUM(AN10:AN23)</f>
        <v>173</v>
      </c>
    </row>
    <row r="10" spans="1:41" ht="12.75" customHeight="1" x14ac:dyDescent="0.25">
      <c r="A10" s="93" t="s">
        <v>280</v>
      </c>
      <c r="B10" s="7">
        <f t="shared" ref="B10:B23" si="0">+C10+D10</f>
        <v>40</v>
      </c>
      <c r="C10" s="7">
        <f t="shared" ref="C10:D13" si="1">+G10+K10+O10+S10+W10+AA10+AE10+AI10+AM10</f>
        <v>31</v>
      </c>
      <c r="D10" s="7">
        <f t="shared" si="1"/>
        <v>9</v>
      </c>
      <c r="E10" s="7"/>
      <c r="F10" s="7">
        <v>0</v>
      </c>
      <c r="G10" s="7">
        <v>0</v>
      </c>
      <c r="H10" s="7">
        <v>0</v>
      </c>
      <c r="I10" s="7"/>
      <c r="J10" s="7">
        <v>0</v>
      </c>
      <c r="K10" s="7">
        <v>0</v>
      </c>
      <c r="L10" s="7">
        <v>0</v>
      </c>
      <c r="M10" s="7"/>
      <c r="N10" s="7">
        <v>0</v>
      </c>
      <c r="O10" s="7">
        <v>0</v>
      </c>
      <c r="P10" s="7">
        <v>0</v>
      </c>
      <c r="Q10" s="7"/>
      <c r="R10" s="7">
        <v>0</v>
      </c>
      <c r="S10" s="7">
        <v>0</v>
      </c>
      <c r="T10" s="7">
        <v>0</v>
      </c>
      <c r="U10" s="7"/>
      <c r="V10" s="7">
        <v>4</v>
      </c>
      <c r="W10" s="7">
        <v>3</v>
      </c>
      <c r="X10" s="7">
        <v>1</v>
      </c>
      <c r="Y10" s="7"/>
      <c r="Z10" s="7">
        <v>8</v>
      </c>
      <c r="AA10" s="7">
        <v>6</v>
      </c>
      <c r="AB10" s="7">
        <v>2</v>
      </c>
      <c r="AC10" s="7"/>
      <c r="AD10" s="7">
        <v>9</v>
      </c>
      <c r="AE10" s="7">
        <v>7</v>
      </c>
      <c r="AF10" s="7">
        <v>2</v>
      </c>
      <c r="AG10" s="7"/>
      <c r="AH10" s="7">
        <v>10</v>
      </c>
      <c r="AI10" s="7">
        <v>7</v>
      </c>
      <c r="AJ10" s="7">
        <v>3</v>
      </c>
      <c r="AK10" s="7"/>
      <c r="AL10" s="7">
        <v>9</v>
      </c>
      <c r="AM10" s="7">
        <v>8</v>
      </c>
      <c r="AN10" s="7">
        <v>1</v>
      </c>
    </row>
    <row r="11" spans="1:41" ht="12.75" customHeight="1" x14ac:dyDescent="0.25">
      <c r="A11" s="93" t="s">
        <v>281</v>
      </c>
      <c r="B11" s="7">
        <f t="shared" si="0"/>
        <v>748</v>
      </c>
      <c r="C11" s="7">
        <f t="shared" si="1"/>
        <v>348</v>
      </c>
      <c r="D11" s="7">
        <f t="shared" si="1"/>
        <v>400</v>
      </c>
      <c r="E11" s="7"/>
      <c r="F11" s="7">
        <v>101</v>
      </c>
      <c r="G11" s="7">
        <v>53</v>
      </c>
      <c r="H11" s="7">
        <v>48</v>
      </c>
      <c r="I11" s="7"/>
      <c r="J11" s="7">
        <v>56</v>
      </c>
      <c r="K11" s="7">
        <v>37</v>
      </c>
      <c r="L11" s="7">
        <v>19</v>
      </c>
      <c r="M11" s="7"/>
      <c r="N11" s="7">
        <v>65</v>
      </c>
      <c r="O11" s="7">
        <v>45</v>
      </c>
      <c r="P11" s="7">
        <v>20</v>
      </c>
      <c r="Q11" s="7"/>
      <c r="R11" s="7">
        <v>69</v>
      </c>
      <c r="S11" s="7">
        <v>40</v>
      </c>
      <c r="T11" s="7">
        <v>29</v>
      </c>
      <c r="U11" s="7"/>
      <c r="V11" s="7">
        <v>54</v>
      </c>
      <c r="W11" s="7">
        <v>26</v>
      </c>
      <c r="X11" s="7">
        <v>28</v>
      </c>
      <c r="Y11" s="7"/>
      <c r="Z11" s="7">
        <v>150</v>
      </c>
      <c r="AA11" s="7">
        <v>53</v>
      </c>
      <c r="AB11" s="7">
        <v>97</v>
      </c>
      <c r="AC11" s="7"/>
      <c r="AD11" s="7">
        <v>112</v>
      </c>
      <c r="AE11" s="7">
        <v>46</v>
      </c>
      <c r="AF11" s="7">
        <v>66</v>
      </c>
      <c r="AG11" s="7"/>
      <c r="AH11" s="7">
        <v>79</v>
      </c>
      <c r="AI11" s="7">
        <v>28</v>
      </c>
      <c r="AJ11" s="7">
        <v>51</v>
      </c>
      <c r="AK11" s="7"/>
      <c r="AL11" s="7">
        <v>62</v>
      </c>
      <c r="AM11" s="7">
        <v>20</v>
      </c>
      <c r="AN11" s="7">
        <v>42</v>
      </c>
    </row>
    <row r="12" spans="1:41" ht="12.75" customHeight="1" x14ac:dyDescent="0.25">
      <c r="A12" s="93" t="s">
        <v>282</v>
      </c>
      <c r="B12" s="7">
        <f t="shared" si="0"/>
        <v>396</v>
      </c>
      <c r="C12" s="7">
        <f t="shared" si="1"/>
        <v>272</v>
      </c>
      <c r="D12" s="7">
        <f t="shared" si="1"/>
        <v>124</v>
      </c>
      <c r="E12" s="7"/>
      <c r="F12" s="7">
        <v>30</v>
      </c>
      <c r="G12" s="7">
        <v>15</v>
      </c>
      <c r="H12" s="7">
        <v>15</v>
      </c>
      <c r="I12" s="7"/>
      <c r="J12" s="7">
        <v>24</v>
      </c>
      <c r="K12" s="7">
        <v>19</v>
      </c>
      <c r="L12" s="7">
        <v>5</v>
      </c>
      <c r="M12" s="7"/>
      <c r="N12" s="7">
        <v>33</v>
      </c>
      <c r="O12" s="7">
        <v>25</v>
      </c>
      <c r="P12" s="7">
        <v>8</v>
      </c>
      <c r="Q12" s="7"/>
      <c r="R12" s="7">
        <v>35</v>
      </c>
      <c r="S12" s="7">
        <v>27</v>
      </c>
      <c r="T12" s="7">
        <v>8</v>
      </c>
      <c r="U12" s="7"/>
      <c r="V12" s="7">
        <v>37</v>
      </c>
      <c r="W12" s="7">
        <v>24</v>
      </c>
      <c r="X12" s="7">
        <v>13</v>
      </c>
      <c r="Y12" s="7"/>
      <c r="Z12" s="7">
        <v>95</v>
      </c>
      <c r="AA12" s="7">
        <v>69</v>
      </c>
      <c r="AB12" s="7">
        <v>26</v>
      </c>
      <c r="AC12" s="7"/>
      <c r="AD12" s="7">
        <v>56</v>
      </c>
      <c r="AE12" s="7">
        <v>38</v>
      </c>
      <c r="AF12" s="7">
        <v>18</v>
      </c>
      <c r="AG12" s="7"/>
      <c r="AH12" s="7">
        <v>50</v>
      </c>
      <c r="AI12" s="7">
        <v>30</v>
      </c>
      <c r="AJ12" s="7">
        <v>20</v>
      </c>
      <c r="AK12" s="7"/>
      <c r="AL12" s="7">
        <v>36</v>
      </c>
      <c r="AM12" s="7">
        <v>25</v>
      </c>
      <c r="AN12" s="7">
        <v>11</v>
      </c>
    </row>
    <row r="13" spans="1:41" ht="12.75" customHeight="1" x14ac:dyDescent="0.25">
      <c r="A13" s="93" t="s">
        <v>283</v>
      </c>
      <c r="B13" s="7">
        <f t="shared" si="0"/>
        <v>465</v>
      </c>
      <c r="C13" s="7">
        <f t="shared" si="1"/>
        <v>309</v>
      </c>
      <c r="D13" s="7">
        <f t="shared" si="1"/>
        <v>156</v>
      </c>
      <c r="E13" s="7"/>
      <c r="F13" s="7">
        <v>29</v>
      </c>
      <c r="G13" s="7">
        <v>18</v>
      </c>
      <c r="H13" s="7">
        <v>11</v>
      </c>
      <c r="I13" s="7"/>
      <c r="J13" s="7">
        <v>27</v>
      </c>
      <c r="K13" s="7">
        <v>19</v>
      </c>
      <c r="L13" s="7">
        <v>8</v>
      </c>
      <c r="M13" s="7"/>
      <c r="N13" s="7">
        <v>38</v>
      </c>
      <c r="O13" s="7">
        <v>29</v>
      </c>
      <c r="P13" s="7">
        <v>9</v>
      </c>
      <c r="Q13" s="7"/>
      <c r="R13" s="7">
        <v>43</v>
      </c>
      <c r="S13" s="7">
        <v>30</v>
      </c>
      <c r="T13" s="7">
        <v>13</v>
      </c>
      <c r="U13" s="7"/>
      <c r="V13" s="7">
        <v>42</v>
      </c>
      <c r="W13" s="7">
        <v>32</v>
      </c>
      <c r="X13" s="7">
        <v>10</v>
      </c>
      <c r="Y13" s="7"/>
      <c r="Z13" s="7">
        <v>123</v>
      </c>
      <c r="AA13" s="7">
        <v>87</v>
      </c>
      <c r="AB13" s="7">
        <v>36</v>
      </c>
      <c r="AC13" s="7"/>
      <c r="AD13" s="7">
        <v>64</v>
      </c>
      <c r="AE13" s="7">
        <v>30</v>
      </c>
      <c r="AF13" s="7">
        <v>34</v>
      </c>
      <c r="AG13" s="7"/>
      <c r="AH13" s="7">
        <v>61</v>
      </c>
      <c r="AI13" s="7">
        <v>42</v>
      </c>
      <c r="AJ13" s="7">
        <v>19</v>
      </c>
      <c r="AK13" s="7"/>
      <c r="AL13" s="7">
        <v>38</v>
      </c>
      <c r="AM13" s="7">
        <v>22</v>
      </c>
      <c r="AN13" s="7">
        <v>16</v>
      </c>
    </row>
    <row r="14" spans="1:41" ht="12.75" customHeight="1" x14ac:dyDescent="0.25">
      <c r="A14" s="93" t="s">
        <v>285</v>
      </c>
      <c r="B14" s="7">
        <f t="shared" si="0"/>
        <v>336</v>
      </c>
      <c r="C14" s="7">
        <f>+G14+K14+O14+S14+W14+AA14+AE14+AI14+AM14</f>
        <v>221</v>
      </c>
      <c r="D14" s="7">
        <f>+H14+L14+P14+T14+X14+AB14+AF14+AJ14+AN14</f>
        <v>115</v>
      </c>
      <c r="E14" s="7"/>
      <c r="F14" s="7">
        <v>53</v>
      </c>
      <c r="G14" s="7">
        <v>30</v>
      </c>
      <c r="H14" s="7">
        <v>23</v>
      </c>
      <c r="I14" s="7"/>
      <c r="J14" s="7">
        <v>37</v>
      </c>
      <c r="K14" s="7">
        <v>26</v>
      </c>
      <c r="L14" s="7">
        <v>11</v>
      </c>
      <c r="M14" s="7"/>
      <c r="N14" s="7">
        <v>42</v>
      </c>
      <c r="O14" s="7">
        <v>28</v>
      </c>
      <c r="P14" s="7">
        <v>14</v>
      </c>
      <c r="Q14" s="7"/>
      <c r="R14" s="7">
        <v>28</v>
      </c>
      <c r="S14" s="7">
        <v>22</v>
      </c>
      <c r="T14" s="7">
        <v>6</v>
      </c>
      <c r="U14" s="7"/>
      <c r="V14" s="7">
        <v>15</v>
      </c>
      <c r="W14" s="7">
        <v>13</v>
      </c>
      <c r="X14" s="7">
        <v>2</v>
      </c>
      <c r="Y14" s="7"/>
      <c r="Z14" s="7">
        <v>47</v>
      </c>
      <c r="AA14" s="7">
        <v>32</v>
      </c>
      <c r="AB14" s="7">
        <v>15</v>
      </c>
      <c r="AC14" s="7"/>
      <c r="AD14" s="7">
        <v>43</v>
      </c>
      <c r="AE14" s="7">
        <v>25</v>
      </c>
      <c r="AF14" s="7">
        <v>18</v>
      </c>
      <c r="AG14" s="7"/>
      <c r="AH14" s="7">
        <v>50</v>
      </c>
      <c r="AI14" s="7">
        <v>29</v>
      </c>
      <c r="AJ14" s="7">
        <v>21</v>
      </c>
      <c r="AK14" s="7"/>
      <c r="AL14" s="7">
        <v>21</v>
      </c>
      <c r="AM14" s="7">
        <v>16</v>
      </c>
      <c r="AN14" s="7">
        <v>5</v>
      </c>
    </row>
    <row r="15" spans="1:41" ht="12.75" customHeight="1" x14ac:dyDescent="0.25">
      <c r="A15" s="93" t="s">
        <v>287</v>
      </c>
      <c r="B15" s="7">
        <f t="shared" si="0"/>
        <v>589</v>
      </c>
      <c r="C15" s="7">
        <f t="shared" ref="C15:D17" si="2">+G15+K15+O15+S15+W15+AA15+AE15+AI15+AM15</f>
        <v>384</v>
      </c>
      <c r="D15" s="7">
        <f t="shared" si="2"/>
        <v>205</v>
      </c>
      <c r="E15" s="7"/>
      <c r="F15" s="7">
        <v>50</v>
      </c>
      <c r="G15" s="7">
        <v>37</v>
      </c>
      <c r="H15" s="7">
        <v>13</v>
      </c>
      <c r="I15" s="7"/>
      <c r="J15" s="7">
        <v>39</v>
      </c>
      <c r="K15" s="7">
        <v>23</v>
      </c>
      <c r="L15" s="7">
        <v>16</v>
      </c>
      <c r="M15" s="7"/>
      <c r="N15" s="7">
        <v>64</v>
      </c>
      <c r="O15" s="7">
        <v>47</v>
      </c>
      <c r="P15" s="7">
        <v>17</v>
      </c>
      <c r="Q15" s="7"/>
      <c r="R15" s="7">
        <v>51</v>
      </c>
      <c r="S15" s="7">
        <v>32</v>
      </c>
      <c r="T15" s="7">
        <v>19</v>
      </c>
      <c r="U15" s="7"/>
      <c r="V15" s="7">
        <v>54</v>
      </c>
      <c r="W15" s="7">
        <v>35</v>
      </c>
      <c r="X15" s="7">
        <v>19</v>
      </c>
      <c r="Y15" s="7"/>
      <c r="Z15" s="7">
        <v>117</v>
      </c>
      <c r="AA15" s="7">
        <v>84</v>
      </c>
      <c r="AB15" s="7">
        <v>33</v>
      </c>
      <c r="AC15" s="7"/>
      <c r="AD15" s="7">
        <v>78</v>
      </c>
      <c r="AE15" s="7">
        <v>44</v>
      </c>
      <c r="AF15" s="7">
        <v>34</v>
      </c>
      <c r="AG15" s="7"/>
      <c r="AH15" s="7">
        <v>83</v>
      </c>
      <c r="AI15" s="7">
        <v>53</v>
      </c>
      <c r="AJ15" s="7">
        <v>30</v>
      </c>
      <c r="AK15" s="7"/>
      <c r="AL15" s="7">
        <v>53</v>
      </c>
      <c r="AM15" s="7">
        <v>29</v>
      </c>
      <c r="AN15" s="7">
        <v>24</v>
      </c>
    </row>
    <row r="16" spans="1:41" ht="12.75" customHeight="1" x14ac:dyDescent="0.25">
      <c r="A16" s="93" t="s">
        <v>288</v>
      </c>
      <c r="B16" s="7">
        <f t="shared" si="0"/>
        <v>210</v>
      </c>
      <c r="C16" s="7">
        <f t="shared" si="2"/>
        <v>138</v>
      </c>
      <c r="D16" s="7">
        <f t="shared" si="2"/>
        <v>72</v>
      </c>
      <c r="E16" s="7"/>
      <c r="F16" s="7">
        <v>31</v>
      </c>
      <c r="G16" s="7">
        <v>19</v>
      </c>
      <c r="H16" s="7">
        <v>12</v>
      </c>
      <c r="I16" s="7"/>
      <c r="J16" s="7">
        <v>22</v>
      </c>
      <c r="K16" s="7">
        <v>13</v>
      </c>
      <c r="L16" s="7">
        <v>9</v>
      </c>
      <c r="M16" s="7"/>
      <c r="N16" s="7">
        <v>17</v>
      </c>
      <c r="O16" s="7">
        <v>13</v>
      </c>
      <c r="P16" s="7">
        <v>4</v>
      </c>
      <c r="Q16" s="7"/>
      <c r="R16" s="7">
        <v>24</v>
      </c>
      <c r="S16" s="7">
        <v>18</v>
      </c>
      <c r="T16" s="7">
        <v>6</v>
      </c>
      <c r="U16" s="7"/>
      <c r="V16" s="7">
        <v>12</v>
      </c>
      <c r="W16" s="7">
        <v>11</v>
      </c>
      <c r="X16" s="7">
        <v>1</v>
      </c>
      <c r="Y16" s="7"/>
      <c r="Z16" s="7">
        <v>49</v>
      </c>
      <c r="AA16" s="7">
        <v>32</v>
      </c>
      <c r="AB16" s="7">
        <v>17</v>
      </c>
      <c r="AC16" s="7"/>
      <c r="AD16" s="7">
        <v>20</v>
      </c>
      <c r="AE16" s="7">
        <v>12</v>
      </c>
      <c r="AF16" s="7">
        <v>8</v>
      </c>
      <c r="AG16" s="7"/>
      <c r="AH16" s="7">
        <v>20</v>
      </c>
      <c r="AI16" s="7">
        <v>12</v>
      </c>
      <c r="AJ16" s="7">
        <v>8</v>
      </c>
      <c r="AK16" s="7"/>
      <c r="AL16" s="7">
        <v>15</v>
      </c>
      <c r="AM16" s="7">
        <v>8</v>
      </c>
      <c r="AN16" s="7">
        <v>7</v>
      </c>
    </row>
    <row r="17" spans="1:40" ht="12.75" customHeight="1" x14ac:dyDescent="0.25">
      <c r="A17" s="93" t="s">
        <v>289</v>
      </c>
      <c r="B17" s="7">
        <f t="shared" si="0"/>
        <v>149</v>
      </c>
      <c r="C17" s="7">
        <f t="shared" si="2"/>
        <v>106</v>
      </c>
      <c r="D17" s="7">
        <f t="shared" si="2"/>
        <v>43</v>
      </c>
      <c r="E17" s="7"/>
      <c r="F17" s="7">
        <v>15</v>
      </c>
      <c r="G17" s="7">
        <v>9</v>
      </c>
      <c r="H17" s="7">
        <v>6</v>
      </c>
      <c r="I17" s="7"/>
      <c r="J17" s="7">
        <v>13</v>
      </c>
      <c r="K17" s="7">
        <v>10</v>
      </c>
      <c r="L17" s="7">
        <v>3</v>
      </c>
      <c r="M17" s="7"/>
      <c r="N17" s="7">
        <v>14</v>
      </c>
      <c r="O17" s="7">
        <v>10</v>
      </c>
      <c r="P17" s="7">
        <v>4</v>
      </c>
      <c r="Q17" s="7"/>
      <c r="R17" s="7">
        <v>8</v>
      </c>
      <c r="S17" s="7">
        <v>5</v>
      </c>
      <c r="T17" s="7">
        <v>3</v>
      </c>
      <c r="U17" s="7"/>
      <c r="V17" s="7">
        <v>11</v>
      </c>
      <c r="W17" s="7">
        <v>8</v>
      </c>
      <c r="X17" s="7">
        <v>3</v>
      </c>
      <c r="Y17" s="7"/>
      <c r="Z17" s="7">
        <v>44</v>
      </c>
      <c r="AA17" s="7">
        <v>33</v>
      </c>
      <c r="AB17" s="7">
        <v>11</v>
      </c>
      <c r="AC17" s="7"/>
      <c r="AD17" s="7">
        <v>17</v>
      </c>
      <c r="AE17" s="7">
        <v>12</v>
      </c>
      <c r="AF17" s="7">
        <v>5</v>
      </c>
      <c r="AG17" s="7"/>
      <c r="AH17" s="7">
        <v>18</v>
      </c>
      <c r="AI17" s="7">
        <v>14</v>
      </c>
      <c r="AJ17" s="7">
        <v>4</v>
      </c>
      <c r="AK17" s="7"/>
      <c r="AL17" s="7">
        <v>9</v>
      </c>
      <c r="AM17" s="7">
        <v>5</v>
      </c>
      <c r="AN17" s="7">
        <v>4</v>
      </c>
    </row>
    <row r="18" spans="1:40" ht="12.75" customHeight="1" x14ac:dyDescent="0.25">
      <c r="A18" s="93" t="s">
        <v>291</v>
      </c>
      <c r="B18" s="7">
        <f t="shared" si="0"/>
        <v>727</v>
      </c>
      <c r="C18" s="7">
        <f t="shared" ref="C18:D20" si="3">+G18+K18+O18+S18+W18+AA18+AE18+AI18+AM18</f>
        <v>467</v>
      </c>
      <c r="D18" s="7">
        <f t="shared" si="3"/>
        <v>260</v>
      </c>
      <c r="E18" s="7"/>
      <c r="F18" s="7">
        <v>125</v>
      </c>
      <c r="G18" s="7">
        <v>62</v>
      </c>
      <c r="H18" s="7">
        <v>63</v>
      </c>
      <c r="I18" s="7"/>
      <c r="J18" s="7">
        <v>74</v>
      </c>
      <c r="K18" s="7">
        <v>48</v>
      </c>
      <c r="L18" s="7">
        <v>26</v>
      </c>
      <c r="M18" s="7"/>
      <c r="N18" s="7">
        <v>76</v>
      </c>
      <c r="O18" s="7">
        <v>51</v>
      </c>
      <c r="P18" s="7">
        <v>25</v>
      </c>
      <c r="Q18" s="7"/>
      <c r="R18" s="7">
        <v>56</v>
      </c>
      <c r="S18" s="7">
        <v>42</v>
      </c>
      <c r="T18" s="7">
        <v>14</v>
      </c>
      <c r="U18" s="7"/>
      <c r="V18" s="7">
        <v>53</v>
      </c>
      <c r="W18" s="7">
        <v>38</v>
      </c>
      <c r="X18" s="7">
        <v>15</v>
      </c>
      <c r="Y18" s="7"/>
      <c r="Z18" s="7">
        <v>139</v>
      </c>
      <c r="AA18" s="7">
        <v>93</v>
      </c>
      <c r="AB18" s="7">
        <v>46</v>
      </c>
      <c r="AC18" s="7"/>
      <c r="AD18" s="7">
        <v>91</v>
      </c>
      <c r="AE18" s="7">
        <v>55</v>
      </c>
      <c r="AF18" s="7">
        <v>36</v>
      </c>
      <c r="AG18" s="7"/>
      <c r="AH18" s="7">
        <v>70</v>
      </c>
      <c r="AI18" s="7">
        <v>48</v>
      </c>
      <c r="AJ18" s="7">
        <v>22</v>
      </c>
      <c r="AK18" s="7"/>
      <c r="AL18" s="7">
        <v>43</v>
      </c>
      <c r="AM18" s="7">
        <v>30</v>
      </c>
      <c r="AN18" s="7">
        <v>13</v>
      </c>
    </row>
    <row r="19" spans="1:40" ht="12.75" customHeight="1" x14ac:dyDescent="0.25">
      <c r="A19" s="93" t="s">
        <v>292</v>
      </c>
      <c r="B19" s="7">
        <f t="shared" si="0"/>
        <v>248</v>
      </c>
      <c r="C19" s="7">
        <f t="shared" si="3"/>
        <v>154</v>
      </c>
      <c r="D19" s="7">
        <f t="shared" si="3"/>
        <v>94</v>
      </c>
      <c r="E19" s="7"/>
      <c r="F19" s="7">
        <v>38</v>
      </c>
      <c r="G19" s="7">
        <v>19</v>
      </c>
      <c r="H19" s="7">
        <v>19</v>
      </c>
      <c r="I19" s="7"/>
      <c r="J19" s="7">
        <v>14</v>
      </c>
      <c r="K19" s="7">
        <v>8</v>
      </c>
      <c r="L19" s="7">
        <v>6</v>
      </c>
      <c r="M19" s="7"/>
      <c r="N19" s="7">
        <v>20</v>
      </c>
      <c r="O19" s="7">
        <v>14</v>
      </c>
      <c r="P19" s="7">
        <v>6</v>
      </c>
      <c r="Q19" s="7"/>
      <c r="R19" s="7">
        <v>18</v>
      </c>
      <c r="S19" s="7">
        <v>11</v>
      </c>
      <c r="T19" s="7">
        <v>7</v>
      </c>
      <c r="U19" s="7"/>
      <c r="V19" s="7">
        <v>15</v>
      </c>
      <c r="W19" s="7">
        <v>11</v>
      </c>
      <c r="X19" s="7">
        <v>4</v>
      </c>
      <c r="Y19" s="7"/>
      <c r="Z19" s="7">
        <v>51</v>
      </c>
      <c r="AA19" s="7">
        <v>34</v>
      </c>
      <c r="AB19" s="7">
        <v>17</v>
      </c>
      <c r="AC19" s="7"/>
      <c r="AD19" s="7">
        <v>29</v>
      </c>
      <c r="AE19" s="7">
        <v>23</v>
      </c>
      <c r="AF19" s="7">
        <v>6</v>
      </c>
      <c r="AG19" s="7"/>
      <c r="AH19" s="7">
        <v>41</v>
      </c>
      <c r="AI19" s="7">
        <v>22</v>
      </c>
      <c r="AJ19" s="7">
        <v>19</v>
      </c>
      <c r="AK19" s="7"/>
      <c r="AL19" s="7">
        <v>22</v>
      </c>
      <c r="AM19" s="7">
        <v>12</v>
      </c>
      <c r="AN19" s="7">
        <v>10</v>
      </c>
    </row>
    <row r="20" spans="1:40" ht="12.75" customHeight="1" x14ac:dyDescent="0.25">
      <c r="A20" s="93" t="s">
        <v>293</v>
      </c>
      <c r="B20" s="7">
        <f t="shared" si="0"/>
        <v>449</v>
      </c>
      <c r="C20" s="7">
        <f t="shared" si="3"/>
        <v>291</v>
      </c>
      <c r="D20" s="7">
        <f t="shared" si="3"/>
        <v>158</v>
      </c>
      <c r="E20" s="7"/>
      <c r="F20" s="7">
        <v>57</v>
      </c>
      <c r="G20" s="7">
        <v>32</v>
      </c>
      <c r="H20" s="7">
        <v>25</v>
      </c>
      <c r="I20" s="7"/>
      <c r="J20" s="7">
        <v>29</v>
      </c>
      <c r="K20" s="7">
        <v>20</v>
      </c>
      <c r="L20" s="7">
        <v>9</v>
      </c>
      <c r="M20" s="7"/>
      <c r="N20" s="7">
        <v>32</v>
      </c>
      <c r="O20" s="7">
        <v>24</v>
      </c>
      <c r="P20" s="7">
        <v>8</v>
      </c>
      <c r="Q20" s="7"/>
      <c r="R20" s="7">
        <v>41</v>
      </c>
      <c r="S20" s="7">
        <v>29</v>
      </c>
      <c r="T20" s="7">
        <v>12</v>
      </c>
      <c r="U20" s="7"/>
      <c r="V20" s="7">
        <v>40</v>
      </c>
      <c r="W20" s="7">
        <v>27</v>
      </c>
      <c r="X20" s="7">
        <v>13</v>
      </c>
      <c r="Y20" s="7"/>
      <c r="Z20" s="7">
        <v>88</v>
      </c>
      <c r="AA20" s="7">
        <v>74</v>
      </c>
      <c r="AB20" s="7">
        <v>14</v>
      </c>
      <c r="AC20" s="7"/>
      <c r="AD20" s="7">
        <v>67</v>
      </c>
      <c r="AE20" s="7">
        <v>37</v>
      </c>
      <c r="AF20" s="7">
        <v>30</v>
      </c>
      <c r="AG20" s="7"/>
      <c r="AH20" s="7">
        <v>59</v>
      </c>
      <c r="AI20" s="7">
        <v>27</v>
      </c>
      <c r="AJ20" s="7">
        <v>32</v>
      </c>
      <c r="AK20" s="7"/>
      <c r="AL20" s="7">
        <v>36</v>
      </c>
      <c r="AM20" s="7">
        <v>21</v>
      </c>
      <c r="AN20" s="7">
        <v>15</v>
      </c>
    </row>
    <row r="21" spans="1:40" ht="12.75" customHeight="1" x14ac:dyDescent="0.25">
      <c r="A21" s="93" t="s">
        <v>295</v>
      </c>
      <c r="B21" s="7">
        <f t="shared" si="0"/>
        <v>239</v>
      </c>
      <c r="C21" s="7">
        <f t="shared" ref="C21:D23" si="4">+G21+K21+O21+S21+W21+AA21+AE21+AI21+AM21</f>
        <v>146</v>
      </c>
      <c r="D21" s="7">
        <f t="shared" si="4"/>
        <v>93</v>
      </c>
      <c r="E21" s="7"/>
      <c r="F21" s="7">
        <v>49</v>
      </c>
      <c r="G21" s="7">
        <v>28</v>
      </c>
      <c r="H21" s="7">
        <v>21</v>
      </c>
      <c r="I21" s="7"/>
      <c r="J21" s="7">
        <v>22</v>
      </c>
      <c r="K21" s="7">
        <v>14</v>
      </c>
      <c r="L21" s="7">
        <v>8</v>
      </c>
      <c r="M21" s="7"/>
      <c r="N21" s="7">
        <v>20</v>
      </c>
      <c r="O21" s="7">
        <v>9</v>
      </c>
      <c r="P21" s="7">
        <v>11</v>
      </c>
      <c r="Q21" s="7"/>
      <c r="R21" s="7">
        <v>16</v>
      </c>
      <c r="S21" s="7">
        <v>10</v>
      </c>
      <c r="T21" s="7">
        <v>6</v>
      </c>
      <c r="U21" s="7"/>
      <c r="V21" s="7">
        <v>18</v>
      </c>
      <c r="W21" s="7">
        <v>13</v>
      </c>
      <c r="X21" s="7">
        <v>5</v>
      </c>
      <c r="Y21" s="7"/>
      <c r="Z21" s="7">
        <v>33</v>
      </c>
      <c r="AA21" s="7">
        <v>21</v>
      </c>
      <c r="AB21" s="7">
        <v>12</v>
      </c>
      <c r="AC21" s="7"/>
      <c r="AD21" s="7">
        <v>26</v>
      </c>
      <c r="AE21" s="7">
        <v>19</v>
      </c>
      <c r="AF21" s="7">
        <v>7</v>
      </c>
      <c r="AG21" s="7"/>
      <c r="AH21" s="7">
        <v>29</v>
      </c>
      <c r="AI21" s="7">
        <v>17</v>
      </c>
      <c r="AJ21" s="7">
        <v>12</v>
      </c>
      <c r="AK21" s="7"/>
      <c r="AL21" s="7">
        <v>26</v>
      </c>
      <c r="AM21" s="7">
        <v>15</v>
      </c>
      <c r="AN21" s="7">
        <v>11</v>
      </c>
    </row>
    <row r="22" spans="1:40" ht="12.75" customHeight="1" x14ac:dyDescent="0.25">
      <c r="A22" s="93" t="s">
        <v>299</v>
      </c>
      <c r="B22" s="7">
        <f t="shared" si="0"/>
        <v>141</v>
      </c>
      <c r="C22" s="7">
        <f t="shared" si="4"/>
        <v>91</v>
      </c>
      <c r="D22" s="7">
        <f t="shared" si="4"/>
        <v>50</v>
      </c>
      <c r="E22" s="7"/>
      <c r="F22" s="7">
        <v>12</v>
      </c>
      <c r="G22" s="7">
        <v>9</v>
      </c>
      <c r="H22" s="7">
        <v>3</v>
      </c>
      <c r="I22" s="7"/>
      <c r="J22" s="7">
        <v>10</v>
      </c>
      <c r="K22" s="7">
        <v>6</v>
      </c>
      <c r="L22" s="7">
        <v>4</v>
      </c>
      <c r="M22" s="7"/>
      <c r="N22" s="7">
        <v>12</v>
      </c>
      <c r="O22" s="7">
        <v>7</v>
      </c>
      <c r="P22" s="7">
        <v>5</v>
      </c>
      <c r="Q22" s="7"/>
      <c r="R22" s="7">
        <v>9</v>
      </c>
      <c r="S22" s="7">
        <v>8</v>
      </c>
      <c r="T22" s="7">
        <v>1</v>
      </c>
      <c r="U22" s="7"/>
      <c r="V22" s="7">
        <v>14</v>
      </c>
      <c r="W22" s="7">
        <v>9</v>
      </c>
      <c r="X22" s="7">
        <v>5</v>
      </c>
      <c r="Y22" s="7"/>
      <c r="Z22" s="7">
        <v>22</v>
      </c>
      <c r="AA22" s="7">
        <v>16</v>
      </c>
      <c r="AB22" s="7">
        <v>6</v>
      </c>
      <c r="AC22" s="7"/>
      <c r="AD22" s="7">
        <v>14</v>
      </c>
      <c r="AE22" s="7">
        <v>8</v>
      </c>
      <c r="AF22" s="7">
        <v>6</v>
      </c>
      <c r="AG22" s="7"/>
      <c r="AH22" s="7">
        <v>23</v>
      </c>
      <c r="AI22" s="7">
        <v>13</v>
      </c>
      <c r="AJ22" s="7">
        <v>10</v>
      </c>
      <c r="AK22" s="7"/>
      <c r="AL22" s="7">
        <v>25</v>
      </c>
      <c r="AM22" s="7">
        <v>15</v>
      </c>
      <c r="AN22" s="7">
        <v>10</v>
      </c>
    </row>
    <row r="23" spans="1:40" ht="12.75" customHeight="1" thickBot="1" x14ac:dyDescent="0.3">
      <c r="A23" s="93" t="s">
        <v>305</v>
      </c>
      <c r="B23" s="7">
        <f t="shared" si="0"/>
        <v>237</v>
      </c>
      <c r="C23" s="7">
        <f t="shared" si="4"/>
        <v>144</v>
      </c>
      <c r="D23" s="7">
        <f t="shared" si="4"/>
        <v>93</v>
      </c>
      <c r="E23" s="7"/>
      <c r="F23" s="7">
        <v>54</v>
      </c>
      <c r="G23" s="7">
        <v>34</v>
      </c>
      <c r="H23" s="7">
        <v>20</v>
      </c>
      <c r="I23" s="7"/>
      <c r="J23" s="7">
        <v>21</v>
      </c>
      <c r="K23" s="7">
        <v>11</v>
      </c>
      <c r="L23" s="7">
        <v>10</v>
      </c>
      <c r="M23" s="7"/>
      <c r="N23" s="7">
        <v>42</v>
      </c>
      <c r="O23" s="7">
        <v>28</v>
      </c>
      <c r="P23" s="7">
        <v>14</v>
      </c>
      <c r="Q23" s="7"/>
      <c r="R23" s="7">
        <v>11</v>
      </c>
      <c r="S23" s="7">
        <v>7</v>
      </c>
      <c r="T23" s="7">
        <v>4</v>
      </c>
      <c r="U23" s="7"/>
      <c r="V23" s="7">
        <v>20</v>
      </c>
      <c r="W23" s="7">
        <v>10</v>
      </c>
      <c r="X23" s="7">
        <v>10</v>
      </c>
      <c r="Y23" s="7"/>
      <c r="Z23" s="7">
        <v>25</v>
      </c>
      <c r="AA23" s="7">
        <v>15</v>
      </c>
      <c r="AB23" s="7">
        <v>10</v>
      </c>
      <c r="AC23" s="7"/>
      <c r="AD23" s="7">
        <v>29</v>
      </c>
      <c r="AE23" s="7">
        <v>15</v>
      </c>
      <c r="AF23" s="7">
        <v>14</v>
      </c>
      <c r="AG23" s="7"/>
      <c r="AH23" s="7">
        <v>21</v>
      </c>
      <c r="AI23" s="7">
        <v>14</v>
      </c>
      <c r="AJ23" s="7">
        <v>7</v>
      </c>
      <c r="AK23" s="7"/>
      <c r="AL23" s="7">
        <v>14</v>
      </c>
      <c r="AM23" s="7">
        <v>10</v>
      </c>
      <c r="AN23" s="7">
        <v>4</v>
      </c>
    </row>
    <row r="24" spans="1:40" ht="15" customHeight="1" x14ac:dyDescent="0.25">
      <c r="A24" s="332" t="s">
        <v>262</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row>
  </sheetData>
  <mergeCells count="16">
    <mergeCell ref="A6:A7"/>
    <mergeCell ref="B6:D6"/>
    <mergeCell ref="F6:H6"/>
    <mergeCell ref="J6:L6"/>
    <mergeCell ref="N6:P6"/>
    <mergeCell ref="AH6:AJ6"/>
    <mergeCell ref="AL6:AN6"/>
    <mergeCell ref="R6:T6"/>
    <mergeCell ref="V6:X6"/>
    <mergeCell ref="Z6:AB6"/>
    <mergeCell ref="AD6:AF6"/>
    <mergeCell ref="A1:AN1"/>
    <mergeCell ref="A2:AN2"/>
    <mergeCell ref="A3:AN3"/>
    <mergeCell ref="A4:AN4"/>
    <mergeCell ref="A5:AN5"/>
  </mergeCells>
  <hyperlinks>
    <hyperlink ref="AO2" location="Contenido!A1" display="Contenido" xr:uid="{45B1ABCC-B506-4E12-8029-1CFD7E0EB2AB}"/>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DB5F1-7835-4642-B6D5-63A8E294A405}">
  <sheetPr codeName="Hoja102">
    <tabColor rgb="FFAFCAFF"/>
    <pageSetUpPr fitToPage="1"/>
  </sheetPr>
  <dimension ref="A1:AO25"/>
  <sheetViews>
    <sheetView showGridLines="0" showOutlineSymbols="0" showWhiteSpace="0" workbookViewId="0">
      <selection activeCell="C35" sqref="C35"/>
    </sheetView>
  </sheetViews>
  <sheetFormatPr baseColWidth="10" defaultColWidth="11" defaultRowHeight="13" x14ac:dyDescent="0.25"/>
  <cols>
    <col min="1" max="1" width="20.25" style="161" customWidth="1"/>
    <col min="2" max="4" width="8" style="240" customWidth="1"/>
    <col min="5" max="5" width="1.75" style="240" customWidth="1"/>
    <col min="6" max="8" width="8" style="240" customWidth="1"/>
    <col min="9" max="9" width="1.75" style="240" customWidth="1"/>
    <col min="10" max="12" width="8" style="240" customWidth="1"/>
    <col min="13" max="13" width="1.75" style="240" customWidth="1"/>
    <col min="14" max="16" width="8" style="240" customWidth="1"/>
    <col min="17" max="17" width="1.75" style="240" customWidth="1"/>
    <col min="18" max="20" width="8" style="240" customWidth="1"/>
    <col min="21" max="21" width="1.5" style="240" customWidth="1"/>
    <col min="22" max="24" width="8" style="240" customWidth="1"/>
    <col min="25" max="25" width="1.75" style="240" customWidth="1"/>
    <col min="26" max="28" width="8" style="240" customWidth="1"/>
    <col min="29" max="29" width="1.75" style="240" customWidth="1"/>
    <col min="30" max="32" width="8" style="240" customWidth="1"/>
    <col min="33" max="33" width="1.75" style="240" customWidth="1"/>
    <col min="34" max="36" width="8" style="240" customWidth="1"/>
    <col min="37" max="37" width="1.75" style="240" customWidth="1"/>
    <col min="38" max="40" width="8" style="240" customWidth="1"/>
    <col min="41" max="16384" width="11" style="8"/>
  </cols>
  <sheetData>
    <row r="1" spans="1:41" ht="15" customHeight="1" x14ac:dyDescent="0.25">
      <c r="A1" s="436" t="s">
        <v>535</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6" t="s">
        <v>927</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91" t="s">
        <v>0</v>
      </c>
    </row>
    <row r="3" spans="1:41" ht="14.5" x14ac:dyDescent="0.25">
      <c r="A3" s="437" t="s">
        <v>529</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s="278" customFormat="1" ht="14.5" x14ac:dyDescent="0.25">
      <c r="A4" s="437" t="s">
        <v>1012</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row>
    <row r="5" spans="1:4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row>
    <row r="6" spans="1:41" s="6" customFormat="1" ht="18.649999999999999" customHeight="1" x14ac:dyDescent="0.25">
      <c r="A6" s="438" t="s">
        <v>273</v>
      </c>
      <c r="B6" s="435" t="s">
        <v>188</v>
      </c>
      <c r="C6" s="435"/>
      <c r="D6" s="435"/>
      <c r="E6" s="110"/>
      <c r="F6" s="460" t="s">
        <v>515</v>
      </c>
      <c r="G6" s="435"/>
      <c r="H6" s="435"/>
      <c r="I6" s="110"/>
      <c r="J6" s="435" t="s">
        <v>319</v>
      </c>
      <c r="K6" s="435"/>
      <c r="L6" s="435"/>
      <c r="M6" s="110"/>
      <c r="N6" s="435" t="s">
        <v>320</v>
      </c>
      <c r="O6" s="435"/>
      <c r="P6" s="435"/>
      <c r="Q6" s="110"/>
      <c r="R6" s="435" t="s">
        <v>321</v>
      </c>
      <c r="S6" s="435"/>
      <c r="T6" s="435"/>
      <c r="U6" s="110"/>
      <c r="V6" s="460" t="s">
        <v>322</v>
      </c>
      <c r="W6" s="435"/>
      <c r="X6" s="435"/>
      <c r="Y6" s="110"/>
      <c r="Z6" s="435" t="s">
        <v>516</v>
      </c>
      <c r="AA6" s="435"/>
      <c r="AB6" s="435"/>
      <c r="AC6" s="110"/>
      <c r="AD6" s="435" t="s">
        <v>517</v>
      </c>
      <c r="AE6" s="435"/>
      <c r="AF6" s="435"/>
      <c r="AG6" s="110"/>
      <c r="AH6" s="435" t="s">
        <v>518</v>
      </c>
      <c r="AI6" s="435"/>
      <c r="AJ6" s="435"/>
      <c r="AK6" s="110"/>
      <c r="AL6" s="435" t="s">
        <v>519</v>
      </c>
      <c r="AM6" s="435"/>
      <c r="AN6" s="435"/>
    </row>
    <row r="7" spans="1:41" s="6" customFormat="1" ht="19.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113"/>
      <c r="AH7" s="112" t="s">
        <v>188</v>
      </c>
      <c r="AI7" s="112" t="s">
        <v>258</v>
      </c>
      <c r="AJ7" s="112" t="s">
        <v>259</v>
      </c>
      <c r="AK7" s="113"/>
      <c r="AL7" s="112" t="s">
        <v>188</v>
      </c>
      <c r="AM7" s="112" t="s">
        <v>258</v>
      </c>
      <c r="AN7" s="112" t="s">
        <v>259</v>
      </c>
    </row>
    <row r="8" spans="1:41"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row>
    <row r="9" spans="1:41" s="6" customFormat="1" x14ac:dyDescent="0.25">
      <c r="A9" s="157" t="s">
        <v>188</v>
      </c>
      <c r="B9" s="25">
        <f>SUM(B10:B22)</f>
        <v>4926</v>
      </c>
      <c r="C9" s="25">
        <f>SUM(C10:C22)</f>
        <v>3067</v>
      </c>
      <c r="D9" s="25">
        <f>SUM(D10:D22)</f>
        <v>1859</v>
      </c>
      <c r="E9" s="25"/>
      <c r="F9" s="25">
        <f>SUM(F10:F22)</f>
        <v>644</v>
      </c>
      <c r="G9" s="25">
        <f>SUM(G10:G22)</f>
        <v>365</v>
      </c>
      <c r="H9" s="25">
        <f>SUM(H10:H22)</f>
        <v>279</v>
      </c>
      <c r="I9" s="25"/>
      <c r="J9" s="25">
        <f>SUM(J10:J22)</f>
        <v>388</v>
      </c>
      <c r="K9" s="25">
        <f>SUM(K10:K22)</f>
        <v>254</v>
      </c>
      <c r="L9" s="25">
        <f>SUM(L10:L22)</f>
        <v>134</v>
      </c>
      <c r="M9" s="25"/>
      <c r="N9" s="25">
        <f>SUM(N10:N22)</f>
        <v>474</v>
      </c>
      <c r="O9" s="25">
        <f>SUM(O10:O22)</f>
        <v>329</v>
      </c>
      <c r="P9" s="25">
        <f>SUM(P10:P22)</f>
        <v>145</v>
      </c>
      <c r="Q9" s="25"/>
      <c r="R9" s="25">
        <f>SUM(R10:R22)</f>
        <v>408</v>
      </c>
      <c r="S9" s="25">
        <f>SUM(S10:S22)</f>
        <v>281</v>
      </c>
      <c r="T9" s="25">
        <f>SUM(T10:T22)</f>
        <v>127</v>
      </c>
      <c r="U9" s="25"/>
      <c r="V9" s="25">
        <f>SUM(V10:V22)</f>
        <v>384</v>
      </c>
      <c r="W9" s="25">
        <f>SUM(W10:W22)</f>
        <v>257</v>
      </c>
      <c r="X9" s="25">
        <f>SUM(X10:X22)</f>
        <v>127</v>
      </c>
      <c r="Y9" s="25"/>
      <c r="Z9" s="25">
        <f>SUM(Z10:Z22)</f>
        <v>979</v>
      </c>
      <c r="AA9" s="25">
        <f>SUM(AA10:AA22)</f>
        <v>640</v>
      </c>
      <c r="AB9" s="25">
        <f>SUM(AB10:AB22)</f>
        <v>339</v>
      </c>
      <c r="AC9" s="25"/>
      <c r="AD9" s="25">
        <f>SUM(AD10:AD22)</f>
        <v>646</v>
      </c>
      <c r="AE9" s="25">
        <f>SUM(AE10:AE22)</f>
        <v>364</v>
      </c>
      <c r="AF9" s="25">
        <f>SUM(AF10:AF22)</f>
        <v>282</v>
      </c>
      <c r="AG9" s="25"/>
      <c r="AH9" s="25">
        <f>SUM(AH10:AH22)</f>
        <v>603</v>
      </c>
      <c r="AI9" s="25">
        <f>SUM(AI10:AI22)</f>
        <v>349</v>
      </c>
      <c r="AJ9" s="25">
        <f>SUM(AJ10:AJ22)</f>
        <v>254</v>
      </c>
      <c r="AK9" s="25"/>
      <c r="AL9" s="25">
        <f>SUM(AL10:AL22)</f>
        <v>400</v>
      </c>
      <c r="AM9" s="25">
        <f>SUM(AM10:AM22)</f>
        <v>228</v>
      </c>
      <c r="AN9" s="25">
        <f>SUM(AN10:AN22)</f>
        <v>172</v>
      </c>
    </row>
    <row r="10" spans="1:41" x14ac:dyDescent="0.25">
      <c r="A10" s="27" t="s">
        <v>281</v>
      </c>
      <c r="B10" s="7">
        <f t="shared" ref="B10:B22" si="0">+C10+D10</f>
        <v>748</v>
      </c>
      <c r="C10" s="7">
        <f t="shared" ref="C10:D12" si="1">+G10+K10+O10+S10+W10+AA10+AE10+AI10+AM10</f>
        <v>348</v>
      </c>
      <c r="D10" s="7">
        <f t="shared" si="1"/>
        <v>400</v>
      </c>
      <c r="E10" s="7"/>
      <c r="F10" s="7">
        <v>101</v>
      </c>
      <c r="G10" s="7">
        <v>53</v>
      </c>
      <c r="H10" s="7">
        <v>48</v>
      </c>
      <c r="I10" s="7"/>
      <c r="J10" s="7">
        <v>56</v>
      </c>
      <c r="K10" s="7">
        <v>37</v>
      </c>
      <c r="L10" s="7">
        <v>19</v>
      </c>
      <c r="M10" s="7"/>
      <c r="N10" s="7">
        <v>65</v>
      </c>
      <c r="O10" s="7">
        <v>45</v>
      </c>
      <c r="P10" s="7">
        <v>20</v>
      </c>
      <c r="Q10" s="7"/>
      <c r="R10" s="7">
        <v>69</v>
      </c>
      <c r="S10" s="7">
        <v>40</v>
      </c>
      <c r="T10" s="7">
        <v>29</v>
      </c>
      <c r="U10" s="7"/>
      <c r="V10" s="7">
        <v>54</v>
      </c>
      <c r="W10" s="7">
        <v>26</v>
      </c>
      <c r="X10" s="7">
        <v>28</v>
      </c>
      <c r="Y10" s="7"/>
      <c r="Z10" s="7">
        <v>150</v>
      </c>
      <c r="AA10" s="7">
        <v>53</v>
      </c>
      <c r="AB10" s="7">
        <v>97</v>
      </c>
      <c r="AC10" s="7"/>
      <c r="AD10" s="7">
        <v>112</v>
      </c>
      <c r="AE10" s="7">
        <v>46</v>
      </c>
      <c r="AF10" s="7">
        <v>66</v>
      </c>
      <c r="AG10" s="7"/>
      <c r="AH10" s="7">
        <v>79</v>
      </c>
      <c r="AI10" s="7">
        <v>28</v>
      </c>
      <c r="AJ10" s="7">
        <v>51</v>
      </c>
      <c r="AK10" s="7"/>
      <c r="AL10" s="7">
        <v>62</v>
      </c>
      <c r="AM10" s="7">
        <v>20</v>
      </c>
      <c r="AN10" s="7">
        <v>42</v>
      </c>
    </row>
    <row r="11" spans="1:41" x14ac:dyDescent="0.25">
      <c r="A11" s="27" t="s">
        <v>282</v>
      </c>
      <c r="B11" s="7">
        <f t="shared" si="0"/>
        <v>388</v>
      </c>
      <c r="C11" s="7">
        <f t="shared" si="1"/>
        <v>268</v>
      </c>
      <c r="D11" s="7">
        <f t="shared" si="1"/>
        <v>120</v>
      </c>
      <c r="E11" s="7"/>
      <c r="F11" s="7">
        <v>30</v>
      </c>
      <c r="G11" s="7">
        <v>15</v>
      </c>
      <c r="H11" s="7">
        <v>15</v>
      </c>
      <c r="I11" s="7"/>
      <c r="J11" s="7">
        <v>24</v>
      </c>
      <c r="K11" s="7">
        <v>19</v>
      </c>
      <c r="L11" s="7">
        <v>5</v>
      </c>
      <c r="M11" s="7"/>
      <c r="N11" s="7">
        <v>32</v>
      </c>
      <c r="O11" s="7">
        <v>24</v>
      </c>
      <c r="P11" s="7">
        <v>8</v>
      </c>
      <c r="Q11" s="7"/>
      <c r="R11" s="7">
        <v>34</v>
      </c>
      <c r="S11" s="7">
        <v>27</v>
      </c>
      <c r="T11" s="7">
        <v>7</v>
      </c>
      <c r="U11" s="7"/>
      <c r="V11" s="7">
        <v>36</v>
      </c>
      <c r="W11" s="7">
        <v>24</v>
      </c>
      <c r="X11" s="7">
        <v>12</v>
      </c>
      <c r="Y11" s="7"/>
      <c r="Z11" s="7">
        <v>91</v>
      </c>
      <c r="AA11" s="7">
        <v>66</v>
      </c>
      <c r="AB11" s="7">
        <v>25</v>
      </c>
      <c r="AC11" s="7"/>
      <c r="AD11" s="7">
        <v>56</v>
      </c>
      <c r="AE11" s="7">
        <v>38</v>
      </c>
      <c r="AF11" s="7">
        <v>18</v>
      </c>
      <c r="AG11" s="7"/>
      <c r="AH11" s="7">
        <v>49</v>
      </c>
      <c r="AI11" s="7">
        <v>30</v>
      </c>
      <c r="AJ11" s="7">
        <v>19</v>
      </c>
      <c r="AK11" s="7"/>
      <c r="AL11" s="7">
        <v>36</v>
      </c>
      <c r="AM11" s="7">
        <v>25</v>
      </c>
      <c r="AN11" s="7">
        <v>11</v>
      </c>
    </row>
    <row r="12" spans="1:41" x14ac:dyDescent="0.25">
      <c r="A12" s="27" t="s">
        <v>283</v>
      </c>
      <c r="B12" s="7">
        <f t="shared" si="0"/>
        <v>465</v>
      </c>
      <c r="C12" s="7">
        <f t="shared" si="1"/>
        <v>309</v>
      </c>
      <c r="D12" s="7">
        <f t="shared" si="1"/>
        <v>156</v>
      </c>
      <c r="E12" s="7"/>
      <c r="F12" s="7">
        <v>29</v>
      </c>
      <c r="G12" s="7">
        <v>18</v>
      </c>
      <c r="H12" s="7">
        <v>11</v>
      </c>
      <c r="I12" s="7"/>
      <c r="J12" s="7">
        <v>27</v>
      </c>
      <c r="K12" s="7">
        <v>19</v>
      </c>
      <c r="L12" s="7">
        <v>8</v>
      </c>
      <c r="M12" s="7"/>
      <c r="N12" s="7">
        <v>38</v>
      </c>
      <c r="O12" s="7">
        <v>29</v>
      </c>
      <c r="P12" s="7">
        <v>9</v>
      </c>
      <c r="Q12" s="7"/>
      <c r="R12" s="7">
        <v>43</v>
      </c>
      <c r="S12" s="7">
        <v>30</v>
      </c>
      <c r="T12" s="7">
        <v>13</v>
      </c>
      <c r="U12" s="7"/>
      <c r="V12" s="7">
        <v>42</v>
      </c>
      <c r="W12" s="7">
        <v>32</v>
      </c>
      <c r="X12" s="7">
        <v>10</v>
      </c>
      <c r="Y12" s="7"/>
      <c r="Z12" s="7">
        <v>123</v>
      </c>
      <c r="AA12" s="7">
        <v>87</v>
      </c>
      <c r="AB12" s="7">
        <v>36</v>
      </c>
      <c r="AC12" s="7"/>
      <c r="AD12" s="7">
        <v>64</v>
      </c>
      <c r="AE12" s="7">
        <v>30</v>
      </c>
      <c r="AF12" s="7">
        <v>34</v>
      </c>
      <c r="AG12" s="7"/>
      <c r="AH12" s="7">
        <v>61</v>
      </c>
      <c r="AI12" s="7">
        <v>42</v>
      </c>
      <c r="AJ12" s="7">
        <v>19</v>
      </c>
      <c r="AK12" s="7"/>
      <c r="AL12" s="7">
        <v>38</v>
      </c>
      <c r="AM12" s="7">
        <v>22</v>
      </c>
      <c r="AN12" s="7">
        <v>16</v>
      </c>
    </row>
    <row r="13" spans="1:41" x14ac:dyDescent="0.25">
      <c r="A13" s="27" t="s">
        <v>285</v>
      </c>
      <c r="B13" s="7">
        <f t="shared" si="0"/>
        <v>336</v>
      </c>
      <c r="C13" s="7">
        <f>+G13+K13+O13+S13+W13+AA13+AE13+AI13+AM13</f>
        <v>221</v>
      </c>
      <c r="D13" s="7">
        <f>+H13+L13+P13+T13+X13+AB13+AF13+AJ13+AN13</f>
        <v>115</v>
      </c>
      <c r="E13" s="7"/>
      <c r="F13" s="7">
        <v>53</v>
      </c>
      <c r="G13" s="7">
        <v>30</v>
      </c>
      <c r="H13" s="7">
        <v>23</v>
      </c>
      <c r="I13" s="7"/>
      <c r="J13" s="7">
        <v>37</v>
      </c>
      <c r="K13" s="7">
        <v>26</v>
      </c>
      <c r="L13" s="7">
        <v>11</v>
      </c>
      <c r="M13" s="7"/>
      <c r="N13" s="7">
        <v>42</v>
      </c>
      <c r="O13" s="7">
        <v>28</v>
      </c>
      <c r="P13" s="7">
        <v>14</v>
      </c>
      <c r="Q13" s="7"/>
      <c r="R13" s="7">
        <v>28</v>
      </c>
      <c r="S13" s="7">
        <v>22</v>
      </c>
      <c r="T13" s="7">
        <v>6</v>
      </c>
      <c r="U13" s="7"/>
      <c r="V13" s="7">
        <v>15</v>
      </c>
      <c r="W13" s="7">
        <v>13</v>
      </c>
      <c r="X13" s="7">
        <v>2</v>
      </c>
      <c r="Y13" s="7"/>
      <c r="Z13" s="7">
        <v>47</v>
      </c>
      <c r="AA13" s="7">
        <v>32</v>
      </c>
      <c r="AB13" s="7">
        <v>15</v>
      </c>
      <c r="AC13" s="7"/>
      <c r="AD13" s="7">
        <v>43</v>
      </c>
      <c r="AE13" s="7">
        <v>25</v>
      </c>
      <c r="AF13" s="7">
        <v>18</v>
      </c>
      <c r="AG13" s="7"/>
      <c r="AH13" s="7">
        <v>50</v>
      </c>
      <c r="AI13" s="7">
        <v>29</v>
      </c>
      <c r="AJ13" s="7">
        <v>21</v>
      </c>
      <c r="AK13" s="7"/>
      <c r="AL13" s="7">
        <v>21</v>
      </c>
      <c r="AM13" s="7">
        <v>16</v>
      </c>
      <c r="AN13" s="7">
        <v>5</v>
      </c>
    </row>
    <row r="14" spans="1:41" x14ac:dyDescent="0.25">
      <c r="A14" s="27" t="s">
        <v>287</v>
      </c>
      <c r="B14" s="7">
        <f t="shared" si="0"/>
        <v>589</v>
      </c>
      <c r="C14" s="7">
        <f t="shared" ref="C14:D16" si="2">+G14+K14+O14+S14+W14+AA14+AE14+AI14+AM14</f>
        <v>384</v>
      </c>
      <c r="D14" s="7">
        <f t="shared" si="2"/>
        <v>205</v>
      </c>
      <c r="E14" s="7"/>
      <c r="F14" s="7">
        <v>50</v>
      </c>
      <c r="G14" s="7">
        <v>37</v>
      </c>
      <c r="H14" s="7">
        <v>13</v>
      </c>
      <c r="I14" s="7"/>
      <c r="J14" s="7">
        <v>39</v>
      </c>
      <c r="K14" s="7">
        <v>23</v>
      </c>
      <c r="L14" s="7">
        <v>16</v>
      </c>
      <c r="M14" s="7"/>
      <c r="N14" s="7">
        <v>64</v>
      </c>
      <c r="O14" s="7">
        <v>47</v>
      </c>
      <c r="P14" s="7">
        <v>17</v>
      </c>
      <c r="Q14" s="7"/>
      <c r="R14" s="7">
        <v>51</v>
      </c>
      <c r="S14" s="7">
        <v>32</v>
      </c>
      <c r="T14" s="7">
        <v>19</v>
      </c>
      <c r="U14" s="7"/>
      <c r="V14" s="7">
        <v>54</v>
      </c>
      <c r="W14" s="7">
        <v>35</v>
      </c>
      <c r="X14" s="7">
        <v>19</v>
      </c>
      <c r="Y14" s="7"/>
      <c r="Z14" s="7">
        <v>117</v>
      </c>
      <c r="AA14" s="7">
        <v>84</v>
      </c>
      <c r="AB14" s="7">
        <v>33</v>
      </c>
      <c r="AC14" s="7"/>
      <c r="AD14" s="7">
        <v>78</v>
      </c>
      <c r="AE14" s="7">
        <v>44</v>
      </c>
      <c r="AF14" s="7">
        <v>34</v>
      </c>
      <c r="AG14" s="7"/>
      <c r="AH14" s="7">
        <v>83</v>
      </c>
      <c r="AI14" s="7">
        <v>53</v>
      </c>
      <c r="AJ14" s="7">
        <v>30</v>
      </c>
      <c r="AK14" s="7"/>
      <c r="AL14" s="7">
        <v>53</v>
      </c>
      <c r="AM14" s="7">
        <v>29</v>
      </c>
      <c r="AN14" s="7">
        <v>24</v>
      </c>
    </row>
    <row r="15" spans="1:41" x14ac:dyDescent="0.25">
      <c r="A15" s="27" t="s">
        <v>288</v>
      </c>
      <c r="B15" s="7">
        <f t="shared" si="0"/>
        <v>210</v>
      </c>
      <c r="C15" s="7">
        <f t="shared" si="2"/>
        <v>138</v>
      </c>
      <c r="D15" s="7">
        <f t="shared" si="2"/>
        <v>72</v>
      </c>
      <c r="E15" s="7"/>
      <c r="F15" s="7">
        <v>31</v>
      </c>
      <c r="G15" s="7">
        <v>19</v>
      </c>
      <c r="H15" s="7">
        <v>12</v>
      </c>
      <c r="I15" s="7"/>
      <c r="J15" s="7">
        <v>22</v>
      </c>
      <c r="K15" s="7">
        <v>13</v>
      </c>
      <c r="L15" s="7">
        <v>9</v>
      </c>
      <c r="M15" s="7"/>
      <c r="N15" s="7">
        <v>17</v>
      </c>
      <c r="O15" s="7">
        <v>13</v>
      </c>
      <c r="P15" s="7">
        <v>4</v>
      </c>
      <c r="Q15" s="7"/>
      <c r="R15" s="7">
        <v>24</v>
      </c>
      <c r="S15" s="7">
        <v>18</v>
      </c>
      <c r="T15" s="7">
        <v>6</v>
      </c>
      <c r="U15" s="7"/>
      <c r="V15" s="7">
        <v>12</v>
      </c>
      <c r="W15" s="7">
        <v>11</v>
      </c>
      <c r="X15" s="7">
        <v>1</v>
      </c>
      <c r="Y15" s="7"/>
      <c r="Z15" s="7">
        <v>49</v>
      </c>
      <c r="AA15" s="7">
        <v>32</v>
      </c>
      <c r="AB15" s="7">
        <v>17</v>
      </c>
      <c r="AC15" s="7"/>
      <c r="AD15" s="7">
        <v>20</v>
      </c>
      <c r="AE15" s="7">
        <v>12</v>
      </c>
      <c r="AF15" s="7">
        <v>8</v>
      </c>
      <c r="AG15" s="7"/>
      <c r="AH15" s="7">
        <v>20</v>
      </c>
      <c r="AI15" s="7">
        <v>12</v>
      </c>
      <c r="AJ15" s="7">
        <v>8</v>
      </c>
      <c r="AK15" s="7"/>
      <c r="AL15" s="7">
        <v>15</v>
      </c>
      <c r="AM15" s="7">
        <v>8</v>
      </c>
      <c r="AN15" s="7">
        <v>7</v>
      </c>
    </row>
    <row r="16" spans="1:41" x14ac:dyDescent="0.25">
      <c r="A16" s="27" t="s">
        <v>289</v>
      </c>
      <c r="B16" s="7">
        <f t="shared" si="0"/>
        <v>149</v>
      </c>
      <c r="C16" s="7">
        <f t="shared" si="2"/>
        <v>106</v>
      </c>
      <c r="D16" s="7">
        <f t="shared" si="2"/>
        <v>43</v>
      </c>
      <c r="E16" s="7"/>
      <c r="F16" s="7">
        <v>15</v>
      </c>
      <c r="G16" s="7">
        <v>9</v>
      </c>
      <c r="H16" s="7">
        <v>6</v>
      </c>
      <c r="I16" s="7"/>
      <c r="J16" s="7">
        <v>13</v>
      </c>
      <c r="K16" s="7">
        <v>10</v>
      </c>
      <c r="L16" s="7">
        <v>3</v>
      </c>
      <c r="M16" s="7"/>
      <c r="N16" s="7">
        <v>14</v>
      </c>
      <c r="O16" s="7">
        <v>10</v>
      </c>
      <c r="P16" s="7">
        <v>4</v>
      </c>
      <c r="Q16" s="7"/>
      <c r="R16" s="7">
        <v>8</v>
      </c>
      <c r="S16" s="7">
        <v>5</v>
      </c>
      <c r="T16" s="7">
        <v>3</v>
      </c>
      <c r="U16" s="7"/>
      <c r="V16" s="7">
        <v>11</v>
      </c>
      <c r="W16" s="7">
        <v>8</v>
      </c>
      <c r="X16" s="7">
        <v>3</v>
      </c>
      <c r="Y16" s="7"/>
      <c r="Z16" s="7">
        <v>44</v>
      </c>
      <c r="AA16" s="7">
        <v>33</v>
      </c>
      <c r="AB16" s="7">
        <v>11</v>
      </c>
      <c r="AC16" s="7"/>
      <c r="AD16" s="7">
        <v>17</v>
      </c>
      <c r="AE16" s="7">
        <v>12</v>
      </c>
      <c r="AF16" s="7">
        <v>5</v>
      </c>
      <c r="AG16" s="7"/>
      <c r="AH16" s="7">
        <v>18</v>
      </c>
      <c r="AI16" s="7">
        <v>14</v>
      </c>
      <c r="AJ16" s="7">
        <v>4</v>
      </c>
      <c r="AK16" s="7"/>
      <c r="AL16" s="7">
        <v>9</v>
      </c>
      <c r="AM16" s="7">
        <v>5</v>
      </c>
      <c r="AN16" s="7">
        <v>4</v>
      </c>
    </row>
    <row r="17" spans="1:40" x14ac:dyDescent="0.25">
      <c r="A17" s="27" t="s">
        <v>291</v>
      </c>
      <c r="B17" s="7">
        <f t="shared" si="0"/>
        <v>727</v>
      </c>
      <c r="C17" s="7">
        <f t="shared" ref="C17:D19" si="3">+G17+K17+O17+S17+W17+AA17+AE17+AI17+AM17</f>
        <v>467</v>
      </c>
      <c r="D17" s="7">
        <f t="shared" si="3"/>
        <v>260</v>
      </c>
      <c r="E17" s="7"/>
      <c r="F17" s="7">
        <v>125</v>
      </c>
      <c r="G17" s="7">
        <v>62</v>
      </c>
      <c r="H17" s="7">
        <v>63</v>
      </c>
      <c r="I17" s="7"/>
      <c r="J17" s="7">
        <v>74</v>
      </c>
      <c r="K17" s="7">
        <v>48</v>
      </c>
      <c r="L17" s="7">
        <v>26</v>
      </c>
      <c r="M17" s="7"/>
      <c r="N17" s="7">
        <v>76</v>
      </c>
      <c r="O17" s="7">
        <v>51</v>
      </c>
      <c r="P17" s="7">
        <v>25</v>
      </c>
      <c r="Q17" s="7"/>
      <c r="R17" s="7">
        <v>56</v>
      </c>
      <c r="S17" s="7">
        <v>42</v>
      </c>
      <c r="T17" s="7">
        <v>14</v>
      </c>
      <c r="U17" s="7"/>
      <c r="V17" s="7">
        <v>53</v>
      </c>
      <c r="W17" s="7">
        <v>38</v>
      </c>
      <c r="X17" s="7">
        <v>15</v>
      </c>
      <c r="Y17" s="7"/>
      <c r="Z17" s="7">
        <v>139</v>
      </c>
      <c r="AA17" s="7">
        <v>93</v>
      </c>
      <c r="AB17" s="7">
        <v>46</v>
      </c>
      <c r="AC17" s="7"/>
      <c r="AD17" s="7">
        <v>91</v>
      </c>
      <c r="AE17" s="7">
        <v>55</v>
      </c>
      <c r="AF17" s="7">
        <v>36</v>
      </c>
      <c r="AG17" s="7"/>
      <c r="AH17" s="7">
        <v>70</v>
      </c>
      <c r="AI17" s="7">
        <v>48</v>
      </c>
      <c r="AJ17" s="7">
        <v>22</v>
      </c>
      <c r="AK17" s="7"/>
      <c r="AL17" s="7">
        <v>43</v>
      </c>
      <c r="AM17" s="7">
        <v>30</v>
      </c>
      <c r="AN17" s="7">
        <v>13</v>
      </c>
    </row>
    <row r="18" spans="1:40" x14ac:dyDescent="0.25">
      <c r="A18" s="27" t="s">
        <v>292</v>
      </c>
      <c r="B18" s="7">
        <f t="shared" si="0"/>
        <v>248</v>
      </c>
      <c r="C18" s="7">
        <f t="shared" si="3"/>
        <v>154</v>
      </c>
      <c r="D18" s="7">
        <f t="shared" si="3"/>
        <v>94</v>
      </c>
      <c r="E18" s="7"/>
      <c r="F18" s="7">
        <v>38</v>
      </c>
      <c r="G18" s="7">
        <v>19</v>
      </c>
      <c r="H18" s="7">
        <v>19</v>
      </c>
      <c r="I18" s="7"/>
      <c r="J18" s="7">
        <v>14</v>
      </c>
      <c r="K18" s="7">
        <v>8</v>
      </c>
      <c r="L18" s="7">
        <v>6</v>
      </c>
      <c r="M18" s="7"/>
      <c r="N18" s="7">
        <v>20</v>
      </c>
      <c r="O18" s="7">
        <v>14</v>
      </c>
      <c r="P18" s="7">
        <v>6</v>
      </c>
      <c r="Q18" s="7"/>
      <c r="R18" s="7">
        <v>18</v>
      </c>
      <c r="S18" s="7">
        <v>11</v>
      </c>
      <c r="T18" s="7">
        <v>7</v>
      </c>
      <c r="U18" s="7"/>
      <c r="V18" s="7">
        <v>15</v>
      </c>
      <c r="W18" s="7">
        <v>11</v>
      </c>
      <c r="X18" s="7">
        <v>4</v>
      </c>
      <c r="Y18" s="7"/>
      <c r="Z18" s="7">
        <v>51</v>
      </c>
      <c r="AA18" s="7">
        <v>34</v>
      </c>
      <c r="AB18" s="7">
        <v>17</v>
      </c>
      <c r="AC18" s="7"/>
      <c r="AD18" s="7">
        <v>29</v>
      </c>
      <c r="AE18" s="7">
        <v>23</v>
      </c>
      <c r="AF18" s="7">
        <v>6</v>
      </c>
      <c r="AG18" s="7"/>
      <c r="AH18" s="7">
        <v>41</v>
      </c>
      <c r="AI18" s="7">
        <v>22</v>
      </c>
      <c r="AJ18" s="7">
        <v>19</v>
      </c>
      <c r="AK18" s="7"/>
      <c r="AL18" s="7">
        <v>22</v>
      </c>
      <c r="AM18" s="7">
        <v>12</v>
      </c>
      <c r="AN18" s="7">
        <v>10</v>
      </c>
    </row>
    <row r="19" spans="1:40" x14ac:dyDescent="0.25">
      <c r="A19" s="27" t="s">
        <v>293</v>
      </c>
      <c r="B19" s="7">
        <f t="shared" si="0"/>
        <v>449</v>
      </c>
      <c r="C19" s="7">
        <f t="shared" si="3"/>
        <v>291</v>
      </c>
      <c r="D19" s="7">
        <f t="shared" si="3"/>
        <v>158</v>
      </c>
      <c r="E19" s="7"/>
      <c r="F19" s="7">
        <v>57</v>
      </c>
      <c r="G19" s="7">
        <v>32</v>
      </c>
      <c r="H19" s="7">
        <v>25</v>
      </c>
      <c r="I19" s="7"/>
      <c r="J19" s="7">
        <v>29</v>
      </c>
      <c r="K19" s="7">
        <v>20</v>
      </c>
      <c r="L19" s="7">
        <v>9</v>
      </c>
      <c r="M19" s="7"/>
      <c r="N19" s="7">
        <v>32</v>
      </c>
      <c r="O19" s="7">
        <v>24</v>
      </c>
      <c r="P19" s="7">
        <v>8</v>
      </c>
      <c r="Q19" s="7"/>
      <c r="R19" s="7">
        <v>41</v>
      </c>
      <c r="S19" s="7">
        <v>29</v>
      </c>
      <c r="T19" s="7">
        <v>12</v>
      </c>
      <c r="U19" s="7"/>
      <c r="V19" s="7">
        <v>40</v>
      </c>
      <c r="W19" s="7">
        <v>27</v>
      </c>
      <c r="X19" s="7">
        <v>13</v>
      </c>
      <c r="Y19" s="7"/>
      <c r="Z19" s="7">
        <v>88</v>
      </c>
      <c r="AA19" s="7">
        <v>74</v>
      </c>
      <c r="AB19" s="7">
        <v>14</v>
      </c>
      <c r="AC19" s="7"/>
      <c r="AD19" s="7">
        <v>67</v>
      </c>
      <c r="AE19" s="7">
        <v>37</v>
      </c>
      <c r="AF19" s="7">
        <v>30</v>
      </c>
      <c r="AG19" s="7"/>
      <c r="AH19" s="7">
        <v>59</v>
      </c>
      <c r="AI19" s="7">
        <v>27</v>
      </c>
      <c r="AJ19" s="7">
        <v>32</v>
      </c>
      <c r="AK19" s="7"/>
      <c r="AL19" s="7">
        <v>36</v>
      </c>
      <c r="AM19" s="7">
        <v>21</v>
      </c>
      <c r="AN19" s="7">
        <v>15</v>
      </c>
    </row>
    <row r="20" spans="1:40" x14ac:dyDescent="0.25">
      <c r="A20" s="27" t="s">
        <v>295</v>
      </c>
      <c r="B20" s="7">
        <f t="shared" si="0"/>
        <v>239</v>
      </c>
      <c r="C20" s="7">
        <f t="shared" ref="C20:D22" si="4">+G20+K20+O20+S20+W20+AA20+AE20+AI20+AM20</f>
        <v>146</v>
      </c>
      <c r="D20" s="7">
        <f t="shared" si="4"/>
        <v>93</v>
      </c>
      <c r="E20" s="7"/>
      <c r="F20" s="7">
        <v>49</v>
      </c>
      <c r="G20" s="7">
        <v>28</v>
      </c>
      <c r="H20" s="7">
        <v>21</v>
      </c>
      <c r="I20" s="7"/>
      <c r="J20" s="7">
        <v>22</v>
      </c>
      <c r="K20" s="7">
        <v>14</v>
      </c>
      <c r="L20" s="7">
        <v>8</v>
      </c>
      <c r="M20" s="7"/>
      <c r="N20" s="7">
        <v>20</v>
      </c>
      <c r="O20" s="7">
        <v>9</v>
      </c>
      <c r="P20" s="7">
        <v>11</v>
      </c>
      <c r="Q20" s="7"/>
      <c r="R20" s="7">
        <v>16</v>
      </c>
      <c r="S20" s="7">
        <v>10</v>
      </c>
      <c r="T20" s="7">
        <v>6</v>
      </c>
      <c r="U20" s="7"/>
      <c r="V20" s="7">
        <v>18</v>
      </c>
      <c r="W20" s="7">
        <v>13</v>
      </c>
      <c r="X20" s="7">
        <v>5</v>
      </c>
      <c r="Y20" s="7"/>
      <c r="Z20" s="7">
        <v>33</v>
      </c>
      <c r="AA20" s="7">
        <v>21</v>
      </c>
      <c r="AB20" s="7">
        <v>12</v>
      </c>
      <c r="AC20" s="7"/>
      <c r="AD20" s="7">
        <v>26</v>
      </c>
      <c r="AE20" s="7">
        <v>19</v>
      </c>
      <c r="AF20" s="7">
        <v>7</v>
      </c>
      <c r="AG20" s="7"/>
      <c r="AH20" s="7">
        <v>29</v>
      </c>
      <c r="AI20" s="7">
        <v>17</v>
      </c>
      <c r="AJ20" s="7">
        <v>12</v>
      </c>
      <c r="AK20" s="7"/>
      <c r="AL20" s="7">
        <v>26</v>
      </c>
      <c r="AM20" s="7">
        <v>15</v>
      </c>
      <c r="AN20" s="7">
        <v>11</v>
      </c>
    </row>
    <row r="21" spans="1:40" x14ac:dyDescent="0.25">
      <c r="A21" s="27" t="s">
        <v>299</v>
      </c>
      <c r="B21" s="7">
        <f t="shared" si="0"/>
        <v>141</v>
      </c>
      <c r="C21" s="7">
        <f t="shared" si="4"/>
        <v>91</v>
      </c>
      <c r="D21" s="7">
        <f t="shared" si="4"/>
        <v>50</v>
      </c>
      <c r="E21" s="7"/>
      <c r="F21" s="7">
        <v>12</v>
      </c>
      <c r="G21" s="7">
        <v>9</v>
      </c>
      <c r="H21" s="7">
        <v>3</v>
      </c>
      <c r="I21" s="7"/>
      <c r="J21" s="7">
        <v>10</v>
      </c>
      <c r="K21" s="7">
        <v>6</v>
      </c>
      <c r="L21" s="7">
        <v>4</v>
      </c>
      <c r="M21" s="7"/>
      <c r="N21" s="7">
        <v>12</v>
      </c>
      <c r="O21" s="7">
        <v>7</v>
      </c>
      <c r="P21" s="7">
        <v>5</v>
      </c>
      <c r="Q21" s="7"/>
      <c r="R21" s="7">
        <v>9</v>
      </c>
      <c r="S21" s="7">
        <v>8</v>
      </c>
      <c r="T21" s="7">
        <v>1</v>
      </c>
      <c r="U21" s="7"/>
      <c r="V21" s="7">
        <v>14</v>
      </c>
      <c r="W21" s="7">
        <v>9</v>
      </c>
      <c r="X21" s="7">
        <v>5</v>
      </c>
      <c r="Y21" s="7"/>
      <c r="Z21" s="7">
        <v>22</v>
      </c>
      <c r="AA21" s="7">
        <v>16</v>
      </c>
      <c r="AB21" s="7">
        <v>6</v>
      </c>
      <c r="AC21" s="7"/>
      <c r="AD21" s="7">
        <v>14</v>
      </c>
      <c r="AE21" s="7">
        <v>8</v>
      </c>
      <c r="AF21" s="7">
        <v>6</v>
      </c>
      <c r="AG21" s="7"/>
      <c r="AH21" s="7">
        <v>23</v>
      </c>
      <c r="AI21" s="7">
        <v>13</v>
      </c>
      <c r="AJ21" s="7">
        <v>10</v>
      </c>
      <c r="AK21" s="7"/>
      <c r="AL21" s="7">
        <v>25</v>
      </c>
      <c r="AM21" s="7">
        <v>15</v>
      </c>
      <c r="AN21" s="7">
        <v>10</v>
      </c>
    </row>
    <row r="22" spans="1:40" ht="13.5" thickBot="1" x14ac:dyDescent="0.3">
      <c r="A22" s="27" t="s">
        <v>305</v>
      </c>
      <c r="B22" s="7">
        <f t="shared" si="0"/>
        <v>237</v>
      </c>
      <c r="C22" s="7">
        <f t="shared" si="4"/>
        <v>144</v>
      </c>
      <c r="D22" s="7">
        <f t="shared" si="4"/>
        <v>93</v>
      </c>
      <c r="E22" s="7"/>
      <c r="F22" s="7">
        <v>54</v>
      </c>
      <c r="G22" s="7">
        <v>34</v>
      </c>
      <c r="H22" s="7">
        <v>20</v>
      </c>
      <c r="I22" s="7"/>
      <c r="J22" s="7">
        <v>21</v>
      </c>
      <c r="K22" s="7">
        <v>11</v>
      </c>
      <c r="L22" s="7">
        <v>10</v>
      </c>
      <c r="M22" s="7"/>
      <c r="N22" s="7">
        <v>42</v>
      </c>
      <c r="O22" s="7">
        <v>28</v>
      </c>
      <c r="P22" s="7">
        <v>14</v>
      </c>
      <c r="Q22" s="7"/>
      <c r="R22" s="7">
        <v>11</v>
      </c>
      <c r="S22" s="7">
        <v>7</v>
      </c>
      <c r="T22" s="7">
        <v>4</v>
      </c>
      <c r="U22" s="7"/>
      <c r="V22" s="7">
        <v>20</v>
      </c>
      <c r="W22" s="7">
        <v>10</v>
      </c>
      <c r="X22" s="7">
        <v>10</v>
      </c>
      <c r="Y22" s="7"/>
      <c r="Z22" s="7">
        <v>25</v>
      </c>
      <c r="AA22" s="7">
        <v>15</v>
      </c>
      <c r="AB22" s="7">
        <v>10</v>
      </c>
      <c r="AC22" s="7"/>
      <c r="AD22" s="7">
        <v>29</v>
      </c>
      <c r="AE22" s="7">
        <v>15</v>
      </c>
      <c r="AF22" s="7">
        <v>14</v>
      </c>
      <c r="AG22" s="7"/>
      <c r="AH22" s="7">
        <v>21</v>
      </c>
      <c r="AI22" s="7">
        <v>14</v>
      </c>
      <c r="AJ22" s="7">
        <v>7</v>
      </c>
      <c r="AK22" s="7"/>
      <c r="AL22" s="7">
        <v>14</v>
      </c>
      <c r="AM22" s="7">
        <v>10</v>
      </c>
      <c r="AN22" s="7">
        <v>4</v>
      </c>
    </row>
    <row r="23" spans="1:40" ht="15" customHeight="1" x14ac:dyDescent="0.25">
      <c r="A23" s="332" t="s">
        <v>262</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row>
    <row r="25" spans="1:40" x14ac:dyDescent="0.25">
      <c r="B25" s="343"/>
      <c r="C25" s="343"/>
      <c r="D25" s="343"/>
    </row>
  </sheetData>
  <mergeCells count="16">
    <mergeCell ref="AH6:AJ6"/>
    <mergeCell ref="AL6:AN6"/>
    <mergeCell ref="R6:T6"/>
    <mergeCell ref="V6:X6"/>
    <mergeCell ref="Z6:AB6"/>
    <mergeCell ref="AD6:AF6"/>
    <mergeCell ref="A6:A7"/>
    <mergeCell ref="B6:D6"/>
    <mergeCell ref="F6:H6"/>
    <mergeCell ref="J6:L6"/>
    <mergeCell ref="N6:P6"/>
    <mergeCell ref="A1:AN1"/>
    <mergeCell ref="A2:AN2"/>
    <mergeCell ref="A3:AN3"/>
    <mergeCell ref="A4:AN4"/>
    <mergeCell ref="A5:AN5"/>
  </mergeCells>
  <conditionalFormatting sqref="B9:AN22">
    <cfRule type="cellIs" dxfId="131" priority="2" operator="equal">
      <formula>0</formula>
    </cfRule>
  </conditionalFormatting>
  <hyperlinks>
    <hyperlink ref="AO2" location="Contenido!A1" display="Contenido" xr:uid="{EE9B4712-F5AA-41DA-AD7F-CFE3A49B70E8}"/>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C41F-315A-41A8-A9C2-C9D68A3F907A}">
  <sheetPr codeName="Hoja103">
    <tabColor rgb="FFAFCAFF"/>
    <pageSetUpPr fitToPage="1"/>
  </sheetPr>
  <dimension ref="A1:Y35"/>
  <sheetViews>
    <sheetView showGridLines="0" showOutlineSymbols="0" showWhiteSpace="0" zoomScaleNormal="100" workbookViewId="0">
      <selection activeCell="C35" sqref="C35"/>
    </sheetView>
  </sheetViews>
  <sheetFormatPr baseColWidth="10" defaultColWidth="11" defaultRowHeight="13" x14ac:dyDescent="0.25"/>
  <cols>
    <col min="1" max="1" width="20.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5" ht="15" customHeight="1" x14ac:dyDescent="0.25">
      <c r="A1" s="436" t="s">
        <v>536</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6" t="s">
        <v>929</v>
      </c>
      <c r="B2" s="436"/>
      <c r="C2" s="436"/>
      <c r="D2" s="436"/>
      <c r="E2" s="436"/>
      <c r="F2" s="436"/>
      <c r="G2" s="436"/>
      <c r="H2" s="436"/>
      <c r="I2" s="436"/>
      <c r="J2" s="436"/>
      <c r="K2" s="436"/>
      <c r="L2" s="436"/>
      <c r="M2" s="436"/>
      <c r="N2" s="436"/>
      <c r="O2" s="436"/>
      <c r="P2" s="436"/>
      <c r="Q2" s="436"/>
      <c r="R2" s="436"/>
      <c r="S2" s="436"/>
      <c r="T2" s="436"/>
      <c r="U2" s="436"/>
      <c r="V2" s="436"/>
      <c r="W2" s="436"/>
      <c r="X2" s="436"/>
      <c r="Y2" s="91" t="s">
        <v>0</v>
      </c>
    </row>
    <row r="3" spans="1:25" ht="14.5" x14ac:dyDescent="0.25">
      <c r="A3" s="437" t="s">
        <v>529</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s="278" customFormat="1" ht="14.5" x14ac:dyDescent="0.25">
      <c r="A4" s="437" t="s">
        <v>1012</v>
      </c>
      <c r="B4" s="437"/>
      <c r="C4" s="437"/>
      <c r="D4" s="437"/>
      <c r="E4" s="437"/>
      <c r="F4" s="437"/>
      <c r="G4" s="437"/>
      <c r="H4" s="437"/>
      <c r="I4" s="437"/>
      <c r="J4" s="437"/>
      <c r="K4" s="437"/>
      <c r="L4" s="437"/>
      <c r="M4" s="437"/>
      <c r="N4" s="437"/>
      <c r="O4" s="437"/>
      <c r="P4" s="437"/>
      <c r="Q4" s="437"/>
      <c r="R4" s="437"/>
      <c r="S4" s="437"/>
      <c r="T4" s="437"/>
      <c r="U4" s="437"/>
      <c r="V4" s="437"/>
      <c r="W4" s="437"/>
      <c r="X4" s="437"/>
    </row>
    <row r="5" spans="1:25"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row>
    <row r="6" spans="1:25" s="6" customFormat="1" ht="18.649999999999999" customHeight="1" x14ac:dyDescent="0.25">
      <c r="A6" s="438" t="s">
        <v>273</v>
      </c>
      <c r="B6" s="435" t="s">
        <v>188</v>
      </c>
      <c r="C6" s="435"/>
      <c r="D6" s="435"/>
      <c r="E6" s="110"/>
      <c r="F6" s="460" t="s">
        <v>515</v>
      </c>
      <c r="G6" s="435"/>
      <c r="H6" s="435"/>
      <c r="I6" s="110"/>
      <c r="J6" s="435" t="s">
        <v>319</v>
      </c>
      <c r="K6" s="435"/>
      <c r="L6" s="435"/>
      <c r="M6" s="110"/>
      <c r="N6" s="435" t="s">
        <v>320</v>
      </c>
      <c r="O6" s="435"/>
      <c r="P6" s="435"/>
      <c r="Q6" s="438"/>
      <c r="R6" s="435" t="s">
        <v>321</v>
      </c>
      <c r="S6" s="435"/>
      <c r="T6" s="435"/>
      <c r="U6" s="110"/>
      <c r="V6" s="460" t="s">
        <v>322</v>
      </c>
      <c r="W6" s="435"/>
      <c r="X6" s="435"/>
    </row>
    <row r="7" spans="1:25"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438"/>
      <c r="R7" s="112" t="s">
        <v>188</v>
      </c>
      <c r="S7" s="112" t="s">
        <v>258</v>
      </c>
      <c r="T7" s="112" t="s">
        <v>259</v>
      </c>
      <c r="U7" s="113"/>
      <c r="V7" s="112" t="s">
        <v>188</v>
      </c>
      <c r="W7" s="112" t="s">
        <v>258</v>
      </c>
      <c r="X7" s="112" t="s">
        <v>259</v>
      </c>
    </row>
    <row r="8" spans="1:25"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row>
    <row r="9" spans="1:25" s="6" customFormat="1" x14ac:dyDescent="0.25">
      <c r="A9" s="157" t="s">
        <v>188</v>
      </c>
      <c r="B9" s="25">
        <f>SUM(B10:B34)</f>
        <v>1056</v>
      </c>
      <c r="C9" s="25">
        <f>SUM(C10:C34)</f>
        <v>650</v>
      </c>
      <c r="D9" s="25">
        <f>SUM(D10:D34)</f>
        <v>406</v>
      </c>
      <c r="E9" s="25"/>
      <c r="F9" s="25">
        <f>SUM(F10:F34)</f>
        <v>435</v>
      </c>
      <c r="G9" s="25">
        <f>SUM(G10:G34)</f>
        <v>246</v>
      </c>
      <c r="H9" s="25">
        <f>SUM(H10:H34)</f>
        <v>189</v>
      </c>
      <c r="I9" s="25"/>
      <c r="J9" s="25">
        <f>SUM(J10:J34)</f>
        <v>232</v>
      </c>
      <c r="K9" s="25">
        <f>SUM(K10:K34)</f>
        <v>146</v>
      </c>
      <c r="L9" s="25">
        <f>SUM(L10:L34)</f>
        <v>86</v>
      </c>
      <c r="M9" s="25"/>
      <c r="N9" s="25">
        <f>SUM(N10:N34)</f>
        <v>301</v>
      </c>
      <c r="O9" s="25">
        <f>SUM(O10:O34)</f>
        <v>204</v>
      </c>
      <c r="P9" s="25">
        <f>SUM(P10:P34)</f>
        <v>97</v>
      </c>
      <c r="Q9" s="25"/>
      <c r="R9" s="25">
        <f>SUM(R10:R34)</f>
        <v>45</v>
      </c>
      <c r="S9" s="25">
        <f>SUM(S10:S34)</f>
        <v>28</v>
      </c>
      <c r="T9" s="25">
        <f>SUM(T10:T34)</f>
        <v>17</v>
      </c>
      <c r="U9" s="25"/>
      <c r="V9" s="25">
        <f>SUM(V10:V34)</f>
        <v>43</v>
      </c>
      <c r="W9" s="25">
        <f>SUM(W10:W34)</f>
        <v>26</v>
      </c>
      <c r="X9" s="25">
        <f>SUM(X10:X34)</f>
        <v>17</v>
      </c>
    </row>
    <row r="10" spans="1:25" x14ac:dyDescent="0.25">
      <c r="A10" s="93" t="s">
        <v>280</v>
      </c>
      <c r="B10" s="7">
        <f>+C10+D10</f>
        <v>117</v>
      </c>
      <c r="C10" s="7">
        <f>+G10+K10+O10+S10+W10</f>
        <v>76</v>
      </c>
      <c r="D10" s="7">
        <f>+H10+L10+P10+T10+X10</f>
        <v>41</v>
      </c>
      <c r="E10" s="7"/>
      <c r="F10" s="7">
        <v>36</v>
      </c>
      <c r="G10" s="7">
        <v>21</v>
      </c>
      <c r="H10" s="7">
        <v>15</v>
      </c>
      <c r="I10" s="7"/>
      <c r="J10" s="7">
        <v>26</v>
      </c>
      <c r="K10" s="7">
        <v>16</v>
      </c>
      <c r="L10" s="7">
        <v>10</v>
      </c>
      <c r="M10" s="7"/>
      <c r="N10" s="7">
        <v>41</v>
      </c>
      <c r="O10" s="7">
        <v>30</v>
      </c>
      <c r="P10" s="7">
        <v>11</v>
      </c>
      <c r="Q10" s="7"/>
      <c r="R10" s="7">
        <v>10</v>
      </c>
      <c r="S10" s="7">
        <v>7</v>
      </c>
      <c r="T10" s="7">
        <v>3</v>
      </c>
      <c r="U10" s="7"/>
      <c r="V10" s="7">
        <v>4</v>
      </c>
      <c r="W10" s="7">
        <v>2</v>
      </c>
      <c r="X10" s="7">
        <v>2</v>
      </c>
    </row>
    <row r="11" spans="1:25" x14ac:dyDescent="0.25">
      <c r="A11" s="93" t="s">
        <v>281</v>
      </c>
      <c r="B11" s="7">
        <f t="shared" ref="B11:B34" si="0">+C11+D11</f>
        <v>23</v>
      </c>
      <c r="C11" s="7">
        <f t="shared" ref="C11:D34" si="1">+G11+K11+O11+S11+W11</f>
        <v>11</v>
      </c>
      <c r="D11" s="7">
        <f t="shared" si="1"/>
        <v>12</v>
      </c>
      <c r="E11" s="7"/>
      <c r="F11" s="7">
        <v>10</v>
      </c>
      <c r="G11" s="7">
        <v>3</v>
      </c>
      <c r="H11" s="7">
        <v>7</v>
      </c>
      <c r="I11" s="7"/>
      <c r="J11" s="7">
        <v>4</v>
      </c>
      <c r="K11" s="7">
        <v>3</v>
      </c>
      <c r="L11" s="7">
        <v>1</v>
      </c>
      <c r="M11" s="7"/>
      <c r="N11" s="7">
        <v>9</v>
      </c>
      <c r="O11" s="7">
        <v>5</v>
      </c>
      <c r="P11" s="7">
        <v>4</v>
      </c>
      <c r="Q11" s="7"/>
      <c r="R11" s="7">
        <v>0</v>
      </c>
      <c r="S11" s="7">
        <v>0</v>
      </c>
      <c r="T11" s="7">
        <v>0</v>
      </c>
      <c r="U11" s="7"/>
      <c r="V11" s="7">
        <v>0</v>
      </c>
      <c r="W11" s="7">
        <v>0</v>
      </c>
      <c r="X11" s="7">
        <v>0</v>
      </c>
    </row>
    <row r="12" spans="1:25" x14ac:dyDescent="0.25">
      <c r="A12" s="93" t="s">
        <v>283</v>
      </c>
      <c r="B12" s="7">
        <f t="shared" si="0"/>
        <v>53</v>
      </c>
      <c r="C12" s="7">
        <f t="shared" si="1"/>
        <v>40</v>
      </c>
      <c r="D12" s="7">
        <f t="shared" si="1"/>
        <v>13</v>
      </c>
      <c r="E12" s="7"/>
      <c r="F12" s="7">
        <v>15</v>
      </c>
      <c r="G12" s="7">
        <v>9</v>
      </c>
      <c r="H12" s="7">
        <v>6</v>
      </c>
      <c r="I12" s="7"/>
      <c r="J12" s="7">
        <v>17</v>
      </c>
      <c r="K12" s="7">
        <v>15</v>
      </c>
      <c r="L12" s="7">
        <v>2</v>
      </c>
      <c r="M12" s="7"/>
      <c r="N12" s="7">
        <v>19</v>
      </c>
      <c r="O12" s="7">
        <v>15</v>
      </c>
      <c r="P12" s="7">
        <v>4</v>
      </c>
      <c r="Q12" s="7"/>
      <c r="R12" s="7">
        <v>0</v>
      </c>
      <c r="S12" s="7">
        <v>0</v>
      </c>
      <c r="T12" s="7">
        <v>0</v>
      </c>
      <c r="U12" s="7"/>
      <c r="V12" s="7">
        <v>2</v>
      </c>
      <c r="W12" s="7">
        <v>1</v>
      </c>
      <c r="X12" s="7">
        <v>1</v>
      </c>
    </row>
    <row r="13" spans="1:25" x14ac:dyDescent="0.25">
      <c r="A13" s="93" t="s">
        <v>284</v>
      </c>
      <c r="B13" s="7">
        <f t="shared" si="0"/>
        <v>56</v>
      </c>
      <c r="C13" s="7">
        <f t="shared" si="1"/>
        <v>32</v>
      </c>
      <c r="D13" s="7">
        <f t="shared" si="1"/>
        <v>24</v>
      </c>
      <c r="E13" s="7"/>
      <c r="F13" s="7">
        <v>20</v>
      </c>
      <c r="G13" s="7">
        <v>9</v>
      </c>
      <c r="H13" s="7">
        <v>11</v>
      </c>
      <c r="I13" s="7"/>
      <c r="J13" s="7">
        <v>7</v>
      </c>
      <c r="K13" s="7">
        <v>6</v>
      </c>
      <c r="L13" s="7">
        <v>1</v>
      </c>
      <c r="M13" s="7"/>
      <c r="N13" s="7">
        <v>28</v>
      </c>
      <c r="O13" s="7">
        <v>16</v>
      </c>
      <c r="P13" s="7">
        <v>12</v>
      </c>
      <c r="Q13" s="7"/>
      <c r="R13" s="7">
        <v>0</v>
      </c>
      <c r="S13" s="7">
        <v>0</v>
      </c>
      <c r="T13" s="7">
        <v>0</v>
      </c>
      <c r="U13" s="7"/>
      <c r="V13" s="7">
        <v>1</v>
      </c>
      <c r="W13" s="7">
        <v>1</v>
      </c>
      <c r="X13" s="7">
        <v>0</v>
      </c>
    </row>
    <row r="14" spans="1:25" x14ac:dyDescent="0.25">
      <c r="A14" s="93" t="s">
        <v>285</v>
      </c>
      <c r="B14" s="7">
        <f t="shared" si="0"/>
        <v>9</v>
      </c>
      <c r="C14" s="7">
        <f t="shared" si="1"/>
        <v>6</v>
      </c>
      <c r="D14" s="7">
        <f t="shared" si="1"/>
        <v>3</v>
      </c>
      <c r="E14" s="7"/>
      <c r="F14" s="7">
        <v>4</v>
      </c>
      <c r="G14" s="7">
        <v>1</v>
      </c>
      <c r="H14" s="7">
        <v>3</v>
      </c>
      <c r="I14" s="7"/>
      <c r="J14" s="7">
        <v>3</v>
      </c>
      <c r="K14" s="7">
        <v>3</v>
      </c>
      <c r="L14" s="7">
        <v>0</v>
      </c>
      <c r="M14" s="7"/>
      <c r="N14" s="7">
        <v>1</v>
      </c>
      <c r="O14" s="7">
        <v>1</v>
      </c>
      <c r="P14" s="7">
        <v>0</v>
      </c>
      <c r="Q14" s="7"/>
      <c r="R14" s="7">
        <v>1</v>
      </c>
      <c r="S14" s="7">
        <v>1</v>
      </c>
      <c r="T14" s="7">
        <v>0</v>
      </c>
      <c r="U14" s="7"/>
      <c r="V14" s="7">
        <v>0</v>
      </c>
      <c r="W14" s="7">
        <v>0</v>
      </c>
      <c r="X14" s="7">
        <v>0</v>
      </c>
    </row>
    <row r="15" spans="1:25" x14ac:dyDescent="0.25">
      <c r="A15" s="93" t="s">
        <v>286</v>
      </c>
      <c r="B15" s="7">
        <f t="shared" si="0"/>
        <v>15</v>
      </c>
      <c r="C15" s="7">
        <f t="shared" si="1"/>
        <v>6</v>
      </c>
      <c r="D15" s="7">
        <f t="shared" si="1"/>
        <v>9</v>
      </c>
      <c r="E15" s="7"/>
      <c r="F15" s="7">
        <v>9</v>
      </c>
      <c r="G15" s="7">
        <v>2</v>
      </c>
      <c r="H15" s="7">
        <v>7</v>
      </c>
      <c r="I15" s="7"/>
      <c r="J15" s="7">
        <v>0</v>
      </c>
      <c r="K15" s="7">
        <v>0</v>
      </c>
      <c r="L15" s="7">
        <v>0</v>
      </c>
      <c r="M15" s="7"/>
      <c r="N15" s="7">
        <v>2</v>
      </c>
      <c r="O15" s="7">
        <v>2</v>
      </c>
      <c r="P15" s="7">
        <v>0</v>
      </c>
      <c r="Q15" s="7"/>
      <c r="R15" s="7">
        <v>1</v>
      </c>
      <c r="S15" s="7">
        <v>1</v>
      </c>
      <c r="T15" s="7">
        <v>0</v>
      </c>
      <c r="U15" s="7"/>
      <c r="V15" s="7">
        <v>3</v>
      </c>
      <c r="W15" s="7">
        <v>1</v>
      </c>
      <c r="X15" s="7">
        <v>2</v>
      </c>
    </row>
    <row r="16" spans="1:25" x14ac:dyDescent="0.25">
      <c r="A16" s="93" t="s">
        <v>287</v>
      </c>
      <c r="B16" s="7">
        <f t="shared" si="0"/>
        <v>24</v>
      </c>
      <c r="C16" s="7">
        <f t="shared" si="1"/>
        <v>15</v>
      </c>
      <c r="D16" s="7">
        <f t="shared" si="1"/>
        <v>9</v>
      </c>
      <c r="E16" s="7"/>
      <c r="F16" s="7">
        <v>13</v>
      </c>
      <c r="G16" s="7">
        <v>7</v>
      </c>
      <c r="H16" s="7">
        <v>6</v>
      </c>
      <c r="I16" s="7"/>
      <c r="J16" s="7">
        <v>1</v>
      </c>
      <c r="K16" s="7">
        <v>1</v>
      </c>
      <c r="L16" s="7">
        <v>0</v>
      </c>
      <c r="M16" s="7"/>
      <c r="N16" s="7">
        <v>6</v>
      </c>
      <c r="O16" s="7">
        <v>4</v>
      </c>
      <c r="P16" s="7">
        <v>2</v>
      </c>
      <c r="Q16" s="7"/>
      <c r="R16" s="7">
        <v>4</v>
      </c>
      <c r="S16" s="7">
        <v>3</v>
      </c>
      <c r="T16" s="7">
        <v>1</v>
      </c>
      <c r="U16" s="7"/>
      <c r="V16" s="7">
        <v>0</v>
      </c>
      <c r="W16" s="7">
        <v>0</v>
      </c>
      <c r="X16" s="7">
        <v>0</v>
      </c>
    </row>
    <row r="17" spans="1:24" x14ac:dyDescent="0.25">
      <c r="A17" s="93" t="s">
        <v>288</v>
      </c>
      <c r="B17" s="7">
        <f t="shared" si="0"/>
        <v>64</v>
      </c>
      <c r="C17" s="7">
        <f t="shared" si="1"/>
        <v>37</v>
      </c>
      <c r="D17" s="7">
        <f t="shared" si="1"/>
        <v>27</v>
      </c>
      <c r="E17" s="7"/>
      <c r="F17" s="7">
        <v>19</v>
      </c>
      <c r="G17" s="7">
        <v>12</v>
      </c>
      <c r="H17" s="7">
        <v>7</v>
      </c>
      <c r="I17" s="7"/>
      <c r="J17" s="7">
        <v>30</v>
      </c>
      <c r="K17" s="7">
        <v>14</v>
      </c>
      <c r="L17" s="7">
        <v>16</v>
      </c>
      <c r="M17" s="7"/>
      <c r="N17" s="7">
        <v>13</v>
      </c>
      <c r="O17" s="7">
        <v>9</v>
      </c>
      <c r="P17" s="7">
        <v>4</v>
      </c>
      <c r="Q17" s="7"/>
      <c r="R17" s="7">
        <v>1</v>
      </c>
      <c r="S17" s="7">
        <v>1</v>
      </c>
      <c r="T17" s="7">
        <v>0</v>
      </c>
      <c r="U17" s="7"/>
      <c r="V17" s="7">
        <v>1</v>
      </c>
      <c r="W17" s="7">
        <v>1</v>
      </c>
      <c r="X17" s="7">
        <v>0</v>
      </c>
    </row>
    <row r="18" spans="1:24" x14ac:dyDescent="0.25">
      <c r="A18" s="93" t="s">
        <v>289</v>
      </c>
      <c r="B18" s="7">
        <f t="shared" si="0"/>
        <v>54</v>
      </c>
      <c r="C18" s="7">
        <f t="shared" si="1"/>
        <v>31</v>
      </c>
      <c r="D18" s="7">
        <f t="shared" si="1"/>
        <v>23</v>
      </c>
      <c r="E18" s="7"/>
      <c r="F18" s="7">
        <v>30</v>
      </c>
      <c r="G18" s="7">
        <v>17</v>
      </c>
      <c r="H18" s="7">
        <v>13</v>
      </c>
      <c r="I18" s="7"/>
      <c r="J18" s="7">
        <v>8</v>
      </c>
      <c r="K18" s="7">
        <v>3</v>
      </c>
      <c r="L18" s="7">
        <v>5</v>
      </c>
      <c r="M18" s="7"/>
      <c r="N18" s="7">
        <v>14</v>
      </c>
      <c r="O18" s="7">
        <v>9</v>
      </c>
      <c r="P18" s="7">
        <v>5</v>
      </c>
      <c r="Q18" s="7"/>
      <c r="R18" s="7">
        <v>2</v>
      </c>
      <c r="S18" s="7">
        <v>2</v>
      </c>
      <c r="T18" s="7">
        <v>0</v>
      </c>
      <c r="U18" s="7"/>
      <c r="V18" s="7">
        <v>0</v>
      </c>
      <c r="W18" s="7">
        <v>0</v>
      </c>
      <c r="X18" s="7">
        <v>0</v>
      </c>
    </row>
    <row r="19" spans="1:24" x14ac:dyDescent="0.25">
      <c r="A19" s="93" t="s">
        <v>290</v>
      </c>
      <c r="B19" s="7">
        <f t="shared" si="0"/>
        <v>15</v>
      </c>
      <c r="C19" s="7">
        <f t="shared" si="1"/>
        <v>10</v>
      </c>
      <c r="D19" s="7">
        <f t="shared" si="1"/>
        <v>5</v>
      </c>
      <c r="E19" s="7"/>
      <c r="F19" s="7">
        <v>7</v>
      </c>
      <c r="G19" s="7">
        <v>6</v>
      </c>
      <c r="H19" s="7">
        <v>1</v>
      </c>
      <c r="I19" s="7"/>
      <c r="J19" s="7">
        <v>3</v>
      </c>
      <c r="K19" s="7">
        <v>2</v>
      </c>
      <c r="L19" s="7">
        <v>1</v>
      </c>
      <c r="M19" s="7"/>
      <c r="N19" s="7">
        <v>4</v>
      </c>
      <c r="O19" s="7">
        <v>1</v>
      </c>
      <c r="P19" s="7">
        <v>3</v>
      </c>
      <c r="Q19" s="7"/>
      <c r="R19" s="7">
        <v>0</v>
      </c>
      <c r="S19" s="7">
        <v>0</v>
      </c>
      <c r="T19" s="7">
        <v>0</v>
      </c>
      <c r="U19" s="7"/>
      <c r="V19" s="7">
        <v>1</v>
      </c>
      <c r="W19" s="7">
        <v>1</v>
      </c>
      <c r="X19" s="7">
        <v>0</v>
      </c>
    </row>
    <row r="20" spans="1:24" x14ac:dyDescent="0.25">
      <c r="A20" s="93" t="s">
        <v>291</v>
      </c>
      <c r="B20" s="7">
        <f t="shared" si="0"/>
        <v>4</v>
      </c>
      <c r="C20" s="7">
        <f t="shared" si="1"/>
        <v>2</v>
      </c>
      <c r="D20" s="7">
        <f t="shared" si="1"/>
        <v>2</v>
      </c>
      <c r="E20" s="7"/>
      <c r="F20" s="7">
        <v>0</v>
      </c>
      <c r="G20" s="7">
        <v>0</v>
      </c>
      <c r="H20" s="7">
        <v>0</v>
      </c>
      <c r="I20" s="7"/>
      <c r="J20" s="7">
        <v>2</v>
      </c>
      <c r="K20" s="7">
        <v>1</v>
      </c>
      <c r="L20" s="7">
        <v>1</v>
      </c>
      <c r="M20" s="7"/>
      <c r="N20" s="7">
        <v>0</v>
      </c>
      <c r="O20" s="7">
        <v>0</v>
      </c>
      <c r="P20" s="7">
        <v>0</v>
      </c>
      <c r="Q20" s="7"/>
      <c r="R20" s="7">
        <v>2</v>
      </c>
      <c r="S20" s="7">
        <v>1</v>
      </c>
      <c r="T20" s="7">
        <v>1</v>
      </c>
      <c r="U20" s="7"/>
      <c r="V20" s="7">
        <v>0</v>
      </c>
      <c r="W20" s="7">
        <v>0</v>
      </c>
      <c r="X20" s="7">
        <v>0</v>
      </c>
    </row>
    <row r="21" spans="1:24" x14ac:dyDescent="0.25">
      <c r="A21" s="93" t="s">
        <v>292</v>
      </c>
      <c r="B21" s="7">
        <f t="shared" si="0"/>
        <v>14</v>
      </c>
      <c r="C21" s="7">
        <f t="shared" si="1"/>
        <v>6</v>
      </c>
      <c r="D21" s="7">
        <f t="shared" si="1"/>
        <v>8</v>
      </c>
      <c r="E21" s="7"/>
      <c r="F21" s="7">
        <v>4</v>
      </c>
      <c r="G21" s="7">
        <v>2</v>
      </c>
      <c r="H21" s="7">
        <v>2</v>
      </c>
      <c r="I21" s="7"/>
      <c r="J21" s="7">
        <v>6</v>
      </c>
      <c r="K21" s="7">
        <v>2</v>
      </c>
      <c r="L21" s="7">
        <v>4</v>
      </c>
      <c r="M21" s="7"/>
      <c r="N21" s="7">
        <v>4</v>
      </c>
      <c r="O21" s="7">
        <v>2</v>
      </c>
      <c r="P21" s="7">
        <v>2</v>
      </c>
      <c r="Q21" s="7"/>
      <c r="R21" s="7">
        <v>0</v>
      </c>
      <c r="S21" s="7">
        <v>0</v>
      </c>
      <c r="T21" s="7">
        <v>0</v>
      </c>
      <c r="U21" s="7"/>
      <c r="V21" s="7">
        <v>0</v>
      </c>
      <c r="W21" s="7">
        <v>0</v>
      </c>
      <c r="X21" s="7">
        <v>0</v>
      </c>
    </row>
    <row r="22" spans="1:24" x14ac:dyDescent="0.25">
      <c r="A22" s="93" t="s">
        <v>293</v>
      </c>
      <c r="B22" s="7">
        <f t="shared" si="0"/>
        <v>65</v>
      </c>
      <c r="C22" s="7">
        <f t="shared" si="1"/>
        <v>35</v>
      </c>
      <c r="D22" s="7">
        <f t="shared" si="1"/>
        <v>30</v>
      </c>
      <c r="E22" s="7"/>
      <c r="F22" s="7">
        <v>38</v>
      </c>
      <c r="G22" s="7">
        <v>20</v>
      </c>
      <c r="H22" s="7">
        <v>18</v>
      </c>
      <c r="I22" s="7"/>
      <c r="J22" s="7">
        <v>13</v>
      </c>
      <c r="K22" s="7">
        <v>9</v>
      </c>
      <c r="L22" s="7">
        <v>4</v>
      </c>
      <c r="M22" s="7"/>
      <c r="N22" s="7">
        <v>10</v>
      </c>
      <c r="O22" s="7">
        <v>6</v>
      </c>
      <c r="P22" s="7">
        <v>4</v>
      </c>
      <c r="Q22" s="7"/>
      <c r="R22" s="7">
        <v>1</v>
      </c>
      <c r="S22" s="7">
        <v>0</v>
      </c>
      <c r="T22" s="7">
        <v>1</v>
      </c>
      <c r="U22" s="7"/>
      <c r="V22" s="7">
        <v>3</v>
      </c>
      <c r="W22" s="7">
        <v>0</v>
      </c>
      <c r="X22" s="7">
        <v>3</v>
      </c>
    </row>
    <row r="23" spans="1:24" x14ac:dyDescent="0.25">
      <c r="A23" s="93" t="s">
        <v>294</v>
      </c>
      <c r="B23" s="7">
        <f t="shared" si="0"/>
        <v>30</v>
      </c>
      <c r="C23" s="7">
        <f t="shared" si="1"/>
        <v>20</v>
      </c>
      <c r="D23" s="7">
        <f t="shared" si="1"/>
        <v>10</v>
      </c>
      <c r="E23" s="7"/>
      <c r="F23" s="7">
        <v>9</v>
      </c>
      <c r="G23" s="7">
        <v>7</v>
      </c>
      <c r="H23" s="7">
        <v>2</v>
      </c>
      <c r="I23" s="7"/>
      <c r="J23" s="7">
        <v>6</v>
      </c>
      <c r="K23" s="7">
        <v>4</v>
      </c>
      <c r="L23" s="7">
        <v>2</v>
      </c>
      <c r="M23" s="7"/>
      <c r="N23" s="7">
        <v>14</v>
      </c>
      <c r="O23" s="7">
        <v>9</v>
      </c>
      <c r="P23" s="7">
        <v>5</v>
      </c>
      <c r="Q23" s="7"/>
      <c r="R23" s="7">
        <v>1</v>
      </c>
      <c r="S23" s="7">
        <v>0</v>
      </c>
      <c r="T23" s="7">
        <v>1</v>
      </c>
      <c r="U23" s="7"/>
      <c r="V23" s="7">
        <v>0</v>
      </c>
      <c r="W23" s="7">
        <v>0</v>
      </c>
      <c r="X23" s="7">
        <v>0</v>
      </c>
    </row>
    <row r="24" spans="1:24" x14ac:dyDescent="0.25">
      <c r="A24" s="93" t="s">
        <v>295</v>
      </c>
      <c r="B24" s="7">
        <f t="shared" si="0"/>
        <v>22</v>
      </c>
      <c r="C24" s="7">
        <f t="shared" si="1"/>
        <v>11</v>
      </c>
      <c r="D24" s="7">
        <f t="shared" si="1"/>
        <v>11</v>
      </c>
      <c r="E24" s="7"/>
      <c r="F24" s="7">
        <v>16</v>
      </c>
      <c r="G24" s="7">
        <v>7</v>
      </c>
      <c r="H24" s="7">
        <v>9</v>
      </c>
      <c r="I24" s="7"/>
      <c r="J24" s="7">
        <v>3</v>
      </c>
      <c r="K24" s="7">
        <v>3</v>
      </c>
      <c r="L24" s="7">
        <v>0</v>
      </c>
      <c r="M24" s="7"/>
      <c r="N24" s="7">
        <v>1</v>
      </c>
      <c r="O24" s="7">
        <v>0</v>
      </c>
      <c r="P24" s="7">
        <v>1</v>
      </c>
      <c r="Q24" s="7"/>
      <c r="R24" s="7">
        <v>2</v>
      </c>
      <c r="S24" s="7">
        <v>1</v>
      </c>
      <c r="T24" s="7">
        <v>1</v>
      </c>
      <c r="U24" s="7"/>
      <c r="V24" s="7">
        <v>0</v>
      </c>
      <c r="W24" s="7">
        <v>0</v>
      </c>
      <c r="X24" s="7">
        <v>0</v>
      </c>
    </row>
    <row r="25" spans="1:24" x14ac:dyDescent="0.25">
      <c r="A25" s="93" t="s">
        <v>296</v>
      </c>
      <c r="B25" s="7">
        <f t="shared" si="0"/>
        <v>35</v>
      </c>
      <c r="C25" s="7">
        <f t="shared" si="1"/>
        <v>25</v>
      </c>
      <c r="D25" s="7">
        <f t="shared" si="1"/>
        <v>10</v>
      </c>
      <c r="E25" s="7"/>
      <c r="F25" s="7">
        <v>19</v>
      </c>
      <c r="G25" s="7">
        <v>14</v>
      </c>
      <c r="H25" s="7">
        <v>5</v>
      </c>
      <c r="I25" s="7"/>
      <c r="J25" s="7">
        <v>4</v>
      </c>
      <c r="K25" s="7">
        <v>2</v>
      </c>
      <c r="L25" s="7">
        <v>2</v>
      </c>
      <c r="M25" s="7"/>
      <c r="N25" s="7">
        <v>12</v>
      </c>
      <c r="O25" s="7">
        <v>9</v>
      </c>
      <c r="P25" s="7">
        <v>3</v>
      </c>
      <c r="Q25" s="7"/>
      <c r="R25" s="7">
        <v>0</v>
      </c>
      <c r="S25" s="7">
        <v>0</v>
      </c>
      <c r="T25" s="7">
        <v>0</v>
      </c>
      <c r="U25" s="7"/>
      <c r="V25" s="7">
        <v>0</v>
      </c>
      <c r="W25" s="7">
        <v>0</v>
      </c>
      <c r="X25" s="7">
        <v>0</v>
      </c>
    </row>
    <row r="26" spans="1:24" x14ac:dyDescent="0.25">
      <c r="A26" s="93" t="s">
        <v>297</v>
      </c>
      <c r="B26" s="7">
        <f t="shared" si="0"/>
        <v>23</v>
      </c>
      <c r="C26" s="7">
        <f t="shared" si="1"/>
        <v>15</v>
      </c>
      <c r="D26" s="7">
        <f t="shared" si="1"/>
        <v>8</v>
      </c>
      <c r="E26" s="7"/>
      <c r="F26" s="7">
        <v>15</v>
      </c>
      <c r="G26" s="7">
        <v>9</v>
      </c>
      <c r="H26" s="7">
        <v>6</v>
      </c>
      <c r="I26" s="7"/>
      <c r="J26" s="7">
        <v>0</v>
      </c>
      <c r="K26" s="7">
        <v>0</v>
      </c>
      <c r="L26" s="7">
        <v>0</v>
      </c>
      <c r="M26" s="7"/>
      <c r="N26" s="7">
        <v>7</v>
      </c>
      <c r="O26" s="7">
        <v>5</v>
      </c>
      <c r="P26" s="7">
        <v>2</v>
      </c>
      <c r="Q26" s="7"/>
      <c r="R26" s="7">
        <v>0</v>
      </c>
      <c r="S26" s="7">
        <v>0</v>
      </c>
      <c r="T26" s="7">
        <v>0</v>
      </c>
      <c r="U26" s="7"/>
      <c r="V26" s="7">
        <v>1</v>
      </c>
      <c r="W26" s="7">
        <v>1</v>
      </c>
      <c r="X26" s="7">
        <v>0</v>
      </c>
    </row>
    <row r="27" spans="1:24" x14ac:dyDescent="0.25">
      <c r="A27" s="93" t="s">
        <v>298</v>
      </c>
      <c r="B27" s="7">
        <f t="shared" si="0"/>
        <v>43</v>
      </c>
      <c r="C27" s="7">
        <f t="shared" si="1"/>
        <v>25</v>
      </c>
      <c r="D27" s="7">
        <f t="shared" si="1"/>
        <v>18</v>
      </c>
      <c r="E27" s="7"/>
      <c r="F27" s="7">
        <v>22</v>
      </c>
      <c r="G27" s="7">
        <v>12</v>
      </c>
      <c r="H27" s="7">
        <v>10</v>
      </c>
      <c r="I27" s="7"/>
      <c r="J27" s="7">
        <v>7</v>
      </c>
      <c r="K27" s="7">
        <v>3</v>
      </c>
      <c r="L27" s="7">
        <v>4</v>
      </c>
      <c r="M27" s="7"/>
      <c r="N27" s="7">
        <v>11</v>
      </c>
      <c r="O27" s="7">
        <v>7</v>
      </c>
      <c r="P27" s="7">
        <v>4</v>
      </c>
      <c r="Q27" s="7"/>
      <c r="R27" s="7">
        <v>2</v>
      </c>
      <c r="S27" s="7">
        <v>2</v>
      </c>
      <c r="T27" s="7">
        <v>0</v>
      </c>
      <c r="U27" s="7"/>
      <c r="V27" s="7">
        <v>1</v>
      </c>
      <c r="W27" s="7">
        <v>1</v>
      </c>
      <c r="X27" s="7">
        <v>0</v>
      </c>
    </row>
    <row r="28" spans="1:24" x14ac:dyDescent="0.25">
      <c r="A28" s="93" t="s">
        <v>300</v>
      </c>
      <c r="B28" s="7">
        <f t="shared" si="0"/>
        <v>91</v>
      </c>
      <c r="C28" s="7">
        <f t="shared" si="1"/>
        <v>55</v>
      </c>
      <c r="D28" s="7">
        <f t="shared" si="1"/>
        <v>36</v>
      </c>
      <c r="E28" s="7"/>
      <c r="F28" s="7">
        <v>42</v>
      </c>
      <c r="G28" s="7">
        <v>25</v>
      </c>
      <c r="H28" s="7">
        <v>17</v>
      </c>
      <c r="I28" s="7"/>
      <c r="J28" s="7">
        <v>15</v>
      </c>
      <c r="K28" s="7">
        <v>8</v>
      </c>
      <c r="L28" s="7">
        <v>7</v>
      </c>
      <c r="M28" s="7"/>
      <c r="N28" s="7">
        <v>24</v>
      </c>
      <c r="O28" s="7">
        <v>16</v>
      </c>
      <c r="P28" s="7">
        <v>8</v>
      </c>
      <c r="Q28" s="7"/>
      <c r="R28" s="7">
        <v>3</v>
      </c>
      <c r="S28" s="7">
        <v>2</v>
      </c>
      <c r="T28" s="7">
        <v>1</v>
      </c>
      <c r="U28" s="7"/>
      <c r="V28" s="7">
        <v>7</v>
      </c>
      <c r="W28" s="7">
        <v>4</v>
      </c>
      <c r="X28" s="7">
        <v>3</v>
      </c>
    </row>
    <row r="29" spans="1:24" x14ac:dyDescent="0.25">
      <c r="A29" s="93" t="s">
        <v>301</v>
      </c>
      <c r="B29" s="7">
        <f t="shared" si="0"/>
        <v>40</v>
      </c>
      <c r="C29" s="7">
        <f t="shared" si="1"/>
        <v>22</v>
      </c>
      <c r="D29" s="7">
        <f t="shared" si="1"/>
        <v>18</v>
      </c>
      <c r="E29" s="7"/>
      <c r="F29" s="7">
        <v>14</v>
      </c>
      <c r="G29" s="7">
        <v>6</v>
      </c>
      <c r="H29" s="7">
        <v>8</v>
      </c>
      <c r="I29" s="7"/>
      <c r="J29" s="7">
        <v>9</v>
      </c>
      <c r="K29" s="7">
        <v>4</v>
      </c>
      <c r="L29" s="7">
        <v>5</v>
      </c>
      <c r="M29" s="7"/>
      <c r="N29" s="7">
        <v>17</v>
      </c>
      <c r="O29" s="7">
        <v>12</v>
      </c>
      <c r="P29" s="7">
        <v>5</v>
      </c>
      <c r="Q29" s="7"/>
      <c r="R29" s="7">
        <v>0</v>
      </c>
      <c r="S29" s="7">
        <v>0</v>
      </c>
      <c r="T29" s="7">
        <v>0</v>
      </c>
      <c r="U29" s="7"/>
      <c r="V29" s="7">
        <v>0</v>
      </c>
      <c r="W29" s="7">
        <v>0</v>
      </c>
      <c r="X29" s="7">
        <v>0</v>
      </c>
    </row>
    <row r="30" spans="1:24" x14ac:dyDescent="0.25">
      <c r="A30" s="93" t="s">
        <v>302</v>
      </c>
      <c r="B30" s="7">
        <f t="shared" si="0"/>
        <v>45</v>
      </c>
      <c r="C30" s="7">
        <f t="shared" si="1"/>
        <v>24</v>
      </c>
      <c r="D30" s="7">
        <f t="shared" si="1"/>
        <v>21</v>
      </c>
      <c r="E30" s="7"/>
      <c r="F30" s="7">
        <v>15</v>
      </c>
      <c r="G30" s="7">
        <v>6</v>
      </c>
      <c r="H30" s="7">
        <v>9</v>
      </c>
      <c r="I30" s="7"/>
      <c r="J30" s="7">
        <v>16</v>
      </c>
      <c r="K30" s="7">
        <v>10</v>
      </c>
      <c r="L30" s="7">
        <v>6</v>
      </c>
      <c r="M30" s="7"/>
      <c r="N30" s="7">
        <v>12</v>
      </c>
      <c r="O30" s="7">
        <v>7</v>
      </c>
      <c r="P30" s="7">
        <v>5</v>
      </c>
      <c r="Q30" s="7"/>
      <c r="R30" s="7">
        <v>0</v>
      </c>
      <c r="S30" s="7">
        <v>0</v>
      </c>
      <c r="T30" s="7">
        <v>0</v>
      </c>
      <c r="U30" s="7"/>
      <c r="V30" s="7">
        <v>2</v>
      </c>
      <c r="W30" s="7">
        <v>1</v>
      </c>
      <c r="X30" s="7">
        <v>1</v>
      </c>
    </row>
    <row r="31" spans="1:24" x14ac:dyDescent="0.25">
      <c r="A31" s="93" t="s">
        <v>303</v>
      </c>
      <c r="B31" s="7">
        <f t="shared" si="0"/>
        <v>23</v>
      </c>
      <c r="C31" s="7">
        <f t="shared" si="1"/>
        <v>13</v>
      </c>
      <c r="D31" s="7">
        <f t="shared" si="1"/>
        <v>10</v>
      </c>
      <c r="E31" s="7"/>
      <c r="F31" s="7">
        <v>11</v>
      </c>
      <c r="G31" s="7">
        <v>6</v>
      </c>
      <c r="H31" s="7">
        <v>5</v>
      </c>
      <c r="I31" s="7"/>
      <c r="J31" s="7">
        <v>6</v>
      </c>
      <c r="K31" s="7">
        <v>3</v>
      </c>
      <c r="L31" s="7">
        <v>3</v>
      </c>
      <c r="M31" s="7"/>
      <c r="N31" s="7">
        <v>5</v>
      </c>
      <c r="O31" s="7">
        <v>4</v>
      </c>
      <c r="P31" s="7">
        <v>1</v>
      </c>
      <c r="Q31" s="7"/>
      <c r="R31" s="7">
        <v>1</v>
      </c>
      <c r="S31" s="7">
        <v>0</v>
      </c>
      <c r="T31" s="7">
        <v>1</v>
      </c>
      <c r="U31" s="7"/>
      <c r="V31" s="7">
        <v>0</v>
      </c>
      <c r="W31" s="7">
        <v>0</v>
      </c>
      <c r="X31" s="7">
        <v>0</v>
      </c>
    </row>
    <row r="32" spans="1:24" x14ac:dyDescent="0.25">
      <c r="A32" s="93" t="s">
        <v>304</v>
      </c>
      <c r="B32" s="7">
        <f t="shared" si="0"/>
        <v>152</v>
      </c>
      <c r="C32" s="7">
        <f t="shared" si="1"/>
        <v>106</v>
      </c>
      <c r="D32" s="7">
        <f t="shared" si="1"/>
        <v>46</v>
      </c>
      <c r="E32" s="7"/>
      <c r="F32" s="7">
        <v>47</v>
      </c>
      <c r="G32" s="7">
        <v>32</v>
      </c>
      <c r="H32" s="7">
        <v>15</v>
      </c>
      <c r="I32" s="7"/>
      <c r="J32" s="7">
        <v>41</v>
      </c>
      <c r="K32" s="7">
        <v>30</v>
      </c>
      <c r="L32" s="7">
        <v>11</v>
      </c>
      <c r="M32" s="7"/>
      <c r="N32" s="7">
        <v>34</v>
      </c>
      <c r="O32" s="7">
        <v>25</v>
      </c>
      <c r="P32" s="7">
        <v>9</v>
      </c>
      <c r="Q32" s="7"/>
      <c r="R32" s="7">
        <v>14</v>
      </c>
      <c r="S32" s="7">
        <v>7</v>
      </c>
      <c r="T32" s="7">
        <v>7</v>
      </c>
      <c r="U32" s="7"/>
      <c r="V32" s="7">
        <v>16</v>
      </c>
      <c r="W32" s="7">
        <v>12</v>
      </c>
      <c r="X32" s="7">
        <v>4</v>
      </c>
    </row>
    <row r="33" spans="1:24" x14ac:dyDescent="0.25">
      <c r="A33" s="93" t="s">
        <v>305</v>
      </c>
      <c r="B33" s="7">
        <f t="shared" si="0"/>
        <v>15</v>
      </c>
      <c r="C33" s="7">
        <f t="shared" si="1"/>
        <v>12</v>
      </c>
      <c r="D33" s="7">
        <f t="shared" si="1"/>
        <v>3</v>
      </c>
      <c r="E33" s="7"/>
      <c r="F33" s="7">
        <v>7</v>
      </c>
      <c r="G33" s="7">
        <v>4</v>
      </c>
      <c r="H33" s="7">
        <v>3</v>
      </c>
      <c r="I33" s="7"/>
      <c r="J33" s="7">
        <v>2</v>
      </c>
      <c r="K33" s="7">
        <v>2</v>
      </c>
      <c r="L33" s="7">
        <v>0</v>
      </c>
      <c r="M33" s="7"/>
      <c r="N33" s="7">
        <v>6</v>
      </c>
      <c r="O33" s="7">
        <v>6</v>
      </c>
      <c r="P33" s="7">
        <v>0</v>
      </c>
      <c r="Q33" s="7"/>
      <c r="R33" s="7">
        <v>0</v>
      </c>
      <c r="S33" s="7">
        <v>0</v>
      </c>
      <c r="T33" s="7">
        <v>0</v>
      </c>
      <c r="U33" s="7"/>
      <c r="V33" s="7">
        <v>0</v>
      </c>
      <c r="W33" s="7">
        <v>0</v>
      </c>
      <c r="X33" s="7">
        <v>0</v>
      </c>
    </row>
    <row r="34" spans="1:24" ht="13.5" thickBot="1" x14ac:dyDescent="0.3">
      <c r="A34" s="93" t="s">
        <v>306</v>
      </c>
      <c r="B34" s="7">
        <f t="shared" si="0"/>
        <v>24</v>
      </c>
      <c r="C34" s="7">
        <f t="shared" si="1"/>
        <v>15</v>
      </c>
      <c r="D34" s="7">
        <f t="shared" si="1"/>
        <v>9</v>
      </c>
      <c r="E34" s="29"/>
      <c r="F34" s="29">
        <v>13</v>
      </c>
      <c r="G34" s="29">
        <v>9</v>
      </c>
      <c r="H34" s="29">
        <v>4</v>
      </c>
      <c r="I34" s="29"/>
      <c r="J34" s="29">
        <v>3</v>
      </c>
      <c r="K34" s="29">
        <v>2</v>
      </c>
      <c r="L34" s="29">
        <v>1</v>
      </c>
      <c r="M34" s="29"/>
      <c r="N34" s="29">
        <v>7</v>
      </c>
      <c r="O34" s="29">
        <v>4</v>
      </c>
      <c r="P34" s="29">
        <v>3</v>
      </c>
      <c r="Q34" s="29"/>
      <c r="R34" s="29">
        <v>0</v>
      </c>
      <c r="S34" s="29">
        <v>0</v>
      </c>
      <c r="T34" s="29">
        <v>0</v>
      </c>
      <c r="U34" s="29"/>
      <c r="V34" s="29">
        <v>1</v>
      </c>
      <c r="W34" s="29">
        <v>0</v>
      </c>
      <c r="X34" s="29">
        <v>1</v>
      </c>
    </row>
    <row r="35" spans="1:24" ht="15" customHeight="1" x14ac:dyDescent="0.25">
      <c r="A35" s="332" t="s">
        <v>262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row>
  </sheetData>
  <mergeCells count="13">
    <mergeCell ref="Q6:Q7"/>
    <mergeCell ref="R6:T6"/>
    <mergeCell ref="V6:X6"/>
    <mergeCell ref="A1:X1"/>
    <mergeCell ref="A2:X2"/>
    <mergeCell ref="A3:X3"/>
    <mergeCell ref="A4:X4"/>
    <mergeCell ref="A5:X5"/>
    <mergeCell ref="A6:A7"/>
    <mergeCell ref="B6:D6"/>
    <mergeCell ref="F6:H6"/>
    <mergeCell ref="J6:L6"/>
    <mergeCell ref="N6:P6"/>
  </mergeCells>
  <hyperlinks>
    <hyperlink ref="Y2" location="Contenido!A1" display="Contenido" xr:uid="{C4DED3E2-E044-40D6-9E0D-73048BFC039F}"/>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73A2-E856-4027-90B8-A590ACC6DBC7}">
  <sheetPr codeName="Hoja104">
    <tabColor rgb="FFAFCAFF"/>
    <pageSetUpPr fitToPage="1"/>
  </sheetPr>
  <dimension ref="A1:Y34"/>
  <sheetViews>
    <sheetView showGridLines="0" showOutlineSymbols="0" showWhiteSpace="0" workbookViewId="0">
      <selection activeCell="C35" sqref="C35"/>
    </sheetView>
  </sheetViews>
  <sheetFormatPr baseColWidth="10" defaultColWidth="11" defaultRowHeight="13" x14ac:dyDescent="0.25"/>
  <cols>
    <col min="1" max="1" width="20.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5" ht="15" customHeight="1" x14ac:dyDescent="0.25">
      <c r="A1" s="436" t="s">
        <v>537</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6" t="s">
        <v>555</v>
      </c>
      <c r="B2" s="436"/>
      <c r="C2" s="436"/>
      <c r="D2" s="436"/>
      <c r="E2" s="436"/>
      <c r="F2" s="436"/>
      <c r="G2" s="436"/>
      <c r="H2" s="436"/>
      <c r="I2" s="436"/>
      <c r="J2" s="436"/>
      <c r="K2" s="436"/>
      <c r="L2" s="436"/>
      <c r="M2" s="436"/>
      <c r="N2" s="436"/>
      <c r="O2" s="436"/>
      <c r="P2" s="436"/>
      <c r="Q2" s="436"/>
      <c r="R2" s="436"/>
      <c r="S2" s="436"/>
      <c r="T2" s="436"/>
      <c r="U2" s="436"/>
      <c r="V2" s="436"/>
      <c r="W2" s="436"/>
      <c r="X2" s="436"/>
      <c r="Y2" s="91" t="s">
        <v>0</v>
      </c>
    </row>
    <row r="3" spans="1:25" ht="14.5" x14ac:dyDescent="0.25">
      <c r="A3" s="437" t="s">
        <v>928</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row>
    <row r="5" spans="1:25" s="6" customFormat="1" ht="18.649999999999999" customHeight="1" x14ac:dyDescent="0.25">
      <c r="A5" s="438" t="s">
        <v>273</v>
      </c>
      <c r="B5" s="461" t="s">
        <v>188</v>
      </c>
      <c r="C5" s="461"/>
      <c r="D5" s="461"/>
      <c r="E5" s="461"/>
      <c r="F5" s="461"/>
      <c r="G5" s="461"/>
      <c r="H5" s="461"/>
      <c r="I5" s="461"/>
      <c r="J5" s="461"/>
      <c r="K5" s="461"/>
      <c r="L5" s="461"/>
      <c r="M5" s="125"/>
      <c r="N5" s="461" t="s">
        <v>255</v>
      </c>
      <c r="O5" s="461"/>
      <c r="P5" s="461"/>
      <c r="Q5" s="461"/>
      <c r="R5" s="461"/>
      <c r="S5" s="461"/>
      <c r="T5" s="461"/>
      <c r="U5" s="461"/>
      <c r="V5" s="461"/>
      <c r="W5" s="461"/>
      <c r="X5" s="461"/>
    </row>
    <row r="6" spans="1:25" s="6" customFormat="1" ht="18.649999999999999" customHeight="1" x14ac:dyDescent="0.25">
      <c r="A6" s="438"/>
      <c r="B6" s="435" t="s">
        <v>188</v>
      </c>
      <c r="C6" s="435"/>
      <c r="D6" s="435"/>
      <c r="E6" s="110"/>
      <c r="F6" s="435" t="s">
        <v>516</v>
      </c>
      <c r="G6" s="435"/>
      <c r="H6" s="435"/>
      <c r="I6" s="110"/>
      <c r="J6" s="435" t="s">
        <v>517</v>
      </c>
      <c r="K6" s="435"/>
      <c r="L6" s="435"/>
      <c r="M6" s="121"/>
      <c r="N6" s="435" t="s">
        <v>188</v>
      </c>
      <c r="O6" s="435"/>
      <c r="P6" s="435"/>
      <c r="Q6" s="110"/>
      <c r="R6" s="435" t="s">
        <v>516</v>
      </c>
      <c r="S6" s="435"/>
      <c r="T6" s="435"/>
      <c r="U6" s="110"/>
      <c r="V6" s="435" t="s">
        <v>517</v>
      </c>
      <c r="W6" s="435"/>
      <c r="X6" s="435"/>
    </row>
    <row r="7" spans="1:25"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21"/>
      <c r="N7" s="112" t="s">
        <v>188</v>
      </c>
      <c r="O7" s="112" t="s">
        <v>258</v>
      </c>
      <c r="P7" s="112" t="s">
        <v>259</v>
      </c>
      <c r="Q7" s="120"/>
      <c r="R7" s="112" t="s">
        <v>188</v>
      </c>
      <c r="S7" s="112" t="s">
        <v>258</v>
      </c>
      <c r="T7" s="112" t="s">
        <v>259</v>
      </c>
      <c r="U7" s="113"/>
      <c r="V7" s="112" t="s">
        <v>188</v>
      </c>
      <c r="W7" s="112" t="s">
        <v>258</v>
      </c>
      <c r="X7" s="112" t="s">
        <v>259</v>
      </c>
    </row>
    <row r="8" spans="1:25"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row>
    <row r="9" spans="1:25" s="6" customFormat="1" x14ac:dyDescent="0.25">
      <c r="A9" s="157" t="s">
        <v>188</v>
      </c>
      <c r="B9" s="25">
        <f>SUM(B10:B33)</f>
        <v>1178</v>
      </c>
      <c r="C9" s="25">
        <f>SUM(C10:C33)</f>
        <v>769</v>
      </c>
      <c r="D9" s="25">
        <f>SUM(D10:D33)</f>
        <v>409</v>
      </c>
      <c r="E9" s="25"/>
      <c r="F9" s="25">
        <f>SUM(F10:F33)</f>
        <v>648</v>
      </c>
      <c r="G9" s="25">
        <f>SUM(G10:G33)</f>
        <v>426</v>
      </c>
      <c r="H9" s="25">
        <f>SUM(H10:H33)</f>
        <v>222</v>
      </c>
      <c r="I9" s="25"/>
      <c r="J9" s="25">
        <f>SUM(J10:J33)</f>
        <v>530</v>
      </c>
      <c r="K9" s="25">
        <f>SUM(K10:K33)</f>
        <v>343</v>
      </c>
      <c r="L9" s="25">
        <f>SUM(L10:L33)</f>
        <v>187</v>
      </c>
      <c r="M9" s="25"/>
      <c r="N9" s="25">
        <f>SUM(N10:N33)</f>
        <v>1175</v>
      </c>
      <c r="O9" s="25">
        <f>SUM(O10:O33)</f>
        <v>767</v>
      </c>
      <c r="P9" s="25">
        <f>SUM(P10:P33)</f>
        <v>408</v>
      </c>
      <c r="Q9" s="25"/>
      <c r="R9" s="25">
        <f>SUM(R10:R33)</f>
        <v>647</v>
      </c>
      <c r="S9" s="25">
        <f>SUM(S10:S33)</f>
        <v>425</v>
      </c>
      <c r="T9" s="25">
        <f>SUM(T10:T33)</f>
        <v>222</v>
      </c>
      <c r="U9" s="25"/>
      <c r="V9" s="25">
        <f>SUM(V10:V33)</f>
        <v>528</v>
      </c>
      <c r="W9" s="25">
        <f>SUM(W10:W33)</f>
        <v>342</v>
      </c>
      <c r="X9" s="25">
        <f>SUM(X10:X33)</f>
        <v>186</v>
      </c>
    </row>
    <row r="10" spans="1:25" x14ac:dyDescent="0.25">
      <c r="A10" s="27" t="s">
        <v>280</v>
      </c>
      <c r="B10" s="7">
        <f>+C10+D10</f>
        <v>86</v>
      </c>
      <c r="C10" s="7">
        <f>+G10+K10</f>
        <v>57</v>
      </c>
      <c r="D10" s="7">
        <f>+H10+L10</f>
        <v>29</v>
      </c>
      <c r="E10" s="7"/>
      <c r="F10" s="7">
        <v>60</v>
      </c>
      <c r="G10" s="7">
        <v>37</v>
      </c>
      <c r="H10" s="7">
        <v>23</v>
      </c>
      <c r="I10" s="7"/>
      <c r="J10" s="7">
        <v>26</v>
      </c>
      <c r="K10" s="7">
        <v>20</v>
      </c>
      <c r="L10" s="7">
        <v>6</v>
      </c>
      <c r="M10" s="7"/>
      <c r="N10" s="7">
        <f>+O10+P10</f>
        <v>86</v>
      </c>
      <c r="O10" s="7">
        <f>+S10+W10</f>
        <v>57</v>
      </c>
      <c r="P10" s="7">
        <f>+T10+X10</f>
        <v>29</v>
      </c>
      <c r="Q10" s="7"/>
      <c r="R10" s="7">
        <v>60</v>
      </c>
      <c r="S10" s="7">
        <v>37</v>
      </c>
      <c r="T10" s="7">
        <v>23</v>
      </c>
      <c r="U10" s="7"/>
      <c r="V10" s="7">
        <v>26</v>
      </c>
      <c r="W10" s="7">
        <v>20</v>
      </c>
      <c r="X10" s="7">
        <v>6</v>
      </c>
    </row>
    <row r="11" spans="1:25" x14ac:dyDescent="0.25">
      <c r="A11" s="27" t="s">
        <v>281</v>
      </c>
      <c r="B11" s="7">
        <f t="shared" ref="B11:B33" si="0">+C11+D11</f>
        <v>80</v>
      </c>
      <c r="C11" s="7">
        <f t="shared" ref="C11:D33" si="1">+G11+K11</f>
        <v>54</v>
      </c>
      <c r="D11" s="7">
        <f t="shared" si="1"/>
        <v>26</v>
      </c>
      <c r="E11" s="7"/>
      <c r="F11" s="7">
        <v>48</v>
      </c>
      <c r="G11" s="7">
        <v>36</v>
      </c>
      <c r="H11" s="7">
        <v>12</v>
      </c>
      <c r="I11" s="7"/>
      <c r="J11" s="7">
        <v>32</v>
      </c>
      <c r="K11" s="7">
        <v>18</v>
      </c>
      <c r="L11" s="7">
        <v>14</v>
      </c>
      <c r="M11" s="7"/>
      <c r="N11" s="7">
        <f t="shared" ref="N11:N33" si="2">+O11+P11</f>
        <v>80</v>
      </c>
      <c r="O11" s="7">
        <f t="shared" ref="O11:P33" si="3">+S11+W11</f>
        <v>54</v>
      </c>
      <c r="P11" s="7">
        <f t="shared" si="3"/>
        <v>26</v>
      </c>
      <c r="Q11" s="7"/>
      <c r="R11" s="7">
        <v>48</v>
      </c>
      <c r="S11" s="7">
        <v>36</v>
      </c>
      <c r="T11" s="7">
        <v>12</v>
      </c>
      <c r="U11" s="7"/>
      <c r="V11" s="7">
        <v>32</v>
      </c>
      <c r="W11" s="7">
        <v>18</v>
      </c>
      <c r="X11" s="7">
        <v>14</v>
      </c>
    </row>
    <row r="12" spans="1:25" x14ac:dyDescent="0.25">
      <c r="A12" s="27" t="s">
        <v>282</v>
      </c>
      <c r="B12" s="7">
        <f t="shared" si="0"/>
        <v>87</v>
      </c>
      <c r="C12" s="7">
        <f t="shared" si="1"/>
        <v>58</v>
      </c>
      <c r="D12" s="7">
        <f t="shared" si="1"/>
        <v>29</v>
      </c>
      <c r="E12" s="7"/>
      <c r="F12" s="7">
        <v>35</v>
      </c>
      <c r="G12" s="7">
        <v>24</v>
      </c>
      <c r="H12" s="7">
        <v>11</v>
      </c>
      <c r="I12" s="7"/>
      <c r="J12" s="7">
        <v>52</v>
      </c>
      <c r="K12" s="7">
        <v>34</v>
      </c>
      <c r="L12" s="7">
        <v>18</v>
      </c>
      <c r="M12" s="7"/>
      <c r="N12" s="7">
        <f t="shared" si="2"/>
        <v>87</v>
      </c>
      <c r="O12" s="7">
        <f t="shared" si="3"/>
        <v>58</v>
      </c>
      <c r="P12" s="7">
        <f t="shared" si="3"/>
        <v>29</v>
      </c>
      <c r="Q12" s="7"/>
      <c r="R12" s="7">
        <v>35</v>
      </c>
      <c r="S12" s="7">
        <v>24</v>
      </c>
      <c r="T12" s="7">
        <v>11</v>
      </c>
      <c r="U12" s="7"/>
      <c r="V12" s="7">
        <v>52</v>
      </c>
      <c r="W12" s="7">
        <v>34</v>
      </c>
      <c r="X12" s="7">
        <v>18</v>
      </c>
    </row>
    <row r="13" spans="1:25" x14ac:dyDescent="0.25">
      <c r="A13" s="27" t="s">
        <v>283</v>
      </c>
      <c r="B13" s="7">
        <f t="shared" si="0"/>
        <v>86</v>
      </c>
      <c r="C13" s="7">
        <f t="shared" si="1"/>
        <v>58</v>
      </c>
      <c r="D13" s="7">
        <f t="shared" si="1"/>
        <v>28</v>
      </c>
      <c r="E13" s="7"/>
      <c r="F13" s="7">
        <v>41</v>
      </c>
      <c r="G13" s="7">
        <v>32</v>
      </c>
      <c r="H13" s="7">
        <v>9</v>
      </c>
      <c r="I13" s="7"/>
      <c r="J13" s="7">
        <v>45</v>
      </c>
      <c r="K13" s="7">
        <v>26</v>
      </c>
      <c r="L13" s="7">
        <v>19</v>
      </c>
      <c r="M13" s="7"/>
      <c r="N13" s="7">
        <f t="shared" si="2"/>
        <v>86</v>
      </c>
      <c r="O13" s="7">
        <f t="shared" si="3"/>
        <v>58</v>
      </c>
      <c r="P13" s="7">
        <f t="shared" si="3"/>
        <v>28</v>
      </c>
      <c r="Q13" s="7"/>
      <c r="R13" s="7">
        <v>41</v>
      </c>
      <c r="S13" s="7">
        <v>32</v>
      </c>
      <c r="T13" s="7">
        <v>9</v>
      </c>
      <c r="U13" s="7"/>
      <c r="V13" s="7">
        <v>45</v>
      </c>
      <c r="W13" s="7">
        <v>26</v>
      </c>
      <c r="X13" s="7">
        <v>19</v>
      </c>
    </row>
    <row r="14" spans="1:25" x14ac:dyDescent="0.25">
      <c r="A14" s="27" t="s">
        <v>284</v>
      </c>
      <c r="B14" s="7">
        <f t="shared" si="0"/>
        <v>30</v>
      </c>
      <c r="C14" s="7">
        <f t="shared" si="1"/>
        <v>20</v>
      </c>
      <c r="D14" s="7">
        <f t="shared" si="1"/>
        <v>10</v>
      </c>
      <c r="E14" s="7"/>
      <c r="F14" s="7">
        <v>19</v>
      </c>
      <c r="G14" s="7">
        <v>12</v>
      </c>
      <c r="H14" s="7">
        <v>7</v>
      </c>
      <c r="I14" s="7"/>
      <c r="J14" s="7">
        <v>11</v>
      </c>
      <c r="K14" s="7">
        <v>8</v>
      </c>
      <c r="L14" s="7">
        <v>3</v>
      </c>
      <c r="M14" s="7"/>
      <c r="N14" s="7">
        <f t="shared" si="2"/>
        <v>30</v>
      </c>
      <c r="O14" s="7">
        <f t="shared" si="3"/>
        <v>20</v>
      </c>
      <c r="P14" s="7">
        <f t="shared" si="3"/>
        <v>10</v>
      </c>
      <c r="Q14" s="7"/>
      <c r="R14" s="7">
        <v>19</v>
      </c>
      <c r="S14" s="7">
        <v>12</v>
      </c>
      <c r="T14" s="7">
        <v>7</v>
      </c>
      <c r="U14" s="7"/>
      <c r="V14" s="7">
        <v>11</v>
      </c>
      <c r="W14" s="7">
        <v>8</v>
      </c>
      <c r="X14" s="7">
        <v>3</v>
      </c>
    </row>
    <row r="15" spans="1:25" x14ac:dyDescent="0.25">
      <c r="A15" s="27" t="s">
        <v>286</v>
      </c>
      <c r="B15" s="7">
        <f t="shared" si="0"/>
        <v>21</v>
      </c>
      <c r="C15" s="7">
        <f t="shared" si="1"/>
        <v>15</v>
      </c>
      <c r="D15" s="7">
        <f t="shared" si="1"/>
        <v>6</v>
      </c>
      <c r="E15" s="7"/>
      <c r="F15" s="7">
        <v>16</v>
      </c>
      <c r="G15" s="7">
        <v>11</v>
      </c>
      <c r="H15" s="7">
        <v>5</v>
      </c>
      <c r="I15" s="7"/>
      <c r="J15" s="7">
        <v>5</v>
      </c>
      <c r="K15" s="7">
        <v>4</v>
      </c>
      <c r="L15" s="7">
        <v>1</v>
      </c>
      <c r="M15" s="7"/>
      <c r="N15" s="7">
        <f t="shared" si="2"/>
        <v>21</v>
      </c>
      <c r="O15" s="7">
        <f t="shared" si="3"/>
        <v>15</v>
      </c>
      <c r="P15" s="7">
        <f t="shared" si="3"/>
        <v>6</v>
      </c>
      <c r="Q15" s="7"/>
      <c r="R15" s="7">
        <v>16</v>
      </c>
      <c r="S15" s="7">
        <v>11</v>
      </c>
      <c r="T15" s="7">
        <v>5</v>
      </c>
      <c r="U15" s="7"/>
      <c r="V15" s="7">
        <v>5</v>
      </c>
      <c r="W15" s="7">
        <v>4</v>
      </c>
      <c r="X15" s="7">
        <v>1</v>
      </c>
    </row>
    <row r="16" spans="1:25" x14ac:dyDescent="0.25">
      <c r="A16" s="27" t="s">
        <v>287</v>
      </c>
      <c r="B16" s="7">
        <f t="shared" si="0"/>
        <v>238</v>
      </c>
      <c r="C16" s="7">
        <f t="shared" si="1"/>
        <v>161</v>
      </c>
      <c r="D16" s="7">
        <f t="shared" si="1"/>
        <v>77</v>
      </c>
      <c r="E16" s="7"/>
      <c r="F16" s="7">
        <v>119</v>
      </c>
      <c r="G16" s="7">
        <v>78</v>
      </c>
      <c r="H16" s="7">
        <v>41</v>
      </c>
      <c r="I16" s="7"/>
      <c r="J16" s="7">
        <v>119</v>
      </c>
      <c r="K16" s="7">
        <v>83</v>
      </c>
      <c r="L16" s="7">
        <v>36</v>
      </c>
      <c r="M16" s="7"/>
      <c r="N16" s="7">
        <f t="shared" si="2"/>
        <v>238</v>
      </c>
      <c r="O16" s="7">
        <f t="shared" si="3"/>
        <v>161</v>
      </c>
      <c r="P16" s="7">
        <f t="shared" si="3"/>
        <v>77</v>
      </c>
      <c r="Q16" s="7"/>
      <c r="R16" s="7">
        <v>119</v>
      </c>
      <c r="S16" s="7">
        <v>78</v>
      </c>
      <c r="T16" s="7">
        <v>41</v>
      </c>
      <c r="U16" s="7"/>
      <c r="V16" s="7">
        <v>119</v>
      </c>
      <c r="W16" s="7">
        <v>83</v>
      </c>
      <c r="X16" s="7">
        <v>36</v>
      </c>
    </row>
    <row r="17" spans="1:24" x14ac:dyDescent="0.25">
      <c r="A17" s="27" t="s">
        <v>288</v>
      </c>
      <c r="B17" s="7">
        <f t="shared" si="0"/>
        <v>34</v>
      </c>
      <c r="C17" s="7">
        <f t="shared" si="1"/>
        <v>24</v>
      </c>
      <c r="D17" s="7">
        <f t="shared" si="1"/>
        <v>10</v>
      </c>
      <c r="E17" s="7"/>
      <c r="F17" s="7">
        <v>17</v>
      </c>
      <c r="G17" s="7">
        <v>12</v>
      </c>
      <c r="H17" s="7">
        <v>5</v>
      </c>
      <c r="I17" s="7"/>
      <c r="J17" s="7">
        <v>17</v>
      </c>
      <c r="K17" s="7">
        <v>12</v>
      </c>
      <c r="L17" s="7">
        <v>5</v>
      </c>
      <c r="M17" s="7"/>
      <c r="N17" s="7">
        <f t="shared" si="2"/>
        <v>31</v>
      </c>
      <c r="O17" s="7">
        <f t="shared" si="3"/>
        <v>22</v>
      </c>
      <c r="P17" s="7">
        <f t="shared" si="3"/>
        <v>9</v>
      </c>
      <c r="Q17" s="7"/>
      <c r="R17" s="7">
        <v>16</v>
      </c>
      <c r="S17" s="7">
        <v>11</v>
      </c>
      <c r="T17" s="7">
        <v>5</v>
      </c>
      <c r="U17" s="7"/>
      <c r="V17" s="7">
        <v>15</v>
      </c>
      <c r="W17" s="7">
        <v>11</v>
      </c>
      <c r="X17" s="7">
        <v>4</v>
      </c>
    </row>
    <row r="18" spans="1:24" x14ac:dyDescent="0.25">
      <c r="A18" s="27" t="s">
        <v>289</v>
      </c>
      <c r="B18" s="7">
        <f t="shared" si="0"/>
        <v>46</v>
      </c>
      <c r="C18" s="7">
        <f t="shared" si="1"/>
        <v>27</v>
      </c>
      <c r="D18" s="7">
        <f t="shared" si="1"/>
        <v>19</v>
      </c>
      <c r="E18" s="7"/>
      <c r="F18" s="7">
        <v>22</v>
      </c>
      <c r="G18" s="7">
        <v>14</v>
      </c>
      <c r="H18" s="7">
        <v>8</v>
      </c>
      <c r="I18" s="7"/>
      <c r="J18" s="7">
        <v>24</v>
      </c>
      <c r="K18" s="7">
        <v>13</v>
      </c>
      <c r="L18" s="7">
        <v>11</v>
      </c>
      <c r="M18" s="7"/>
      <c r="N18" s="7">
        <f t="shared" si="2"/>
        <v>46</v>
      </c>
      <c r="O18" s="7">
        <f t="shared" si="3"/>
        <v>27</v>
      </c>
      <c r="P18" s="7">
        <f t="shared" si="3"/>
        <v>19</v>
      </c>
      <c r="Q18" s="7"/>
      <c r="R18" s="7">
        <v>22</v>
      </c>
      <c r="S18" s="7">
        <v>14</v>
      </c>
      <c r="T18" s="7">
        <v>8</v>
      </c>
      <c r="U18" s="7"/>
      <c r="V18" s="7">
        <v>24</v>
      </c>
      <c r="W18" s="7">
        <v>13</v>
      </c>
      <c r="X18" s="7">
        <v>11</v>
      </c>
    </row>
    <row r="19" spans="1:24" x14ac:dyDescent="0.25">
      <c r="A19" s="27" t="s">
        <v>290</v>
      </c>
      <c r="B19" s="7">
        <f t="shared" si="0"/>
        <v>9</v>
      </c>
      <c r="C19" s="7">
        <f t="shared" si="1"/>
        <v>8</v>
      </c>
      <c r="D19" s="7">
        <f t="shared" si="1"/>
        <v>1</v>
      </c>
      <c r="E19" s="7"/>
      <c r="F19" s="7">
        <v>8</v>
      </c>
      <c r="G19" s="7">
        <v>7</v>
      </c>
      <c r="H19" s="7">
        <v>1</v>
      </c>
      <c r="I19" s="7"/>
      <c r="J19" s="7">
        <v>1</v>
      </c>
      <c r="K19" s="7">
        <v>1</v>
      </c>
      <c r="L19" s="7">
        <v>0</v>
      </c>
      <c r="M19" s="7"/>
      <c r="N19" s="7">
        <f t="shared" si="2"/>
        <v>9</v>
      </c>
      <c r="O19" s="7">
        <f t="shared" si="3"/>
        <v>8</v>
      </c>
      <c r="P19" s="7">
        <f t="shared" si="3"/>
        <v>1</v>
      </c>
      <c r="Q19" s="7"/>
      <c r="R19" s="7">
        <v>8</v>
      </c>
      <c r="S19" s="7">
        <v>7</v>
      </c>
      <c r="T19" s="7">
        <v>1</v>
      </c>
      <c r="U19" s="7"/>
      <c r="V19" s="7">
        <v>1</v>
      </c>
      <c r="W19" s="7">
        <v>1</v>
      </c>
      <c r="X19" s="7">
        <v>0</v>
      </c>
    </row>
    <row r="20" spans="1:24" x14ac:dyDescent="0.25">
      <c r="A20" s="27" t="s">
        <v>291</v>
      </c>
      <c r="B20" s="7">
        <f t="shared" si="0"/>
        <v>78</v>
      </c>
      <c r="C20" s="7">
        <f t="shared" si="1"/>
        <v>45</v>
      </c>
      <c r="D20" s="7">
        <f t="shared" si="1"/>
        <v>33</v>
      </c>
      <c r="E20" s="7"/>
      <c r="F20" s="7">
        <v>39</v>
      </c>
      <c r="G20" s="7">
        <v>22</v>
      </c>
      <c r="H20" s="7">
        <v>17</v>
      </c>
      <c r="I20" s="7"/>
      <c r="J20" s="7">
        <v>39</v>
      </c>
      <c r="K20" s="7">
        <v>23</v>
      </c>
      <c r="L20" s="7">
        <v>16</v>
      </c>
      <c r="M20" s="7"/>
      <c r="N20" s="7">
        <f t="shared" si="2"/>
        <v>78</v>
      </c>
      <c r="O20" s="7">
        <f t="shared" si="3"/>
        <v>45</v>
      </c>
      <c r="P20" s="7">
        <f t="shared" si="3"/>
        <v>33</v>
      </c>
      <c r="Q20" s="7"/>
      <c r="R20" s="7">
        <v>39</v>
      </c>
      <c r="S20" s="7">
        <v>22</v>
      </c>
      <c r="T20" s="7">
        <v>17</v>
      </c>
      <c r="U20" s="7"/>
      <c r="V20" s="7">
        <v>39</v>
      </c>
      <c r="W20" s="7">
        <v>23</v>
      </c>
      <c r="X20" s="7">
        <v>16</v>
      </c>
    </row>
    <row r="21" spans="1:24" x14ac:dyDescent="0.25">
      <c r="A21" s="27" t="s">
        <v>293</v>
      </c>
      <c r="B21" s="7">
        <f t="shared" si="0"/>
        <v>99</v>
      </c>
      <c r="C21" s="7">
        <f t="shared" si="1"/>
        <v>69</v>
      </c>
      <c r="D21" s="7">
        <f t="shared" si="1"/>
        <v>30</v>
      </c>
      <c r="E21" s="7"/>
      <c r="F21" s="7">
        <v>53</v>
      </c>
      <c r="G21" s="7">
        <v>34</v>
      </c>
      <c r="H21" s="7">
        <v>19</v>
      </c>
      <c r="I21" s="7"/>
      <c r="J21" s="7">
        <v>46</v>
      </c>
      <c r="K21" s="7">
        <v>35</v>
      </c>
      <c r="L21" s="7">
        <v>11</v>
      </c>
      <c r="M21" s="7"/>
      <c r="N21" s="7">
        <f t="shared" si="2"/>
        <v>99</v>
      </c>
      <c r="O21" s="7">
        <f t="shared" si="3"/>
        <v>69</v>
      </c>
      <c r="P21" s="7">
        <f t="shared" si="3"/>
        <v>30</v>
      </c>
      <c r="Q21" s="7"/>
      <c r="R21" s="7">
        <v>53</v>
      </c>
      <c r="S21" s="7">
        <v>34</v>
      </c>
      <c r="T21" s="7">
        <v>19</v>
      </c>
      <c r="U21" s="7"/>
      <c r="V21" s="7">
        <v>46</v>
      </c>
      <c r="W21" s="7">
        <v>35</v>
      </c>
      <c r="X21" s="7">
        <v>11</v>
      </c>
    </row>
    <row r="22" spans="1:24" x14ac:dyDescent="0.25">
      <c r="A22" s="27" t="s">
        <v>294</v>
      </c>
      <c r="B22" s="7">
        <f t="shared" si="0"/>
        <v>22</v>
      </c>
      <c r="C22" s="7">
        <f t="shared" si="1"/>
        <v>12</v>
      </c>
      <c r="D22" s="7">
        <f t="shared" si="1"/>
        <v>10</v>
      </c>
      <c r="E22" s="7"/>
      <c r="F22" s="7">
        <v>10</v>
      </c>
      <c r="G22" s="7">
        <v>5</v>
      </c>
      <c r="H22" s="7">
        <v>5</v>
      </c>
      <c r="I22" s="7"/>
      <c r="J22" s="7">
        <v>12</v>
      </c>
      <c r="K22" s="7">
        <v>7</v>
      </c>
      <c r="L22" s="7">
        <v>5</v>
      </c>
      <c r="M22" s="7"/>
      <c r="N22" s="7">
        <f t="shared" si="2"/>
        <v>22</v>
      </c>
      <c r="O22" s="7">
        <f t="shared" si="3"/>
        <v>12</v>
      </c>
      <c r="P22" s="7">
        <f t="shared" si="3"/>
        <v>10</v>
      </c>
      <c r="Q22" s="7"/>
      <c r="R22" s="7">
        <v>10</v>
      </c>
      <c r="S22" s="7">
        <v>5</v>
      </c>
      <c r="T22" s="7">
        <v>5</v>
      </c>
      <c r="U22" s="7"/>
      <c r="V22" s="7">
        <v>12</v>
      </c>
      <c r="W22" s="7">
        <v>7</v>
      </c>
      <c r="X22" s="7">
        <v>5</v>
      </c>
    </row>
    <row r="23" spans="1:24" x14ac:dyDescent="0.25">
      <c r="A23" s="27" t="s">
        <v>295</v>
      </c>
      <c r="B23" s="7">
        <f t="shared" si="0"/>
        <v>5</v>
      </c>
      <c r="C23" s="7">
        <f t="shared" si="1"/>
        <v>2</v>
      </c>
      <c r="D23" s="7">
        <f t="shared" si="1"/>
        <v>3</v>
      </c>
      <c r="E23" s="7"/>
      <c r="F23" s="7">
        <v>4</v>
      </c>
      <c r="G23" s="7">
        <v>2</v>
      </c>
      <c r="H23" s="7">
        <v>2</v>
      </c>
      <c r="I23" s="7"/>
      <c r="J23" s="7">
        <v>1</v>
      </c>
      <c r="K23" s="7">
        <v>0</v>
      </c>
      <c r="L23" s="7">
        <v>1</v>
      </c>
      <c r="M23" s="7"/>
      <c r="N23" s="7">
        <f t="shared" si="2"/>
        <v>5</v>
      </c>
      <c r="O23" s="7">
        <f t="shared" si="3"/>
        <v>2</v>
      </c>
      <c r="P23" s="7">
        <f t="shared" si="3"/>
        <v>3</v>
      </c>
      <c r="Q23" s="7"/>
      <c r="R23" s="7">
        <v>4</v>
      </c>
      <c r="S23" s="7">
        <v>2</v>
      </c>
      <c r="T23" s="7">
        <v>2</v>
      </c>
      <c r="U23" s="7"/>
      <c r="V23" s="7">
        <v>1</v>
      </c>
      <c r="W23" s="7">
        <v>0</v>
      </c>
      <c r="X23" s="7">
        <v>1</v>
      </c>
    </row>
    <row r="24" spans="1:24" x14ac:dyDescent="0.25">
      <c r="A24" s="27" t="s">
        <v>296</v>
      </c>
      <c r="B24" s="7">
        <f t="shared" si="0"/>
        <v>5</v>
      </c>
      <c r="C24" s="7">
        <f t="shared" si="1"/>
        <v>3</v>
      </c>
      <c r="D24" s="7">
        <f t="shared" si="1"/>
        <v>2</v>
      </c>
      <c r="E24" s="7"/>
      <c r="F24" s="7">
        <v>1</v>
      </c>
      <c r="G24" s="7">
        <v>1</v>
      </c>
      <c r="H24" s="7">
        <v>0</v>
      </c>
      <c r="I24" s="7"/>
      <c r="J24" s="7">
        <v>4</v>
      </c>
      <c r="K24" s="7">
        <v>2</v>
      </c>
      <c r="L24" s="7">
        <v>2</v>
      </c>
      <c r="M24" s="7"/>
      <c r="N24" s="7">
        <f t="shared" si="2"/>
        <v>5</v>
      </c>
      <c r="O24" s="7">
        <f t="shared" si="3"/>
        <v>3</v>
      </c>
      <c r="P24" s="7">
        <f t="shared" si="3"/>
        <v>2</v>
      </c>
      <c r="Q24" s="7"/>
      <c r="R24" s="7">
        <v>1</v>
      </c>
      <c r="S24" s="7">
        <v>1</v>
      </c>
      <c r="T24" s="7">
        <v>0</v>
      </c>
      <c r="U24" s="7"/>
      <c r="V24" s="7">
        <v>4</v>
      </c>
      <c r="W24" s="7">
        <v>2</v>
      </c>
      <c r="X24" s="7">
        <v>2</v>
      </c>
    </row>
    <row r="25" spans="1:24" x14ac:dyDescent="0.25">
      <c r="A25" s="27" t="s">
        <v>297</v>
      </c>
      <c r="B25" s="7">
        <f t="shared" si="0"/>
        <v>28</v>
      </c>
      <c r="C25" s="7">
        <f t="shared" si="1"/>
        <v>17</v>
      </c>
      <c r="D25" s="7">
        <f t="shared" si="1"/>
        <v>11</v>
      </c>
      <c r="E25" s="7"/>
      <c r="F25" s="7">
        <v>16</v>
      </c>
      <c r="G25" s="7">
        <v>8</v>
      </c>
      <c r="H25" s="7">
        <v>8</v>
      </c>
      <c r="I25" s="7"/>
      <c r="J25" s="7">
        <v>12</v>
      </c>
      <c r="K25" s="7">
        <v>9</v>
      </c>
      <c r="L25" s="7">
        <v>3</v>
      </c>
      <c r="M25" s="7"/>
      <c r="N25" s="7">
        <f t="shared" si="2"/>
        <v>28</v>
      </c>
      <c r="O25" s="7">
        <f t="shared" si="3"/>
        <v>17</v>
      </c>
      <c r="P25" s="7">
        <f t="shared" si="3"/>
        <v>11</v>
      </c>
      <c r="Q25" s="7"/>
      <c r="R25" s="7">
        <v>16</v>
      </c>
      <c r="S25" s="7">
        <v>8</v>
      </c>
      <c r="T25" s="7">
        <v>8</v>
      </c>
      <c r="U25" s="7"/>
      <c r="V25" s="7">
        <v>12</v>
      </c>
      <c r="W25" s="7">
        <v>9</v>
      </c>
      <c r="X25" s="7">
        <v>3</v>
      </c>
    </row>
    <row r="26" spans="1:24" x14ac:dyDescent="0.25">
      <c r="A26" s="27" t="s">
        <v>298</v>
      </c>
      <c r="B26" s="7">
        <f t="shared" si="0"/>
        <v>24</v>
      </c>
      <c r="C26" s="7">
        <f t="shared" si="1"/>
        <v>16</v>
      </c>
      <c r="D26" s="7">
        <f t="shared" si="1"/>
        <v>8</v>
      </c>
      <c r="E26" s="7"/>
      <c r="F26" s="7">
        <v>16</v>
      </c>
      <c r="G26" s="7">
        <v>11</v>
      </c>
      <c r="H26" s="7">
        <v>5</v>
      </c>
      <c r="I26" s="7"/>
      <c r="J26" s="7">
        <v>8</v>
      </c>
      <c r="K26" s="7">
        <v>5</v>
      </c>
      <c r="L26" s="7">
        <v>3</v>
      </c>
      <c r="M26" s="7"/>
      <c r="N26" s="7">
        <f t="shared" si="2"/>
        <v>24</v>
      </c>
      <c r="O26" s="7">
        <f t="shared" si="3"/>
        <v>16</v>
      </c>
      <c r="P26" s="7">
        <f t="shared" si="3"/>
        <v>8</v>
      </c>
      <c r="Q26" s="7"/>
      <c r="R26" s="7">
        <v>16</v>
      </c>
      <c r="S26" s="7">
        <v>11</v>
      </c>
      <c r="T26" s="7">
        <v>5</v>
      </c>
      <c r="U26" s="7"/>
      <c r="V26" s="7">
        <v>8</v>
      </c>
      <c r="W26" s="7">
        <v>5</v>
      </c>
      <c r="X26" s="7">
        <v>3</v>
      </c>
    </row>
    <row r="27" spans="1:24" x14ac:dyDescent="0.25">
      <c r="A27" s="27" t="s">
        <v>299</v>
      </c>
      <c r="B27" s="7">
        <f t="shared" si="0"/>
        <v>49</v>
      </c>
      <c r="C27" s="7">
        <f t="shared" si="1"/>
        <v>24</v>
      </c>
      <c r="D27" s="7">
        <f t="shared" si="1"/>
        <v>25</v>
      </c>
      <c r="E27" s="7"/>
      <c r="F27" s="7">
        <v>32</v>
      </c>
      <c r="G27" s="7">
        <v>18</v>
      </c>
      <c r="H27" s="7">
        <v>14</v>
      </c>
      <c r="I27" s="7"/>
      <c r="J27" s="7">
        <v>17</v>
      </c>
      <c r="K27" s="7">
        <v>6</v>
      </c>
      <c r="L27" s="7">
        <v>11</v>
      </c>
      <c r="M27" s="7"/>
      <c r="N27" s="7">
        <f t="shared" si="2"/>
        <v>49</v>
      </c>
      <c r="O27" s="7">
        <f t="shared" si="3"/>
        <v>24</v>
      </c>
      <c r="P27" s="7">
        <f t="shared" si="3"/>
        <v>25</v>
      </c>
      <c r="Q27" s="7"/>
      <c r="R27" s="7">
        <v>32</v>
      </c>
      <c r="S27" s="7">
        <v>18</v>
      </c>
      <c r="T27" s="7">
        <v>14</v>
      </c>
      <c r="U27" s="7"/>
      <c r="V27" s="7">
        <v>17</v>
      </c>
      <c r="W27" s="7">
        <v>6</v>
      </c>
      <c r="X27" s="7">
        <v>11</v>
      </c>
    </row>
    <row r="28" spans="1:24" x14ac:dyDescent="0.25">
      <c r="A28" s="27" t="s">
        <v>300</v>
      </c>
      <c r="B28" s="7">
        <f t="shared" si="0"/>
        <v>30</v>
      </c>
      <c r="C28" s="7">
        <f t="shared" si="1"/>
        <v>19</v>
      </c>
      <c r="D28" s="7">
        <f t="shared" si="1"/>
        <v>11</v>
      </c>
      <c r="E28" s="7"/>
      <c r="F28" s="7">
        <v>11</v>
      </c>
      <c r="G28" s="7">
        <v>8</v>
      </c>
      <c r="H28" s="7">
        <v>3</v>
      </c>
      <c r="I28" s="7"/>
      <c r="J28" s="7">
        <v>19</v>
      </c>
      <c r="K28" s="7">
        <v>11</v>
      </c>
      <c r="L28" s="7">
        <v>8</v>
      </c>
      <c r="M28" s="7"/>
      <c r="N28" s="7">
        <f t="shared" si="2"/>
        <v>30</v>
      </c>
      <c r="O28" s="7">
        <f t="shared" si="3"/>
        <v>19</v>
      </c>
      <c r="P28" s="7">
        <f t="shared" si="3"/>
        <v>11</v>
      </c>
      <c r="Q28" s="7"/>
      <c r="R28" s="7">
        <v>11</v>
      </c>
      <c r="S28" s="7">
        <v>8</v>
      </c>
      <c r="T28" s="7">
        <v>3</v>
      </c>
      <c r="U28" s="7"/>
      <c r="V28" s="7">
        <v>19</v>
      </c>
      <c r="W28" s="7">
        <v>11</v>
      </c>
      <c r="X28" s="7">
        <v>8</v>
      </c>
    </row>
    <row r="29" spans="1:24" x14ac:dyDescent="0.25">
      <c r="A29" s="27" t="s">
        <v>301</v>
      </c>
      <c r="B29" s="7">
        <f t="shared" si="0"/>
        <v>8</v>
      </c>
      <c r="C29" s="7">
        <f t="shared" si="1"/>
        <v>6</v>
      </c>
      <c r="D29" s="7">
        <f t="shared" si="1"/>
        <v>2</v>
      </c>
      <c r="E29" s="7"/>
      <c r="F29" s="7">
        <v>8</v>
      </c>
      <c r="G29" s="7">
        <v>6</v>
      </c>
      <c r="H29" s="7">
        <v>2</v>
      </c>
      <c r="I29" s="7"/>
      <c r="J29" s="7">
        <v>0</v>
      </c>
      <c r="K29" s="7">
        <v>0</v>
      </c>
      <c r="L29" s="7">
        <v>0</v>
      </c>
      <c r="M29" s="7"/>
      <c r="N29" s="7">
        <f t="shared" si="2"/>
        <v>8</v>
      </c>
      <c r="O29" s="7">
        <f t="shared" si="3"/>
        <v>6</v>
      </c>
      <c r="P29" s="7">
        <f t="shared" si="3"/>
        <v>2</v>
      </c>
      <c r="Q29" s="7"/>
      <c r="R29" s="7">
        <v>8</v>
      </c>
      <c r="S29" s="7">
        <v>6</v>
      </c>
      <c r="T29" s="7">
        <v>2</v>
      </c>
      <c r="U29" s="7"/>
      <c r="V29" s="7">
        <v>0</v>
      </c>
      <c r="W29" s="7">
        <v>0</v>
      </c>
      <c r="X29" s="7">
        <v>0</v>
      </c>
    </row>
    <row r="30" spans="1:24" x14ac:dyDescent="0.25">
      <c r="A30" s="27" t="s">
        <v>302</v>
      </c>
      <c r="B30" s="7">
        <f t="shared" si="0"/>
        <v>1</v>
      </c>
      <c r="C30" s="7">
        <f t="shared" si="1"/>
        <v>0</v>
      </c>
      <c r="D30" s="7">
        <f t="shared" si="1"/>
        <v>1</v>
      </c>
      <c r="E30" s="7"/>
      <c r="F30" s="7">
        <v>1</v>
      </c>
      <c r="G30" s="7">
        <v>0</v>
      </c>
      <c r="H30" s="7">
        <v>1</v>
      </c>
      <c r="I30" s="7"/>
      <c r="J30" s="7">
        <v>0</v>
      </c>
      <c r="K30" s="7">
        <v>0</v>
      </c>
      <c r="L30" s="7">
        <v>0</v>
      </c>
      <c r="M30" s="7"/>
      <c r="N30" s="7">
        <f t="shared" si="2"/>
        <v>1</v>
      </c>
      <c r="O30" s="7">
        <f t="shared" si="3"/>
        <v>0</v>
      </c>
      <c r="P30" s="7">
        <f t="shared" si="3"/>
        <v>1</v>
      </c>
      <c r="Q30" s="7"/>
      <c r="R30" s="7">
        <v>1</v>
      </c>
      <c r="S30" s="7">
        <v>0</v>
      </c>
      <c r="T30" s="7">
        <v>1</v>
      </c>
      <c r="U30" s="7"/>
      <c r="V30" s="7">
        <v>0</v>
      </c>
      <c r="W30" s="7">
        <v>0</v>
      </c>
      <c r="X30" s="7">
        <v>0</v>
      </c>
    </row>
    <row r="31" spans="1:24" x14ac:dyDescent="0.25">
      <c r="A31" s="27" t="s">
        <v>303</v>
      </c>
      <c r="B31" s="7">
        <f t="shared" si="0"/>
        <v>5</v>
      </c>
      <c r="C31" s="7">
        <f t="shared" si="1"/>
        <v>2</v>
      </c>
      <c r="D31" s="7">
        <f t="shared" si="1"/>
        <v>3</v>
      </c>
      <c r="E31" s="7"/>
      <c r="F31" s="7">
        <v>3</v>
      </c>
      <c r="G31" s="7">
        <v>2</v>
      </c>
      <c r="H31" s="7">
        <v>1</v>
      </c>
      <c r="I31" s="7"/>
      <c r="J31" s="7">
        <v>2</v>
      </c>
      <c r="K31" s="7">
        <v>0</v>
      </c>
      <c r="L31" s="7">
        <v>2</v>
      </c>
      <c r="M31" s="7"/>
      <c r="N31" s="7">
        <f t="shared" si="2"/>
        <v>5</v>
      </c>
      <c r="O31" s="7">
        <f t="shared" si="3"/>
        <v>2</v>
      </c>
      <c r="P31" s="7">
        <f t="shared" si="3"/>
        <v>3</v>
      </c>
      <c r="Q31" s="7"/>
      <c r="R31" s="7">
        <v>3</v>
      </c>
      <c r="S31" s="7">
        <v>2</v>
      </c>
      <c r="T31" s="7">
        <v>1</v>
      </c>
      <c r="U31" s="7"/>
      <c r="V31" s="7">
        <v>2</v>
      </c>
      <c r="W31" s="7">
        <v>0</v>
      </c>
      <c r="X31" s="7">
        <v>2</v>
      </c>
    </row>
    <row r="32" spans="1:24" x14ac:dyDescent="0.25">
      <c r="A32" s="27" t="s">
        <v>304</v>
      </c>
      <c r="B32" s="7">
        <f t="shared" si="0"/>
        <v>73</v>
      </c>
      <c r="C32" s="7">
        <f t="shared" si="1"/>
        <v>47</v>
      </c>
      <c r="D32" s="7">
        <f t="shared" si="1"/>
        <v>26</v>
      </c>
      <c r="E32" s="7"/>
      <c r="F32" s="7">
        <v>44</v>
      </c>
      <c r="G32" s="7">
        <v>26</v>
      </c>
      <c r="H32" s="7">
        <v>18</v>
      </c>
      <c r="I32" s="7"/>
      <c r="J32" s="7">
        <v>29</v>
      </c>
      <c r="K32" s="7">
        <v>21</v>
      </c>
      <c r="L32" s="7">
        <v>8</v>
      </c>
      <c r="M32" s="7"/>
      <c r="N32" s="7">
        <f t="shared" si="2"/>
        <v>73</v>
      </c>
      <c r="O32" s="7">
        <f t="shared" si="3"/>
        <v>47</v>
      </c>
      <c r="P32" s="7">
        <f t="shared" si="3"/>
        <v>26</v>
      </c>
      <c r="Q32" s="7"/>
      <c r="R32" s="7">
        <v>44</v>
      </c>
      <c r="S32" s="7">
        <v>26</v>
      </c>
      <c r="T32" s="7">
        <v>18</v>
      </c>
      <c r="U32" s="7"/>
      <c r="V32" s="7">
        <v>29</v>
      </c>
      <c r="W32" s="7">
        <v>21</v>
      </c>
      <c r="X32" s="7">
        <v>8</v>
      </c>
    </row>
    <row r="33" spans="1:24" ht="13.5" thickBot="1" x14ac:dyDescent="0.3">
      <c r="A33" s="27" t="s">
        <v>305</v>
      </c>
      <c r="B33" s="7">
        <f t="shared" si="0"/>
        <v>34</v>
      </c>
      <c r="C33" s="7">
        <f t="shared" si="1"/>
        <v>25</v>
      </c>
      <c r="D33" s="7">
        <f t="shared" si="1"/>
        <v>9</v>
      </c>
      <c r="E33" s="7"/>
      <c r="F33" s="7">
        <v>25</v>
      </c>
      <c r="G33" s="7">
        <v>20</v>
      </c>
      <c r="H33" s="7">
        <v>5</v>
      </c>
      <c r="I33" s="7"/>
      <c r="J33" s="7">
        <v>9</v>
      </c>
      <c r="K33" s="7">
        <v>5</v>
      </c>
      <c r="L33" s="7">
        <v>4</v>
      </c>
      <c r="M33" s="7"/>
      <c r="N33" s="7">
        <f t="shared" si="2"/>
        <v>34</v>
      </c>
      <c r="O33" s="7">
        <f t="shared" si="3"/>
        <v>25</v>
      </c>
      <c r="P33" s="7">
        <f t="shared" si="3"/>
        <v>9</v>
      </c>
      <c r="Q33" s="7"/>
      <c r="R33" s="7">
        <v>25</v>
      </c>
      <c r="S33" s="7">
        <v>20</v>
      </c>
      <c r="T33" s="7">
        <v>5</v>
      </c>
      <c r="U33" s="7"/>
      <c r="V33" s="7">
        <v>9</v>
      </c>
      <c r="W33" s="7">
        <v>5</v>
      </c>
      <c r="X33" s="7">
        <v>4</v>
      </c>
    </row>
    <row r="34" spans="1:24" ht="15" customHeight="1" x14ac:dyDescent="0.25">
      <c r="A34" s="332" t="s">
        <v>262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row>
  </sheetData>
  <mergeCells count="13">
    <mergeCell ref="A1:X1"/>
    <mergeCell ref="A2:X2"/>
    <mergeCell ref="A3:X3"/>
    <mergeCell ref="A4:X4"/>
    <mergeCell ref="A5:A7"/>
    <mergeCell ref="B6:D6"/>
    <mergeCell ref="B5:L5"/>
    <mergeCell ref="N6:P6"/>
    <mergeCell ref="R6:T6"/>
    <mergeCell ref="V6:X6"/>
    <mergeCell ref="N5:X5"/>
    <mergeCell ref="F6:H6"/>
    <mergeCell ref="J6:L6"/>
  </mergeCells>
  <hyperlinks>
    <hyperlink ref="Y2" location="Contenido!A1" display="Contenido" xr:uid="{7B5940C8-EE8E-4331-84F2-F40DABFEC9F4}"/>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E3B1-24AA-4CEA-8EC5-F3ED12832AE7}">
  <sheetPr codeName="Hoja105">
    <tabColor rgb="FFAFCAFF"/>
    <pageSetUpPr fitToPage="1"/>
  </sheetPr>
  <dimension ref="A1:Y37"/>
  <sheetViews>
    <sheetView showGridLines="0" showOutlineSymbols="0" showWhiteSpace="0" zoomScaleNormal="100" workbookViewId="0">
      <selection activeCell="C35" sqref="C35"/>
    </sheetView>
  </sheetViews>
  <sheetFormatPr baseColWidth="10" defaultColWidth="11" defaultRowHeight="13" x14ac:dyDescent="0.25"/>
  <cols>
    <col min="1" max="1" width="20.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5" ht="15" customHeight="1" x14ac:dyDescent="0.25">
      <c r="A1" s="436" t="s">
        <v>538</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6" t="s">
        <v>930</v>
      </c>
      <c r="B2" s="436"/>
      <c r="C2" s="436"/>
      <c r="D2" s="436"/>
      <c r="E2" s="436"/>
      <c r="F2" s="436"/>
      <c r="G2" s="436"/>
      <c r="H2" s="436"/>
      <c r="I2" s="436"/>
      <c r="J2" s="436"/>
      <c r="K2" s="436"/>
      <c r="L2" s="436"/>
      <c r="M2" s="436"/>
      <c r="N2" s="436"/>
      <c r="O2" s="436"/>
      <c r="P2" s="436"/>
      <c r="Q2" s="436"/>
      <c r="R2" s="436"/>
      <c r="S2" s="436"/>
      <c r="T2" s="436"/>
      <c r="U2" s="436"/>
      <c r="V2" s="436"/>
      <c r="W2" s="436"/>
      <c r="X2" s="436"/>
      <c r="Y2" s="91" t="s">
        <v>0</v>
      </c>
    </row>
    <row r="3" spans="1:25" ht="14.5" x14ac:dyDescent="0.25">
      <c r="A3" s="437" t="s">
        <v>928</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row>
    <row r="5" spans="1:25" s="6" customFormat="1" ht="18.649999999999999" customHeight="1" x14ac:dyDescent="0.25">
      <c r="A5" s="438" t="s">
        <v>273</v>
      </c>
      <c r="B5" s="461" t="s">
        <v>188</v>
      </c>
      <c r="C5" s="461"/>
      <c r="D5" s="461"/>
      <c r="E5" s="461"/>
      <c r="F5" s="461"/>
      <c r="G5" s="461"/>
      <c r="H5" s="461"/>
      <c r="I5" s="461"/>
      <c r="J5" s="461"/>
      <c r="K5" s="461"/>
      <c r="L5" s="461"/>
      <c r="M5" s="111"/>
      <c r="N5" s="461" t="s">
        <v>255</v>
      </c>
      <c r="O5" s="461"/>
      <c r="P5" s="461"/>
      <c r="Q5" s="461"/>
      <c r="R5" s="461"/>
      <c r="S5" s="461"/>
      <c r="T5" s="461"/>
      <c r="U5" s="461"/>
      <c r="V5" s="461"/>
      <c r="W5" s="461"/>
      <c r="X5" s="461"/>
    </row>
    <row r="6" spans="1:25" s="6" customFormat="1" ht="18.649999999999999" customHeight="1" x14ac:dyDescent="0.25">
      <c r="A6" s="438"/>
      <c r="B6" s="435" t="s">
        <v>188</v>
      </c>
      <c r="C6" s="435"/>
      <c r="D6" s="435"/>
      <c r="E6" s="110"/>
      <c r="F6" s="435" t="s">
        <v>518</v>
      </c>
      <c r="G6" s="435"/>
      <c r="H6" s="435"/>
      <c r="I6" s="110"/>
      <c r="J6" s="435" t="s">
        <v>519</v>
      </c>
      <c r="K6" s="435"/>
      <c r="L6" s="435"/>
      <c r="M6" s="110"/>
      <c r="N6" s="435" t="s">
        <v>188</v>
      </c>
      <c r="O6" s="435"/>
      <c r="P6" s="435"/>
      <c r="Q6" s="110"/>
      <c r="R6" s="435" t="s">
        <v>518</v>
      </c>
      <c r="S6" s="435"/>
      <c r="T6" s="435"/>
      <c r="U6" s="110"/>
      <c r="V6" s="435" t="s">
        <v>519</v>
      </c>
      <c r="W6" s="435"/>
      <c r="X6" s="435"/>
    </row>
    <row r="7" spans="1:25"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20"/>
      <c r="R7" s="112" t="s">
        <v>188</v>
      </c>
      <c r="S7" s="112" t="s">
        <v>258</v>
      </c>
      <c r="T7" s="112" t="s">
        <v>259</v>
      </c>
      <c r="U7" s="113"/>
      <c r="V7" s="112" t="s">
        <v>188</v>
      </c>
      <c r="W7" s="112" t="s">
        <v>258</v>
      </c>
      <c r="X7" s="112" t="s">
        <v>259</v>
      </c>
    </row>
    <row r="8" spans="1:25"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row>
    <row r="9" spans="1:25" s="6" customFormat="1" x14ac:dyDescent="0.25">
      <c r="A9" s="157" t="s">
        <v>188</v>
      </c>
      <c r="B9" s="25">
        <f>SUM(B10:B36)</f>
        <v>7865</v>
      </c>
      <c r="C9" s="25">
        <f>SUM(C10:C36)</f>
        <v>4957</v>
      </c>
      <c r="D9" s="25">
        <f>SUM(D10:D36)</f>
        <v>2908</v>
      </c>
      <c r="E9" s="25"/>
      <c r="F9" s="25">
        <f>SUM(F10:F36)</f>
        <v>4601</v>
      </c>
      <c r="G9" s="25">
        <f>SUM(G10:G36)</f>
        <v>2890</v>
      </c>
      <c r="H9" s="25">
        <f>SUM(H10:H36)</f>
        <v>1711</v>
      </c>
      <c r="I9" s="25"/>
      <c r="J9" s="25">
        <f>SUM(J10:J36)</f>
        <v>3264</v>
      </c>
      <c r="K9" s="25">
        <f>SUM(K10:K36)</f>
        <v>2067</v>
      </c>
      <c r="L9" s="25">
        <f>SUM(L10:L36)</f>
        <v>1197</v>
      </c>
      <c r="M9" s="25"/>
      <c r="N9" s="25">
        <f>SUM(N10:N36)</f>
        <v>7789</v>
      </c>
      <c r="O9" s="25">
        <f>SUM(O10:O36)</f>
        <v>4904</v>
      </c>
      <c r="P9" s="25">
        <f>SUM(P10:P36)</f>
        <v>2885</v>
      </c>
      <c r="Q9" s="25"/>
      <c r="R9" s="25">
        <f>SUM(R10:R36)</f>
        <v>4555</v>
      </c>
      <c r="S9" s="25">
        <f>SUM(S10:S36)</f>
        <v>2858</v>
      </c>
      <c r="T9" s="25">
        <f>SUM(T10:T36)</f>
        <v>1697</v>
      </c>
      <c r="U9" s="25"/>
      <c r="V9" s="25">
        <f>SUM(V10:V36)</f>
        <v>3234</v>
      </c>
      <c r="W9" s="25">
        <f>SUM(W10:W36)</f>
        <v>2046</v>
      </c>
      <c r="X9" s="25">
        <f>SUM(X10:X36)</f>
        <v>1188</v>
      </c>
    </row>
    <row r="10" spans="1:25" x14ac:dyDescent="0.25">
      <c r="A10" s="27" t="s">
        <v>280</v>
      </c>
      <c r="B10" s="7">
        <f>+C10+D10</f>
        <v>383</v>
      </c>
      <c r="C10" s="7">
        <f>+G10+K10</f>
        <v>228</v>
      </c>
      <c r="D10" s="7">
        <f>+H10+L10</f>
        <v>155</v>
      </c>
      <c r="E10" s="7"/>
      <c r="F10" s="7">
        <f>11+215</f>
        <v>226</v>
      </c>
      <c r="G10" s="7">
        <f>8+128</f>
        <v>136</v>
      </c>
      <c r="H10" s="7">
        <f>3+87</f>
        <v>90</v>
      </c>
      <c r="I10" s="7"/>
      <c r="J10" s="7">
        <v>157</v>
      </c>
      <c r="K10" s="7">
        <v>92</v>
      </c>
      <c r="L10" s="7">
        <v>65</v>
      </c>
      <c r="M10" s="7"/>
      <c r="N10" s="7">
        <f>+O10+P10</f>
        <v>383</v>
      </c>
      <c r="O10" s="7">
        <f>+S10+W10</f>
        <v>228</v>
      </c>
      <c r="P10" s="7">
        <f>+T10+X10</f>
        <v>155</v>
      </c>
      <c r="Q10" s="7"/>
      <c r="R10" s="7">
        <v>226</v>
      </c>
      <c r="S10" s="7">
        <v>136</v>
      </c>
      <c r="T10" s="7">
        <v>90</v>
      </c>
      <c r="U10" s="7"/>
      <c r="V10" s="7">
        <v>157</v>
      </c>
      <c r="W10" s="7">
        <v>92</v>
      </c>
      <c r="X10" s="7">
        <v>65</v>
      </c>
    </row>
    <row r="11" spans="1:25" x14ac:dyDescent="0.25">
      <c r="A11" s="27" t="s">
        <v>281</v>
      </c>
      <c r="B11" s="7">
        <f t="shared" ref="B11:B36" si="0">+C11+D11</f>
        <v>429</v>
      </c>
      <c r="C11" s="7">
        <f t="shared" ref="C11:C36" si="1">+G11+K11</f>
        <v>261</v>
      </c>
      <c r="D11" s="7">
        <f t="shared" ref="D11:D36" si="2">+H11+L11</f>
        <v>168</v>
      </c>
      <c r="E11" s="7"/>
      <c r="F11" s="7">
        <v>258</v>
      </c>
      <c r="G11" s="7">
        <v>152</v>
      </c>
      <c r="H11" s="7">
        <v>106</v>
      </c>
      <c r="I11" s="7"/>
      <c r="J11" s="7">
        <v>171</v>
      </c>
      <c r="K11" s="7">
        <v>109</v>
      </c>
      <c r="L11" s="7">
        <v>62</v>
      </c>
      <c r="M11" s="7"/>
      <c r="N11" s="7">
        <f t="shared" ref="N11:N36" si="3">+O11+P11</f>
        <v>405</v>
      </c>
      <c r="O11" s="7">
        <f t="shared" ref="O11:O36" si="4">+S11+W11</f>
        <v>242</v>
      </c>
      <c r="P11" s="7">
        <f t="shared" ref="P11:P36" si="5">+T11+X11</f>
        <v>163</v>
      </c>
      <c r="Q11" s="7"/>
      <c r="R11" s="7">
        <v>246</v>
      </c>
      <c r="S11" s="7">
        <v>143</v>
      </c>
      <c r="T11" s="7">
        <v>103</v>
      </c>
      <c r="U11" s="7"/>
      <c r="V11" s="7">
        <v>159</v>
      </c>
      <c r="W11" s="7">
        <v>99</v>
      </c>
      <c r="X11" s="7">
        <v>60</v>
      </c>
    </row>
    <row r="12" spans="1:25" x14ac:dyDescent="0.25">
      <c r="A12" s="27" t="s">
        <v>282</v>
      </c>
      <c r="B12" s="7">
        <f t="shared" si="0"/>
        <v>440</v>
      </c>
      <c r="C12" s="7">
        <f t="shared" si="1"/>
        <v>269</v>
      </c>
      <c r="D12" s="7">
        <f t="shared" si="2"/>
        <v>171</v>
      </c>
      <c r="E12" s="7"/>
      <c r="F12" s="7">
        <v>254</v>
      </c>
      <c r="G12" s="7">
        <v>164</v>
      </c>
      <c r="H12" s="7">
        <v>90</v>
      </c>
      <c r="I12" s="7"/>
      <c r="J12" s="7">
        <v>186</v>
      </c>
      <c r="K12" s="7">
        <v>105</v>
      </c>
      <c r="L12" s="7">
        <v>81</v>
      </c>
      <c r="M12" s="7"/>
      <c r="N12" s="7">
        <f t="shared" si="3"/>
        <v>440</v>
      </c>
      <c r="O12" s="7">
        <f t="shared" si="4"/>
        <v>269</v>
      </c>
      <c r="P12" s="7">
        <f t="shared" si="5"/>
        <v>171</v>
      </c>
      <c r="Q12" s="7"/>
      <c r="R12" s="7">
        <v>254</v>
      </c>
      <c r="S12" s="7">
        <v>164</v>
      </c>
      <c r="T12" s="7">
        <v>90</v>
      </c>
      <c r="U12" s="7"/>
      <c r="V12" s="7">
        <v>186</v>
      </c>
      <c r="W12" s="7">
        <v>105</v>
      </c>
      <c r="X12" s="7">
        <v>81</v>
      </c>
    </row>
    <row r="13" spans="1:25" x14ac:dyDescent="0.25">
      <c r="A13" s="27" t="s">
        <v>283</v>
      </c>
      <c r="B13" s="7">
        <f t="shared" si="0"/>
        <v>590</v>
      </c>
      <c r="C13" s="7">
        <f t="shared" si="1"/>
        <v>365</v>
      </c>
      <c r="D13" s="7">
        <f t="shared" si="2"/>
        <v>225</v>
      </c>
      <c r="E13" s="7"/>
      <c r="F13" s="7">
        <v>336</v>
      </c>
      <c r="G13" s="7">
        <v>216</v>
      </c>
      <c r="H13" s="7">
        <v>120</v>
      </c>
      <c r="I13" s="7"/>
      <c r="J13" s="7">
        <v>254</v>
      </c>
      <c r="K13" s="7">
        <v>149</v>
      </c>
      <c r="L13" s="7">
        <v>105</v>
      </c>
      <c r="M13" s="7"/>
      <c r="N13" s="7">
        <f t="shared" si="3"/>
        <v>590</v>
      </c>
      <c r="O13" s="7">
        <f t="shared" si="4"/>
        <v>365</v>
      </c>
      <c r="P13" s="7">
        <f t="shared" si="5"/>
        <v>225</v>
      </c>
      <c r="Q13" s="7"/>
      <c r="R13" s="7">
        <v>336</v>
      </c>
      <c r="S13" s="7">
        <v>216</v>
      </c>
      <c r="T13" s="7">
        <v>120</v>
      </c>
      <c r="U13" s="7"/>
      <c r="V13" s="7">
        <v>254</v>
      </c>
      <c r="W13" s="7">
        <v>149</v>
      </c>
      <c r="X13" s="7">
        <v>105</v>
      </c>
    </row>
    <row r="14" spans="1:25" x14ac:dyDescent="0.25">
      <c r="A14" s="27" t="s">
        <v>284</v>
      </c>
      <c r="B14" s="7">
        <f t="shared" si="0"/>
        <v>115</v>
      </c>
      <c r="C14" s="7">
        <f t="shared" si="1"/>
        <v>82</v>
      </c>
      <c r="D14" s="7">
        <f t="shared" si="2"/>
        <v>33</v>
      </c>
      <c r="E14" s="7"/>
      <c r="F14" s="7">
        <v>56</v>
      </c>
      <c r="G14" s="7">
        <v>36</v>
      </c>
      <c r="H14" s="7">
        <v>20</v>
      </c>
      <c r="I14" s="7"/>
      <c r="J14" s="7">
        <v>59</v>
      </c>
      <c r="K14" s="7">
        <v>46</v>
      </c>
      <c r="L14" s="7">
        <v>13</v>
      </c>
      <c r="M14" s="7"/>
      <c r="N14" s="7">
        <f t="shared" si="3"/>
        <v>115</v>
      </c>
      <c r="O14" s="7">
        <f t="shared" si="4"/>
        <v>82</v>
      </c>
      <c r="P14" s="7">
        <f t="shared" si="5"/>
        <v>33</v>
      </c>
      <c r="Q14" s="7"/>
      <c r="R14" s="7">
        <v>56</v>
      </c>
      <c r="S14" s="7">
        <v>36</v>
      </c>
      <c r="T14" s="7">
        <v>20</v>
      </c>
      <c r="U14" s="7"/>
      <c r="V14" s="7">
        <v>59</v>
      </c>
      <c r="W14" s="7">
        <v>46</v>
      </c>
      <c r="X14" s="7">
        <v>13</v>
      </c>
    </row>
    <row r="15" spans="1:25" x14ac:dyDescent="0.25">
      <c r="A15" s="27" t="s">
        <v>285</v>
      </c>
      <c r="B15" s="7">
        <f t="shared" si="0"/>
        <v>200</v>
      </c>
      <c r="C15" s="7">
        <f t="shared" si="1"/>
        <v>123</v>
      </c>
      <c r="D15" s="7">
        <f t="shared" si="2"/>
        <v>77</v>
      </c>
      <c r="E15" s="7"/>
      <c r="F15" s="7">
        <v>111</v>
      </c>
      <c r="G15" s="7">
        <v>67</v>
      </c>
      <c r="H15" s="7">
        <v>44</v>
      </c>
      <c r="I15" s="7"/>
      <c r="J15" s="7">
        <v>89</v>
      </c>
      <c r="K15" s="7">
        <v>56</v>
      </c>
      <c r="L15" s="7">
        <v>33</v>
      </c>
      <c r="M15" s="7"/>
      <c r="N15" s="7">
        <f t="shared" si="3"/>
        <v>200</v>
      </c>
      <c r="O15" s="7">
        <f t="shared" si="4"/>
        <v>123</v>
      </c>
      <c r="P15" s="7">
        <f t="shared" si="5"/>
        <v>77</v>
      </c>
      <c r="Q15" s="7"/>
      <c r="R15" s="7">
        <v>111</v>
      </c>
      <c r="S15" s="7">
        <v>67</v>
      </c>
      <c r="T15" s="7">
        <v>44</v>
      </c>
      <c r="U15" s="7"/>
      <c r="V15" s="7">
        <v>89</v>
      </c>
      <c r="W15" s="7">
        <v>56</v>
      </c>
      <c r="X15" s="7">
        <v>33</v>
      </c>
    </row>
    <row r="16" spans="1:25" x14ac:dyDescent="0.25">
      <c r="A16" s="27" t="s">
        <v>286</v>
      </c>
      <c r="B16" s="7">
        <f t="shared" si="0"/>
        <v>65</v>
      </c>
      <c r="C16" s="7">
        <f t="shared" si="1"/>
        <v>40</v>
      </c>
      <c r="D16" s="7">
        <f t="shared" si="2"/>
        <v>25</v>
      </c>
      <c r="E16" s="7"/>
      <c r="F16" s="7">
        <v>27</v>
      </c>
      <c r="G16" s="7">
        <v>15</v>
      </c>
      <c r="H16" s="7">
        <v>12</v>
      </c>
      <c r="I16" s="7"/>
      <c r="J16" s="7">
        <v>38</v>
      </c>
      <c r="K16" s="7">
        <v>25</v>
      </c>
      <c r="L16" s="7">
        <v>13</v>
      </c>
      <c r="M16" s="7"/>
      <c r="N16" s="7">
        <f t="shared" si="3"/>
        <v>65</v>
      </c>
      <c r="O16" s="7">
        <f t="shared" si="4"/>
        <v>40</v>
      </c>
      <c r="P16" s="7">
        <f t="shared" si="5"/>
        <v>25</v>
      </c>
      <c r="Q16" s="7"/>
      <c r="R16" s="7">
        <v>27</v>
      </c>
      <c r="S16" s="7">
        <v>15</v>
      </c>
      <c r="T16" s="7">
        <v>12</v>
      </c>
      <c r="U16" s="7"/>
      <c r="V16" s="7">
        <v>38</v>
      </c>
      <c r="W16" s="7">
        <v>25</v>
      </c>
      <c r="X16" s="7">
        <v>13</v>
      </c>
    </row>
    <row r="17" spans="1:24" x14ac:dyDescent="0.25">
      <c r="A17" s="27" t="s">
        <v>287</v>
      </c>
      <c r="B17" s="7">
        <f t="shared" si="0"/>
        <v>704</v>
      </c>
      <c r="C17" s="7">
        <f t="shared" si="1"/>
        <v>430</v>
      </c>
      <c r="D17" s="7">
        <f t="shared" si="2"/>
        <v>274</v>
      </c>
      <c r="E17" s="7"/>
      <c r="F17" s="7">
        <v>452</v>
      </c>
      <c r="G17" s="7">
        <v>286</v>
      </c>
      <c r="H17" s="7">
        <v>166</v>
      </c>
      <c r="I17" s="7"/>
      <c r="J17" s="7">
        <v>252</v>
      </c>
      <c r="K17" s="7">
        <v>144</v>
      </c>
      <c r="L17" s="7">
        <v>108</v>
      </c>
      <c r="M17" s="7"/>
      <c r="N17" s="7">
        <f t="shared" si="3"/>
        <v>652</v>
      </c>
      <c r="O17" s="7">
        <f t="shared" si="4"/>
        <v>396</v>
      </c>
      <c r="P17" s="7">
        <f t="shared" si="5"/>
        <v>256</v>
      </c>
      <c r="Q17" s="7"/>
      <c r="R17" s="7">
        <v>418</v>
      </c>
      <c r="S17" s="7">
        <v>263</v>
      </c>
      <c r="T17" s="7">
        <v>155</v>
      </c>
      <c r="U17" s="7"/>
      <c r="V17" s="7">
        <v>234</v>
      </c>
      <c r="W17" s="7">
        <v>133</v>
      </c>
      <c r="X17" s="7">
        <v>101</v>
      </c>
    </row>
    <row r="18" spans="1:24" x14ac:dyDescent="0.25">
      <c r="A18" s="27" t="s">
        <v>288</v>
      </c>
      <c r="B18" s="7">
        <f t="shared" si="0"/>
        <v>274</v>
      </c>
      <c r="C18" s="7">
        <f t="shared" si="1"/>
        <v>179</v>
      </c>
      <c r="D18" s="7">
        <f t="shared" si="2"/>
        <v>95</v>
      </c>
      <c r="E18" s="7"/>
      <c r="F18" s="7">
        <v>159</v>
      </c>
      <c r="G18" s="7">
        <v>107</v>
      </c>
      <c r="H18" s="7">
        <v>52</v>
      </c>
      <c r="I18" s="7"/>
      <c r="J18" s="7">
        <v>115</v>
      </c>
      <c r="K18" s="7">
        <v>72</v>
      </c>
      <c r="L18" s="7">
        <v>43</v>
      </c>
      <c r="M18" s="7"/>
      <c r="N18" s="7">
        <f t="shared" si="3"/>
        <v>274</v>
      </c>
      <c r="O18" s="7">
        <f t="shared" si="4"/>
        <v>179</v>
      </c>
      <c r="P18" s="7">
        <f t="shared" si="5"/>
        <v>95</v>
      </c>
      <c r="Q18" s="7"/>
      <c r="R18" s="7">
        <v>159</v>
      </c>
      <c r="S18" s="7">
        <v>107</v>
      </c>
      <c r="T18" s="7">
        <v>52</v>
      </c>
      <c r="U18" s="7"/>
      <c r="V18" s="7">
        <v>115</v>
      </c>
      <c r="W18" s="7">
        <v>72</v>
      </c>
      <c r="X18" s="7">
        <v>43</v>
      </c>
    </row>
    <row r="19" spans="1:24" x14ac:dyDescent="0.25">
      <c r="A19" s="27" t="s">
        <v>289</v>
      </c>
      <c r="B19" s="7">
        <f t="shared" si="0"/>
        <v>448</v>
      </c>
      <c r="C19" s="7">
        <f t="shared" si="1"/>
        <v>290</v>
      </c>
      <c r="D19" s="7">
        <f t="shared" si="2"/>
        <v>158</v>
      </c>
      <c r="E19" s="7"/>
      <c r="F19" s="7">
        <v>275</v>
      </c>
      <c r="G19" s="7">
        <v>181</v>
      </c>
      <c r="H19" s="7">
        <v>94</v>
      </c>
      <c r="I19" s="7"/>
      <c r="J19" s="7">
        <v>173</v>
      </c>
      <c r="K19" s="7">
        <v>109</v>
      </c>
      <c r="L19" s="7">
        <v>64</v>
      </c>
      <c r="M19" s="7"/>
      <c r="N19" s="7">
        <f t="shared" si="3"/>
        <v>448</v>
      </c>
      <c r="O19" s="7">
        <f t="shared" si="4"/>
        <v>290</v>
      </c>
      <c r="P19" s="7">
        <f t="shared" si="5"/>
        <v>158</v>
      </c>
      <c r="Q19" s="7"/>
      <c r="R19" s="7">
        <v>275</v>
      </c>
      <c r="S19" s="7">
        <v>181</v>
      </c>
      <c r="T19" s="7">
        <v>94</v>
      </c>
      <c r="U19" s="7"/>
      <c r="V19" s="7">
        <v>173</v>
      </c>
      <c r="W19" s="7">
        <v>109</v>
      </c>
      <c r="X19" s="7">
        <v>64</v>
      </c>
    </row>
    <row r="20" spans="1:24" x14ac:dyDescent="0.25">
      <c r="A20" s="27" t="s">
        <v>290</v>
      </c>
      <c r="B20" s="7">
        <f t="shared" si="0"/>
        <v>73</v>
      </c>
      <c r="C20" s="7">
        <f t="shared" si="1"/>
        <v>44</v>
      </c>
      <c r="D20" s="7">
        <f t="shared" si="2"/>
        <v>29</v>
      </c>
      <c r="E20" s="7"/>
      <c r="F20" s="7">
        <v>44</v>
      </c>
      <c r="G20" s="7">
        <v>27</v>
      </c>
      <c r="H20" s="7">
        <v>17</v>
      </c>
      <c r="I20" s="7"/>
      <c r="J20" s="7">
        <v>29</v>
      </c>
      <c r="K20" s="7">
        <v>17</v>
      </c>
      <c r="L20" s="7">
        <v>12</v>
      </c>
      <c r="M20" s="7"/>
      <c r="N20" s="7">
        <f t="shared" si="3"/>
        <v>73</v>
      </c>
      <c r="O20" s="7">
        <f t="shared" si="4"/>
        <v>44</v>
      </c>
      <c r="P20" s="7">
        <f t="shared" si="5"/>
        <v>29</v>
      </c>
      <c r="Q20" s="7"/>
      <c r="R20" s="7">
        <v>44</v>
      </c>
      <c r="S20" s="7">
        <v>27</v>
      </c>
      <c r="T20" s="7">
        <v>17</v>
      </c>
      <c r="U20" s="7"/>
      <c r="V20" s="7">
        <v>29</v>
      </c>
      <c r="W20" s="7">
        <v>17</v>
      </c>
      <c r="X20" s="7">
        <v>12</v>
      </c>
    </row>
    <row r="21" spans="1:24" x14ac:dyDescent="0.25">
      <c r="A21" s="27" t="s">
        <v>291</v>
      </c>
      <c r="B21" s="7">
        <f t="shared" si="0"/>
        <v>551</v>
      </c>
      <c r="C21" s="7">
        <f t="shared" si="1"/>
        <v>356</v>
      </c>
      <c r="D21" s="7">
        <f t="shared" si="2"/>
        <v>195</v>
      </c>
      <c r="E21" s="7"/>
      <c r="F21" s="7">
        <v>338</v>
      </c>
      <c r="G21" s="7">
        <v>219</v>
      </c>
      <c r="H21" s="7">
        <v>119</v>
      </c>
      <c r="I21" s="7"/>
      <c r="J21" s="7">
        <v>213</v>
      </c>
      <c r="K21" s="7">
        <v>137</v>
      </c>
      <c r="L21" s="7">
        <v>76</v>
      </c>
      <c r="M21" s="7"/>
      <c r="N21" s="7">
        <f t="shared" si="3"/>
        <v>551</v>
      </c>
      <c r="O21" s="7">
        <f t="shared" si="4"/>
        <v>356</v>
      </c>
      <c r="P21" s="7">
        <f t="shared" si="5"/>
        <v>195</v>
      </c>
      <c r="Q21" s="7"/>
      <c r="R21" s="7">
        <v>338</v>
      </c>
      <c r="S21" s="7">
        <v>219</v>
      </c>
      <c r="T21" s="7">
        <v>119</v>
      </c>
      <c r="U21" s="7"/>
      <c r="V21" s="7">
        <v>213</v>
      </c>
      <c r="W21" s="7">
        <v>137</v>
      </c>
      <c r="X21" s="7">
        <v>76</v>
      </c>
    </row>
    <row r="22" spans="1:24" x14ac:dyDescent="0.25">
      <c r="A22" s="27" t="s">
        <v>292</v>
      </c>
      <c r="B22" s="7">
        <f t="shared" si="0"/>
        <v>66</v>
      </c>
      <c r="C22" s="7">
        <f t="shared" si="1"/>
        <v>41</v>
      </c>
      <c r="D22" s="7">
        <f t="shared" si="2"/>
        <v>25</v>
      </c>
      <c r="E22" s="7"/>
      <c r="F22" s="7">
        <v>38</v>
      </c>
      <c r="G22" s="7">
        <v>24</v>
      </c>
      <c r="H22" s="7">
        <v>14</v>
      </c>
      <c r="I22" s="7"/>
      <c r="J22" s="7">
        <v>28</v>
      </c>
      <c r="K22" s="7">
        <v>17</v>
      </c>
      <c r="L22" s="7">
        <v>11</v>
      </c>
      <c r="M22" s="7"/>
      <c r="N22" s="7">
        <f t="shared" si="3"/>
        <v>66</v>
      </c>
      <c r="O22" s="7">
        <f t="shared" si="4"/>
        <v>41</v>
      </c>
      <c r="P22" s="7">
        <f t="shared" si="5"/>
        <v>25</v>
      </c>
      <c r="Q22" s="7"/>
      <c r="R22" s="7">
        <v>38</v>
      </c>
      <c r="S22" s="7">
        <v>24</v>
      </c>
      <c r="T22" s="7">
        <v>14</v>
      </c>
      <c r="U22" s="7"/>
      <c r="V22" s="7">
        <v>28</v>
      </c>
      <c r="W22" s="7">
        <v>17</v>
      </c>
      <c r="X22" s="7">
        <v>11</v>
      </c>
    </row>
    <row r="23" spans="1:24" x14ac:dyDescent="0.25">
      <c r="A23" s="27" t="s">
        <v>293</v>
      </c>
      <c r="B23" s="7">
        <f t="shared" si="0"/>
        <v>555</v>
      </c>
      <c r="C23" s="7">
        <f t="shared" si="1"/>
        <v>346</v>
      </c>
      <c r="D23" s="7">
        <f t="shared" si="2"/>
        <v>209</v>
      </c>
      <c r="E23" s="7"/>
      <c r="F23" s="7">
        <v>334</v>
      </c>
      <c r="G23" s="7">
        <v>202</v>
      </c>
      <c r="H23" s="7">
        <v>132</v>
      </c>
      <c r="I23" s="7"/>
      <c r="J23" s="7">
        <v>221</v>
      </c>
      <c r="K23" s="7">
        <v>144</v>
      </c>
      <c r="L23" s="7">
        <v>77</v>
      </c>
      <c r="M23" s="7"/>
      <c r="N23" s="7">
        <f t="shared" si="3"/>
        <v>555</v>
      </c>
      <c r="O23" s="7">
        <f t="shared" si="4"/>
        <v>346</v>
      </c>
      <c r="P23" s="7">
        <f t="shared" si="5"/>
        <v>209</v>
      </c>
      <c r="Q23" s="7"/>
      <c r="R23" s="7">
        <v>334</v>
      </c>
      <c r="S23" s="7">
        <v>202</v>
      </c>
      <c r="T23" s="7">
        <v>132</v>
      </c>
      <c r="U23" s="7"/>
      <c r="V23" s="7">
        <v>221</v>
      </c>
      <c r="W23" s="7">
        <v>144</v>
      </c>
      <c r="X23" s="7">
        <v>77</v>
      </c>
    </row>
    <row r="24" spans="1:24" x14ac:dyDescent="0.25">
      <c r="A24" s="27" t="s">
        <v>294</v>
      </c>
      <c r="B24" s="7">
        <f t="shared" si="0"/>
        <v>94</v>
      </c>
      <c r="C24" s="7">
        <f t="shared" si="1"/>
        <v>55</v>
      </c>
      <c r="D24" s="7">
        <f t="shared" si="2"/>
        <v>39</v>
      </c>
      <c r="E24" s="7"/>
      <c r="F24" s="7">
        <v>52</v>
      </c>
      <c r="G24" s="7">
        <v>30</v>
      </c>
      <c r="H24" s="7">
        <v>22</v>
      </c>
      <c r="I24" s="7"/>
      <c r="J24" s="7">
        <v>42</v>
      </c>
      <c r="K24" s="7">
        <v>25</v>
      </c>
      <c r="L24" s="7">
        <v>17</v>
      </c>
      <c r="M24" s="7"/>
      <c r="N24" s="7">
        <f t="shared" si="3"/>
        <v>94</v>
      </c>
      <c r="O24" s="7">
        <f t="shared" si="4"/>
        <v>55</v>
      </c>
      <c r="P24" s="7">
        <f t="shared" si="5"/>
        <v>39</v>
      </c>
      <c r="Q24" s="7"/>
      <c r="R24" s="7">
        <v>52</v>
      </c>
      <c r="S24" s="7">
        <v>30</v>
      </c>
      <c r="T24" s="7">
        <v>22</v>
      </c>
      <c r="U24" s="7"/>
      <c r="V24" s="7">
        <v>42</v>
      </c>
      <c r="W24" s="7">
        <v>25</v>
      </c>
      <c r="X24" s="7">
        <v>17</v>
      </c>
    </row>
    <row r="25" spans="1:24" x14ac:dyDescent="0.25">
      <c r="A25" s="27" t="s">
        <v>295</v>
      </c>
      <c r="B25" s="7">
        <f t="shared" si="0"/>
        <v>301</v>
      </c>
      <c r="C25" s="7">
        <f t="shared" si="1"/>
        <v>188</v>
      </c>
      <c r="D25" s="7">
        <f t="shared" si="2"/>
        <v>113</v>
      </c>
      <c r="E25" s="7"/>
      <c r="F25" s="7">
        <v>177</v>
      </c>
      <c r="G25" s="7">
        <v>111</v>
      </c>
      <c r="H25" s="7">
        <v>66</v>
      </c>
      <c r="I25" s="7"/>
      <c r="J25" s="7">
        <v>124</v>
      </c>
      <c r="K25" s="7">
        <v>77</v>
      </c>
      <c r="L25" s="7">
        <v>47</v>
      </c>
      <c r="M25" s="7"/>
      <c r="N25" s="7">
        <f t="shared" si="3"/>
        <v>301</v>
      </c>
      <c r="O25" s="7">
        <f t="shared" si="4"/>
        <v>188</v>
      </c>
      <c r="P25" s="7">
        <f t="shared" si="5"/>
        <v>113</v>
      </c>
      <c r="Q25" s="7"/>
      <c r="R25" s="7">
        <v>177</v>
      </c>
      <c r="S25" s="7">
        <v>111</v>
      </c>
      <c r="T25" s="7">
        <v>66</v>
      </c>
      <c r="U25" s="7"/>
      <c r="V25" s="7">
        <v>124</v>
      </c>
      <c r="W25" s="7">
        <v>77</v>
      </c>
      <c r="X25" s="7">
        <v>47</v>
      </c>
    </row>
    <row r="26" spans="1:24" x14ac:dyDescent="0.25">
      <c r="A26" s="27" t="s">
        <v>296</v>
      </c>
      <c r="B26" s="7">
        <f t="shared" si="0"/>
        <v>242</v>
      </c>
      <c r="C26" s="7">
        <f t="shared" si="1"/>
        <v>158</v>
      </c>
      <c r="D26" s="7">
        <f t="shared" si="2"/>
        <v>84</v>
      </c>
      <c r="E26" s="7"/>
      <c r="F26" s="7">
        <v>132</v>
      </c>
      <c r="G26" s="7">
        <v>86</v>
      </c>
      <c r="H26" s="7">
        <v>46</v>
      </c>
      <c r="I26" s="7"/>
      <c r="J26" s="7">
        <v>110</v>
      </c>
      <c r="K26" s="7">
        <v>72</v>
      </c>
      <c r="L26" s="7">
        <v>38</v>
      </c>
      <c r="M26" s="7"/>
      <c r="N26" s="7">
        <f t="shared" si="3"/>
        <v>242</v>
      </c>
      <c r="O26" s="7">
        <f t="shared" si="4"/>
        <v>158</v>
      </c>
      <c r="P26" s="7">
        <f t="shared" si="5"/>
        <v>84</v>
      </c>
      <c r="Q26" s="7"/>
      <c r="R26" s="7">
        <v>132</v>
      </c>
      <c r="S26" s="7">
        <v>86</v>
      </c>
      <c r="T26" s="7">
        <v>46</v>
      </c>
      <c r="U26" s="7"/>
      <c r="V26" s="7">
        <v>110</v>
      </c>
      <c r="W26" s="7">
        <v>72</v>
      </c>
      <c r="X26" s="7">
        <v>38</v>
      </c>
    </row>
    <row r="27" spans="1:24" x14ac:dyDescent="0.25">
      <c r="A27" s="27" t="s">
        <v>297</v>
      </c>
      <c r="B27" s="7">
        <f t="shared" si="0"/>
        <v>518</v>
      </c>
      <c r="C27" s="7">
        <f t="shared" si="1"/>
        <v>355</v>
      </c>
      <c r="D27" s="7">
        <f t="shared" si="2"/>
        <v>163</v>
      </c>
      <c r="E27" s="7"/>
      <c r="F27" s="7">
        <v>299</v>
      </c>
      <c r="G27" s="7">
        <v>196</v>
      </c>
      <c r="H27" s="7">
        <v>103</v>
      </c>
      <c r="I27" s="7"/>
      <c r="J27" s="7">
        <v>219</v>
      </c>
      <c r="K27" s="7">
        <v>159</v>
      </c>
      <c r="L27" s="7">
        <v>60</v>
      </c>
      <c r="M27" s="7"/>
      <c r="N27" s="7">
        <f t="shared" si="3"/>
        <v>518</v>
      </c>
      <c r="O27" s="7">
        <f t="shared" si="4"/>
        <v>355</v>
      </c>
      <c r="P27" s="7">
        <f t="shared" si="5"/>
        <v>163</v>
      </c>
      <c r="Q27" s="7"/>
      <c r="R27" s="7">
        <v>299</v>
      </c>
      <c r="S27" s="7">
        <v>196</v>
      </c>
      <c r="T27" s="7">
        <v>103</v>
      </c>
      <c r="U27" s="7"/>
      <c r="V27" s="7">
        <v>219</v>
      </c>
      <c r="W27" s="7">
        <v>159</v>
      </c>
      <c r="X27" s="7">
        <v>60</v>
      </c>
    </row>
    <row r="28" spans="1:24" x14ac:dyDescent="0.25">
      <c r="A28" s="27" t="s">
        <v>298</v>
      </c>
      <c r="B28" s="7">
        <f t="shared" si="0"/>
        <v>183</v>
      </c>
      <c r="C28" s="7">
        <f t="shared" si="1"/>
        <v>122</v>
      </c>
      <c r="D28" s="7">
        <f t="shared" si="2"/>
        <v>61</v>
      </c>
      <c r="E28" s="7"/>
      <c r="F28" s="7">
        <v>120</v>
      </c>
      <c r="G28" s="7">
        <v>79</v>
      </c>
      <c r="H28" s="7">
        <v>41</v>
      </c>
      <c r="I28" s="7"/>
      <c r="J28" s="7">
        <v>63</v>
      </c>
      <c r="K28" s="7">
        <v>43</v>
      </c>
      <c r="L28" s="7">
        <v>20</v>
      </c>
      <c r="M28" s="7"/>
      <c r="N28" s="7">
        <f t="shared" si="3"/>
        <v>183</v>
      </c>
      <c r="O28" s="7">
        <f t="shared" si="4"/>
        <v>122</v>
      </c>
      <c r="P28" s="7">
        <f t="shared" si="5"/>
        <v>61</v>
      </c>
      <c r="Q28" s="7"/>
      <c r="R28" s="7">
        <v>120</v>
      </c>
      <c r="S28" s="7">
        <v>79</v>
      </c>
      <c r="T28" s="7">
        <v>41</v>
      </c>
      <c r="U28" s="7"/>
      <c r="V28" s="7">
        <v>63</v>
      </c>
      <c r="W28" s="7">
        <v>43</v>
      </c>
      <c r="X28" s="7">
        <v>20</v>
      </c>
    </row>
    <row r="29" spans="1:24" x14ac:dyDescent="0.25">
      <c r="A29" s="27" t="s">
        <v>299</v>
      </c>
      <c r="B29" s="7">
        <f t="shared" si="0"/>
        <v>252</v>
      </c>
      <c r="C29" s="7">
        <f t="shared" si="1"/>
        <v>158</v>
      </c>
      <c r="D29" s="7">
        <f t="shared" si="2"/>
        <v>94</v>
      </c>
      <c r="E29" s="7"/>
      <c r="F29" s="7">
        <v>139</v>
      </c>
      <c r="G29" s="7">
        <v>81</v>
      </c>
      <c r="H29" s="7">
        <v>58</v>
      </c>
      <c r="I29" s="7"/>
      <c r="J29" s="7">
        <v>113</v>
      </c>
      <c r="K29" s="7">
        <v>77</v>
      </c>
      <c r="L29" s="7">
        <v>36</v>
      </c>
      <c r="M29" s="7"/>
      <c r="N29" s="7">
        <f t="shared" si="3"/>
        <v>252</v>
      </c>
      <c r="O29" s="7">
        <f t="shared" si="4"/>
        <v>158</v>
      </c>
      <c r="P29" s="7">
        <f t="shared" si="5"/>
        <v>94</v>
      </c>
      <c r="Q29" s="7"/>
      <c r="R29" s="7">
        <v>139</v>
      </c>
      <c r="S29" s="7">
        <v>81</v>
      </c>
      <c r="T29" s="7">
        <v>58</v>
      </c>
      <c r="U29" s="7"/>
      <c r="V29" s="7">
        <v>113</v>
      </c>
      <c r="W29" s="7">
        <v>77</v>
      </c>
      <c r="X29" s="7">
        <v>36</v>
      </c>
    </row>
    <row r="30" spans="1:24" x14ac:dyDescent="0.25">
      <c r="A30" s="27" t="s">
        <v>300</v>
      </c>
      <c r="B30" s="7">
        <f t="shared" si="0"/>
        <v>499</v>
      </c>
      <c r="C30" s="7">
        <f t="shared" si="1"/>
        <v>317</v>
      </c>
      <c r="D30" s="7">
        <f t="shared" si="2"/>
        <v>182</v>
      </c>
      <c r="E30" s="7"/>
      <c r="F30" s="7">
        <v>283</v>
      </c>
      <c r="G30" s="7">
        <v>172</v>
      </c>
      <c r="H30" s="7">
        <v>111</v>
      </c>
      <c r="I30" s="7"/>
      <c r="J30" s="7">
        <v>216</v>
      </c>
      <c r="K30" s="7">
        <v>145</v>
      </c>
      <c r="L30" s="7">
        <v>71</v>
      </c>
      <c r="M30" s="7"/>
      <c r="N30" s="7">
        <f t="shared" si="3"/>
        <v>499</v>
      </c>
      <c r="O30" s="7">
        <f t="shared" si="4"/>
        <v>317</v>
      </c>
      <c r="P30" s="7">
        <f t="shared" si="5"/>
        <v>182</v>
      </c>
      <c r="Q30" s="7"/>
      <c r="R30" s="7">
        <v>283</v>
      </c>
      <c r="S30" s="7">
        <v>172</v>
      </c>
      <c r="T30" s="7">
        <v>111</v>
      </c>
      <c r="U30" s="7"/>
      <c r="V30" s="7">
        <v>216</v>
      </c>
      <c r="W30" s="7">
        <v>145</v>
      </c>
      <c r="X30" s="7">
        <v>71</v>
      </c>
    </row>
    <row r="31" spans="1:24" x14ac:dyDescent="0.25">
      <c r="A31" s="27" t="s">
        <v>301</v>
      </c>
      <c r="B31" s="7">
        <f t="shared" si="0"/>
        <v>140</v>
      </c>
      <c r="C31" s="7">
        <f t="shared" si="1"/>
        <v>95</v>
      </c>
      <c r="D31" s="7">
        <f t="shared" si="2"/>
        <v>45</v>
      </c>
      <c r="E31" s="7"/>
      <c r="F31" s="7">
        <v>79</v>
      </c>
      <c r="G31" s="7">
        <v>55</v>
      </c>
      <c r="H31" s="7">
        <v>24</v>
      </c>
      <c r="I31" s="7"/>
      <c r="J31" s="7">
        <v>61</v>
      </c>
      <c r="K31" s="7">
        <v>40</v>
      </c>
      <c r="L31" s="7">
        <v>21</v>
      </c>
      <c r="M31" s="7"/>
      <c r="N31" s="7">
        <f t="shared" si="3"/>
        <v>140</v>
      </c>
      <c r="O31" s="7">
        <f t="shared" si="4"/>
        <v>95</v>
      </c>
      <c r="P31" s="7">
        <f t="shared" si="5"/>
        <v>45</v>
      </c>
      <c r="Q31" s="7"/>
      <c r="R31" s="7">
        <v>79</v>
      </c>
      <c r="S31" s="7">
        <v>55</v>
      </c>
      <c r="T31" s="7">
        <v>24</v>
      </c>
      <c r="U31" s="7"/>
      <c r="V31" s="7">
        <v>61</v>
      </c>
      <c r="W31" s="7">
        <v>40</v>
      </c>
      <c r="X31" s="7">
        <v>21</v>
      </c>
    </row>
    <row r="32" spans="1:24" x14ac:dyDescent="0.25">
      <c r="A32" s="27" t="s">
        <v>302</v>
      </c>
      <c r="B32" s="7">
        <f t="shared" si="0"/>
        <v>138</v>
      </c>
      <c r="C32" s="7">
        <f t="shared" si="1"/>
        <v>86</v>
      </c>
      <c r="D32" s="7">
        <f t="shared" si="2"/>
        <v>52</v>
      </c>
      <c r="E32" s="7"/>
      <c r="F32" s="7">
        <v>80</v>
      </c>
      <c r="G32" s="7">
        <v>47</v>
      </c>
      <c r="H32" s="7">
        <v>33</v>
      </c>
      <c r="I32" s="7"/>
      <c r="J32" s="7">
        <v>58</v>
      </c>
      <c r="K32" s="7">
        <v>39</v>
      </c>
      <c r="L32" s="7">
        <v>19</v>
      </c>
      <c r="M32" s="7"/>
      <c r="N32" s="7">
        <f t="shared" si="3"/>
        <v>138</v>
      </c>
      <c r="O32" s="7">
        <f t="shared" si="4"/>
        <v>86</v>
      </c>
      <c r="P32" s="7">
        <f t="shared" si="5"/>
        <v>52</v>
      </c>
      <c r="Q32" s="7"/>
      <c r="R32" s="7">
        <v>80</v>
      </c>
      <c r="S32" s="7">
        <v>47</v>
      </c>
      <c r="T32" s="7">
        <v>33</v>
      </c>
      <c r="U32" s="7"/>
      <c r="V32" s="7">
        <v>58</v>
      </c>
      <c r="W32" s="7">
        <v>39</v>
      </c>
      <c r="X32" s="7">
        <v>19</v>
      </c>
    </row>
    <row r="33" spans="1:24" x14ac:dyDescent="0.25">
      <c r="A33" s="27" t="s">
        <v>303</v>
      </c>
      <c r="B33" s="7">
        <f t="shared" si="0"/>
        <v>78</v>
      </c>
      <c r="C33" s="7">
        <f t="shared" si="1"/>
        <v>51</v>
      </c>
      <c r="D33" s="7">
        <f t="shared" si="2"/>
        <v>27</v>
      </c>
      <c r="E33" s="7"/>
      <c r="F33" s="7">
        <v>49</v>
      </c>
      <c r="G33" s="7">
        <v>31</v>
      </c>
      <c r="H33" s="7">
        <v>18</v>
      </c>
      <c r="I33" s="7"/>
      <c r="J33" s="7">
        <v>29</v>
      </c>
      <c r="K33" s="7">
        <v>20</v>
      </c>
      <c r="L33" s="7">
        <v>9</v>
      </c>
      <c r="M33" s="7"/>
      <c r="N33" s="7">
        <f t="shared" si="3"/>
        <v>78</v>
      </c>
      <c r="O33" s="7">
        <f t="shared" si="4"/>
        <v>51</v>
      </c>
      <c r="P33" s="7">
        <f t="shared" si="5"/>
        <v>27</v>
      </c>
      <c r="Q33" s="7"/>
      <c r="R33" s="7">
        <v>49</v>
      </c>
      <c r="S33" s="7">
        <v>31</v>
      </c>
      <c r="T33" s="7">
        <v>18</v>
      </c>
      <c r="U33" s="7"/>
      <c r="V33" s="7">
        <v>29</v>
      </c>
      <c r="W33" s="7">
        <v>20</v>
      </c>
      <c r="X33" s="7">
        <v>9</v>
      </c>
    </row>
    <row r="34" spans="1:24" x14ac:dyDescent="0.25">
      <c r="A34" s="27" t="s">
        <v>304</v>
      </c>
      <c r="B34" s="7">
        <f t="shared" si="0"/>
        <v>193</v>
      </c>
      <c r="C34" s="7">
        <f t="shared" si="1"/>
        <v>115</v>
      </c>
      <c r="D34" s="7">
        <f t="shared" si="2"/>
        <v>78</v>
      </c>
      <c r="E34" s="7"/>
      <c r="F34" s="7">
        <v>106</v>
      </c>
      <c r="G34" s="7">
        <v>62</v>
      </c>
      <c r="H34" s="7">
        <v>44</v>
      </c>
      <c r="I34" s="7"/>
      <c r="J34" s="7">
        <v>87</v>
      </c>
      <c r="K34" s="7">
        <v>53</v>
      </c>
      <c r="L34" s="7">
        <v>34</v>
      </c>
      <c r="M34" s="7"/>
      <c r="N34" s="7">
        <f t="shared" si="3"/>
        <v>193</v>
      </c>
      <c r="O34" s="7">
        <f t="shared" si="4"/>
        <v>115</v>
      </c>
      <c r="P34" s="7">
        <f t="shared" si="5"/>
        <v>78</v>
      </c>
      <c r="Q34" s="7"/>
      <c r="R34" s="7">
        <v>106</v>
      </c>
      <c r="S34" s="7">
        <v>62</v>
      </c>
      <c r="T34" s="7">
        <v>44</v>
      </c>
      <c r="U34" s="7"/>
      <c r="V34" s="7">
        <v>87</v>
      </c>
      <c r="W34" s="7">
        <v>53</v>
      </c>
      <c r="X34" s="7">
        <v>34</v>
      </c>
    </row>
    <row r="35" spans="1:24" x14ac:dyDescent="0.25">
      <c r="A35" s="27" t="s">
        <v>305</v>
      </c>
      <c r="B35" s="7">
        <f t="shared" si="0"/>
        <v>263</v>
      </c>
      <c r="C35" s="7">
        <f t="shared" si="1"/>
        <v>158</v>
      </c>
      <c r="D35" s="7">
        <f t="shared" si="2"/>
        <v>105</v>
      </c>
      <c r="E35" s="7"/>
      <c r="F35" s="7">
        <v>141</v>
      </c>
      <c r="G35" s="7">
        <v>87</v>
      </c>
      <c r="H35" s="7">
        <v>54</v>
      </c>
      <c r="I35" s="7"/>
      <c r="J35" s="7">
        <v>122</v>
      </c>
      <c r="K35" s="7">
        <v>71</v>
      </c>
      <c r="L35" s="7">
        <v>51</v>
      </c>
      <c r="M35" s="7"/>
      <c r="N35" s="7">
        <f t="shared" si="3"/>
        <v>263</v>
      </c>
      <c r="O35" s="7">
        <f t="shared" si="4"/>
        <v>158</v>
      </c>
      <c r="P35" s="7">
        <f t="shared" si="5"/>
        <v>105</v>
      </c>
      <c r="Q35" s="7"/>
      <c r="R35" s="7">
        <v>141</v>
      </c>
      <c r="S35" s="7">
        <v>87</v>
      </c>
      <c r="T35" s="7">
        <v>54</v>
      </c>
      <c r="U35" s="7"/>
      <c r="V35" s="7">
        <v>122</v>
      </c>
      <c r="W35" s="7">
        <v>71</v>
      </c>
      <c r="X35" s="7">
        <v>51</v>
      </c>
    </row>
    <row r="36" spans="1:24" ht="13.5" thickBot="1" x14ac:dyDescent="0.3">
      <c r="A36" s="27" t="s">
        <v>306</v>
      </c>
      <c r="B36" s="7">
        <f t="shared" si="0"/>
        <v>71</v>
      </c>
      <c r="C36" s="7">
        <f t="shared" si="1"/>
        <v>45</v>
      </c>
      <c r="D36" s="7">
        <f t="shared" si="2"/>
        <v>26</v>
      </c>
      <c r="E36" s="29"/>
      <c r="F36" s="29">
        <v>36</v>
      </c>
      <c r="G36" s="29">
        <v>21</v>
      </c>
      <c r="H36" s="29">
        <v>15</v>
      </c>
      <c r="I36" s="29"/>
      <c r="J36" s="29">
        <v>35</v>
      </c>
      <c r="K36" s="29">
        <v>24</v>
      </c>
      <c r="L36" s="29">
        <v>11</v>
      </c>
      <c r="M36" s="29"/>
      <c r="N36" s="7">
        <f t="shared" si="3"/>
        <v>71</v>
      </c>
      <c r="O36" s="7">
        <f t="shared" si="4"/>
        <v>45</v>
      </c>
      <c r="P36" s="7">
        <f t="shared" si="5"/>
        <v>26</v>
      </c>
      <c r="Q36" s="29"/>
      <c r="R36" s="29">
        <v>36</v>
      </c>
      <c r="S36" s="29">
        <v>21</v>
      </c>
      <c r="T36" s="29">
        <v>15</v>
      </c>
      <c r="U36" s="29"/>
      <c r="V36" s="29">
        <v>35</v>
      </c>
      <c r="W36" s="29">
        <v>24</v>
      </c>
      <c r="X36" s="29">
        <v>11</v>
      </c>
    </row>
    <row r="37" spans="1:24"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row>
  </sheetData>
  <mergeCells count="13">
    <mergeCell ref="A1:X1"/>
    <mergeCell ref="A2:X2"/>
    <mergeCell ref="A3:X3"/>
    <mergeCell ref="A4:X4"/>
    <mergeCell ref="A5:A7"/>
    <mergeCell ref="B6:D6"/>
    <mergeCell ref="F6:H6"/>
    <mergeCell ref="J6:L6"/>
    <mergeCell ref="B5:L5"/>
    <mergeCell ref="N5:X5"/>
    <mergeCell ref="N6:P6"/>
    <mergeCell ref="R6:T6"/>
    <mergeCell ref="V6:X6"/>
  </mergeCells>
  <conditionalFormatting sqref="B9:X36">
    <cfRule type="cellIs" dxfId="130" priority="1" operator="equal">
      <formula>0</formula>
    </cfRule>
  </conditionalFormatting>
  <hyperlinks>
    <hyperlink ref="Y2" location="Contenido!A1" display="Contenido" xr:uid="{0C55C92F-3FD0-4EA2-A842-D7C4CFF05DDA}"/>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B585A-C980-4BD1-9A0C-FC7E52B85A55}">
  <sheetPr codeName="Hoja106">
    <tabColor rgb="FFAFCAFF"/>
    <pageSetUpPr fitToPage="1"/>
  </sheetPr>
  <dimension ref="A1:U27"/>
  <sheetViews>
    <sheetView showGridLines="0" showOutlineSymbols="0" showWhiteSpace="0" workbookViewId="0">
      <selection activeCell="C35" sqref="C35"/>
    </sheetView>
  </sheetViews>
  <sheetFormatPr baseColWidth="10" defaultColWidth="9" defaultRowHeight="13" x14ac:dyDescent="0.25"/>
  <cols>
    <col min="1" max="1" width="38.83203125" style="4"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1" style="58" customWidth="1"/>
    <col min="22" max="157" width="11" style="4" customWidth="1"/>
    <col min="158" max="16384" width="9" style="4"/>
  </cols>
  <sheetData>
    <row r="1" spans="1:21" s="274" customFormat="1" ht="15" customHeight="1" x14ac:dyDescent="0.25">
      <c r="A1" s="436" t="s">
        <v>539</v>
      </c>
      <c r="B1" s="436"/>
      <c r="C1" s="436"/>
      <c r="D1" s="436"/>
      <c r="E1" s="436"/>
      <c r="F1" s="436"/>
      <c r="G1" s="436"/>
      <c r="H1" s="436"/>
      <c r="I1" s="436"/>
      <c r="J1" s="436"/>
      <c r="K1" s="436"/>
      <c r="L1" s="436"/>
      <c r="M1" s="436"/>
      <c r="N1" s="436"/>
      <c r="O1" s="436"/>
      <c r="P1" s="436"/>
      <c r="Q1" s="436"/>
      <c r="R1" s="436"/>
      <c r="S1" s="436"/>
      <c r="T1" s="436"/>
      <c r="U1" s="18"/>
    </row>
    <row r="2" spans="1:21" s="274" customFormat="1" ht="15" customHeight="1" x14ac:dyDescent="0.25">
      <c r="A2" s="437" t="s">
        <v>513</v>
      </c>
      <c r="B2" s="437"/>
      <c r="C2" s="437"/>
      <c r="D2" s="437"/>
      <c r="E2" s="437"/>
      <c r="F2" s="437"/>
      <c r="G2" s="437"/>
      <c r="H2" s="437"/>
      <c r="I2" s="437"/>
      <c r="J2" s="437"/>
      <c r="K2" s="437"/>
      <c r="L2" s="437"/>
      <c r="M2" s="437"/>
      <c r="N2" s="437"/>
      <c r="O2" s="437"/>
      <c r="P2" s="437"/>
      <c r="Q2" s="437"/>
      <c r="R2" s="437"/>
      <c r="S2" s="437"/>
      <c r="T2" s="437"/>
      <c r="U2" s="91" t="s">
        <v>0</v>
      </c>
    </row>
    <row r="3" spans="1:21" s="274" customFormat="1" ht="14.5" x14ac:dyDescent="0.25">
      <c r="A3" s="437" t="s">
        <v>540</v>
      </c>
      <c r="B3" s="437"/>
      <c r="C3" s="437"/>
      <c r="D3" s="437"/>
      <c r="E3" s="437"/>
      <c r="F3" s="437"/>
      <c r="G3" s="437"/>
      <c r="H3" s="437"/>
      <c r="I3" s="437"/>
      <c r="J3" s="437"/>
      <c r="K3" s="437"/>
      <c r="L3" s="437"/>
      <c r="M3" s="437"/>
      <c r="N3" s="437"/>
      <c r="O3" s="437"/>
      <c r="P3" s="437"/>
      <c r="Q3" s="437"/>
      <c r="R3" s="437"/>
      <c r="S3" s="437"/>
      <c r="T3" s="437"/>
      <c r="U3" s="18"/>
    </row>
    <row r="4" spans="1:21" s="276" customFormat="1" ht="14.5" x14ac:dyDescent="0.25">
      <c r="A4" s="462" t="s">
        <v>901</v>
      </c>
      <c r="B4" s="462"/>
      <c r="C4" s="462"/>
      <c r="D4" s="462"/>
      <c r="E4" s="462"/>
      <c r="F4" s="462"/>
      <c r="G4" s="462"/>
      <c r="H4" s="462"/>
      <c r="I4" s="462"/>
      <c r="J4" s="462"/>
      <c r="K4" s="462"/>
      <c r="L4" s="462"/>
      <c r="M4" s="462"/>
      <c r="N4" s="462"/>
      <c r="O4" s="462"/>
      <c r="P4" s="462"/>
      <c r="Q4" s="462"/>
      <c r="R4" s="462"/>
      <c r="S4" s="462"/>
      <c r="T4" s="462"/>
      <c r="U4" s="275"/>
    </row>
    <row r="5" spans="1:21" s="274" customFormat="1" ht="14.5" x14ac:dyDescent="0.25">
      <c r="A5" s="436" t="s">
        <v>909</v>
      </c>
      <c r="B5" s="436"/>
      <c r="C5" s="436"/>
      <c r="D5" s="436"/>
      <c r="E5" s="436"/>
      <c r="F5" s="436"/>
      <c r="G5" s="436"/>
      <c r="H5" s="436"/>
      <c r="I5" s="436"/>
      <c r="J5" s="436"/>
      <c r="K5" s="436"/>
      <c r="L5" s="436"/>
      <c r="M5" s="436"/>
      <c r="N5" s="436"/>
      <c r="O5" s="436"/>
      <c r="P5" s="436"/>
      <c r="Q5" s="436"/>
      <c r="R5" s="436"/>
      <c r="S5" s="436"/>
      <c r="T5" s="436"/>
      <c r="U5" s="273"/>
    </row>
    <row r="6" spans="1:21" ht="18.649999999999999" customHeight="1" x14ac:dyDescent="0.25">
      <c r="A6" s="438" t="s">
        <v>541</v>
      </c>
      <c r="B6" s="435" t="s">
        <v>188</v>
      </c>
      <c r="C6" s="435"/>
      <c r="D6" s="435"/>
      <c r="E6" s="110"/>
      <c r="F6" s="460" t="s">
        <v>21</v>
      </c>
      <c r="G6" s="435"/>
      <c r="H6" s="435"/>
      <c r="I6" s="110"/>
      <c r="J6" s="435" t="s">
        <v>30</v>
      </c>
      <c r="K6" s="435"/>
      <c r="L6" s="435"/>
      <c r="M6" s="110"/>
      <c r="N6" s="435" t="s">
        <v>518</v>
      </c>
      <c r="O6" s="435"/>
      <c r="P6" s="435"/>
      <c r="Q6" s="110"/>
      <c r="R6" s="435" t="s">
        <v>519</v>
      </c>
      <c r="S6" s="435"/>
      <c r="T6" s="435"/>
    </row>
    <row r="7" spans="1:2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row>
    <row r="8" spans="1:21" x14ac:dyDescent="0.25">
      <c r="A8" s="57"/>
      <c r="B8" s="263"/>
      <c r="C8" s="263"/>
      <c r="D8" s="263"/>
      <c r="E8" s="251"/>
      <c r="F8" s="263"/>
      <c r="G8" s="263"/>
      <c r="H8" s="263"/>
      <c r="I8" s="251"/>
      <c r="J8" s="263"/>
      <c r="K8" s="263"/>
      <c r="L8" s="263"/>
      <c r="M8" s="251"/>
      <c r="N8" s="263"/>
      <c r="O8" s="263"/>
      <c r="P8" s="263"/>
      <c r="Q8" s="251"/>
      <c r="R8" s="263"/>
      <c r="S8" s="263"/>
      <c r="T8" s="263"/>
    </row>
    <row r="9" spans="1:21" s="6" customFormat="1" x14ac:dyDescent="0.25">
      <c r="A9" s="157" t="s">
        <v>188</v>
      </c>
      <c r="B9" s="70">
        <f>SUM(B10:B25)</f>
        <v>15073</v>
      </c>
      <c r="C9" s="70">
        <f t="shared" ref="C9" si="0">SUM(C10:C25)</f>
        <v>9478</v>
      </c>
      <c r="D9" s="70">
        <f t="shared" ref="D9" si="1">SUM(D10:D25)</f>
        <v>5595</v>
      </c>
      <c r="E9" s="70"/>
      <c r="F9" s="70">
        <f>SUM(F10:F25)</f>
        <v>3361</v>
      </c>
      <c r="G9" s="70">
        <f t="shared" ref="G9:H9" si="2">SUM(G10:G25)</f>
        <v>2140</v>
      </c>
      <c r="H9" s="70">
        <f t="shared" si="2"/>
        <v>1221</v>
      </c>
      <c r="I9" s="70"/>
      <c r="J9" s="70">
        <f>+J15+J16+J17+J18+J19+J20+J21+J22+J23+J24+J25</f>
        <v>2824</v>
      </c>
      <c r="K9" s="70">
        <f>+K15+K16+K17+K18+K19+K20+K21+K22+K23+K24+K25</f>
        <v>1789</v>
      </c>
      <c r="L9" s="70">
        <f>+L15+L16+L17+L18+L19+L20+L21+L22+L23+L24+L25</f>
        <v>1035</v>
      </c>
      <c r="M9" s="70"/>
      <c r="N9" s="70">
        <f>+N15+N16+N17+N18+N19+N20+N21+N22+N23+N24+N25</f>
        <v>5215</v>
      </c>
      <c r="O9" s="70">
        <f>+O15+O16+O17+O18+O19+O20+O21+O22+O23+O24+O25</f>
        <v>3246</v>
      </c>
      <c r="P9" s="70">
        <f>+P15+P16+P17+P18+P19+P20+P21+P22+P23+P24+P25</f>
        <v>1969</v>
      </c>
      <c r="Q9" s="70"/>
      <c r="R9" s="70">
        <f>+R15+R16+R17+R18+R19+R20+R21+R22+R23+R24+R25</f>
        <v>3673</v>
      </c>
      <c r="S9" s="70">
        <f>+S15+S16+S17+S18+S19+S20+S21+S22+S23+S24+S25</f>
        <v>2303</v>
      </c>
      <c r="T9" s="70">
        <f>+T15+T16+T17+T18+T19+T20+T21+T22+T23+T24+T25</f>
        <v>1370</v>
      </c>
      <c r="U9" s="25"/>
    </row>
    <row r="10" spans="1:21" s="6" customFormat="1" ht="14.25" customHeight="1" x14ac:dyDescent="0.25">
      <c r="A10" s="27" t="s">
        <v>951</v>
      </c>
      <c r="B10" s="71">
        <f>+F10</f>
        <v>346</v>
      </c>
      <c r="C10" s="71">
        <f t="shared" ref="C10:D10" si="3">+G10</f>
        <v>203</v>
      </c>
      <c r="D10" s="71">
        <f t="shared" si="3"/>
        <v>143</v>
      </c>
      <c r="E10" s="70"/>
      <c r="F10" s="71">
        <f>+'89'!F10+'90'!F11</f>
        <v>346</v>
      </c>
      <c r="G10" s="71">
        <f>+'89'!G10+'90'!G11</f>
        <v>203</v>
      </c>
      <c r="H10" s="71">
        <f>+'89'!H10+'90'!H11</f>
        <v>143</v>
      </c>
      <c r="I10" s="70"/>
      <c r="J10" s="71" t="s">
        <v>191</v>
      </c>
      <c r="K10" s="71" t="s">
        <v>191</v>
      </c>
      <c r="L10" s="71" t="s">
        <v>191</v>
      </c>
      <c r="M10" s="70"/>
      <c r="N10" s="71" t="s">
        <v>191</v>
      </c>
      <c r="O10" s="71" t="s">
        <v>191</v>
      </c>
      <c r="P10" s="71" t="s">
        <v>191</v>
      </c>
      <c r="Q10" s="70"/>
      <c r="R10" s="71" t="s">
        <v>191</v>
      </c>
      <c r="S10" s="71" t="s">
        <v>191</v>
      </c>
      <c r="T10" s="71" t="s">
        <v>191</v>
      </c>
      <c r="U10" s="25"/>
    </row>
    <row r="11" spans="1:21" s="6" customFormat="1" ht="14.25" customHeight="1" x14ac:dyDescent="0.25">
      <c r="A11" s="27" t="s">
        <v>952</v>
      </c>
      <c r="B11" s="71">
        <f t="shared" ref="B11:B14" si="4">+F11</f>
        <v>70</v>
      </c>
      <c r="C11" s="71">
        <f t="shared" ref="C11:C14" si="5">+G11</f>
        <v>41</v>
      </c>
      <c r="D11" s="71">
        <f t="shared" ref="D11:D14" si="6">+H11</f>
        <v>29</v>
      </c>
      <c r="E11" s="70"/>
      <c r="F11" s="71">
        <f>+'89'!F11+'90'!F12</f>
        <v>70</v>
      </c>
      <c r="G11" s="71">
        <f>+'89'!G11+'90'!G12</f>
        <v>41</v>
      </c>
      <c r="H11" s="71">
        <f>+'89'!H11+'90'!H12</f>
        <v>29</v>
      </c>
      <c r="I11" s="70"/>
      <c r="J11" s="71" t="s">
        <v>191</v>
      </c>
      <c r="K11" s="71" t="s">
        <v>191</v>
      </c>
      <c r="L11" s="71" t="s">
        <v>191</v>
      </c>
      <c r="M11" s="70"/>
      <c r="N11" s="71" t="s">
        <v>191</v>
      </c>
      <c r="O11" s="71" t="s">
        <v>191</v>
      </c>
      <c r="P11" s="71" t="s">
        <v>191</v>
      </c>
      <c r="Q11" s="70"/>
      <c r="R11" s="71" t="s">
        <v>191</v>
      </c>
      <c r="S11" s="71" t="s">
        <v>191</v>
      </c>
      <c r="T11" s="71" t="s">
        <v>191</v>
      </c>
      <c r="U11" s="25"/>
    </row>
    <row r="12" spans="1:21" s="6" customFormat="1" ht="14.25" customHeight="1" x14ac:dyDescent="0.25">
      <c r="A12" s="27" t="s">
        <v>953</v>
      </c>
      <c r="B12" s="71">
        <f t="shared" si="4"/>
        <v>380</v>
      </c>
      <c r="C12" s="71">
        <f t="shared" si="5"/>
        <v>249</v>
      </c>
      <c r="D12" s="71">
        <f t="shared" si="6"/>
        <v>131</v>
      </c>
      <c r="E12" s="70"/>
      <c r="F12" s="71">
        <f>+'89'!F12+'90'!F13</f>
        <v>380</v>
      </c>
      <c r="G12" s="71">
        <f>+'89'!G12+'90'!G13</f>
        <v>249</v>
      </c>
      <c r="H12" s="71">
        <f>+'89'!H12+'90'!H13</f>
        <v>131</v>
      </c>
      <c r="I12" s="70"/>
      <c r="J12" s="71" t="s">
        <v>191</v>
      </c>
      <c r="K12" s="71" t="s">
        <v>191</v>
      </c>
      <c r="L12" s="71" t="s">
        <v>191</v>
      </c>
      <c r="M12" s="70"/>
      <c r="N12" s="71" t="s">
        <v>191</v>
      </c>
      <c r="O12" s="71" t="s">
        <v>191</v>
      </c>
      <c r="P12" s="71" t="s">
        <v>191</v>
      </c>
      <c r="Q12" s="70"/>
      <c r="R12" s="71" t="s">
        <v>191</v>
      </c>
      <c r="S12" s="71" t="s">
        <v>191</v>
      </c>
      <c r="T12" s="71" t="s">
        <v>191</v>
      </c>
      <c r="U12" s="25"/>
    </row>
    <row r="13" spans="1:21" s="6" customFormat="1" ht="14.25" customHeight="1" x14ac:dyDescent="0.25">
      <c r="A13" s="27" t="s">
        <v>954</v>
      </c>
      <c r="B13" s="71">
        <f t="shared" si="4"/>
        <v>12</v>
      </c>
      <c r="C13" s="71">
        <f t="shared" si="5"/>
        <v>7</v>
      </c>
      <c r="D13" s="71">
        <f t="shared" si="6"/>
        <v>5</v>
      </c>
      <c r="E13" s="70"/>
      <c r="F13" s="71">
        <f>+'89'!F13+'90'!F14</f>
        <v>12</v>
      </c>
      <c r="G13" s="71">
        <f>+'89'!G13+'90'!G14</f>
        <v>7</v>
      </c>
      <c r="H13" s="71">
        <f>+'89'!H13+'90'!H14</f>
        <v>5</v>
      </c>
      <c r="I13" s="70"/>
      <c r="J13" s="71" t="s">
        <v>191</v>
      </c>
      <c r="K13" s="71" t="s">
        <v>191</v>
      </c>
      <c r="L13" s="71" t="s">
        <v>191</v>
      </c>
      <c r="M13" s="70"/>
      <c r="N13" s="71" t="s">
        <v>191</v>
      </c>
      <c r="O13" s="71" t="s">
        <v>191</v>
      </c>
      <c r="P13" s="71" t="s">
        <v>191</v>
      </c>
      <c r="Q13" s="70"/>
      <c r="R13" s="71" t="s">
        <v>191</v>
      </c>
      <c r="S13" s="71" t="s">
        <v>191</v>
      </c>
      <c r="T13" s="71" t="s">
        <v>191</v>
      </c>
      <c r="U13" s="25"/>
    </row>
    <row r="14" spans="1:21" s="6" customFormat="1" ht="14.25" customHeight="1" x14ac:dyDescent="0.25">
      <c r="A14" s="27" t="s">
        <v>955</v>
      </c>
      <c r="B14" s="71">
        <f t="shared" si="4"/>
        <v>21</v>
      </c>
      <c r="C14" s="71">
        <f t="shared" si="5"/>
        <v>12</v>
      </c>
      <c r="D14" s="71">
        <f t="shared" si="6"/>
        <v>9</v>
      </c>
      <c r="E14" s="70"/>
      <c r="F14" s="71">
        <f>+'89'!F14+'90'!F15</f>
        <v>21</v>
      </c>
      <c r="G14" s="71">
        <f>+'89'!G14+'90'!G15</f>
        <v>12</v>
      </c>
      <c r="H14" s="71">
        <f>+'89'!H14+'90'!H15</f>
        <v>9</v>
      </c>
      <c r="I14" s="70"/>
      <c r="J14" s="71" t="s">
        <v>191</v>
      </c>
      <c r="K14" s="71" t="s">
        <v>191</v>
      </c>
      <c r="L14" s="71" t="s">
        <v>191</v>
      </c>
      <c r="M14" s="70"/>
      <c r="N14" s="71" t="s">
        <v>191</v>
      </c>
      <c r="O14" s="71" t="s">
        <v>191</v>
      </c>
      <c r="P14" s="71" t="s">
        <v>191</v>
      </c>
      <c r="Q14" s="70"/>
      <c r="R14" s="71" t="s">
        <v>191</v>
      </c>
      <c r="S14" s="71" t="s">
        <v>191</v>
      </c>
      <c r="T14" s="71" t="s">
        <v>191</v>
      </c>
      <c r="U14" s="25"/>
    </row>
    <row r="15" spans="1:21" s="8" customFormat="1" ht="14.25" customHeight="1" x14ac:dyDescent="0.25">
      <c r="A15" s="27" t="s">
        <v>378</v>
      </c>
      <c r="B15" s="71">
        <f>+C15+D15</f>
        <v>427</v>
      </c>
      <c r="C15" s="71">
        <f t="shared" ref="C15:D25" si="7">+G15+K15+O15+S15</f>
        <v>256</v>
      </c>
      <c r="D15" s="71">
        <f t="shared" si="7"/>
        <v>171</v>
      </c>
      <c r="E15" s="71"/>
      <c r="F15" s="71">
        <f>+'89'!F15+'90'!F16</f>
        <v>161</v>
      </c>
      <c r="G15" s="71">
        <f>+'89'!G15+'90'!G16</f>
        <v>95</v>
      </c>
      <c r="H15" s="71">
        <f>+'89'!H15+'90'!H16</f>
        <v>66</v>
      </c>
      <c r="I15" s="71"/>
      <c r="J15" s="71">
        <f>+'89'!J15+'90'!J16</f>
        <v>79</v>
      </c>
      <c r="K15" s="71">
        <f>+'89'!K15+'90'!K16</f>
        <v>49</v>
      </c>
      <c r="L15" s="71">
        <f>+'89'!L15+'90'!L16</f>
        <v>30</v>
      </c>
      <c r="M15" s="71"/>
      <c r="N15" s="71">
        <f>+'89'!N15+'90'!N16</f>
        <v>102</v>
      </c>
      <c r="O15" s="71">
        <f>+'89'!O15+'90'!O16</f>
        <v>60</v>
      </c>
      <c r="P15" s="71">
        <f>+'89'!P15+'90'!P16</f>
        <v>42</v>
      </c>
      <c r="Q15" s="71"/>
      <c r="R15" s="71">
        <f>+'89'!R15+'90'!R16</f>
        <v>85</v>
      </c>
      <c r="S15" s="71">
        <f>+'89'!S15+'90'!S16</f>
        <v>52</v>
      </c>
      <c r="T15" s="71">
        <f>+'89'!T15+'90'!T16</f>
        <v>33</v>
      </c>
      <c r="U15" s="7"/>
    </row>
    <row r="16" spans="1:21" ht="14.25" customHeight="1" x14ac:dyDescent="0.25">
      <c r="A16" s="27" t="s">
        <v>542</v>
      </c>
      <c r="B16" s="71">
        <f t="shared" ref="B16:B25" si="8">+C16+D16</f>
        <v>1361</v>
      </c>
      <c r="C16" s="71">
        <f t="shared" si="7"/>
        <v>757</v>
      </c>
      <c r="D16" s="71">
        <f t="shared" si="7"/>
        <v>604</v>
      </c>
      <c r="E16" s="71"/>
      <c r="F16" s="71">
        <f>+'89'!F16+'90'!F17</f>
        <v>354</v>
      </c>
      <c r="G16" s="71">
        <f>+'89'!G16+'90'!G17</f>
        <v>186</v>
      </c>
      <c r="H16" s="71">
        <f>+'89'!H16+'90'!H17</f>
        <v>168</v>
      </c>
      <c r="I16" s="71"/>
      <c r="J16" s="71">
        <f>+'89'!J16+'90'!J17</f>
        <v>516</v>
      </c>
      <c r="K16" s="71">
        <f>+'89'!K16+'90'!K17</f>
        <v>291</v>
      </c>
      <c r="L16" s="71">
        <f>+'89'!L16+'90'!L17</f>
        <v>225</v>
      </c>
      <c r="M16" s="71"/>
      <c r="N16" s="71">
        <f>+'89'!N16+'90'!N17</f>
        <v>295</v>
      </c>
      <c r="O16" s="71">
        <f>+'89'!O16+'90'!O17</f>
        <v>178</v>
      </c>
      <c r="P16" s="71">
        <f>+'89'!P16+'90'!P17</f>
        <v>117</v>
      </c>
      <c r="Q16" s="71"/>
      <c r="R16" s="71">
        <f>+'89'!R16+'90'!R17</f>
        <v>196</v>
      </c>
      <c r="S16" s="71">
        <f>+'89'!S16+'90'!S17</f>
        <v>102</v>
      </c>
      <c r="T16" s="71">
        <f>+'89'!T16+'90'!T17</f>
        <v>94</v>
      </c>
    </row>
    <row r="17" spans="1:21" ht="14.25" customHeight="1" x14ac:dyDescent="0.25">
      <c r="A17" s="27" t="s">
        <v>543</v>
      </c>
      <c r="B17" s="71">
        <f t="shared" si="8"/>
        <v>42</v>
      </c>
      <c r="C17" s="71">
        <f t="shared" si="7"/>
        <v>26</v>
      </c>
      <c r="D17" s="71">
        <f t="shared" si="7"/>
        <v>16</v>
      </c>
      <c r="E17" s="71"/>
      <c r="F17" s="71">
        <f>+'89'!F17+'90'!F18</f>
        <v>14</v>
      </c>
      <c r="G17" s="71">
        <f>+'89'!G17+'90'!G18</f>
        <v>11</v>
      </c>
      <c r="H17" s="71">
        <f>+'89'!H17+'90'!H18</f>
        <v>3</v>
      </c>
      <c r="I17" s="71"/>
      <c r="J17" s="71">
        <f>+'89'!J17+'90'!J18</f>
        <v>8</v>
      </c>
      <c r="K17" s="71">
        <f>+'89'!K17+'90'!K18</f>
        <v>3</v>
      </c>
      <c r="L17" s="71">
        <f>+'89'!L17+'90'!L18</f>
        <v>5</v>
      </c>
      <c r="M17" s="71"/>
      <c r="N17" s="71">
        <f>+'89'!N17+'90'!N18</f>
        <v>16</v>
      </c>
      <c r="O17" s="71">
        <f>+'89'!O17+'90'!O18</f>
        <v>9</v>
      </c>
      <c r="P17" s="71">
        <f>+'89'!P17+'90'!P18</f>
        <v>7</v>
      </c>
      <c r="Q17" s="71"/>
      <c r="R17" s="71">
        <f>+'89'!R17+'90'!R18</f>
        <v>4</v>
      </c>
      <c r="S17" s="71">
        <f>+'89'!S17+'90'!S18</f>
        <v>3</v>
      </c>
      <c r="T17" s="71">
        <f>+'89'!T17+'90'!T18</f>
        <v>1</v>
      </c>
    </row>
    <row r="18" spans="1:21" ht="14.25" customHeight="1" x14ac:dyDescent="0.25">
      <c r="A18" s="27" t="s">
        <v>379</v>
      </c>
      <c r="B18" s="71">
        <f t="shared" si="8"/>
        <v>116</v>
      </c>
      <c r="C18" s="71">
        <f t="shared" si="7"/>
        <v>54</v>
      </c>
      <c r="D18" s="71">
        <f t="shared" si="7"/>
        <v>62</v>
      </c>
      <c r="E18" s="71"/>
      <c r="F18" s="71">
        <f>+'89'!F18+'90'!F19</f>
        <v>34</v>
      </c>
      <c r="G18" s="71">
        <f>+'89'!G18+'90'!G19</f>
        <v>19</v>
      </c>
      <c r="H18" s="71">
        <f>+'89'!H18+'90'!H19</f>
        <v>15</v>
      </c>
      <c r="I18" s="71"/>
      <c r="J18" s="71">
        <f>+'89'!J18+'90'!J19</f>
        <v>13</v>
      </c>
      <c r="K18" s="71">
        <f>+'89'!K18+'90'!K19</f>
        <v>7</v>
      </c>
      <c r="L18" s="71">
        <f>+'89'!L18+'90'!L19</f>
        <v>6</v>
      </c>
      <c r="M18" s="71"/>
      <c r="N18" s="71">
        <f>+'89'!N18+'90'!N19</f>
        <v>50</v>
      </c>
      <c r="O18" s="71">
        <f>+'89'!O18+'90'!O19</f>
        <v>24</v>
      </c>
      <c r="P18" s="71">
        <f>+'89'!P18+'90'!P19</f>
        <v>26</v>
      </c>
      <c r="Q18" s="71"/>
      <c r="R18" s="71">
        <f>+'89'!R18+'90'!R19</f>
        <v>19</v>
      </c>
      <c r="S18" s="71">
        <f>+'89'!S18+'90'!S19</f>
        <v>4</v>
      </c>
      <c r="T18" s="71">
        <f>+'89'!T18+'90'!T19</f>
        <v>15</v>
      </c>
    </row>
    <row r="19" spans="1:21" ht="14.25" customHeight="1" x14ac:dyDescent="0.25">
      <c r="A19" s="27" t="s">
        <v>380</v>
      </c>
      <c r="B19" s="71">
        <f t="shared" si="8"/>
        <v>7120</v>
      </c>
      <c r="C19" s="71">
        <f t="shared" si="7"/>
        <v>4432</v>
      </c>
      <c r="D19" s="71">
        <f t="shared" si="7"/>
        <v>2688</v>
      </c>
      <c r="E19" s="71"/>
      <c r="F19" s="71">
        <f>+'89'!F19+'90'!F20</f>
        <v>226</v>
      </c>
      <c r="G19" s="71">
        <f>+'89'!G19+'90'!G20</f>
        <v>151</v>
      </c>
      <c r="H19" s="71">
        <f>+'89'!H19+'90'!H20</f>
        <v>75</v>
      </c>
      <c r="I19" s="71"/>
      <c r="J19" s="71">
        <f>+'89'!J19+'90'!J20</f>
        <v>584</v>
      </c>
      <c r="K19" s="71">
        <f>+'89'!K19+'90'!K20</f>
        <v>363</v>
      </c>
      <c r="L19" s="71">
        <f>+'89'!L19+'90'!L20</f>
        <v>221</v>
      </c>
      <c r="M19" s="71"/>
      <c r="N19" s="71">
        <f>+'89'!N19+'90'!N20</f>
        <v>3701</v>
      </c>
      <c r="O19" s="71">
        <f>+'89'!O19+'90'!O20</f>
        <v>2284</v>
      </c>
      <c r="P19" s="71">
        <f>+'89'!P19+'90'!P20</f>
        <v>1417</v>
      </c>
      <c r="Q19" s="71"/>
      <c r="R19" s="71">
        <f>+'89'!R19+'90'!R20</f>
        <v>2609</v>
      </c>
      <c r="S19" s="71">
        <f>+'89'!S19+'90'!S20</f>
        <v>1634</v>
      </c>
      <c r="T19" s="71">
        <f>+'89'!T19+'90'!T20</f>
        <v>975</v>
      </c>
    </row>
    <row r="20" spans="1:21" ht="14.25" customHeight="1" x14ac:dyDescent="0.25">
      <c r="A20" s="27" t="s">
        <v>544</v>
      </c>
      <c r="B20" s="71">
        <f t="shared" si="8"/>
        <v>1049</v>
      </c>
      <c r="C20" s="71">
        <f t="shared" si="7"/>
        <v>585</v>
      </c>
      <c r="D20" s="71">
        <f t="shared" si="7"/>
        <v>464</v>
      </c>
      <c r="E20" s="71"/>
      <c r="F20" s="71">
        <f>+'89'!F20+'90'!F21</f>
        <v>280</v>
      </c>
      <c r="G20" s="71">
        <f>+'89'!G20+'90'!G21</f>
        <v>154</v>
      </c>
      <c r="H20" s="71">
        <f>+'89'!H20+'90'!H21</f>
        <v>126</v>
      </c>
      <c r="I20" s="71"/>
      <c r="J20" s="71">
        <f>+'89'!J20+'90'!J21</f>
        <v>263</v>
      </c>
      <c r="K20" s="71">
        <f>+'89'!K20+'90'!K21</f>
        <v>153</v>
      </c>
      <c r="L20" s="71">
        <f>+'89'!L20+'90'!L21</f>
        <v>110</v>
      </c>
      <c r="M20" s="71"/>
      <c r="N20" s="71">
        <f>+'89'!N20+'90'!N21</f>
        <v>280</v>
      </c>
      <c r="O20" s="71">
        <f>+'89'!O20+'90'!O21</f>
        <v>157</v>
      </c>
      <c r="P20" s="71">
        <f>+'89'!P20+'90'!P21</f>
        <v>123</v>
      </c>
      <c r="Q20" s="71"/>
      <c r="R20" s="71">
        <f>+'89'!R20+'90'!R21</f>
        <v>226</v>
      </c>
      <c r="S20" s="71">
        <f>+'89'!S20+'90'!S21</f>
        <v>121</v>
      </c>
      <c r="T20" s="71">
        <f>+'89'!T20+'90'!T21</f>
        <v>105</v>
      </c>
    </row>
    <row r="21" spans="1:21" ht="14.25" customHeight="1" x14ac:dyDescent="0.25">
      <c r="A21" s="27" t="s">
        <v>545</v>
      </c>
      <c r="B21" s="71">
        <f t="shared" si="8"/>
        <v>144</v>
      </c>
      <c r="C21" s="71">
        <f t="shared" si="7"/>
        <v>83</v>
      </c>
      <c r="D21" s="71">
        <f t="shared" si="7"/>
        <v>61</v>
      </c>
      <c r="E21" s="71"/>
      <c r="F21" s="71">
        <f>+'89'!F21+'90'!F22</f>
        <v>19</v>
      </c>
      <c r="G21" s="71">
        <f>+'89'!G21+'90'!G22</f>
        <v>15</v>
      </c>
      <c r="H21" s="71">
        <f>+'89'!H21+'90'!H22</f>
        <v>4</v>
      </c>
      <c r="I21" s="71"/>
      <c r="J21" s="71">
        <f>+'89'!J21+'90'!J22</f>
        <v>38</v>
      </c>
      <c r="K21" s="71">
        <f>+'89'!K21+'90'!K22</f>
        <v>20</v>
      </c>
      <c r="L21" s="71">
        <f>+'89'!L21+'90'!L22</f>
        <v>18</v>
      </c>
      <c r="M21" s="71"/>
      <c r="N21" s="71">
        <f>+'89'!N21+'90'!N22</f>
        <v>47</v>
      </c>
      <c r="O21" s="71">
        <f>+'89'!O21+'90'!O22</f>
        <v>23</v>
      </c>
      <c r="P21" s="71">
        <f>+'89'!P21+'90'!P22</f>
        <v>24</v>
      </c>
      <c r="Q21" s="71"/>
      <c r="R21" s="71">
        <f>+'89'!R21+'90'!R22</f>
        <v>40</v>
      </c>
      <c r="S21" s="71">
        <f>+'89'!S21+'90'!S22</f>
        <v>25</v>
      </c>
      <c r="T21" s="71">
        <f>+'89'!T21+'90'!T22</f>
        <v>15</v>
      </c>
    </row>
    <row r="22" spans="1:21" ht="14.25" customHeight="1" x14ac:dyDescent="0.25">
      <c r="A22" s="27" t="s">
        <v>546</v>
      </c>
      <c r="B22" s="71">
        <f t="shared" si="8"/>
        <v>76</v>
      </c>
      <c r="C22" s="71">
        <f t="shared" si="7"/>
        <v>40</v>
      </c>
      <c r="D22" s="71">
        <f t="shared" si="7"/>
        <v>36</v>
      </c>
      <c r="E22" s="71"/>
      <c r="F22" s="71">
        <f>+'89'!F22+'90'!F23</f>
        <v>25</v>
      </c>
      <c r="G22" s="71">
        <f>+'89'!G22+'90'!G23</f>
        <v>15</v>
      </c>
      <c r="H22" s="71">
        <f>+'89'!H22+'90'!H23</f>
        <v>10</v>
      </c>
      <c r="I22" s="71"/>
      <c r="J22" s="71">
        <f>+'89'!J22+'90'!J23</f>
        <v>23</v>
      </c>
      <c r="K22" s="71">
        <f>+'89'!K22+'90'!K23</f>
        <v>9</v>
      </c>
      <c r="L22" s="71">
        <f>+'89'!L22+'90'!L23</f>
        <v>14</v>
      </c>
      <c r="M22" s="71"/>
      <c r="N22" s="71">
        <f>+'89'!N22+'90'!N23</f>
        <v>16</v>
      </c>
      <c r="O22" s="71">
        <f>+'89'!O22+'90'!O23</f>
        <v>10</v>
      </c>
      <c r="P22" s="71">
        <f>+'89'!P22+'90'!P23</f>
        <v>6</v>
      </c>
      <c r="Q22" s="71"/>
      <c r="R22" s="71">
        <f>+'89'!R22+'90'!R23</f>
        <v>12</v>
      </c>
      <c r="S22" s="71">
        <f>+'89'!S22+'90'!S23</f>
        <v>6</v>
      </c>
      <c r="T22" s="71">
        <f>+'89'!T22+'90'!T23</f>
        <v>6</v>
      </c>
    </row>
    <row r="23" spans="1:21" ht="14.25" customHeight="1" x14ac:dyDescent="0.25">
      <c r="A23" s="27" t="s">
        <v>547</v>
      </c>
      <c r="B23" s="71">
        <f t="shared" si="8"/>
        <v>3</v>
      </c>
      <c r="C23" s="71">
        <f t="shared" si="7"/>
        <v>2</v>
      </c>
      <c r="D23" s="71">
        <f t="shared" si="7"/>
        <v>1</v>
      </c>
      <c r="E23" s="71"/>
      <c r="F23" s="71">
        <f>+'89'!F23+'90'!F24</f>
        <v>0</v>
      </c>
      <c r="G23" s="71">
        <f>+'89'!G23+'90'!G24</f>
        <v>0</v>
      </c>
      <c r="H23" s="71">
        <f>+'89'!H23+'90'!H24</f>
        <v>0</v>
      </c>
      <c r="I23" s="71"/>
      <c r="J23" s="71">
        <f>+'89'!J23+'90'!J24</f>
        <v>0</v>
      </c>
      <c r="K23" s="71">
        <f>+'89'!K23+'90'!K24</f>
        <v>0</v>
      </c>
      <c r="L23" s="71">
        <f>+'89'!L23+'90'!L24</f>
        <v>0</v>
      </c>
      <c r="M23" s="71"/>
      <c r="N23" s="71">
        <f>+'89'!N23+'90'!N24</f>
        <v>1</v>
      </c>
      <c r="O23" s="71">
        <f>+'89'!O23+'90'!O24</f>
        <v>0</v>
      </c>
      <c r="P23" s="71">
        <f>+'89'!P23+'90'!P24</f>
        <v>1</v>
      </c>
      <c r="Q23" s="71"/>
      <c r="R23" s="71">
        <f>+'89'!R23+'90'!R24</f>
        <v>2</v>
      </c>
      <c r="S23" s="71">
        <f>+'89'!S23+'90'!S24</f>
        <v>2</v>
      </c>
      <c r="T23" s="71">
        <f>+'89'!T23+'90'!T24</f>
        <v>0</v>
      </c>
    </row>
    <row r="24" spans="1:21" ht="14.25" customHeight="1" x14ac:dyDescent="0.25">
      <c r="A24" s="27" t="s">
        <v>381</v>
      </c>
      <c r="B24" s="71">
        <f t="shared" si="8"/>
        <v>3330</v>
      </c>
      <c r="C24" s="71">
        <f t="shared" si="7"/>
        <v>2404</v>
      </c>
      <c r="D24" s="71">
        <f t="shared" si="7"/>
        <v>926</v>
      </c>
      <c r="E24" s="71"/>
      <c r="F24" s="71">
        <f>+'89'!F24+'90'!F25</f>
        <v>1080</v>
      </c>
      <c r="G24" s="71">
        <f>+'89'!G24+'90'!G25</f>
        <v>778</v>
      </c>
      <c r="H24" s="71">
        <f>+'89'!H24+'90'!H25</f>
        <v>302</v>
      </c>
      <c r="I24" s="71"/>
      <c r="J24" s="71">
        <f>+'89'!J24+'90'!J25</f>
        <v>1173</v>
      </c>
      <c r="K24" s="71">
        <f>+'89'!K24+'90'!K25</f>
        <v>828</v>
      </c>
      <c r="L24" s="71">
        <f>+'89'!L24+'90'!L25</f>
        <v>345</v>
      </c>
      <c r="M24" s="71"/>
      <c r="N24" s="71">
        <f>+'89'!N24+'90'!N25</f>
        <v>637</v>
      </c>
      <c r="O24" s="71">
        <f>+'89'!O24+'90'!O25</f>
        <v>463</v>
      </c>
      <c r="P24" s="71">
        <f>+'89'!P24+'90'!P25</f>
        <v>174</v>
      </c>
      <c r="Q24" s="71"/>
      <c r="R24" s="71">
        <f>+'89'!R24+'90'!R25</f>
        <v>440</v>
      </c>
      <c r="S24" s="71">
        <f>+'89'!S24+'90'!S25</f>
        <v>335</v>
      </c>
      <c r="T24" s="71">
        <f>+'89'!T24+'90'!T25</f>
        <v>105</v>
      </c>
    </row>
    <row r="25" spans="1:21" ht="14.25" customHeight="1" thickBot="1" x14ac:dyDescent="0.3">
      <c r="A25" s="27" t="s">
        <v>548</v>
      </c>
      <c r="B25" s="72">
        <f t="shared" si="8"/>
        <v>576</v>
      </c>
      <c r="C25" s="72">
        <f t="shared" si="7"/>
        <v>327</v>
      </c>
      <c r="D25" s="72">
        <f t="shared" si="7"/>
        <v>249</v>
      </c>
      <c r="E25" s="72"/>
      <c r="F25" s="71">
        <f>+'89'!F25+'90'!F26</f>
        <v>339</v>
      </c>
      <c r="G25" s="71">
        <f>+'89'!G25+'90'!G26</f>
        <v>204</v>
      </c>
      <c r="H25" s="71">
        <f>+'89'!H25+'90'!H26</f>
        <v>135</v>
      </c>
      <c r="I25" s="72"/>
      <c r="J25" s="71">
        <f>+'89'!J25+'90'!J26</f>
        <v>127</v>
      </c>
      <c r="K25" s="71">
        <f>+'89'!K25+'90'!K26</f>
        <v>66</v>
      </c>
      <c r="L25" s="71">
        <f>+'89'!L25+'90'!L26</f>
        <v>61</v>
      </c>
      <c r="M25" s="72"/>
      <c r="N25" s="71">
        <f>+'89'!N25+'90'!N26</f>
        <v>70</v>
      </c>
      <c r="O25" s="71">
        <f>+'89'!O25+'90'!O26</f>
        <v>38</v>
      </c>
      <c r="P25" s="71">
        <f>+'89'!P25+'90'!P26</f>
        <v>32</v>
      </c>
      <c r="Q25" s="72"/>
      <c r="R25" s="71">
        <f>+'89'!R25+'90'!R26</f>
        <v>40</v>
      </c>
      <c r="S25" s="71">
        <f>+'89'!S25+'90'!S26</f>
        <v>19</v>
      </c>
      <c r="T25" s="71">
        <f>+'89'!T25+'90'!T26</f>
        <v>21</v>
      </c>
    </row>
    <row r="26" spans="1:21" s="8" customFormat="1" ht="15.75" customHeight="1" x14ac:dyDescent="0.25">
      <c r="A26" s="88" t="s">
        <v>967</v>
      </c>
      <c r="B26" s="88"/>
      <c r="C26" s="88"/>
      <c r="D26" s="88"/>
      <c r="E26" s="88"/>
      <c r="F26" s="88"/>
      <c r="G26" s="88"/>
      <c r="H26" s="88"/>
      <c r="I26" s="88"/>
      <c r="J26" s="88"/>
      <c r="K26" s="88"/>
      <c r="L26" s="88"/>
      <c r="M26" s="88"/>
      <c r="N26" s="88"/>
      <c r="O26" s="88"/>
      <c r="P26" s="88"/>
      <c r="Q26" s="88"/>
      <c r="R26" s="88"/>
      <c r="S26" s="88"/>
      <c r="T26" s="88"/>
      <c r="U26" s="240"/>
    </row>
    <row r="27" spans="1:21" ht="15" customHeight="1" x14ac:dyDescent="0.25">
      <c r="A27" s="159" t="s">
        <v>262</v>
      </c>
    </row>
  </sheetData>
  <mergeCells count="11">
    <mergeCell ref="R6:T6"/>
    <mergeCell ref="A1:T1"/>
    <mergeCell ref="A2:T2"/>
    <mergeCell ref="A3:T3"/>
    <mergeCell ref="A4:T4"/>
    <mergeCell ref="A5:T5"/>
    <mergeCell ref="A6:A7"/>
    <mergeCell ref="B6:D6"/>
    <mergeCell ref="F6:H6"/>
    <mergeCell ref="J6:L6"/>
    <mergeCell ref="N6:P6"/>
  </mergeCells>
  <hyperlinks>
    <hyperlink ref="U2" location="Contenido!A1" display="Contenido" xr:uid="{8754CF27-03E8-4909-828B-05C0CA6E3A70}"/>
  </hyperlinks>
  <printOptions horizontalCentered="1"/>
  <pageMargins left="0.39370078740157483" right="0.39370078740157483" top="0.39370078740157483" bottom="0.39370078740157483" header="0.31496062992125984" footer="0.31496062992125984"/>
  <pageSetup paperSize="172" scale="74"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7CCD5-5506-40AC-B82D-E3C3B9BC10F2}">
  <sheetPr codeName="Hoja107">
    <tabColor rgb="FFAFCAFF"/>
    <pageSetUpPr fitToPage="1"/>
  </sheetPr>
  <dimension ref="A1:U26"/>
  <sheetViews>
    <sheetView showGridLines="0" showOutlineSymbols="0" showWhiteSpace="0" workbookViewId="0">
      <selection activeCell="C35" sqref="C35"/>
    </sheetView>
  </sheetViews>
  <sheetFormatPr baseColWidth="10" defaultColWidth="9" defaultRowHeight="13" x14ac:dyDescent="0.25"/>
  <cols>
    <col min="1" max="1" width="39" style="4"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1" style="58" customWidth="1"/>
    <col min="22" max="24" width="7.83203125" style="4" customWidth="1"/>
    <col min="25" max="141" width="11" style="4" customWidth="1"/>
    <col min="142" max="16384" width="9" style="4"/>
  </cols>
  <sheetData>
    <row r="1" spans="1:21" s="274" customFormat="1" ht="15" customHeight="1" x14ac:dyDescent="0.25">
      <c r="A1" s="436" t="s">
        <v>549</v>
      </c>
      <c r="B1" s="436"/>
      <c r="C1" s="436"/>
      <c r="D1" s="436"/>
      <c r="E1" s="436"/>
      <c r="F1" s="436"/>
      <c r="G1" s="436"/>
      <c r="H1" s="436"/>
      <c r="I1" s="436"/>
      <c r="J1" s="436"/>
      <c r="K1" s="436"/>
      <c r="L1" s="436"/>
      <c r="M1" s="436"/>
      <c r="N1" s="436"/>
      <c r="O1" s="436"/>
      <c r="P1" s="436"/>
      <c r="Q1" s="436"/>
      <c r="R1" s="436"/>
      <c r="S1" s="436"/>
      <c r="T1" s="436"/>
      <c r="U1" s="18"/>
    </row>
    <row r="2" spans="1:21" s="274" customFormat="1" ht="15" customHeight="1" x14ac:dyDescent="0.25">
      <c r="A2" s="437" t="s">
        <v>534</v>
      </c>
      <c r="B2" s="437"/>
      <c r="C2" s="437"/>
      <c r="D2" s="437"/>
      <c r="E2" s="437"/>
      <c r="F2" s="437"/>
      <c r="G2" s="437"/>
      <c r="H2" s="437"/>
      <c r="I2" s="437"/>
      <c r="J2" s="437"/>
      <c r="K2" s="437"/>
      <c r="L2" s="437"/>
      <c r="M2" s="437"/>
      <c r="N2" s="437"/>
      <c r="O2" s="437"/>
      <c r="P2" s="437"/>
      <c r="Q2" s="437"/>
      <c r="R2" s="437"/>
      <c r="S2" s="437"/>
      <c r="T2" s="437"/>
      <c r="U2" s="91" t="s">
        <v>0</v>
      </c>
    </row>
    <row r="3" spans="1:21" s="274" customFormat="1" ht="14.5" x14ac:dyDescent="0.25">
      <c r="A3" s="437" t="s">
        <v>540</v>
      </c>
      <c r="B3" s="437"/>
      <c r="C3" s="437"/>
      <c r="D3" s="437"/>
      <c r="E3" s="437"/>
      <c r="F3" s="437"/>
      <c r="G3" s="437"/>
      <c r="H3" s="437"/>
      <c r="I3" s="437"/>
      <c r="J3" s="437"/>
      <c r="K3" s="437"/>
      <c r="L3" s="437"/>
      <c r="M3" s="437"/>
      <c r="N3" s="437"/>
      <c r="O3" s="437"/>
      <c r="P3" s="437"/>
      <c r="Q3" s="437"/>
      <c r="R3" s="437"/>
      <c r="S3" s="437"/>
      <c r="T3" s="437"/>
      <c r="U3" s="18"/>
    </row>
    <row r="4" spans="1:21" s="276" customFormat="1" ht="14.5" x14ac:dyDescent="0.25">
      <c r="A4" s="462" t="s">
        <v>901</v>
      </c>
      <c r="B4" s="462"/>
      <c r="C4" s="462"/>
      <c r="D4" s="462"/>
      <c r="E4" s="462"/>
      <c r="F4" s="462"/>
      <c r="G4" s="462"/>
      <c r="H4" s="462"/>
      <c r="I4" s="462"/>
      <c r="J4" s="462"/>
      <c r="K4" s="462"/>
      <c r="L4" s="462"/>
      <c r="M4" s="462"/>
      <c r="N4" s="462"/>
      <c r="O4" s="462"/>
      <c r="P4" s="462"/>
      <c r="Q4" s="462"/>
      <c r="R4" s="462"/>
      <c r="S4" s="462"/>
      <c r="T4" s="462"/>
      <c r="U4" s="275"/>
    </row>
    <row r="5" spans="1:21" s="274" customFormat="1" ht="14.5" x14ac:dyDescent="0.25">
      <c r="A5" s="436" t="s">
        <v>909</v>
      </c>
      <c r="B5" s="436"/>
      <c r="C5" s="436"/>
      <c r="D5" s="436"/>
      <c r="E5" s="436"/>
      <c r="F5" s="436"/>
      <c r="G5" s="436"/>
      <c r="H5" s="436"/>
      <c r="I5" s="436"/>
      <c r="J5" s="436"/>
      <c r="K5" s="436"/>
      <c r="L5" s="436"/>
      <c r="M5" s="436"/>
      <c r="N5" s="436"/>
      <c r="O5" s="436"/>
      <c r="P5" s="436"/>
      <c r="Q5" s="436"/>
      <c r="R5" s="436"/>
      <c r="S5" s="436"/>
      <c r="T5" s="436"/>
      <c r="U5" s="273"/>
    </row>
    <row r="6" spans="1:21" ht="19.149999999999999" customHeight="1" x14ac:dyDescent="0.25">
      <c r="A6" s="438" t="s">
        <v>541</v>
      </c>
      <c r="B6" s="435" t="s">
        <v>188</v>
      </c>
      <c r="C6" s="435"/>
      <c r="D6" s="435"/>
      <c r="E6" s="110"/>
      <c r="F6" s="460" t="s">
        <v>21</v>
      </c>
      <c r="G6" s="435"/>
      <c r="H6" s="435"/>
      <c r="I6" s="110"/>
      <c r="J6" s="435" t="s">
        <v>30</v>
      </c>
      <c r="K6" s="435"/>
      <c r="L6" s="435"/>
      <c r="M6" s="110"/>
      <c r="N6" s="435" t="s">
        <v>518</v>
      </c>
      <c r="O6" s="435"/>
      <c r="P6" s="435"/>
      <c r="Q6" s="438"/>
      <c r="R6" s="435" t="s">
        <v>519</v>
      </c>
      <c r="S6" s="435"/>
      <c r="T6" s="435"/>
    </row>
    <row r="7" spans="1:21" ht="19.1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438"/>
      <c r="R7" s="112" t="s">
        <v>188</v>
      </c>
      <c r="S7" s="112" t="s">
        <v>258</v>
      </c>
      <c r="T7" s="112" t="s">
        <v>259</v>
      </c>
    </row>
    <row r="8" spans="1:21" x14ac:dyDescent="0.25">
      <c r="A8" s="57"/>
      <c r="B8" s="263"/>
      <c r="C8" s="263"/>
      <c r="D8" s="263"/>
      <c r="E8" s="251"/>
      <c r="F8" s="263"/>
      <c r="G8" s="263"/>
      <c r="H8" s="263"/>
      <c r="I8" s="251"/>
      <c r="J8" s="263"/>
      <c r="K8" s="263"/>
      <c r="L8" s="263"/>
      <c r="M8" s="251"/>
      <c r="N8" s="263"/>
      <c r="O8" s="263"/>
      <c r="P8" s="263"/>
      <c r="Q8" s="251"/>
      <c r="R8" s="263"/>
      <c r="S8" s="263"/>
      <c r="T8" s="263"/>
    </row>
    <row r="9" spans="1:21" s="6" customFormat="1" ht="15.75" customHeight="1" x14ac:dyDescent="0.25">
      <c r="A9" s="157" t="s">
        <v>188</v>
      </c>
      <c r="B9" s="70">
        <f>SUM(B10:B25)</f>
        <v>4974</v>
      </c>
      <c r="C9" s="70">
        <f t="shared" ref="C9:D9" si="0">SUM(C10:C25)</f>
        <v>3102</v>
      </c>
      <c r="D9" s="70">
        <f t="shared" si="0"/>
        <v>1872</v>
      </c>
      <c r="E9" s="70"/>
      <c r="F9" s="70">
        <f>SUM(F10:F25)</f>
        <v>2305</v>
      </c>
      <c r="G9" s="70">
        <f t="shared" ref="G9:H9" si="1">SUM(G10:G25)</f>
        <v>1490</v>
      </c>
      <c r="H9" s="70">
        <f t="shared" si="1"/>
        <v>815</v>
      </c>
      <c r="I9" s="70"/>
      <c r="J9" s="70">
        <f>+J15+J16+J17+J18+J19+J20+J21+J22+J23+J24+J25</f>
        <v>1646</v>
      </c>
      <c r="K9" s="70">
        <f>+K15+K16+K17+K18+K19+K20+K21+K22+K23+K24+K25</f>
        <v>1020</v>
      </c>
      <c r="L9" s="70">
        <f>+L15+L16+L17+L18+L19+L20+L21+L22+L23+L24+L25</f>
        <v>626</v>
      </c>
      <c r="M9" s="70"/>
      <c r="N9" s="70">
        <f>+N15+N16+N17+N18+N19+N20+N21+N22+N23+N24+N25</f>
        <v>614</v>
      </c>
      <c r="O9" s="70">
        <f>+O15+O16+O17+O18+O19+O20+O21+O22+O23+O24+O25</f>
        <v>356</v>
      </c>
      <c r="P9" s="70">
        <f>+P15+P16+P17+P18+P19+P20+P21+P22+P23+P24+P25</f>
        <v>258</v>
      </c>
      <c r="Q9" s="70"/>
      <c r="R9" s="70">
        <f>+R15+R16+R17+R18+R19+R20+R21+R22+R23+R24+R25</f>
        <v>409</v>
      </c>
      <c r="S9" s="70">
        <f>+S15+S16+S17+S18+S19+S20+S21+S22+S23+S24+S25</f>
        <v>236</v>
      </c>
      <c r="T9" s="70">
        <f>+T15+T16+T17+T18+T19+T20+T21+T22+T23+T24+T25</f>
        <v>173</v>
      </c>
      <c r="U9" s="25"/>
    </row>
    <row r="10" spans="1:21" s="6" customFormat="1" ht="14.25" customHeight="1" x14ac:dyDescent="0.25">
      <c r="A10" s="27" t="s">
        <v>951</v>
      </c>
      <c r="B10" s="71">
        <f>+F10</f>
        <v>201</v>
      </c>
      <c r="C10" s="71">
        <f t="shared" ref="C10:D10" si="2">+G10</f>
        <v>121</v>
      </c>
      <c r="D10" s="71">
        <f t="shared" si="2"/>
        <v>80</v>
      </c>
      <c r="E10" s="70"/>
      <c r="F10" s="71">
        <v>201</v>
      </c>
      <c r="G10" s="71">
        <v>121</v>
      </c>
      <c r="H10" s="71">
        <v>80</v>
      </c>
      <c r="I10" s="70"/>
      <c r="J10" s="71" t="s">
        <v>191</v>
      </c>
      <c r="K10" s="71" t="s">
        <v>191</v>
      </c>
      <c r="L10" s="71" t="s">
        <v>191</v>
      </c>
      <c r="M10" s="70"/>
      <c r="N10" s="71" t="s">
        <v>191</v>
      </c>
      <c r="O10" s="71" t="s">
        <v>191</v>
      </c>
      <c r="P10" s="71" t="s">
        <v>191</v>
      </c>
      <c r="Q10" s="70"/>
      <c r="R10" s="71" t="s">
        <v>191</v>
      </c>
      <c r="S10" s="71" t="s">
        <v>191</v>
      </c>
      <c r="T10" s="71" t="s">
        <v>191</v>
      </c>
      <c r="U10" s="25"/>
    </row>
    <row r="11" spans="1:21" s="6" customFormat="1" ht="14.25" customHeight="1" x14ac:dyDescent="0.25">
      <c r="A11" s="27" t="s">
        <v>952</v>
      </c>
      <c r="B11" s="71">
        <f t="shared" ref="B11:B14" si="3">+F11</f>
        <v>32</v>
      </c>
      <c r="C11" s="71">
        <f t="shared" ref="C11:C14" si="4">+G11</f>
        <v>20</v>
      </c>
      <c r="D11" s="71">
        <f t="shared" ref="D11:D14" si="5">+H11</f>
        <v>12</v>
      </c>
      <c r="E11" s="70"/>
      <c r="F11" s="71">
        <v>32</v>
      </c>
      <c r="G11" s="71">
        <v>20</v>
      </c>
      <c r="H11" s="71">
        <v>12</v>
      </c>
      <c r="I11" s="70"/>
      <c r="J11" s="71" t="s">
        <v>191</v>
      </c>
      <c r="K11" s="71" t="s">
        <v>191</v>
      </c>
      <c r="L11" s="71" t="s">
        <v>191</v>
      </c>
      <c r="M11" s="70"/>
      <c r="N11" s="71" t="s">
        <v>191</v>
      </c>
      <c r="O11" s="71" t="s">
        <v>191</v>
      </c>
      <c r="P11" s="71" t="s">
        <v>191</v>
      </c>
      <c r="Q11" s="70"/>
      <c r="R11" s="71" t="s">
        <v>191</v>
      </c>
      <c r="S11" s="71" t="s">
        <v>191</v>
      </c>
      <c r="T11" s="71" t="s">
        <v>191</v>
      </c>
      <c r="U11" s="25"/>
    </row>
    <row r="12" spans="1:21" s="6" customFormat="1" ht="14.25" customHeight="1" x14ac:dyDescent="0.25">
      <c r="A12" s="27" t="s">
        <v>953</v>
      </c>
      <c r="B12" s="71">
        <f t="shared" si="3"/>
        <v>159</v>
      </c>
      <c r="C12" s="71">
        <f t="shared" si="4"/>
        <v>93</v>
      </c>
      <c r="D12" s="71">
        <f t="shared" si="5"/>
        <v>66</v>
      </c>
      <c r="E12" s="70"/>
      <c r="F12" s="71">
        <v>159</v>
      </c>
      <c r="G12" s="71">
        <v>93</v>
      </c>
      <c r="H12" s="71">
        <v>66</v>
      </c>
      <c r="I12" s="70"/>
      <c r="J12" s="71" t="s">
        <v>191</v>
      </c>
      <c r="K12" s="71" t="s">
        <v>191</v>
      </c>
      <c r="L12" s="71" t="s">
        <v>191</v>
      </c>
      <c r="M12" s="70"/>
      <c r="N12" s="71" t="s">
        <v>191</v>
      </c>
      <c r="O12" s="71" t="s">
        <v>191</v>
      </c>
      <c r="P12" s="71" t="s">
        <v>191</v>
      </c>
      <c r="Q12" s="70"/>
      <c r="R12" s="71" t="s">
        <v>191</v>
      </c>
      <c r="S12" s="71" t="s">
        <v>191</v>
      </c>
      <c r="T12" s="71" t="s">
        <v>191</v>
      </c>
      <c r="U12" s="25"/>
    </row>
    <row r="13" spans="1:21" s="6" customFormat="1" ht="14.25" customHeight="1" x14ac:dyDescent="0.25">
      <c r="A13" s="27" t="s">
        <v>954</v>
      </c>
      <c r="B13" s="71">
        <f t="shared" si="3"/>
        <v>4</v>
      </c>
      <c r="C13" s="71">
        <f t="shared" si="4"/>
        <v>2</v>
      </c>
      <c r="D13" s="71">
        <f t="shared" si="5"/>
        <v>2</v>
      </c>
      <c r="E13" s="70"/>
      <c r="F13" s="71">
        <v>4</v>
      </c>
      <c r="G13" s="71">
        <v>2</v>
      </c>
      <c r="H13" s="71">
        <v>2</v>
      </c>
      <c r="I13" s="70"/>
      <c r="J13" s="71" t="s">
        <v>191</v>
      </c>
      <c r="K13" s="71" t="s">
        <v>191</v>
      </c>
      <c r="L13" s="71" t="s">
        <v>191</v>
      </c>
      <c r="M13" s="70"/>
      <c r="N13" s="71" t="s">
        <v>191</v>
      </c>
      <c r="O13" s="71" t="s">
        <v>191</v>
      </c>
      <c r="P13" s="71" t="s">
        <v>191</v>
      </c>
      <c r="Q13" s="70"/>
      <c r="R13" s="71" t="s">
        <v>191</v>
      </c>
      <c r="S13" s="71" t="s">
        <v>191</v>
      </c>
      <c r="T13" s="71" t="s">
        <v>191</v>
      </c>
      <c r="U13" s="25"/>
    </row>
    <row r="14" spans="1:21" s="6" customFormat="1" ht="14.25" customHeight="1" x14ac:dyDescent="0.25">
      <c r="A14" s="27" t="s">
        <v>955</v>
      </c>
      <c r="B14" s="71">
        <f t="shared" si="3"/>
        <v>3</v>
      </c>
      <c r="C14" s="71">
        <f t="shared" si="4"/>
        <v>0</v>
      </c>
      <c r="D14" s="71">
        <f t="shared" si="5"/>
        <v>3</v>
      </c>
      <c r="E14" s="70"/>
      <c r="F14" s="71">
        <v>3</v>
      </c>
      <c r="G14" s="71">
        <v>0</v>
      </c>
      <c r="H14" s="71">
        <v>3</v>
      </c>
      <c r="I14" s="70"/>
      <c r="J14" s="71" t="s">
        <v>191</v>
      </c>
      <c r="K14" s="71" t="s">
        <v>191</v>
      </c>
      <c r="L14" s="71" t="s">
        <v>191</v>
      </c>
      <c r="M14" s="70"/>
      <c r="N14" s="71" t="s">
        <v>191</v>
      </c>
      <c r="O14" s="71" t="s">
        <v>191</v>
      </c>
      <c r="P14" s="71" t="s">
        <v>191</v>
      </c>
      <c r="Q14" s="70"/>
      <c r="R14" s="71" t="s">
        <v>191</v>
      </c>
      <c r="S14" s="71" t="s">
        <v>191</v>
      </c>
      <c r="T14" s="71" t="s">
        <v>191</v>
      </c>
      <c r="U14" s="25"/>
    </row>
    <row r="15" spans="1:21" s="8" customFormat="1" ht="14.25" customHeight="1" x14ac:dyDescent="0.25">
      <c r="A15" s="27" t="s">
        <v>378</v>
      </c>
      <c r="B15" s="71">
        <f>+C15+D15</f>
        <v>116</v>
      </c>
      <c r="C15" s="71">
        <f t="shared" ref="C15:D25" si="6">+G15+K15+O15+S15</f>
        <v>72</v>
      </c>
      <c r="D15" s="71">
        <f t="shared" si="6"/>
        <v>44</v>
      </c>
      <c r="E15" s="71"/>
      <c r="F15" s="71">
        <v>96</v>
      </c>
      <c r="G15" s="71">
        <v>60</v>
      </c>
      <c r="H15" s="71">
        <v>36</v>
      </c>
      <c r="I15" s="71"/>
      <c r="J15" s="71">
        <v>10</v>
      </c>
      <c r="K15" s="71">
        <v>6</v>
      </c>
      <c r="L15" s="71">
        <v>4</v>
      </c>
      <c r="M15" s="71"/>
      <c r="N15" s="71">
        <v>7</v>
      </c>
      <c r="O15" s="71">
        <v>4</v>
      </c>
      <c r="P15" s="71">
        <v>3</v>
      </c>
      <c r="Q15" s="71"/>
      <c r="R15" s="71">
        <v>3</v>
      </c>
      <c r="S15" s="71">
        <v>2</v>
      </c>
      <c r="T15" s="71">
        <v>1</v>
      </c>
      <c r="U15" s="7"/>
    </row>
    <row r="16" spans="1:21" ht="14.25" customHeight="1" x14ac:dyDescent="0.25">
      <c r="A16" s="27" t="s">
        <v>542</v>
      </c>
      <c r="B16" s="71">
        <f t="shared" ref="B16:B25" si="7">+C16+D16</f>
        <v>912</v>
      </c>
      <c r="C16" s="71">
        <f t="shared" si="6"/>
        <v>500</v>
      </c>
      <c r="D16" s="71">
        <f t="shared" si="6"/>
        <v>412</v>
      </c>
      <c r="E16" s="71"/>
      <c r="F16" s="71">
        <v>290</v>
      </c>
      <c r="G16" s="71">
        <v>157</v>
      </c>
      <c r="H16" s="71">
        <v>133</v>
      </c>
      <c r="I16" s="71"/>
      <c r="J16" s="71">
        <v>386</v>
      </c>
      <c r="K16" s="71">
        <v>210</v>
      </c>
      <c r="L16" s="71">
        <v>176</v>
      </c>
      <c r="M16" s="71"/>
      <c r="N16" s="71">
        <v>142</v>
      </c>
      <c r="O16" s="71">
        <v>80</v>
      </c>
      <c r="P16" s="71">
        <v>62</v>
      </c>
      <c r="Q16" s="71"/>
      <c r="R16" s="71">
        <v>94</v>
      </c>
      <c r="S16" s="71">
        <v>53</v>
      </c>
      <c r="T16" s="71">
        <v>41</v>
      </c>
    </row>
    <row r="17" spans="1:21" ht="14.25" customHeight="1" x14ac:dyDescent="0.25">
      <c r="A17" s="27" t="s">
        <v>543</v>
      </c>
      <c r="B17" s="71">
        <f t="shared" si="7"/>
        <v>10</v>
      </c>
      <c r="C17" s="71">
        <f t="shared" si="6"/>
        <v>8</v>
      </c>
      <c r="D17" s="71">
        <f t="shared" si="6"/>
        <v>2</v>
      </c>
      <c r="E17" s="71"/>
      <c r="F17" s="71">
        <v>9</v>
      </c>
      <c r="G17" s="71">
        <v>7</v>
      </c>
      <c r="H17" s="71">
        <v>2</v>
      </c>
      <c r="I17" s="71"/>
      <c r="J17" s="71">
        <v>0</v>
      </c>
      <c r="K17" s="71">
        <v>0</v>
      </c>
      <c r="L17" s="71">
        <v>0</v>
      </c>
      <c r="M17" s="71"/>
      <c r="N17" s="71">
        <v>1</v>
      </c>
      <c r="O17" s="71">
        <v>1</v>
      </c>
      <c r="P17" s="71">
        <v>0</v>
      </c>
      <c r="Q17" s="71"/>
      <c r="R17" s="71">
        <v>0</v>
      </c>
      <c r="S17" s="71">
        <v>0</v>
      </c>
      <c r="T17" s="71">
        <v>0</v>
      </c>
    </row>
    <row r="18" spans="1:21" ht="14.25" customHeight="1" x14ac:dyDescent="0.25">
      <c r="A18" s="27" t="s">
        <v>379</v>
      </c>
      <c r="B18" s="71">
        <f t="shared" si="7"/>
        <v>26</v>
      </c>
      <c r="C18" s="71">
        <f t="shared" si="6"/>
        <v>19</v>
      </c>
      <c r="D18" s="71">
        <f t="shared" si="6"/>
        <v>7</v>
      </c>
      <c r="E18" s="71"/>
      <c r="F18" s="71">
        <v>23</v>
      </c>
      <c r="G18" s="71">
        <v>16</v>
      </c>
      <c r="H18" s="71">
        <v>7</v>
      </c>
      <c r="I18" s="71"/>
      <c r="J18" s="71">
        <v>1</v>
      </c>
      <c r="K18" s="71">
        <v>1</v>
      </c>
      <c r="L18" s="71">
        <v>0</v>
      </c>
      <c r="M18" s="71"/>
      <c r="N18" s="71">
        <v>2</v>
      </c>
      <c r="O18" s="71">
        <v>2</v>
      </c>
      <c r="P18" s="71">
        <v>0</v>
      </c>
      <c r="Q18" s="71"/>
      <c r="R18" s="71">
        <v>0</v>
      </c>
      <c r="S18" s="71">
        <v>0</v>
      </c>
      <c r="T18" s="71">
        <v>0</v>
      </c>
    </row>
    <row r="19" spans="1:21" ht="14.25" customHeight="1" x14ac:dyDescent="0.25">
      <c r="A19" s="27" t="s">
        <v>380</v>
      </c>
      <c r="B19" s="71">
        <f t="shared" si="7"/>
        <v>632</v>
      </c>
      <c r="C19" s="71">
        <f t="shared" si="6"/>
        <v>380</v>
      </c>
      <c r="D19" s="71">
        <f t="shared" si="6"/>
        <v>252</v>
      </c>
      <c r="E19" s="71"/>
      <c r="F19" s="71">
        <v>207</v>
      </c>
      <c r="G19" s="71">
        <v>142</v>
      </c>
      <c r="H19" s="71">
        <v>65</v>
      </c>
      <c r="I19" s="71"/>
      <c r="J19" s="71">
        <v>182</v>
      </c>
      <c r="K19" s="71">
        <v>111</v>
      </c>
      <c r="L19" s="71">
        <v>71</v>
      </c>
      <c r="M19" s="71"/>
      <c r="N19" s="71">
        <v>147</v>
      </c>
      <c r="O19" s="71">
        <v>78</v>
      </c>
      <c r="P19" s="71">
        <v>69</v>
      </c>
      <c r="Q19" s="71"/>
      <c r="R19" s="71">
        <v>96</v>
      </c>
      <c r="S19" s="71">
        <v>49</v>
      </c>
      <c r="T19" s="71">
        <v>47</v>
      </c>
    </row>
    <row r="20" spans="1:21" ht="14.25" customHeight="1" x14ac:dyDescent="0.25">
      <c r="A20" s="27" t="s">
        <v>544</v>
      </c>
      <c r="B20" s="71">
        <f t="shared" si="7"/>
        <v>448</v>
      </c>
      <c r="C20" s="71">
        <f t="shared" si="6"/>
        <v>261</v>
      </c>
      <c r="D20" s="71">
        <f t="shared" si="6"/>
        <v>187</v>
      </c>
      <c r="E20" s="71"/>
      <c r="F20" s="71">
        <v>166</v>
      </c>
      <c r="G20" s="71">
        <v>94</v>
      </c>
      <c r="H20" s="71">
        <v>72</v>
      </c>
      <c r="I20" s="71"/>
      <c r="J20" s="71">
        <v>133</v>
      </c>
      <c r="K20" s="71">
        <v>81</v>
      </c>
      <c r="L20" s="71">
        <v>52</v>
      </c>
      <c r="M20" s="71"/>
      <c r="N20" s="71">
        <v>84</v>
      </c>
      <c r="O20" s="71">
        <v>47</v>
      </c>
      <c r="P20" s="71">
        <v>37</v>
      </c>
      <c r="Q20" s="71"/>
      <c r="R20" s="71">
        <v>65</v>
      </c>
      <c r="S20" s="71">
        <v>39</v>
      </c>
      <c r="T20" s="71">
        <v>26</v>
      </c>
    </row>
    <row r="21" spans="1:21" ht="14.25" customHeight="1" x14ac:dyDescent="0.25">
      <c r="A21" s="27" t="s">
        <v>545</v>
      </c>
      <c r="B21" s="71">
        <f t="shared" si="7"/>
        <v>38</v>
      </c>
      <c r="C21" s="71">
        <f t="shared" si="6"/>
        <v>23</v>
      </c>
      <c r="D21" s="71">
        <f t="shared" si="6"/>
        <v>15</v>
      </c>
      <c r="E21" s="71"/>
      <c r="F21" s="71">
        <v>15</v>
      </c>
      <c r="G21" s="71">
        <v>12</v>
      </c>
      <c r="H21" s="71">
        <v>3</v>
      </c>
      <c r="I21" s="71"/>
      <c r="J21" s="71">
        <v>21</v>
      </c>
      <c r="K21" s="71">
        <v>11</v>
      </c>
      <c r="L21" s="71">
        <v>10</v>
      </c>
      <c r="M21" s="71"/>
      <c r="N21" s="71">
        <v>0</v>
      </c>
      <c r="O21" s="71">
        <v>0</v>
      </c>
      <c r="P21" s="71">
        <v>0</v>
      </c>
      <c r="Q21" s="71"/>
      <c r="R21" s="71">
        <v>2</v>
      </c>
      <c r="S21" s="71">
        <v>0</v>
      </c>
      <c r="T21" s="71">
        <v>2</v>
      </c>
    </row>
    <row r="22" spans="1:21" ht="14.25" customHeight="1" x14ac:dyDescent="0.25">
      <c r="A22" s="27" t="s">
        <v>546</v>
      </c>
      <c r="B22" s="71">
        <f t="shared" si="7"/>
        <v>23</v>
      </c>
      <c r="C22" s="71">
        <f t="shared" si="6"/>
        <v>11</v>
      </c>
      <c r="D22" s="71">
        <f t="shared" si="6"/>
        <v>12</v>
      </c>
      <c r="E22" s="71"/>
      <c r="F22" s="71">
        <v>12</v>
      </c>
      <c r="G22" s="71">
        <v>7</v>
      </c>
      <c r="H22" s="71">
        <v>5</v>
      </c>
      <c r="I22" s="71"/>
      <c r="J22" s="71">
        <v>11</v>
      </c>
      <c r="K22" s="71">
        <v>4</v>
      </c>
      <c r="L22" s="71">
        <v>7</v>
      </c>
      <c r="M22" s="71"/>
      <c r="N22" s="71">
        <v>0</v>
      </c>
      <c r="O22" s="71">
        <v>0</v>
      </c>
      <c r="P22" s="71">
        <v>0</v>
      </c>
      <c r="Q22" s="71"/>
      <c r="R22" s="71">
        <v>0</v>
      </c>
      <c r="S22" s="71">
        <v>0</v>
      </c>
      <c r="T22" s="71">
        <v>0</v>
      </c>
    </row>
    <row r="23" spans="1:21" ht="14.25" customHeight="1" x14ac:dyDescent="0.25">
      <c r="A23" s="27" t="s">
        <v>547</v>
      </c>
      <c r="B23" s="71">
        <f t="shared" si="7"/>
        <v>1</v>
      </c>
      <c r="C23" s="71">
        <f t="shared" si="6"/>
        <v>1</v>
      </c>
      <c r="D23" s="71">
        <f t="shared" si="6"/>
        <v>0</v>
      </c>
      <c r="E23" s="71"/>
      <c r="F23" s="71">
        <v>0</v>
      </c>
      <c r="G23" s="71">
        <v>0</v>
      </c>
      <c r="H23" s="71">
        <v>0</v>
      </c>
      <c r="I23" s="71"/>
      <c r="J23" s="71">
        <v>0</v>
      </c>
      <c r="K23" s="71">
        <v>0</v>
      </c>
      <c r="L23" s="71">
        <v>0</v>
      </c>
      <c r="M23" s="71"/>
      <c r="N23" s="71">
        <v>0</v>
      </c>
      <c r="O23" s="71">
        <v>0</v>
      </c>
      <c r="P23" s="71">
        <v>0</v>
      </c>
      <c r="Q23" s="71"/>
      <c r="R23" s="71">
        <v>1</v>
      </c>
      <c r="S23" s="71">
        <v>1</v>
      </c>
      <c r="T23" s="71">
        <v>0</v>
      </c>
    </row>
    <row r="24" spans="1:21" ht="14.25" customHeight="1" x14ac:dyDescent="0.25">
      <c r="A24" s="27" t="s">
        <v>381</v>
      </c>
      <c r="B24" s="71">
        <f t="shared" si="7"/>
        <v>1964</v>
      </c>
      <c r="C24" s="71">
        <f t="shared" si="6"/>
        <v>1357</v>
      </c>
      <c r="D24" s="71">
        <f t="shared" si="6"/>
        <v>607</v>
      </c>
      <c r="E24" s="71"/>
      <c r="F24" s="71">
        <v>821</v>
      </c>
      <c r="G24" s="71">
        <v>599</v>
      </c>
      <c r="H24" s="71">
        <v>222</v>
      </c>
      <c r="I24" s="71"/>
      <c r="J24" s="71">
        <v>794</v>
      </c>
      <c r="K24" s="71">
        <v>538</v>
      </c>
      <c r="L24" s="71">
        <v>256</v>
      </c>
      <c r="M24" s="71"/>
      <c r="N24" s="71">
        <v>213</v>
      </c>
      <c r="O24" s="71">
        <v>133</v>
      </c>
      <c r="P24" s="71">
        <v>80</v>
      </c>
      <c r="Q24" s="71"/>
      <c r="R24" s="71">
        <v>136</v>
      </c>
      <c r="S24" s="71">
        <v>87</v>
      </c>
      <c r="T24" s="71">
        <v>49</v>
      </c>
    </row>
    <row r="25" spans="1:21" ht="14.25" customHeight="1" thickBot="1" x14ac:dyDescent="0.3">
      <c r="A25" s="32" t="s">
        <v>548</v>
      </c>
      <c r="B25" s="73">
        <f t="shared" si="7"/>
        <v>405</v>
      </c>
      <c r="C25" s="73">
        <f t="shared" si="6"/>
        <v>234</v>
      </c>
      <c r="D25" s="73">
        <f t="shared" si="6"/>
        <v>171</v>
      </c>
      <c r="E25" s="73"/>
      <c r="F25" s="73">
        <v>267</v>
      </c>
      <c r="G25" s="73">
        <v>160</v>
      </c>
      <c r="H25" s="73">
        <v>107</v>
      </c>
      <c r="I25" s="73"/>
      <c r="J25" s="73">
        <v>108</v>
      </c>
      <c r="K25" s="73">
        <v>58</v>
      </c>
      <c r="L25" s="73">
        <v>50</v>
      </c>
      <c r="M25" s="73"/>
      <c r="N25" s="73">
        <v>18</v>
      </c>
      <c r="O25" s="73">
        <v>11</v>
      </c>
      <c r="P25" s="73">
        <v>7</v>
      </c>
      <c r="Q25" s="73"/>
      <c r="R25" s="73">
        <v>12</v>
      </c>
      <c r="S25" s="73">
        <v>5</v>
      </c>
      <c r="T25" s="73">
        <v>7</v>
      </c>
    </row>
    <row r="26" spans="1:21" ht="15" customHeight="1" x14ac:dyDescent="0.25">
      <c r="A26" s="163" t="s">
        <v>262</v>
      </c>
      <c r="B26" s="354"/>
      <c r="C26" s="354"/>
      <c r="D26" s="354"/>
      <c r="E26" s="354"/>
      <c r="F26" s="354"/>
      <c r="G26" s="354"/>
      <c r="H26" s="354"/>
      <c r="I26" s="354"/>
      <c r="J26" s="354"/>
      <c r="K26" s="354"/>
      <c r="L26" s="354"/>
      <c r="M26" s="354"/>
      <c r="N26" s="354"/>
      <c r="O26" s="354"/>
      <c r="P26" s="354"/>
      <c r="Q26" s="354"/>
      <c r="R26" s="354"/>
      <c r="S26" s="354"/>
      <c r="T26" s="354"/>
      <c r="U26" s="240"/>
    </row>
  </sheetData>
  <mergeCells count="12">
    <mergeCell ref="Q6:Q7"/>
    <mergeCell ref="R6:T6"/>
    <mergeCell ref="A6:A7"/>
    <mergeCell ref="B6:D6"/>
    <mergeCell ref="F6:H6"/>
    <mergeCell ref="J6:L6"/>
    <mergeCell ref="N6:P6"/>
    <mergeCell ref="A3:T3"/>
    <mergeCell ref="A4:T4"/>
    <mergeCell ref="A1:T1"/>
    <mergeCell ref="A2:T2"/>
    <mergeCell ref="A5:T5"/>
  </mergeCells>
  <hyperlinks>
    <hyperlink ref="U2" location="Contenido!A1" display="Contenido" xr:uid="{4B961315-001B-480E-90D0-4C0E960EBD63}"/>
  </hyperlinks>
  <printOptions horizontalCentered="1"/>
  <pageMargins left="0.39370078740157483" right="0.39370078740157483" top="0.39370078740157483" bottom="0.39370078740157483" header="0.31496062992125984" footer="0.31496062992125984"/>
  <pageSetup paperSize="172" scale="74"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58FD-59C8-4D70-A718-1D9DB9DF38E7}">
  <sheetPr codeName="Hoja108">
    <tabColor rgb="FFAFCAFF"/>
    <pageSetUpPr fitToPage="1"/>
  </sheetPr>
  <dimension ref="A1:V27"/>
  <sheetViews>
    <sheetView showGridLines="0" showOutlineSymbols="0" showWhiteSpace="0" workbookViewId="0">
      <selection activeCell="C35" sqref="C35"/>
    </sheetView>
  </sheetViews>
  <sheetFormatPr baseColWidth="10" defaultColWidth="9" defaultRowHeight="13" x14ac:dyDescent="0.25"/>
  <cols>
    <col min="1" max="1" width="39" style="4"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1" style="58" customWidth="1"/>
    <col min="22" max="22" width="7.83203125" style="58" customWidth="1"/>
    <col min="23" max="24" width="7.83203125" style="4" customWidth="1"/>
    <col min="25" max="151" width="11" style="4" customWidth="1"/>
    <col min="152" max="16384" width="9" style="4"/>
  </cols>
  <sheetData>
    <row r="1" spans="1:22" s="274" customFormat="1" ht="15" customHeight="1" x14ac:dyDescent="0.25">
      <c r="A1" s="436" t="s">
        <v>550</v>
      </c>
      <c r="B1" s="436"/>
      <c r="C1" s="436"/>
      <c r="D1" s="436"/>
      <c r="E1" s="436"/>
      <c r="F1" s="436"/>
      <c r="G1" s="436"/>
      <c r="H1" s="436"/>
      <c r="I1" s="436"/>
      <c r="J1" s="436"/>
      <c r="K1" s="436"/>
      <c r="L1" s="436"/>
      <c r="M1" s="436"/>
      <c r="N1" s="436"/>
      <c r="O1" s="436"/>
      <c r="P1" s="436"/>
      <c r="Q1" s="436"/>
      <c r="R1" s="436"/>
      <c r="S1" s="436"/>
      <c r="T1" s="436"/>
      <c r="U1" s="18"/>
      <c r="V1" s="273"/>
    </row>
    <row r="2" spans="1:22" s="274" customFormat="1" ht="15" customHeight="1" x14ac:dyDescent="0.25">
      <c r="A2" s="437" t="s">
        <v>551</v>
      </c>
      <c r="B2" s="437"/>
      <c r="C2" s="437"/>
      <c r="D2" s="437"/>
      <c r="E2" s="437"/>
      <c r="F2" s="437"/>
      <c r="G2" s="437"/>
      <c r="H2" s="437"/>
      <c r="I2" s="437"/>
      <c r="J2" s="437"/>
      <c r="K2" s="437"/>
      <c r="L2" s="437"/>
      <c r="M2" s="437"/>
      <c r="N2" s="437"/>
      <c r="O2" s="437"/>
      <c r="P2" s="437"/>
      <c r="Q2" s="437"/>
      <c r="R2" s="437"/>
      <c r="S2" s="437"/>
      <c r="T2" s="437"/>
      <c r="U2" s="91" t="s">
        <v>0</v>
      </c>
      <c r="V2" s="273"/>
    </row>
    <row r="3" spans="1:22" s="274" customFormat="1" ht="14.5" x14ac:dyDescent="0.25">
      <c r="A3" s="437" t="s">
        <v>540</v>
      </c>
      <c r="B3" s="437"/>
      <c r="C3" s="437"/>
      <c r="D3" s="437"/>
      <c r="E3" s="437"/>
      <c r="F3" s="437"/>
      <c r="G3" s="437"/>
      <c r="H3" s="437"/>
      <c r="I3" s="437"/>
      <c r="J3" s="437"/>
      <c r="K3" s="437"/>
      <c r="L3" s="437"/>
      <c r="M3" s="437"/>
      <c r="N3" s="437"/>
      <c r="O3" s="437"/>
      <c r="P3" s="437"/>
      <c r="Q3" s="437"/>
      <c r="R3" s="437"/>
      <c r="S3" s="437"/>
      <c r="T3" s="437"/>
      <c r="U3" s="18"/>
      <c r="V3" s="273"/>
    </row>
    <row r="4" spans="1:22" s="276" customFormat="1" ht="14.5" x14ac:dyDescent="0.25">
      <c r="A4" s="462" t="s">
        <v>901</v>
      </c>
      <c r="B4" s="462"/>
      <c r="C4" s="462"/>
      <c r="D4" s="462"/>
      <c r="E4" s="462"/>
      <c r="F4" s="462"/>
      <c r="G4" s="462"/>
      <c r="H4" s="462"/>
      <c r="I4" s="462"/>
      <c r="J4" s="462"/>
      <c r="K4" s="462"/>
      <c r="L4" s="462"/>
      <c r="M4" s="462"/>
      <c r="N4" s="462"/>
      <c r="O4" s="462"/>
      <c r="P4" s="462"/>
      <c r="Q4" s="462"/>
      <c r="R4" s="462"/>
      <c r="S4" s="462"/>
      <c r="T4" s="462"/>
      <c r="U4" s="275"/>
      <c r="V4" s="275"/>
    </row>
    <row r="5" spans="1:22" s="274" customFormat="1" ht="14.5" x14ac:dyDescent="0.25">
      <c r="A5" s="436" t="s">
        <v>909</v>
      </c>
      <c r="B5" s="436"/>
      <c r="C5" s="436"/>
      <c r="D5" s="436"/>
      <c r="E5" s="436"/>
      <c r="F5" s="436"/>
      <c r="G5" s="436"/>
      <c r="H5" s="436"/>
      <c r="I5" s="436"/>
      <c r="J5" s="436"/>
      <c r="K5" s="436"/>
      <c r="L5" s="436"/>
      <c r="M5" s="436"/>
      <c r="N5" s="436"/>
      <c r="O5" s="436"/>
      <c r="P5" s="436"/>
      <c r="Q5" s="436"/>
      <c r="R5" s="436"/>
      <c r="S5" s="436"/>
      <c r="T5" s="436"/>
      <c r="U5" s="273"/>
      <c r="V5" s="273"/>
    </row>
    <row r="6" spans="1:22" s="274" customFormat="1" ht="16.899999999999999" customHeight="1" x14ac:dyDescent="0.25">
      <c r="A6" s="277"/>
      <c r="B6" s="440" t="s">
        <v>188</v>
      </c>
      <c r="C6" s="440"/>
      <c r="D6" s="440"/>
      <c r="E6" s="277"/>
      <c r="F6" s="464" t="s">
        <v>523</v>
      </c>
      <c r="G6" s="464"/>
      <c r="H6" s="464"/>
      <c r="I6" s="277"/>
      <c r="J6" s="440" t="s">
        <v>552</v>
      </c>
      <c r="K6" s="440"/>
      <c r="L6" s="440"/>
      <c r="M6" s="277"/>
      <c r="N6" s="463" t="s">
        <v>553</v>
      </c>
      <c r="O6" s="463"/>
      <c r="P6" s="463"/>
      <c r="Q6" s="463"/>
      <c r="R6" s="463"/>
      <c r="S6" s="463"/>
      <c r="T6" s="463"/>
      <c r="U6" s="58"/>
      <c r="V6" s="160"/>
    </row>
    <row r="7" spans="1:22" ht="16.899999999999999" customHeight="1" x14ac:dyDescent="0.25">
      <c r="A7" s="438" t="s">
        <v>541</v>
      </c>
      <c r="B7" s="435"/>
      <c r="C7" s="435"/>
      <c r="D7" s="435"/>
      <c r="E7" s="110"/>
      <c r="F7" s="460"/>
      <c r="G7" s="460"/>
      <c r="H7" s="460"/>
      <c r="I7" s="110"/>
      <c r="J7" s="435"/>
      <c r="K7" s="435"/>
      <c r="L7" s="435"/>
      <c r="M7" s="110"/>
      <c r="N7" s="434" t="s">
        <v>518</v>
      </c>
      <c r="O7" s="434"/>
      <c r="P7" s="434"/>
      <c r="Q7" s="126"/>
      <c r="R7" s="434" t="s">
        <v>519</v>
      </c>
      <c r="S7" s="434"/>
      <c r="T7" s="434"/>
    </row>
    <row r="8" spans="1:22"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20"/>
      <c r="R8" s="112" t="s">
        <v>188</v>
      </c>
      <c r="S8" s="112" t="s">
        <v>258</v>
      </c>
      <c r="T8" s="112" t="s">
        <v>259</v>
      </c>
    </row>
    <row r="9" spans="1:22" x14ac:dyDescent="0.25">
      <c r="A9" s="57"/>
      <c r="B9" s="263"/>
      <c r="C9" s="263"/>
      <c r="D9" s="263"/>
      <c r="E9" s="251"/>
      <c r="F9" s="263"/>
      <c r="G9" s="263"/>
      <c r="H9" s="263"/>
      <c r="I9" s="251"/>
      <c r="J9" s="263"/>
      <c r="K9" s="263"/>
      <c r="L9" s="263"/>
      <c r="M9" s="251"/>
      <c r="N9" s="263"/>
      <c r="O9" s="263"/>
      <c r="P9" s="263"/>
      <c r="Q9" s="251"/>
      <c r="R9" s="263"/>
      <c r="S9" s="263"/>
      <c r="T9" s="263"/>
      <c r="U9" s="25"/>
    </row>
    <row r="10" spans="1:22" s="6" customFormat="1" ht="15.75" customHeight="1" x14ac:dyDescent="0.25">
      <c r="A10" s="157" t="s">
        <v>188</v>
      </c>
      <c r="B10" s="70">
        <f>SUM(B11:B26)</f>
        <v>10099</v>
      </c>
      <c r="C10" s="70">
        <f t="shared" ref="C10:D10" si="0">SUM(C11:C26)</f>
        <v>6376</v>
      </c>
      <c r="D10" s="70">
        <f t="shared" si="0"/>
        <v>3723</v>
      </c>
      <c r="E10" s="70"/>
      <c r="F10" s="70">
        <f>SUM(F11:F26)</f>
        <v>1056</v>
      </c>
      <c r="G10" s="70">
        <f t="shared" ref="G10:H10" si="1">SUM(G11:G26)</f>
        <v>650</v>
      </c>
      <c r="H10" s="70">
        <f t="shared" si="1"/>
        <v>406</v>
      </c>
      <c r="I10" s="70"/>
      <c r="J10" s="70">
        <f>+J16+J17+J18+J19+J20+J21+J22+J23+J24+J25+J26</f>
        <v>1178</v>
      </c>
      <c r="K10" s="70">
        <f>+K16+K17+K18+K19+K20+K21+K22+K23+K24+K25+K26</f>
        <v>769</v>
      </c>
      <c r="L10" s="70">
        <f>+L16+L17+L18+L19+L20+L21+L22+L23+L24+L25+L26</f>
        <v>409</v>
      </c>
      <c r="M10" s="70"/>
      <c r="N10" s="70">
        <f>+N16+N17+N18+N19+N20+N21+N22+N23+N24+N25+N26</f>
        <v>4601</v>
      </c>
      <c r="O10" s="70">
        <f>+O16+O17+O18+O19+O20+O21+O22+O23+O24+O25+O26</f>
        <v>2890</v>
      </c>
      <c r="P10" s="70">
        <f>+P16+P17+P18+P19+P20+P21+P22+P23+P24+P25+P26</f>
        <v>1711</v>
      </c>
      <c r="Q10" s="70"/>
      <c r="R10" s="70">
        <f>+R16+R17+R18+R19+R20+R21+R22+R23+R24+R25+R26</f>
        <v>3264</v>
      </c>
      <c r="S10" s="70">
        <f>+S16+S17+S18+S19+S20+S21+S22+S23+S24+S25+S26</f>
        <v>2067</v>
      </c>
      <c r="T10" s="70">
        <f>+T16+T17+T18+T19+T20+T21+T22+T23+T24+T25+T26</f>
        <v>1197</v>
      </c>
      <c r="U10" s="25"/>
      <c r="V10" s="25"/>
    </row>
    <row r="11" spans="1:22" s="6" customFormat="1" ht="14.25" customHeight="1" x14ac:dyDescent="0.25">
      <c r="A11" s="27" t="s">
        <v>951</v>
      </c>
      <c r="B11" s="71">
        <f>+F11</f>
        <v>145</v>
      </c>
      <c r="C11" s="71">
        <f t="shared" ref="C11:D11" si="2">+G11</f>
        <v>82</v>
      </c>
      <c r="D11" s="71">
        <f t="shared" si="2"/>
        <v>63</v>
      </c>
      <c r="E11" s="70"/>
      <c r="F11" s="71">
        <v>145</v>
      </c>
      <c r="G11" s="71">
        <v>82</v>
      </c>
      <c r="H11" s="71">
        <v>63</v>
      </c>
      <c r="I11" s="70"/>
      <c r="J11" s="71" t="s">
        <v>191</v>
      </c>
      <c r="K11" s="71" t="s">
        <v>191</v>
      </c>
      <c r="L11" s="71" t="s">
        <v>191</v>
      </c>
      <c r="M11" s="70"/>
      <c r="N11" s="71" t="s">
        <v>191</v>
      </c>
      <c r="O11" s="71" t="s">
        <v>191</v>
      </c>
      <c r="P11" s="71" t="s">
        <v>191</v>
      </c>
      <c r="Q11" s="70"/>
      <c r="R11" s="71" t="s">
        <v>191</v>
      </c>
      <c r="S11" s="71" t="s">
        <v>191</v>
      </c>
      <c r="T11" s="71" t="s">
        <v>191</v>
      </c>
      <c r="U11" s="25"/>
      <c r="V11" s="25"/>
    </row>
    <row r="12" spans="1:22" s="6" customFormat="1" ht="14.25" customHeight="1" x14ac:dyDescent="0.25">
      <c r="A12" s="27" t="s">
        <v>952</v>
      </c>
      <c r="B12" s="71">
        <f t="shared" ref="B12:B15" si="3">+F12</f>
        <v>38</v>
      </c>
      <c r="C12" s="71">
        <f t="shared" ref="C12:C15" si="4">+G12</f>
        <v>21</v>
      </c>
      <c r="D12" s="71">
        <f t="shared" ref="D12:D15" si="5">+H12</f>
        <v>17</v>
      </c>
      <c r="E12" s="70"/>
      <c r="F12" s="71">
        <v>38</v>
      </c>
      <c r="G12" s="71">
        <v>21</v>
      </c>
      <c r="H12" s="71">
        <v>17</v>
      </c>
      <c r="I12" s="70"/>
      <c r="J12" s="71" t="s">
        <v>191</v>
      </c>
      <c r="K12" s="71" t="s">
        <v>191</v>
      </c>
      <c r="L12" s="71" t="s">
        <v>191</v>
      </c>
      <c r="M12" s="70"/>
      <c r="N12" s="71" t="s">
        <v>191</v>
      </c>
      <c r="O12" s="71" t="s">
        <v>191</v>
      </c>
      <c r="P12" s="71" t="s">
        <v>191</v>
      </c>
      <c r="Q12" s="70"/>
      <c r="R12" s="71" t="s">
        <v>191</v>
      </c>
      <c r="S12" s="71" t="s">
        <v>191</v>
      </c>
      <c r="T12" s="71" t="s">
        <v>191</v>
      </c>
      <c r="U12" s="25"/>
      <c r="V12" s="25"/>
    </row>
    <row r="13" spans="1:22" s="6" customFormat="1" ht="14.25" customHeight="1" x14ac:dyDescent="0.25">
      <c r="A13" s="27" t="s">
        <v>953</v>
      </c>
      <c r="B13" s="71">
        <f t="shared" si="3"/>
        <v>221</v>
      </c>
      <c r="C13" s="71">
        <f t="shared" si="4"/>
        <v>156</v>
      </c>
      <c r="D13" s="71">
        <f t="shared" si="5"/>
        <v>65</v>
      </c>
      <c r="E13" s="70"/>
      <c r="F13" s="71">
        <v>221</v>
      </c>
      <c r="G13" s="71">
        <v>156</v>
      </c>
      <c r="H13" s="71">
        <v>65</v>
      </c>
      <c r="I13" s="70"/>
      <c r="J13" s="71" t="s">
        <v>191</v>
      </c>
      <c r="K13" s="71" t="s">
        <v>191</v>
      </c>
      <c r="L13" s="71" t="s">
        <v>191</v>
      </c>
      <c r="M13" s="70"/>
      <c r="N13" s="71" t="s">
        <v>191</v>
      </c>
      <c r="O13" s="71" t="s">
        <v>191</v>
      </c>
      <c r="P13" s="71" t="s">
        <v>191</v>
      </c>
      <c r="Q13" s="70"/>
      <c r="R13" s="71" t="s">
        <v>191</v>
      </c>
      <c r="S13" s="71" t="s">
        <v>191</v>
      </c>
      <c r="T13" s="71" t="s">
        <v>191</v>
      </c>
      <c r="U13" s="25"/>
      <c r="V13" s="25"/>
    </row>
    <row r="14" spans="1:22" s="6" customFormat="1" ht="14.25" customHeight="1" x14ac:dyDescent="0.25">
      <c r="A14" s="27" t="s">
        <v>954</v>
      </c>
      <c r="B14" s="71">
        <f t="shared" si="3"/>
        <v>8</v>
      </c>
      <c r="C14" s="71">
        <f t="shared" si="4"/>
        <v>5</v>
      </c>
      <c r="D14" s="71">
        <f t="shared" si="5"/>
        <v>3</v>
      </c>
      <c r="E14" s="70"/>
      <c r="F14" s="71">
        <v>8</v>
      </c>
      <c r="G14" s="71">
        <v>5</v>
      </c>
      <c r="H14" s="71">
        <v>3</v>
      </c>
      <c r="I14" s="70"/>
      <c r="J14" s="71" t="s">
        <v>191</v>
      </c>
      <c r="K14" s="71" t="s">
        <v>191</v>
      </c>
      <c r="L14" s="71" t="s">
        <v>191</v>
      </c>
      <c r="M14" s="70"/>
      <c r="N14" s="71" t="s">
        <v>191</v>
      </c>
      <c r="O14" s="71" t="s">
        <v>191</v>
      </c>
      <c r="P14" s="71" t="s">
        <v>191</v>
      </c>
      <c r="Q14" s="70"/>
      <c r="R14" s="71" t="s">
        <v>191</v>
      </c>
      <c r="S14" s="71" t="s">
        <v>191</v>
      </c>
      <c r="T14" s="71" t="s">
        <v>191</v>
      </c>
      <c r="U14" s="25"/>
      <c r="V14" s="25"/>
    </row>
    <row r="15" spans="1:22" s="6" customFormat="1" ht="14.25" customHeight="1" x14ac:dyDescent="0.25">
      <c r="A15" s="27" t="s">
        <v>955</v>
      </c>
      <c r="B15" s="71">
        <f t="shared" si="3"/>
        <v>18</v>
      </c>
      <c r="C15" s="71">
        <f t="shared" si="4"/>
        <v>12</v>
      </c>
      <c r="D15" s="71">
        <f t="shared" si="5"/>
        <v>6</v>
      </c>
      <c r="E15" s="70"/>
      <c r="F15" s="71">
        <v>18</v>
      </c>
      <c r="G15" s="71">
        <v>12</v>
      </c>
      <c r="H15" s="71">
        <v>6</v>
      </c>
      <c r="I15" s="70"/>
      <c r="J15" s="71" t="s">
        <v>191</v>
      </c>
      <c r="K15" s="71" t="s">
        <v>191</v>
      </c>
      <c r="L15" s="71" t="s">
        <v>191</v>
      </c>
      <c r="M15" s="70"/>
      <c r="N15" s="71" t="s">
        <v>191</v>
      </c>
      <c r="O15" s="71" t="s">
        <v>191</v>
      </c>
      <c r="P15" s="71" t="s">
        <v>191</v>
      </c>
      <c r="Q15" s="70"/>
      <c r="R15" s="71" t="s">
        <v>191</v>
      </c>
      <c r="S15" s="71" t="s">
        <v>191</v>
      </c>
      <c r="T15" s="71" t="s">
        <v>191</v>
      </c>
      <c r="U15" s="7"/>
      <c r="V15" s="25"/>
    </row>
    <row r="16" spans="1:22" s="8" customFormat="1" ht="14.25" customHeight="1" x14ac:dyDescent="0.25">
      <c r="A16" s="27" t="s">
        <v>378</v>
      </c>
      <c r="B16" s="71">
        <f>+C16+D16</f>
        <v>311</v>
      </c>
      <c r="C16" s="71">
        <f t="shared" ref="C16:D26" si="6">+G16+K16+O16+S16</f>
        <v>184</v>
      </c>
      <c r="D16" s="71">
        <f t="shared" si="6"/>
        <v>127</v>
      </c>
      <c r="E16" s="71"/>
      <c r="F16" s="71">
        <v>65</v>
      </c>
      <c r="G16" s="71">
        <v>35</v>
      </c>
      <c r="H16" s="71">
        <v>30</v>
      </c>
      <c r="I16" s="71"/>
      <c r="J16" s="71">
        <v>69</v>
      </c>
      <c r="K16" s="71">
        <v>43</v>
      </c>
      <c r="L16" s="71">
        <v>26</v>
      </c>
      <c r="M16" s="71"/>
      <c r="N16" s="71">
        <v>95</v>
      </c>
      <c r="O16" s="71">
        <v>56</v>
      </c>
      <c r="P16" s="71">
        <v>39</v>
      </c>
      <c r="Q16" s="71"/>
      <c r="R16" s="71">
        <v>82</v>
      </c>
      <c r="S16" s="71">
        <v>50</v>
      </c>
      <c r="T16" s="71">
        <v>32</v>
      </c>
      <c r="U16" s="58"/>
      <c r="V16" s="7"/>
    </row>
    <row r="17" spans="1:21" ht="14.25" customHeight="1" x14ac:dyDescent="0.25">
      <c r="A17" s="27" t="s">
        <v>542</v>
      </c>
      <c r="B17" s="71">
        <f t="shared" ref="B17:B26" si="7">+C17+D17</f>
        <v>449</v>
      </c>
      <c r="C17" s="71">
        <f t="shared" si="6"/>
        <v>257</v>
      </c>
      <c r="D17" s="71">
        <f t="shared" si="6"/>
        <v>192</v>
      </c>
      <c r="E17" s="71"/>
      <c r="F17" s="71">
        <v>64</v>
      </c>
      <c r="G17" s="71">
        <v>29</v>
      </c>
      <c r="H17" s="71">
        <v>35</v>
      </c>
      <c r="I17" s="71"/>
      <c r="J17" s="71">
        <v>130</v>
      </c>
      <c r="K17" s="71">
        <v>81</v>
      </c>
      <c r="L17" s="71">
        <v>49</v>
      </c>
      <c r="M17" s="71"/>
      <c r="N17" s="71">
        <v>153</v>
      </c>
      <c r="O17" s="71">
        <v>98</v>
      </c>
      <c r="P17" s="71">
        <v>55</v>
      </c>
      <c r="Q17" s="71"/>
      <c r="R17" s="71">
        <v>102</v>
      </c>
      <c r="S17" s="71">
        <v>49</v>
      </c>
      <c r="T17" s="71">
        <v>53</v>
      </c>
    </row>
    <row r="18" spans="1:21" ht="14.25" customHeight="1" x14ac:dyDescent="0.25">
      <c r="A18" s="27" t="s">
        <v>543</v>
      </c>
      <c r="B18" s="71">
        <f t="shared" si="7"/>
        <v>32</v>
      </c>
      <c r="C18" s="71">
        <f t="shared" si="6"/>
        <v>18</v>
      </c>
      <c r="D18" s="71">
        <f t="shared" si="6"/>
        <v>14</v>
      </c>
      <c r="E18" s="71"/>
      <c r="F18" s="71">
        <v>5</v>
      </c>
      <c r="G18" s="71">
        <v>4</v>
      </c>
      <c r="H18" s="71">
        <v>1</v>
      </c>
      <c r="I18" s="71"/>
      <c r="J18" s="71">
        <v>8</v>
      </c>
      <c r="K18" s="71">
        <v>3</v>
      </c>
      <c r="L18" s="71">
        <v>5</v>
      </c>
      <c r="M18" s="71"/>
      <c r="N18" s="71">
        <v>15</v>
      </c>
      <c r="O18" s="71">
        <v>8</v>
      </c>
      <c r="P18" s="71">
        <v>7</v>
      </c>
      <c r="Q18" s="71"/>
      <c r="R18" s="71">
        <v>4</v>
      </c>
      <c r="S18" s="71">
        <v>3</v>
      </c>
      <c r="T18" s="71">
        <v>1</v>
      </c>
    </row>
    <row r="19" spans="1:21" ht="14.25" customHeight="1" x14ac:dyDescent="0.25">
      <c r="A19" s="27" t="s">
        <v>379</v>
      </c>
      <c r="B19" s="71">
        <f t="shared" si="7"/>
        <v>90</v>
      </c>
      <c r="C19" s="71">
        <f t="shared" si="6"/>
        <v>35</v>
      </c>
      <c r="D19" s="71">
        <f t="shared" si="6"/>
        <v>55</v>
      </c>
      <c r="E19" s="71"/>
      <c r="F19" s="71">
        <v>11</v>
      </c>
      <c r="G19" s="71">
        <v>3</v>
      </c>
      <c r="H19" s="71">
        <v>8</v>
      </c>
      <c r="I19" s="71"/>
      <c r="J19" s="71">
        <v>12</v>
      </c>
      <c r="K19" s="71">
        <v>6</v>
      </c>
      <c r="L19" s="71">
        <v>6</v>
      </c>
      <c r="M19" s="71"/>
      <c r="N19" s="71">
        <v>48</v>
      </c>
      <c r="O19" s="71">
        <v>22</v>
      </c>
      <c r="P19" s="71">
        <v>26</v>
      </c>
      <c r="Q19" s="71"/>
      <c r="R19" s="71">
        <v>19</v>
      </c>
      <c r="S19" s="71">
        <v>4</v>
      </c>
      <c r="T19" s="71">
        <v>15</v>
      </c>
    </row>
    <row r="20" spans="1:21" ht="14.25" customHeight="1" x14ac:dyDescent="0.25">
      <c r="A20" s="27" t="s">
        <v>380</v>
      </c>
      <c r="B20" s="71">
        <f t="shared" si="7"/>
        <v>6488</v>
      </c>
      <c r="C20" s="71">
        <f t="shared" si="6"/>
        <v>4052</v>
      </c>
      <c r="D20" s="71">
        <f t="shared" si="6"/>
        <v>2436</v>
      </c>
      <c r="E20" s="71"/>
      <c r="F20" s="71">
        <v>19</v>
      </c>
      <c r="G20" s="71">
        <v>9</v>
      </c>
      <c r="H20" s="71">
        <v>10</v>
      </c>
      <c r="I20" s="71"/>
      <c r="J20" s="71">
        <v>402</v>
      </c>
      <c r="K20" s="71">
        <v>252</v>
      </c>
      <c r="L20" s="71">
        <v>150</v>
      </c>
      <c r="M20" s="71"/>
      <c r="N20" s="71">
        <v>3554</v>
      </c>
      <c r="O20" s="71">
        <v>2206</v>
      </c>
      <c r="P20" s="71">
        <v>1348</v>
      </c>
      <c r="Q20" s="71"/>
      <c r="R20" s="71">
        <v>2513</v>
      </c>
      <c r="S20" s="71">
        <v>1585</v>
      </c>
      <c r="T20" s="71">
        <v>928</v>
      </c>
    </row>
    <row r="21" spans="1:21" ht="14.25" customHeight="1" x14ac:dyDescent="0.25">
      <c r="A21" s="27" t="s">
        <v>544</v>
      </c>
      <c r="B21" s="71">
        <f t="shared" si="7"/>
        <v>601</v>
      </c>
      <c r="C21" s="71">
        <f t="shared" si="6"/>
        <v>324</v>
      </c>
      <c r="D21" s="71">
        <f t="shared" si="6"/>
        <v>277</v>
      </c>
      <c r="E21" s="71"/>
      <c r="F21" s="71">
        <v>114</v>
      </c>
      <c r="G21" s="71">
        <v>60</v>
      </c>
      <c r="H21" s="71">
        <v>54</v>
      </c>
      <c r="I21" s="71"/>
      <c r="J21" s="71">
        <v>130</v>
      </c>
      <c r="K21" s="71">
        <v>72</v>
      </c>
      <c r="L21" s="71">
        <v>58</v>
      </c>
      <c r="M21" s="71"/>
      <c r="N21" s="71">
        <v>196</v>
      </c>
      <c r="O21" s="71">
        <v>110</v>
      </c>
      <c r="P21" s="71">
        <v>86</v>
      </c>
      <c r="Q21" s="71"/>
      <c r="R21" s="71">
        <v>161</v>
      </c>
      <c r="S21" s="71">
        <v>82</v>
      </c>
      <c r="T21" s="71">
        <v>79</v>
      </c>
    </row>
    <row r="22" spans="1:21" ht="14.25" customHeight="1" x14ac:dyDescent="0.25">
      <c r="A22" s="27" t="s">
        <v>545</v>
      </c>
      <c r="B22" s="71">
        <f t="shared" si="7"/>
        <v>106</v>
      </c>
      <c r="C22" s="71">
        <f t="shared" si="6"/>
        <v>60</v>
      </c>
      <c r="D22" s="71">
        <f t="shared" si="6"/>
        <v>46</v>
      </c>
      <c r="E22" s="71"/>
      <c r="F22" s="71">
        <v>4</v>
      </c>
      <c r="G22" s="71">
        <v>3</v>
      </c>
      <c r="H22" s="71">
        <v>1</v>
      </c>
      <c r="I22" s="71"/>
      <c r="J22" s="71">
        <v>17</v>
      </c>
      <c r="K22" s="71">
        <v>9</v>
      </c>
      <c r="L22" s="71">
        <v>8</v>
      </c>
      <c r="M22" s="71"/>
      <c r="N22" s="71">
        <v>47</v>
      </c>
      <c r="O22" s="71">
        <v>23</v>
      </c>
      <c r="P22" s="71">
        <v>24</v>
      </c>
      <c r="Q22" s="71"/>
      <c r="R22" s="71">
        <v>38</v>
      </c>
      <c r="S22" s="71">
        <v>25</v>
      </c>
      <c r="T22" s="71">
        <v>13</v>
      </c>
    </row>
    <row r="23" spans="1:21" ht="14.25" customHeight="1" x14ac:dyDescent="0.25">
      <c r="A23" s="27" t="s">
        <v>546</v>
      </c>
      <c r="B23" s="71">
        <f t="shared" si="7"/>
        <v>53</v>
      </c>
      <c r="C23" s="71">
        <f t="shared" si="6"/>
        <v>29</v>
      </c>
      <c r="D23" s="71">
        <f t="shared" si="6"/>
        <v>24</v>
      </c>
      <c r="E23" s="71"/>
      <c r="F23" s="71">
        <v>13</v>
      </c>
      <c r="G23" s="71">
        <v>8</v>
      </c>
      <c r="H23" s="71">
        <v>5</v>
      </c>
      <c r="I23" s="71"/>
      <c r="J23" s="71">
        <v>12</v>
      </c>
      <c r="K23" s="71">
        <v>5</v>
      </c>
      <c r="L23" s="71">
        <v>7</v>
      </c>
      <c r="M23" s="71"/>
      <c r="N23" s="71">
        <v>16</v>
      </c>
      <c r="O23" s="71">
        <v>10</v>
      </c>
      <c r="P23" s="71">
        <v>6</v>
      </c>
      <c r="Q23" s="71"/>
      <c r="R23" s="71">
        <v>12</v>
      </c>
      <c r="S23" s="71">
        <v>6</v>
      </c>
      <c r="T23" s="71">
        <v>6</v>
      </c>
    </row>
    <row r="24" spans="1:21" ht="14.25" customHeight="1" x14ac:dyDescent="0.25">
      <c r="A24" s="27" t="s">
        <v>547</v>
      </c>
      <c r="B24" s="71">
        <f t="shared" si="7"/>
        <v>2</v>
      </c>
      <c r="C24" s="71">
        <f t="shared" si="6"/>
        <v>1</v>
      </c>
      <c r="D24" s="71">
        <f t="shared" si="6"/>
        <v>1</v>
      </c>
      <c r="E24" s="71"/>
      <c r="F24" s="71">
        <v>0</v>
      </c>
      <c r="G24" s="71">
        <v>0</v>
      </c>
      <c r="H24" s="71">
        <v>0</v>
      </c>
      <c r="I24" s="71"/>
      <c r="J24" s="71">
        <v>0</v>
      </c>
      <c r="K24" s="71">
        <v>0</v>
      </c>
      <c r="L24" s="71">
        <v>0</v>
      </c>
      <c r="M24" s="71"/>
      <c r="N24" s="71">
        <v>1</v>
      </c>
      <c r="O24" s="71">
        <v>0</v>
      </c>
      <c r="P24" s="71">
        <v>1</v>
      </c>
      <c r="Q24" s="71"/>
      <c r="R24" s="71">
        <v>1</v>
      </c>
      <c r="S24" s="71">
        <v>1</v>
      </c>
      <c r="T24" s="71">
        <v>0</v>
      </c>
    </row>
    <row r="25" spans="1:21" ht="14.25" customHeight="1" x14ac:dyDescent="0.25">
      <c r="A25" s="27" t="s">
        <v>381</v>
      </c>
      <c r="B25" s="71">
        <f t="shared" si="7"/>
        <v>1366</v>
      </c>
      <c r="C25" s="71">
        <f t="shared" si="6"/>
        <v>1047</v>
      </c>
      <c r="D25" s="71">
        <f t="shared" si="6"/>
        <v>319</v>
      </c>
      <c r="E25" s="71"/>
      <c r="F25" s="71">
        <v>259</v>
      </c>
      <c r="G25" s="71">
        <v>179</v>
      </c>
      <c r="H25" s="71">
        <v>80</v>
      </c>
      <c r="I25" s="71"/>
      <c r="J25" s="71">
        <v>379</v>
      </c>
      <c r="K25" s="71">
        <v>290</v>
      </c>
      <c r="L25" s="71">
        <v>89</v>
      </c>
      <c r="M25" s="71"/>
      <c r="N25" s="71">
        <v>424</v>
      </c>
      <c r="O25" s="71">
        <v>330</v>
      </c>
      <c r="P25" s="71">
        <v>94</v>
      </c>
      <c r="Q25" s="71"/>
      <c r="R25" s="71">
        <v>304</v>
      </c>
      <c r="S25" s="71">
        <v>248</v>
      </c>
      <c r="T25" s="71">
        <v>56</v>
      </c>
    </row>
    <row r="26" spans="1:21" ht="14.25" customHeight="1" thickBot="1" x14ac:dyDescent="0.3">
      <c r="A26" s="32" t="s">
        <v>548</v>
      </c>
      <c r="B26" s="73">
        <f t="shared" si="7"/>
        <v>171</v>
      </c>
      <c r="C26" s="73">
        <f t="shared" si="6"/>
        <v>93</v>
      </c>
      <c r="D26" s="73">
        <f t="shared" si="6"/>
        <v>78</v>
      </c>
      <c r="E26" s="73"/>
      <c r="F26" s="73">
        <v>72</v>
      </c>
      <c r="G26" s="73">
        <v>44</v>
      </c>
      <c r="H26" s="73">
        <v>28</v>
      </c>
      <c r="I26" s="73"/>
      <c r="J26" s="73">
        <v>19</v>
      </c>
      <c r="K26" s="73">
        <v>8</v>
      </c>
      <c r="L26" s="73">
        <v>11</v>
      </c>
      <c r="M26" s="73"/>
      <c r="N26" s="73">
        <v>52</v>
      </c>
      <c r="O26" s="73">
        <v>27</v>
      </c>
      <c r="P26" s="73">
        <v>25</v>
      </c>
      <c r="Q26" s="73"/>
      <c r="R26" s="73">
        <v>28</v>
      </c>
      <c r="S26" s="73">
        <v>14</v>
      </c>
      <c r="T26" s="73">
        <v>14</v>
      </c>
      <c r="U26" s="240"/>
    </row>
    <row r="27" spans="1:21" ht="15" customHeight="1" x14ac:dyDescent="0.25">
      <c r="A27" s="159" t="s">
        <v>262</v>
      </c>
    </row>
  </sheetData>
  <mergeCells count="12">
    <mergeCell ref="A1:T1"/>
    <mergeCell ref="A2:T2"/>
    <mergeCell ref="A5:T5"/>
    <mergeCell ref="A7:A8"/>
    <mergeCell ref="N7:P7"/>
    <mergeCell ref="R7:T7"/>
    <mergeCell ref="A3:T3"/>
    <mergeCell ref="A4:T4"/>
    <mergeCell ref="N6:T6"/>
    <mergeCell ref="B6:D7"/>
    <mergeCell ref="F6:H7"/>
    <mergeCell ref="J6:L7"/>
  </mergeCells>
  <hyperlinks>
    <hyperlink ref="U2" location="Contenido!A1" display="Contenido" xr:uid="{0C407C02-EE15-4F95-9E17-D7995BF24FDA}"/>
  </hyperlinks>
  <printOptions horizontalCentered="1"/>
  <pageMargins left="0.39370078740157483" right="0.39370078740157483" top="0.39370078740157483" bottom="0.39370078740157483" header="0.31496062992125984" footer="0.31496062992125984"/>
  <pageSetup paperSize="172" scale="74" fitToHeight="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B212-8A9C-4334-BB24-562D55D33051}">
  <sheetPr codeName="Hoja109">
    <tabColor rgb="FFAFCAFF"/>
    <pageSetUpPr fitToPage="1"/>
  </sheetPr>
  <dimension ref="A1:AN26"/>
  <sheetViews>
    <sheetView showGridLines="0" showOutlineSymbols="0" showWhiteSpace="0" workbookViewId="0">
      <selection activeCell="C35" sqref="C35"/>
    </sheetView>
  </sheetViews>
  <sheetFormatPr baseColWidth="10" defaultColWidth="9" defaultRowHeight="13" x14ac:dyDescent="0.25"/>
  <cols>
    <col min="1" max="1" width="39" style="4"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1" style="58" customWidth="1"/>
    <col min="18" max="20" width="7.83203125" style="58" customWidth="1"/>
    <col min="21" max="21" width="1.75" style="58" customWidth="1"/>
    <col min="22" max="24" width="7.83203125" style="58" customWidth="1"/>
    <col min="25" max="40" width="11" style="58" customWidth="1"/>
    <col min="41" max="212" width="11" style="4" customWidth="1"/>
    <col min="213" max="16384" width="9" style="4"/>
  </cols>
  <sheetData>
    <row r="1" spans="1:40" s="8" customFormat="1" ht="15" customHeight="1" x14ac:dyDescent="0.25">
      <c r="A1" s="436" t="s">
        <v>554</v>
      </c>
      <c r="B1" s="436"/>
      <c r="C1" s="436"/>
      <c r="D1" s="436"/>
      <c r="E1" s="436"/>
      <c r="F1" s="436"/>
      <c r="G1" s="436"/>
      <c r="H1" s="436"/>
      <c r="I1" s="436"/>
      <c r="J1" s="436"/>
      <c r="K1" s="436"/>
      <c r="L1" s="436"/>
      <c r="M1" s="436"/>
      <c r="N1" s="436"/>
      <c r="O1" s="436"/>
      <c r="P1" s="436"/>
      <c r="Q1" s="18"/>
      <c r="R1" s="47"/>
      <c r="S1" s="47"/>
      <c r="T1" s="47"/>
      <c r="U1" s="47"/>
      <c r="V1" s="47"/>
      <c r="W1" s="47"/>
      <c r="X1" s="47"/>
      <c r="Y1" s="47"/>
      <c r="Z1" s="47"/>
      <c r="AA1" s="47"/>
      <c r="AB1" s="47"/>
      <c r="AC1" s="47"/>
      <c r="AD1" s="47"/>
      <c r="AE1" s="47"/>
      <c r="AF1" s="47"/>
      <c r="AG1" s="47"/>
      <c r="AH1" s="47"/>
      <c r="AI1" s="47"/>
      <c r="AJ1" s="47"/>
      <c r="AK1" s="47"/>
      <c r="AL1" s="47"/>
      <c r="AM1" s="47"/>
      <c r="AN1" s="47"/>
    </row>
    <row r="2" spans="1:40" s="8" customFormat="1" ht="15" customHeight="1" x14ac:dyDescent="0.25">
      <c r="A2" s="437" t="s">
        <v>555</v>
      </c>
      <c r="B2" s="437"/>
      <c r="C2" s="437"/>
      <c r="D2" s="437"/>
      <c r="E2" s="437"/>
      <c r="F2" s="437"/>
      <c r="G2" s="437"/>
      <c r="H2" s="437"/>
      <c r="I2" s="437"/>
      <c r="J2" s="437"/>
      <c r="K2" s="437"/>
      <c r="L2" s="437"/>
      <c r="M2" s="437"/>
      <c r="N2" s="437"/>
      <c r="O2" s="437"/>
      <c r="P2" s="437"/>
      <c r="Q2" s="91" t="s">
        <v>0</v>
      </c>
      <c r="R2" s="47"/>
      <c r="S2" s="47"/>
      <c r="T2" s="47"/>
      <c r="U2" s="47"/>
      <c r="V2" s="47"/>
      <c r="W2" s="47"/>
      <c r="X2" s="47"/>
      <c r="Y2" s="47"/>
      <c r="Z2" s="47"/>
      <c r="AA2" s="47"/>
      <c r="AB2" s="47"/>
      <c r="AC2" s="47"/>
      <c r="AD2" s="47"/>
      <c r="AE2" s="47"/>
      <c r="AF2" s="47"/>
      <c r="AG2" s="47"/>
      <c r="AH2" s="47"/>
      <c r="AI2" s="47"/>
      <c r="AJ2" s="47"/>
      <c r="AK2" s="47"/>
      <c r="AL2" s="47"/>
      <c r="AM2" s="47"/>
      <c r="AN2" s="47"/>
    </row>
    <row r="3" spans="1:40" s="8" customFormat="1" ht="14.5" x14ac:dyDescent="0.25">
      <c r="A3" s="437" t="s">
        <v>556</v>
      </c>
      <c r="B3" s="437"/>
      <c r="C3" s="437"/>
      <c r="D3" s="437"/>
      <c r="E3" s="437"/>
      <c r="F3" s="437"/>
      <c r="G3" s="437"/>
      <c r="H3" s="437"/>
      <c r="I3" s="437"/>
      <c r="J3" s="437"/>
      <c r="K3" s="437"/>
      <c r="L3" s="437"/>
      <c r="M3" s="437"/>
      <c r="N3" s="437"/>
      <c r="O3" s="437"/>
      <c r="P3" s="437"/>
      <c r="Q3" s="18"/>
      <c r="R3" s="47"/>
      <c r="S3" s="47"/>
      <c r="T3" s="47"/>
      <c r="U3" s="47"/>
      <c r="V3" s="47"/>
      <c r="W3" s="47"/>
      <c r="X3" s="47"/>
      <c r="Y3" s="47"/>
      <c r="Z3" s="47"/>
      <c r="AA3" s="47"/>
      <c r="AB3" s="47"/>
      <c r="AC3" s="47"/>
      <c r="AD3" s="47"/>
      <c r="AE3" s="47"/>
      <c r="AF3" s="47"/>
      <c r="AG3" s="47"/>
      <c r="AH3" s="47"/>
      <c r="AI3" s="47"/>
      <c r="AJ3" s="47"/>
      <c r="AK3" s="47"/>
      <c r="AL3" s="47"/>
      <c r="AM3" s="47"/>
      <c r="AN3" s="47"/>
    </row>
    <row r="4" spans="1:40" ht="14.5" x14ac:dyDescent="0.25">
      <c r="A4" s="462" t="s">
        <v>901</v>
      </c>
      <c r="B4" s="462"/>
      <c r="C4" s="462"/>
      <c r="D4" s="462"/>
      <c r="E4" s="462"/>
      <c r="F4" s="462"/>
      <c r="G4" s="462"/>
      <c r="H4" s="462"/>
      <c r="I4" s="462"/>
      <c r="J4" s="462"/>
      <c r="K4" s="462"/>
      <c r="L4" s="462"/>
      <c r="M4" s="462"/>
      <c r="N4" s="462"/>
      <c r="O4" s="462"/>
      <c r="P4" s="462"/>
      <c r="Q4" s="275"/>
    </row>
    <row r="5" spans="1:40" s="8" customFormat="1" ht="14.5" x14ac:dyDescent="0.25">
      <c r="A5" s="436" t="s">
        <v>909</v>
      </c>
      <c r="B5" s="436"/>
      <c r="C5" s="436"/>
      <c r="D5" s="436"/>
      <c r="E5" s="436"/>
      <c r="F5" s="436"/>
      <c r="G5" s="436"/>
      <c r="H5" s="436"/>
      <c r="I5" s="436"/>
      <c r="J5" s="436"/>
      <c r="K5" s="436"/>
      <c r="L5" s="436"/>
      <c r="M5" s="436"/>
      <c r="N5" s="436"/>
      <c r="O5" s="436"/>
      <c r="P5" s="436"/>
      <c r="Q5" s="273"/>
      <c r="R5" s="47"/>
      <c r="S5" s="47"/>
      <c r="T5" s="47"/>
      <c r="U5" s="47"/>
      <c r="V5" s="47"/>
      <c r="W5" s="47"/>
      <c r="X5" s="47"/>
      <c r="Y5" s="47"/>
      <c r="Z5" s="47"/>
      <c r="AA5" s="47"/>
      <c r="AB5" s="47"/>
      <c r="AC5" s="47"/>
      <c r="AD5" s="47"/>
      <c r="AE5" s="47"/>
      <c r="AF5" s="47"/>
      <c r="AG5" s="47"/>
      <c r="AH5" s="47"/>
      <c r="AI5" s="47"/>
      <c r="AJ5" s="47"/>
      <c r="AK5" s="47"/>
      <c r="AL5" s="47"/>
      <c r="AM5" s="47"/>
      <c r="AN5" s="47"/>
    </row>
    <row r="6" spans="1:40" ht="18.649999999999999" customHeight="1" x14ac:dyDescent="0.25">
      <c r="A6" s="438" t="s">
        <v>541</v>
      </c>
      <c r="B6" s="435" t="s">
        <v>188</v>
      </c>
      <c r="C6" s="435"/>
      <c r="D6" s="435"/>
      <c r="E6" s="110"/>
      <c r="F6" s="460" t="s">
        <v>1035</v>
      </c>
      <c r="G6" s="460"/>
      <c r="H6" s="460"/>
      <c r="I6" s="110"/>
      <c r="J6" s="460" t="s">
        <v>542</v>
      </c>
      <c r="K6" s="460"/>
      <c r="L6" s="460"/>
      <c r="M6" s="110"/>
      <c r="N6" s="460" t="s">
        <v>1036</v>
      </c>
      <c r="O6" s="435"/>
      <c r="P6" s="435"/>
    </row>
    <row r="7" spans="1:40"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40" x14ac:dyDescent="0.25">
      <c r="A8" s="57"/>
      <c r="B8" s="269"/>
      <c r="C8" s="269"/>
      <c r="D8" s="269"/>
      <c r="E8" s="251"/>
      <c r="F8" s="269"/>
      <c r="G8" s="269"/>
      <c r="H8" s="269"/>
      <c r="I8" s="251"/>
      <c r="J8" s="269"/>
      <c r="K8" s="269"/>
      <c r="L8" s="269"/>
      <c r="M8" s="251"/>
      <c r="N8" s="269"/>
      <c r="O8" s="269"/>
      <c r="P8" s="269"/>
    </row>
    <row r="9" spans="1:40" s="86" customFormat="1" ht="15.75" customHeight="1" x14ac:dyDescent="0.25">
      <c r="A9" s="157" t="s">
        <v>188</v>
      </c>
      <c r="B9" s="70">
        <f>+B10+B11+B12+B13+B14+B15+B16+B17+B18+B19+B20</f>
        <v>1178</v>
      </c>
      <c r="C9" s="70">
        <f>+C10+C11+C12+C13+C14+C15+C16+C17+C18+C19+C20</f>
        <v>769</v>
      </c>
      <c r="D9" s="70">
        <f>+B9-C9</f>
        <v>409</v>
      </c>
      <c r="E9" s="70"/>
      <c r="F9" s="70">
        <f>+F10+F11+F12+F13+F14+F15+F16+F17+F18+F19+F20</f>
        <v>982</v>
      </c>
      <c r="G9" s="70">
        <f>+G10+G11+G12+G13+G14+G15+G16+G17+G18+G19+G20</f>
        <v>647</v>
      </c>
      <c r="H9" s="70">
        <f>+F9-G9</f>
        <v>335</v>
      </c>
      <c r="I9" s="70"/>
      <c r="J9" s="70">
        <f>+J10+J11+J12+J13+J14+J15+J16+J17+J18+J19+J20</f>
        <v>159</v>
      </c>
      <c r="K9" s="70">
        <f>+K10+K11+K12+K13+K14+K15+K16+K17+K18+K19+K20</f>
        <v>106</v>
      </c>
      <c r="L9" s="70">
        <f>+J9-K9</f>
        <v>53</v>
      </c>
      <c r="M9" s="70"/>
      <c r="N9" s="70">
        <f>+N10+N11+N12+N13+N14+N15+N16+N17+N18+N19+N20</f>
        <v>37</v>
      </c>
      <c r="O9" s="70">
        <f>+O10+O11+O12+O13+O14+O15+O16+O17+O18+O19+O20</f>
        <v>16</v>
      </c>
      <c r="P9" s="70">
        <f>+N9-O9</f>
        <v>21</v>
      </c>
      <c r="Q9" s="25"/>
      <c r="R9" s="251"/>
      <c r="S9" s="251"/>
      <c r="T9" s="251"/>
      <c r="U9" s="251"/>
      <c r="V9" s="251"/>
      <c r="W9" s="251"/>
      <c r="X9" s="251"/>
      <c r="Y9" s="251"/>
      <c r="Z9" s="251"/>
      <c r="AA9" s="251"/>
      <c r="AB9" s="251"/>
      <c r="AC9" s="251"/>
      <c r="AD9" s="251"/>
      <c r="AE9" s="251"/>
      <c r="AF9" s="251"/>
      <c r="AG9" s="251"/>
      <c r="AH9" s="251"/>
      <c r="AI9" s="251"/>
      <c r="AJ9" s="251"/>
      <c r="AK9" s="251"/>
      <c r="AL9" s="251"/>
      <c r="AM9" s="251"/>
      <c r="AN9" s="251"/>
    </row>
    <row r="10" spans="1:40" ht="14.25" customHeight="1" x14ac:dyDescent="0.25">
      <c r="A10" s="27" t="s">
        <v>378</v>
      </c>
      <c r="B10" s="71">
        <f>+F10+J10+N10</f>
        <v>69</v>
      </c>
      <c r="C10" s="71">
        <f>+G10+K10+O10</f>
        <v>43</v>
      </c>
      <c r="D10" s="71">
        <f>+B10-C10</f>
        <v>26</v>
      </c>
      <c r="E10" s="71"/>
      <c r="F10" s="71">
        <v>50</v>
      </c>
      <c r="G10" s="71">
        <v>34</v>
      </c>
      <c r="H10" s="71">
        <v>16</v>
      </c>
      <c r="I10" s="71"/>
      <c r="J10" s="71">
        <v>18</v>
      </c>
      <c r="K10" s="71">
        <v>9</v>
      </c>
      <c r="L10" s="71">
        <v>9</v>
      </c>
      <c r="M10" s="71"/>
      <c r="N10" s="71">
        <v>1</v>
      </c>
      <c r="O10" s="71">
        <v>0</v>
      </c>
      <c r="P10" s="71">
        <v>1</v>
      </c>
      <c r="Q10" s="25"/>
    </row>
    <row r="11" spans="1:40" ht="14.25" customHeight="1" x14ac:dyDescent="0.25">
      <c r="A11" s="27" t="s">
        <v>542</v>
      </c>
      <c r="B11" s="71">
        <f t="shared" ref="B11:C20" si="0">+F11+J11+N11</f>
        <v>130</v>
      </c>
      <c r="C11" s="71">
        <f t="shared" si="0"/>
        <v>81</v>
      </c>
      <c r="D11" s="71">
        <f t="shared" ref="D11:D20" si="1">+B11-C11</f>
        <v>49</v>
      </c>
      <c r="E11" s="71"/>
      <c r="F11" s="71">
        <v>55</v>
      </c>
      <c r="G11" s="71">
        <v>32</v>
      </c>
      <c r="H11" s="71">
        <v>23</v>
      </c>
      <c r="I11" s="71"/>
      <c r="J11" s="71">
        <v>72</v>
      </c>
      <c r="K11" s="71">
        <v>47</v>
      </c>
      <c r="L11" s="71">
        <v>25</v>
      </c>
      <c r="M11" s="71"/>
      <c r="N11" s="71">
        <v>3</v>
      </c>
      <c r="O11" s="71">
        <v>2</v>
      </c>
      <c r="P11" s="71">
        <v>1</v>
      </c>
      <c r="Q11" s="25"/>
    </row>
    <row r="12" spans="1:40" ht="14.25" customHeight="1" x14ac:dyDescent="0.25">
      <c r="A12" s="27" t="s">
        <v>543</v>
      </c>
      <c r="B12" s="71">
        <f t="shared" si="0"/>
        <v>8</v>
      </c>
      <c r="C12" s="71">
        <f t="shared" si="0"/>
        <v>3</v>
      </c>
      <c r="D12" s="71">
        <f t="shared" si="1"/>
        <v>5</v>
      </c>
      <c r="E12" s="71"/>
      <c r="F12" s="71">
        <v>4</v>
      </c>
      <c r="G12" s="71">
        <v>1</v>
      </c>
      <c r="H12" s="71">
        <v>3</v>
      </c>
      <c r="I12" s="71"/>
      <c r="J12" s="71">
        <v>4</v>
      </c>
      <c r="K12" s="71">
        <v>2</v>
      </c>
      <c r="L12" s="71">
        <v>2</v>
      </c>
      <c r="M12" s="71"/>
      <c r="N12" s="71">
        <v>0</v>
      </c>
      <c r="O12" s="71">
        <v>0</v>
      </c>
      <c r="P12" s="71">
        <v>0</v>
      </c>
      <c r="Q12" s="25"/>
    </row>
    <row r="13" spans="1:40" ht="14.25" customHeight="1" x14ac:dyDescent="0.25">
      <c r="A13" s="27" t="s">
        <v>379</v>
      </c>
      <c r="B13" s="71">
        <f t="shared" si="0"/>
        <v>12</v>
      </c>
      <c r="C13" s="71">
        <f t="shared" si="0"/>
        <v>6</v>
      </c>
      <c r="D13" s="71">
        <f t="shared" si="1"/>
        <v>6</v>
      </c>
      <c r="E13" s="71"/>
      <c r="F13" s="71">
        <v>9</v>
      </c>
      <c r="G13" s="71">
        <v>4</v>
      </c>
      <c r="H13" s="71">
        <v>5</v>
      </c>
      <c r="I13" s="71"/>
      <c r="J13" s="71">
        <v>3</v>
      </c>
      <c r="K13" s="71">
        <v>2</v>
      </c>
      <c r="L13" s="71">
        <v>1</v>
      </c>
      <c r="M13" s="71"/>
      <c r="N13" s="71">
        <v>0</v>
      </c>
      <c r="O13" s="71">
        <v>0</v>
      </c>
      <c r="P13" s="71">
        <v>0</v>
      </c>
      <c r="Q13" s="25"/>
    </row>
    <row r="14" spans="1:40" ht="14.25" customHeight="1" x14ac:dyDescent="0.25">
      <c r="A14" s="27" t="s">
        <v>380</v>
      </c>
      <c r="B14" s="71">
        <f t="shared" si="0"/>
        <v>402</v>
      </c>
      <c r="C14" s="71">
        <f t="shared" si="0"/>
        <v>252</v>
      </c>
      <c r="D14" s="71">
        <f t="shared" si="1"/>
        <v>150</v>
      </c>
      <c r="E14" s="71"/>
      <c r="F14" s="71">
        <v>377</v>
      </c>
      <c r="G14" s="71">
        <v>239</v>
      </c>
      <c r="H14" s="71">
        <v>138</v>
      </c>
      <c r="I14" s="71"/>
      <c r="J14" s="71">
        <v>16</v>
      </c>
      <c r="K14" s="71">
        <v>10</v>
      </c>
      <c r="L14" s="71">
        <v>6</v>
      </c>
      <c r="M14" s="71"/>
      <c r="N14" s="71">
        <v>9</v>
      </c>
      <c r="O14" s="71">
        <v>3</v>
      </c>
      <c r="P14" s="71">
        <v>6</v>
      </c>
      <c r="Q14" s="25"/>
    </row>
    <row r="15" spans="1:40" ht="14.25" customHeight="1" x14ac:dyDescent="0.25">
      <c r="A15" s="27" t="s">
        <v>544</v>
      </c>
      <c r="B15" s="71">
        <f t="shared" si="0"/>
        <v>130</v>
      </c>
      <c r="C15" s="71">
        <f t="shared" si="0"/>
        <v>72</v>
      </c>
      <c r="D15" s="71">
        <f t="shared" si="1"/>
        <v>58</v>
      </c>
      <c r="E15" s="71"/>
      <c r="F15" s="71">
        <v>121</v>
      </c>
      <c r="G15" s="71">
        <v>65</v>
      </c>
      <c r="H15" s="71">
        <v>56</v>
      </c>
      <c r="I15" s="71"/>
      <c r="J15" s="71">
        <v>7</v>
      </c>
      <c r="K15" s="71">
        <v>5</v>
      </c>
      <c r="L15" s="71">
        <v>2</v>
      </c>
      <c r="M15" s="71"/>
      <c r="N15" s="71">
        <v>2</v>
      </c>
      <c r="O15" s="71">
        <v>2</v>
      </c>
      <c r="P15" s="71">
        <v>0</v>
      </c>
      <c r="Q15" s="7"/>
    </row>
    <row r="16" spans="1:40" ht="14.25" customHeight="1" x14ac:dyDescent="0.25">
      <c r="A16" s="27" t="s">
        <v>545</v>
      </c>
      <c r="B16" s="71">
        <f t="shared" si="0"/>
        <v>17</v>
      </c>
      <c r="C16" s="71">
        <f t="shared" si="0"/>
        <v>9</v>
      </c>
      <c r="D16" s="71">
        <f t="shared" si="1"/>
        <v>8</v>
      </c>
      <c r="E16" s="71"/>
      <c r="F16" s="71">
        <v>5</v>
      </c>
      <c r="G16" s="71">
        <v>4</v>
      </c>
      <c r="H16" s="71">
        <v>1</v>
      </c>
      <c r="I16" s="71"/>
      <c r="J16" s="71">
        <v>1</v>
      </c>
      <c r="K16" s="71">
        <v>1</v>
      </c>
      <c r="L16" s="71">
        <v>0</v>
      </c>
      <c r="M16" s="71"/>
      <c r="N16" s="71">
        <v>11</v>
      </c>
      <c r="O16" s="71">
        <v>4</v>
      </c>
      <c r="P16" s="71">
        <v>7</v>
      </c>
    </row>
    <row r="17" spans="1:17" ht="14.25" customHeight="1" x14ac:dyDescent="0.25">
      <c r="A17" s="27" t="s">
        <v>546</v>
      </c>
      <c r="B17" s="71">
        <f t="shared" si="0"/>
        <v>12</v>
      </c>
      <c r="C17" s="71">
        <f t="shared" si="0"/>
        <v>5</v>
      </c>
      <c r="D17" s="71">
        <f t="shared" si="1"/>
        <v>7</v>
      </c>
      <c r="E17" s="71"/>
      <c r="F17" s="71">
        <v>5</v>
      </c>
      <c r="G17" s="71">
        <v>3</v>
      </c>
      <c r="H17" s="71">
        <v>2</v>
      </c>
      <c r="I17" s="71"/>
      <c r="J17" s="71">
        <v>0</v>
      </c>
      <c r="K17" s="71">
        <v>0</v>
      </c>
      <c r="L17" s="71">
        <v>0</v>
      </c>
      <c r="M17" s="71"/>
      <c r="N17" s="71">
        <v>7</v>
      </c>
      <c r="O17" s="71">
        <v>2</v>
      </c>
      <c r="P17" s="71">
        <v>5</v>
      </c>
    </row>
    <row r="18" spans="1:17" ht="14.25" customHeight="1" x14ac:dyDescent="0.25">
      <c r="A18" s="27" t="s">
        <v>547</v>
      </c>
      <c r="B18" s="71">
        <f t="shared" si="0"/>
        <v>0</v>
      </c>
      <c r="C18" s="71">
        <f t="shared" si="0"/>
        <v>0</v>
      </c>
      <c r="D18" s="71">
        <f t="shared" si="1"/>
        <v>0</v>
      </c>
      <c r="E18" s="71"/>
      <c r="F18" s="71">
        <v>0</v>
      </c>
      <c r="G18" s="71">
        <v>0</v>
      </c>
      <c r="H18" s="71">
        <v>0</v>
      </c>
      <c r="I18" s="71"/>
      <c r="J18" s="71">
        <v>0</v>
      </c>
      <c r="K18" s="71">
        <v>0</v>
      </c>
      <c r="L18" s="71">
        <v>0</v>
      </c>
      <c r="M18" s="71"/>
      <c r="N18" s="71">
        <v>0</v>
      </c>
      <c r="O18" s="71">
        <v>0</v>
      </c>
      <c r="P18" s="71">
        <v>0</v>
      </c>
    </row>
    <row r="19" spans="1:17" ht="14.25" customHeight="1" x14ac:dyDescent="0.25">
      <c r="A19" s="27" t="s">
        <v>381</v>
      </c>
      <c r="B19" s="71">
        <f t="shared" si="0"/>
        <v>379</v>
      </c>
      <c r="C19" s="71">
        <f t="shared" si="0"/>
        <v>290</v>
      </c>
      <c r="D19" s="71">
        <f t="shared" si="1"/>
        <v>89</v>
      </c>
      <c r="E19" s="71"/>
      <c r="F19" s="71">
        <v>338</v>
      </c>
      <c r="G19" s="71">
        <v>258</v>
      </c>
      <c r="H19" s="71">
        <v>80</v>
      </c>
      <c r="I19" s="71"/>
      <c r="J19" s="71">
        <v>38</v>
      </c>
      <c r="K19" s="71">
        <v>30</v>
      </c>
      <c r="L19" s="71">
        <v>8</v>
      </c>
      <c r="M19" s="71"/>
      <c r="N19" s="71">
        <v>3</v>
      </c>
      <c r="O19" s="71">
        <v>2</v>
      </c>
      <c r="P19" s="71">
        <v>1</v>
      </c>
    </row>
    <row r="20" spans="1:17" ht="14.25" customHeight="1" thickBot="1" x14ac:dyDescent="0.3">
      <c r="A20" s="32" t="s">
        <v>548</v>
      </c>
      <c r="B20" s="73">
        <f t="shared" si="0"/>
        <v>19</v>
      </c>
      <c r="C20" s="73">
        <f t="shared" si="0"/>
        <v>8</v>
      </c>
      <c r="D20" s="73">
        <f t="shared" si="1"/>
        <v>11</v>
      </c>
      <c r="E20" s="73"/>
      <c r="F20" s="73">
        <v>18</v>
      </c>
      <c r="G20" s="73">
        <v>7</v>
      </c>
      <c r="H20" s="73">
        <v>11</v>
      </c>
      <c r="I20" s="73"/>
      <c r="J20" s="73">
        <v>0</v>
      </c>
      <c r="K20" s="73">
        <v>0</v>
      </c>
      <c r="L20" s="73">
        <v>0</v>
      </c>
      <c r="M20" s="73"/>
      <c r="N20" s="73">
        <v>1</v>
      </c>
      <c r="O20" s="73">
        <v>1</v>
      </c>
      <c r="P20" s="73">
        <v>0</v>
      </c>
    </row>
    <row r="21" spans="1:17" ht="15.75" customHeight="1" x14ac:dyDescent="0.25">
      <c r="A21" s="8" t="s">
        <v>262</v>
      </c>
      <c r="B21" s="8"/>
      <c r="C21" s="8"/>
      <c r="D21" s="8"/>
      <c r="E21" s="8"/>
      <c r="F21" s="8"/>
      <c r="G21" s="8"/>
      <c r="H21" s="8"/>
      <c r="I21" s="8"/>
      <c r="J21" s="8"/>
      <c r="K21" s="8"/>
      <c r="L21" s="8"/>
      <c r="M21" s="8"/>
      <c r="N21" s="8"/>
      <c r="O21" s="8"/>
      <c r="P21" s="8"/>
    </row>
    <row r="26" spans="1:17" x14ac:dyDescent="0.25">
      <c r="Q26" s="240"/>
    </row>
  </sheetData>
  <mergeCells count="10">
    <mergeCell ref="N6:P6"/>
    <mergeCell ref="A1:P1"/>
    <mergeCell ref="A2:P2"/>
    <mergeCell ref="A3:P3"/>
    <mergeCell ref="A4:P4"/>
    <mergeCell ref="A5:P5"/>
    <mergeCell ref="A6:A7"/>
    <mergeCell ref="B6:D6"/>
    <mergeCell ref="F6:H6"/>
    <mergeCell ref="J6:L6"/>
  </mergeCells>
  <hyperlinks>
    <hyperlink ref="Q2" location="Contenido!A1" display="Contenido" xr:uid="{6428D477-592F-4122-9E61-A55E8548DA7A}"/>
  </hyperlinks>
  <printOptions horizontalCentered="1"/>
  <pageMargins left="0.39370078740157483" right="0.39370078740157483" top="0.39370078740157483" bottom="0.39370078740157483" header="0.31496062992125984" footer="0.31496062992125984"/>
  <pageSetup paperSize="172" scale="8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937C-5617-45CC-ADC2-61D64E739B50}">
  <sheetPr syncVertical="1" syncRef="B26" transitionEvaluation="1" codeName="Hoja11">
    <tabColor rgb="FFAFCAFF"/>
    <pageSetUpPr fitToPage="1"/>
  </sheetPr>
  <dimension ref="A1:R44"/>
  <sheetViews>
    <sheetView showGridLines="0" showOutlineSymbols="0" showWhiteSpace="0" workbookViewId="0">
      <pane xSplit="1" ySplit="7" topLeftCell="B26" activePane="bottomRight" state="frozen"/>
      <selection activeCell="C35" sqref="C35"/>
      <selection pane="topRight" activeCell="C35" sqref="C35"/>
      <selection pane="bottomLeft" activeCell="C35" sqref="C35"/>
      <selection pane="bottomRight"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241</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901</v>
      </c>
      <c r="B4" s="416"/>
      <c r="C4" s="416"/>
      <c r="D4" s="416"/>
      <c r="E4" s="416"/>
      <c r="F4" s="416"/>
      <c r="G4" s="416"/>
      <c r="H4" s="416"/>
      <c r="I4" s="416"/>
      <c r="J4" s="416"/>
      <c r="K4" s="416"/>
      <c r="L4" s="416"/>
      <c r="M4" s="416"/>
      <c r="N4" s="416"/>
      <c r="O4" s="416"/>
      <c r="P4" s="416"/>
      <c r="Q4" s="416"/>
    </row>
    <row r="5" spans="1:18" ht="14.5" x14ac:dyDescent="0.25">
      <c r="A5" s="416" t="s">
        <v>913</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7">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ht="14.25" customHeight="1" x14ac:dyDescent="0.25">
      <c r="A9" s="24" t="s">
        <v>188</v>
      </c>
      <c r="B9" s="70">
        <f t="shared" ref="B9:D9" si="0">+B10+B16</f>
        <v>39101</v>
      </c>
      <c r="C9" s="70">
        <f t="shared" si="0"/>
        <v>39450</v>
      </c>
      <c r="D9" s="70">
        <f t="shared" si="0"/>
        <v>41404</v>
      </c>
      <c r="E9" s="70">
        <v>44587</v>
      </c>
      <c r="F9" s="70">
        <v>48100</v>
      </c>
      <c r="G9" s="70">
        <v>48973</v>
      </c>
      <c r="H9" s="70">
        <v>48464</v>
      </c>
      <c r="I9" s="70">
        <v>47916</v>
      </c>
      <c r="J9" s="70">
        <v>48221</v>
      </c>
      <c r="K9" s="70">
        <v>50852</v>
      </c>
      <c r="L9" s="70">
        <v>50559</v>
      </c>
      <c r="M9" s="70">
        <f>M10+M16</f>
        <v>57495</v>
      </c>
      <c r="N9" s="70">
        <f>N10+N16</f>
        <v>50901</v>
      </c>
      <c r="O9" s="70">
        <v>46508</v>
      </c>
      <c r="P9" s="70">
        <f>P10+P16</f>
        <v>42429</v>
      </c>
      <c r="Q9" s="70">
        <f>Q10+Q16</f>
        <v>39506</v>
      </c>
      <c r="R9" s="5"/>
    </row>
    <row r="10" spans="1:18" s="2" customFormat="1" ht="14.25" customHeight="1" x14ac:dyDescent="0.25">
      <c r="A10" s="42" t="s">
        <v>242</v>
      </c>
      <c r="B10" s="70">
        <f t="shared" ref="B10:D10" si="1">+B11+B12+B13+B14</f>
        <v>399</v>
      </c>
      <c r="C10" s="70">
        <f t="shared" si="1"/>
        <v>404</v>
      </c>
      <c r="D10" s="70">
        <f t="shared" si="1"/>
        <v>344</v>
      </c>
      <c r="E10" s="70">
        <v>306</v>
      </c>
      <c r="F10" s="70">
        <v>310</v>
      </c>
      <c r="G10" s="70">
        <v>264</v>
      </c>
      <c r="H10" s="70">
        <v>251</v>
      </c>
      <c r="I10" s="70">
        <v>283</v>
      </c>
      <c r="J10" s="70">
        <v>270</v>
      </c>
      <c r="K10" s="70">
        <v>266</v>
      </c>
      <c r="L10" s="70">
        <v>256</v>
      </c>
      <c r="M10" s="70">
        <f>SUM(M11:M14)</f>
        <v>293</v>
      </c>
      <c r="N10" s="70">
        <f>SUM(N11:N14)</f>
        <v>323</v>
      </c>
      <c r="O10" s="70">
        <v>279</v>
      </c>
      <c r="P10" s="70">
        <f>SUM(P11:P14)</f>
        <v>262</v>
      </c>
      <c r="Q10" s="70">
        <f>SUM(Q11:Q14)</f>
        <v>252</v>
      </c>
      <c r="R10" s="5"/>
    </row>
    <row r="11" spans="1:18" s="3" customFormat="1" ht="14.25" customHeight="1" x14ac:dyDescent="0.25">
      <c r="A11" s="27" t="s">
        <v>243</v>
      </c>
      <c r="B11" s="71">
        <v>70</v>
      </c>
      <c r="C11" s="71">
        <v>89</v>
      </c>
      <c r="D11" s="71">
        <v>57</v>
      </c>
      <c r="E11" s="71">
        <v>65</v>
      </c>
      <c r="F11" s="71">
        <v>66</v>
      </c>
      <c r="G11" s="71">
        <v>42</v>
      </c>
      <c r="H11" s="71">
        <v>48</v>
      </c>
      <c r="I11" s="71">
        <v>54</v>
      </c>
      <c r="J11" s="71">
        <v>31</v>
      </c>
      <c r="K11" s="71">
        <v>48</v>
      </c>
      <c r="L11" s="71">
        <v>41</v>
      </c>
      <c r="M11" s="71">
        <v>50</v>
      </c>
      <c r="N11" s="71">
        <v>61</v>
      </c>
      <c r="O11" s="71">
        <v>33</v>
      </c>
      <c r="P11" s="71">
        <v>43</v>
      </c>
      <c r="Q11" s="71">
        <v>36</v>
      </c>
      <c r="R11" s="60"/>
    </row>
    <row r="12" spans="1:18" x14ac:dyDescent="0.25">
      <c r="A12" s="27" t="s">
        <v>244</v>
      </c>
      <c r="B12" s="71">
        <v>74</v>
      </c>
      <c r="C12" s="71">
        <v>68</v>
      </c>
      <c r="D12" s="71">
        <v>66</v>
      </c>
      <c r="E12" s="71">
        <v>76</v>
      </c>
      <c r="F12" s="71">
        <v>71</v>
      </c>
      <c r="G12" s="71">
        <v>61</v>
      </c>
      <c r="H12" s="71">
        <v>63</v>
      </c>
      <c r="I12" s="71">
        <v>63</v>
      </c>
      <c r="J12" s="71">
        <v>65</v>
      </c>
      <c r="K12" s="71">
        <v>45</v>
      </c>
      <c r="L12" s="71">
        <v>60</v>
      </c>
      <c r="M12" s="71">
        <v>65</v>
      </c>
      <c r="N12" s="71">
        <v>91</v>
      </c>
      <c r="O12" s="71">
        <v>80</v>
      </c>
      <c r="P12" s="71">
        <v>72</v>
      </c>
      <c r="Q12" s="71">
        <v>60</v>
      </c>
    </row>
    <row r="13" spans="1:18" x14ac:dyDescent="0.25">
      <c r="A13" s="27" t="s">
        <v>245</v>
      </c>
      <c r="B13" s="71">
        <v>100</v>
      </c>
      <c r="C13" s="71">
        <v>94</v>
      </c>
      <c r="D13" s="71">
        <v>101</v>
      </c>
      <c r="E13" s="71">
        <v>98</v>
      </c>
      <c r="F13" s="71">
        <v>87</v>
      </c>
      <c r="G13" s="71">
        <v>73</v>
      </c>
      <c r="H13" s="71">
        <v>63</v>
      </c>
      <c r="I13" s="71">
        <v>86</v>
      </c>
      <c r="J13" s="71">
        <v>74</v>
      </c>
      <c r="K13" s="71">
        <v>82</v>
      </c>
      <c r="L13" s="71">
        <v>61</v>
      </c>
      <c r="M13" s="71">
        <v>85</v>
      </c>
      <c r="N13" s="71">
        <v>91</v>
      </c>
      <c r="O13" s="71">
        <v>70</v>
      </c>
      <c r="P13" s="71">
        <v>71</v>
      </c>
      <c r="Q13" s="71">
        <v>74</v>
      </c>
    </row>
    <row r="14" spans="1:18" x14ac:dyDescent="0.25">
      <c r="A14" s="27" t="s">
        <v>246</v>
      </c>
      <c r="B14" s="71">
        <v>155</v>
      </c>
      <c r="C14" s="71">
        <v>153</v>
      </c>
      <c r="D14" s="71">
        <v>120</v>
      </c>
      <c r="E14" s="71">
        <v>67</v>
      </c>
      <c r="F14" s="71">
        <v>86</v>
      </c>
      <c r="G14" s="71">
        <v>88</v>
      </c>
      <c r="H14" s="71">
        <v>77</v>
      </c>
      <c r="I14" s="71">
        <v>80</v>
      </c>
      <c r="J14" s="71">
        <v>100</v>
      </c>
      <c r="K14" s="71">
        <v>91</v>
      </c>
      <c r="L14" s="71">
        <v>94</v>
      </c>
      <c r="M14" s="71">
        <v>93</v>
      </c>
      <c r="N14" s="71">
        <v>80</v>
      </c>
      <c r="O14" s="71">
        <v>96</v>
      </c>
      <c r="P14" s="71">
        <v>76</v>
      </c>
      <c r="Q14" s="71">
        <v>82</v>
      </c>
      <c r="R14" s="54"/>
    </row>
    <row r="15" spans="1:18" ht="6.75" customHeight="1" x14ac:dyDescent="0.25">
      <c r="A15" s="185"/>
      <c r="B15" s="302"/>
      <c r="C15" s="302"/>
      <c r="D15" s="302"/>
      <c r="E15" s="302"/>
      <c r="F15" s="302"/>
      <c r="G15" s="302"/>
      <c r="H15" s="302"/>
      <c r="I15" s="302"/>
      <c r="J15" s="302"/>
      <c r="K15" s="302"/>
      <c r="L15" s="302"/>
      <c r="M15" s="302"/>
      <c r="N15" s="302"/>
      <c r="O15" s="302"/>
      <c r="P15" s="302"/>
      <c r="Q15" s="302"/>
      <c r="R15" s="54"/>
    </row>
    <row r="16" spans="1:18" s="2" customFormat="1" ht="14.25" customHeight="1" x14ac:dyDescent="0.25">
      <c r="A16" s="42" t="s">
        <v>229</v>
      </c>
      <c r="B16" s="70">
        <f t="shared" ref="B16:D16" si="2">+B26+B35</f>
        <v>38702</v>
      </c>
      <c r="C16" s="70">
        <f t="shared" si="2"/>
        <v>39046</v>
      </c>
      <c r="D16" s="70">
        <f t="shared" si="2"/>
        <v>41060</v>
      </c>
      <c r="E16" s="70">
        <v>44281</v>
      </c>
      <c r="F16" s="70">
        <v>47790</v>
      </c>
      <c r="G16" s="70">
        <v>48709</v>
      </c>
      <c r="H16" s="70">
        <v>48213</v>
      </c>
      <c r="I16" s="70">
        <v>47633</v>
      </c>
      <c r="J16" s="70">
        <v>47951</v>
      </c>
      <c r="K16" s="70">
        <v>50586</v>
      </c>
      <c r="L16" s="70">
        <v>50303</v>
      </c>
      <c r="M16" s="70">
        <f>+M17+M21</f>
        <v>57202</v>
      </c>
      <c r="N16" s="70">
        <f>+N17+N21</f>
        <v>50578</v>
      </c>
      <c r="O16" s="70">
        <v>46229</v>
      </c>
      <c r="P16" s="70">
        <f>+P17+P21</f>
        <v>42167</v>
      </c>
      <c r="Q16" s="70">
        <f>+Q17+Q21</f>
        <v>39254</v>
      </c>
      <c r="R16" s="54"/>
    </row>
    <row r="17" spans="1:18" s="2" customFormat="1" x14ac:dyDescent="0.25">
      <c r="A17" s="42" t="s">
        <v>1005</v>
      </c>
      <c r="B17" s="70">
        <f t="shared" ref="B17:D20" si="3">+B27</f>
        <v>23069</v>
      </c>
      <c r="C17" s="70">
        <f t="shared" si="3"/>
        <v>22784</v>
      </c>
      <c r="D17" s="70">
        <f t="shared" si="3"/>
        <v>22064</v>
      </c>
      <c r="E17" s="70">
        <v>21892</v>
      </c>
      <c r="F17" s="70">
        <v>22091</v>
      </c>
      <c r="G17" s="70">
        <v>21789</v>
      </c>
      <c r="H17" s="70">
        <v>20577</v>
      </c>
      <c r="I17" s="70">
        <v>18991</v>
      </c>
      <c r="J17" s="70">
        <v>18177</v>
      </c>
      <c r="K17" s="70">
        <v>17746</v>
      </c>
      <c r="L17" s="70">
        <v>16703</v>
      </c>
      <c r="M17" s="70">
        <f>SUM(M18:M20)</f>
        <v>17233</v>
      </c>
      <c r="N17" s="70">
        <f>SUM(N18:N20)</f>
        <v>14595</v>
      </c>
      <c r="O17" s="70">
        <v>12381</v>
      </c>
      <c r="P17" s="70">
        <f>SUM(P18:P20)</f>
        <v>10797</v>
      </c>
      <c r="Q17" s="70">
        <f>SUM(Q18:Q20)</f>
        <v>10201</v>
      </c>
      <c r="R17" s="54"/>
    </row>
    <row r="18" spans="1:18" s="3" customFormat="1" ht="14.25" customHeight="1" x14ac:dyDescent="0.25">
      <c r="A18" s="27" t="s">
        <v>230</v>
      </c>
      <c r="B18" s="71">
        <f t="shared" si="3"/>
        <v>9013</v>
      </c>
      <c r="C18" s="71">
        <f t="shared" si="3"/>
        <v>8610</v>
      </c>
      <c r="D18" s="71">
        <f t="shared" si="3"/>
        <v>8461</v>
      </c>
      <c r="E18" s="71">
        <v>8115</v>
      </c>
      <c r="F18" s="71">
        <v>7973</v>
      </c>
      <c r="G18" s="71">
        <v>7839</v>
      </c>
      <c r="H18" s="71">
        <v>7203</v>
      </c>
      <c r="I18" s="71">
        <v>6532</v>
      </c>
      <c r="J18" s="71">
        <v>5872</v>
      </c>
      <c r="K18" s="71">
        <v>5017</v>
      </c>
      <c r="L18" s="71">
        <v>4734</v>
      </c>
      <c r="M18" s="71">
        <f t="shared" ref="M18:Q19" si="4">+M28</f>
        <v>4700</v>
      </c>
      <c r="N18" s="71">
        <f t="shared" si="4"/>
        <v>3894</v>
      </c>
      <c r="O18" s="71">
        <v>3167</v>
      </c>
      <c r="P18" s="71">
        <f t="shared" ref="P18" si="5">+P28</f>
        <v>2780</v>
      </c>
      <c r="Q18" s="71">
        <f t="shared" si="4"/>
        <v>2901</v>
      </c>
      <c r="R18" s="54"/>
    </row>
    <row r="19" spans="1:18" s="3" customFormat="1" ht="14.25" customHeight="1" x14ac:dyDescent="0.25">
      <c r="A19" s="27" t="s">
        <v>231</v>
      </c>
      <c r="B19" s="71">
        <f t="shared" si="3"/>
        <v>7776</v>
      </c>
      <c r="C19" s="71">
        <f t="shared" si="3"/>
        <v>7549</v>
      </c>
      <c r="D19" s="71">
        <f t="shared" si="3"/>
        <v>7360</v>
      </c>
      <c r="E19" s="71">
        <v>7372</v>
      </c>
      <c r="F19" s="71">
        <v>7405</v>
      </c>
      <c r="G19" s="71">
        <v>7189</v>
      </c>
      <c r="H19" s="71">
        <v>6914</v>
      </c>
      <c r="I19" s="71">
        <v>6405</v>
      </c>
      <c r="J19" s="71">
        <v>6354</v>
      </c>
      <c r="K19" s="71">
        <v>6087</v>
      </c>
      <c r="L19" s="71">
        <v>5676</v>
      </c>
      <c r="M19" s="71">
        <f t="shared" si="4"/>
        <v>5835</v>
      </c>
      <c r="N19" s="71">
        <f t="shared" si="4"/>
        <v>4833</v>
      </c>
      <c r="O19" s="71">
        <v>4004</v>
      </c>
      <c r="P19" s="71">
        <f t="shared" ref="P19" si="6">+P29</f>
        <v>3561</v>
      </c>
      <c r="Q19" s="71">
        <f t="shared" si="4"/>
        <v>3378</v>
      </c>
      <c r="R19" s="202"/>
    </row>
    <row r="20" spans="1:18" s="3" customFormat="1" ht="14.25" customHeight="1" x14ac:dyDescent="0.25">
      <c r="A20" s="27" t="s">
        <v>232</v>
      </c>
      <c r="B20" s="71">
        <f t="shared" si="3"/>
        <v>6280</v>
      </c>
      <c r="C20" s="71">
        <f t="shared" si="3"/>
        <v>6625</v>
      </c>
      <c r="D20" s="71">
        <f t="shared" si="3"/>
        <v>6243</v>
      </c>
      <c r="E20" s="71">
        <v>6405</v>
      </c>
      <c r="F20" s="71">
        <v>6713</v>
      </c>
      <c r="G20" s="71">
        <v>6761</v>
      </c>
      <c r="H20" s="71">
        <v>6460</v>
      </c>
      <c r="I20" s="71">
        <v>6054</v>
      </c>
      <c r="J20" s="71">
        <v>5951</v>
      </c>
      <c r="K20" s="71">
        <v>6642</v>
      </c>
      <c r="L20" s="71">
        <v>6293</v>
      </c>
      <c r="M20" s="71">
        <f>+M30</f>
        <v>6698</v>
      </c>
      <c r="N20" s="71">
        <f>+N30</f>
        <v>5868</v>
      </c>
      <c r="O20" s="71">
        <v>5210</v>
      </c>
      <c r="P20" s="71">
        <f>+P30</f>
        <v>4456</v>
      </c>
      <c r="Q20" s="71">
        <f>+Q30</f>
        <v>3922</v>
      </c>
      <c r="R20" s="54"/>
    </row>
    <row r="21" spans="1:18" s="2" customFormat="1" ht="14.25" customHeight="1" x14ac:dyDescent="0.25">
      <c r="A21" s="42" t="s">
        <v>1006</v>
      </c>
      <c r="B21" s="70">
        <f t="shared" ref="B21:D24" si="7">+B31+B36</f>
        <v>15633</v>
      </c>
      <c r="C21" s="70">
        <f t="shared" si="7"/>
        <v>16262</v>
      </c>
      <c r="D21" s="70">
        <f t="shared" si="7"/>
        <v>18996</v>
      </c>
      <c r="E21" s="70">
        <v>22389</v>
      </c>
      <c r="F21" s="70">
        <v>25699</v>
      </c>
      <c r="G21" s="70">
        <v>26920</v>
      </c>
      <c r="H21" s="70">
        <v>27636</v>
      </c>
      <c r="I21" s="70">
        <v>28642</v>
      </c>
      <c r="J21" s="70">
        <v>29774</v>
      </c>
      <c r="K21" s="70">
        <v>32840</v>
      </c>
      <c r="L21" s="70">
        <v>33600</v>
      </c>
      <c r="M21" s="70">
        <f>SUM(M22:M24)</f>
        <v>39969</v>
      </c>
      <c r="N21" s="70">
        <f>SUM(N22:N24)</f>
        <v>35983</v>
      </c>
      <c r="O21" s="70">
        <v>33848</v>
      </c>
      <c r="P21" s="70">
        <f>SUM(P22:P24)</f>
        <v>31370</v>
      </c>
      <c r="Q21" s="70">
        <f>SUM(Q22:Q24)</f>
        <v>29053</v>
      </c>
      <c r="R21" s="54"/>
    </row>
    <row r="22" spans="1:18" s="3" customFormat="1" ht="14.25" customHeight="1" x14ac:dyDescent="0.25">
      <c r="A22" s="27" t="s">
        <v>233</v>
      </c>
      <c r="B22" s="71">
        <f t="shared" si="7"/>
        <v>9087</v>
      </c>
      <c r="C22" s="71">
        <f t="shared" si="7"/>
        <v>9398</v>
      </c>
      <c r="D22" s="71">
        <f t="shared" si="7"/>
        <v>11753</v>
      </c>
      <c r="E22" s="71">
        <v>13284</v>
      </c>
      <c r="F22" s="71">
        <v>14675</v>
      </c>
      <c r="G22" s="71">
        <v>14683</v>
      </c>
      <c r="H22" s="71">
        <v>14732</v>
      </c>
      <c r="I22" s="71">
        <v>15639</v>
      </c>
      <c r="J22" s="71">
        <v>15732</v>
      </c>
      <c r="K22" s="71">
        <v>16435</v>
      </c>
      <c r="L22" s="71">
        <v>17872</v>
      </c>
      <c r="M22" s="71">
        <f t="shared" ref="M22:Q23" si="8">+M32+M37</f>
        <v>20175</v>
      </c>
      <c r="N22" s="71">
        <f t="shared" si="8"/>
        <v>19188</v>
      </c>
      <c r="O22" s="71">
        <v>17624</v>
      </c>
      <c r="P22" s="71">
        <f t="shared" ref="P22" si="9">+P32+P37</f>
        <v>15965</v>
      </c>
      <c r="Q22" s="71">
        <f t="shared" si="8"/>
        <v>15212</v>
      </c>
      <c r="R22" s="54"/>
    </row>
    <row r="23" spans="1:18" s="3" customFormat="1" ht="14.25" customHeight="1" x14ac:dyDescent="0.25">
      <c r="A23" s="27" t="s">
        <v>234</v>
      </c>
      <c r="B23" s="71">
        <f t="shared" si="7"/>
        <v>6122</v>
      </c>
      <c r="C23" s="71">
        <f t="shared" si="7"/>
        <v>6374</v>
      </c>
      <c r="D23" s="71">
        <f t="shared" si="7"/>
        <v>6680</v>
      </c>
      <c r="E23" s="71">
        <v>8172</v>
      </c>
      <c r="F23" s="71">
        <v>9330</v>
      </c>
      <c r="G23" s="71">
        <v>9776</v>
      </c>
      <c r="H23" s="71">
        <v>9930</v>
      </c>
      <c r="I23" s="71">
        <v>10004</v>
      </c>
      <c r="J23" s="71">
        <v>10872</v>
      </c>
      <c r="K23" s="71">
        <v>12622</v>
      </c>
      <c r="L23" s="71">
        <v>12067</v>
      </c>
      <c r="M23" s="71">
        <f t="shared" si="8"/>
        <v>15371</v>
      </c>
      <c r="N23" s="71">
        <f t="shared" si="8"/>
        <v>12886</v>
      </c>
      <c r="O23" s="71">
        <v>12730</v>
      </c>
      <c r="P23" s="71">
        <f t="shared" ref="P23" si="10">+P33+P38</f>
        <v>11153</v>
      </c>
      <c r="Q23" s="71">
        <f t="shared" si="8"/>
        <v>9856</v>
      </c>
      <c r="R23" s="202"/>
    </row>
    <row r="24" spans="1:18" s="3" customFormat="1" ht="14.25" customHeight="1" x14ac:dyDescent="0.25">
      <c r="A24" s="27" t="s">
        <v>235</v>
      </c>
      <c r="B24" s="71">
        <f t="shared" si="7"/>
        <v>424</v>
      </c>
      <c r="C24" s="71">
        <f t="shared" si="7"/>
        <v>490</v>
      </c>
      <c r="D24" s="71">
        <f t="shared" si="7"/>
        <v>563</v>
      </c>
      <c r="E24" s="71">
        <v>933</v>
      </c>
      <c r="F24" s="71">
        <v>1694</v>
      </c>
      <c r="G24" s="71">
        <v>2461</v>
      </c>
      <c r="H24" s="71">
        <v>2974</v>
      </c>
      <c r="I24" s="71">
        <v>2999</v>
      </c>
      <c r="J24" s="71">
        <v>3170</v>
      </c>
      <c r="K24" s="71">
        <v>3783</v>
      </c>
      <c r="L24" s="71">
        <v>3661</v>
      </c>
      <c r="M24" s="71">
        <f>M39</f>
        <v>4423</v>
      </c>
      <c r="N24" s="71">
        <f>N39</f>
        <v>3909</v>
      </c>
      <c r="O24" s="71">
        <v>3494</v>
      </c>
      <c r="P24" s="71">
        <f>P39</f>
        <v>4252</v>
      </c>
      <c r="Q24" s="71">
        <f>Q39</f>
        <v>3985</v>
      </c>
      <c r="R24" s="54"/>
    </row>
    <row r="25" spans="1:18" ht="6.75" customHeight="1" x14ac:dyDescent="0.25">
      <c r="A25" s="185"/>
      <c r="B25" s="302"/>
      <c r="C25" s="302"/>
      <c r="D25" s="302"/>
      <c r="E25" s="302"/>
      <c r="F25" s="302"/>
      <c r="G25" s="302"/>
      <c r="H25" s="302"/>
      <c r="I25" s="302"/>
      <c r="J25" s="302"/>
      <c r="K25" s="302"/>
      <c r="L25" s="302"/>
      <c r="M25" s="302"/>
      <c r="N25" s="302"/>
      <c r="O25" s="302"/>
      <c r="P25" s="302"/>
      <c r="Q25" s="302"/>
      <c r="R25" s="54"/>
    </row>
    <row r="26" spans="1:18" s="2" customFormat="1" x14ac:dyDescent="0.25">
      <c r="A26" s="42" t="s">
        <v>278</v>
      </c>
      <c r="B26" s="70">
        <f t="shared" ref="B26:D26" si="11">+B27+B31</f>
        <v>36371</v>
      </c>
      <c r="C26" s="70">
        <f t="shared" si="11"/>
        <v>36007</v>
      </c>
      <c r="D26" s="70">
        <f t="shared" si="11"/>
        <v>35749</v>
      </c>
      <c r="E26" s="70">
        <v>35966</v>
      </c>
      <c r="F26" s="70">
        <v>36411</v>
      </c>
      <c r="G26" s="70">
        <v>36198</v>
      </c>
      <c r="H26" s="70">
        <v>34850</v>
      </c>
      <c r="I26" s="70">
        <v>33414</v>
      </c>
      <c r="J26" s="70">
        <v>32969</v>
      </c>
      <c r="K26" s="70">
        <v>33864</v>
      </c>
      <c r="L26" s="70">
        <v>32162</v>
      </c>
      <c r="M26" s="70">
        <f>+M27+M31</f>
        <v>36872</v>
      </c>
      <c r="N26" s="70">
        <f>+N27+N31</f>
        <v>31926</v>
      </c>
      <c r="O26" s="70">
        <v>27759</v>
      </c>
      <c r="P26" s="70">
        <f>+P27+P31</f>
        <v>24129</v>
      </c>
      <c r="Q26" s="70">
        <f>+Q27+Q31</f>
        <v>22147</v>
      </c>
      <c r="R26" s="54"/>
    </row>
    <row r="27" spans="1:18" s="2" customFormat="1" x14ac:dyDescent="0.25">
      <c r="A27" s="42" t="s">
        <v>1005</v>
      </c>
      <c r="B27" s="70">
        <f t="shared" ref="B27:D27" si="12">SUM(B28:B30)</f>
        <v>23069</v>
      </c>
      <c r="C27" s="70">
        <f t="shared" si="12"/>
        <v>22784</v>
      </c>
      <c r="D27" s="70">
        <f t="shared" si="12"/>
        <v>22064</v>
      </c>
      <c r="E27" s="70">
        <v>21892</v>
      </c>
      <c r="F27" s="70">
        <v>22091</v>
      </c>
      <c r="G27" s="70">
        <v>21789</v>
      </c>
      <c r="H27" s="70">
        <v>20577</v>
      </c>
      <c r="I27" s="70">
        <v>18991</v>
      </c>
      <c r="J27" s="70">
        <v>18177</v>
      </c>
      <c r="K27" s="70">
        <v>17746</v>
      </c>
      <c r="L27" s="70">
        <v>16703</v>
      </c>
      <c r="M27" s="70">
        <f>SUM(M28:M30)</f>
        <v>17233</v>
      </c>
      <c r="N27" s="70">
        <f>SUM(N28:N30)</f>
        <v>14595</v>
      </c>
      <c r="O27" s="70">
        <v>12381</v>
      </c>
      <c r="P27" s="70">
        <f>SUM(P28:P30)</f>
        <v>10797</v>
      </c>
      <c r="Q27" s="70">
        <f>SUM(Q28:Q30)</f>
        <v>10201</v>
      </c>
      <c r="R27" s="54"/>
    </row>
    <row r="28" spans="1:18" s="3" customFormat="1" ht="14.25" customHeight="1" x14ac:dyDescent="0.25">
      <c r="A28" s="27" t="s">
        <v>230</v>
      </c>
      <c r="B28" s="71">
        <v>9013</v>
      </c>
      <c r="C28" s="71">
        <v>8610</v>
      </c>
      <c r="D28" s="71">
        <v>8461</v>
      </c>
      <c r="E28" s="71">
        <v>8115</v>
      </c>
      <c r="F28" s="71">
        <v>7973</v>
      </c>
      <c r="G28" s="71">
        <v>7839</v>
      </c>
      <c r="H28" s="71">
        <v>7203</v>
      </c>
      <c r="I28" s="71">
        <v>6532</v>
      </c>
      <c r="J28" s="71">
        <v>5872</v>
      </c>
      <c r="K28" s="71">
        <v>5017</v>
      </c>
      <c r="L28" s="71">
        <v>4734</v>
      </c>
      <c r="M28" s="71">
        <v>4700</v>
      </c>
      <c r="N28" s="71">
        <v>3894</v>
      </c>
      <c r="O28" s="71">
        <v>3167</v>
      </c>
      <c r="P28" s="71">
        <v>2780</v>
      </c>
      <c r="Q28" s="71">
        <v>2901</v>
      </c>
      <c r="R28" s="54"/>
    </row>
    <row r="29" spans="1:18" s="3" customFormat="1" ht="14.25" customHeight="1" x14ac:dyDescent="0.25">
      <c r="A29" s="27" t="s">
        <v>231</v>
      </c>
      <c r="B29" s="71">
        <v>7776</v>
      </c>
      <c r="C29" s="71">
        <v>7549</v>
      </c>
      <c r="D29" s="71">
        <v>7360</v>
      </c>
      <c r="E29" s="71">
        <v>7372</v>
      </c>
      <c r="F29" s="71">
        <v>7405</v>
      </c>
      <c r="G29" s="71">
        <v>7189</v>
      </c>
      <c r="H29" s="71">
        <v>6914</v>
      </c>
      <c r="I29" s="71">
        <v>6405</v>
      </c>
      <c r="J29" s="71">
        <v>6354</v>
      </c>
      <c r="K29" s="71">
        <v>6087</v>
      </c>
      <c r="L29" s="71">
        <v>5676</v>
      </c>
      <c r="M29" s="71">
        <v>5835</v>
      </c>
      <c r="N29" s="71">
        <v>4833</v>
      </c>
      <c r="O29" s="71">
        <v>4004</v>
      </c>
      <c r="P29" s="71">
        <v>3561</v>
      </c>
      <c r="Q29" s="71">
        <v>3378</v>
      </c>
      <c r="R29" s="54"/>
    </row>
    <row r="30" spans="1:18" s="3" customFormat="1" ht="14.25" customHeight="1" x14ac:dyDescent="0.25">
      <c r="A30" s="27" t="s">
        <v>232</v>
      </c>
      <c r="B30" s="71">
        <v>6280</v>
      </c>
      <c r="C30" s="71">
        <v>6625</v>
      </c>
      <c r="D30" s="71">
        <v>6243</v>
      </c>
      <c r="E30" s="71">
        <v>6405</v>
      </c>
      <c r="F30" s="71">
        <v>6713</v>
      </c>
      <c r="G30" s="71">
        <v>6761</v>
      </c>
      <c r="H30" s="71">
        <v>6460</v>
      </c>
      <c r="I30" s="71">
        <v>6054</v>
      </c>
      <c r="J30" s="71">
        <v>5951</v>
      </c>
      <c r="K30" s="71">
        <v>6642</v>
      </c>
      <c r="L30" s="71">
        <v>6293</v>
      </c>
      <c r="M30" s="71">
        <v>6698</v>
      </c>
      <c r="N30" s="71">
        <v>5868</v>
      </c>
      <c r="O30" s="71">
        <v>5210</v>
      </c>
      <c r="P30" s="71">
        <v>4456</v>
      </c>
      <c r="Q30" s="71">
        <v>3922</v>
      </c>
      <c r="R30" s="54"/>
    </row>
    <row r="31" spans="1:18" s="2" customFormat="1" ht="14.25" customHeight="1" x14ac:dyDescent="0.25">
      <c r="A31" s="42" t="s">
        <v>1006</v>
      </c>
      <c r="B31" s="70">
        <f t="shared" ref="B31:D31" si="13">+B32+B33</f>
        <v>13302</v>
      </c>
      <c r="C31" s="70">
        <f t="shared" si="13"/>
        <v>13223</v>
      </c>
      <c r="D31" s="70">
        <f t="shared" si="13"/>
        <v>13685</v>
      </c>
      <c r="E31" s="70">
        <v>14074</v>
      </c>
      <c r="F31" s="70">
        <v>14320</v>
      </c>
      <c r="G31" s="70">
        <v>14409</v>
      </c>
      <c r="H31" s="70">
        <v>14273</v>
      </c>
      <c r="I31" s="70">
        <v>14423</v>
      </c>
      <c r="J31" s="70">
        <v>14792</v>
      </c>
      <c r="K31" s="70">
        <v>16118</v>
      </c>
      <c r="L31" s="70">
        <v>15459</v>
      </c>
      <c r="M31" s="70">
        <f>SUM(M32:M33)</f>
        <v>19639</v>
      </c>
      <c r="N31" s="70">
        <f>SUM(N32:N33)</f>
        <v>17331</v>
      </c>
      <c r="O31" s="70">
        <v>15378</v>
      </c>
      <c r="P31" s="70">
        <f>SUM(P32:P33)</f>
        <v>13332</v>
      </c>
      <c r="Q31" s="70">
        <f>SUM(Q32:Q33)</f>
        <v>11946</v>
      </c>
      <c r="R31" s="54"/>
    </row>
    <row r="32" spans="1:18" s="3" customFormat="1" ht="14.25" customHeight="1" x14ac:dyDescent="0.25">
      <c r="A32" s="27" t="s">
        <v>233</v>
      </c>
      <c r="B32" s="71">
        <v>7818</v>
      </c>
      <c r="C32" s="71">
        <v>7640</v>
      </c>
      <c r="D32" s="71">
        <v>8157</v>
      </c>
      <c r="E32" s="71">
        <v>8078</v>
      </c>
      <c r="F32" s="71">
        <v>8149</v>
      </c>
      <c r="G32" s="71">
        <v>8386</v>
      </c>
      <c r="H32" s="71">
        <v>8005</v>
      </c>
      <c r="I32" s="71">
        <v>8339</v>
      </c>
      <c r="J32" s="71">
        <v>8468</v>
      </c>
      <c r="K32" s="71">
        <v>8077</v>
      </c>
      <c r="L32" s="71">
        <v>8586</v>
      </c>
      <c r="M32" s="71">
        <v>10070</v>
      </c>
      <c r="N32" s="71">
        <v>9192</v>
      </c>
      <c r="O32" s="71">
        <v>8083</v>
      </c>
      <c r="P32" s="71">
        <v>7233</v>
      </c>
      <c r="Q32" s="71">
        <v>6584</v>
      </c>
      <c r="R32" s="54"/>
    </row>
    <row r="33" spans="1:18" s="3" customFormat="1" ht="14.25" customHeight="1" x14ac:dyDescent="0.25">
      <c r="A33" s="27" t="s">
        <v>234</v>
      </c>
      <c r="B33" s="71">
        <v>5484</v>
      </c>
      <c r="C33" s="71">
        <v>5583</v>
      </c>
      <c r="D33" s="71">
        <v>5528</v>
      </c>
      <c r="E33" s="71">
        <v>5996</v>
      </c>
      <c r="F33" s="71">
        <v>6171</v>
      </c>
      <c r="G33" s="71">
        <v>6023</v>
      </c>
      <c r="H33" s="71">
        <v>6268</v>
      </c>
      <c r="I33" s="71">
        <v>6084</v>
      </c>
      <c r="J33" s="71">
        <v>6324</v>
      </c>
      <c r="K33" s="71">
        <v>8041</v>
      </c>
      <c r="L33" s="71">
        <v>6873</v>
      </c>
      <c r="M33" s="71">
        <v>9569</v>
      </c>
      <c r="N33" s="71">
        <v>8139</v>
      </c>
      <c r="O33" s="71">
        <v>7295</v>
      </c>
      <c r="P33" s="71">
        <v>6099</v>
      </c>
      <c r="Q33" s="71">
        <v>5362</v>
      </c>
      <c r="R33" s="54"/>
    </row>
    <row r="34" spans="1:18" ht="6.75" customHeight="1" x14ac:dyDescent="0.25">
      <c r="A34" s="27"/>
      <c r="B34" s="302"/>
      <c r="C34" s="302"/>
      <c r="D34" s="302"/>
      <c r="E34" s="302"/>
      <c r="F34" s="302"/>
      <c r="G34" s="302"/>
      <c r="H34" s="302"/>
      <c r="I34" s="302"/>
      <c r="J34" s="302"/>
      <c r="K34" s="302"/>
      <c r="L34" s="302"/>
      <c r="M34" s="302"/>
      <c r="N34" s="302"/>
      <c r="O34" s="302"/>
      <c r="P34" s="302"/>
      <c r="Q34" s="302"/>
      <c r="R34" s="54"/>
    </row>
    <row r="35" spans="1:18" s="2" customFormat="1" x14ac:dyDescent="0.25">
      <c r="A35" s="42" t="s">
        <v>247</v>
      </c>
      <c r="B35" s="70">
        <f t="shared" ref="B35:D35" si="14">+B36</f>
        <v>2331</v>
      </c>
      <c r="C35" s="70">
        <f t="shared" si="14"/>
        <v>3039</v>
      </c>
      <c r="D35" s="70">
        <f t="shared" si="14"/>
        <v>5311</v>
      </c>
      <c r="E35" s="70">
        <v>8315</v>
      </c>
      <c r="F35" s="70">
        <v>11379</v>
      </c>
      <c r="G35" s="70">
        <v>12511</v>
      </c>
      <c r="H35" s="70">
        <v>13363</v>
      </c>
      <c r="I35" s="70">
        <v>14219</v>
      </c>
      <c r="J35" s="70">
        <v>14982</v>
      </c>
      <c r="K35" s="70">
        <v>16722</v>
      </c>
      <c r="L35" s="70">
        <v>18141</v>
      </c>
      <c r="M35" s="70">
        <f>M36</f>
        <v>20330</v>
      </c>
      <c r="N35" s="70">
        <f>N36</f>
        <v>18652</v>
      </c>
      <c r="O35" s="70">
        <v>18470</v>
      </c>
      <c r="P35" s="70">
        <f>P36</f>
        <v>18038</v>
      </c>
      <c r="Q35" s="70">
        <f>Q36</f>
        <v>17107</v>
      </c>
      <c r="R35" s="54"/>
    </row>
    <row r="36" spans="1:18" s="2" customFormat="1" ht="14.25" customHeight="1" x14ac:dyDescent="0.25">
      <c r="A36" s="42" t="s">
        <v>1006</v>
      </c>
      <c r="B36" s="70">
        <f t="shared" ref="B36:D36" si="15">+B37+B38+B39</f>
        <v>2331</v>
      </c>
      <c r="C36" s="70">
        <f t="shared" si="15"/>
        <v>3039</v>
      </c>
      <c r="D36" s="70">
        <f t="shared" si="15"/>
        <v>5311</v>
      </c>
      <c r="E36" s="70">
        <v>8315</v>
      </c>
      <c r="F36" s="70">
        <v>11379</v>
      </c>
      <c r="G36" s="70">
        <v>12511</v>
      </c>
      <c r="H36" s="70">
        <v>13363</v>
      </c>
      <c r="I36" s="70">
        <v>14219</v>
      </c>
      <c r="J36" s="70">
        <v>14982</v>
      </c>
      <c r="K36" s="70">
        <v>16722</v>
      </c>
      <c r="L36" s="70">
        <v>18141</v>
      </c>
      <c r="M36" s="70">
        <f>SUM(M37:M39)</f>
        <v>20330</v>
      </c>
      <c r="N36" s="70">
        <f>SUM(N37:N39)</f>
        <v>18652</v>
      </c>
      <c r="O36" s="70">
        <v>18470</v>
      </c>
      <c r="P36" s="70">
        <f>SUM(P37:P39)</f>
        <v>18038</v>
      </c>
      <c r="Q36" s="70">
        <f>SUM(Q37:Q39)</f>
        <v>17107</v>
      </c>
      <c r="R36" s="54"/>
    </row>
    <row r="37" spans="1:18" s="3" customFormat="1" ht="14.25" customHeight="1" x14ac:dyDescent="0.25">
      <c r="A37" s="27" t="s">
        <v>233</v>
      </c>
      <c r="B37" s="71">
        <v>1269</v>
      </c>
      <c r="C37" s="71">
        <v>1758</v>
      </c>
      <c r="D37" s="71">
        <v>3596</v>
      </c>
      <c r="E37" s="71">
        <v>5206</v>
      </c>
      <c r="F37" s="71">
        <v>6526</v>
      </c>
      <c r="G37" s="71">
        <v>6297</v>
      </c>
      <c r="H37" s="71">
        <v>6727</v>
      </c>
      <c r="I37" s="71">
        <v>7300</v>
      </c>
      <c r="J37" s="71">
        <v>7264</v>
      </c>
      <c r="K37" s="71">
        <v>8358</v>
      </c>
      <c r="L37" s="71">
        <v>9286</v>
      </c>
      <c r="M37" s="71">
        <v>10105</v>
      </c>
      <c r="N37" s="71">
        <v>9996</v>
      </c>
      <c r="O37" s="71">
        <v>9541</v>
      </c>
      <c r="P37" s="71">
        <v>8732</v>
      </c>
      <c r="Q37" s="71">
        <v>8628</v>
      </c>
      <c r="R37" s="54"/>
    </row>
    <row r="38" spans="1:18" s="3" customFormat="1" ht="14.25" customHeight="1" x14ac:dyDescent="0.25">
      <c r="A38" s="27" t="s">
        <v>234</v>
      </c>
      <c r="B38" s="71">
        <v>638</v>
      </c>
      <c r="C38" s="71">
        <v>791</v>
      </c>
      <c r="D38" s="71">
        <v>1152</v>
      </c>
      <c r="E38" s="71">
        <v>2176</v>
      </c>
      <c r="F38" s="71">
        <v>3159</v>
      </c>
      <c r="G38" s="71">
        <v>3753</v>
      </c>
      <c r="H38" s="71">
        <v>3662</v>
      </c>
      <c r="I38" s="71">
        <v>3920</v>
      </c>
      <c r="J38" s="71">
        <v>4548</v>
      </c>
      <c r="K38" s="71">
        <v>4581</v>
      </c>
      <c r="L38" s="71">
        <v>5194</v>
      </c>
      <c r="M38" s="71">
        <v>5802</v>
      </c>
      <c r="N38" s="71">
        <v>4747</v>
      </c>
      <c r="O38" s="71">
        <v>5435</v>
      </c>
      <c r="P38" s="71">
        <v>5054</v>
      </c>
      <c r="Q38" s="71">
        <v>4494</v>
      </c>
      <c r="R38" s="54"/>
    </row>
    <row r="39" spans="1:18" s="3" customFormat="1" ht="14.25" customHeight="1" thickBot="1" x14ac:dyDescent="0.3">
      <c r="A39" s="32" t="s">
        <v>235</v>
      </c>
      <c r="B39" s="71">
        <v>424</v>
      </c>
      <c r="C39" s="71">
        <v>490</v>
      </c>
      <c r="D39" s="71">
        <v>563</v>
      </c>
      <c r="E39" s="71">
        <v>933</v>
      </c>
      <c r="F39" s="71">
        <v>1694</v>
      </c>
      <c r="G39" s="71">
        <v>2461</v>
      </c>
      <c r="H39" s="71">
        <v>2974</v>
      </c>
      <c r="I39" s="71">
        <v>2999</v>
      </c>
      <c r="J39" s="71">
        <v>3170</v>
      </c>
      <c r="K39" s="71">
        <v>3783</v>
      </c>
      <c r="L39" s="71">
        <v>3661</v>
      </c>
      <c r="M39" s="71">
        <v>4423</v>
      </c>
      <c r="N39" s="71">
        <v>3909</v>
      </c>
      <c r="O39" s="71">
        <v>3494</v>
      </c>
      <c r="P39" s="71">
        <v>4252</v>
      </c>
      <c r="Q39" s="71">
        <v>3985</v>
      </c>
      <c r="R39" s="54"/>
    </row>
    <row r="40" spans="1:18" ht="15" customHeight="1" x14ac:dyDescent="0.25">
      <c r="A40" s="63" t="s">
        <v>217</v>
      </c>
      <c r="B40" s="330"/>
      <c r="C40" s="330"/>
      <c r="D40" s="330"/>
      <c r="E40" s="330"/>
      <c r="F40" s="330"/>
      <c r="G40" s="330"/>
      <c r="H40" s="330"/>
      <c r="I40" s="330"/>
      <c r="J40" s="330"/>
      <c r="K40" s="330"/>
      <c r="L40" s="330"/>
      <c r="M40" s="330"/>
      <c r="N40" s="330"/>
      <c r="O40" s="330"/>
      <c r="P40" s="330"/>
      <c r="Q40" s="330"/>
      <c r="R40" s="54"/>
    </row>
    <row r="41" spans="1:18" x14ac:dyDescent="0.25">
      <c r="E41" s="308"/>
      <c r="F41" s="308"/>
      <c r="G41" s="308"/>
      <c r="H41" s="308"/>
      <c r="I41" s="308"/>
      <c r="J41" s="308"/>
      <c r="K41" s="308"/>
      <c r="L41" s="308"/>
      <c r="M41" s="308"/>
      <c r="N41" s="308"/>
      <c r="O41" s="308"/>
      <c r="P41" s="308"/>
      <c r="Q41" s="308"/>
      <c r="R41" s="202"/>
    </row>
    <row r="42" spans="1:18" x14ac:dyDescent="0.25">
      <c r="R42" s="54"/>
    </row>
    <row r="43" spans="1:18" x14ac:dyDescent="0.25">
      <c r="R43" s="54"/>
    </row>
    <row r="44" spans="1:18" x14ac:dyDescent="0.25">
      <c r="R44" s="54"/>
    </row>
  </sheetData>
  <mergeCells count="6">
    <mergeCell ref="A6:Q6"/>
    <mergeCell ref="A1:Q1"/>
    <mergeCell ref="A2:Q2"/>
    <mergeCell ref="A3:Q3"/>
    <mergeCell ref="A4:Q4"/>
    <mergeCell ref="A5:Q5"/>
  </mergeCells>
  <hyperlinks>
    <hyperlink ref="R2" location="Contenido!A1" display="Contenido" xr:uid="{2FC931D8-5CE6-42A5-A44F-DFE317793E66}"/>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9BA1E-E06B-4FFF-B726-739EE88D6256}">
  <sheetPr codeName="Hoja110">
    <tabColor rgb="FFAFCAFF"/>
    <pageSetUpPr fitToPage="1"/>
  </sheetPr>
  <dimension ref="A1:AN22"/>
  <sheetViews>
    <sheetView showGridLines="0" showOutlineSymbols="0" showWhiteSpace="0" workbookViewId="0">
      <selection activeCell="C35" sqref="C35"/>
    </sheetView>
  </sheetViews>
  <sheetFormatPr baseColWidth="10" defaultColWidth="9" defaultRowHeight="13" x14ac:dyDescent="0.25"/>
  <cols>
    <col min="1" max="1" width="39.08203125" style="4"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40" width="11" style="58" customWidth="1"/>
    <col min="41" max="212" width="11" style="4" customWidth="1"/>
    <col min="213" max="16384" width="9" style="4"/>
  </cols>
  <sheetData>
    <row r="1" spans="1:40" s="8" customFormat="1" ht="15" customHeight="1" x14ac:dyDescent="0.25">
      <c r="A1" s="436" t="s">
        <v>557</v>
      </c>
      <c r="B1" s="436"/>
      <c r="C1" s="436"/>
      <c r="D1" s="436"/>
      <c r="E1" s="436"/>
      <c r="F1" s="436"/>
      <c r="G1" s="436"/>
      <c r="H1" s="436"/>
      <c r="I1" s="436"/>
      <c r="J1" s="436"/>
      <c r="K1" s="436"/>
      <c r="L1" s="436"/>
      <c r="M1" s="436"/>
      <c r="N1" s="436"/>
      <c r="O1" s="436"/>
      <c r="P1" s="436"/>
      <c r="Q1" s="436"/>
      <c r="R1" s="436"/>
      <c r="S1" s="436"/>
      <c r="T1" s="436"/>
      <c r="U1" s="436"/>
      <c r="V1" s="436"/>
      <c r="W1" s="436"/>
      <c r="X1" s="436"/>
      <c r="Y1" s="19"/>
      <c r="Z1" s="47"/>
      <c r="AA1" s="47"/>
      <c r="AB1" s="47"/>
      <c r="AC1" s="47"/>
      <c r="AD1" s="47"/>
      <c r="AE1" s="47"/>
      <c r="AF1" s="47"/>
      <c r="AG1" s="47"/>
      <c r="AH1" s="47"/>
      <c r="AI1" s="47"/>
      <c r="AJ1" s="47"/>
      <c r="AK1" s="47"/>
      <c r="AL1" s="47"/>
      <c r="AM1" s="47"/>
      <c r="AN1" s="47"/>
    </row>
    <row r="2" spans="1:40" s="8" customFormat="1" ht="15" customHeight="1" x14ac:dyDescent="0.25">
      <c r="A2" s="437" t="s">
        <v>558</v>
      </c>
      <c r="B2" s="437"/>
      <c r="C2" s="437"/>
      <c r="D2" s="437"/>
      <c r="E2" s="437"/>
      <c r="F2" s="437"/>
      <c r="G2" s="437"/>
      <c r="H2" s="437"/>
      <c r="I2" s="437"/>
      <c r="J2" s="437"/>
      <c r="K2" s="437"/>
      <c r="L2" s="437"/>
      <c r="M2" s="437"/>
      <c r="N2" s="437"/>
      <c r="O2" s="437"/>
      <c r="P2" s="437"/>
      <c r="Q2" s="437"/>
      <c r="R2" s="437"/>
      <c r="S2" s="437"/>
      <c r="T2" s="437"/>
      <c r="U2" s="437"/>
      <c r="V2" s="437"/>
      <c r="W2" s="437"/>
      <c r="X2" s="437"/>
      <c r="Y2" s="91" t="s">
        <v>0</v>
      </c>
      <c r="Z2" s="47"/>
      <c r="AA2" s="47"/>
      <c r="AB2" s="47"/>
      <c r="AC2" s="47"/>
      <c r="AD2" s="47"/>
      <c r="AE2" s="47"/>
      <c r="AF2" s="47"/>
      <c r="AG2" s="47"/>
      <c r="AH2" s="47"/>
      <c r="AI2" s="47"/>
      <c r="AJ2" s="47"/>
      <c r="AK2" s="47"/>
      <c r="AL2" s="47"/>
      <c r="AM2" s="47"/>
      <c r="AN2" s="47"/>
    </row>
    <row r="3" spans="1:40" s="8" customFormat="1" ht="14.5" x14ac:dyDescent="0.25">
      <c r="A3" s="437" t="s">
        <v>373</v>
      </c>
      <c r="B3" s="437"/>
      <c r="C3" s="437"/>
      <c r="D3" s="437"/>
      <c r="E3" s="437"/>
      <c r="F3" s="437"/>
      <c r="G3" s="437"/>
      <c r="H3" s="437"/>
      <c r="I3" s="437"/>
      <c r="J3" s="437"/>
      <c r="K3" s="437"/>
      <c r="L3" s="437"/>
      <c r="M3" s="437"/>
      <c r="N3" s="437"/>
      <c r="O3" s="437"/>
      <c r="P3" s="437"/>
      <c r="Q3" s="437"/>
      <c r="R3" s="437"/>
      <c r="S3" s="437"/>
      <c r="T3" s="437"/>
      <c r="U3" s="437"/>
      <c r="V3" s="437"/>
      <c r="W3" s="437"/>
      <c r="X3" s="437"/>
      <c r="Y3" s="19"/>
      <c r="Z3" s="47"/>
      <c r="AA3" s="47"/>
      <c r="AB3" s="47"/>
      <c r="AC3" s="47"/>
      <c r="AD3" s="47"/>
      <c r="AE3" s="47"/>
      <c r="AF3" s="47"/>
      <c r="AG3" s="47"/>
      <c r="AH3" s="47"/>
      <c r="AI3" s="47"/>
      <c r="AJ3" s="47"/>
      <c r="AK3" s="47"/>
      <c r="AL3" s="47"/>
      <c r="AM3" s="47"/>
      <c r="AN3" s="47"/>
    </row>
    <row r="4" spans="1:40" ht="14.5" x14ac:dyDescent="0.25">
      <c r="A4" s="462" t="s">
        <v>901</v>
      </c>
      <c r="B4" s="462"/>
      <c r="C4" s="462"/>
      <c r="D4" s="462"/>
      <c r="E4" s="462"/>
      <c r="F4" s="462"/>
      <c r="G4" s="462"/>
      <c r="H4" s="462"/>
      <c r="I4" s="462"/>
      <c r="J4" s="462"/>
      <c r="K4" s="462"/>
      <c r="L4" s="462"/>
      <c r="M4" s="462"/>
      <c r="N4" s="462"/>
      <c r="O4" s="462"/>
      <c r="P4" s="462"/>
      <c r="Q4" s="462"/>
      <c r="R4" s="462"/>
      <c r="S4" s="462"/>
      <c r="T4" s="462"/>
      <c r="U4" s="462"/>
      <c r="V4" s="462"/>
      <c r="W4" s="462"/>
      <c r="X4" s="462"/>
    </row>
    <row r="5" spans="1:40" s="8" customFormat="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7"/>
      <c r="Z5" s="47"/>
      <c r="AA5" s="47"/>
      <c r="AB5" s="47"/>
      <c r="AC5" s="47"/>
      <c r="AD5" s="47"/>
      <c r="AE5" s="47"/>
      <c r="AF5" s="47"/>
      <c r="AG5" s="47"/>
      <c r="AH5" s="47"/>
      <c r="AI5" s="47"/>
      <c r="AJ5" s="47"/>
      <c r="AK5" s="47"/>
      <c r="AL5" s="47"/>
      <c r="AM5" s="47"/>
      <c r="AN5" s="47"/>
    </row>
    <row r="6" spans="1:40" ht="19.149999999999999" customHeight="1" x14ac:dyDescent="0.25">
      <c r="A6" s="438" t="s">
        <v>541</v>
      </c>
      <c r="B6" s="467" t="s">
        <v>552</v>
      </c>
      <c r="C6" s="467"/>
      <c r="D6" s="467"/>
      <c r="E6" s="467"/>
      <c r="F6" s="467"/>
      <c r="G6" s="467"/>
      <c r="H6" s="467"/>
      <c r="I6" s="467"/>
      <c r="J6" s="467"/>
      <c r="K6" s="467"/>
      <c r="L6" s="467"/>
      <c r="M6" s="123"/>
      <c r="N6" s="467" t="s">
        <v>553</v>
      </c>
      <c r="O6" s="467"/>
      <c r="P6" s="467"/>
      <c r="Q6" s="467"/>
      <c r="R6" s="467"/>
      <c r="S6" s="467"/>
      <c r="T6" s="467"/>
      <c r="U6" s="467"/>
      <c r="V6" s="467"/>
      <c r="W6" s="467"/>
      <c r="X6" s="467"/>
    </row>
    <row r="7" spans="1:40" ht="19.149999999999999" customHeight="1" x14ac:dyDescent="0.25">
      <c r="A7" s="438"/>
      <c r="B7" s="466" t="s">
        <v>559</v>
      </c>
      <c r="C7" s="466"/>
      <c r="D7" s="466"/>
      <c r="E7" s="124"/>
      <c r="F7" s="465" t="s">
        <v>560</v>
      </c>
      <c r="G7" s="465"/>
      <c r="H7" s="465"/>
      <c r="I7" s="124"/>
      <c r="J7" s="465" t="s">
        <v>561</v>
      </c>
      <c r="K7" s="466"/>
      <c r="L7" s="466"/>
      <c r="M7" s="124"/>
      <c r="N7" s="466" t="s">
        <v>559</v>
      </c>
      <c r="O7" s="466"/>
      <c r="P7" s="466"/>
      <c r="Q7" s="124"/>
      <c r="R7" s="465" t="s">
        <v>560</v>
      </c>
      <c r="S7" s="465"/>
      <c r="T7" s="465"/>
      <c r="U7" s="124"/>
      <c r="V7" s="465" t="s">
        <v>561</v>
      </c>
      <c r="W7" s="466"/>
      <c r="X7" s="466"/>
    </row>
    <row r="8" spans="1:40" ht="19.1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24"/>
      <c r="V8" s="112" t="s">
        <v>188</v>
      </c>
      <c r="W8" s="112" t="s">
        <v>258</v>
      </c>
      <c r="X8" s="112" t="s">
        <v>259</v>
      </c>
    </row>
    <row r="9" spans="1:40" x14ac:dyDescent="0.25">
      <c r="A9" s="57"/>
      <c r="B9" s="269"/>
      <c r="C9" s="269"/>
      <c r="D9" s="269"/>
      <c r="E9" s="251"/>
      <c r="F9" s="269"/>
      <c r="G9" s="269"/>
      <c r="H9" s="269"/>
      <c r="I9" s="251"/>
      <c r="J9" s="269"/>
      <c r="K9" s="269"/>
      <c r="L9" s="269"/>
      <c r="M9" s="251"/>
      <c r="N9" s="269"/>
      <c r="O9" s="269"/>
      <c r="P9" s="269"/>
    </row>
    <row r="10" spans="1:40" s="86" customFormat="1" ht="15.75" customHeight="1" x14ac:dyDescent="0.25">
      <c r="A10" s="157" t="s">
        <v>188</v>
      </c>
      <c r="B10" s="70">
        <f>+B11+B12+B13+B14+B15+B16+B17+B18+B19+B20+B21</f>
        <v>1178</v>
      </c>
      <c r="C10" s="70">
        <f>+C11+C12+C13+C14+C15+C16+C17+C18+C19+C20+C21</f>
        <v>769</v>
      </c>
      <c r="D10" s="70">
        <f>+D11+D12+D13+D14+D15+D16+D17+D18+D19+D20+D21</f>
        <v>409</v>
      </c>
      <c r="E10" s="70"/>
      <c r="F10" s="70">
        <f>+F11+F12+F13+F14+F15+F16+F17+F18+F19+F20+F21</f>
        <v>204</v>
      </c>
      <c r="G10" s="70">
        <f>+G11+G12+G13+G14+G15+G16+G17+G18+G19+G20+G21</f>
        <v>136</v>
      </c>
      <c r="H10" s="70">
        <f>+H11+H12+H13+H14+H15+H16+H17+H18+H19+H20+H21</f>
        <v>68</v>
      </c>
      <c r="I10" s="70"/>
      <c r="J10" s="67">
        <f>IF(B10&gt;0,F10/B10*100,".")</f>
        <v>17.317487266553481</v>
      </c>
      <c r="K10" s="67">
        <f t="shared" ref="K10:L10" si="0">IF(C10&gt;0,G10/C10*100,".")</f>
        <v>17.685305591677501</v>
      </c>
      <c r="L10" s="67">
        <f t="shared" si="0"/>
        <v>16.625916870415647</v>
      </c>
      <c r="M10" s="70"/>
      <c r="N10" s="70">
        <f>+N11+N12+N13+N14+N15+N16+N17+N18+N19+N20+N21</f>
        <v>7865</v>
      </c>
      <c r="O10" s="70">
        <f>+O11+O12+O13+O14+O15+O16+O17+O18+O19+O20+O21</f>
        <v>4957</v>
      </c>
      <c r="P10" s="70">
        <f>+P11+P12+P13+P14+P15+P16+P17+P18+P19+P20+P21</f>
        <v>2908</v>
      </c>
      <c r="Q10" s="70"/>
      <c r="R10" s="70">
        <f>+R11+R12+R13+R14+R15+R16+R17+R18+R19+R20+R21</f>
        <v>2682</v>
      </c>
      <c r="S10" s="70">
        <f>+S11+S12+S13+S14+S15+S16+S17+S18+S19+S20+S21</f>
        <v>1682</v>
      </c>
      <c r="T10" s="70">
        <f>+T11+T12+T13+T14+T15+T16+T17+T18+T19+T20+T21</f>
        <v>1000</v>
      </c>
      <c r="U10" s="70"/>
      <c r="V10" s="67">
        <f>IF(N10&gt;0,R10/N10*100,".")</f>
        <v>34.100445009535918</v>
      </c>
      <c r="W10" s="67">
        <f t="shared" ref="W10:X10" si="1">IF(O10&gt;0,S10/O10*100,".")</f>
        <v>33.93181359693363</v>
      </c>
      <c r="X10" s="67">
        <f t="shared" si="1"/>
        <v>34.3878954607978</v>
      </c>
      <c r="Y10" s="251"/>
      <c r="Z10" s="251"/>
      <c r="AA10" s="251"/>
      <c r="AB10" s="251"/>
      <c r="AC10" s="251"/>
      <c r="AD10" s="251"/>
      <c r="AE10" s="251"/>
      <c r="AF10" s="251"/>
      <c r="AG10" s="251"/>
      <c r="AH10" s="251"/>
      <c r="AI10" s="251"/>
      <c r="AJ10" s="251"/>
      <c r="AK10" s="251"/>
      <c r="AL10" s="251"/>
      <c r="AM10" s="251"/>
      <c r="AN10" s="251"/>
    </row>
    <row r="11" spans="1:40" ht="14.25" customHeight="1" x14ac:dyDescent="0.25">
      <c r="A11" s="27" t="s">
        <v>378</v>
      </c>
      <c r="B11" s="71">
        <f>+'91'!B10</f>
        <v>69</v>
      </c>
      <c r="C11" s="71">
        <f>+'91'!C10</f>
        <v>43</v>
      </c>
      <c r="D11" s="71">
        <f>+'91'!D10</f>
        <v>26</v>
      </c>
      <c r="E11" s="71"/>
      <c r="F11" s="71">
        <v>20</v>
      </c>
      <c r="G11" s="71">
        <v>14</v>
      </c>
      <c r="H11" s="71">
        <v>6</v>
      </c>
      <c r="I11" s="71"/>
      <c r="J11" s="68">
        <f>IF(B11&gt;0,F11/B11*100,".")</f>
        <v>28.985507246376812</v>
      </c>
      <c r="K11" s="68">
        <f t="shared" ref="K11:L20" si="2">IF(C11&gt;0,G11/C11*100,".")</f>
        <v>32.558139534883722</v>
      </c>
      <c r="L11" s="68">
        <f t="shared" si="2"/>
        <v>23.076923076923077</v>
      </c>
      <c r="M11" s="71"/>
      <c r="N11" s="71">
        <v>177</v>
      </c>
      <c r="O11" s="71">
        <v>106</v>
      </c>
      <c r="P11" s="71">
        <v>71</v>
      </c>
      <c r="Q11" s="71"/>
      <c r="R11" s="71">
        <v>25</v>
      </c>
      <c r="S11" s="71">
        <v>10</v>
      </c>
      <c r="T11" s="71">
        <v>15</v>
      </c>
      <c r="U11" s="71"/>
      <c r="V11" s="68">
        <f>IF(N11&gt;0,R11/N11*100,".")</f>
        <v>14.124293785310735</v>
      </c>
      <c r="W11" s="68">
        <f t="shared" ref="W11:X21" si="3">IF(O11&gt;0,S11/O11*100,".")</f>
        <v>9.433962264150944</v>
      </c>
      <c r="X11" s="68">
        <f t="shared" si="3"/>
        <v>21.12676056338028</v>
      </c>
    </row>
    <row r="12" spans="1:40" ht="14.25" customHeight="1" x14ac:dyDescent="0.25">
      <c r="A12" s="27" t="s">
        <v>542</v>
      </c>
      <c r="B12" s="71">
        <f>+'91'!B11</f>
        <v>130</v>
      </c>
      <c r="C12" s="71">
        <f>+'91'!C11</f>
        <v>81</v>
      </c>
      <c r="D12" s="71">
        <f>+'91'!D11</f>
        <v>49</v>
      </c>
      <c r="E12" s="71"/>
      <c r="F12" s="71">
        <v>13</v>
      </c>
      <c r="G12" s="71">
        <v>7</v>
      </c>
      <c r="H12" s="71">
        <v>6</v>
      </c>
      <c r="I12" s="71"/>
      <c r="J12" s="68">
        <f t="shared" ref="J12:J14" si="4">IF(B12&gt;0,F12/B12*100,".")</f>
        <v>10</v>
      </c>
      <c r="K12" s="68">
        <f t="shared" si="2"/>
        <v>8.6419753086419746</v>
      </c>
      <c r="L12" s="68">
        <f t="shared" si="2"/>
        <v>12.244897959183673</v>
      </c>
      <c r="M12" s="71"/>
      <c r="N12" s="71">
        <v>255</v>
      </c>
      <c r="O12" s="71">
        <v>147</v>
      </c>
      <c r="P12" s="71">
        <v>108</v>
      </c>
      <c r="Q12" s="71"/>
      <c r="R12" s="71">
        <v>53</v>
      </c>
      <c r="S12" s="71">
        <v>31</v>
      </c>
      <c r="T12" s="71">
        <v>22</v>
      </c>
      <c r="U12" s="71"/>
      <c r="V12" s="68">
        <f t="shared" ref="V12:V14" si="5">IF(N12&gt;0,R12/N12*100,".")</f>
        <v>20.784313725490197</v>
      </c>
      <c r="W12" s="68">
        <f t="shared" si="3"/>
        <v>21.088435374149661</v>
      </c>
      <c r="X12" s="68">
        <f t="shared" si="3"/>
        <v>20.37037037037037</v>
      </c>
    </row>
    <row r="13" spans="1:40" ht="14.25" customHeight="1" x14ac:dyDescent="0.25">
      <c r="A13" s="27" t="s">
        <v>543</v>
      </c>
      <c r="B13" s="71">
        <f>+'91'!B12</f>
        <v>8</v>
      </c>
      <c r="C13" s="71">
        <f>+'91'!C12</f>
        <v>3</v>
      </c>
      <c r="D13" s="71">
        <f>+'91'!D12</f>
        <v>5</v>
      </c>
      <c r="E13" s="71"/>
      <c r="F13" s="71">
        <v>3</v>
      </c>
      <c r="G13" s="71">
        <v>1</v>
      </c>
      <c r="H13" s="71">
        <v>2</v>
      </c>
      <c r="I13" s="71"/>
      <c r="J13" s="68">
        <f t="shared" si="4"/>
        <v>37.5</v>
      </c>
      <c r="K13" s="68">
        <f t="shared" si="2"/>
        <v>33.333333333333329</v>
      </c>
      <c r="L13" s="68">
        <f t="shared" si="2"/>
        <v>40</v>
      </c>
      <c r="M13" s="71"/>
      <c r="N13" s="71">
        <v>19</v>
      </c>
      <c r="O13" s="71">
        <v>11</v>
      </c>
      <c r="P13" s="71">
        <v>8</v>
      </c>
      <c r="Q13" s="71"/>
      <c r="R13" s="71">
        <v>1</v>
      </c>
      <c r="S13" s="71">
        <v>0</v>
      </c>
      <c r="T13" s="71">
        <v>1</v>
      </c>
      <c r="U13" s="71"/>
      <c r="V13" s="68">
        <f t="shared" si="5"/>
        <v>5.2631578947368416</v>
      </c>
      <c r="W13" s="68">
        <f t="shared" si="3"/>
        <v>0</v>
      </c>
      <c r="X13" s="68">
        <f t="shared" si="3"/>
        <v>12.5</v>
      </c>
    </row>
    <row r="14" spans="1:40" ht="14.25" customHeight="1" x14ac:dyDescent="0.25">
      <c r="A14" s="27" t="s">
        <v>379</v>
      </c>
      <c r="B14" s="71">
        <f>+'91'!B13</f>
        <v>12</v>
      </c>
      <c r="C14" s="71">
        <f>+'91'!C13</f>
        <v>6</v>
      </c>
      <c r="D14" s="71">
        <f>+'91'!D13</f>
        <v>6</v>
      </c>
      <c r="E14" s="71"/>
      <c r="F14" s="71">
        <v>6</v>
      </c>
      <c r="G14" s="71">
        <v>2</v>
      </c>
      <c r="H14" s="71">
        <v>4</v>
      </c>
      <c r="I14" s="71"/>
      <c r="J14" s="68">
        <f t="shared" si="4"/>
        <v>50</v>
      </c>
      <c r="K14" s="68">
        <f t="shared" si="2"/>
        <v>33.333333333333329</v>
      </c>
      <c r="L14" s="68">
        <f t="shared" si="2"/>
        <v>66.666666666666657</v>
      </c>
      <c r="M14" s="71"/>
      <c r="N14" s="71">
        <v>67</v>
      </c>
      <c r="O14" s="71">
        <v>26</v>
      </c>
      <c r="P14" s="71">
        <v>41</v>
      </c>
      <c r="Q14" s="71"/>
      <c r="R14" s="71">
        <v>17</v>
      </c>
      <c r="S14" s="71">
        <v>8</v>
      </c>
      <c r="T14" s="71">
        <v>9</v>
      </c>
      <c r="U14" s="71"/>
      <c r="V14" s="68">
        <f t="shared" si="5"/>
        <v>25.373134328358208</v>
      </c>
      <c r="W14" s="68">
        <f t="shared" si="3"/>
        <v>30.76923076923077</v>
      </c>
      <c r="X14" s="68">
        <f t="shared" si="3"/>
        <v>21.951219512195124</v>
      </c>
    </row>
    <row r="15" spans="1:40" ht="14.25" customHeight="1" x14ac:dyDescent="0.25">
      <c r="A15" s="27" t="s">
        <v>380</v>
      </c>
      <c r="B15" s="71">
        <f>+'91'!B14</f>
        <v>402</v>
      </c>
      <c r="C15" s="71">
        <f>+'91'!C14</f>
        <v>252</v>
      </c>
      <c r="D15" s="71">
        <f>+'91'!D14</f>
        <v>150</v>
      </c>
      <c r="E15" s="71"/>
      <c r="F15" s="71">
        <v>68</v>
      </c>
      <c r="G15" s="71">
        <v>47</v>
      </c>
      <c r="H15" s="71">
        <v>21</v>
      </c>
      <c r="I15" s="71"/>
      <c r="J15" s="68">
        <f>IF(B15&gt;0,F15/B15*100,".")</f>
        <v>16.915422885572141</v>
      </c>
      <c r="K15" s="68">
        <f t="shared" si="2"/>
        <v>18.650793650793652</v>
      </c>
      <c r="L15" s="68">
        <f t="shared" si="2"/>
        <v>14.000000000000002</v>
      </c>
      <c r="M15" s="71"/>
      <c r="N15" s="71">
        <v>6067</v>
      </c>
      <c r="O15" s="71">
        <v>3791</v>
      </c>
      <c r="P15" s="71">
        <v>2276</v>
      </c>
      <c r="Q15" s="71"/>
      <c r="R15" s="71">
        <v>2360</v>
      </c>
      <c r="S15" s="71">
        <v>1464</v>
      </c>
      <c r="T15" s="71">
        <v>896</v>
      </c>
      <c r="U15" s="71"/>
      <c r="V15" s="68">
        <f>IF(N15&gt;0,R15/N15*100,".")</f>
        <v>38.898961595516731</v>
      </c>
      <c r="W15" s="68">
        <f t="shared" si="3"/>
        <v>38.61777895014508</v>
      </c>
      <c r="X15" s="68">
        <f t="shared" si="3"/>
        <v>39.367311072056239</v>
      </c>
    </row>
    <row r="16" spans="1:40" ht="14.25" customHeight="1" x14ac:dyDescent="0.25">
      <c r="A16" s="27" t="s">
        <v>544</v>
      </c>
      <c r="B16" s="71">
        <f>+'91'!B15</f>
        <v>130</v>
      </c>
      <c r="C16" s="71">
        <f>+'91'!C15</f>
        <v>72</v>
      </c>
      <c r="D16" s="71">
        <f>+'91'!D15</f>
        <v>58</v>
      </c>
      <c r="E16" s="71"/>
      <c r="F16" s="71">
        <v>18</v>
      </c>
      <c r="G16" s="71">
        <v>10</v>
      </c>
      <c r="H16" s="71">
        <v>8</v>
      </c>
      <c r="I16" s="71"/>
      <c r="J16" s="68">
        <f t="shared" ref="J16:J17" si="6">IF(B16&gt;0,F16/B16*100,".")</f>
        <v>13.846153846153847</v>
      </c>
      <c r="K16" s="68">
        <f t="shared" si="2"/>
        <v>13.888888888888889</v>
      </c>
      <c r="L16" s="68">
        <f t="shared" si="2"/>
        <v>13.793103448275861</v>
      </c>
      <c r="M16" s="71"/>
      <c r="N16" s="71">
        <v>357</v>
      </c>
      <c r="O16" s="71">
        <v>192</v>
      </c>
      <c r="P16" s="71">
        <v>165</v>
      </c>
      <c r="Q16" s="71"/>
      <c r="R16" s="71">
        <v>36</v>
      </c>
      <c r="S16" s="71">
        <v>24</v>
      </c>
      <c r="T16" s="71">
        <v>12</v>
      </c>
      <c r="U16" s="71"/>
      <c r="V16" s="68">
        <f t="shared" ref="V16:V17" si="7">IF(N16&gt;0,R16/N16*100,".")</f>
        <v>10.084033613445378</v>
      </c>
      <c r="W16" s="68">
        <f t="shared" si="3"/>
        <v>12.5</v>
      </c>
      <c r="X16" s="68">
        <f t="shared" si="3"/>
        <v>7.2727272727272725</v>
      </c>
    </row>
    <row r="17" spans="1:24" ht="14.25" customHeight="1" x14ac:dyDescent="0.25">
      <c r="A17" s="27" t="s">
        <v>545</v>
      </c>
      <c r="B17" s="71">
        <f>+'91'!B16</f>
        <v>17</v>
      </c>
      <c r="C17" s="71">
        <f>+'91'!C16</f>
        <v>9</v>
      </c>
      <c r="D17" s="71">
        <f>+'91'!D16</f>
        <v>8</v>
      </c>
      <c r="E17" s="71"/>
      <c r="F17" s="71">
        <v>3</v>
      </c>
      <c r="G17" s="71">
        <v>1</v>
      </c>
      <c r="H17" s="71">
        <v>2</v>
      </c>
      <c r="I17" s="71"/>
      <c r="J17" s="68">
        <f t="shared" si="6"/>
        <v>17.647058823529413</v>
      </c>
      <c r="K17" s="68">
        <f t="shared" si="2"/>
        <v>11.111111111111111</v>
      </c>
      <c r="L17" s="68">
        <f t="shared" si="2"/>
        <v>25</v>
      </c>
      <c r="M17" s="71"/>
      <c r="N17" s="71">
        <v>85</v>
      </c>
      <c r="O17" s="71">
        <v>48</v>
      </c>
      <c r="P17" s="71">
        <v>37</v>
      </c>
      <c r="Q17" s="71"/>
      <c r="R17" s="71">
        <v>26</v>
      </c>
      <c r="S17" s="71">
        <v>12</v>
      </c>
      <c r="T17" s="71">
        <v>14</v>
      </c>
      <c r="U17" s="71"/>
      <c r="V17" s="68">
        <f t="shared" si="7"/>
        <v>30.588235294117649</v>
      </c>
      <c r="W17" s="68">
        <f t="shared" si="3"/>
        <v>25</v>
      </c>
      <c r="X17" s="68">
        <f t="shared" si="3"/>
        <v>37.837837837837839</v>
      </c>
    </row>
    <row r="18" spans="1:24" ht="14.25" customHeight="1" x14ac:dyDescent="0.25">
      <c r="A18" s="27" t="s">
        <v>546</v>
      </c>
      <c r="B18" s="71">
        <f>+'91'!B17</f>
        <v>12</v>
      </c>
      <c r="C18" s="71">
        <f>+'91'!C17</f>
        <v>5</v>
      </c>
      <c r="D18" s="71">
        <f>+'91'!D17</f>
        <v>7</v>
      </c>
      <c r="E18" s="71"/>
      <c r="F18" s="71">
        <v>5</v>
      </c>
      <c r="G18" s="71">
        <v>3</v>
      </c>
      <c r="H18" s="71">
        <v>2</v>
      </c>
      <c r="I18" s="71"/>
      <c r="J18" s="68">
        <f t="shared" ref="J18" si="8">IF(B18&gt;0,F18/B18*100,".")</f>
        <v>41.666666666666671</v>
      </c>
      <c r="K18" s="68">
        <f t="shared" si="2"/>
        <v>60</v>
      </c>
      <c r="L18" s="68">
        <f t="shared" si="2"/>
        <v>28.571428571428569</v>
      </c>
      <c r="M18" s="71"/>
      <c r="N18" s="71">
        <v>28</v>
      </c>
      <c r="O18" s="71">
        <v>16</v>
      </c>
      <c r="P18" s="71">
        <v>12</v>
      </c>
      <c r="Q18" s="71"/>
      <c r="R18" s="71">
        <v>2</v>
      </c>
      <c r="S18" s="71">
        <v>1</v>
      </c>
      <c r="T18" s="71">
        <v>1</v>
      </c>
      <c r="U18" s="71"/>
      <c r="V18" s="68">
        <f t="shared" ref="V18" si="9">IF(N18&gt;0,R18/N18*100,".")</f>
        <v>7.1428571428571423</v>
      </c>
      <c r="W18" s="68">
        <f t="shared" si="3"/>
        <v>6.25</v>
      </c>
      <c r="X18" s="68">
        <f t="shared" si="3"/>
        <v>8.3333333333333321</v>
      </c>
    </row>
    <row r="19" spans="1:24" ht="14.25" customHeight="1" x14ac:dyDescent="0.25">
      <c r="A19" s="27" t="s">
        <v>547</v>
      </c>
      <c r="B19" s="71">
        <f>+'91'!B18</f>
        <v>0</v>
      </c>
      <c r="C19" s="71">
        <f>+'91'!C18</f>
        <v>0</v>
      </c>
      <c r="D19" s="71">
        <f>+'91'!D18</f>
        <v>0</v>
      </c>
      <c r="E19" s="71"/>
      <c r="F19" s="71">
        <v>0</v>
      </c>
      <c r="G19" s="71">
        <v>0</v>
      </c>
      <c r="H19" s="71">
        <v>0</v>
      </c>
      <c r="I19" s="71"/>
      <c r="J19" s="68" t="str">
        <f t="shared" ref="J19:L21" si="10">IF(B19&gt;0,F19/B19*100,".")</f>
        <v>.</v>
      </c>
      <c r="K19" s="68" t="str">
        <f t="shared" si="2"/>
        <v>.</v>
      </c>
      <c r="L19" s="68" t="str">
        <f t="shared" si="2"/>
        <v>.</v>
      </c>
      <c r="M19" s="71"/>
      <c r="N19" s="71">
        <v>2</v>
      </c>
      <c r="O19" s="71">
        <v>1</v>
      </c>
      <c r="P19" s="71">
        <v>1</v>
      </c>
      <c r="Q19" s="71"/>
      <c r="R19" s="71">
        <v>0</v>
      </c>
      <c r="S19" s="71">
        <v>0</v>
      </c>
      <c r="T19" s="71">
        <v>0</v>
      </c>
      <c r="U19" s="71"/>
      <c r="V19" s="68">
        <f t="shared" ref="V19:V21" si="11">IF(N19&gt;0,R19/N19*100,".")</f>
        <v>0</v>
      </c>
      <c r="W19" s="68">
        <f t="shared" si="3"/>
        <v>0</v>
      </c>
      <c r="X19" s="68">
        <f t="shared" si="3"/>
        <v>0</v>
      </c>
    </row>
    <row r="20" spans="1:24" ht="14.25" customHeight="1" x14ac:dyDescent="0.25">
      <c r="A20" s="27" t="s">
        <v>381</v>
      </c>
      <c r="B20" s="71">
        <f>+'91'!B19</f>
        <v>379</v>
      </c>
      <c r="C20" s="71">
        <f>+'91'!C19</f>
        <v>290</v>
      </c>
      <c r="D20" s="71">
        <f>+'91'!D19</f>
        <v>89</v>
      </c>
      <c r="E20" s="71"/>
      <c r="F20" s="71">
        <v>66</v>
      </c>
      <c r="G20" s="71">
        <v>50</v>
      </c>
      <c r="H20" s="71">
        <v>16</v>
      </c>
      <c r="I20" s="71"/>
      <c r="J20" s="68">
        <f t="shared" si="10"/>
        <v>17.414248021108179</v>
      </c>
      <c r="K20" s="68">
        <f t="shared" si="2"/>
        <v>17.241379310344829</v>
      </c>
      <c r="L20" s="68">
        <f t="shared" si="2"/>
        <v>17.977528089887642</v>
      </c>
      <c r="M20" s="71"/>
      <c r="N20" s="71">
        <v>728</v>
      </c>
      <c r="O20" s="71">
        <v>578</v>
      </c>
      <c r="P20" s="71">
        <v>150</v>
      </c>
      <c r="Q20" s="71"/>
      <c r="R20" s="71">
        <v>149</v>
      </c>
      <c r="S20" s="71">
        <v>121</v>
      </c>
      <c r="T20" s="71">
        <v>28</v>
      </c>
      <c r="U20" s="71"/>
      <c r="V20" s="68">
        <f t="shared" si="11"/>
        <v>20.467032967032967</v>
      </c>
      <c r="W20" s="68">
        <f t="shared" si="3"/>
        <v>20.934256055363321</v>
      </c>
      <c r="X20" s="68">
        <f t="shared" si="3"/>
        <v>18.666666666666668</v>
      </c>
    </row>
    <row r="21" spans="1:24" ht="14.25" customHeight="1" thickBot="1" x14ac:dyDescent="0.3">
      <c r="A21" s="27" t="s">
        <v>548</v>
      </c>
      <c r="B21" s="71">
        <f>+'91'!B20</f>
        <v>19</v>
      </c>
      <c r="C21" s="71">
        <f>+'91'!C20</f>
        <v>8</v>
      </c>
      <c r="D21" s="71">
        <f>+'91'!D20</f>
        <v>11</v>
      </c>
      <c r="E21" s="72"/>
      <c r="F21" s="72">
        <v>2</v>
      </c>
      <c r="G21" s="72">
        <v>1</v>
      </c>
      <c r="H21" s="72">
        <v>1</v>
      </c>
      <c r="I21" s="72"/>
      <c r="J21" s="83">
        <f t="shared" si="10"/>
        <v>10.526315789473683</v>
      </c>
      <c r="K21" s="83">
        <f t="shared" si="10"/>
        <v>12.5</v>
      </c>
      <c r="L21" s="83">
        <f t="shared" si="10"/>
        <v>9.0909090909090917</v>
      </c>
      <c r="M21" s="72"/>
      <c r="N21" s="71">
        <v>80</v>
      </c>
      <c r="O21" s="71">
        <v>41</v>
      </c>
      <c r="P21" s="71">
        <v>39</v>
      </c>
      <c r="Q21" s="72"/>
      <c r="R21" s="72">
        <v>13</v>
      </c>
      <c r="S21" s="72">
        <v>11</v>
      </c>
      <c r="T21" s="72">
        <v>2</v>
      </c>
      <c r="U21" s="72"/>
      <c r="V21" s="83">
        <f t="shared" si="11"/>
        <v>16.25</v>
      </c>
      <c r="W21" s="83">
        <f t="shared" si="3"/>
        <v>26.829268292682929</v>
      </c>
      <c r="X21" s="83">
        <f t="shared" si="3"/>
        <v>5.1282051282051277</v>
      </c>
    </row>
    <row r="22" spans="1:24" ht="15" customHeight="1" x14ac:dyDescent="0.25">
      <c r="A22" s="332" t="s">
        <v>262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row>
  </sheetData>
  <mergeCells count="14">
    <mergeCell ref="A1:X1"/>
    <mergeCell ref="A2:X2"/>
    <mergeCell ref="A3:X3"/>
    <mergeCell ref="A4:X4"/>
    <mergeCell ref="A5:X5"/>
    <mergeCell ref="J7:L7"/>
    <mergeCell ref="N7:P7"/>
    <mergeCell ref="R7:T7"/>
    <mergeCell ref="V7:X7"/>
    <mergeCell ref="A6:A8"/>
    <mergeCell ref="B6:L6"/>
    <mergeCell ref="N6:X6"/>
    <mergeCell ref="B7:D7"/>
    <mergeCell ref="F7:H7"/>
  </mergeCells>
  <hyperlinks>
    <hyperlink ref="Y2" location="Contenido!A1" display="Contenido" xr:uid="{E66274BA-9D7C-44A0-8B53-EB71CDC3D05B}"/>
  </hyperlinks>
  <printOptions horizontalCentered="1"/>
  <pageMargins left="0.39370078740157483" right="0.39370078740157483" top="0.39370078740157483" bottom="0.39370078740157483" header="0.31496062992125984" footer="0.31496062992125984"/>
  <pageSetup paperSize="172" scale="64" fitToHeight="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8753F-9426-4CEC-A5AE-64DBC5177CBE}">
  <sheetPr codeName="Hoja111">
    <tabColor rgb="FFAFCAFF"/>
    <pageSetUpPr fitToPage="1"/>
  </sheetPr>
  <dimension ref="A1:AO42"/>
  <sheetViews>
    <sheetView showGridLines="0" showOutlineSymbols="0" showWhiteSpace="0" topLeftCell="A7" workbookViewId="0">
      <selection activeCell="C35" sqref="C35"/>
    </sheetView>
  </sheetViews>
  <sheetFormatPr baseColWidth="10" defaultColWidth="11" defaultRowHeight="13" x14ac:dyDescent="0.25"/>
  <cols>
    <col min="1" max="1" width="15.58203125" style="161" customWidth="1"/>
    <col min="2" max="4" width="7.33203125" style="240" customWidth="1"/>
    <col min="5" max="5" width="1.75" style="240" customWidth="1"/>
    <col min="6" max="8" width="7.33203125" style="240" customWidth="1"/>
    <col min="9" max="9" width="1.75" style="240" customWidth="1"/>
    <col min="10" max="12" width="7.33203125" style="240" customWidth="1"/>
    <col min="13" max="13" width="1.75" style="240" customWidth="1"/>
    <col min="14" max="16" width="7.33203125" style="240" customWidth="1"/>
    <col min="17" max="17" width="1.75" style="240" customWidth="1"/>
    <col min="18" max="20" width="7.33203125" style="240" customWidth="1"/>
    <col min="21" max="21" width="1.75" style="240" customWidth="1"/>
    <col min="22" max="24" width="7.33203125" style="240" customWidth="1"/>
    <col min="25" max="25" width="1.75" style="240" customWidth="1"/>
    <col min="26" max="28" width="7.33203125" style="240" customWidth="1"/>
    <col min="29" max="29" width="1.75" style="240" customWidth="1"/>
    <col min="30" max="32" width="7.33203125" style="240" customWidth="1"/>
    <col min="33" max="33" width="1.25" style="240" customWidth="1"/>
    <col min="34" max="36" width="7.33203125" style="240" customWidth="1"/>
    <col min="37" max="37" width="1.75" style="240" customWidth="1"/>
    <col min="38" max="40" width="7.33203125" style="240" customWidth="1"/>
    <col min="41" max="41" width="11" style="8"/>
    <col min="42" max="44" width="6.58203125" style="8" customWidth="1"/>
    <col min="45" max="16384" width="11" style="8"/>
  </cols>
  <sheetData>
    <row r="1" spans="1:41" ht="15" customHeight="1" x14ac:dyDescent="0.25">
      <c r="A1" s="436" t="s">
        <v>562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7" t="s">
        <v>513</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91" t="s">
        <v>0</v>
      </c>
    </row>
    <row r="3" spans="1:41" ht="14.5" x14ac:dyDescent="0.25">
      <c r="A3" s="437" t="s">
        <v>563</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s="4" customFormat="1" ht="14.5" x14ac:dyDescent="0.25">
      <c r="A4" s="462" t="s">
        <v>901</v>
      </c>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row>
    <row r="5" spans="1:4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row>
    <row r="6" spans="1:41" s="6" customFormat="1" ht="27.75" customHeight="1" x14ac:dyDescent="0.25">
      <c r="A6" s="438" t="s">
        <v>574</v>
      </c>
      <c r="B6" s="435" t="s">
        <v>188</v>
      </c>
      <c r="C6" s="435"/>
      <c r="D6" s="435"/>
      <c r="E6" s="110"/>
      <c r="F6" s="460" t="s">
        <v>530</v>
      </c>
      <c r="G6" s="460"/>
      <c r="H6" s="460"/>
      <c r="I6" s="110"/>
      <c r="J6" s="435" t="s">
        <v>319</v>
      </c>
      <c r="K6" s="435"/>
      <c r="L6" s="435"/>
      <c r="M6" s="110"/>
      <c r="N6" s="435" t="s">
        <v>320</v>
      </c>
      <c r="O6" s="435"/>
      <c r="P6" s="435"/>
      <c r="Q6" s="118"/>
      <c r="R6" s="435" t="s">
        <v>321</v>
      </c>
      <c r="S6" s="435"/>
      <c r="T6" s="435"/>
      <c r="U6" s="118"/>
      <c r="V6" s="460" t="s">
        <v>531</v>
      </c>
      <c r="W6" s="435"/>
      <c r="X6" s="435"/>
      <c r="Y6" s="118"/>
      <c r="Z6" s="435" t="s">
        <v>516</v>
      </c>
      <c r="AA6" s="435"/>
      <c r="AB6" s="435"/>
      <c r="AC6" s="118"/>
      <c r="AD6" s="435" t="s">
        <v>517</v>
      </c>
      <c r="AE6" s="435"/>
      <c r="AF6" s="435"/>
      <c r="AG6" s="118"/>
      <c r="AH6" s="435" t="s">
        <v>518</v>
      </c>
      <c r="AI6" s="435"/>
      <c r="AJ6" s="435"/>
      <c r="AK6" s="118"/>
      <c r="AL6" s="435" t="s">
        <v>519</v>
      </c>
      <c r="AM6" s="435"/>
      <c r="AN6" s="435"/>
    </row>
    <row r="7" spans="1:41" s="6" customFormat="1" ht="22.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113"/>
      <c r="AH7" s="112" t="s">
        <v>188</v>
      </c>
      <c r="AI7" s="112" t="s">
        <v>258</v>
      </c>
      <c r="AJ7" s="112" t="s">
        <v>259</v>
      </c>
      <c r="AK7" s="113"/>
      <c r="AL7" s="112" t="s">
        <v>188</v>
      </c>
      <c r="AM7" s="112" t="s">
        <v>258</v>
      </c>
      <c r="AN7" s="112" t="s">
        <v>259</v>
      </c>
    </row>
    <row r="8" spans="1:41" s="6" customFormat="1" ht="5.25" customHeigh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row>
    <row r="9" spans="1:41" s="86" customFormat="1" ht="15.75" customHeight="1" x14ac:dyDescent="0.25">
      <c r="A9" s="157" t="s">
        <v>188</v>
      </c>
      <c r="B9" s="70">
        <f>SUM(B10:B38)</f>
        <v>15073</v>
      </c>
      <c r="C9" s="70">
        <f>SUM(C10:C38)</f>
        <v>9478</v>
      </c>
      <c r="D9" s="70">
        <f>SUM(D10:D38)</f>
        <v>5595</v>
      </c>
      <c r="E9" s="70"/>
      <c r="F9" s="70">
        <f>SUM(F10:F38)</f>
        <v>1079</v>
      </c>
      <c r="G9" s="70">
        <f>SUM(G10:G38)</f>
        <v>611</v>
      </c>
      <c r="H9" s="70">
        <f>SUM(H10:H38)</f>
        <v>468</v>
      </c>
      <c r="I9" s="70"/>
      <c r="J9" s="70">
        <f>SUM(J10:J38)</f>
        <v>620</v>
      </c>
      <c r="K9" s="70">
        <f>SUM(K10:K38)</f>
        <v>400</v>
      </c>
      <c r="L9" s="70">
        <f>SUM(L10:L38)</f>
        <v>220</v>
      </c>
      <c r="M9" s="70"/>
      <c r="N9" s="70">
        <f>SUM(N10:N38)</f>
        <v>776</v>
      </c>
      <c r="O9" s="70">
        <f>SUM(O10:O38)</f>
        <v>534</v>
      </c>
      <c r="P9" s="70">
        <f>SUM(P10:P38)</f>
        <v>242</v>
      </c>
      <c r="Q9" s="70"/>
      <c r="R9" s="70">
        <f>SUM(R10:R38)</f>
        <v>454</v>
      </c>
      <c r="S9" s="70">
        <f>SUM(S10:S38)</f>
        <v>309</v>
      </c>
      <c r="T9" s="70">
        <f>SUM(T10:T38)</f>
        <v>145</v>
      </c>
      <c r="U9" s="70"/>
      <c r="V9" s="70">
        <f>SUM(V10:V38)</f>
        <v>432</v>
      </c>
      <c r="W9" s="70">
        <f>SUM(W10:W38)</f>
        <v>286</v>
      </c>
      <c r="X9" s="70">
        <f>SUM(X10:X38)</f>
        <v>146</v>
      </c>
      <c r="Y9" s="70"/>
      <c r="Z9" s="70">
        <f>SUM(Z10:Z38)</f>
        <v>1639</v>
      </c>
      <c r="AA9" s="70">
        <f>SUM(AA10:AA38)</f>
        <v>1075</v>
      </c>
      <c r="AB9" s="70">
        <f>SUM(AB10:AB38)</f>
        <v>564</v>
      </c>
      <c r="AC9" s="70"/>
      <c r="AD9" s="70">
        <f>SUM(AD10:AD38)</f>
        <v>1185</v>
      </c>
      <c r="AE9" s="70">
        <f>SUM(AE10:AE38)</f>
        <v>714</v>
      </c>
      <c r="AF9" s="70">
        <f>SUM(AF10:AF38)</f>
        <v>471</v>
      </c>
      <c r="AG9" s="70"/>
      <c r="AH9" s="70">
        <f>SUM(AH10:AH38)</f>
        <v>5215</v>
      </c>
      <c r="AI9" s="70">
        <f>SUM(AI10:AI38)</f>
        <v>3246</v>
      </c>
      <c r="AJ9" s="70">
        <f>SUM(AJ10:AJ38)</f>
        <v>1969</v>
      </c>
      <c r="AK9" s="70"/>
      <c r="AL9" s="70">
        <f>SUM(AL10:AL38)</f>
        <v>3673</v>
      </c>
      <c r="AM9" s="70">
        <f>SUM(AM10:AM38)</f>
        <v>2303</v>
      </c>
      <c r="AN9" s="70">
        <f>SUM(AN10:AN38)</f>
        <v>1370</v>
      </c>
    </row>
    <row r="10" spans="1:41" s="4" customFormat="1" x14ac:dyDescent="0.25">
      <c r="A10" s="27">
        <v>0</v>
      </c>
      <c r="B10" s="71">
        <f>+F10+J10+N10+R10+V10+Z10+AD10+AH10+AL10</f>
        <v>325</v>
      </c>
      <c r="C10" s="71">
        <f>+G10+K10+O10+S10+W10+AA10+AE10+AI10+AM10</f>
        <v>184</v>
      </c>
      <c r="D10" s="71">
        <f t="shared" ref="D10:D37" si="0">+B10-C10</f>
        <v>141</v>
      </c>
      <c r="E10" s="71"/>
      <c r="F10" s="71">
        <v>325</v>
      </c>
      <c r="G10" s="71">
        <v>184</v>
      </c>
      <c r="H10" s="71">
        <v>141</v>
      </c>
      <c r="I10" s="71"/>
      <c r="J10" s="71"/>
      <c r="K10" s="71"/>
      <c r="L10" s="71"/>
      <c r="M10" s="71"/>
      <c r="N10" s="71"/>
      <c r="O10" s="71"/>
      <c r="P10" s="71"/>
      <c r="Q10" s="71"/>
      <c r="R10" s="71"/>
      <c r="S10" s="71"/>
      <c r="T10" s="71"/>
      <c r="U10" s="71"/>
      <c r="V10" s="71"/>
      <c r="W10" s="71"/>
      <c r="X10" s="71"/>
      <c r="Y10" s="272"/>
      <c r="Z10" s="272"/>
      <c r="AA10" s="272"/>
      <c r="AB10" s="272"/>
      <c r="AC10" s="272"/>
      <c r="AD10" s="272"/>
      <c r="AE10" s="272"/>
      <c r="AF10" s="272"/>
      <c r="AG10" s="272"/>
      <c r="AH10" s="272"/>
      <c r="AI10" s="272"/>
      <c r="AJ10" s="272"/>
      <c r="AK10" s="272"/>
      <c r="AL10" s="272"/>
      <c r="AM10" s="272"/>
      <c r="AN10" s="272"/>
    </row>
    <row r="11" spans="1:41" s="4" customFormat="1" x14ac:dyDescent="0.25">
      <c r="A11" s="27">
        <v>1</v>
      </c>
      <c r="B11" s="71">
        <f t="shared" ref="B11:C27" si="1">+F11+J11+N11+R11+V11+Z11+AD11+AH11+AL11</f>
        <v>584</v>
      </c>
      <c r="C11" s="71">
        <f t="shared" si="1"/>
        <v>333</v>
      </c>
      <c r="D11" s="71">
        <f t="shared" si="0"/>
        <v>251</v>
      </c>
      <c r="E11" s="71"/>
      <c r="F11" s="71">
        <v>558</v>
      </c>
      <c r="G11" s="71">
        <v>315</v>
      </c>
      <c r="H11" s="71">
        <v>243</v>
      </c>
      <c r="I11" s="71"/>
      <c r="J11" s="71">
        <v>26</v>
      </c>
      <c r="K11" s="71">
        <v>18</v>
      </c>
      <c r="L11" s="71">
        <v>8</v>
      </c>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1" s="4" customFormat="1" x14ac:dyDescent="0.25">
      <c r="A12" s="27">
        <v>2</v>
      </c>
      <c r="B12" s="71">
        <f t="shared" si="1"/>
        <v>702</v>
      </c>
      <c r="C12" s="71">
        <f t="shared" si="1"/>
        <v>429</v>
      </c>
      <c r="D12" s="71">
        <f t="shared" si="0"/>
        <v>273</v>
      </c>
      <c r="E12" s="71"/>
      <c r="F12" s="71">
        <v>136</v>
      </c>
      <c r="G12" s="71">
        <v>71</v>
      </c>
      <c r="H12" s="71">
        <v>65</v>
      </c>
      <c r="I12" s="71"/>
      <c r="J12" s="71">
        <v>557</v>
      </c>
      <c r="K12" s="71">
        <v>354</v>
      </c>
      <c r="L12" s="71">
        <v>203</v>
      </c>
      <c r="M12" s="71"/>
      <c r="N12" s="71">
        <v>9</v>
      </c>
      <c r="O12" s="71">
        <v>4</v>
      </c>
      <c r="P12" s="71">
        <v>5</v>
      </c>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1" s="4" customFormat="1" x14ac:dyDescent="0.25">
      <c r="A13" s="27">
        <v>3</v>
      </c>
      <c r="B13" s="71">
        <f t="shared" si="1"/>
        <v>841</v>
      </c>
      <c r="C13" s="71">
        <f t="shared" si="1"/>
        <v>584</v>
      </c>
      <c r="D13" s="71">
        <f t="shared" si="0"/>
        <v>257</v>
      </c>
      <c r="E13" s="71"/>
      <c r="F13" s="71">
        <v>52</v>
      </c>
      <c r="G13" s="71">
        <v>35</v>
      </c>
      <c r="H13" s="71">
        <v>17</v>
      </c>
      <c r="I13" s="71"/>
      <c r="J13" s="71">
        <v>37</v>
      </c>
      <c r="K13" s="71">
        <v>28</v>
      </c>
      <c r="L13" s="71">
        <v>9</v>
      </c>
      <c r="M13" s="71"/>
      <c r="N13" s="71">
        <v>745</v>
      </c>
      <c r="O13" s="71">
        <v>516</v>
      </c>
      <c r="P13" s="71">
        <v>229</v>
      </c>
      <c r="Q13" s="71"/>
      <c r="R13" s="71">
        <v>7</v>
      </c>
      <c r="S13" s="71">
        <v>5</v>
      </c>
      <c r="T13" s="71">
        <v>2</v>
      </c>
      <c r="U13" s="71"/>
      <c r="V13" s="71"/>
      <c r="W13" s="71"/>
      <c r="X13" s="71"/>
      <c r="Y13" s="71"/>
      <c r="Z13" s="71"/>
      <c r="AA13" s="71"/>
      <c r="AB13" s="71"/>
      <c r="AC13" s="71"/>
      <c r="AD13" s="71"/>
      <c r="AE13" s="71"/>
      <c r="AF13" s="71"/>
      <c r="AG13" s="71"/>
      <c r="AH13" s="71"/>
      <c r="AI13" s="71"/>
      <c r="AJ13" s="71"/>
      <c r="AK13" s="71"/>
      <c r="AL13" s="71"/>
      <c r="AM13" s="71"/>
      <c r="AN13" s="71"/>
    </row>
    <row r="14" spans="1:41" s="4" customFormat="1" x14ac:dyDescent="0.25">
      <c r="A14" s="27">
        <v>4</v>
      </c>
      <c r="B14" s="71">
        <f t="shared" si="1"/>
        <v>471</v>
      </c>
      <c r="C14" s="71">
        <f t="shared" si="1"/>
        <v>321</v>
      </c>
      <c r="D14" s="71">
        <f t="shared" si="0"/>
        <v>150</v>
      </c>
      <c r="E14" s="71"/>
      <c r="F14" s="71">
        <v>8</v>
      </c>
      <c r="G14" s="71">
        <v>6</v>
      </c>
      <c r="H14" s="71">
        <v>2</v>
      </c>
      <c r="I14" s="71"/>
      <c r="J14" s="71">
        <v>0</v>
      </c>
      <c r="K14" s="71">
        <v>0</v>
      </c>
      <c r="L14" s="71">
        <v>0</v>
      </c>
      <c r="M14" s="71"/>
      <c r="N14" s="71">
        <v>17</v>
      </c>
      <c r="O14" s="71">
        <v>9</v>
      </c>
      <c r="P14" s="71">
        <v>8</v>
      </c>
      <c r="Q14" s="71"/>
      <c r="R14" s="71">
        <v>439</v>
      </c>
      <c r="S14" s="71">
        <v>300</v>
      </c>
      <c r="T14" s="71">
        <v>139</v>
      </c>
      <c r="U14" s="71"/>
      <c r="V14" s="71">
        <v>7</v>
      </c>
      <c r="W14" s="71">
        <v>6</v>
      </c>
      <c r="X14" s="71">
        <v>1</v>
      </c>
      <c r="Y14" s="71"/>
      <c r="Z14" s="71"/>
      <c r="AA14" s="71"/>
      <c r="AB14" s="71"/>
      <c r="AC14" s="71"/>
      <c r="AD14" s="71"/>
      <c r="AE14" s="71"/>
      <c r="AF14" s="71"/>
      <c r="AG14" s="71"/>
      <c r="AH14" s="71"/>
      <c r="AI14" s="71"/>
      <c r="AJ14" s="71"/>
      <c r="AK14" s="71"/>
      <c r="AL14" s="71"/>
      <c r="AM14" s="71"/>
      <c r="AN14" s="71"/>
    </row>
    <row r="15" spans="1:41" s="4" customFormat="1" x14ac:dyDescent="0.25">
      <c r="A15" s="27">
        <v>5</v>
      </c>
      <c r="B15" s="71">
        <f t="shared" si="1"/>
        <v>432</v>
      </c>
      <c r="C15" s="71">
        <f t="shared" si="1"/>
        <v>285</v>
      </c>
      <c r="D15" s="71">
        <f t="shared" si="0"/>
        <v>147</v>
      </c>
      <c r="E15" s="71"/>
      <c r="F15" s="71">
        <v>0</v>
      </c>
      <c r="G15" s="71">
        <v>0</v>
      </c>
      <c r="H15" s="71">
        <v>0</v>
      </c>
      <c r="I15" s="71"/>
      <c r="J15" s="71">
        <v>0</v>
      </c>
      <c r="K15" s="71">
        <v>0</v>
      </c>
      <c r="L15" s="71">
        <v>0</v>
      </c>
      <c r="M15" s="71"/>
      <c r="N15" s="71">
        <v>5</v>
      </c>
      <c r="O15" s="71">
        <v>5</v>
      </c>
      <c r="P15" s="71">
        <v>0</v>
      </c>
      <c r="Q15" s="71"/>
      <c r="R15" s="71">
        <v>7</v>
      </c>
      <c r="S15" s="71">
        <v>4</v>
      </c>
      <c r="T15" s="71">
        <v>3</v>
      </c>
      <c r="U15" s="71"/>
      <c r="V15" s="71">
        <v>420</v>
      </c>
      <c r="W15" s="71">
        <v>276</v>
      </c>
      <c r="X15" s="71">
        <v>144</v>
      </c>
      <c r="Y15" s="71"/>
      <c r="Z15" s="71"/>
      <c r="AA15" s="71"/>
      <c r="AB15" s="71"/>
      <c r="AC15" s="71"/>
      <c r="AD15" s="71"/>
      <c r="AE15" s="71"/>
      <c r="AF15" s="71"/>
      <c r="AG15" s="71"/>
      <c r="AH15" s="71"/>
      <c r="AI15" s="71"/>
      <c r="AJ15" s="71"/>
      <c r="AK15" s="71"/>
      <c r="AL15" s="71"/>
      <c r="AM15" s="71"/>
      <c r="AN15" s="71"/>
    </row>
    <row r="16" spans="1:41" s="4" customFormat="1" x14ac:dyDescent="0.25">
      <c r="A16" s="27">
        <v>6</v>
      </c>
      <c r="B16" s="71">
        <f t="shared" si="1"/>
        <v>439</v>
      </c>
      <c r="C16" s="71">
        <f t="shared" si="1"/>
        <v>285</v>
      </c>
      <c r="D16" s="71">
        <f t="shared" si="0"/>
        <v>154</v>
      </c>
      <c r="E16" s="71"/>
      <c r="F16" s="71">
        <v>0</v>
      </c>
      <c r="G16" s="71">
        <v>0</v>
      </c>
      <c r="H16" s="71">
        <v>0</v>
      </c>
      <c r="I16" s="71"/>
      <c r="J16" s="71">
        <v>0</v>
      </c>
      <c r="K16" s="71">
        <v>0</v>
      </c>
      <c r="L16" s="71">
        <v>0</v>
      </c>
      <c r="M16" s="71"/>
      <c r="N16" s="71">
        <v>0</v>
      </c>
      <c r="O16" s="71">
        <v>0</v>
      </c>
      <c r="P16" s="71">
        <v>0</v>
      </c>
      <c r="Q16" s="71"/>
      <c r="R16" s="71">
        <v>1</v>
      </c>
      <c r="S16" s="71">
        <v>0</v>
      </c>
      <c r="T16" s="71">
        <v>1</v>
      </c>
      <c r="U16" s="71"/>
      <c r="V16" s="71">
        <v>4</v>
      </c>
      <c r="W16" s="71">
        <v>4</v>
      </c>
      <c r="X16" s="71">
        <v>0</v>
      </c>
      <c r="Y16" s="71"/>
      <c r="Z16" s="71">
        <v>434</v>
      </c>
      <c r="AA16" s="71">
        <v>281</v>
      </c>
      <c r="AB16" s="71">
        <v>153</v>
      </c>
      <c r="AC16" s="71"/>
      <c r="AD16" s="71"/>
      <c r="AE16" s="71"/>
      <c r="AF16" s="71"/>
      <c r="AG16" s="71"/>
      <c r="AH16" s="71"/>
      <c r="AI16" s="71"/>
      <c r="AJ16" s="71"/>
      <c r="AK16" s="71"/>
      <c r="AL16" s="71"/>
      <c r="AM16" s="71"/>
      <c r="AN16" s="71"/>
    </row>
    <row r="17" spans="1:40" s="4" customFormat="1" x14ac:dyDescent="0.25">
      <c r="A17" s="27">
        <v>7</v>
      </c>
      <c r="B17" s="71">
        <f t="shared" si="1"/>
        <v>406</v>
      </c>
      <c r="C17" s="71">
        <f t="shared" si="1"/>
        <v>274</v>
      </c>
      <c r="D17" s="71">
        <f t="shared" si="0"/>
        <v>132</v>
      </c>
      <c r="E17" s="71"/>
      <c r="F17" s="71">
        <v>0</v>
      </c>
      <c r="G17" s="71">
        <v>0</v>
      </c>
      <c r="H17" s="71">
        <v>0</v>
      </c>
      <c r="I17" s="71"/>
      <c r="J17" s="71">
        <v>0</v>
      </c>
      <c r="K17" s="71">
        <v>0</v>
      </c>
      <c r="L17" s="71">
        <v>0</v>
      </c>
      <c r="M17" s="71"/>
      <c r="N17" s="71">
        <v>0</v>
      </c>
      <c r="O17" s="71">
        <v>0</v>
      </c>
      <c r="P17" s="71">
        <v>0</v>
      </c>
      <c r="Q17" s="71"/>
      <c r="R17" s="71">
        <v>0</v>
      </c>
      <c r="S17" s="71">
        <v>0</v>
      </c>
      <c r="T17" s="71">
        <v>0</v>
      </c>
      <c r="U17" s="71"/>
      <c r="V17" s="71">
        <v>1</v>
      </c>
      <c r="W17" s="71">
        <v>0</v>
      </c>
      <c r="X17" s="71">
        <v>1</v>
      </c>
      <c r="Y17" s="71"/>
      <c r="Z17" s="71">
        <v>405</v>
      </c>
      <c r="AA17" s="71">
        <v>274</v>
      </c>
      <c r="AB17" s="71">
        <v>131</v>
      </c>
      <c r="AC17" s="71"/>
      <c r="AD17" s="71"/>
      <c r="AE17" s="71"/>
      <c r="AF17" s="71"/>
      <c r="AG17" s="71"/>
      <c r="AH17" s="71"/>
      <c r="AI17" s="71"/>
      <c r="AJ17" s="71"/>
      <c r="AK17" s="71"/>
      <c r="AL17" s="71"/>
      <c r="AM17" s="71"/>
      <c r="AN17" s="71"/>
    </row>
    <row r="18" spans="1:40" s="4" customFormat="1" x14ac:dyDescent="0.25">
      <c r="A18" s="27">
        <v>8</v>
      </c>
      <c r="B18" s="71">
        <f t="shared" si="1"/>
        <v>336</v>
      </c>
      <c r="C18" s="71">
        <f t="shared" si="1"/>
        <v>223</v>
      </c>
      <c r="D18" s="71">
        <f t="shared" si="0"/>
        <v>113</v>
      </c>
      <c r="E18" s="71"/>
      <c r="F18" s="71">
        <v>0</v>
      </c>
      <c r="G18" s="71">
        <v>0</v>
      </c>
      <c r="H18" s="71">
        <v>0</v>
      </c>
      <c r="I18" s="71"/>
      <c r="J18" s="71">
        <v>0</v>
      </c>
      <c r="K18" s="71">
        <v>0</v>
      </c>
      <c r="L18" s="71">
        <v>0</v>
      </c>
      <c r="M18" s="71"/>
      <c r="N18" s="71">
        <v>0</v>
      </c>
      <c r="O18" s="71">
        <v>0</v>
      </c>
      <c r="P18" s="71">
        <v>0</v>
      </c>
      <c r="Q18" s="71"/>
      <c r="R18" s="71">
        <v>0</v>
      </c>
      <c r="S18" s="71">
        <v>0</v>
      </c>
      <c r="T18" s="71">
        <v>0</v>
      </c>
      <c r="U18" s="71"/>
      <c r="V18" s="71">
        <v>0</v>
      </c>
      <c r="W18" s="71">
        <v>0</v>
      </c>
      <c r="X18" s="71">
        <v>0</v>
      </c>
      <c r="Y18" s="71"/>
      <c r="Z18" s="71">
        <v>336</v>
      </c>
      <c r="AA18" s="71">
        <v>223</v>
      </c>
      <c r="AB18" s="71">
        <v>113</v>
      </c>
      <c r="AC18" s="71"/>
      <c r="AD18" s="71"/>
      <c r="AE18" s="71"/>
      <c r="AF18" s="71"/>
      <c r="AG18" s="71"/>
      <c r="AH18" s="71"/>
      <c r="AI18" s="71"/>
      <c r="AJ18" s="71"/>
      <c r="AK18" s="71"/>
      <c r="AL18" s="71"/>
      <c r="AM18" s="71"/>
      <c r="AN18" s="71"/>
    </row>
    <row r="19" spans="1:40" s="4" customFormat="1" x14ac:dyDescent="0.25">
      <c r="A19" s="27">
        <v>9</v>
      </c>
      <c r="B19" s="71">
        <f t="shared" si="1"/>
        <v>383</v>
      </c>
      <c r="C19" s="71">
        <f t="shared" si="1"/>
        <v>253</v>
      </c>
      <c r="D19" s="71">
        <f t="shared" si="0"/>
        <v>130</v>
      </c>
      <c r="E19" s="71"/>
      <c r="F19" s="71">
        <v>0</v>
      </c>
      <c r="G19" s="71">
        <v>0</v>
      </c>
      <c r="H19" s="71">
        <v>0</v>
      </c>
      <c r="I19" s="71"/>
      <c r="J19" s="71">
        <v>0</v>
      </c>
      <c r="K19" s="71">
        <v>0</v>
      </c>
      <c r="L19" s="71">
        <v>0</v>
      </c>
      <c r="M19" s="71"/>
      <c r="N19" s="71">
        <v>0</v>
      </c>
      <c r="O19" s="71">
        <v>0</v>
      </c>
      <c r="P19" s="71">
        <v>0</v>
      </c>
      <c r="Q19" s="71"/>
      <c r="R19" s="71">
        <v>0</v>
      </c>
      <c r="S19" s="71">
        <v>0</v>
      </c>
      <c r="T19" s="71">
        <v>0</v>
      </c>
      <c r="U19" s="71"/>
      <c r="V19" s="71">
        <v>0</v>
      </c>
      <c r="W19" s="71">
        <v>0</v>
      </c>
      <c r="X19" s="71">
        <v>0</v>
      </c>
      <c r="Y19" s="71"/>
      <c r="Z19" s="71">
        <v>329</v>
      </c>
      <c r="AA19" s="71">
        <v>215</v>
      </c>
      <c r="AB19" s="71">
        <v>114</v>
      </c>
      <c r="AC19" s="71"/>
      <c r="AD19" s="71">
        <v>54</v>
      </c>
      <c r="AE19" s="71">
        <v>38</v>
      </c>
      <c r="AF19" s="71">
        <v>16</v>
      </c>
      <c r="AG19" s="71"/>
      <c r="AH19" s="71"/>
      <c r="AI19" s="71"/>
      <c r="AJ19" s="71"/>
      <c r="AK19" s="71"/>
      <c r="AL19" s="71"/>
      <c r="AM19" s="71"/>
      <c r="AN19" s="71"/>
    </row>
    <row r="20" spans="1:40" s="4" customFormat="1" x14ac:dyDescent="0.25">
      <c r="A20" s="27">
        <v>10</v>
      </c>
      <c r="B20" s="71">
        <f t="shared" si="1"/>
        <v>334</v>
      </c>
      <c r="C20" s="71">
        <f t="shared" si="1"/>
        <v>207</v>
      </c>
      <c r="D20" s="71">
        <f t="shared" si="0"/>
        <v>127</v>
      </c>
      <c r="E20" s="71"/>
      <c r="F20" s="71">
        <v>0</v>
      </c>
      <c r="G20" s="71">
        <v>0</v>
      </c>
      <c r="H20" s="71">
        <v>0</v>
      </c>
      <c r="I20" s="71"/>
      <c r="J20" s="71">
        <v>0</v>
      </c>
      <c r="K20" s="71">
        <v>0</v>
      </c>
      <c r="L20" s="71">
        <v>0</v>
      </c>
      <c r="M20" s="71"/>
      <c r="N20" s="71">
        <v>0</v>
      </c>
      <c r="O20" s="71">
        <v>0</v>
      </c>
      <c r="P20" s="71">
        <v>0</v>
      </c>
      <c r="Q20" s="71"/>
      <c r="R20" s="71">
        <v>0</v>
      </c>
      <c r="S20" s="71">
        <v>0</v>
      </c>
      <c r="T20" s="71">
        <v>0</v>
      </c>
      <c r="U20" s="71"/>
      <c r="V20" s="71">
        <v>0</v>
      </c>
      <c r="W20" s="71">
        <v>0</v>
      </c>
      <c r="X20" s="71">
        <v>0</v>
      </c>
      <c r="Y20" s="71"/>
      <c r="Z20" s="71">
        <v>64</v>
      </c>
      <c r="AA20" s="71">
        <v>41</v>
      </c>
      <c r="AB20" s="71">
        <v>23</v>
      </c>
      <c r="AC20" s="71"/>
      <c r="AD20" s="71">
        <v>270</v>
      </c>
      <c r="AE20" s="71">
        <v>166</v>
      </c>
      <c r="AF20" s="71">
        <v>104</v>
      </c>
      <c r="AG20" s="71"/>
      <c r="AH20" s="71"/>
      <c r="AI20" s="71"/>
      <c r="AJ20" s="71"/>
      <c r="AK20" s="71"/>
      <c r="AL20" s="71"/>
      <c r="AM20" s="71"/>
      <c r="AN20" s="71"/>
    </row>
    <row r="21" spans="1:40" s="4" customFormat="1" x14ac:dyDescent="0.25">
      <c r="A21" s="27">
        <v>11</v>
      </c>
      <c r="B21" s="71">
        <f t="shared" si="1"/>
        <v>359</v>
      </c>
      <c r="C21" s="71">
        <f t="shared" si="1"/>
        <v>225</v>
      </c>
      <c r="D21" s="71">
        <f t="shared" si="0"/>
        <v>134</v>
      </c>
      <c r="E21" s="71"/>
      <c r="F21" s="71">
        <v>0</v>
      </c>
      <c r="G21" s="71">
        <v>0</v>
      </c>
      <c r="H21" s="71">
        <v>0</v>
      </c>
      <c r="I21" s="71"/>
      <c r="J21" s="71">
        <v>0</v>
      </c>
      <c r="K21" s="71">
        <v>0</v>
      </c>
      <c r="L21" s="71">
        <v>0</v>
      </c>
      <c r="M21" s="71"/>
      <c r="N21" s="71">
        <v>0</v>
      </c>
      <c r="O21" s="71">
        <v>0</v>
      </c>
      <c r="P21" s="71">
        <v>0</v>
      </c>
      <c r="Q21" s="71"/>
      <c r="R21" s="71">
        <v>0</v>
      </c>
      <c r="S21" s="71">
        <v>0</v>
      </c>
      <c r="T21" s="71">
        <v>0</v>
      </c>
      <c r="U21" s="71"/>
      <c r="V21" s="71">
        <v>0</v>
      </c>
      <c r="W21" s="71">
        <v>0</v>
      </c>
      <c r="X21" s="71">
        <v>0</v>
      </c>
      <c r="Y21" s="71"/>
      <c r="Z21" s="71">
        <v>34</v>
      </c>
      <c r="AA21" s="71">
        <v>15</v>
      </c>
      <c r="AB21" s="71">
        <v>19</v>
      </c>
      <c r="AC21" s="71"/>
      <c r="AD21" s="71">
        <v>325</v>
      </c>
      <c r="AE21" s="71">
        <v>210</v>
      </c>
      <c r="AF21" s="71">
        <v>115</v>
      </c>
      <c r="AG21" s="71"/>
      <c r="AH21" s="71"/>
      <c r="AI21" s="71"/>
      <c r="AJ21" s="71"/>
      <c r="AK21" s="71"/>
      <c r="AL21" s="71"/>
      <c r="AM21" s="71"/>
      <c r="AN21" s="71"/>
    </row>
    <row r="22" spans="1:40" s="4" customFormat="1" x14ac:dyDescent="0.25">
      <c r="A22" s="27">
        <v>12</v>
      </c>
      <c r="B22" s="71">
        <f t="shared" si="1"/>
        <v>1120</v>
      </c>
      <c r="C22" s="71">
        <f t="shared" si="1"/>
        <v>658</v>
      </c>
      <c r="D22" s="71">
        <f t="shared" si="0"/>
        <v>462</v>
      </c>
      <c r="E22" s="71"/>
      <c r="F22" s="71">
        <v>0</v>
      </c>
      <c r="G22" s="71">
        <v>0</v>
      </c>
      <c r="H22" s="71">
        <v>0</v>
      </c>
      <c r="I22" s="71"/>
      <c r="J22" s="71">
        <v>0</v>
      </c>
      <c r="K22" s="71">
        <v>0</v>
      </c>
      <c r="L22" s="71">
        <v>0</v>
      </c>
      <c r="M22" s="71"/>
      <c r="N22" s="71">
        <v>0</v>
      </c>
      <c r="O22" s="71">
        <v>0</v>
      </c>
      <c r="P22" s="71">
        <v>0</v>
      </c>
      <c r="Q22" s="71"/>
      <c r="R22" s="71">
        <v>0</v>
      </c>
      <c r="S22" s="71">
        <v>0</v>
      </c>
      <c r="T22" s="71">
        <v>0</v>
      </c>
      <c r="U22" s="71"/>
      <c r="V22" s="71">
        <v>0</v>
      </c>
      <c r="W22" s="71">
        <v>0</v>
      </c>
      <c r="X22" s="71">
        <v>0</v>
      </c>
      <c r="Y22" s="71"/>
      <c r="Z22" s="71">
        <v>25</v>
      </c>
      <c r="AA22" s="71">
        <v>17</v>
      </c>
      <c r="AB22" s="71">
        <v>8</v>
      </c>
      <c r="AC22" s="71"/>
      <c r="AD22" s="71">
        <v>267</v>
      </c>
      <c r="AE22" s="71">
        <v>142</v>
      </c>
      <c r="AF22" s="71">
        <v>125</v>
      </c>
      <c r="AG22" s="71"/>
      <c r="AH22" s="71">
        <v>828</v>
      </c>
      <c r="AI22" s="71">
        <v>499</v>
      </c>
      <c r="AJ22" s="71">
        <v>329</v>
      </c>
      <c r="AK22" s="71"/>
      <c r="AL22" s="71"/>
      <c r="AM22" s="71"/>
      <c r="AN22" s="71"/>
    </row>
    <row r="23" spans="1:40" s="4" customFormat="1" x14ac:dyDescent="0.25">
      <c r="A23" s="27">
        <v>13</v>
      </c>
      <c r="B23" s="71">
        <f t="shared" si="1"/>
        <v>1308</v>
      </c>
      <c r="C23" s="71">
        <f t="shared" si="1"/>
        <v>820</v>
      </c>
      <c r="D23" s="71">
        <f t="shared" si="0"/>
        <v>488</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10</v>
      </c>
      <c r="AA23" s="71">
        <v>8</v>
      </c>
      <c r="AB23" s="71">
        <v>2</v>
      </c>
      <c r="AC23" s="71"/>
      <c r="AD23" s="71">
        <v>259</v>
      </c>
      <c r="AE23" s="71">
        <v>154</v>
      </c>
      <c r="AF23" s="71">
        <v>105</v>
      </c>
      <c r="AG23" s="71"/>
      <c r="AH23" s="71">
        <v>1039</v>
      </c>
      <c r="AI23" s="71">
        <v>658</v>
      </c>
      <c r="AJ23" s="71">
        <v>381</v>
      </c>
      <c r="AK23" s="71"/>
      <c r="AL23" s="71"/>
      <c r="AM23" s="71"/>
      <c r="AN23" s="71"/>
    </row>
    <row r="24" spans="1:40" s="4" customFormat="1" x14ac:dyDescent="0.25">
      <c r="A24" s="27">
        <v>14</v>
      </c>
      <c r="B24" s="71">
        <f t="shared" si="1"/>
        <v>1377</v>
      </c>
      <c r="C24" s="71">
        <f t="shared" si="1"/>
        <v>868</v>
      </c>
      <c r="D24" s="71">
        <f t="shared" si="0"/>
        <v>509</v>
      </c>
      <c r="E24" s="71"/>
      <c r="F24" s="71">
        <v>0</v>
      </c>
      <c r="G24" s="71">
        <v>0</v>
      </c>
      <c r="H24" s="71">
        <v>0</v>
      </c>
      <c r="I24" s="71"/>
      <c r="J24" s="71">
        <v>0</v>
      </c>
      <c r="K24" s="71">
        <v>0</v>
      </c>
      <c r="L24" s="71">
        <v>0</v>
      </c>
      <c r="M24" s="71"/>
      <c r="N24" s="71">
        <v>0</v>
      </c>
      <c r="O24" s="71">
        <v>0</v>
      </c>
      <c r="P24" s="71">
        <v>0</v>
      </c>
      <c r="Q24" s="71"/>
      <c r="R24" s="71">
        <v>0</v>
      </c>
      <c r="S24" s="71">
        <v>0</v>
      </c>
      <c r="T24" s="71">
        <v>0</v>
      </c>
      <c r="U24" s="71"/>
      <c r="V24" s="71">
        <v>0</v>
      </c>
      <c r="W24" s="71">
        <v>0</v>
      </c>
      <c r="X24" s="71">
        <v>0</v>
      </c>
      <c r="Y24" s="71"/>
      <c r="Z24" s="71">
        <v>0</v>
      </c>
      <c r="AA24" s="71">
        <v>0</v>
      </c>
      <c r="AB24" s="71">
        <v>0</v>
      </c>
      <c r="AC24" s="71"/>
      <c r="AD24" s="71">
        <v>8</v>
      </c>
      <c r="AE24" s="71">
        <v>4</v>
      </c>
      <c r="AF24" s="71">
        <v>4</v>
      </c>
      <c r="AG24" s="71"/>
      <c r="AH24" s="71">
        <v>1368</v>
      </c>
      <c r="AI24" s="71">
        <v>864</v>
      </c>
      <c r="AJ24" s="71">
        <v>504</v>
      </c>
      <c r="AK24" s="71"/>
      <c r="AL24" s="71">
        <v>1</v>
      </c>
      <c r="AM24" s="71">
        <v>0</v>
      </c>
      <c r="AN24" s="71">
        <v>1</v>
      </c>
    </row>
    <row r="25" spans="1:40" s="4" customFormat="1" x14ac:dyDescent="0.25">
      <c r="A25" s="27">
        <v>15</v>
      </c>
      <c r="B25" s="71">
        <f t="shared" si="1"/>
        <v>1364</v>
      </c>
      <c r="C25" s="71">
        <f t="shared" si="1"/>
        <v>846</v>
      </c>
      <c r="D25" s="71">
        <f t="shared" si="0"/>
        <v>518</v>
      </c>
      <c r="E25" s="71"/>
      <c r="F25" s="71">
        <v>0</v>
      </c>
      <c r="G25" s="71">
        <v>0</v>
      </c>
      <c r="H25" s="71">
        <v>0</v>
      </c>
      <c r="I25" s="71"/>
      <c r="J25" s="71">
        <v>0</v>
      </c>
      <c r="K25" s="71">
        <v>0</v>
      </c>
      <c r="L25" s="71">
        <v>0</v>
      </c>
      <c r="M25" s="71"/>
      <c r="N25" s="71">
        <v>0</v>
      </c>
      <c r="O25" s="71">
        <v>0</v>
      </c>
      <c r="P25" s="71">
        <v>0</v>
      </c>
      <c r="Q25" s="71"/>
      <c r="R25" s="71">
        <v>0</v>
      </c>
      <c r="S25" s="71">
        <v>0</v>
      </c>
      <c r="T25" s="71">
        <v>0</v>
      </c>
      <c r="U25" s="71"/>
      <c r="V25" s="71">
        <v>0</v>
      </c>
      <c r="W25" s="71">
        <v>0</v>
      </c>
      <c r="X25" s="71">
        <v>0</v>
      </c>
      <c r="Y25" s="71"/>
      <c r="Z25" s="71">
        <v>0</v>
      </c>
      <c r="AA25" s="71">
        <v>0</v>
      </c>
      <c r="AB25" s="71">
        <v>0</v>
      </c>
      <c r="AC25" s="71"/>
      <c r="AD25" s="71">
        <v>1</v>
      </c>
      <c r="AE25" s="71">
        <v>0</v>
      </c>
      <c r="AF25" s="71">
        <v>1</v>
      </c>
      <c r="AG25" s="71"/>
      <c r="AH25" s="71">
        <v>1069</v>
      </c>
      <c r="AI25" s="71">
        <v>668</v>
      </c>
      <c r="AJ25" s="71">
        <v>401</v>
      </c>
      <c r="AK25" s="71"/>
      <c r="AL25" s="71">
        <v>294</v>
      </c>
      <c r="AM25" s="71">
        <v>178</v>
      </c>
      <c r="AN25" s="71">
        <v>116</v>
      </c>
    </row>
    <row r="26" spans="1:40" s="4" customFormat="1" x14ac:dyDescent="0.25">
      <c r="A26" s="27">
        <v>16</v>
      </c>
      <c r="B26" s="71">
        <f t="shared" si="1"/>
        <v>1347</v>
      </c>
      <c r="C26" s="71">
        <f t="shared" si="1"/>
        <v>861</v>
      </c>
      <c r="D26" s="71">
        <f t="shared" si="0"/>
        <v>486</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0</v>
      </c>
      <c r="AA26" s="71">
        <v>0</v>
      </c>
      <c r="AB26" s="71">
        <v>0</v>
      </c>
      <c r="AC26" s="71"/>
      <c r="AD26" s="71">
        <v>1</v>
      </c>
      <c r="AE26" s="71">
        <v>0</v>
      </c>
      <c r="AF26" s="71">
        <v>1</v>
      </c>
      <c r="AG26" s="71"/>
      <c r="AH26" s="71">
        <v>618</v>
      </c>
      <c r="AI26" s="71">
        <v>379</v>
      </c>
      <c r="AJ26" s="71">
        <v>239</v>
      </c>
      <c r="AK26" s="71"/>
      <c r="AL26" s="71">
        <v>728</v>
      </c>
      <c r="AM26" s="71">
        <v>482</v>
      </c>
      <c r="AN26" s="71">
        <v>246</v>
      </c>
    </row>
    <row r="27" spans="1:40" s="4" customFormat="1" x14ac:dyDescent="0.25">
      <c r="A27" s="27">
        <v>17</v>
      </c>
      <c r="B27" s="71">
        <f t="shared" si="1"/>
        <v>1178</v>
      </c>
      <c r="C27" s="71">
        <f t="shared" si="1"/>
        <v>752</v>
      </c>
      <c r="D27" s="71">
        <f t="shared" si="0"/>
        <v>426</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0</v>
      </c>
      <c r="AA27" s="71">
        <v>0</v>
      </c>
      <c r="AB27" s="71">
        <v>0</v>
      </c>
      <c r="AC27" s="71"/>
      <c r="AD27" s="71">
        <v>0</v>
      </c>
      <c r="AE27" s="71">
        <v>0</v>
      </c>
      <c r="AF27" s="71">
        <v>0</v>
      </c>
      <c r="AG27" s="71"/>
      <c r="AH27" s="71">
        <v>257</v>
      </c>
      <c r="AI27" s="71">
        <v>156</v>
      </c>
      <c r="AJ27" s="71">
        <v>101</v>
      </c>
      <c r="AK27" s="71"/>
      <c r="AL27" s="71">
        <v>921</v>
      </c>
      <c r="AM27" s="71">
        <v>596</v>
      </c>
      <c r="AN27" s="71">
        <v>325</v>
      </c>
    </row>
    <row r="28" spans="1:40" s="4" customFormat="1" x14ac:dyDescent="0.25">
      <c r="A28" s="27">
        <v>18</v>
      </c>
      <c r="B28" s="71">
        <f>+F28+J28+N28+R28+V28+Z28+AD28+AH28+AL28</f>
        <v>864</v>
      </c>
      <c r="C28" s="71">
        <f>+G28+K28+O28+S28+W28+AA28+AE28+AI28+AM28</f>
        <v>541</v>
      </c>
      <c r="D28" s="71">
        <f t="shared" si="0"/>
        <v>323</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1</v>
      </c>
      <c r="AB28" s="71">
        <v>0</v>
      </c>
      <c r="AC28" s="71"/>
      <c r="AD28" s="71">
        <v>0</v>
      </c>
      <c r="AE28" s="71">
        <v>0</v>
      </c>
      <c r="AF28" s="71">
        <v>0</v>
      </c>
      <c r="AG28" s="71"/>
      <c r="AH28" s="71">
        <v>19</v>
      </c>
      <c r="AI28" s="71">
        <v>13</v>
      </c>
      <c r="AJ28" s="71">
        <v>6</v>
      </c>
      <c r="AK28" s="71"/>
      <c r="AL28" s="71">
        <v>844</v>
      </c>
      <c r="AM28" s="71">
        <v>527</v>
      </c>
      <c r="AN28" s="71">
        <v>317</v>
      </c>
    </row>
    <row r="29" spans="1:40" s="4" customFormat="1" x14ac:dyDescent="0.25">
      <c r="A29" s="27">
        <v>19</v>
      </c>
      <c r="B29" s="71">
        <f t="shared" ref="B29:C37" si="2">+F29+J29+N29+R29+V29+Z29+AD29+AH29+AL29</f>
        <v>489</v>
      </c>
      <c r="C29" s="71">
        <f t="shared" si="2"/>
        <v>300</v>
      </c>
      <c r="D29" s="71">
        <f t="shared" si="0"/>
        <v>189</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0</v>
      </c>
      <c r="AA29" s="71">
        <v>0</v>
      </c>
      <c r="AB29" s="71">
        <v>0</v>
      </c>
      <c r="AC29" s="71"/>
      <c r="AD29" s="71">
        <v>0</v>
      </c>
      <c r="AE29" s="71">
        <v>0</v>
      </c>
      <c r="AF29" s="71">
        <v>0</v>
      </c>
      <c r="AG29" s="71"/>
      <c r="AH29" s="71">
        <v>11</v>
      </c>
      <c r="AI29" s="71">
        <v>6</v>
      </c>
      <c r="AJ29" s="71">
        <v>5</v>
      </c>
      <c r="AK29" s="71"/>
      <c r="AL29" s="71">
        <v>478</v>
      </c>
      <c r="AM29" s="71">
        <v>294</v>
      </c>
      <c r="AN29" s="71">
        <v>184</v>
      </c>
    </row>
    <row r="30" spans="1:40" s="4" customFormat="1" x14ac:dyDescent="0.25">
      <c r="A30" s="27">
        <v>20</v>
      </c>
      <c r="B30" s="71">
        <f t="shared" si="2"/>
        <v>246</v>
      </c>
      <c r="C30" s="71">
        <f t="shared" si="2"/>
        <v>140</v>
      </c>
      <c r="D30" s="71">
        <f t="shared" si="0"/>
        <v>106</v>
      </c>
      <c r="E30" s="71"/>
      <c r="F30" s="71">
        <v>0</v>
      </c>
      <c r="G30" s="71">
        <v>0</v>
      </c>
      <c r="H30" s="71">
        <v>0</v>
      </c>
      <c r="I30" s="71"/>
      <c r="J30" s="71">
        <v>0</v>
      </c>
      <c r="K30" s="71">
        <v>0</v>
      </c>
      <c r="L30" s="71">
        <v>0</v>
      </c>
      <c r="M30" s="71"/>
      <c r="N30" s="71">
        <v>0</v>
      </c>
      <c r="O30" s="71">
        <v>0</v>
      </c>
      <c r="P30" s="71">
        <v>0</v>
      </c>
      <c r="Q30" s="71"/>
      <c r="R30" s="71">
        <v>0</v>
      </c>
      <c r="S30" s="71">
        <v>0</v>
      </c>
      <c r="T30" s="71">
        <v>0</v>
      </c>
      <c r="U30" s="71"/>
      <c r="V30" s="71">
        <v>0</v>
      </c>
      <c r="W30" s="71">
        <v>0</v>
      </c>
      <c r="X30" s="71">
        <v>0</v>
      </c>
      <c r="Y30" s="71"/>
      <c r="Z30" s="71">
        <v>0</v>
      </c>
      <c r="AA30" s="71">
        <v>0</v>
      </c>
      <c r="AB30" s="71">
        <v>0</v>
      </c>
      <c r="AC30" s="71"/>
      <c r="AD30" s="71">
        <v>0</v>
      </c>
      <c r="AE30" s="71">
        <v>0</v>
      </c>
      <c r="AF30" s="71">
        <v>0</v>
      </c>
      <c r="AG30" s="71"/>
      <c r="AH30" s="71">
        <v>3</v>
      </c>
      <c r="AI30" s="71">
        <v>1</v>
      </c>
      <c r="AJ30" s="71">
        <v>2</v>
      </c>
      <c r="AK30" s="71"/>
      <c r="AL30" s="71">
        <v>243</v>
      </c>
      <c r="AM30" s="71">
        <v>139</v>
      </c>
      <c r="AN30" s="71">
        <v>104</v>
      </c>
    </row>
    <row r="31" spans="1:40" s="4" customFormat="1" x14ac:dyDescent="0.25">
      <c r="A31" s="27">
        <v>21</v>
      </c>
      <c r="B31" s="71">
        <f t="shared" si="2"/>
        <v>118</v>
      </c>
      <c r="C31" s="71">
        <f t="shared" si="2"/>
        <v>65</v>
      </c>
      <c r="D31" s="71">
        <f t="shared" si="0"/>
        <v>53</v>
      </c>
      <c r="E31" s="71"/>
      <c r="F31" s="71">
        <v>0</v>
      </c>
      <c r="G31" s="71">
        <v>0</v>
      </c>
      <c r="H31" s="71">
        <v>0</v>
      </c>
      <c r="I31" s="71"/>
      <c r="J31" s="71">
        <v>0</v>
      </c>
      <c r="K31" s="71">
        <v>0</v>
      </c>
      <c r="L31" s="71">
        <v>0</v>
      </c>
      <c r="M31" s="71"/>
      <c r="N31" s="71">
        <v>0</v>
      </c>
      <c r="O31" s="71">
        <v>0</v>
      </c>
      <c r="P31" s="71">
        <v>0</v>
      </c>
      <c r="Q31" s="71"/>
      <c r="R31" s="71">
        <v>0</v>
      </c>
      <c r="S31" s="71">
        <v>0</v>
      </c>
      <c r="T31" s="71">
        <v>0</v>
      </c>
      <c r="U31" s="71"/>
      <c r="V31" s="71">
        <v>0</v>
      </c>
      <c r="W31" s="71">
        <v>0</v>
      </c>
      <c r="X31" s="71">
        <v>0</v>
      </c>
      <c r="Y31" s="71"/>
      <c r="Z31" s="71">
        <v>0</v>
      </c>
      <c r="AA31" s="71">
        <v>0</v>
      </c>
      <c r="AB31" s="71">
        <v>0</v>
      </c>
      <c r="AC31" s="71"/>
      <c r="AD31" s="71">
        <v>0</v>
      </c>
      <c r="AE31" s="71">
        <v>0</v>
      </c>
      <c r="AF31" s="71">
        <v>0</v>
      </c>
      <c r="AG31" s="71"/>
      <c r="AH31" s="71">
        <v>2</v>
      </c>
      <c r="AI31" s="71">
        <v>1</v>
      </c>
      <c r="AJ31" s="71">
        <v>1</v>
      </c>
      <c r="AK31" s="71"/>
      <c r="AL31" s="71">
        <v>116</v>
      </c>
      <c r="AM31" s="71">
        <v>64</v>
      </c>
      <c r="AN31" s="71">
        <v>52</v>
      </c>
    </row>
    <row r="32" spans="1:40" s="4" customFormat="1" x14ac:dyDescent="0.25">
      <c r="A32" s="27">
        <v>22</v>
      </c>
      <c r="B32" s="71">
        <f t="shared" si="2"/>
        <v>17</v>
      </c>
      <c r="C32" s="71">
        <f t="shared" si="2"/>
        <v>11</v>
      </c>
      <c r="D32" s="71">
        <f t="shared" si="0"/>
        <v>6</v>
      </c>
      <c r="E32" s="71"/>
      <c r="F32" s="71">
        <v>0</v>
      </c>
      <c r="G32" s="71">
        <v>0</v>
      </c>
      <c r="H32" s="71">
        <v>0</v>
      </c>
      <c r="I32" s="71"/>
      <c r="J32" s="71">
        <v>0</v>
      </c>
      <c r="K32" s="71">
        <v>0</v>
      </c>
      <c r="L32" s="71">
        <v>0</v>
      </c>
      <c r="M32" s="71"/>
      <c r="N32" s="71">
        <v>0</v>
      </c>
      <c r="O32" s="71">
        <v>0</v>
      </c>
      <c r="P32" s="71">
        <v>0</v>
      </c>
      <c r="Q32" s="71"/>
      <c r="R32" s="71">
        <v>0</v>
      </c>
      <c r="S32" s="71">
        <v>0</v>
      </c>
      <c r="T32" s="71">
        <v>0</v>
      </c>
      <c r="U32" s="71"/>
      <c r="V32" s="71">
        <v>0</v>
      </c>
      <c r="W32" s="71">
        <v>0</v>
      </c>
      <c r="X32" s="71">
        <v>0</v>
      </c>
      <c r="Y32" s="71"/>
      <c r="Z32" s="71">
        <v>0</v>
      </c>
      <c r="AA32" s="71">
        <v>0</v>
      </c>
      <c r="AB32" s="71">
        <v>0</v>
      </c>
      <c r="AC32" s="71"/>
      <c r="AD32" s="71">
        <v>0</v>
      </c>
      <c r="AE32" s="71">
        <v>0</v>
      </c>
      <c r="AF32" s="71">
        <v>0</v>
      </c>
      <c r="AG32" s="71"/>
      <c r="AH32" s="71">
        <v>0</v>
      </c>
      <c r="AI32" s="71">
        <v>0</v>
      </c>
      <c r="AJ32" s="71">
        <v>0</v>
      </c>
      <c r="AK32" s="71"/>
      <c r="AL32" s="71">
        <v>17</v>
      </c>
      <c r="AM32" s="71">
        <v>11</v>
      </c>
      <c r="AN32" s="71">
        <v>6</v>
      </c>
    </row>
    <row r="33" spans="1:41" s="4" customFormat="1" x14ac:dyDescent="0.25">
      <c r="A33" s="27">
        <v>23</v>
      </c>
      <c r="B33" s="71">
        <f t="shared" si="2"/>
        <v>10</v>
      </c>
      <c r="C33" s="71">
        <f t="shared" si="2"/>
        <v>5</v>
      </c>
      <c r="D33" s="71">
        <f t="shared" si="0"/>
        <v>5</v>
      </c>
      <c r="E33" s="71"/>
      <c r="F33" s="71">
        <v>0</v>
      </c>
      <c r="G33" s="71">
        <v>0</v>
      </c>
      <c r="H33" s="71">
        <v>0</v>
      </c>
      <c r="I33" s="71"/>
      <c r="J33" s="71">
        <v>0</v>
      </c>
      <c r="K33" s="71">
        <v>0</v>
      </c>
      <c r="L33" s="71">
        <v>0</v>
      </c>
      <c r="M33" s="71"/>
      <c r="N33" s="71">
        <v>0</v>
      </c>
      <c r="O33" s="71">
        <v>0</v>
      </c>
      <c r="P33" s="71">
        <v>0</v>
      </c>
      <c r="Q33" s="71"/>
      <c r="R33" s="71">
        <v>0</v>
      </c>
      <c r="S33" s="71">
        <v>0</v>
      </c>
      <c r="T33" s="71">
        <v>0</v>
      </c>
      <c r="U33" s="71"/>
      <c r="V33" s="71">
        <v>0</v>
      </c>
      <c r="W33" s="71">
        <v>0</v>
      </c>
      <c r="X33" s="71">
        <v>0</v>
      </c>
      <c r="Y33" s="71"/>
      <c r="Z33" s="71">
        <v>0</v>
      </c>
      <c r="AA33" s="71">
        <v>0</v>
      </c>
      <c r="AB33" s="71">
        <v>0</v>
      </c>
      <c r="AC33" s="71"/>
      <c r="AD33" s="71">
        <v>0</v>
      </c>
      <c r="AE33" s="71">
        <v>0</v>
      </c>
      <c r="AF33" s="71">
        <v>0</v>
      </c>
      <c r="AG33" s="71"/>
      <c r="AH33" s="71">
        <v>0</v>
      </c>
      <c r="AI33" s="71">
        <v>0</v>
      </c>
      <c r="AJ33" s="71">
        <v>0</v>
      </c>
      <c r="AK33" s="71"/>
      <c r="AL33" s="71">
        <v>10</v>
      </c>
      <c r="AM33" s="71">
        <v>5</v>
      </c>
      <c r="AN33" s="71">
        <v>5</v>
      </c>
    </row>
    <row r="34" spans="1:41" s="4" customFormat="1" x14ac:dyDescent="0.25">
      <c r="A34" s="27">
        <v>24</v>
      </c>
      <c r="B34" s="71">
        <f t="shared" si="2"/>
        <v>7</v>
      </c>
      <c r="C34" s="71">
        <f t="shared" si="2"/>
        <v>2</v>
      </c>
      <c r="D34" s="71">
        <f t="shared" si="0"/>
        <v>5</v>
      </c>
      <c r="E34" s="71"/>
      <c r="F34" s="71">
        <v>0</v>
      </c>
      <c r="G34" s="71">
        <v>0</v>
      </c>
      <c r="H34" s="71">
        <v>0</v>
      </c>
      <c r="I34" s="71"/>
      <c r="J34" s="71">
        <v>0</v>
      </c>
      <c r="K34" s="71">
        <v>0</v>
      </c>
      <c r="L34" s="71">
        <v>0</v>
      </c>
      <c r="M34" s="71"/>
      <c r="N34" s="71">
        <v>0</v>
      </c>
      <c r="O34" s="71">
        <v>0</v>
      </c>
      <c r="P34" s="71">
        <v>0</v>
      </c>
      <c r="Q34" s="71"/>
      <c r="R34" s="71">
        <v>0</v>
      </c>
      <c r="S34" s="71">
        <v>0</v>
      </c>
      <c r="T34" s="71">
        <v>0</v>
      </c>
      <c r="U34" s="71"/>
      <c r="V34" s="71">
        <v>0</v>
      </c>
      <c r="W34" s="71">
        <v>0</v>
      </c>
      <c r="X34" s="71">
        <v>0</v>
      </c>
      <c r="Y34" s="71"/>
      <c r="Z34" s="71">
        <v>1</v>
      </c>
      <c r="AA34" s="71">
        <v>0</v>
      </c>
      <c r="AB34" s="71">
        <v>1</v>
      </c>
      <c r="AC34" s="71"/>
      <c r="AD34" s="71">
        <v>0</v>
      </c>
      <c r="AE34" s="71">
        <v>0</v>
      </c>
      <c r="AF34" s="71">
        <v>0</v>
      </c>
      <c r="AG34" s="71"/>
      <c r="AH34" s="71">
        <v>0</v>
      </c>
      <c r="AI34" s="71">
        <v>0</v>
      </c>
      <c r="AJ34" s="71">
        <v>0</v>
      </c>
      <c r="AK34" s="71"/>
      <c r="AL34" s="71">
        <v>6</v>
      </c>
      <c r="AM34" s="71">
        <v>2</v>
      </c>
      <c r="AN34" s="71">
        <v>4</v>
      </c>
    </row>
    <row r="35" spans="1:41" s="4" customFormat="1" x14ac:dyDescent="0.25">
      <c r="A35" s="27" t="s">
        <v>356</v>
      </c>
      <c r="B35" s="71">
        <f t="shared" si="2"/>
        <v>8</v>
      </c>
      <c r="C35" s="71">
        <f t="shared" si="2"/>
        <v>2</v>
      </c>
      <c r="D35" s="71">
        <f t="shared" si="0"/>
        <v>6</v>
      </c>
      <c r="E35" s="71"/>
      <c r="F35" s="71">
        <v>0</v>
      </c>
      <c r="G35" s="71">
        <v>0</v>
      </c>
      <c r="H35" s="71">
        <v>0</v>
      </c>
      <c r="I35" s="71"/>
      <c r="J35" s="71">
        <v>0</v>
      </c>
      <c r="K35" s="71">
        <v>0</v>
      </c>
      <c r="L35" s="71">
        <v>0</v>
      </c>
      <c r="M35" s="71"/>
      <c r="N35" s="71">
        <v>0</v>
      </c>
      <c r="O35" s="71">
        <v>0</v>
      </c>
      <c r="P35" s="71">
        <v>0</v>
      </c>
      <c r="Q35" s="71"/>
      <c r="R35" s="71">
        <v>0</v>
      </c>
      <c r="S35" s="71">
        <v>0</v>
      </c>
      <c r="T35" s="71">
        <v>0</v>
      </c>
      <c r="U35" s="71"/>
      <c r="V35" s="71">
        <v>0</v>
      </c>
      <c r="W35" s="71">
        <v>0</v>
      </c>
      <c r="X35" s="71">
        <v>0</v>
      </c>
      <c r="Y35" s="71"/>
      <c r="Z35" s="71">
        <v>0</v>
      </c>
      <c r="AA35" s="71">
        <v>0</v>
      </c>
      <c r="AB35" s="71">
        <v>0</v>
      </c>
      <c r="AC35" s="71"/>
      <c r="AD35" s="71">
        <v>0</v>
      </c>
      <c r="AE35" s="71">
        <v>0</v>
      </c>
      <c r="AF35" s="71">
        <v>0</v>
      </c>
      <c r="AG35" s="71"/>
      <c r="AH35" s="71">
        <v>0</v>
      </c>
      <c r="AI35" s="71">
        <v>0</v>
      </c>
      <c r="AJ35" s="71">
        <v>0</v>
      </c>
      <c r="AK35" s="71"/>
      <c r="AL35" s="71">
        <v>8</v>
      </c>
      <c r="AM35" s="71">
        <v>2</v>
      </c>
      <c r="AN35" s="71">
        <v>6</v>
      </c>
    </row>
    <row r="36" spans="1:41" s="4" customFormat="1" x14ac:dyDescent="0.25">
      <c r="A36" s="27" t="s">
        <v>357</v>
      </c>
      <c r="B36" s="71">
        <f t="shared" si="2"/>
        <v>5</v>
      </c>
      <c r="C36" s="71">
        <f t="shared" si="2"/>
        <v>3</v>
      </c>
      <c r="D36" s="71">
        <f t="shared" si="0"/>
        <v>2</v>
      </c>
      <c r="E36" s="71"/>
      <c r="F36" s="71">
        <v>0</v>
      </c>
      <c r="G36" s="71">
        <v>0</v>
      </c>
      <c r="H36" s="71">
        <v>0</v>
      </c>
      <c r="I36" s="71"/>
      <c r="J36" s="71">
        <v>0</v>
      </c>
      <c r="K36" s="71">
        <v>0</v>
      </c>
      <c r="L36" s="71">
        <v>0</v>
      </c>
      <c r="M36" s="71"/>
      <c r="N36" s="71">
        <v>0</v>
      </c>
      <c r="O36" s="71">
        <v>0</v>
      </c>
      <c r="P36" s="71">
        <v>0</v>
      </c>
      <c r="Q36" s="71"/>
      <c r="R36" s="71">
        <v>0</v>
      </c>
      <c r="S36" s="71">
        <v>0</v>
      </c>
      <c r="T36" s="71">
        <v>0</v>
      </c>
      <c r="U36" s="71"/>
      <c r="V36" s="71">
        <v>0</v>
      </c>
      <c r="W36" s="71">
        <v>0</v>
      </c>
      <c r="X36" s="71">
        <v>0</v>
      </c>
      <c r="Y36" s="71"/>
      <c r="Z36" s="71">
        <v>0</v>
      </c>
      <c r="AA36" s="71">
        <v>0</v>
      </c>
      <c r="AB36" s="71">
        <v>0</v>
      </c>
      <c r="AC36" s="71"/>
      <c r="AD36" s="71">
        <v>0</v>
      </c>
      <c r="AE36" s="71">
        <v>0</v>
      </c>
      <c r="AF36" s="71">
        <v>0</v>
      </c>
      <c r="AG36" s="71"/>
      <c r="AH36" s="71">
        <v>1</v>
      </c>
      <c r="AI36" s="71">
        <v>1</v>
      </c>
      <c r="AJ36" s="71">
        <v>0</v>
      </c>
      <c r="AK36" s="71"/>
      <c r="AL36" s="71">
        <v>4</v>
      </c>
      <c r="AM36" s="71">
        <v>2</v>
      </c>
      <c r="AN36" s="71">
        <v>2</v>
      </c>
    </row>
    <row r="37" spans="1:41" s="4" customFormat="1" x14ac:dyDescent="0.25">
      <c r="A37" s="27" t="s">
        <v>358</v>
      </c>
      <c r="B37" s="71">
        <f t="shared" si="2"/>
        <v>2</v>
      </c>
      <c r="C37" s="71">
        <f t="shared" si="2"/>
        <v>1</v>
      </c>
      <c r="D37" s="71">
        <f t="shared" si="0"/>
        <v>1</v>
      </c>
      <c r="E37" s="71"/>
      <c r="F37" s="71">
        <v>0</v>
      </c>
      <c r="G37" s="71">
        <v>0</v>
      </c>
      <c r="H37" s="71">
        <v>0</v>
      </c>
      <c r="I37" s="71"/>
      <c r="J37" s="71">
        <v>0</v>
      </c>
      <c r="K37" s="71">
        <v>0</v>
      </c>
      <c r="L37" s="71">
        <v>0</v>
      </c>
      <c r="M37" s="71"/>
      <c r="N37" s="71">
        <v>0</v>
      </c>
      <c r="O37" s="71">
        <v>0</v>
      </c>
      <c r="P37" s="71">
        <v>0</v>
      </c>
      <c r="Q37" s="71"/>
      <c r="R37" s="71">
        <v>0</v>
      </c>
      <c r="S37" s="71">
        <v>0</v>
      </c>
      <c r="T37" s="71">
        <v>0</v>
      </c>
      <c r="U37" s="71"/>
      <c r="V37" s="71">
        <v>0</v>
      </c>
      <c r="W37" s="71">
        <v>0</v>
      </c>
      <c r="X37" s="71">
        <v>0</v>
      </c>
      <c r="Y37" s="71"/>
      <c r="Z37" s="71">
        <v>0</v>
      </c>
      <c r="AA37" s="71">
        <v>0</v>
      </c>
      <c r="AB37" s="71">
        <v>0</v>
      </c>
      <c r="AC37" s="71"/>
      <c r="AD37" s="71">
        <v>0</v>
      </c>
      <c r="AE37" s="71">
        <v>0</v>
      </c>
      <c r="AF37" s="71">
        <v>0</v>
      </c>
      <c r="AG37" s="71"/>
      <c r="AH37" s="71">
        <v>0</v>
      </c>
      <c r="AI37" s="71">
        <v>0</v>
      </c>
      <c r="AJ37" s="71">
        <v>0</v>
      </c>
      <c r="AK37" s="71"/>
      <c r="AL37" s="71">
        <v>2</v>
      </c>
      <c r="AM37" s="71">
        <v>1</v>
      </c>
      <c r="AN37" s="71">
        <v>1</v>
      </c>
    </row>
    <row r="38" spans="1:41" s="4" customFormat="1" ht="13.5" thickBot="1" x14ac:dyDescent="0.3">
      <c r="A38" s="27" t="s">
        <v>359</v>
      </c>
      <c r="B38" s="71">
        <f t="shared" ref="B38" si="3">+F38+J38+N38+R38+V38+Z38+AD38+AH38+AL38</f>
        <v>1</v>
      </c>
      <c r="C38" s="71">
        <f t="shared" ref="C38" si="4">+G38+K38+O38+S38+W38+AA38+AE38+AI38+AM38</f>
        <v>0</v>
      </c>
      <c r="D38" s="71">
        <f t="shared" ref="D38" si="5">+B38-C38</f>
        <v>1</v>
      </c>
      <c r="E38" s="71"/>
      <c r="F38" s="71">
        <v>0</v>
      </c>
      <c r="G38" s="71">
        <v>0</v>
      </c>
      <c r="H38" s="71">
        <v>0</v>
      </c>
      <c r="I38" s="71"/>
      <c r="J38" s="71">
        <v>0</v>
      </c>
      <c r="K38" s="71">
        <v>0</v>
      </c>
      <c r="L38" s="71">
        <v>0</v>
      </c>
      <c r="M38" s="71"/>
      <c r="N38" s="71">
        <v>0</v>
      </c>
      <c r="O38" s="71">
        <v>0</v>
      </c>
      <c r="P38" s="71">
        <v>0</v>
      </c>
      <c r="Q38" s="71"/>
      <c r="R38" s="71">
        <v>0</v>
      </c>
      <c r="S38" s="71">
        <v>0</v>
      </c>
      <c r="T38" s="71">
        <v>0</v>
      </c>
      <c r="U38" s="71"/>
      <c r="V38" s="71">
        <v>0</v>
      </c>
      <c r="W38" s="71">
        <v>0</v>
      </c>
      <c r="X38" s="71">
        <v>0</v>
      </c>
      <c r="Y38" s="71"/>
      <c r="Z38" s="71">
        <v>0</v>
      </c>
      <c r="AA38" s="71">
        <v>0</v>
      </c>
      <c r="AB38" s="71">
        <v>0</v>
      </c>
      <c r="AC38" s="71"/>
      <c r="AD38" s="71">
        <v>0</v>
      </c>
      <c r="AE38" s="71">
        <v>0</v>
      </c>
      <c r="AF38" s="71">
        <v>0</v>
      </c>
      <c r="AG38" s="71"/>
      <c r="AH38" s="71">
        <v>0</v>
      </c>
      <c r="AI38" s="71">
        <v>0</v>
      </c>
      <c r="AJ38" s="71">
        <v>0</v>
      </c>
      <c r="AK38" s="71"/>
      <c r="AL38" s="71">
        <v>1</v>
      </c>
      <c r="AM38" s="71">
        <v>0</v>
      </c>
      <c r="AN38" s="71">
        <v>1</v>
      </c>
    </row>
    <row r="39" spans="1:41" ht="15" customHeight="1" x14ac:dyDescent="0.25">
      <c r="A39" s="355" t="s">
        <v>393</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row>
    <row r="40" spans="1:41" ht="15" customHeight="1" x14ac:dyDescent="0.25">
      <c r="A40" s="55" t="s">
        <v>936</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row>
    <row r="41" spans="1:41" ht="15" customHeight="1" x14ac:dyDescent="0.25">
      <c r="A41" s="55" t="s">
        <v>564</v>
      </c>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row>
    <row r="42" spans="1:41" ht="15" customHeight="1" x14ac:dyDescent="0.25">
      <c r="A42" s="55" t="s">
        <v>262</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row>
  </sheetData>
  <mergeCells count="16">
    <mergeCell ref="A1:AN1"/>
    <mergeCell ref="A2:AN2"/>
    <mergeCell ref="A3:AN3"/>
    <mergeCell ref="A4:AN4"/>
    <mergeCell ref="A5:AN5"/>
    <mergeCell ref="AH6:AJ6"/>
    <mergeCell ref="AL6:AN6"/>
    <mergeCell ref="R6:T6"/>
    <mergeCell ref="V6:X6"/>
    <mergeCell ref="Z6:AB6"/>
    <mergeCell ref="AD6:AF6"/>
    <mergeCell ref="A6:A7"/>
    <mergeCell ref="B6:D6"/>
    <mergeCell ref="F6:H6"/>
    <mergeCell ref="J6:L6"/>
    <mergeCell ref="N6:P6"/>
  </mergeCells>
  <hyperlinks>
    <hyperlink ref="AO2" location="Contenido!A1" display="Contenido" xr:uid="{2036F9C2-E228-4460-873C-09A73607B9AC}"/>
  </hyperlinks>
  <printOptions horizontalCentered="1"/>
  <pageMargins left="0.39370078740157483" right="0.39370078740157483" top="0.39370078740157483" bottom="0.39370078740157483" header="0.31496062992125984" footer="0.31496062992125984"/>
  <pageSetup paperSize="172" scale="48" fitToHeight="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AB10-3B94-4378-829A-5EAD8E5A3A78}">
  <sheetPr codeName="Hoja112">
    <tabColor rgb="FFAFCAFF"/>
    <pageSetUpPr fitToPage="1"/>
  </sheetPr>
  <dimension ref="A1:AO42"/>
  <sheetViews>
    <sheetView showGridLines="0" showOutlineSymbols="0" showWhiteSpace="0" topLeftCell="A10" zoomScaleNormal="100" workbookViewId="0">
      <selection activeCell="C35" sqref="C35"/>
    </sheetView>
  </sheetViews>
  <sheetFormatPr baseColWidth="10" defaultColWidth="11" defaultRowHeight="13" x14ac:dyDescent="0.25"/>
  <cols>
    <col min="1" max="1" width="15.58203125" style="161" customWidth="1"/>
    <col min="2" max="4" width="7.33203125" style="240" customWidth="1"/>
    <col min="5" max="5" width="1.75" style="240" customWidth="1"/>
    <col min="6" max="8" width="7.33203125" style="240" customWidth="1"/>
    <col min="9" max="9" width="1.75" style="240" customWidth="1"/>
    <col min="10" max="12" width="7.33203125" style="240" customWidth="1"/>
    <col min="13" max="13" width="1.75" style="240" customWidth="1"/>
    <col min="14" max="16" width="7.33203125" style="240" customWidth="1"/>
    <col min="17" max="17" width="1.75" style="240" customWidth="1"/>
    <col min="18" max="20" width="7.33203125" style="240" customWidth="1"/>
    <col min="21" max="21" width="1.75" style="240" customWidth="1"/>
    <col min="22" max="24" width="7.33203125" style="240" customWidth="1"/>
    <col min="25" max="25" width="1.75" style="240" customWidth="1"/>
    <col min="26" max="28" width="7.33203125" style="240" customWidth="1"/>
    <col min="29" max="29" width="1.75" style="240" customWidth="1"/>
    <col min="30" max="32" width="7.33203125" style="240" customWidth="1"/>
    <col min="33" max="33" width="1.75" style="240" customWidth="1"/>
    <col min="34" max="35" width="7.33203125" style="240" customWidth="1"/>
    <col min="36" max="36" width="7.25" style="240" customWidth="1"/>
    <col min="37" max="37" width="1.75" style="240" customWidth="1"/>
    <col min="38" max="40" width="7.33203125" style="240" customWidth="1"/>
    <col min="41" max="16384" width="11" style="8"/>
  </cols>
  <sheetData>
    <row r="1" spans="1:41" ht="15" customHeight="1" x14ac:dyDescent="0.25">
      <c r="A1" s="436" t="s">
        <v>565</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7" t="s">
        <v>513</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91" t="s">
        <v>0</v>
      </c>
    </row>
    <row r="3" spans="1:41" ht="14.5" x14ac:dyDescent="0.25">
      <c r="A3" s="437" t="s">
        <v>563</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s="4" customFormat="1" ht="14.5" x14ac:dyDescent="0.25">
      <c r="A4" s="462" t="s">
        <v>900</v>
      </c>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row>
    <row r="5" spans="1:4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row>
    <row r="6" spans="1:41" s="6" customFormat="1" ht="27.75" customHeight="1" x14ac:dyDescent="0.25">
      <c r="A6" s="438" t="s">
        <v>574</v>
      </c>
      <c r="B6" s="435" t="s">
        <v>188</v>
      </c>
      <c r="C6" s="435"/>
      <c r="D6" s="435"/>
      <c r="E6" s="110"/>
      <c r="F6" s="460" t="s">
        <v>530</v>
      </c>
      <c r="G6" s="460"/>
      <c r="H6" s="460"/>
      <c r="I6" s="110"/>
      <c r="J6" s="435" t="s">
        <v>319</v>
      </c>
      <c r="K6" s="435"/>
      <c r="L6" s="435"/>
      <c r="M6" s="110"/>
      <c r="N6" s="435" t="s">
        <v>320</v>
      </c>
      <c r="O6" s="435"/>
      <c r="P6" s="435"/>
      <c r="Q6" s="118"/>
      <c r="R6" s="435" t="s">
        <v>321</v>
      </c>
      <c r="S6" s="435"/>
      <c r="T6" s="435"/>
      <c r="U6" s="118"/>
      <c r="V6" s="460" t="s">
        <v>531</v>
      </c>
      <c r="W6" s="435"/>
      <c r="X6" s="435"/>
      <c r="Y6" s="118"/>
      <c r="Z6" s="435" t="s">
        <v>516</v>
      </c>
      <c r="AA6" s="435"/>
      <c r="AB6" s="435"/>
      <c r="AC6" s="118"/>
      <c r="AD6" s="435" t="s">
        <v>517</v>
      </c>
      <c r="AE6" s="435"/>
      <c r="AF6" s="435"/>
      <c r="AG6" s="118"/>
      <c r="AH6" s="435" t="s">
        <v>518</v>
      </c>
      <c r="AI6" s="435"/>
      <c r="AJ6" s="435"/>
      <c r="AK6" s="118"/>
      <c r="AL6" s="435" t="s">
        <v>519</v>
      </c>
      <c r="AM6" s="435"/>
      <c r="AN6" s="435"/>
    </row>
    <row r="7" spans="1:41" s="6" customFormat="1" ht="22.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113"/>
      <c r="AH7" s="112" t="s">
        <v>188</v>
      </c>
      <c r="AI7" s="112" t="s">
        <v>258</v>
      </c>
      <c r="AJ7" s="112" t="s">
        <v>259</v>
      </c>
      <c r="AK7" s="113"/>
      <c r="AL7" s="112" t="s">
        <v>188</v>
      </c>
      <c r="AM7" s="112" t="s">
        <v>258</v>
      </c>
      <c r="AN7" s="112" t="s">
        <v>259</v>
      </c>
    </row>
    <row r="8" spans="1:41" s="6" customFormat="1" ht="5.25" customHeigh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row>
    <row r="9" spans="1:41" s="86" customFormat="1" ht="15.75" customHeight="1" x14ac:dyDescent="0.25">
      <c r="A9" s="157" t="s">
        <v>188</v>
      </c>
      <c r="B9" s="70">
        <f>SUM(B10:B38)</f>
        <v>14946</v>
      </c>
      <c r="C9" s="70">
        <f>SUM(C10:C38)</f>
        <v>9388</v>
      </c>
      <c r="D9" s="70">
        <f>SUM(D10:D38)</f>
        <v>5558</v>
      </c>
      <c r="E9" s="70"/>
      <c r="F9" s="70">
        <f>SUM(F10:F38)</f>
        <v>1079</v>
      </c>
      <c r="G9" s="70">
        <f>SUM(G10:G38)</f>
        <v>611</v>
      </c>
      <c r="H9" s="70">
        <f>SUM(H10:H38)</f>
        <v>468</v>
      </c>
      <c r="I9" s="70"/>
      <c r="J9" s="70">
        <f>SUM(J10:J38)</f>
        <v>620</v>
      </c>
      <c r="K9" s="70">
        <f>SUM(K10:K38)</f>
        <v>400</v>
      </c>
      <c r="L9" s="70">
        <f>SUM(L10:L38)</f>
        <v>220</v>
      </c>
      <c r="M9" s="70"/>
      <c r="N9" s="70">
        <f>SUM(N10:N38)</f>
        <v>775</v>
      </c>
      <c r="O9" s="70">
        <f>SUM(O10:O38)</f>
        <v>533</v>
      </c>
      <c r="P9" s="70">
        <f>SUM(P10:P38)</f>
        <v>242</v>
      </c>
      <c r="Q9" s="70"/>
      <c r="R9" s="70">
        <f>SUM(R10:R38)</f>
        <v>453</v>
      </c>
      <c r="S9" s="70">
        <f>SUM(S10:S38)</f>
        <v>309</v>
      </c>
      <c r="T9" s="70">
        <f>SUM(T10:T38)</f>
        <v>144</v>
      </c>
      <c r="U9" s="70"/>
      <c r="V9" s="70">
        <f>SUM(V10:V38)</f>
        <v>427</v>
      </c>
      <c r="W9" s="70">
        <f>SUM(W10:W38)</f>
        <v>283</v>
      </c>
      <c r="X9" s="70">
        <f>SUM(X10:X38)</f>
        <v>144</v>
      </c>
      <c r="Y9" s="70"/>
      <c r="Z9" s="70">
        <f>SUM(Z10:Z38)</f>
        <v>1626</v>
      </c>
      <c r="AA9" s="70">
        <f>SUM(AA10:AA38)</f>
        <v>1065</v>
      </c>
      <c r="AB9" s="70">
        <f>SUM(AB10:AB38)</f>
        <v>561</v>
      </c>
      <c r="AC9" s="70"/>
      <c r="AD9" s="70">
        <f>SUM(AD10:AD38)</f>
        <v>1174</v>
      </c>
      <c r="AE9" s="70">
        <f>SUM(AE10:AE38)</f>
        <v>706</v>
      </c>
      <c r="AF9" s="70">
        <f>SUM(AF10:AF38)</f>
        <v>468</v>
      </c>
      <c r="AG9" s="70"/>
      <c r="AH9" s="70">
        <f>SUM(AH10:AH38)</f>
        <v>5158</v>
      </c>
      <c r="AI9" s="70">
        <f>SUM(AI10:AI38)</f>
        <v>3207</v>
      </c>
      <c r="AJ9" s="70">
        <f>SUM(AJ10:AJ38)</f>
        <v>1951</v>
      </c>
      <c r="AK9" s="70"/>
      <c r="AL9" s="70">
        <f>SUM(AL10:AL38)</f>
        <v>3634</v>
      </c>
      <c r="AM9" s="70">
        <f>SUM(AM10:AM38)</f>
        <v>2274</v>
      </c>
      <c r="AN9" s="70">
        <f>SUM(AN10:AN38)</f>
        <v>1360</v>
      </c>
    </row>
    <row r="10" spans="1:41" s="4" customFormat="1" x14ac:dyDescent="0.25">
      <c r="A10" s="27">
        <v>0</v>
      </c>
      <c r="B10" s="71">
        <f>+F10+J10+N10+R10+V10+Z10+AD10+AH10+AL10</f>
        <v>325</v>
      </c>
      <c r="C10" s="71">
        <f t="shared" ref="C10:D25" si="0">+G10+K10+O10+S10+W10+AA10+AE10+AI10+AM10</f>
        <v>184</v>
      </c>
      <c r="D10" s="71">
        <f t="shared" si="0"/>
        <v>141</v>
      </c>
      <c r="E10" s="71"/>
      <c r="F10" s="71">
        <v>325</v>
      </c>
      <c r="G10" s="71">
        <v>184</v>
      </c>
      <c r="H10" s="71">
        <v>141</v>
      </c>
      <c r="I10" s="71"/>
      <c r="J10" s="71"/>
      <c r="K10" s="71"/>
      <c r="L10" s="71"/>
      <c r="M10" s="71"/>
      <c r="N10" s="71"/>
      <c r="O10" s="71"/>
      <c r="P10" s="71"/>
      <c r="Q10" s="71"/>
      <c r="R10" s="71"/>
      <c r="S10" s="71"/>
      <c r="T10" s="71"/>
      <c r="U10" s="71"/>
      <c r="V10" s="71"/>
      <c r="W10" s="71"/>
      <c r="X10" s="71"/>
      <c r="Y10" s="272"/>
      <c r="Z10" s="272"/>
      <c r="AA10" s="272"/>
      <c r="AB10" s="272"/>
      <c r="AC10" s="272"/>
      <c r="AD10" s="272"/>
      <c r="AE10" s="272"/>
      <c r="AF10" s="272"/>
      <c r="AG10" s="272"/>
      <c r="AH10" s="272"/>
      <c r="AI10" s="272"/>
      <c r="AJ10" s="272"/>
      <c r="AK10" s="272"/>
      <c r="AL10" s="272"/>
      <c r="AM10" s="272"/>
      <c r="AN10" s="272"/>
    </row>
    <row r="11" spans="1:41" s="4" customFormat="1" x14ac:dyDescent="0.25">
      <c r="A11" s="27">
        <v>1</v>
      </c>
      <c r="B11" s="71">
        <f t="shared" ref="B11:D38" si="1">+F11+J11+N11+R11+V11+Z11+AD11+AH11+AL11</f>
        <v>584</v>
      </c>
      <c r="C11" s="71">
        <f t="shared" si="0"/>
        <v>333</v>
      </c>
      <c r="D11" s="71">
        <f t="shared" si="0"/>
        <v>251</v>
      </c>
      <c r="E11" s="71"/>
      <c r="F11" s="71">
        <v>558</v>
      </c>
      <c r="G11" s="71">
        <v>315</v>
      </c>
      <c r="H11" s="71">
        <v>243</v>
      </c>
      <c r="I11" s="71"/>
      <c r="J11" s="71">
        <v>26</v>
      </c>
      <c r="K11" s="71">
        <v>18</v>
      </c>
      <c r="L11" s="71">
        <v>8</v>
      </c>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1" s="4" customFormat="1" x14ac:dyDescent="0.25">
      <c r="A12" s="27">
        <v>2</v>
      </c>
      <c r="B12" s="71">
        <f t="shared" si="1"/>
        <v>702</v>
      </c>
      <c r="C12" s="71">
        <f t="shared" si="0"/>
        <v>429</v>
      </c>
      <c r="D12" s="71">
        <f t="shared" si="0"/>
        <v>273</v>
      </c>
      <c r="E12" s="71"/>
      <c r="F12" s="71">
        <v>136</v>
      </c>
      <c r="G12" s="71">
        <v>71</v>
      </c>
      <c r="H12" s="71">
        <v>65</v>
      </c>
      <c r="I12" s="71"/>
      <c r="J12" s="71">
        <v>557</v>
      </c>
      <c r="K12" s="71">
        <v>354</v>
      </c>
      <c r="L12" s="71">
        <v>203</v>
      </c>
      <c r="M12" s="71"/>
      <c r="N12" s="71">
        <v>9</v>
      </c>
      <c r="O12" s="71">
        <v>4</v>
      </c>
      <c r="P12" s="71">
        <v>5</v>
      </c>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1" s="4" customFormat="1" x14ac:dyDescent="0.25">
      <c r="A13" s="27">
        <v>3</v>
      </c>
      <c r="B13" s="71">
        <f t="shared" si="1"/>
        <v>840</v>
      </c>
      <c r="C13" s="71">
        <f t="shared" si="0"/>
        <v>583</v>
      </c>
      <c r="D13" s="71">
        <f t="shared" si="0"/>
        <v>257</v>
      </c>
      <c r="E13" s="71"/>
      <c r="F13" s="71">
        <v>52</v>
      </c>
      <c r="G13" s="71">
        <v>35</v>
      </c>
      <c r="H13" s="71">
        <v>17</v>
      </c>
      <c r="I13" s="71"/>
      <c r="J13" s="71">
        <v>37</v>
      </c>
      <c r="K13" s="71">
        <v>28</v>
      </c>
      <c r="L13" s="71">
        <v>9</v>
      </c>
      <c r="M13" s="71"/>
      <c r="N13" s="71">
        <v>744</v>
      </c>
      <c r="O13" s="71">
        <v>515</v>
      </c>
      <c r="P13" s="71">
        <v>229</v>
      </c>
      <c r="Q13" s="71"/>
      <c r="R13" s="71">
        <v>7</v>
      </c>
      <c r="S13" s="71">
        <v>5</v>
      </c>
      <c r="T13" s="71">
        <v>2</v>
      </c>
      <c r="U13" s="71"/>
      <c r="V13" s="71"/>
      <c r="W13" s="71"/>
      <c r="X13" s="71"/>
      <c r="Y13" s="71"/>
      <c r="Z13" s="71"/>
      <c r="AA13" s="71"/>
      <c r="AB13" s="71"/>
      <c r="AC13" s="71"/>
      <c r="AD13" s="71"/>
      <c r="AE13" s="71"/>
      <c r="AF13" s="71"/>
      <c r="AG13" s="71"/>
      <c r="AH13" s="71"/>
      <c r="AI13" s="71"/>
      <c r="AJ13" s="71"/>
      <c r="AK13" s="71"/>
      <c r="AL13" s="71"/>
      <c r="AM13" s="71"/>
      <c r="AN13" s="71"/>
    </row>
    <row r="14" spans="1:41" s="4" customFormat="1" x14ac:dyDescent="0.25">
      <c r="A14" s="27">
        <v>4</v>
      </c>
      <c r="B14" s="71">
        <f t="shared" si="1"/>
        <v>470</v>
      </c>
      <c r="C14" s="71">
        <f t="shared" si="0"/>
        <v>321</v>
      </c>
      <c r="D14" s="71">
        <f t="shared" si="0"/>
        <v>149</v>
      </c>
      <c r="E14" s="71"/>
      <c r="F14" s="71">
        <v>8</v>
      </c>
      <c r="G14" s="71">
        <v>6</v>
      </c>
      <c r="H14" s="71">
        <v>2</v>
      </c>
      <c r="I14" s="71"/>
      <c r="J14" s="71">
        <v>0</v>
      </c>
      <c r="K14" s="71">
        <v>0</v>
      </c>
      <c r="L14" s="71">
        <v>0</v>
      </c>
      <c r="M14" s="71"/>
      <c r="N14" s="71">
        <v>17</v>
      </c>
      <c r="O14" s="71">
        <v>9</v>
      </c>
      <c r="P14" s="71">
        <v>8</v>
      </c>
      <c r="Q14" s="71"/>
      <c r="R14" s="71">
        <v>438</v>
      </c>
      <c r="S14" s="71">
        <v>300</v>
      </c>
      <c r="T14" s="71">
        <v>138</v>
      </c>
      <c r="U14" s="71"/>
      <c r="V14" s="71">
        <v>7</v>
      </c>
      <c r="W14" s="71">
        <v>6</v>
      </c>
      <c r="X14" s="71">
        <v>1</v>
      </c>
      <c r="Y14" s="71"/>
      <c r="Z14" s="71"/>
      <c r="AA14" s="71"/>
      <c r="AB14" s="71"/>
      <c r="AC14" s="71"/>
      <c r="AD14" s="71"/>
      <c r="AE14" s="71"/>
      <c r="AF14" s="71"/>
      <c r="AG14" s="71"/>
      <c r="AH14" s="71"/>
      <c r="AI14" s="71"/>
      <c r="AJ14" s="71"/>
      <c r="AK14" s="71"/>
      <c r="AL14" s="71"/>
      <c r="AM14" s="71"/>
      <c r="AN14" s="71"/>
    </row>
    <row r="15" spans="1:41" s="4" customFormat="1" x14ac:dyDescent="0.25">
      <c r="A15" s="27">
        <v>5</v>
      </c>
      <c r="B15" s="71">
        <f t="shared" si="1"/>
        <v>429</v>
      </c>
      <c r="C15" s="71">
        <f t="shared" si="0"/>
        <v>283</v>
      </c>
      <c r="D15" s="71">
        <f t="shared" si="0"/>
        <v>146</v>
      </c>
      <c r="E15" s="71"/>
      <c r="F15" s="71">
        <v>0</v>
      </c>
      <c r="G15" s="71">
        <v>0</v>
      </c>
      <c r="H15" s="71">
        <v>0</v>
      </c>
      <c r="I15" s="71"/>
      <c r="J15" s="71">
        <v>0</v>
      </c>
      <c r="K15" s="71">
        <v>0</v>
      </c>
      <c r="L15" s="71">
        <v>0</v>
      </c>
      <c r="M15" s="71"/>
      <c r="N15" s="71">
        <v>5</v>
      </c>
      <c r="O15" s="71">
        <v>5</v>
      </c>
      <c r="P15" s="71">
        <v>0</v>
      </c>
      <c r="Q15" s="71"/>
      <c r="R15" s="71">
        <v>7</v>
      </c>
      <c r="S15" s="71">
        <v>4</v>
      </c>
      <c r="T15" s="71">
        <v>3</v>
      </c>
      <c r="U15" s="71"/>
      <c r="V15" s="71">
        <v>417</v>
      </c>
      <c r="W15" s="71">
        <v>274</v>
      </c>
      <c r="X15" s="71">
        <v>143</v>
      </c>
      <c r="Y15" s="71"/>
      <c r="Z15" s="71"/>
      <c r="AA15" s="71"/>
      <c r="AB15" s="71"/>
      <c r="AC15" s="71"/>
      <c r="AD15" s="71"/>
      <c r="AE15" s="71"/>
      <c r="AF15" s="71"/>
      <c r="AG15" s="71"/>
      <c r="AH15" s="71"/>
      <c r="AI15" s="71"/>
      <c r="AJ15" s="71"/>
      <c r="AK15" s="71"/>
      <c r="AL15" s="71"/>
      <c r="AM15" s="71"/>
      <c r="AN15" s="71"/>
    </row>
    <row r="16" spans="1:41" s="4" customFormat="1" x14ac:dyDescent="0.25">
      <c r="A16" s="27">
        <v>6</v>
      </c>
      <c r="B16" s="71">
        <f t="shared" si="1"/>
        <v>435</v>
      </c>
      <c r="C16" s="71">
        <f t="shared" si="0"/>
        <v>282</v>
      </c>
      <c r="D16" s="71">
        <f t="shared" si="0"/>
        <v>153</v>
      </c>
      <c r="E16" s="71"/>
      <c r="F16" s="71">
        <v>0</v>
      </c>
      <c r="G16" s="71">
        <v>0</v>
      </c>
      <c r="H16" s="71">
        <v>0</v>
      </c>
      <c r="I16" s="71"/>
      <c r="J16" s="71">
        <v>0</v>
      </c>
      <c r="K16" s="71">
        <v>0</v>
      </c>
      <c r="L16" s="71">
        <v>0</v>
      </c>
      <c r="M16" s="71"/>
      <c r="N16" s="71">
        <v>0</v>
      </c>
      <c r="O16" s="71">
        <v>0</v>
      </c>
      <c r="P16" s="71">
        <v>0</v>
      </c>
      <c r="Q16" s="71"/>
      <c r="R16" s="71">
        <v>1</v>
      </c>
      <c r="S16" s="71">
        <v>0</v>
      </c>
      <c r="T16" s="71">
        <v>1</v>
      </c>
      <c r="U16" s="71"/>
      <c r="V16" s="71">
        <v>3</v>
      </c>
      <c r="W16" s="71">
        <v>3</v>
      </c>
      <c r="X16" s="71">
        <v>0</v>
      </c>
      <c r="Y16" s="71"/>
      <c r="Z16" s="71">
        <v>431</v>
      </c>
      <c r="AA16" s="71">
        <v>279</v>
      </c>
      <c r="AB16" s="71">
        <v>152</v>
      </c>
      <c r="AC16" s="71"/>
      <c r="AD16" s="71"/>
      <c r="AE16" s="71"/>
      <c r="AF16" s="71"/>
      <c r="AG16" s="71"/>
      <c r="AH16" s="71"/>
      <c r="AI16" s="71"/>
      <c r="AJ16" s="71"/>
      <c r="AK16" s="71"/>
      <c r="AL16" s="71"/>
      <c r="AM16" s="71"/>
      <c r="AN16" s="71"/>
    </row>
    <row r="17" spans="1:40" s="4" customFormat="1" x14ac:dyDescent="0.25">
      <c r="A17" s="27">
        <v>7</v>
      </c>
      <c r="B17" s="71">
        <f t="shared" si="1"/>
        <v>402</v>
      </c>
      <c r="C17" s="71">
        <f t="shared" si="0"/>
        <v>271</v>
      </c>
      <c r="D17" s="71">
        <f t="shared" si="0"/>
        <v>131</v>
      </c>
      <c r="E17" s="71"/>
      <c r="F17" s="71">
        <v>0</v>
      </c>
      <c r="G17" s="71">
        <v>0</v>
      </c>
      <c r="H17" s="71">
        <v>0</v>
      </c>
      <c r="I17" s="71"/>
      <c r="J17" s="71">
        <v>0</v>
      </c>
      <c r="K17" s="71">
        <v>0</v>
      </c>
      <c r="L17" s="71">
        <v>0</v>
      </c>
      <c r="M17" s="71"/>
      <c r="N17" s="71">
        <v>0</v>
      </c>
      <c r="O17" s="71">
        <v>0</v>
      </c>
      <c r="P17" s="71">
        <v>0</v>
      </c>
      <c r="Q17" s="71"/>
      <c r="R17" s="71">
        <v>0</v>
      </c>
      <c r="S17" s="71">
        <v>0</v>
      </c>
      <c r="T17" s="71">
        <v>0</v>
      </c>
      <c r="U17" s="71"/>
      <c r="V17" s="71">
        <v>0</v>
      </c>
      <c r="W17" s="71">
        <v>0</v>
      </c>
      <c r="X17" s="71">
        <v>0</v>
      </c>
      <c r="Y17" s="71"/>
      <c r="Z17" s="71">
        <v>402</v>
      </c>
      <c r="AA17" s="71">
        <v>271</v>
      </c>
      <c r="AB17" s="71">
        <v>131</v>
      </c>
      <c r="AC17" s="71"/>
      <c r="AD17" s="71"/>
      <c r="AE17" s="71"/>
      <c r="AF17" s="71"/>
      <c r="AG17" s="71"/>
      <c r="AH17" s="71"/>
      <c r="AI17" s="71"/>
      <c r="AJ17" s="71"/>
      <c r="AK17" s="71"/>
      <c r="AL17" s="71"/>
      <c r="AM17" s="71"/>
      <c r="AN17" s="71"/>
    </row>
    <row r="18" spans="1:40" s="4" customFormat="1" x14ac:dyDescent="0.25">
      <c r="A18" s="27">
        <v>8</v>
      </c>
      <c r="B18" s="71">
        <f t="shared" si="1"/>
        <v>331</v>
      </c>
      <c r="C18" s="71">
        <f t="shared" si="0"/>
        <v>220</v>
      </c>
      <c r="D18" s="71">
        <f t="shared" si="0"/>
        <v>111</v>
      </c>
      <c r="E18" s="71"/>
      <c r="F18" s="71">
        <v>0</v>
      </c>
      <c r="G18" s="71">
        <v>0</v>
      </c>
      <c r="H18" s="71">
        <v>0</v>
      </c>
      <c r="I18" s="71"/>
      <c r="J18" s="71">
        <v>0</v>
      </c>
      <c r="K18" s="71">
        <v>0</v>
      </c>
      <c r="L18" s="71">
        <v>0</v>
      </c>
      <c r="M18" s="71"/>
      <c r="N18" s="71">
        <v>0</v>
      </c>
      <c r="O18" s="71">
        <v>0</v>
      </c>
      <c r="P18" s="71">
        <v>0</v>
      </c>
      <c r="Q18" s="71"/>
      <c r="R18" s="71">
        <v>0</v>
      </c>
      <c r="S18" s="71">
        <v>0</v>
      </c>
      <c r="T18" s="71">
        <v>0</v>
      </c>
      <c r="U18" s="71"/>
      <c r="V18" s="71">
        <v>0</v>
      </c>
      <c r="W18" s="71">
        <v>0</v>
      </c>
      <c r="X18" s="71">
        <v>0</v>
      </c>
      <c r="Y18" s="71"/>
      <c r="Z18" s="71">
        <v>331</v>
      </c>
      <c r="AA18" s="71">
        <v>220</v>
      </c>
      <c r="AB18" s="71">
        <v>111</v>
      </c>
      <c r="AC18" s="71"/>
      <c r="AD18" s="71"/>
      <c r="AE18" s="71"/>
      <c r="AF18" s="71"/>
      <c r="AG18" s="71"/>
      <c r="AH18" s="71"/>
      <c r="AI18" s="71"/>
      <c r="AJ18" s="71"/>
      <c r="AK18" s="71"/>
      <c r="AL18" s="71"/>
      <c r="AM18" s="71"/>
      <c r="AN18" s="71"/>
    </row>
    <row r="19" spans="1:40" s="4" customFormat="1" x14ac:dyDescent="0.25">
      <c r="A19" s="27">
        <v>9</v>
      </c>
      <c r="B19" s="71">
        <f t="shared" si="1"/>
        <v>381</v>
      </c>
      <c r="C19" s="71">
        <f t="shared" si="0"/>
        <v>251</v>
      </c>
      <c r="D19" s="71">
        <f t="shared" si="0"/>
        <v>130</v>
      </c>
      <c r="E19" s="71"/>
      <c r="F19" s="71">
        <v>0</v>
      </c>
      <c r="G19" s="71">
        <v>0</v>
      </c>
      <c r="H19" s="71">
        <v>0</v>
      </c>
      <c r="I19" s="71"/>
      <c r="J19" s="71">
        <v>0</v>
      </c>
      <c r="K19" s="71">
        <v>0</v>
      </c>
      <c r="L19" s="71">
        <v>0</v>
      </c>
      <c r="M19" s="71"/>
      <c r="N19" s="71">
        <v>0</v>
      </c>
      <c r="O19" s="71">
        <v>0</v>
      </c>
      <c r="P19" s="71">
        <v>0</v>
      </c>
      <c r="Q19" s="71"/>
      <c r="R19" s="71">
        <v>0</v>
      </c>
      <c r="S19" s="71">
        <v>0</v>
      </c>
      <c r="T19" s="71">
        <v>0</v>
      </c>
      <c r="U19" s="71"/>
      <c r="V19" s="71">
        <v>0</v>
      </c>
      <c r="W19" s="71">
        <v>0</v>
      </c>
      <c r="X19" s="71">
        <v>0</v>
      </c>
      <c r="Y19" s="71"/>
      <c r="Z19" s="71">
        <v>327</v>
      </c>
      <c r="AA19" s="71">
        <v>213</v>
      </c>
      <c r="AB19" s="71">
        <v>114</v>
      </c>
      <c r="AC19" s="71"/>
      <c r="AD19" s="71">
        <v>54</v>
      </c>
      <c r="AE19" s="71">
        <v>38</v>
      </c>
      <c r="AF19" s="71">
        <v>16</v>
      </c>
      <c r="AG19" s="71"/>
      <c r="AH19" s="71"/>
      <c r="AI19" s="71"/>
      <c r="AJ19" s="71"/>
      <c r="AK19" s="71"/>
      <c r="AL19" s="71"/>
      <c r="AM19" s="71"/>
      <c r="AN19" s="71"/>
    </row>
    <row r="20" spans="1:40" s="4" customFormat="1" x14ac:dyDescent="0.25">
      <c r="A20" s="27">
        <v>10</v>
      </c>
      <c r="B20" s="71">
        <f t="shared" si="1"/>
        <v>329</v>
      </c>
      <c r="C20" s="71">
        <f t="shared" si="0"/>
        <v>202</v>
      </c>
      <c r="D20" s="71">
        <f t="shared" si="0"/>
        <v>127</v>
      </c>
      <c r="E20" s="71"/>
      <c r="F20" s="71">
        <v>0</v>
      </c>
      <c r="G20" s="71">
        <v>0</v>
      </c>
      <c r="H20" s="71">
        <v>0</v>
      </c>
      <c r="I20" s="71"/>
      <c r="J20" s="71">
        <v>0</v>
      </c>
      <c r="K20" s="71">
        <v>0</v>
      </c>
      <c r="L20" s="71">
        <v>0</v>
      </c>
      <c r="M20" s="71"/>
      <c r="N20" s="71">
        <v>0</v>
      </c>
      <c r="O20" s="71">
        <v>0</v>
      </c>
      <c r="P20" s="71">
        <v>0</v>
      </c>
      <c r="Q20" s="71"/>
      <c r="R20" s="71">
        <v>0</v>
      </c>
      <c r="S20" s="71">
        <v>0</v>
      </c>
      <c r="T20" s="71">
        <v>0</v>
      </c>
      <c r="U20" s="71"/>
      <c r="V20" s="71">
        <v>0</v>
      </c>
      <c r="W20" s="71">
        <v>0</v>
      </c>
      <c r="X20" s="71">
        <v>0</v>
      </c>
      <c r="Y20" s="71"/>
      <c r="Z20" s="71">
        <v>64</v>
      </c>
      <c r="AA20" s="71">
        <v>41</v>
      </c>
      <c r="AB20" s="71">
        <v>23</v>
      </c>
      <c r="AC20" s="71"/>
      <c r="AD20" s="71">
        <v>265</v>
      </c>
      <c r="AE20" s="71">
        <v>161</v>
      </c>
      <c r="AF20" s="71">
        <v>104</v>
      </c>
      <c r="AG20" s="71"/>
      <c r="AH20" s="71"/>
      <c r="AI20" s="71"/>
      <c r="AJ20" s="71"/>
      <c r="AK20" s="71"/>
      <c r="AL20" s="71"/>
      <c r="AM20" s="71"/>
      <c r="AN20" s="71"/>
    </row>
    <row r="21" spans="1:40" s="4" customFormat="1" x14ac:dyDescent="0.25">
      <c r="A21" s="27">
        <v>11</v>
      </c>
      <c r="B21" s="71">
        <f t="shared" si="1"/>
        <v>357</v>
      </c>
      <c r="C21" s="71">
        <f t="shared" si="0"/>
        <v>224</v>
      </c>
      <c r="D21" s="71">
        <f t="shared" si="0"/>
        <v>133</v>
      </c>
      <c r="E21" s="71"/>
      <c r="F21" s="71">
        <v>0</v>
      </c>
      <c r="G21" s="71">
        <v>0</v>
      </c>
      <c r="H21" s="71">
        <v>0</v>
      </c>
      <c r="I21" s="71"/>
      <c r="J21" s="71">
        <v>0</v>
      </c>
      <c r="K21" s="71">
        <v>0</v>
      </c>
      <c r="L21" s="71">
        <v>0</v>
      </c>
      <c r="M21" s="71"/>
      <c r="N21" s="71">
        <v>0</v>
      </c>
      <c r="O21" s="71">
        <v>0</v>
      </c>
      <c r="P21" s="71">
        <v>0</v>
      </c>
      <c r="Q21" s="71"/>
      <c r="R21" s="71">
        <v>0</v>
      </c>
      <c r="S21" s="71">
        <v>0</v>
      </c>
      <c r="T21" s="71">
        <v>0</v>
      </c>
      <c r="U21" s="71"/>
      <c r="V21" s="71">
        <v>0</v>
      </c>
      <c r="W21" s="71">
        <v>0</v>
      </c>
      <c r="X21" s="71">
        <v>0</v>
      </c>
      <c r="Y21" s="71"/>
      <c r="Z21" s="71">
        <v>34</v>
      </c>
      <c r="AA21" s="71">
        <v>15</v>
      </c>
      <c r="AB21" s="71">
        <v>19</v>
      </c>
      <c r="AC21" s="71"/>
      <c r="AD21" s="71">
        <v>323</v>
      </c>
      <c r="AE21" s="71">
        <v>209</v>
      </c>
      <c r="AF21" s="71">
        <v>114</v>
      </c>
      <c r="AG21" s="71"/>
      <c r="AH21" s="71"/>
      <c r="AI21" s="71"/>
      <c r="AJ21" s="71"/>
      <c r="AK21" s="71"/>
      <c r="AL21" s="71"/>
      <c r="AM21" s="71"/>
      <c r="AN21" s="71"/>
    </row>
    <row r="22" spans="1:40" s="4" customFormat="1" x14ac:dyDescent="0.25">
      <c r="A22" s="27">
        <v>12</v>
      </c>
      <c r="B22" s="71">
        <f t="shared" si="1"/>
        <v>1116</v>
      </c>
      <c r="C22" s="71">
        <f t="shared" si="0"/>
        <v>656</v>
      </c>
      <c r="D22" s="71">
        <f t="shared" si="0"/>
        <v>460</v>
      </c>
      <c r="E22" s="71"/>
      <c r="F22" s="71">
        <v>0</v>
      </c>
      <c r="G22" s="71">
        <v>0</v>
      </c>
      <c r="H22" s="71">
        <v>0</v>
      </c>
      <c r="I22" s="71"/>
      <c r="J22" s="71">
        <v>0</v>
      </c>
      <c r="K22" s="71">
        <v>0</v>
      </c>
      <c r="L22" s="71">
        <v>0</v>
      </c>
      <c r="M22" s="71"/>
      <c r="N22" s="71">
        <v>0</v>
      </c>
      <c r="O22" s="71">
        <v>0</v>
      </c>
      <c r="P22" s="71">
        <v>0</v>
      </c>
      <c r="Q22" s="71"/>
      <c r="R22" s="71">
        <v>0</v>
      </c>
      <c r="S22" s="71">
        <v>0</v>
      </c>
      <c r="T22" s="71">
        <v>0</v>
      </c>
      <c r="U22" s="71"/>
      <c r="V22" s="71">
        <v>0</v>
      </c>
      <c r="W22" s="71">
        <v>0</v>
      </c>
      <c r="X22" s="71">
        <v>0</v>
      </c>
      <c r="Y22" s="71"/>
      <c r="Z22" s="71">
        <v>25</v>
      </c>
      <c r="AA22" s="71">
        <v>17</v>
      </c>
      <c r="AB22" s="71">
        <v>8</v>
      </c>
      <c r="AC22" s="71"/>
      <c r="AD22" s="71">
        <v>265</v>
      </c>
      <c r="AE22" s="71">
        <v>141</v>
      </c>
      <c r="AF22" s="71">
        <v>124</v>
      </c>
      <c r="AG22" s="71"/>
      <c r="AH22" s="71">
        <v>826</v>
      </c>
      <c r="AI22" s="71">
        <v>498</v>
      </c>
      <c r="AJ22" s="71">
        <v>328</v>
      </c>
      <c r="AK22" s="71"/>
      <c r="AL22" s="71"/>
      <c r="AM22" s="71"/>
      <c r="AN22" s="71"/>
    </row>
    <row r="23" spans="1:40" s="4" customFormat="1" x14ac:dyDescent="0.25">
      <c r="A23" s="27">
        <v>13</v>
      </c>
      <c r="B23" s="71">
        <f t="shared" si="1"/>
        <v>1300</v>
      </c>
      <c r="C23" s="71">
        <f t="shared" si="0"/>
        <v>815</v>
      </c>
      <c r="D23" s="71">
        <f t="shared" si="0"/>
        <v>485</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10</v>
      </c>
      <c r="AA23" s="71">
        <v>8</v>
      </c>
      <c r="AB23" s="71">
        <v>2</v>
      </c>
      <c r="AC23" s="71"/>
      <c r="AD23" s="71">
        <v>258</v>
      </c>
      <c r="AE23" s="71">
        <v>153</v>
      </c>
      <c r="AF23" s="71">
        <v>105</v>
      </c>
      <c r="AG23" s="71"/>
      <c r="AH23" s="71">
        <v>1032</v>
      </c>
      <c r="AI23" s="71">
        <v>654</v>
      </c>
      <c r="AJ23" s="71">
        <v>378</v>
      </c>
      <c r="AK23" s="71"/>
      <c r="AL23" s="71"/>
      <c r="AM23" s="71"/>
      <c r="AN23" s="71"/>
    </row>
    <row r="24" spans="1:40" s="4" customFormat="1" x14ac:dyDescent="0.25">
      <c r="A24" s="27">
        <v>14</v>
      </c>
      <c r="B24" s="71">
        <f t="shared" si="1"/>
        <v>1365</v>
      </c>
      <c r="C24" s="71">
        <f t="shared" si="0"/>
        <v>859</v>
      </c>
      <c r="D24" s="71">
        <f t="shared" si="0"/>
        <v>506</v>
      </c>
      <c r="E24" s="71"/>
      <c r="F24" s="71">
        <v>0</v>
      </c>
      <c r="G24" s="71">
        <v>0</v>
      </c>
      <c r="H24" s="71">
        <v>0</v>
      </c>
      <c r="I24" s="71"/>
      <c r="J24" s="71">
        <v>0</v>
      </c>
      <c r="K24" s="71">
        <v>0</v>
      </c>
      <c r="L24" s="71">
        <v>0</v>
      </c>
      <c r="M24" s="71"/>
      <c r="N24" s="71">
        <v>0</v>
      </c>
      <c r="O24" s="71">
        <v>0</v>
      </c>
      <c r="P24" s="71">
        <v>0</v>
      </c>
      <c r="Q24" s="71"/>
      <c r="R24" s="71">
        <v>0</v>
      </c>
      <c r="S24" s="71">
        <v>0</v>
      </c>
      <c r="T24" s="71">
        <v>0</v>
      </c>
      <c r="U24" s="71"/>
      <c r="V24" s="71">
        <v>0</v>
      </c>
      <c r="W24" s="71">
        <v>0</v>
      </c>
      <c r="X24" s="71">
        <v>0</v>
      </c>
      <c r="Y24" s="71"/>
      <c r="Z24" s="71">
        <v>0</v>
      </c>
      <c r="AA24" s="71">
        <v>0</v>
      </c>
      <c r="AB24" s="71">
        <v>0</v>
      </c>
      <c r="AC24" s="71"/>
      <c r="AD24" s="71">
        <v>8</v>
      </c>
      <c r="AE24" s="71">
        <v>4</v>
      </c>
      <c r="AF24" s="71">
        <v>4</v>
      </c>
      <c r="AG24" s="71"/>
      <c r="AH24" s="71">
        <v>1356</v>
      </c>
      <c r="AI24" s="71">
        <v>855</v>
      </c>
      <c r="AJ24" s="71">
        <v>501</v>
      </c>
      <c r="AK24" s="71"/>
      <c r="AL24" s="71">
        <v>1</v>
      </c>
      <c r="AM24" s="71">
        <v>0</v>
      </c>
      <c r="AN24" s="71">
        <v>1</v>
      </c>
    </row>
    <row r="25" spans="1:40" s="4" customFormat="1" x14ac:dyDescent="0.25">
      <c r="A25" s="27">
        <v>15</v>
      </c>
      <c r="B25" s="71">
        <f t="shared" si="1"/>
        <v>1340</v>
      </c>
      <c r="C25" s="71">
        <f t="shared" si="0"/>
        <v>828</v>
      </c>
      <c r="D25" s="71">
        <f t="shared" si="0"/>
        <v>512</v>
      </c>
      <c r="E25" s="71"/>
      <c r="F25" s="71">
        <v>0</v>
      </c>
      <c r="G25" s="71">
        <v>0</v>
      </c>
      <c r="H25" s="71">
        <v>0</v>
      </c>
      <c r="I25" s="71"/>
      <c r="J25" s="71">
        <v>0</v>
      </c>
      <c r="K25" s="71">
        <v>0</v>
      </c>
      <c r="L25" s="71">
        <v>0</v>
      </c>
      <c r="M25" s="71"/>
      <c r="N25" s="71">
        <v>0</v>
      </c>
      <c r="O25" s="71">
        <v>0</v>
      </c>
      <c r="P25" s="71">
        <v>0</v>
      </c>
      <c r="Q25" s="71"/>
      <c r="R25" s="71">
        <v>0</v>
      </c>
      <c r="S25" s="71">
        <v>0</v>
      </c>
      <c r="T25" s="71">
        <v>0</v>
      </c>
      <c r="U25" s="71"/>
      <c r="V25" s="71">
        <v>0</v>
      </c>
      <c r="W25" s="71">
        <v>0</v>
      </c>
      <c r="X25" s="71">
        <v>0</v>
      </c>
      <c r="Y25" s="71"/>
      <c r="Z25" s="71">
        <v>0</v>
      </c>
      <c r="AA25" s="71">
        <v>0</v>
      </c>
      <c r="AB25" s="71">
        <v>0</v>
      </c>
      <c r="AC25" s="71"/>
      <c r="AD25" s="71">
        <v>1</v>
      </c>
      <c r="AE25" s="71">
        <v>0</v>
      </c>
      <c r="AF25" s="71">
        <v>1</v>
      </c>
      <c r="AG25" s="71"/>
      <c r="AH25" s="71">
        <v>1046</v>
      </c>
      <c r="AI25" s="71">
        <v>651</v>
      </c>
      <c r="AJ25" s="71">
        <v>395</v>
      </c>
      <c r="AK25" s="71"/>
      <c r="AL25" s="71">
        <v>293</v>
      </c>
      <c r="AM25" s="71">
        <v>177</v>
      </c>
      <c r="AN25" s="71">
        <v>116</v>
      </c>
    </row>
    <row r="26" spans="1:40" s="4" customFormat="1" x14ac:dyDescent="0.25">
      <c r="A26" s="27">
        <v>16</v>
      </c>
      <c r="B26" s="71">
        <f t="shared" si="1"/>
        <v>1327</v>
      </c>
      <c r="C26" s="71">
        <f t="shared" si="1"/>
        <v>849</v>
      </c>
      <c r="D26" s="71">
        <f t="shared" si="1"/>
        <v>478</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0</v>
      </c>
      <c r="AA26" s="71">
        <v>0</v>
      </c>
      <c r="AB26" s="71">
        <v>0</v>
      </c>
      <c r="AC26" s="71"/>
      <c r="AD26" s="71">
        <v>0</v>
      </c>
      <c r="AE26" s="71">
        <v>0</v>
      </c>
      <c r="AF26" s="71">
        <v>0</v>
      </c>
      <c r="AG26" s="71"/>
      <c r="AH26" s="71">
        <v>606</v>
      </c>
      <c r="AI26" s="71">
        <v>372</v>
      </c>
      <c r="AJ26" s="71">
        <v>234</v>
      </c>
      <c r="AK26" s="71"/>
      <c r="AL26" s="71">
        <v>721</v>
      </c>
      <c r="AM26" s="71">
        <v>477</v>
      </c>
      <c r="AN26" s="71">
        <v>244</v>
      </c>
    </row>
    <row r="27" spans="1:40" s="4" customFormat="1" x14ac:dyDescent="0.25">
      <c r="A27" s="27">
        <v>17</v>
      </c>
      <c r="B27" s="71">
        <f t="shared" si="1"/>
        <v>1166</v>
      </c>
      <c r="C27" s="71">
        <f t="shared" si="1"/>
        <v>741</v>
      </c>
      <c r="D27" s="71">
        <f t="shared" si="1"/>
        <v>425</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0</v>
      </c>
      <c r="AA27" s="71">
        <v>0</v>
      </c>
      <c r="AB27" s="71">
        <v>0</v>
      </c>
      <c r="AC27" s="71"/>
      <c r="AD27" s="71">
        <v>0</v>
      </c>
      <c r="AE27" s="71">
        <v>0</v>
      </c>
      <c r="AF27" s="71">
        <v>0</v>
      </c>
      <c r="AG27" s="71"/>
      <c r="AH27" s="71">
        <v>256</v>
      </c>
      <c r="AI27" s="71">
        <v>155</v>
      </c>
      <c r="AJ27" s="71">
        <v>101</v>
      </c>
      <c r="AK27" s="71"/>
      <c r="AL27" s="71">
        <v>910</v>
      </c>
      <c r="AM27" s="71">
        <v>586</v>
      </c>
      <c r="AN27" s="71">
        <v>324</v>
      </c>
    </row>
    <row r="28" spans="1:40" s="4" customFormat="1" x14ac:dyDescent="0.25">
      <c r="A28" s="27">
        <v>18</v>
      </c>
      <c r="B28" s="71">
        <f t="shared" si="1"/>
        <v>858</v>
      </c>
      <c r="C28" s="71">
        <f t="shared" si="1"/>
        <v>537</v>
      </c>
      <c r="D28" s="71">
        <f t="shared" si="1"/>
        <v>321</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1</v>
      </c>
      <c r="AB28" s="71">
        <v>0</v>
      </c>
      <c r="AC28" s="71"/>
      <c r="AD28" s="71">
        <v>0</v>
      </c>
      <c r="AE28" s="71">
        <v>0</v>
      </c>
      <c r="AF28" s="71">
        <v>0</v>
      </c>
      <c r="AG28" s="71"/>
      <c r="AH28" s="71">
        <v>19</v>
      </c>
      <c r="AI28" s="71">
        <v>13</v>
      </c>
      <c r="AJ28" s="71">
        <v>6</v>
      </c>
      <c r="AK28" s="71"/>
      <c r="AL28" s="71">
        <v>838</v>
      </c>
      <c r="AM28" s="71">
        <v>523</v>
      </c>
      <c r="AN28" s="71">
        <v>315</v>
      </c>
    </row>
    <row r="29" spans="1:40" s="4" customFormat="1" x14ac:dyDescent="0.25">
      <c r="A29" s="27">
        <v>19</v>
      </c>
      <c r="B29" s="71">
        <f t="shared" si="1"/>
        <v>477</v>
      </c>
      <c r="C29" s="71">
        <f t="shared" si="1"/>
        <v>293</v>
      </c>
      <c r="D29" s="71">
        <f t="shared" si="1"/>
        <v>184</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0</v>
      </c>
      <c r="AA29" s="71">
        <v>0</v>
      </c>
      <c r="AB29" s="71">
        <v>0</v>
      </c>
      <c r="AC29" s="71"/>
      <c r="AD29" s="71">
        <v>0</v>
      </c>
      <c r="AE29" s="71">
        <v>0</v>
      </c>
      <c r="AF29" s="71">
        <v>0</v>
      </c>
      <c r="AG29" s="71"/>
      <c r="AH29" s="71">
        <v>11</v>
      </c>
      <c r="AI29" s="71">
        <v>6</v>
      </c>
      <c r="AJ29" s="71">
        <v>5</v>
      </c>
      <c r="AK29" s="71"/>
      <c r="AL29" s="71">
        <v>466</v>
      </c>
      <c r="AM29" s="71">
        <v>287</v>
      </c>
      <c r="AN29" s="71">
        <v>179</v>
      </c>
    </row>
    <row r="30" spans="1:40" s="4" customFormat="1" x14ac:dyDescent="0.25">
      <c r="A30" s="27">
        <v>20</v>
      </c>
      <c r="B30" s="71">
        <f t="shared" si="1"/>
        <v>244</v>
      </c>
      <c r="C30" s="71">
        <f t="shared" si="1"/>
        <v>138</v>
      </c>
      <c r="D30" s="71">
        <f t="shared" si="1"/>
        <v>106</v>
      </c>
      <c r="E30" s="71"/>
      <c r="F30" s="71">
        <v>0</v>
      </c>
      <c r="G30" s="71">
        <v>0</v>
      </c>
      <c r="H30" s="71">
        <v>0</v>
      </c>
      <c r="I30" s="71"/>
      <c r="J30" s="71">
        <v>0</v>
      </c>
      <c r="K30" s="71">
        <v>0</v>
      </c>
      <c r="L30" s="71">
        <v>0</v>
      </c>
      <c r="M30" s="71"/>
      <c r="N30" s="71">
        <v>0</v>
      </c>
      <c r="O30" s="71">
        <v>0</v>
      </c>
      <c r="P30" s="71">
        <v>0</v>
      </c>
      <c r="Q30" s="71"/>
      <c r="R30" s="71">
        <v>0</v>
      </c>
      <c r="S30" s="71">
        <v>0</v>
      </c>
      <c r="T30" s="71">
        <v>0</v>
      </c>
      <c r="U30" s="71"/>
      <c r="V30" s="71">
        <v>0</v>
      </c>
      <c r="W30" s="71">
        <v>0</v>
      </c>
      <c r="X30" s="71">
        <v>0</v>
      </c>
      <c r="Y30" s="71"/>
      <c r="Z30" s="71">
        <v>0</v>
      </c>
      <c r="AA30" s="71">
        <v>0</v>
      </c>
      <c r="AB30" s="71">
        <v>0</v>
      </c>
      <c r="AC30" s="71"/>
      <c r="AD30" s="71">
        <v>0</v>
      </c>
      <c r="AE30" s="71">
        <v>0</v>
      </c>
      <c r="AF30" s="71">
        <v>0</v>
      </c>
      <c r="AG30" s="71"/>
      <c r="AH30" s="71">
        <v>3</v>
      </c>
      <c r="AI30" s="71">
        <v>1</v>
      </c>
      <c r="AJ30" s="71">
        <v>2</v>
      </c>
      <c r="AK30" s="71"/>
      <c r="AL30" s="71">
        <v>241</v>
      </c>
      <c r="AM30" s="71">
        <v>137</v>
      </c>
      <c r="AN30" s="71">
        <v>104</v>
      </c>
    </row>
    <row r="31" spans="1:40" s="4" customFormat="1" x14ac:dyDescent="0.25">
      <c r="A31" s="27">
        <v>21</v>
      </c>
      <c r="B31" s="71">
        <f t="shared" si="1"/>
        <v>118</v>
      </c>
      <c r="C31" s="71">
        <f t="shared" si="1"/>
        <v>65</v>
      </c>
      <c r="D31" s="71">
        <f t="shared" si="1"/>
        <v>53</v>
      </c>
      <c r="E31" s="71"/>
      <c r="F31" s="71">
        <v>0</v>
      </c>
      <c r="G31" s="71">
        <v>0</v>
      </c>
      <c r="H31" s="71">
        <v>0</v>
      </c>
      <c r="I31" s="71"/>
      <c r="J31" s="71">
        <v>0</v>
      </c>
      <c r="K31" s="71">
        <v>0</v>
      </c>
      <c r="L31" s="71">
        <v>0</v>
      </c>
      <c r="M31" s="71"/>
      <c r="N31" s="71">
        <v>0</v>
      </c>
      <c r="O31" s="71">
        <v>0</v>
      </c>
      <c r="P31" s="71">
        <v>0</v>
      </c>
      <c r="Q31" s="71"/>
      <c r="R31" s="71">
        <v>0</v>
      </c>
      <c r="S31" s="71">
        <v>0</v>
      </c>
      <c r="T31" s="71">
        <v>0</v>
      </c>
      <c r="U31" s="71"/>
      <c r="V31" s="71">
        <v>0</v>
      </c>
      <c r="W31" s="71">
        <v>0</v>
      </c>
      <c r="X31" s="71">
        <v>0</v>
      </c>
      <c r="Y31" s="71"/>
      <c r="Z31" s="71">
        <v>0</v>
      </c>
      <c r="AA31" s="71">
        <v>0</v>
      </c>
      <c r="AB31" s="71">
        <v>0</v>
      </c>
      <c r="AC31" s="71"/>
      <c r="AD31" s="71">
        <v>0</v>
      </c>
      <c r="AE31" s="71">
        <v>0</v>
      </c>
      <c r="AF31" s="71">
        <v>0</v>
      </c>
      <c r="AG31" s="71"/>
      <c r="AH31" s="71">
        <v>2</v>
      </c>
      <c r="AI31" s="71">
        <v>1</v>
      </c>
      <c r="AJ31" s="71">
        <v>1</v>
      </c>
      <c r="AK31" s="71"/>
      <c r="AL31" s="71">
        <v>116</v>
      </c>
      <c r="AM31" s="71">
        <v>64</v>
      </c>
      <c r="AN31" s="71">
        <v>52</v>
      </c>
    </row>
    <row r="32" spans="1:40" s="4" customFormat="1" x14ac:dyDescent="0.25">
      <c r="A32" s="27">
        <v>22</v>
      </c>
      <c r="B32" s="71">
        <f t="shared" si="1"/>
        <v>17</v>
      </c>
      <c r="C32" s="71">
        <f t="shared" si="1"/>
        <v>11</v>
      </c>
      <c r="D32" s="71">
        <f t="shared" si="1"/>
        <v>6</v>
      </c>
      <c r="E32" s="71"/>
      <c r="F32" s="71">
        <v>0</v>
      </c>
      <c r="G32" s="71">
        <v>0</v>
      </c>
      <c r="H32" s="71">
        <v>0</v>
      </c>
      <c r="I32" s="71"/>
      <c r="J32" s="71">
        <v>0</v>
      </c>
      <c r="K32" s="71">
        <v>0</v>
      </c>
      <c r="L32" s="71">
        <v>0</v>
      </c>
      <c r="M32" s="71"/>
      <c r="N32" s="71">
        <v>0</v>
      </c>
      <c r="O32" s="71">
        <v>0</v>
      </c>
      <c r="P32" s="71">
        <v>0</v>
      </c>
      <c r="Q32" s="71"/>
      <c r="R32" s="71">
        <v>0</v>
      </c>
      <c r="S32" s="71">
        <v>0</v>
      </c>
      <c r="T32" s="71">
        <v>0</v>
      </c>
      <c r="U32" s="71"/>
      <c r="V32" s="71">
        <v>0</v>
      </c>
      <c r="W32" s="71">
        <v>0</v>
      </c>
      <c r="X32" s="71">
        <v>0</v>
      </c>
      <c r="Y32" s="71"/>
      <c r="Z32" s="71">
        <v>0</v>
      </c>
      <c r="AA32" s="71">
        <v>0</v>
      </c>
      <c r="AB32" s="71">
        <v>0</v>
      </c>
      <c r="AC32" s="71"/>
      <c r="AD32" s="71">
        <v>0</v>
      </c>
      <c r="AE32" s="71">
        <v>0</v>
      </c>
      <c r="AF32" s="71">
        <v>0</v>
      </c>
      <c r="AG32" s="71"/>
      <c r="AH32" s="71">
        <v>0</v>
      </c>
      <c r="AI32" s="71">
        <v>0</v>
      </c>
      <c r="AJ32" s="71">
        <v>0</v>
      </c>
      <c r="AK32" s="71"/>
      <c r="AL32" s="71">
        <v>17</v>
      </c>
      <c r="AM32" s="71">
        <v>11</v>
      </c>
      <c r="AN32" s="71">
        <v>6</v>
      </c>
    </row>
    <row r="33" spans="1:41" s="4" customFormat="1" x14ac:dyDescent="0.25">
      <c r="A33" s="27">
        <v>23</v>
      </c>
      <c r="B33" s="71">
        <f t="shared" si="1"/>
        <v>10</v>
      </c>
      <c r="C33" s="71">
        <f t="shared" si="1"/>
        <v>5</v>
      </c>
      <c r="D33" s="71">
        <f t="shared" si="1"/>
        <v>5</v>
      </c>
      <c r="E33" s="71"/>
      <c r="F33" s="71">
        <v>0</v>
      </c>
      <c r="G33" s="71">
        <v>0</v>
      </c>
      <c r="H33" s="71">
        <v>0</v>
      </c>
      <c r="I33" s="71"/>
      <c r="J33" s="71">
        <v>0</v>
      </c>
      <c r="K33" s="71">
        <v>0</v>
      </c>
      <c r="L33" s="71">
        <v>0</v>
      </c>
      <c r="M33" s="71"/>
      <c r="N33" s="71">
        <v>0</v>
      </c>
      <c r="O33" s="71">
        <v>0</v>
      </c>
      <c r="P33" s="71">
        <v>0</v>
      </c>
      <c r="Q33" s="71"/>
      <c r="R33" s="71">
        <v>0</v>
      </c>
      <c r="S33" s="71">
        <v>0</v>
      </c>
      <c r="T33" s="71">
        <v>0</v>
      </c>
      <c r="U33" s="71"/>
      <c r="V33" s="71">
        <v>0</v>
      </c>
      <c r="W33" s="71">
        <v>0</v>
      </c>
      <c r="X33" s="71">
        <v>0</v>
      </c>
      <c r="Y33" s="71"/>
      <c r="Z33" s="71">
        <v>0</v>
      </c>
      <c r="AA33" s="71">
        <v>0</v>
      </c>
      <c r="AB33" s="71">
        <v>0</v>
      </c>
      <c r="AC33" s="71"/>
      <c r="AD33" s="71">
        <v>0</v>
      </c>
      <c r="AE33" s="71">
        <v>0</v>
      </c>
      <c r="AF33" s="71">
        <v>0</v>
      </c>
      <c r="AG33" s="71"/>
      <c r="AH33" s="71">
        <v>0</v>
      </c>
      <c r="AI33" s="71">
        <v>0</v>
      </c>
      <c r="AJ33" s="71">
        <v>0</v>
      </c>
      <c r="AK33" s="71"/>
      <c r="AL33" s="71">
        <v>10</v>
      </c>
      <c r="AM33" s="71">
        <v>5</v>
      </c>
      <c r="AN33" s="71">
        <v>5</v>
      </c>
    </row>
    <row r="34" spans="1:41" s="4" customFormat="1" x14ac:dyDescent="0.25">
      <c r="A34" s="27">
        <v>24</v>
      </c>
      <c r="B34" s="71">
        <f t="shared" si="1"/>
        <v>7</v>
      </c>
      <c r="C34" s="71">
        <f t="shared" si="1"/>
        <v>2</v>
      </c>
      <c r="D34" s="71">
        <f t="shared" si="1"/>
        <v>5</v>
      </c>
      <c r="E34" s="71"/>
      <c r="F34" s="71">
        <v>0</v>
      </c>
      <c r="G34" s="71">
        <v>0</v>
      </c>
      <c r="H34" s="71">
        <v>0</v>
      </c>
      <c r="I34" s="71"/>
      <c r="J34" s="71">
        <v>0</v>
      </c>
      <c r="K34" s="71">
        <v>0</v>
      </c>
      <c r="L34" s="71">
        <v>0</v>
      </c>
      <c r="M34" s="71"/>
      <c r="N34" s="71">
        <v>0</v>
      </c>
      <c r="O34" s="71">
        <v>0</v>
      </c>
      <c r="P34" s="71">
        <v>0</v>
      </c>
      <c r="Q34" s="71"/>
      <c r="R34" s="71">
        <v>0</v>
      </c>
      <c r="S34" s="71">
        <v>0</v>
      </c>
      <c r="T34" s="71">
        <v>0</v>
      </c>
      <c r="U34" s="71"/>
      <c r="V34" s="71">
        <v>0</v>
      </c>
      <c r="W34" s="71">
        <v>0</v>
      </c>
      <c r="X34" s="71">
        <v>0</v>
      </c>
      <c r="Y34" s="71"/>
      <c r="Z34" s="71">
        <v>1</v>
      </c>
      <c r="AA34" s="71">
        <v>0</v>
      </c>
      <c r="AB34" s="71">
        <v>1</v>
      </c>
      <c r="AC34" s="71"/>
      <c r="AD34" s="71">
        <v>0</v>
      </c>
      <c r="AE34" s="71">
        <v>0</v>
      </c>
      <c r="AF34" s="71">
        <v>0</v>
      </c>
      <c r="AG34" s="71"/>
      <c r="AH34" s="71">
        <v>0</v>
      </c>
      <c r="AI34" s="71">
        <v>0</v>
      </c>
      <c r="AJ34" s="71">
        <v>0</v>
      </c>
      <c r="AK34" s="71"/>
      <c r="AL34" s="71">
        <v>6</v>
      </c>
      <c r="AM34" s="71">
        <v>2</v>
      </c>
      <c r="AN34" s="71">
        <v>4</v>
      </c>
    </row>
    <row r="35" spans="1:41" s="4" customFormat="1" x14ac:dyDescent="0.25">
      <c r="A35" s="27" t="s">
        <v>356</v>
      </c>
      <c r="B35" s="71">
        <f t="shared" si="1"/>
        <v>8</v>
      </c>
      <c r="C35" s="71">
        <f t="shared" si="1"/>
        <v>2</v>
      </c>
      <c r="D35" s="71">
        <f t="shared" si="1"/>
        <v>6</v>
      </c>
      <c r="E35" s="71"/>
      <c r="F35" s="71">
        <v>0</v>
      </c>
      <c r="G35" s="71">
        <v>0</v>
      </c>
      <c r="H35" s="71">
        <v>0</v>
      </c>
      <c r="I35" s="71"/>
      <c r="J35" s="71">
        <v>0</v>
      </c>
      <c r="K35" s="71">
        <v>0</v>
      </c>
      <c r="L35" s="71">
        <v>0</v>
      </c>
      <c r="M35" s="71"/>
      <c r="N35" s="71">
        <v>0</v>
      </c>
      <c r="O35" s="71">
        <v>0</v>
      </c>
      <c r="P35" s="71">
        <v>0</v>
      </c>
      <c r="Q35" s="71"/>
      <c r="R35" s="71">
        <v>0</v>
      </c>
      <c r="S35" s="71">
        <v>0</v>
      </c>
      <c r="T35" s="71">
        <v>0</v>
      </c>
      <c r="U35" s="71"/>
      <c r="V35" s="71">
        <v>0</v>
      </c>
      <c r="W35" s="71">
        <v>0</v>
      </c>
      <c r="X35" s="71">
        <v>0</v>
      </c>
      <c r="Y35" s="71"/>
      <c r="Z35" s="71">
        <v>0</v>
      </c>
      <c r="AA35" s="71">
        <v>0</v>
      </c>
      <c r="AB35" s="71">
        <v>0</v>
      </c>
      <c r="AC35" s="71"/>
      <c r="AD35" s="71">
        <v>0</v>
      </c>
      <c r="AE35" s="71">
        <v>0</v>
      </c>
      <c r="AF35" s="71">
        <v>0</v>
      </c>
      <c r="AG35" s="71"/>
      <c r="AH35" s="71">
        <v>0</v>
      </c>
      <c r="AI35" s="71">
        <v>0</v>
      </c>
      <c r="AJ35" s="71">
        <v>0</v>
      </c>
      <c r="AK35" s="71"/>
      <c r="AL35" s="71">
        <v>8</v>
      </c>
      <c r="AM35" s="71">
        <v>2</v>
      </c>
      <c r="AN35" s="71">
        <v>6</v>
      </c>
    </row>
    <row r="36" spans="1:41" s="4" customFormat="1" x14ac:dyDescent="0.25">
      <c r="A36" s="27" t="s">
        <v>357</v>
      </c>
      <c r="B36" s="71">
        <f t="shared" si="1"/>
        <v>5</v>
      </c>
      <c r="C36" s="71">
        <f t="shared" si="1"/>
        <v>3</v>
      </c>
      <c r="D36" s="71">
        <f t="shared" si="1"/>
        <v>2</v>
      </c>
      <c r="E36" s="71"/>
      <c r="F36" s="71">
        <v>0</v>
      </c>
      <c r="G36" s="71">
        <v>0</v>
      </c>
      <c r="H36" s="71">
        <v>0</v>
      </c>
      <c r="I36" s="71"/>
      <c r="J36" s="71">
        <v>0</v>
      </c>
      <c r="K36" s="71">
        <v>0</v>
      </c>
      <c r="L36" s="71">
        <v>0</v>
      </c>
      <c r="M36" s="71"/>
      <c r="N36" s="71">
        <v>0</v>
      </c>
      <c r="O36" s="71">
        <v>0</v>
      </c>
      <c r="P36" s="71">
        <v>0</v>
      </c>
      <c r="Q36" s="71"/>
      <c r="R36" s="71">
        <v>0</v>
      </c>
      <c r="S36" s="71">
        <v>0</v>
      </c>
      <c r="T36" s="71">
        <v>0</v>
      </c>
      <c r="U36" s="71"/>
      <c r="V36" s="71">
        <v>0</v>
      </c>
      <c r="W36" s="71">
        <v>0</v>
      </c>
      <c r="X36" s="71">
        <v>0</v>
      </c>
      <c r="Y36" s="71"/>
      <c r="Z36" s="71">
        <v>0</v>
      </c>
      <c r="AA36" s="71">
        <v>0</v>
      </c>
      <c r="AB36" s="71">
        <v>0</v>
      </c>
      <c r="AC36" s="71"/>
      <c r="AD36" s="71">
        <v>0</v>
      </c>
      <c r="AE36" s="71">
        <v>0</v>
      </c>
      <c r="AF36" s="71">
        <v>0</v>
      </c>
      <c r="AG36" s="71"/>
      <c r="AH36" s="71">
        <v>1</v>
      </c>
      <c r="AI36" s="71">
        <v>1</v>
      </c>
      <c r="AJ36" s="71">
        <v>0</v>
      </c>
      <c r="AK36" s="71"/>
      <c r="AL36" s="71">
        <v>4</v>
      </c>
      <c r="AM36" s="71">
        <v>2</v>
      </c>
      <c r="AN36" s="71">
        <v>2</v>
      </c>
    </row>
    <row r="37" spans="1:41" s="4" customFormat="1" x14ac:dyDescent="0.25">
      <c r="A37" s="27" t="s">
        <v>358</v>
      </c>
      <c r="B37" s="71">
        <f t="shared" si="1"/>
        <v>2</v>
      </c>
      <c r="C37" s="71">
        <f t="shared" si="1"/>
        <v>1</v>
      </c>
      <c r="D37" s="71">
        <f t="shared" si="1"/>
        <v>1</v>
      </c>
      <c r="E37" s="71"/>
      <c r="F37" s="71">
        <v>0</v>
      </c>
      <c r="G37" s="71">
        <v>0</v>
      </c>
      <c r="H37" s="71">
        <v>0</v>
      </c>
      <c r="I37" s="71"/>
      <c r="J37" s="71">
        <v>0</v>
      </c>
      <c r="K37" s="71">
        <v>0</v>
      </c>
      <c r="L37" s="71">
        <v>0</v>
      </c>
      <c r="M37" s="71"/>
      <c r="N37" s="71">
        <v>0</v>
      </c>
      <c r="O37" s="71">
        <v>0</v>
      </c>
      <c r="P37" s="71">
        <v>0</v>
      </c>
      <c r="Q37" s="71"/>
      <c r="R37" s="71">
        <v>0</v>
      </c>
      <c r="S37" s="71">
        <v>0</v>
      </c>
      <c r="T37" s="71">
        <v>0</v>
      </c>
      <c r="U37" s="71"/>
      <c r="V37" s="71">
        <v>0</v>
      </c>
      <c r="W37" s="71">
        <v>0</v>
      </c>
      <c r="X37" s="71">
        <v>0</v>
      </c>
      <c r="Y37" s="71"/>
      <c r="Z37" s="71">
        <v>0</v>
      </c>
      <c r="AA37" s="71">
        <v>0</v>
      </c>
      <c r="AB37" s="71">
        <v>0</v>
      </c>
      <c r="AC37" s="71"/>
      <c r="AD37" s="71">
        <v>0</v>
      </c>
      <c r="AE37" s="71">
        <v>0</v>
      </c>
      <c r="AF37" s="71">
        <v>0</v>
      </c>
      <c r="AG37" s="71"/>
      <c r="AH37" s="71">
        <v>0</v>
      </c>
      <c r="AI37" s="71">
        <v>0</v>
      </c>
      <c r="AJ37" s="71">
        <v>0</v>
      </c>
      <c r="AK37" s="71"/>
      <c r="AL37" s="71">
        <v>2</v>
      </c>
      <c r="AM37" s="71">
        <v>1</v>
      </c>
      <c r="AN37" s="71">
        <v>1</v>
      </c>
    </row>
    <row r="38" spans="1:41" s="4" customFormat="1" ht="13.5" thickBot="1" x14ac:dyDescent="0.3">
      <c r="A38" s="27" t="s">
        <v>359</v>
      </c>
      <c r="B38" s="71">
        <f t="shared" si="1"/>
        <v>1</v>
      </c>
      <c r="C38" s="71">
        <f t="shared" si="1"/>
        <v>0</v>
      </c>
      <c r="D38" s="71">
        <f t="shared" si="1"/>
        <v>1</v>
      </c>
      <c r="E38" s="71"/>
      <c r="F38" s="71">
        <v>0</v>
      </c>
      <c r="G38" s="71">
        <v>0</v>
      </c>
      <c r="H38" s="71">
        <v>0</v>
      </c>
      <c r="I38" s="71"/>
      <c r="J38" s="71">
        <v>0</v>
      </c>
      <c r="K38" s="71">
        <v>0</v>
      </c>
      <c r="L38" s="71">
        <v>0</v>
      </c>
      <c r="M38" s="71"/>
      <c r="N38" s="71">
        <v>0</v>
      </c>
      <c r="O38" s="71">
        <v>0</v>
      </c>
      <c r="P38" s="71">
        <v>0</v>
      </c>
      <c r="Q38" s="71"/>
      <c r="R38" s="71">
        <v>0</v>
      </c>
      <c r="S38" s="71">
        <v>0</v>
      </c>
      <c r="T38" s="71">
        <v>0</v>
      </c>
      <c r="U38" s="71"/>
      <c r="V38" s="71">
        <v>0</v>
      </c>
      <c r="W38" s="71">
        <v>0</v>
      </c>
      <c r="X38" s="71">
        <v>0</v>
      </c>
      <c r="Y38" s="71"/>
      <c r="Z38" s="71">
        <v>0</v>
      </c>
      <c r="AA38" s="71">
        <v>0</v>
      </c>
      <c r="AB38" s="71">
        <v>0</v>
      </c>
      <c r="AC38" s="71"/>
      <c r="AD38" s="71">
        <v>0</v>
      </c>
      <c r="AE38" s="71">
        <v>0</v>
      </c>
      <c r="AF38" s="71">
        <v>0</v>
      </c>
      <c r="AG38" s="71"/>
      <c r="AH38" s="71">
        <v>0</v>
      </c>
      <c r="AI38" s="71">
        <v>0</v>
      </c>
      <c r="AJ38" s="71">
        <v>0</v>
      </c>
      <c r="AK38" s="71"/>
      <c r="AL38" s="71">
        <v>1</v>
      </c>
      <c r="AM38" s="71">
        <v>0</v>
      </c>
      <c r="AN38" s="71">
        <v>1</v>
      </c>
    </row>
    <row r="39" spans="1:41" ht="15" customHeight="1" x14ac:dyDescent="0.25">
      <c r="A39" s="88" t="s">
        <v>967</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row>
    <row r="40" spans="1:41" ht="15" customHeight="1" x14ac:dyDescent="0.25">
      <c r="A40" s="55" t="s">
        <v>262</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row>
    <row r="41" spans="1:41" ht="15" customHeight="1" x14ac:dyDescent="0.25">
      <c r="A41" s="468"/>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row>
    <row r="42" spans="1:41" ht="15" customHeight="1" x14ac:dyDescent="0.25">
      <c r="A42" s="468"/>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row>
  </sheetData>
  <mergeCells count="18">
    <mergeCell ref="A1:AN1"/>
    <mergeCell ref="A2:AN2"/>
    <mergeCell ref="A3:AN3"/>
    <mergeCell ref="A4:AN4"/>
    <mergeCell ref="A5:AN5"/>
    <mergeCell ref="A41:AN41"/>
    <mergeCell ref="A42:AN42"/>
    <mergeCell ref="AH6:AJ6"/>
    <mergeCell ref="AL6:AN6"/>
    <mergeCell ref="R6:T6"/>
    <mergeCell ref="V6:X6"/>
    <mergeCell ref="Z6:AB6"/>
    <mergeCell ref="AD6:AF6"/>
    <mergeCell ref="A6:A7"/>
    <mergeCell ref="B6:D6"/>
    <mergeCell ref="F6:H6"/>
    <mergeCell ref="J6:L6"/>
    <mergeCell ref="N6:P6"/>
  </mergeCells>
  <hyperlinks>
    <hyperlink ref="AO2" location="Contenido!A1" display="Contenido" xr:uid="{3F602C90-8B2F-41AE-9C6A-984276727972}"/>
  </hyperlinks>
  <printOptions horizontalCentered="1"/>
  <pageMargins left="0.39370078740157483" right="0.39370078740157483" top="0.39370078740157483" bottom="0.39370078740157483" header="0.31496062992125984" footer="0.31496062992125984"/>
  <pageSetup paperSize="172" scale="48"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579E6-9852-413D-A975-993D5A69A115}">
  <sheetPr codeName="Hoja113">
    <tabColor rgb="FFAFCAFF"/>
    <pageSetUpPr fitToPage="1"/>
  </sheetPr>
  <dimension ref="A1:AG33"/>
  <sheetViews>
    <sheetView showGridLines="0" showOutlineSymbols="0" showWhiteSpace="0" zoomScaleNormal="100" workbookViewId="0">
      <selection activeCell="C35" sqref="C35"/>
    </sheetView>
  </sheetViews>
  <sheetFormatPr baseColWidth="10" defaultColWidth="11" defaultRowHeight="13" x14ac:dyDescent="0.25"/>
  <cols>
    <col min="1" max="1" width="15.58203125" style="161" customWidth="1"/>
    <col min="2" max="4" width="7.33203125" style="240" customWidth="1"/>
    <col min="5" max="5" width="1.75" style="240" customWidth="1"/>
    <col min="6" max="8" width="7.33203125" style="240" customWidth="1"/>
    <col min="9" max="9" width="1.75" style="240" customWidth="1"/>
    <col min="10" max="12" width="7.33203125" style="240" customWidth="1"/>
    <col min="13" max="13" width="1.75" style="240" customWidth="1"/>
    <col min="14" max="16" width="7.33203125" style="240" customWidth="1"/>
    <col min="17" max="17" width="1.75" style="240" customWidth="1"/>
    <col min="18" max="20" width="7.33203125" style="240" customWidth="1"/>
    <col min="21" max="21" width="1.75" style="240" customWidth="1"/>
    <col min="22" max="24" width="7.33203125" style="240" customWidth="1"/>
    <col min="25" max="25" width="1.75" style="240" customWidth="1"/>
    <col min="26" max="28" width="7.33203125" style="240" customWidth="1"/>
    <col min="29" max="29" width="1.75" style="240" customWidth="1"/>
    <col min="30" max="32" width="7.33203125" style="240" customWidth="1"/>
    <col min="33" max="33" width="11" style="47"/>
    <col min="34" max="16384" width="11" style="8"/>
  </cols>
  <sheetData>
    <row r="1" spans="1:33" ht="15" customHeight="1" x14ac:dyDescent="0.25">
      <c r="A1" s="436" t="s">
        <v>566</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19"/>
    </row>
    <row r="2" spans="1:33" ht="15" customHeight="1" x14ac:dyDescent="0.25">
      <c r="A2" s="437" t="s">
        <v>513</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91" t="s">
        <v>0</v>
      </c>
    </row>
    <row r="3" spans="1:33" ht="14.5" x14ac:dyDescent="0.25">
      <c r="A3" s="437" t="s">
        <v>563</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19"/>
    </row>
    <row r="4" spans="1:33" s="4" customFormat="1" ht="14.5" x14ac:dyDescent="0.25">
      <c r="A4" s="462" t="s">
        <v>906</v>
      </c>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58"/>
    </row>
    <row r="5" spans="1:33"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row>
    <row r="6" spans="1:33" s="6" customFormat="1" ht="22.5" customHeight="1" x14ac:dyDescent="0.25">
      <c r="A6" s="438" t="s">
        <v>574</v>
      </c>
      <c r="B6" s="435" t="s">
        <v>188</v>
      </c>
      <c r="C6" s="435"/>
      <c r="D6" s="435"/>
      <c r="E6" s="110"/>
      <c r="F6" s="435" t="s">
        <v>320</v>
      </c>
      <c r="G6" s="435"/>
      <c r="H6" s="435"/>
      <c r="I6" s="110"/>
      <c r="J6" s="435" t="s">
        <v>321</v>
      </c>
      <c r="K6" s="435"/>
      <c r="L6" s="435"/>
      <c r="M6" s="110"/>
      <c r="N6" s="435" t="s">
        <v>531</v>
      </c>
      <c r="O6" s="435"/>
      <c r="P6" s="435"/>
      <c r="Q6" s="110"/>
      <c r="R6" s="435" t="s">
        <v>516</v>
      </c>
      <c r="S6" s="435"/>
      <c r="T6" s="435"/>
      <c r="U6" s="118"/>
      <c r="V6" s="435" t="s">
        <v>517</v>
      </c>
      <c r="W6" s="435"/>
      <c r="X6" s="435"/>
      <c r="Y6" s="118"/>
      <c r="Z6" s="460" t="s">
        <v>518</v>
      </c>
      <c r="AA6" s="435"/>
      <c r="AB6" s="435"/>
      <c r="AC6" s="118"/>
      <c r="AD6" s="435" t="s">
        <v>519</v>
      </c>
      <c r="AE6" s="435"/>
      <c r="AF6" s="435"/>
      <c r="AG6" s="46"/>
    </row>
    <row r="7" spans="1:33" s="6" customFormat="1" ht="22.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46"/>
    </row>
    <row r="8" spans="1:33" s="6" customFormat="1" ht="5.25" customHeigh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46"/>
    </row>
    <row r="9" spans="1:33" s="6" customFormat="1" x14ac:dyDescent="0.25">
      <c r="A9" s="157" t="s">
        <v>188</v>
      </c>
      <c r="B9" s="70">
        <f>SUM(B10:B31)</f>
        <v>127</v>
      </c>
      <c r="C9" s="70">
        <f t="shared" ref="C9:D9" si="0">SUM(C10:C31)</f>
        <v>90</v>
      </c>
      <c r="D9" s="70">
        <f t="shared" si="0"/>
        <v>37</v>
      </c>
      <c r="E9" s="70"/>
      <c r="F9" s="70">
        <f>SUM(F10:F31)</f>
        <v>1</v>
      </c>
      <c r="G9" s="70">
        <f>SUM(G10:G31)</f>
        <v>1</v>
      </c>
      <c r="H9" s="70">
        <f>SUM(H10:H31)</f>
        <v>0</v>
      </c>
      <c r="I9" s="70"/>
      <c r="J9" s="70">
        <f>SUM(J10:J31)</f>
        <v>1</v>
      </c>
      <c r="K9" s="70">
        <f>SUM(K10:K31)</f>
        <v>0</v>
      </c>
      <c r="L9" s="70">
        <f>SUM(L10:L31)</f>
        <v>1</v>
      </c>
      <c r="M9" s="70"/>
      <c r="N9" s="70">
        <f>SUM(N10:N31)</f>
        <v>5</v>
      </c>
      <c r="O9" s="70">
        <f>SUM(O10:O31)</f>
        <v>3</v>
      </c>
      <c r="P9" s="70">
        <f>SUM(P10:P31)</f>
        <v>2</v>
      </c>
      <c r="Q9" s="70"/>
      <c r="R9" s="70">
        <f>SUM(R10:R31)</f>
        <v>13</v>
      </c>
      <c r="S9" s="70">
        <f>SUM(S10:S31)</f>
        <v>10</v>
      </c>
      <c r="T9" s="70">
        <f>SUM(T10:T31)</f>
        <v>3</v>
      </c>
      <c r="U9" s="70"/>
      <c r="V9" s="70">
        <f>SUM(V10:V31)</f>
        <v>11</v>
      </c>
      <c r="W9" s="70">
        <f>SUM(W10:W31)</f>
        <v>8</v>
      </c>
      <c r="X9" s="70">
        <f>SUM(X10:X31)</f>
        <v>3</v>
      </c>
      <c r="Y9" s="70"/>
      <c r="Z9" s="70">
        <f>SUM(Z10:Z31)</f>
        <v>57</v>
      </c>
      <c r="AA9" s="70">
        <f>SUM(AA10:AA31)</f>
        <v>39</v>
      </c>
      <c r="AB9" s="70">
        <f>SUM(AB10:AB31)</f>
        <v>18</v>
      </c>
      <c r="AC9" s="67"/>
      <c r="AD9" s="70">
        <f>SUM(AD10:AD31)</f>
        <v>39</v>
      </c>
      <c r="AE9" s="70">
        <f>SUM(AE10:AE31)</f>
        <v>29</v>
      </c>
      <c r="AF9" s="70">
        <f>SUM(AF10:AF31)</f>
        <v>10</v>
      </c>
      <c r="AG9" s="46"/>
    </row>
    <row r="10" spans="1:33" x14ac:dyDescent="0.25">
      <c r="A10" s="27">
        <v>3</v>
      </c>
      <c r="B10" s="71">
        <f>+F10+R10+V10+Z10+AD10+J10+N10</f>
        <v>1</v>
      </c>
      <c r="C10" s="71">
        <f t="shared" ref="C10:D10" si="1">+G10+S10+W10+AA10+AE10+K10+O10</f>
        <v>1</v>
      </c>
      <c r="D10" s="71">
        <f t="shared" si="1"/>
        <v>0</v>
      </c>
      <c r="E10" s="71"/>
      <c r="F10" s="71">
        <v>1</v>
      </c>
      <c r="G10" s="71">
        <v>1</v>
      </c>
      <c r="H10" s="71">
        <v>0</v>
      </c>
      <c r="I10" s="71"/>
      <c r="J10" s="71"/>
      <c r="K10" s="71"/>
      <c r="L10" s="71"/>
      <c r="M10" s="71"/>
      <c r="N10" s="71"/>
      <c r="O10" s="71"/>
      <c r="P10" s="71"/>
      <c r="Q10" s="71"/>
      <c r="R10" s="71"/>
      <c r="S10" s="71"/>
      <c r="T10" s="71"/>
      <c r="U10" s="71"/>
      <c r="V10" s="71"/>
      <c r="W10" s="71"/>
      <c r="X10" s="71"/>
      <c r="Y10" s="71"/>
      <c r="Z10" s="71"/>
      <c r="AA10" s="71"/>
      <c r="AB10" s="71"/>
      <c r="AC10" s="71"/>
      <c r="AD10" s="71"/>
      <c r="AE10" s="71"/>
      <c r="AF10" s="71"/>
    </row>
    <row r="11" spans="1:33" x14ac:dyDescent="0.25">
      <c r="A11" s="27">
        <v>4</v>
      </c>
      <c r="B11" s="71">
        <f t="shared" ref="B11:B23" si="2">+F11+R11+V11+Z11+AD11+J11+N11</f>
        <v>1</v>
      </c>
      <c r="C11" s="71">
        <f t="shared" ref="C11:C23" si="3">+G11+S11+W11+AA11+AE11+K11+O11</f>
        <v>0</v>
      </c>
      <c r="D11" s="71">
        <f t="shared" ref="D11:D23" si="4">+H11+T11+X11+AB11+AF11+L11+P11</f>
        <v>1</v>
      </c>
      <c r="E11" s="71"/>
      <c r="F11" s="71">
        <v>0</v>
      </c>
      <c r="G11" s="71">
        <v>0</v>
      </c>
      <c r="H11" s="71">
        <v>0</v>
      </c>
      <c r="I11" s="71"/>
      <c r="J11" s="71">
        <v>1</v>
      </c>
      <c r="K11" s="71">
        <v>0</v>
      </c>
      <c r="L11" s="71">
        <v>1</v>
      </c>
      <c r="M11" s="71"/>
      <c r="N11" s="71"/>
      <c r="O11" s="71"/>
      <c r="P11" s="71"/>
      <c r="Q11" s="71"/>
      <c r="R11" s="71"/>
      <c r="S11" s="71"/>
      <c r="T11" s="71"/>
      <c r="U11" s="71"/>
      <c r="V11" s="71"/>
      <c r="W11" s="71"/>
      <c r="X11" s="71"/>
      <c r="Y11" s="71"/>
      <c r="Z11" s="71"/>
      <c r="AA11" s="71"/>
      <c r="AB11" s="71"/>
      <c r="AC11" s="71"/>
      <c r="AD11" s="71"/>
      <c r="AE11" s="71"/>
      <c r="AF11" s="71"/>
    </row>
    <row r="12" spans="1:33" x14ac:dyDescent="0.25">
      <c r="A12" s="27">
        <v>5</v>
      </c>
      <c r="B12" s="71">
        <f t="shared" si="2"/>
        <v>3</v>
      </c>
      <c r="C12" s="71">
        <f t="shared" si="3"/>
        <v>2</v>
      </c>
      <c r="D12" s="71">
        <f t="shared" si="4"/>
        <v>1</v>
      </c>
      <c r="E12" s="71"/>
      <c r="F12" s="71">
        <v>0</v>
      </c>
      <c r="G12" s="71">
        <v>0</v>
      </c>
      <c r="H12" s="71">
        <v>0</v>
      </c>
      <c r="I12" s="71"/>
      <c r="J12" s="71">
        <v>0</v>
      </c>
      <c r="K12" s="71">
        <v>0</v>
      </c>
      <c r="L12" s="71">
        <v>0</v>
      </c>
      <c r="M12" s="71"/>
      <c r="N12" s="71">
        <v>3</v>
      </c>
      <c r="O12" s="71">
        <v>2</v>
      </c>
      <c r="P12" s="71">
        <v>1</v>
      </c>
      <c r="Q12" s="71"/>
      <c r="R12" s="71"/>
      <c r="S12" s="71"/>
      <c r="T12" s="71"/>
      <c r="U12" s="71"/>
      <c r="V12" s="71"/>
      <c r="W12" s="71"/>
      <c r="X12" s="71"/>
      <c r="Y12" s="71"/>
      <c r="Z12" s="71"/>
      <c r="AA12" s="71"/>
      <c r="AB12" s="71"/>
      <c r="AC12" s="71"/>
      <c r="AD12" s="71"/>
      <c r="AE12" s="71"/>
      <c r="AF12" s="71"/>
    </row>
    <row r="13" spans="1:33" x14ac:dyDescent="0.25">
      <c r="A13" s="27">
        <v>6</v>
      </c>
      <c r="B13" s="71">
        <f t="shared" si="2"/>
        <v>4</v>
      </c>
      <c r="C13" s="71">
        <f t="shared" si="3"/>
        <v>3</v>
      </c>
      <c r="D13" s="71">
        <f t="shared" si="4"/>
        <v>1</v>
      </c>
      <c r="E13" s="71"/>
      <c r="F13" s="71">
        <v>0</v>
      </c>
      <c r="G13" s="71">
        <v>0</v>
      </c>
      <c r="H13" s="71">
        <v>0</v>
      </c>
      <c r="I13" s="71"/>
      <c r="J13" s="71">
        <v>0</v>
      </c>
      <c r="K13" s="71">
        <v>0</v>
      </c>
      <c r="L13" s="71">
        <v>0</v>
      </c>
      <c r="M13" s="71"/>
      <c r="N13" s="71">
        <v>1</v>
      </c>
      <c r="O13" s="71">
        <v>1</v>
      </c>
      <c r="P13" s="71">
        <v>0</v>
      </c>
      <c r="Q13" s="71"/>
      <c r="R13" s="71">
        <v>3</v>
      </c>
      <c r="S13" s="71">
        <v>2</v>
      </c>
      <c r="T13" s="71">
        <v>1</v>
      </c>
      <c r="U13" s="71"/>
      <c r="V13" s="71"/>
      <c r="W13" s="71"/>
      <c r="X13" s="71"/>
      <c r="Y13" s="71"/>
      <c r="Z13" s="71"/>
      <c r="AA13" s="71"/>
      <c r="AB13" s="71"/>
      <c r="AC13" s="71"/>
      <c r="AD13" s="71"/>
      <c r="AE13" s="71"/>
      <c r="AF13" s="71"/>
    </row>
    <row r="14" spans="1:33" x14ac:dyDescent="0.25">
      <c r="A14" s="27">
        <v>7</v>
      </c>
      <c r="B14" s="71">
        <f t="shared" si="2"/>
        <v>4</v>
      </c>
      <c r="C14" s="71">
        <f t="shared" si="3"/>
        <v>3</v>
      </c>
      <c r="D14" s="71">
        <f t="shared" si="4"/>
        <v>1</v>
      </c>
      <c r="E14" s="71"/>
      <c r="F14" s="71">
        <v>0</v>
      </c>
      <c r="G14" s="71">
        <v>0</v>
      </c>
      <c r="H14" s="71">
        <v>0</v>
      </c>
      <c r="I14" s="71"/>
      <c r="J14" s="71">
        <v>0</v>
      </c>
      <c r="K14" s="71">
        <v>0</v>
      </c>
      <c r="L14" s="71">
        <v>0</v>
      </c>
      <c r="M14" s="71"/>
      <c r="N14" s="71">
        <v>1</v>
      </c>
      <c r="O14" s="71">
        <v>0</v>
      </c>
      <c r="P14" s="71">
        <v>1</v>
      </c>
      <c r="Q14" s="71"/>
      <c r="R14" s="71">
        <v>3</v>
      </c>
      <c r="S14" s="71">
        <v>3</v>
      </c>
      <c r="T14" s="71">
        <v>0</v>
      </c>
      <c r="U14" s="71"/>
      <c r="V14" s="71"/>
      <c r="W14" s="71"/>
      <c r="X14" s="71"/>
      <c r="Y14" s="71"/>
      <c r="Z14" s="71"/>
      <c r="AA14" s="71"/>
      <c r="AB14" s="71"/>
      <c r="AC14" s="71"/>
      <c r="AD14" s="71"/>
      <c r="AE14" s="71"/>
      <c r="AF14" s="71"/>
    </row>
    <row r="15" spans="1:33" x14ac:dyDescent="0.25">
      <c r="A15" s="27">
        <v>8</v>
      </c>
      <c r="B15" s="71">
        <f t="shared" si="2"/>
        <v>5</v>
      </c>
      <c r="C15" s="71">
        <f t="shared" si="3"/>
        <v>3</v>
      </c>
      <c r="D15" s="71">
        <f t="shared" si="4"/>
        <v>2</v>
      </c>
      <c r="E15" s="71"/>
      <c r="F15" s="71">
        <v>0</v>
      </c>
      <c r="G15" s="71">
        <v>0</v>
      </c>
      <c r="H15" s="71">
        <v>0</v>
      </c>
      <c r="I15" s="71"/>
      <c r="J15" s="71">
        <v>0</v>
      </c>
      <c r="K15" s="71">
        <v>0</v>
      </c>
      <c r="L15" s="71">
        <v>0</v>
      </c>
      <c r="M15" s="71"/>
      <c r="N15" s="71">
        <v>0</v>
      </c>
      <c r="O15" s="71">
        <v>0</v>
      </c>
      <c r="P15" s="71">
        <v>0</v>
      </c>
      <c r="Q15" s="71"/>
      <c r="R15" s="71">
        <v>5</v>
      </c>
      <c r="S15" s="71">
        <v>3</v>
      </c>
      <c r="T15" s="71">
        <v>2</v>
      </c>
      <c r="U15" s="71"/>
      <c r="V15" s="71"/>
      <c r="W15" s="71"/>
      <c r="X15" s="71"/>
      <c r="Y15" s="71"/>
      <c r="Z15" s="71"/>
      <c r="AA15" s="71"/>
      <c r="AB15" s="71"/>
      <c r="AC15" s="71"/>
      <c r="AD15" s="71"/>
      <c r="AE15" s="71"/>
      <c r="AF15" s="71"/>
    </row>
    <row r="16" spans="1:33" x14ac:dyDescent="0.25">
      <c r="A16" s="27">
        <v>9</v>
      </c>
      <c r="B16" s="71">
        <f t="shared" si="2"/>
        <v>2</v>
      </c>
      <c r="C16" s="71">
        <f t="shared" si="3"/>
        <v>2</v>
      </c>
      <c r="D16" s="71">
        <f t="shared" si="4"/>
        <v>0</v>
      </c>
      <c r="E16" s="71"/>
      <c r="F16" s="71">
        <v>0</v>
      </c>
      <c r="G16" s="71">
        <v>0</v>
      </c>
      <c r="H16" s="71">
        <v>0</v>
      </c>
      <c r="I16" s="71"/>
      <c r="J16" s="71">
        <v>0</v>
      </c>
      <c r="K16" s="71">
        <v>0</v>
      </c>
      <c r="L16" s="71">
        <v>0</v>
      </c>
      <c r="M16" s="71"/>
      <c r="N16" s="71">
        <v>0</v>
      </c>
      <c r="O16" s="71">
        <v>0</v>
      </c>
      <c r="P16" s="71">
        <v>0</v>
      </c>
      <c r="Q16" s="71"/>
      <c r="R16" s="71">
        <v>2</v>
      </c>
      <c r="S16" s="71">
        <v>2</v>
      </c>
      <c r="T16" s="71">
        <v>0</v>
      </c>
      <c r="U16" s="71"/>
      <c r="V16" s="71"/>
      <c r="W16" s="71"/>
      <c r="X16" s="71"/>
      <c r="Y16" s="71"/>
      <c r="Z16" s="71"/>
      <c r="AA16" s="71"/>
      <c r="AB16" s="71"/>
      <c r="AC16" s="71"/>
      <c r="AD16" s="71"/>
      <c r="AE16" s="71"/>
      <c r="AF16" s="71"/>
    </row>
    <row r="17" spans="1:33" x14ac:dyDescent="0.25">
      <c r="A17" s="27">
        <v>10</v>
      </c>
      <c r="B17" s="71">
        <f t="shared" si="2"/>
        <v>5</v>
      </c>
      <c r="C17" s="71">
        <f t="shared" si="3"/>
        <v>5</v>
      </c>
      <c r="D17" s="71">
        <f t="shared" si="4"/>
        <v>0</v>
      </c>
      <c r="E17" s="71"/>
      <c r="F17" s="71">
        <v>0</v>
      </c>
      <c r="G17" s="71">
        <v>0</v>
      </c>
      <c r="H17" s="71">
        <v>0</v>
      </c>
      <c r="I17" s="71"/>
      <c r="J17" s="71">
        <v>0</v>
      </c>
      <c r="K17" s="71">
        <v>0</v>
      </c>
      <c r="L17" s="71">
        <v>0</v>
      </c>
      <c r="M17" s="71"/>
      <c r="N17" s="71">
        <v>0</v>
      </c>
      <c r="O17" s="71">
        <v>0</v>
      </c>
      <c r="P17" s="71">
        <v>0</v>
      </c>
      <c r="Q17" s="71"/>
      <c r="R17" s="71">
        <v>0</v>
      </c>
      <c r="S17" s="71">
        <v>0</v>
      </c>
      <c r="T17" s="71">
        <v>0</v>
      </c>
      <c r="U17" s="71"/>
      <c r="V17" s="71">
        <v>5</v>
      </c>
      <c r="W17" s="71">
        <v>5</v>
      </c>
      <c r="X17" s="71">
        <v>0</v>
      </c>
      <c r="Y17" s="71"/>
      <c r="Z17" s="71"/>
      <c r="AA17" s="71"/>
      <c r="AB17" s="71"/>
      <c r="AC17" s="71"/>
      <c r="AD17" s="71"/>
      <c r="AE17" s="71"/>
      <c r="AF17" s="71"/>
    </row>
    <row r="18" spans="1:33" x14ac:dyDescent="0.25">
      <c r="A18" s="27">
        <v>11</v>
      </c>
      <c r="B18" s="71">
        <f t="shared" si="2"/>
        <v>2</v>
      </c>
      <c r="C18" s="71">
        <f t="shared" si="3"/>
        <v>1</v>
      </c>
      <c r="D18" s="71">
        <f t="shared" si="4"/>
        <v>1</v>
      </c>
      <c r="E18" s="71"/>
      <c r="F18" s="71">
        <v>0</v>
      </c>
      <c r="G18" s="71">
        <v>0</v>
      </c>
      <c r="H18" s="71">
        <v>0</v>
      </c>
      <c r="I18" s="71"/>
      <c r="J18" s="71">
        <v>0</v>
      </c>
      <c r="K18" s="71">
        <v>0</v>
      </c>
      <c r="L18" s="71">
        <v>0</v>
      </c>
      <c r="M18" s="71"/>
      <c r="N18" s="71">
        <v>0</v>
      </c>
      <c r="O18" s="71">
        <v>0</v>
      </c>
      <c r="P18" s="71">
        <v>0</v>
      </c>
      <c r="Q18" s="71"/>
      <c r="R18" s="71">
        <v>0</v>
      </c>
      <c r="S18" s="71">
        <v>0</v>
      </c>
      <c r="T18" s="71">
        <v>0</v>
      </c>
      <c r="U18" s="71"/>
      <c r="V18" s="71">
        <v>2</v>
      </c>
      <c r="W18" s="71">
        <v>1</v>
      </c>
      <c r="X18" s="71">
        <v>1</v>
      </c>
      <c r="Y18" s="71"/>
      <c r="Z18" s="71"/>
      <c r="AA18" s="71"/>
      <c r="AB18" s="71"/>
      <c r="AC18" s="71"/>
      <c r="AD18" s="71"/>
      <c r="AE18" s="71"/>
      <c r="AF18" s="71"/>
    </row>
    <row r="19" spans="1:33" x14ac:dyDescent="0.25">
      <c r="A19" s="27">
        <v>12</v>
      </c>
      <c r="B19" s="71">
        <f t="shared" si="2"/>
        <v>5</v>
      </c>
      <c r="C19" s="71">
        <f t="shared" si="3"/>
        <v>3</v>
      </c>
      <c r="D19" s="71">
        <f t="shared" si="4"/>
        <v>2</v>
      </c>
      <c r="E19" s="71"/>
      <c r="F19" s="71">
        <v>0</v>
      </c>
      <c r="G19" s="71">
        <v>0</v>
      </c>
      <c r="H19" s="71">
        <v>0</v>
      </c>
      <c r="I19" s="71"/>
      <c r="J19" s="71">
        <v>0</v>
      </c>
      <c r="K19" s="71">
        <v>0</v>
      </c>
      <c r="L19" s="71">
        <v>0</v>
      </c>
      <c r="M19" s="71"/>
      <c r="N19" s="71">
        <v>0</v>
      </c>
      <c r="O19" s="71">
        <v>0</v>
      </c>
      <c r="P19" s="71">
        <v>0</v>
      </c>
      <c r="Q19" s="71"/>
      <c r="R19" s="71">
        <v>0</v>
      </c>
      <c r="S19" s="71">
        <v>0</v>
      </c>
      <c r="T19" s="71">
        <v>0</v>
      </c>
      <c r="U19" s="71"/>
      <c r="V19" s="71">
        <v>2</v>
      </c>
      <c r="W19" s="71">
        <v>1</v>
      </c>
      <c r="X19" s="71">
        <v>1</v>
      </c>
      <c r="Y19" s="71"/>
      <c r="Z19" s="71">
        <v>3</v>
      </c>
      <c r="AA19" s="71">
        <v>2</v>
      </c>
      <c r="AB19" s="71">
        <v>1</v>
      </c>
      <c r="AC19" s="71"/>
      <c r="AD19" s="71"/>
      <c r="AE19" s="71"/>
      <c r="AF19" s="71"/>
    </row>
    <row r="20" spans="1:33" x14ac:dyDescent="0.25">
      <c r="A20" s="27">
        <v>13</v>
      </c>
      <c r="B20" s="71">
        <f t="shared" si="2"/>
        <v>8</v>
      </c>
      <c r="C20" s="71">
        <f t="shared" si="3"/>
        <v>5</v>
      </c>
      <c r="D20" s="71">
        <f t="shared" si="4"/>
        <v>3</v>
      </c>
      <c r="E20" s="71"/>
      <c r="F20" s="71">
        <v>0</v>
      </c>
      <c r="G20" s="71">
        <v>0</v>
      </c>
      <c r="H20" s="71">
        <v>0</v>
      </c>
      <c r="I20" s="71"/>
      <c r="J20" s="71">
        <v>0</v>
      </c>
      <c r="K20" s="71">
        <v>0</v>
      </c>
      <c r="L20" s="71">
        <v>0</v>
      </c>
      <c r="M20" s="71"/>
      <c r="N20" s="71">
        <v>0</v>
      </c>
      <c r="O20" s="71">
        <v>0</v>
      </c>
      <c r="P20" s="71">
        <v>0</v>
      </c>
      <c r="Q20" s="71"/>
      <c r="R20" s="71">
        <v>0</v>
      </c>
      <c r="S20" s="71">
        <v>0</v>
      </c>
      <c r="T20" s="71">
        <v>0</v>
      </c>
      <c r="U20" s="71"/>
      <c r="V20" s="71">
        <v>1</v>
      </c>
      <c r="W20" s="71">
        <v>1</v>
      </c>
      <c r="X20" s="71">
        <v>0</v>
      </c>
      <c r="Y20" s="71"/>
      <c r="Z20" s="71">
        <v>7</v>
      </c>
      <c r="AA20" s="71">
        <v>4</v>
      </c>
      <c r="AB20" s="71">
        <v>3</v>
      </c>
      <c r="AC20" s="71"/>
      <c r="AD20" s="71"/>
      <c r="AE20" s="71"/>
      <c r="AF20" s="71"/>
    </row>
    <row r="21" spans="1:33" x14ac:dyDescent="0.25">
      <c r="A21" s="27">
        <v>14</v>
      </c>
      <c r="B21" s="71">
        <f t="shared" si="2"/>
        <v>11</v>
      </c>
      <c r="C21" s="71">
        <f t="shared" si="3"/>
        <v>9</v>
      </c>
      <c r="D21" s="71">
        <f t="shared" si="4"/>
        <v>2</v>
      </c>
      <c r="E21" s="71"/>
      <c r="F21" s="71">
        <v>0</v>
      </c>
      <c r="G21" s="71">
        <v>0</v>
      </c>
      <c r="H21" s="71">
        <v>0</v>
      </c>
      <c r="I21" s="71"/>
      <c r="J21" s="71">
        <v>0</v>
      </c>
      <c r="K21" s="71">
        <v>0</v>
      </c>
      <c r="L21" s="71">
        <v>0</v>
      </c>
      <c r="M21" s="71"/>
      <c r="N21" s="71">
        <v>0</v>
      </c>
      <c r="O21" s="71">
        <v>0</v>
      </c>
      <c r="P21" s="71">
        <v>0</v>
      </c>
      <c r="Q21" s="71"/>
      <c r="R21" s="71">
        <v>0</v>
      </c>
      <c r="S21" s="71">
        <v>0</v>
      </c>
      <c r="T21" s="71">
        <v>0</v>
      </c>
      <c r="U21" s="71"/>
      <c r="V21" s="71">
        <v>0</v>
      </c>
      <c r="W21" s="71">
        <v>0</v>
      </c>
      <c r="X21" s="71">
        <v>0</v>
      </c>
      <c r="Y21" s="71"/>
      <c r="Z21" s="71">
        <v>11</v>
      </c>
      <c r="AA21" s="71">
        <v>9</v>
      </c>
      <c r="AB21" s="71">
        <v>2</v>
      </c>
      <c r="AC21" s="71"/>
      <c r="AD21" s="71"/>
      <c r="AE21" s="71"/>
      <c r="AF21" s="71"/>
    </row>
    <row r="22" spans="1:33" x14ac:dyDescent="0.25">
      <c r="A22" s="27">
        <v>15</v>
      </c>
      <c r="B22" s="71">
        <f t="shared" si="2"/>
        <v>25</v>
      </c>
      <c r="C22" s="71">
        <f t="shared" si="3"/>
        <v>18</v>
      </c>
      <c r="D22" s="71">
        <f t="shared" si="4"/>
        <v>7</v>
      </c>
      <c r="E22" s="71"/>
      <c r="F22" s="71">
        <v>0</v>
      </c>
      <c r="G22" s="71">
        <v>0</v>
      </c>
      <c r="H22" s="71">
        <v>0</v>
      </c>
      <c r="I22" s="71"/>
      <c r="J22" s="71">
        <v>0</v>
      </c>
      <c r="K22" s="71">
        <v>0</v>
      </c>
      <c r="L22" s="71">
        <v>0</v>
      </c>
      <c r="M22" s="71"/>
      <c r="N22" s="71">
        <v>0</v>
      </c>
      <c r="O22" s="71">
        <v>0</v>
      </c>
      <c r="P22" s="71">
        <v>0</v>
      </c>
      <c r="Q22" s="71"/>
      <c r="R22" s="71">
        <v>0</v>
      </c>
      <c r="S22" s="71">
        <v>0</v>
      </c>
      <c r="T22" s="71">
        <v>0</v>
      </c>
      <c r="U22" s="71"/>
      <c r="V22" s="71">
        <v>0</v>
      </c>
      <c r="W22" s="71">
        <v>0</v>
      </c>
      <c r="X22" s="71">
        <v>0</v>
      </c>
      <c r="Y22" s="71"/>
      <c r="Z22" s="71">
        <v>24</v>
      </c>
      <c r="AA22" s="71">
        <v>17</v>
      </c>
      <c r="AB22" s="71">
        <v>7</v>
      </c>
      <c r="AC22" s="71"/>
      <c r="AD22" s="71">
        <v>1</v>
      </c>
      <c r="AE22" s="71">
        <v>1</v>
      </c>
      <c r="AF22" s="71">
        <v>0</v>
      </c>
    </row>
    <row r="23" spans="1:33" x14ac:dyDescent="0.25">
      <c r="A23" s="27">
        <v>16</v>
      </c>
      <c r="B23" s="71">
        <f t="shared" si="2"/>
        <v>20</v>
      </c>
      <c r="C23" s="71">
        <f t="shared" si="3"/>
        <v>12</v>
      </c>
      <c r="D23" s="71">
        <f t="shared" si="4"/>
        <v>8</v>
      </c>
      <c r="E23" s="71"/>
      <c r="F23" s="71">
        <v>0</v>
      </c>
      <c r="G23" s="71">
        <v>0</v>
      </c>
      <c r="H23" s="71">
        <v>0</v>
      </c>
      <c r="I23" s="71"/>
      <c r="J23" s="71">
        <v>0</v>
      </c>
      <c r="K23" s="71">
        <v>0</v>
      </c>
      <c r="L23" s="71">
        <v>0</v>
      </c>
      <c r="M23" s="71"/>
      <c r="N23" s="71">
        <v>0</v>
      </c>
      <c r="O23" s="71">
        <v>0</v>
      </c>
      <c r="P23" s="71">
        <v>0</v>
      </c>
      <c r="Q23" s="71"/>
      <c r="R23" s="71">
        <v>0</v>
      </c>
      <c r="S23" s="71">
        <v>0</v>
      </c>
      <c r="T23" s="71">
        <v>0</v>
      </c>
      <c r="U23" s="71"/>
      <c r="V23" s="71">
        <v>1</v>
      </c>
      <c r="W23" s="71">
        <v>0</v>
      </c>
      <c r="X23" s="71">
        <v>1</v>
      </c>
      <c r="Y23" s="71"/>
      <c r="Z23" s="71">
        <v>12</v>
      </c>
      <c r="AA23" s="71">
        <v>7</v>
      </c>
      <c r="AB23" s="71">
        <v>5</v>
      </c>
      <c r="AC23" s="71"/>
      <c r="AD23" s="71">
        <v>7</v>
      </c>
      <c r="AE23" s="71">
        <v>5</v>
      </c>
      <c r="AF23" s="71">
        <v>2</v>
      </c>
    </row>
    <row r="24" spans="1:33" x14ac:dyDescent="0.25">
      <c r="A24" s="27">
        <v>17</v>
      </c>
      <c r="B24" s="71">
        <f t="shared" ref="B24:B27" si="5">+F24+R24+V24+Z24+AD24</f>
        <v>11</v>
      </c>
      <c r="C24" s="71">
        <f t="shared" ref="C24:C27" si="6">+G24+S24+W24+AA24+AE24</f>
        <v>10</v>
      </c>
      <c r="D24" s="71">
        <f t="shared" ref="D24:D27" si="7">+H24+T24+X24+AB24+AF24</f>
        <v>1</v>
      </c>
      <c r="E24" s="71"/>
      <c r="F24" s="71">
        <v>0</v>
      </c>
      <c r="G24" s="71">
        <v>0</v>
      </c>
      <c r="H24" s="71">
        <v>0</v>
      </c>
      <c r="I24" s="71"/>
      <c r="J24" s="71">
        <v>0</v>
      </c>
      <c r="K24" s="71">
        <v>0</v>
      </c>
      <c r="L24" s="71">
        <v>0</v>
      </c>
      <c r="M24" s="71"/>
      <c r="N24" s="71">
        <v>0</v>
      </c>
      <c r="O24" s="71">
        <v>0</v>
      </c>
      <c r="P24" s="71">
        <v>0</v>
      </c>
      <c r="Q24" s="71"/>
      <c r="R24" s="71">
        <v>0</v>
      </c>
      <c r="S24" s="71">
        <v>0</v>
      </c>
      <c r="T24" s="71">
        <v>0</v>
      </c>
      <c r="U24" s="71"/>
      <c r="V24" s="71">
        <v>0</v>
      </c>
      <c r="W24" s="71">
        <v>0</v>
      </c>
      <c r="X24" s="71">
        <v>0</v>
      </c>
      <c r="Y24" s="71"/>
      <c r="Z24" s="71">
        <v>0</v>
      </c>
      <c r="AA24" s="71">
        <v>0</v>
      </c>
      <c r="AB24" s="71">
        <v>0</v>
      </c>
      <c r="AC24" s="71"/>
      <c r="AD24" s="71">
        <v>11</v>
      </c>
      <c r="AE24" s="71">
        <v>10</v>
      </c>
      <c r="AF24" s="71">
        <v>1</v>
      </c>
    </row>
    <row r="25" spans="1:33" x14ac:dyDescent="0.25">
      <c r="A25" s="27">
        <v>18</v>
      </c>
      <c r="B25" s="71">
        <f t="shared" si="5"/>
        <v>6</v>
      </c>
      <c r="C25" s="71">
        <f t="shared" si="6"/>
        <v>4</v>
      </c>
      <c r="D25" s="71">
        <f t="shared" si="7"/>
        <v>2</v>
      </c>
      <c r="E25" s="71"/>
      <c r="F25" s="71">
        <v>0</v>
      </c>
      <c r="G25" s="71">
        <v>0</v>
      </c>
      <c r="H25" s="71">
        <v>0</v>
      </c>
      <c r="I25" s="71"/>
      <c r="J25" s="71">
        <v>0</v>
      </c>
      <c r="K25" s="71">
        <v>0</v>
      </c>
      <c r="L25" s="71">
        <v>0</v>
      </c>
      <c r="M25" s="71"/>
      <c r="N25" s="71">
        <v>0</v>
      </c>
      <c r="O25" s="71">
        <v>0</v>
      </c>
      <c r="P25" s="71">
        <v>0</v>
      </c>
      <c r="Q25" s="71"/>
      <c r="R25" s="71">
        <v>0</v>
      </c>
      <c r="S25" s="71">
        <v>0</v>
      </c>
      <c r="T25" s="71">
        <v>0</v>
      </c>
      <c r="U25" s="71"/>
      <c r="V25" s="71">
        <v>0</v>
      </c>
      <c r="W25" s="71">
        <v>0</v>
      </c>
      <c r="X25" s="71">
        <v>0</v>
      </c>
      <c r="Y25" s="71"/>
      <c r="Z25" s="71">
        <v>0</v>
      </c>
      <c r="AA25" s="71">
        <v>0</v>
      </c>
      <c r="AB25" s="71">
        <v>0</v>
      </c>
      <c r="AC25" s="71"/>
      <c r="AD25" s="71">
        <v>6</v>
      </c>
      <c r="AE25" s="71">
        <v>4</v>
      </c>
      <c r="AF25" s="71">
        <v>2</v>
      </c>
    </row>
    <row r="26" spans="1:33" s="54" customFormat="1" x14ac:dyDescent="0.25">
      <c r="A26" s="27">
        <v>19</v>
      </c>
      <c r="B26" s="71">
        <f t="shared" si="5"/>
        <v>12</v>
      </c>
      <c r="C26" s="71">
        <f t="shared" si="6"/>
        <v>7</v>
      </c>
      <c r="D26" s="71">
        <f t="shared" si="7"/>
        <v>5</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0</v>
      </c>
      <c r="AA26" s="71">
        <v>0</v>
      </c>
      <c r="AB26" s="71">
        <v>0</v>
      </c>
      <c r="AC26" s="71"/>
      <c r="AD26" s="71">
        <v>12</v>
      </c>
      <c r="AE26" s="71">
        <v>7</v>
      </c>
      <c r="AF26" s="71">
        <v>5</v>
      </c>
      <c r="AG26" s="47"/>
    </row>
    <row r="27" spans="1:33" ht="13.5" thickBot="1" x14ac:dyDescent="0.3">
      <c r="A27" s="27">
        <v>20</v>
      </c>
      <c r="B27" s="71">
        <f t="shared" si="5"/>
        <v>2</v>
      </c>
      <c r="C27" s="71">
        <f t="shared" si="6"/>
        <v>2</v>
      </c>
      <c r="D27" s="71">
        <f t="shared" si="7"/>
        <v>0</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0</v>
      </c>
      <c r="AA27" s="71">
        <v>0</v>
      </c>
      <c r="AB27" s="71">
        <v>0</v>
      </c>
      <c r="AC27" s="71"/>
      <c r="AD27" s="71">
        <v>2</v>
      </c>
      <c r="AE27" s="71">
        <v>2</v>
      </c>
      <c r="AF27" s="71">
        <v>0</v>
      </c>
    </row>
    <row r="28" spans="1:33" ht="15" customHeight="1" x14ac:dyDescent="0.25">
      <c r="A28" s="88" t="s">
        <v>967</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row>
    <row r="29" spans="1:33" ht="15" customHeight="1" x14ac:dyDescent="0.25">
      <c r="A29" s="55" t="s">
        <v>262</v>
      </c>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row>
    <row r="30" spans="1:33" x14ac:dyDescent="0.25">
      <c r="A30" s="433"/>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row>
    <row r="31" spans="1:33" x14ac:dyDescent="0.25">
      <c r="A31" s="468"/>
      <c r="B31" s="469"/>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row>
    <row r="32" spans="1:33" x14ac:dyDescent="0.25">
      <c r="A32" s="468"/>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row>
    <row r="33" spans="1:32" x14ac:dyDescent="0.25">
      <c r="A33" s="468"/>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row>
  </sheetData>
  <mergeCells count="18">
    <mergeCell ref="A1:AF1"/>
    <mergeCell ref="A2:AF2"/>
    <mergeCell ref="A3:AF3"/>
    <mergeCell ref="A4:AF4"/>
    <mergeCell ref="A5:AF5"/>
    <mergeCell ref="A33:AF33"/>
    <mergeCell ref="A6:A7"/>
    <mergeCell ref="B6:D6"/>
    <mergeCell ref="F6:H6"/>
    <mergeCell ref="AD6:AF6"/>
    <mergeCell ref="R6:T6"/>
    <mergeCell ref="V6:X6"/>
    <mergeCell ref="Z6:AB6"/>
    <mergeCell ref="A30:AF30"/>
    <mergeCell ref="A31:AF31"/>
    <mergeCell ref="A32:AF32"/>
    <mergeCell ref="N6:P6"/>
    <mergeCell ref="J6:L6"/>
  </mergeCells>
  <hyperlinks>
    <hyperlink ref="AG2" location="Contenido!A1" display="Contenido" xr:uid="{BC1F402D-0DBA-46A2-A402-2A85CC900BE4}"/>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AD734-9B81-4395-983A-2082C2106B2F}">
  <sheetPr codeName="Hoja115">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567</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B31FE4F2-8564-4199-8453-936822A56FC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EB28C-B4A0-4042-BCC8-D882B23E1726}">
  <sheetPr codeName="Hoja116">
    <tabColor rgb="FFAFCAFF"/>
    <pageSetUpPr fitToPage="1"/>
  </sheetPr>
  <dimension ref="A1:AN21"/>
  <sheetViews>
    <sheetView showGridLines="0" showOutlineSymbols="0" showWhiteSpace="0" zoomScaleNormal="100" workbookViewId="0">
      <selection activeCell="C35" sqref="C35"/>
    </sheetView>
  </sheetViews>
  <sheetFormatPr baseColWidth="10" defaultColWidth="9" defaultRowHeight="13" x14ac:dyDescent="0.25"/>
  <cols>
    <col min="1" max="1" width="34.83203125" style="4" customWidth="1"/>
    <col min="2" max="4" width="7.83203125" style="58" customWidth="1"/>
    <col min="5" max="5" width="1.75" style="58" customWidth="1"/>
    <col min="6" max="6" width="7.83203125" style="271" customWidth="1"/>
    <col min="7" max="8" width="7.83203125" style="58" customWidth="1"/>
    <col min="9" max="9" width="1.75" style="58" customWidth="1"/>
    <col min="10" max="12" width="7.83203125" style="58" customWidth="1"/>
    <col min="13" max="199" width="11" style="4" customWidth="1"/>
    <col min="200" max="16384" width="9" style="4"/>
  </cols>
  <sheetData>
    <row r="1" spans="1:40" s="8" customFormat="1" ht="15" customHeight="1" x14ac:dyDescent="0.25">
      <c r="A1" s="436" t="s">
        <v>568</v>
      </c>
      <c r="B1" s="436"/>
      <c r="C1" s="436"/>
      <c r="D1" s="436"/>
      <c r="E1" s="436"/>
      <c r="F1" s="436"/>
      <c r="G1" s="436"/>
      <c r="H1" s="436"/>
      <c r="I1" s="436"/>
      <c r="J1" s="436"/>
      <c r="K1" s="436"/>
      <c r="L1" s="436"/>
      <c r="M1" s="19"/>
    </row>
    <row r="2" spans="1:40" s="8" customFormat="1" ht="15" customHeight="1" x14ac:dyDescent="0.25">
      <c r="A2" s="437" t="s">
        <v>569</v>
      </c>
      <c r="B2" s="437"/>
      <c r="C2" s="437"/>
      <c r="D2" s="437"/>
      <c r="E2" s="437"/>
      <c r="F2" s="437"/>
      <c r="G2" s="437"/>
      <c r="H2" s="437"/>
      <c r="I2" s="437"/>
      <c r="J2" s="437"/>
      <c r="K2" s="437"/>
      <c r="L2" s="437"/>
      <c r="M2" s="91" t="s">
        <v>0</v>
      </c>
    </row>
    <row r="3" spans="1:40" s="8" customFormat="1" ht="14.5" x14ac:dyDescent="0.25">
      <c r="A3" s="437" t="s">
        <v>373</v>
      </c>
      <c r="B3" s="437"/>
      <c r="C3" s="437"/>
      <c r="D3" s="437"/>
      <c r="E3" s="437"/>
      <c r="F3" s="437"/>
      <c r="G3" s="437"/>
      <c r="H3" s="437"/>
      <c r="I3" s="437"/>
      <c r="J3" s="437"/>
      <c r="K3" s="437"/>
      <c r="L3" s="437"/>
      <c r="M3" s="19"/>
    </row>
    <row r="4" spans="1:40" ht="14.5" x14ac:dyDescent="0.25">
      <c r="A4" s="462" t="s">
        <v>902</v>
      </c>
      <c r="B4" s="462"/>
      <c r="C4" s="462"/>
      <c r="D4" s="462"/>
      <c r="E4" s="462"/>
      <c r="F4" s="462"/>
      <c r="G4" s="462"/>
      <c r="H4" s="462"/>
      <c r="I4" s="462"/>
      <c r="J4" s="462"/>
      <c r="K4" s="462"/>
      <c r="L4" s="462"/>
    </row>
    <row r="5" spans="1:40" s="8" customFormat="1" ht="14.5" x14ac:dyDescent="0.25">
      <c r="A5" s="436" t="s">
        <v>909</v>
      </c>
      <c r="B5" s="436"/>
      <c r="C5" s="436"/>
      <c r="D5" s="436"/>
      <c r="E5" s="436"/>
      <c r="F5" s="436"/>
      <c r="G5" s="436"/>
      <c r="H5" s="436"/>
      <c r="I5" s="436"/>
      <c r="J5" s="436"/>
      <c r="K5" s="436"/>
      <c r="L5" s="436"/>
    </row>
    <row r="6" spans="1:40" ht="19.149999999999999" customHeight="1" x14ac:dyDescent="0.25">
      <c r="A6" s="438" t="s">
        <v>374</v>
      </c>
      <c r="B6" s="435" t="s">
        <v>559</v>
      </c>
      <c r="C6" s="435"/>
      <c r="D6" s="435"/>
      <c r="E6" s="110"/>
      <c r="F6" s="460" t="s">
        <v>560</v>
      </c>
      <c r="G6" s="460"/>
      <c r="H6" s="460"/>
      <c r="I6" s="118"/>
      <c r="J6" s="460" t="s">
        <v>561</v>
      </c>
      <c r="K6" s="460"/>
      <c r="L6" s="460"/>
    </row>
    <row r="7" spans="1:40" ht="19.149999999999999" customHeight="1" x14ac:dyDescent="0.25">
      <c r="A7" s="438"/>
      <c r="B7" s="112" t="s">
        <v>188</v>
      </c>
      <c r="C7" s="112" t="s">
        <v>258</v>
      </c>
      <c r="D7" s="112" t="s">
        <v>259</v>
      </c>
      <c r="E7" s="113"/>
      <c r="F7" s="112" t="s">
        <v>188</v>
      </c>
      <c r="G7" s="112" t="s">
        <v>258</v>
      </c>
      <c r="H7" s="112" t="s">
        <v>259</v>
      </c>
      <c r="I7" s="113"/>
      <c r="J7" s="112" t="s">
        <v>188</v>
      </c>
      <c r="K7" s="112" t="s">
        <v>258</v>
      </c>
      <c r="L7" s="112" t="s">
        <v>259</v>
      </c>
    </row>
    <row r="8" spans="1:40" x14ac:dyDescent="0.25">
      <c r="A8" s="57"/>
      <c r="B8" s="269"/>
      <c r="C8" s="269"/>
      <c r="D8" s="269"/>
      <c r="E8" s="251"/>
      <c r="F8" s="270"/>
      <c r="G8" s="269"/>
      <c r="H8" s="269"/>
      <c r="I8" s="251"/>
      <c r="J8" s="269"/>
      <c r="K8" s="269"/>
      <c r="L8" s="269"/>
      <c r="M8" s="251"/>
      <c r="N8" s="269"/>
      <c r="O8" s="269"/>
      <c r="P8" s="269"/>
      <c r="Q8" s="58"/>
      <c r="R8" s="58"/>
      <c r="S8" s="58"/>
      <c r="T8" s="58"/>
      <c r="U8" s="58"/>
      <c r="V8" s="58"/>
      <c r="W8" s="58"/>
      <c r="X8" s="58"/>
      <c r="Y8" s="58"/>
      <c r="Z8" s="58"/>
      <c r="AA8" s="58"/>
      <c r="AB8" s="58"/>
      <c r="AC8" s="58"/>
      <c r="AD8" s="58"/>
      <c r="AE8" s="58"/>
      <c r="AF8" s="58"/>
      <c r="AG8" s="58"/>
      <c r="AH8" s="58"/>
      <c r="AI8" s="58"/>
      <c r="AJ8" s="58"/>
      <c r="AK8" s="58"/>
      <c r="AL8" s="58"/>
      <c r="AM8" s="58"/>
      <c r="AN8" s="58"/>
    </row>
    <row r="9" spans="1:40" s="86" customFormat="1" ht="15.75" customHeight="1" x14ac:dyDescent="0.25">
      <c r="A9" s="157" t="s">
        <v>188</v>
      </c>
      <c r="B9" s="70">
        <f>+B10+B11+B12+B13+B14+B15+B16+B17+B18+B19+B20</f>
        <v>1201</v>
      </c>
      <c r="C9" s="70">
        <f>+C10+C11+C12+C13+C14+C15+C16+C17+C18+C19+C20</f>
        <v>707</v>
      </c>
      <c r="D9" s="70">
        <f>+B9-C9</f>
        <v>494</v>
      </c>
      <c r="E9" s="70"/>
      <c r="F9" s="70">
        <v>210</v>
      </c>
      <c r="G9" s="70">
        <f>+G10+G11+G12+G13+G14+G15+G16+G17+G18+G19+G20</f>
        <v>144</v>
      </c>
      <c r="H9" s="70">
        <f>+F9-G9</f>
        <v>66</v>
      </c>
      <c r="I9" s="70"/>
      <c r="J9" s="67">
        <v>17.485428809325562</v>
      </c>
      <c r="K9" s="67">
        <v>20.367751060820368</v>
      </c>
      <c r="L9" s="67">
        <v>13.360323886639677</v>
      </c>
      <c r="M9" s="25"/>
      <c r="N9" s="25"/>
      <c r="O9" s="25"/>
      <c r="P9" s="25"/>
      <c r="Q9" s="251"/>
      <c r="R9" s="251"/>
      <c r="S9" s="251"/>
      <c r="T9" s="251"/>
      <c r="U9" s="251"/>
      <c r="V9" s="251"/>
      <c r="W9" s="251"/>
      <c r="X9" s="251"/>
      <c r="Y9" s="251"/>
      <c r="Z9" s="251"/>
      <c r="AA9" s="251"/>
      <c r="AB9" s="251"/>
      <c r="AC9" s="251"/>
      <c r="AD9" s="251"/>
      <c r="AE9" s="251"/>
      <c r="AF9" s="251"/>
      <c r="AG9" s="251"/>
      <c r="AH9" s="251"/>
      <c r="AI9" s="251"/>
      <c r="AJ9" s="251"/>
      <c r="AK9" s="251"/>
      <c r="AL9" s="251"/>
      <c r="AM9" s="251"/>
      <c r="AN9" s="251"/>
    </row>
    <row r="10" spans="1:40" ht="14.25" customHeight="1" x14ac:dyDescent="0.25">
      <c r="A10" s="27" t="s">
        <v>378</v>
      </c>
      <c r="B10" s="71">
        <v>43</v>
      </c>
      <c r="C10" s="71">
        <v>22</v>
      </c>
      <c r="D10" s="71">
        <v>21</v>
      </c>
      <c r="E10" s="71"/>
      <c r="F10" s="71">
        <v>19</v>
      </c>
      <c r="G10" s="71">
        <v>9</v>
      </c>
      <c r="H10" s="71">
        <v>10</v>
      </c>
      <c r="I10" s="71"/>
      <c r="J10" s="68">
        <v>44.186046511627907</v>
      </c>
      <c r="K10" s="68">
        <v>40.909090909090914</v>
      </c>
      <c r="L10" s="68">
        <v>47.619047619047613</v>
      </c>
      <c r="M10" s="7"/>
      <c r="N10" s="7"/>
      <c r="O10" s="7"/>
      <c r="P10" s="7"/>
      <c r="Q10" s="58"/>
      <c r="R10" s="58"/>
      <c r="S10" s="58"/>
      <c r="T10" s="58"/>
      <c r="U10" s="58"/>
      <c r="V10" s="58"/>
      <c r="W10" s="58"/>
      <c r="X10" s="58"/>
      <c r="Y10" s="58"/>
      <c r="Z10" s="58"/>
      <c r="AA10" s="58"/>
      <c r="AB10" s="58"/>
      <c r="AC10" s="58"/>
      <c r="AD10" s="58"/>
      <c r="AE10" s="58"/>
      <c r="AF10" s="58"/>
      <c r="AG10" s="58"/>
      <c r="AH10" s="58"/>
      <c r="AI10" s="58"/>
      <c r="AJ10" s="58"/>
      <c r="AK10" s="58"/>
      <c r="AL10" s="58"/>
      <c r="AM10" s="58"/>
      <c r="AN10" s="58"/>
    </row>
    <row r="11" spans="1:40" ht="14.25" customHeight="1" x14ac:dyDescent="0.25">
      <c r="A11" s="27" t="s">
        <v>542</v>
      </c>
      <c r="B11" s="71">
        <v>145</v>
      </c>
      <c r="C11" s="71">
        <v>81</v>
      </c>
      <c r="D11" s="71">
        <v>64</v>
      </c>
      <c r="E11" s="71"/>
      <c r="F11" s="71">
        <v>36</v>
      </c>
      <c r="G11" s="71">
        <v>19</v>
      </c>
      <c r="H11" s="71">
        <v>17</v>
      </c>
      <c r="I11" s="71"/>
      <c r="J11" s="68">
        <v>24.827586206896552</v>
      </c>
      <c r="K11" s="68">
        <v>23.456790123456788</v>
      </c>
      <c r="L11" s="68">
        <v>26.5625</v>
      </c>
      <c r="M11" s="7"/>
      <c r="N11" s="7"/>
      <c r="O11" s="7"/>
      <c r="P11" s="7"/>
      <c r="Q11" s="58"/>
      <c r="R11" s="58"/>
      <c r="S11" s="58"/>
      <c r="T11" s="58"/>
      <c r="U11" s="58"/>
      <c r="V11" s="58"/>
      <c r="W11" s="58"/>
      <c r="X11" s="58"/>
      <c r="Y11" s="58"/>
      <c r="Z11" s="58"/>
      <c r="AA11" s="58"/>
      <c r="AB11" s="58"/>
      <c r="AC11" s="58"/>
      <c r="AD11" s="58"/>
      <c r="AE11" s="58"/>
      <c r="AF11" s="58"/>
      <c r="AG11" s="58"/>
      <c r="AH11" s="58"/>
      <c r="AI11" s="58"/>
      <c r="AJ11" s="58"/>
      <c r="AK11" s="58"/>
      <c r="AL11" s="58"/>
      <c r="AM11" s="58"/>
      <c r="AN11" s="58"/>
    </row>
    <row r="12" spans="1:40" ht="14.25" customHeight="1" x14ac:dyDescent="0.25">
      <c r="A12" s="27" t="s">
        <v>543</v>
      </c>
      <c r="B12" s="71">
        <v>6</v>
      </c>
      <c r="C12" s="71">
        <v>4</v>
      </c>
      <c r="D12" s="71">
        <v>2</v>
      </c>
      <c r="E12" s="71"/>
      <c r="F12" s="71">
        <v>1</v>
      </c>
      <c r="G12" s="71">
        <v>1</v>
      </c>
      <c r="H12" s="71">
        <v>0</v>
      </c>
      <c r="I12" s="71"/>
      <c r="J12" s="68">
        <v>16.666666666666664</v>
      </c>
      <c r="K12" s="68">
        <v>25</v>
      </c>
      <c r="L12" s="68">
        <v>0</v>
      </c>
      <c r="M12" s="7"/>
      <c r="N12" s="7"/>
      <c r="O12" s="7"/>
      <c r="P12" s="7"/>
      <c r="Q12" s="58"/>
      <c r="R12" s="58"/>
      <c r="S12" s="58"/>
      <c r="T12" s="58"/>
      <c r="U12" s="58"/>
      <c r="V12" s="58"/>
      <c r="W12" s="58"/>
      <c r="X12" s="58"/>
      <c r="Y12" s="58"/>
      <c r="Z12" s="58"/>
      <c r="AA12" s="58"/>
      <c r="AB12" s="58"/>
      <c r="AC12" s="58"/>
      <c r="AD12" s="58"/>
      <c r="AE12" s="58"/>
      <c r="AF12" s="58"/>
      <c r="AG12" s="58"/>
      <c r="AH12" s="58"/>
      <c r="AI12" s="58"/>
      <c r="AJ12" s="58"/>
      <c r="AK12" s="58"/>
      <c r="AL12" s="58"/>
      <c r="AM12" s="58"/>
      <c r="AN12" s="58"/>
    </row>
    <row r="13" spans="1:40" ht="14.25" customHeight="1" x14ac:dyDescent="0.25">
      <c r="A13" s="27" t="s">
        <v>379</v>
      </c>
      <c r="B13" s="71">
        <v>9</v>
      </c>
      <c r="C13" s="71">
        <v>3</v>
      </c>
      <c r="D13" s="71">
        <v>6</v>
      </c>
      <c r="E13" s="71"/>
      <c r="F13" s="71">
        <v>4</v>
      </c>
      <c r="G13" s="71">
        <v>1</v>
      </c>
      <c r="H13" s="71">
        <v>3</v>
      </c>
      <c r="I13" s="71"/>
      <c r="J13" s="68">
        <v>44.444444444444443</v>
      </c>
      <c r="K13" s="68">
        <v>33.333333333333329</v>
      </c>
      <c r="L13" s="68">
        <v>50</v>
      </c>
      <c r="M13" s="7"/>
      <c r="N13" s="7"/>
      <c r="O13" s="7"/>
      <c r="P13" s="7"/>
      <c r="Q13" s="58"/>
      <c r="R13" s="58"/>
      <c r="S13" s="58"/>
      <c r="T13" s="58"/>
      <c r="U13" s="58"/>
      <c r="V13" s="58"/>
      <c r="W13" s="58"/>
      <c r="X13" s="58"/>
      <c r="Y13" s="58"/>
      <c r="Z13" s="58"/>
      <c r="AA13" s="58"/>
      <c r="AB13" s="58"/>
      <c r="AC13" s="58"/>
      <c r="AD13" s="58"/>
      <c r="AE13" s="58"/>
      <c r="AF13" s="58"/>
      <c r="AG13" s="58"/>
      <c r="AH13" s="58"/>
      <c r="AI13" s="58"/>
      <c r="AJ13" s="58"/>
      <c r="AK13" s="58"/>
      <c r="AL13" s="58"/>
      <c r="AM13" s="58"/>
      <c r="AN13" s="58"/>
    </row>
    <row r="14" spans="1:40" ht="14.25" customHeight="1" x14ac:dyDescent="0.25">
      <c r="A14" s="27" t="s">
        <v>380</v>
      </c>
      <c r="B14" s="71">
        <v>703</v>
      </c>
      <c r="C14" s="71">
        <v>400</v>
      </c>
      <c r="D14" s="71">
        <v>303</v>
      </c>
      <c r="E14" s="71"/>
      <c r="F14" s="71">
        <v>133</v>
      </c>
      <c r="G14" s="71">
        <v>85</v>
      </c>
      <c r="H14" s="71">
        <v>48</v>
      </c>
      <c r="I14" s="71"/>
      <c r="J14" s="68">
        <v>18.918918918918919</v>
      </c>
      <c r="K14" s="68">
        <v>21.25</v>
      </c>
      <c r="L14" s="68">
        <v>15.841584158415841</v>
      </c>
      <c r="M14" s="7"/>
      <c r="N14" s="7"/>
      <c r="O14" s="7"/>
      <c r="P14" s="7"/>
      <c r="Q14" s="58"/>
      <c r="R14" s="58"/>
      <c r="S14" s="58"/>
      <c r="T14" s="58"/>
      <c r="U14" s="58"/>
      <c r="V14" s="58"/>
      <c r="W14" s="58"/>
      <c r="X14" s="58"/>
      <c r="Y14" s="58"/>
      <c r="Z14" s="58"/>
      <c r="AA14" s="58"/>
      <c r="AB14" s="58"/>
      <c r="AC14" s="58"/>
      <c r="AD14" s="58"/>
      <c r="AE14" s="58"/>
      <c r="AF14" s="58"/>
      <c r="AG14" s="58"/>
      <c r="AH14" s="58"/>
      <c r="AI14" s="58"/>
      <c r="AJ14" s="58"/>
      <c r="AK14" s="58"/>
      <c r="AL14" s="58"/>
      <c r="AM14" s="58"/>
      <c r="AN14" s="58"/>
    </row>
    <row r="15" spans="1:40" ht="14.25" customHeight="1" x14ac:dyDescent="0.25">
      <c r="A15" s="27" t="s">
        <v>544</v>
      </c>
      <c r="B15" s="71">
        <v>138</v>
      </c>
      <c r="C15" s="71">
        <v>88</v>
      </c>
      <c r="D15" s="71">
        <v>50</v>
      </c>
      <c r="E15" s="71"/>
      <c r="F15" s="71">
        <v>9</v>
      </c>
      <c r="G15" s="71">
        <v>6</v>
      </c>
      <c r="H15" s="71">
        <v>3</v>
      </c>
      <c r="I15" s="71"/>
      <c r="J15" s="68">
        <v>6.5217391304347823</v>
      </c>
      <c r="K15" s="68">
        <v>6.8181818181818175</v>
      </c>
      <c r="L15" s="68">
        <v>6</v>
      </c>
      <c r="M15" s="7"/>
      <c r="N15" s="7"/>
      <c r="O15" s="7"/>
      <c r="P15" s="7"/>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ht="14.25" customHeight="1" x14ac:dyDescent="0.25">
      <c r="A16" s="27" t="s">
        <v>545</v>
      </c>
      <c r="B16" s="71">
        <v>14</v>
      </c>
      <c r="C16" s="71">
        <v>9</v>
      </c>
      <c r="D16" s="71">
        <v>5</v>
      </c>
      <c r="E16" s="71"/>
      <c r="F16" s="71">
        <v>3</v>
      </c>
      <c r="G16" s="71">
        <v>2</v>
      </c>
      <c r="H16" s="71">
        <v>1</v>
      </c>
      <c r="I16" s="71"/>
      <c r="J16" s="68">
        <v>21.428571428571427</v>
      </c>
      <c r="K16" s="68">
        <v>22.222222222222221</v>
      </c>
      <c r="L16" s="68">
        <v>20</v>
      </c>
      <c r="M16" s="7"/>
      <c r="N16" s="7"/>
      <c r="O16" s="7"/>
      <c r="P16" s="7"/>
      <c r="Q16" s="58"/>
      <c r="R16" s="58"/>
      <c r="S16" s="58"/>
      <c r="T16" s="58"/>
      <c r="U16" s="58"/>
      <c r="V16" s="58"/>
      <c r="W16" s="58"/>
      <c r="X16" s="58"/>
      <c r="Y16" s="58"/>
      <c r="Z16" s="58"/>
      <c r="AA16" s="58"/>
      <c r="AB16" s="58"/>
      <c r="AC16" s="58"/>
      <c r="AD16" s="58"/>
      <c r="AE16" s="58"/>
      <c r="AF16" s="58"/>
      <c r="AG16" s="58"/>
      <c r="AH16" s="58"/>
      <c r="AI16" s="58"/>
      <c r="AJ16" s="58"/>
      <c r="AK16" s="58"/>
      <c r="AL16" s="58"/>
      <c r="AM16" s="58"/>
      <c r="AN16" s="58"/>
    </row>
    <row r="17" spans="1:40" ht="14.25" customHeight="1" x14ac:dyDescent="0.25">
      <c r="A17" s="27" t="s">
        <v>546</v>
      </c>
      <c r="B17" s="71">
        <v>7</v>
      </c>
      <c r="C17" s="71">
        <v>3</v>
      </c>
      <c r="D17" s="71">
        <v>4</v>
      </c>
      <c r="E17" s="71"/>
      <c r="F17" s="71">
        <v>0</v>
      </c>
      <c r="G17" s="71">
        <v>0</v>
      </c>
      <c r="H17" s="71">
        <v>0</v>
      </c>
      <c r="I17" s="71"/>
      <c r="J17" s="68">
        <v>0</v>
      </c>
      <c r="K17" s="68">
        <v>0</v>
      </c>
      <c r="L17" s="68">
        <v>0</v>
      </c>
      <c r="M17" s="7"/>
      <c r="N17" s="7"/>
      <c r="O17" s="7"/>
      <c r="P17" s="7"/>
      <c r="Q17" s="58"/>
      <c r="R17" s="58"/>
      <c r="S17" s="58"/>
      <c r="T17" s="58"/>
      <c r="U17" s="58"/>
      <c r="V17" s="58"/>
      <c r="W17" s="58"/>
      <c r="X17" s="58"/>
      <c r="Y17" s="58"/>
      <c r="Z17" s="58"/>
      <c r="AA17" s="58"/>
      <c r="AB17" s="58"/>
      <c r="AC17" s="58"/>
      <c r="AD17" s="58"/>
      <c r="AE17" s="58"/>
      <c r="AF17" s="58"/>
      <c r="AG17" s="58"/>
      <c r="AH17" s="58"/>
      <c r="AI17" s="58"/>
      <c r="AJ17" s="58"/>
      <c r="AK17" s="58"/>
      <c r="AL17" s="58"/>
      <c r="AM17" s="58"/>
      <c r="AN17" s="58"/>
    </row>
    <row r="18" spans="1:40" ht="14.25" customHeight="1" x14ac:dyDescent="0.25">
      <c r="A18" s="27" t="s">
        <v>547</v>
      </c>
      <c r="B18" s="71">
        <v>2</v>
      </c>
      <c r="C18" s="71">
        <v>0</v>
      </c>
      <c r="D18" s="71">
        <v>2</v>
      </c>
      <c r="E18" s="71"/>
      <c r="F18" s="71">
        <v>0</v>
      </c>
      <c r="G18" s="71">
        <v>0</v>
      </c>
      <c r="H18" s="71">
        <v>0</v>
      </c>
      <c r="I18" s="71"/>
      <c r="J18" s="68">
        <v>0</v>
      </c>
      <c r="K18" s="68" t="s">
        <v>191</v>
      </c>
      <c r="L18" s="68">
        <v>0</v>
      </c>
      <c r="M18" s="29"/>
      <c r="N18" s="29"/>
      <c r="O18" s="29"/>
      <c r="P18" s="29"/>
      <c r="Q18" s="58"/>
      <c r="R18" s="58"/>
      <c r="S18" s="58"/>
      <c r="T18" s="58"/>
      <c r="U18" s="58"/>
      <c r="V18" s="58"/>
      <c r="W18" s="58"/>
      <c r="X18" s="58"/>
      <c r="Y18" s="58"/>
      <c r="Z18" s="58"/>
      <c r="AA18" s="58"/>
      <c r="AB18" s="58"/>
      <c r="AC18" s="58"/>
      <c r="AD18" s="58"/>
      <c r="AE18" s="58"/>
      <c r="AF18" s="58"/>
      <c r="AG18" s="58"/>
      <c r="AH18" s="58"/>
      <c r="AI18" s="58"/>
      <c r="AJ18" s="58"/>
      <c r="AK18" s="58"/>
      <c r="AL18" s="58"/>
      <c r="AM18" s="58"/>
      <c r="AN18" s="58"/>
    </row>
    <row r="19" spans="1:40" ht="14.25" customHeight="1" x14ac:dyDescent="0.25">
      <c r="A19" s="27" t="s">
        <v>381</v>
      </c>
      <c r="B19" s="71">
        <v>88</v>
      </c>
      <c r="C19" s="71">
        <v>69</v>
      </c>
      <c r="D19" s="71">
        <v>19</v>
      </c>
      <c r="E19" s="71"/>
      <c r="F19" s="71">
        <v>14</v>
      </c>
      <c r="G19" s="71">
        <v>14</v>
      </c>
      <c r="H19" s="71">
        <v>0</v>
      </c>
      <c r="I19" s="71"/>
      <c r="J19" s="68">
        <v>15.909090909090908</v>
      </c>
      <c r="K19" s="68">
        <v>20.289855072463769</v>
      </c>
      <c r="L19" s="68">
        <v>0</v>
      </c>
      <c r="M19" s="29"/>
      <c r="N19" s="29"/>
      <c r="O19" s="29"/>
      <c r="P19" s="29"/>
      <c r="Q19" s="58"/>
      <c r="R19" s="58"/>
      <c r="S19" s="58"/>
      <c r="T19" s="58"/>
      <c r="U19" s="58"/>
      <c r="V19" s="58"/>
      <c r="W19" s="58"/>
      <c r="X19" s="58"/>
      <c r="Y19" s="58"/>
      <c r="Z19" s="58"/>
      <c r="AA19" s="58"/>
      <c r="AB19" s="58"/>
      <c r="AC19" s="58"/>
      <c r="AD19" s="58"/>
      <c r="AE19" s="58"/>
      <c r="AF19" s="58"/>
      <c r="AG19" s="58"/>
      <c r="AH19" s="58"/>
      <c r="AI19" s="58"/>
      <c r="AJ19" s="58"/>
      <c r="AK19" s="58"/>
      <c r="AL19" s="58"/>
      <c r="AM19" s="58"/>
      <c r="AN19" s="58"/>
    </row>
    <row r="20" spans="1:40" ht="14.25" customHeight="1" thickBot="1" x14ac:dyDescent="0.3">
      <c r="A20" s="32" t="s">
        <v>548</v>
      </c>
      <c r="B20" s="73">
        <v>46</v>
      </c>
      <c r="C20" s="73">
        <v>28</v>
      </c>
      <c r="D20" s="73">
        <v>18</v>
      </c>
      <c r="E20" s="73"/>
      <c r="F20" s="73">
        <v>12</v>
      </c>
      <c r="G20" s="73">
        <v>7</v>
      </c>
      <c r="H20" s="73">
        <v>5</v>
      </c>
      <c r="I20" s="73"/>
      <c r="J20" s="69">
        <v>26.086956521739129</v>
      </c>
      <c r="K20" s="69">
        <v>25</v>
      </c>
      <c r="L20" s="69">
        <v>27.777777777777779</v>
      </c>
      <c r="M20" s="29"/>
      <c r="N20" s="29"/>
      <c r="O20" s="29"/>
      <c r="P20" s="29"/>
      <c r="Q20" s="58"/>
      <c r="R20" s="58"/>
      <c r="S20" s="58"/>
      <c r="T20" s="58"/>
      <c r="U20" s="58"/>
      <c r="V20" s="58"/>
      <c r="W20" s="58"/>
      <c r="X20" s="58"/>
      <c r="Y20" s="58"/>
      <c r="Z20" s="58"/>
      <c r="AA20" s="58"/>
      <c r="AB20" s="58"/>
      <c r="AC20" s="58"/>
      <c r="AD20" s="58"/>
      <c r="AE20" s="58"/>
      <c r="AF20" s="58"/>
      <c r="AG20" s="58"/>
      <c r="AH20" s="58"/>
      <c r="AI20" s="58"/>
      <c r="AJ20" s="58"/>
      <c r="AK20" s="58"/>
      <c r="AL20" s="58"/>
      <c r="AM20" s="58"/>
      <c r="AN20" s="58"/>
    </row>
    <row r="21" spans="1:40" ht="15.75" customHeight="1" x14ac:dyDescent="0.25">
      <c r="A21" s="159" t="s">
        <v>262</v>
      </c>
    </row>
  </sheetData>
  <mergeCells count="9">
    <mergeCell ref="A6:A7"/>
    <mergeCell ref="B6:D6"/>
    <mergeCell ref="F6:H6"/>
    <mergeCell ref="J6:L6"/>
    <mergeCell ref="A1:L1"/>
    <mergeCell ref="A2:L2"/>
    <mergeCell ref="A3:L3"/>
    <mergeCell ref="A4:L4"/>
    <mergeCell ref="A5:L5"/>
  </mergeCells>
  <hyperlinks>
    <hyperlink ref="M2" location="Contenido!A1" display="Contenido" xr:uid="{39583671-59C6-4313-82D2-DA5DFF1E3F8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5C7D9-8D1D-4D81-86DF-E9408DBEC28C}">
  <sheetPr codeName="Hoja117">
    <tabColor rgb="FFAFCAFF"/>
    <pageSetUpPr fitToPage="1"/>
  </sheetPr>
  <dimension ref="A1:AN26"/>
  <sheetViews>
    <sheetView showGridLines="0" showOutlineSymbols="0" showWhiteSpace="0" zoomScaleNormal="100" workbookViewId="0">
      <selection activeCell="C35" sqref="C35"/>
    </sheetView>
  </sheetViews>
  <sheetFormatPr baseColWidth="10" defaultColWidth="11" defaultRowHeight="13" x14ac:dyDescent="0.25"/>
  <cols>
    <col min="1" max="1" width="15.25" style="161" customWidth="1"/>
    <col min="2" max="4" width="9.33203125" style="55" customWidth="1"/>
    <col min="5" max="5" width="1.5" style="55" customWidth="1"/>
    <col min="6" max="8" width="9.33203125" style="55" customWidth="1"/>
    <col min="9" max="16384" width="11" style="8"/>
  </cols>
  <sheetData>
    <row r="1" spans="1:40" ht="15" customHeight="1" x14ac:dyDescent="0.25">
      <c r="A1" s="436" t="s">
        <v>570</v>
      </c>
      <c r="B1" s="436"/>
      <c r="C1" s="436"/>
      <c r="D1" s="436"/>
      <c r="E1" s="436"/>
      <c r="F1" s="436"/>
      <c r="G1" s="436"/>
      <c r="H1" s="436"/>
      <c r="I1" s="19"/>
    </row>
    <row r="2" spans="1:40" ht="15" customHeight="1" x14ac:dyDescent="0.25">
      <c r="A2" s="437" t="s">
        <v>571</v>
      </c>
      <c r="B2" s="437"/>
      <c r="C2" s="437"/>
      <c r="D2" s="437"/>
      <c r="E2" s="437"/>
      <c r="F2" s="437"/>
      <c r="G2" s="437"/>
      <c r="H2" s="470"/>
      <c r="I2" s="91" t="s">
        <v>0</v>
      </c>
    </row>
    <row r="3" spans="1:40" ht="15" customHeight="1" x14ac:dyDescent="0.25">
      <c r="A3" s="437" t="s">
        <v>572</v>
      </c>
      <c r="B3" s="437"/>
      <c r="C3" s="437"/>
      <c r="D3" s="437"/>
      <c r="E3" s="437"/>
      <c r="F3" s="437"/>
      <c r="G3" s="437"/>
      <c r="H3" s="437"/>
      <c r="I3" s="19"/>
    </row>
    <row r="4" spans="1:40" ht="14.5" x14ac:dyDescent="0.25">
      <c r="A4" s="437" t="s">
        <v>573</v>
      </c>
      <c r="B4" s="437"/>
      <c r="C4" s="437"/>
      <c r="D4" s="437"/>
      <c r="E4" s="437"/>
      <c r="F4" s="437"/>
      <c r="G4" s="437"/>
      <c r="H4" s="437"/>
    </row>
    <row r="5" spans="1:40" ht="14.5" x14ac:dyDescent="0.25">
      <c r="A5" s="437" t="s">
        <v>902</v>
      </c>
      <c r="B5" s="437"/>
      <c r="C5" s="437"/>
      <c r="D5" s="437"/>
      <c r="E5" s="437"/>
      <c r="F5" s="437"/>
      <c r="G5" s="437"/>
      <c r="H5" s="437"/>
    </row>
    <row r="6" spans="1:40" ht="14.5" x14ac:dyDescent="0.25">
      <c r="A6" s="436" t="s">
        <v>909</v>
      </c>
      <c r="B6" s="436"/>
      <c r="C6" s="436"/>
      <c r="D6" s="436"/>
      <c r="E6" s="436"/>
      <c r="F6" s="436"/>
      <c r="G6" s="436"/>
      <c r="H6" s="436"/>
    </row>
    <row r="7" spans="1:40" ht="18.649999999999999" customHeight="1" x14ac:dyDescent="0.25">
      <c r="A7" s="439" t="s">
        <v>574</v>
      </c>
      <c r="B7" s="448" t="s">
        <v>575</v>
      </c>
      <c r="C7" s="448"/>
      <c r="D7" s="448"/>
      <c r="E7" s="119"/>
      <c r="F7" s="448" t="s">
        <v>576</v>
      </c>
      <c r="G7" s="448"/>
      <c r="H7" s="448"/>
    </row>
    <row r="8" spans="1:40" s="6" customFormat="1" ht="18.649999999999999" customHeight="1" x14ac:dyDescent="0.25">
      <c r="A8" s="439"/>
      <c r="B8" s="119" t="s">
        <v>188</v>
      </c>
      <c r="C8" s="119" t="s">
        <v>258</v>
      </c>
      <c r="D8" s="119" t="s">
        <v>259</v>
      </c>
      <c r="E8" s="119"/>
      <c r="F8" s="119" t="s">
        <v>188</v>
      </c>
      <c r="G8" s="119" t="s">
        <v>258</v>
      </c>
      <c r="H8" s="119" t="s">
        <v>259</v>
      </c>
    </row>
    <row r="9" spans="1:40" s="6" customFormat="1" x14ac:dyDescent="0.25">
      <c r="A9" s="161"/>
      <c r="B9" s="162"/>
      <c r="C9" s="162"/>
      <c r="D9" s="162"/>
      <c r="E9" s="162"/>
      <c r="F9" s="162"/>
      <c r="G9" s="162"/>
      <c r="H9" s="162"/>
    </row>
    <row r="10" spans="1:40" s="86" customFormat="1" ht="15.75" customHeight="1" x14ac:dyDescent="0.25">
      <c r="A10" s="157" t="s">
        <v>188</v>
      </c>
      <c r="B10" s="70">
        <f>SUM(B11:B23)</f>
        <v>398</v>
      </c>
      <c r="C10" s="70">
        <f>SUM(C11:C23)</f>
        <v>237</v>
      </c>
      <c r="D10" s="70">
        <f>SUM(D11:D23)</f>
        <v>161</v>
      </c>
      <c r="E10" s="70"/>
      <c r="F10" s="70">
        <f>SUM(F11:F23)</f>
        <v>803</v>
      </c>
      <c r="G10" s="70">
        <f>SUM(G11:G23)</f>
        <v>470</v>
      </c>
      <c r="H10" s="70">
        <f>SUM(H11:H23)</f>
        <v>333</v>
      </c>
      <c r="I10" s="25"/>
      <c r="J10" s="25"/>
      <c r="K10" s="25"/>
      <c r="L10" s="25"/>
      <c r="M10" s="25"/>
      <c r="N10" s="25"/>
      <c r="O10" s="25"/>
      <c r="P10" s="25"/>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row>
    <row r="11" spans="1:40" s="4" customFormat="1" x14ac:dyDescent="0.25">
      <c r="A11" s="27">
        <v>18</v>
      </c>
      <c r="B11" s="71">
        <v>1</v>
      </c>
      <c r="C11" s="71">
        <v>1</v>
      </c>
      <c r="D11" s="71">
        <v>0</v>
      </c>
      <c r="E11" s="71"/>
      <c r="F11" s="71">
        <v>3</v>
      </c>
      <c r="G11" s="71">
        <v>2</v>
      </c>
      <c r="H11" s="71">
        <v>1</v>
      </c>
      <c r="I11" s="7"/>
      <c r="J11" s="7"/>
      <c r="K11" s="7"/>
      <c r="L11" s="7"/>
      <c r="M11" s="7"/>
      <c r="N11" s="7"/>
      <c r="O11" s="7"/>
      <c r="P11" s="7"/>
      <c r="Q11" s="58"/>
      <c r="R11" s="58"/>
      <c r="S11" s="58"/>
      <c r="T11" s="58"/>
      <c r="U11" s="58"/>
      <c r="V11" s="58"/>
      <c r="W11" s="58"/>
      <c r="X11" s="58"/>
      <c r="Y11" s="58"/>
      <c r="Z11" s="58"/>
      <c r="AA11" s="58"/>
      <c r="AB11" s="58"/>
      <c r="AC11" s="58"/>
      <c r="AD11" s="58"/>
      <c r="AE11" s="58"/>
      <c r="AF11" s="58"/>
      <c r="AG11" s="58"/>
      <c r="AH11" s="58"/>
      <c r="AI11" s="58"/>
      <c r="AJ11" s="58"/>
      <c r="AK11" s="58"/>
      <c r="AL11" s="58"/>
      <c r="AM11" s="58"/>
      <c r="AN11" s="58"/>
    </row>
    <row r="12" spans="1:40" s="4" customFormat="1" x14ac:dyDescent="0.25">
      <c r="A12" s="27">
        <v>19</v>
      </c>
      <c r="B12" s="71">
        <v>2</v>
      </c>
      <c r="C12" s="71">
        <v>1</v>
      </c>
      <c r="D12" s="71">
        <v>1</v>
      </c>
      <c r="E12" s="71"/>
      <c r="F12" s="71">
        <v>3</v>
      </c>
      <c r="G12" s="71">
        <v>2</v>
      </c>
      <c r="H12" s="71">
        <v>1</v>
      </c>
      <c r="I12" s="7"/>
      <c r="J12" s="7"/>
      <c r="K12" s="7"/>
      <c r="L12" s="7"/>
      <c r="M12" s="7"/>
      <c r="N12" s="7"/>
      <c r="O12" s="7"/>
      <c r="P12" s="7"/>
      <c r="Q12" s="58"/>
      <c r="R12" s="58"/>
      <c r="S12" s="58"/>
      <c r="T12" s="58"/>
      <c r="U12" s="58"/>
      <c r="V12" s="58"/>
      <c r="W12" s="58"/>
      <c r="X12" s="58"/>
      <c r="Y12" s="58"/>
      <c r="Z12" s="58"/>
      <c r="AA12" s="58"/>
      <c r="AB12" s="58"/>
      <c r="AC12" s="58"/>
      <c r="AD12" s="58"/>
      <c r="AE12" s="58"/>
      <c r="AF12" s="58"/>
      <c r="AG12" s="58"/>
      <c r="AH12" s="58"/>
      <c r="AI12" s="58"/>
      <c r="AJ12" s="58"/>
      <c r="AK12" s="58"/>
      <c r="AL12" s="58"/>
      <c r="AM12" s="58"/>
      <c r="AN12" s="58"/>
    </row>
    <row r="13" spans="1:40" s="4" customFormat="1" x14ac:dyDescent="0.25">
      <c r="A13" s="27">
        <v>20</v>
      </c>
      <c r="B13" s="71">
        <v>2</v>
      </c>
      <c r="C13" s="71">
        <v>1</v>
      </c>
      <c r="D13" s="71">
        <v>1</v>
      </c>
      <c r="E13" s="71"/>
      <c r="F13" s="71">
        <v>5</v>
      </c>
      <c r="G13" s="71">
        <v>2</v>
      </c>
      <c r="H13" s="71">
        <v>3</v>
      </c>
      <c r="I13" s="7"/>
      <c r="J13" s="7"/>
      <c r="K13" s="7"/>
      <c r="L13" s="7"/>
      <c r="M13" s="7"/>
      <c r="N13" s="7"/>
      <c r="O13" s="7"/>
      <c r="P13" s="7"/>
      <c r="Q13" s="58"/>
      <c r="R13" s="58"/>
      <c r="S13" s="58"/>
      <c r="T13" s="58"/>
      <c r="U13" s="58"/>
      <c r="V13" s="58"/>
      <c r="W13" s="58"/>
      <c r="X13" s="58"/>
      <c r="Y13" s="58"/>
      <c r="Z13" s="58"/>
      <c r="AA13" s="58"/>
      <c r="AB13" s="58"/>
      <c r="AC13" s="58"/>
      <c r="AD13" s="58"/>
      <c r="AE13" s="58"/>
      <c r="AF13" s="58"/>
      <c r="AG13" s="58"/>
      <c r="AH13" s="58"/>
      <c r="AI13" s="58"/>
      <c r="AJ13" s="58"/>
      <c r="AK13" s="58"/>
      <c r="AL13" s="58"/>
      <c r="AM13" s="58"/>
      <c r="AN13" s="58"/>
    </row>
    <row r="14" spans="1:40" s="4" customFormat="1" x14ac:dyDescent="0.25">
      <c r="A14" s="27">
        <v>21</v>
      </c>
      <c r="B14" s="71">
        <v>7</v>
      </c>
      <c r="C14" s="71">
        <v>4</v>
      </c>
      <c r="D14" s="71">
        <v>3</v>
      </c>
      <c r="E14" s="71"/>
      <c r="F14" s="71">
        <v>14</v>
      </c>
      <c r="G14" s="71">
        <v>8</v>
      </c>
      <c r="H14" s="71">
        <v>6</v>
      </c>
      <c r="I14" s="7"/>
      <c r="J14" s="7"/>
      <c r="K14" s="7"/>
      <c r="L14" s="7"/>
      <c r="M14" s="7"/>
      <c r="N14" s="7"/>
      <c r="O14" s="7"/>
      <c r="P14" s="7"/>
      <c r="Q14" s="58"/>
      <c r="R14" s="58"/>
      <c r="S14" s="58"/>
      <c r="T14" s="58"/>
      <c r="U14" s="58"/>
      <c r="V14" s="58"/>
      <c r="W14" s="58"/>
      <c r="X14" s="58"/>
      <c r="Y14" s="58"/>
      <c r="Z14" s="58"/>
      <c r="AA14" s="58"/>
      <c r="AB14" s="58"/>
      <c r="AC14" s="58"/>
      <c r="AD14" s="58"/>
      <c r="AE14" s="58"/>
      <c r="AF14" s="58"/>
      <c r="AG14" s="58"/>
      <c r="AH14" s="58"/>
      <c r="AI14" s="58"/>
      <c r="AJ14" s="58"/>
      <c r="AK14" s="58"/>
      <c r="AL14" s="58"/>
      <c r="AM14" s="58"/>
      <c r="AN14" s="58"/>
    </row>
    <row r="15" spans="1:40" s="4" customFormat="1" x14ac:dyDescent="0.25">
      <c r="A15" s="27">
        <v>22</v>
      </c>
      <c r="B15" s="71">
        <v>11</v>
      </c>
      <c r="C15" s="71">
        <v>7</v>
      </c>
      <c r="D15" s="71">
        <v>4</v>
      </c>
      <c r="E15" s="71"/>
      <c r="F15" s="71">
        <v>20</v>
      </c>
      <c r="G15" s="71">
        <v>13</v>
      </c>
      <c r="H15" s="71">
        <v>7</v>
      </c>
      <c r="I15" s="7"/>
      <c r="J15" s="7"/>
      <c r="K15" s="7"/>
      <c r="L15" s="7"/>
      <c r="M15" s="7"/>
      <c r="N15" s="7"/>
      <c r="O15" s="7"/>
      <c r="P15" s="7"/>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s="4" customFormat="1" x14ac:dyDescent="0.25">
      <c r="A16" s="27">
        <v>23</v>
      </c>
      <c r="B16" s="71">
        <v>12</v>
      </c>
      <c r="C16" s="71">
        <v>7</v>
      </c>
      <c r="D16" s="71">
        <v>5</v>
      </c>
      <c r="E16" s="71"/>
      <c r="F16" s="71">
        <v>24</v>
      </c>
      <c r="G16" s="71">
        <v>15</v>
      </c>
      <c r="H16" s="71">
        <v>9</v>
      </c>
      <c r="I16" s="7"/>
      <c r="J16" s="7"/>
      <c r="K16" s="7"/>
      <c r="L16" s="7"/>
      <c r="M16" s="7"/>
      <c r="N16" s="7"/>
      <c r="O16" s="7"/>
      <c r="P16" s="7"/>
      <c r="Q16" s="58"/>
      <c r="R16" s="58"/>
      <c r="S16" s="58"/>
      <c r="T16" s="58"/>
      <c r="U16" s="58"/>
      <c r="V16" s="58"/>
      <c r="W16" s="58"/>
      <c r="X16" s="58"/>
      <c r="Y16" s="58"/>
      <c r="Z16" s="58"/>
      <c r="AA16" s="58"/>
      <c r="AB16" s="58"/>
      <c r="AC16" s="58"/>
      <c r="AD16" s="58"/>
      <c r="AE16" s="58"/>
      <c r="AF16" s="58"/>
      <c r="AG16" s="58"/>
      <c r="AH16" s="58"/>
      <c r="AI16" s="58"/>
      <c r="AJ16" s="58"/>
      <c r="AK16" s="58"/>
      <c r="AL16" s="58"/>
      <c r="AM16" s="58"/>
      <c r="AN16" s="58"/>
    </row>
    <row r="17" spans="1:40" s="4" customFormat="1" x14ac:dyDescent="0.25">
      <c r="A17" s="27">
        <v>24</v>
      </c>
      <c r="B17" s="71">
        <v>15</v>
      </c>
      <c r="C17" s="71">
        <v>10</v>
      </c>
      <c r="D17" s="71">
        <v>5</v>
      </c>
      <c r="E17" s="71"/>
      <c r="F17" s="71">
        <v>28</v>
      </c>
      <c r="G17" s="71">
        <v>19</v>
      </c>
      <c r="H17" s="71">
        <v>9</v>
      </c>
      <c r="I17" s="7"/>
      <c r="J17" s="7"/>
      <c r="K17" s="7"/>
      <c r="L17" s="7"/>
      <c r="M17" s="7"/>
      <c r="N17" s="7"/>
      <c r="O17" s="7"/>
      <c r="P17" s="7"/>
      <c r="Q17" s="58"/>
      <c r="R17" s="58"/>
      <c r="S17" s="58"/>
      <c r="T17" s="58"/>
      <c r="U17" s="58"/>
      <c r="V17" s="58"/>
      <c r="W17" s="58"/>
      <c r="X17" s="58"/>
      <c r="Y17" s="58"/>
      <c r="Z17" s="58"/>
      <c r="AA17" s="58"/>
      <c r="AB17" s="58"/>
      <c r="AC17" s="58"/>
      <c r="AD17" s="58"/>
      <c r="AE17" s="58"/>
      <c r="AF17" s="58"/>
      <c r="AG17" s="58"/>
      <c r="AH17" s="58"/>
      <c r="AI17" s="58"/>
      <c r="AJ17" s="58"/>
      <c r="AK17" s="58"/>
      <c r="AL17" s="58"/>
      <c r="AM17" s="58"/>
      <c r="AN17" s="58"/>
    </row>
    <row r="18" spans="1:40" s="4" customFormat="1" x14ac:dyDescent="0.25">
      <c r="A18" s="27" t="s">
        <v>356</v>
      </c>
      <c r="B18" s="71">
        <v>53</v>
      </c>
      <c r="C18" s="71">
        <v>30</v>
      </c>
      <c r="D18" s="71">
        <v>23</v>
      </c>
      <c r="E18" s="71"/>
      <c r="F18" s="71">
        <v>108</v>
      </c>
      <c r="G18" s="71">
        <v>60</v>
      </c>
      <c r="H18" s="71">
        <v>48</v>
      </c>
      <c r="I18" s="7"/>
      <c r="J18" s="7"/>
      <c r="K18" s="7"/>
      <c r="L18" s="7"/>
      <c r="M18" s="7"/>
      <c r="N18" s="7"/>
      <c r="O18" s="7"/>
      <c r="P18" s="7"/>
      <c r="Q18" s="58"/>
      <c r="R18" s="58"/>
      <c r="S18" s="58"/>
      <c r="T18" s="58"/>
      <c r="U18" s="58"/>
      <c r="V18" s="58"/>
      <c r="W18" s="58"/>
      <c r="X18" s="58"/>
      <c r="Y18" s="58"/>
      <c r="Z18" s="58"/>
      <c r="AA18" s="58"/>
      <c r="AB18" s="58"/>
      <c r="AC18" s="58"/>
      <c r="AD18" s="58"/>
      <c r="AE18" s="58"/>
      <c r="AF18" s="58"/>
      <c r="AG18" s="58"/>
      <c r="AH18" s="58"/>
      <c r="AI18" s="58"/>
      <c r="AJ18" s="58"/>
      <c r="AK18" s="58"/>
      <c r="AL18" s="58"/>
      <c r="AM18" s="58"/>
      <c r="AN18" s="58"/>
    </row>
    <row r="19" spans="1:40" s="4" customFormat="1" x14ac:dyDescent="0.25">
      <c r="A19" s="27" t="s">
        <v>357</v>
      </c>
      <c r="B19" s="71">
        <v>67</v>
      </c>
      <c r="C19" s="71">
        <v>40</v>
      </c>
      <c r="D19" s="71">
        <v>27</v>
      </c>
      <c r="E19" s="71"/>
      <c r="F19" s="71">
        <v>135</v>
      </c>
      <c r="G19" s="71">
        <v>79</v>
      </c>
      <c r="H19" s="71">
        <v>56</v>
      </c>
      <c r="I19" s="7"/>
      <c r="J19" s="7"/>
      <c r="K19" s="7"/>
      <c r="L19" s="7"/>
      <c r="M19" s="7"/>
      <c r="N19" s="7"/>
      <c r="O19" s="7"/>
      <c r="P19" s="7"/>
      <c r="Q19" s="58"/>
      <c r="R19" s="58"/>
      <c r="S19" s="58"/>
      <c r="T19" s="58"/>
      <c r="U19" s="58"/>
      <c r="V19" s="58"/>
      <c r="W19" s="58"/>
      <c r="X19" s="58"/>
      <c r="Y19" s="58"/>
      <c r="Z19" s="58"/>
      <c r="AA19" s="58"/>
      <c r="AB19" s="58"/>
      <c r="AC19" s="58"/>
      <c r="AD19" s="58"/>
      <c r="AE19" s="58"/>
      <c r="AF19" s="58"/>
      <c r="AG19" s="58"/>
      <c r="AH19" s="58"/>
      <c r="AI19" s="58"/>
      <c r="AJ19" s="58"/>
      <c r="AK19" s="58"/>
      <c r="AL19" s="58"/>
      <c r="AM19" s="58"/>
      <c r="AN19" s="58"/>
    </row>
    <row r="20" spans="1:40" s="4" customFormat="1" x14ac:dyDescent="0.25">
      <c r="A20" s="27" t="s">
        <v>358</v>
      </c>
      <c r="B20" s="71">
        <v>72</v>
      </c>
      <c r="C20" s="71">
        <v>42</v>
      </c>
      <c r="D20" s="71">
        <v>30</v>
      </c>
      <c r="E20" s="71"/>
      <c r="F20" s="71">
        <v>149</v>
      </c>
      <c r="G20" s="71">
        <v>83</v>
      </c>
      <c r="H20" s="71">
        <v>66</v>
      </c>
      <c r="I20" s="7"/>
      <c r="J20" s="7"/>
      <c r="K20" s="7"/>
      <c r="L20" s="7"/>
      <c r="M20" s="7"/>
      <c r="N20" s="7"/>
      <c r="O20" s="7"/>
      <c r="P20" s="7"/>
      <c r="Q20" s="58"/>
      <c r="R20" s="58"/>
      <c r="S20" s="58"/>
      <c r="T20" s="58"/>
      <c r="U20" s="58"/>
      <c r="V20" s="58"/>
      <c r="W20" s="58"/>
      <c r="X20" s="58"/>
      <c r="Y20" s="58"/>
      <c r="Z20" s="58"/>
      <c r="AA20" s="58"/>
      <c r="AB20" s="58"/>
      <c r="AC20" s="58"/>
      <c r="AD20" s="58"/>
      <c r="AE20" s="58"/>
      <c r="AF20" s="58"/>
      <c r="AG20" s="58"/>
      <c r="AH20" s="58"/>
      <c r="AI20" s="58"/>
      <c r="AJ20" s="58"/>
      <c r="AK20" s="58"/>
      <c r="AL20" s="58"/>
      <c r="AM20" s="58"/>
      <c r="AN20" s="58"/>
    </row>
    <row r="21" spans="1:40" s="4" customFormat="1" x14ac:dyDescent="0.25">
      <c r="A21" s="27" t="s">
        <v>359</v>
      </c>
      <c r="B21" s="71">
        <v>53</v>
      </c>
      <c r="C21" s="71">
        <v>30</v>
      </c>
      <c r="D21" s="71">
        <v>23</v>
      </c>
      <c r="E21" s="71"/>
      <c r="F21" s="71">
        <v>108</v>
      </c>
      <c r="G21" s="71">
        <v>60</v>
      </c>
      <c r="H21" s="71">
        <v>48</v>
      </c>
      <c r="I21" s="7"/>
      <c r="J21" s="7"/>
      <c r="K21" s="7"/>
      <c r="L21" s="7"/>
      <c r="M21" s="7"/>
      <c r="N21" s="7"/>
      <c r="O21" s="7"/>
      <c r="P21" s="7"/>
      <c r="Q21" s="58"/>
      <c r="R21" s="58"/>
      <c r="S21" s="58"/>
      <c r="T21" s="58"/>
      <c r="U21" s="58"/>
      <c r="V21" s="58"/>
      <c r="W21" s="58"/>
      <c r="X21" s="58"/>
      <c r="Y21" s="58"/>
      <c r="Z21" s="58"/>
      <c r="AA21" s="58"/>
      <c r="AB21" s="58"/>
      <c r="AC21" s="58"/>
      <c r="AD21" s="58"/>
      <c r="AE21" s="58"/>
      <c r="AF21" s="58"/>
      <c r="AG21" s="58"/>
      <c r="AH21" s="58"/>
      <c r="AI21" s="58"/>
      <c r="AJ21" s="58"/>
      <c r="AK21" s="58"/>
      <c r="AL21" s="58"/>
      <c r="AM21" s="58"/>
      <c r="AN21" s="58"/>
    </row>
    <row r="22" spans="1:40" s="4" customFormat="1" x14ac:dyDescent="0.25">
      <c r="A22" s="27" t="s">
        <v>360</v>
      </c>
      <c r="B22" s="71">
        <v>41</v>
      </c>
      <c r="C22" s="71">
        <v>28</v>
      </c>
      <c r="D22" s="71">
        <v>13</v>
      </c>
      <c r="E22" s="71"/>
      <c r="F22" s="71">
        <v>82</v>
      </c>
      <c r="G22" s="71">
        <v>56</v>
      </c>
      <c r="H22" s="71">
        <v>26</v>
      </c>
      <c r="I22" s="7"/>
      <c r="J22" s="7"/>
      <c r="K22" s="7"/>
      <c r="L22" s="7"/>
      <c r="M22" s="7"/>
      <c r="N22" s="7"/>
      <c r="O22" s="7"/>
      <c r="P22" s="7"/>
      <c r="Q22" s="58"/>
      <c r="R22" s="58"/>
      <c r="S22" s="58"/>
      <c r="T22" s="58"/>
      <c r="U22" s="58"/>
      <c r="V22" s="58"/>
      <c r="W22" s="58"/>
      <c r="X22" s="58"/>
      <c r="Y22" s="58"/>
      <c r="Z22" s="58"/>
      <c r="AA22" s="58"/>
      <c r="AB22" s="58"/>
      <c r="AC22" s="58"/>
      <c r="AD22" s="58"/>
      <c r="AE22" s="58"/>
      <c r="AF22" s="58"/>
      <c r="AG22" s="58"/>
      <c r="AH22" s="58"/>
      <c r="AI22" s="58"/>
      <c r="AJ22" s="58"/>
      <c r="AK22" s="58"/>
      <c r="AL22" s="58"/>
      <c r="AM22" s="58"/>
      <c r="AN22" s="58"/>
    </row>
    <row r="23" spans="1:40" s="4" customFormat="1" ht="13.5" thickBot="1" x14ac:dyDescent="0.3">
      <c r="A23" s="27" t="s">
        <v>361</v>
      </c>
      <c r="B23" s="71">
        <v>62</v>
      </c>
      <c r="C23" s="71">
        <v>36</v>
      </c>
      <c r="D23" s="71">
        <v>26</v>
      </c>
      <c r="E23" s="71"/>
      <c r="F23" s="71">
        <v>124</v>
      </c>
      <c r="G23" s="71">
        <v>71</v>
      </c>
      <c r="H23" s="71">
        <v>53</v>
      </c>
      <c r="I23" s="7"/>
      <c r="J23" s="7"/>
      <c r="K23" s="7"/>
      <c r="L23" s="7"/>
      <c r="M23" s="7"/>
      <c r="N23" s="7"/>
      <c r="O23" s="7"/>
      <c r="P23" s="7"/>
      <c r="Q23" s="58"/>
      <c r="R23" s="58"/>
      <c r="S23" s="58"/>
      <c r="T23" s="58"/>
      <c r="U23" s="58"/>
      <c r="V23" s="58"/>
      <c r="W23" s="58"/>
      <c r="X23" s="58"/>
      <c r="Y23" s="58"/>
      <c r="Z23" s="58"/>
      <c r="AA23" s="58"/>
      <c r="AB23" s="58"/>
      <c r="AC23" s="58"/>
      <c r="AD23" s="58"/>
      <c r="AE23" s="58"/>
      <c r="AF23" s="58"/>
      <c r="AG23" s="58"/>
      <c r="AH23" s="58"/>
      <c r="AI23" s="58"/>
      <c r="AJ23" s="58"/>
      <c r="AK23" s="58"/>
      <c r="AL23" s="58"/>
      <c r="AM23" s="58"/>
      <c r="AN23" s="58"/>
    </row>
    <row r="24" spans="1:40" ht="19.5" customHeight="1" x14ac:dyDescent="0.25">
      <c r="A24" s="445" t="s">
        <v>968</v>
      </c>
      <c r="B24" s="445"/>
      <c r="C24" s="445"/>
      <c r="D24" s="445"/>
      <c r="E24" s="445"/>
      <c r="F24" s="445"/>
      <c r="G24" s="445"/>
      <c r="H24" s="445"/>
    </row>
    <row r="25" spans="1:40" ht="19.5" customHeight="1" x14ac:dyDescent="0.25">
      <c r="A25" s="446"/>
      <c r="B25" s="446"/>
      <c r="C25" s="446"/>
      <c r="D25" s="446"/>
      <c r="E25" s="446"/>
      <c r="F25" s="446"/>
      <c r="G25" s="446"/>
      <c r="H25" s="446"/>
    </row>
    <row r="26" spans="1:40" s="55" customFormat="1" ht="15" customHeight="1" x14ac:dyDescent="0.25">
      <c r="A26" s="447" t="s">
        <v>262</v>
      </c>
      <c r="B26" s="447"/>
      <c r="C26" s="447"/>
      <c r="D26" s="447"/>
      <c r="E26" s="447"/>
      <c r="F26" s="447"/>
      <c r="G26" s="447"/>
      <c r="H26" s="447"/>
    </row>
  </sheetData>
  <mergeCells count="11">
    <mergeCell ref="A26:H26"/>
    <mergeCell ref="A1:H1"/>
    <mergeCell ref="A2:H2"/>
    <mergeCell ref="A3:H3"/>
    <mergeCell ref="A24:H25"/>
    <mergeCell ref="A7:A8"/>
    <mergeCell ref="B7:D7"/>
    <mergeCell ref="F7:H7"/>
    <mergeCell ref="A4:H4"/>
    <mergeCell ref="A5:H5"/>
    <mergeCell ref="A6:H6"/>
  </mergeCells>
  <conditionalFormatting sqref="B10:P23">
    <cfRule type="cellIs" dxfId="129" priority="1" operator="equal">
      <formula>0</formula>
    </cfRule>
  </conditionalFormatting>
  <hyperlinks>
    <hyperlink ref="I2" location="Contenido!A1" display="Contenido" xr:uid="{8A7A0071-C98C-4132-B0EB-90C05C1F1F9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F845-FADC-4382-B1E7-6267904379AD}">
  <sheetPr codeName="Hoja118">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577</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5B659AC5-344D-49D4-9609-477EF398369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21D3-7E94-43F1-97C4-D1DB466B3CF4}">
  <sheetPr codeName="Hoja119">
    <tabColor rgb="FFAFCAFF"/>
    <pageSetUpPr fitToPage="1"/>
  </sheetPr>
  <dimension ref="A1:AN25"/>
  <sheetViews>
    <sheetView showGridLines="0" showOutlineSymbols="0" showWhiteSpace="0" workbookViewId="0">
      <selection activeCell="C35" sqref="C35"/>
    </sheetView>
  </sheetViews>
  <sheetFormatPr baseColWidth="10" defaultColWidth="11" defaultRowHeight="13" x14ac:dyDescent="0.25"/>
  <cols>
    <col min="1" max="1" width="24"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 style="240" customWidth="1"/>
    <col min="18" max="19" width="7.33203125" style="240" bestFit="1" customWidth="1"/>
    <col min="20" max="20" width="6.33203125" style="240" bestFit="1" customWidth="1"/>
    <col min="21" max="21" width="1" style="240" customWidth="1"/>
    <col min="22" max="22" width="5.33203125" style="240" customWidth="1"/>
    <col min="23" max="23" width="7.5" style="240" bestFit="1" customWidth="1"/>
    <col min="24" max="24" width="5.33203125" style="240" customWidth="1"/>
    <col min="25" max="25" width="1" style="240" customWidth="1"/>
    <col min="26" max="26" width="5.08203125" style="240" customWidth="1"/>
    <col min="27" max="27" width="7.5" style="240" bestFit="1" customWidth="1"/>
    <col min="28" max="28" width="5.75" style="240" bestFit="1" customWidth="1"/>
    <col min="29" max="29" width="11" style="8" customWidth="1"/>
    <col min="30" max="16384" width="11" style="8"/>
  </cols>
  <sheetData>
    <row r="1" spans="1:40" ht="14.5" x14ac:dyDescent="0.25">
      <c r="A1" s="436" t="s">
        <v>578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40" ht="14.5" x14ac:dyDescent="0.25">
      <c r="A2" s="437" t="s">
        <v>579</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40" ht="14.5" x14ac:dyDescent="0.25">
      <c r="A3" s="437" t="s">
        <v>580</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40" ht="14.5" x14ac:dyDescent="0.25">
      <c r="A4" s="437" t="s">
        <v>581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40"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row>
    <row r="6" spans="1:40" s="6" customFormat="1" ht="18.649999999999999" customHeight="1" x14ac:dyDescent="0.25">
      <c r="A6" s="438" t="s">
        <v>582</v>
      </c>
      <c r="B6" s="435" t="s">
        <v>188</v>
      </c>
      <c r="C6" s="435"/>
      <c r="D6" s="435"/>
      <c r="E6" s="110"/>
      <c r="F6" s="460" t="s">
        <v>21</v>
      </c>
      <c r="G6" s="460"/>
      <c r="H6" s="460"/>
      <c r="I6" s="110"/>
      <c r="J6" s="435" t="s">
        <v>30</v>
      </c>
      <c r="K6" s="435"/>
      <c r="L6" s="435"/>
      <c r="M6" s="110"/>
      <c r="N6" s="435" t="s">
        <v>518</v>
      </c>
      <c r="O6" s="435"/>
      <c r="P6" s="435"/>
      <c r="Q6" s="110"/>
      <c r="R6" s="460" t="s">
        <v>583</v>
      </c>
      <c r="S6" s="460"/>
      <c r="T6" s="460"/>
      <c r="U6" s="110"/>
      <c r="V6" s="435" t="s">
        <v>584</v>
      </c>
      <c r="W6" s="435"/>
      <c r="X6" s="435"/>
      <c r="Y6" s="110"/>
      <c r="Z6" s="460" t="s">
        <v>1037</v>
      </c>
      <c r="AA6" s="435"/>
      <c r="AB6" s="435"/>
    </row>
    <row r="7" spans="1:40"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row>
    <row r="8" spans="1:40" s="6" customFormat="1" ht="18.75" customHeigh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row>
    <row r="9" spans="1:40" s="6" customFormat="1" x14ac:dyDescent="0.25">
      <c r="A9" s="157" t="s">
        <v>188</v>
      </c>
      <c r="B9" s="70">
        <f>SUM(B10:B12)</f>
        <v>187212</v>
      </c>
      <c r="C9" s="70">
        <f t="shared" ref="C9:D9" si="0">SUM(C10:C12)</f>
        <v>114202</v>
      </c>
      <c r="D9" s="70">
        <f t="shared" si="0"/>
        <v>73010</v>
      </c>
      <c r="E9" s="70"/>
      <c r="F9" s="70">
        <f>SUM(F10:F12)</f>
        <v>22079</v>
      </c>
      <c r="G9" s="70">
        <f t="shared" ref="G9:H9" si="1">SUM(G10:G12)</f>
        <v>14550</v>
      </c>
      <c r="H9" s="70">
        <f t="shared" si="1"/>
        <v>7529</v>
      </c>
      <c r="I9" s="70"/>
      <c r="J9" s="70">
        <f t="shared" ref="J9:L9" si="2">SUM(J10:J12)</f>
        <v>134615</v>
      </c>
      <c r="K9" s="70">
        <f t="shared" si="2"/>
        <v>82181</v>
      </c>
      <c r="L9" s="70">
        <f t="shared" si="2"/>
        <v>52434</v>
      </c>
      <c r="M9" s="70"/>
      <c r="N9" s="70">
        <f t="shared" ref="N9:P9" si="3">SUM(N10:N12)</f>
        <v>19202</v>
      </c>
      <c r="O9" s="70">
        <f t="shared" si="3"/>
        <v>11306</v>
      </c>
      <c r="P9" s="70">
        <f t="shared" si="3"/>
        <v>7896</v>
      </c>
      <c r="Q9" s="70"/>
      <c r="R9" s="70">
        <f t="shared" ref="R9:T9" si="4">SUM(R10:R12)</f>
        <v>9998</v>
      </c>
      <c r="S9" s="70">
        <f t="shared" si="4"/>
        <v>5483</v>
      </c>
      <c r="T9" s="70">
        <f t="shared" si="4"/>
        <v>4515</v>
      </c>
      <c r="U9" s="70"/>
      <c r="V9" s="70">
        <f>+V10</f>
        <v>851</v>
      </c>
      <c r="W9" s="70">
        <f t="shared" ref="W9:X9" si="5">+W10</f>
        <v>432</v>
      </c>
      <c r="X9" s="70">
        <f t="shared" si="5"/>
        <v>419</v>
      </c>
      <c r="Y9" s="70"/>
      <c r="Z9" s="70">
        <f>+Z10</f>
        <v>467</v>
      </c>
      <c r="AA9" s="70">
        <f t="shared" ref="AA9:AB9" si="6">+AA10</f>
        <v>250</v>
      </c>
      <c r="AB9" s="70">
        <f t="shared" si="6"/>
        <v>217</v>
      </c>
      <c r="AC9" s="25"/>
      <c r="AD9" s="25"/>
      <c r="AE9" s="25"/>
      <c r="AF9" s="25"/>
      <c r="AG9" s="25"/>
      <c r="AH9" s="25"/>
      <c r="AI9" s="25"/>
      <c r="AJ9" s="25"/>
      <c r="AK9" s="25"/>
      <c r="AL9" s="25"/>
      <c r="AM9" s="25"/>
      <c r="AN9" s="25"/>
    </row>
    <row r="10" spans="1:40" x14ac:dyDescent="0.25">
      <c r="A10" s="27" t="s">
        <v>255</v>
      </c>
      <c r="B10" s="71">
        <f>+F10+J10+N10+R10+V10+Z10</f>
        <v>172448</v>
      </c>
      <c r="C10" s="71">
        <f>+G10+K10+O10+S10+W10+AA10</f>
        <v>105139</v>
      </c>
      <c r="D10" s="71">
        <f>+B10-C10</f>
        <v>67309</v>
      </c>
      <c r="E10" s="71"/>
      <c r="F10" s="71">
        <f t="shared" ref="F10:H11" si="7">+F15+F20</f>
        <v>20060</v>
      </c>
      <c r="G10" s="71">
        <f t="shared" si="7"/>
        <v>13208</v>
      </c>
      <c r="H10" s="71">
        <f t="shared" si="7"/>
        <v>6852</v>
      </c>
      <c r="I10" s="71"/>
      <c r="J10" s="71">
        <f t="shared" ref="J10:L11" si="8">+J15+J20</f>
        <v>128158</v>
      </c>
      <c r="K10" s="71">
        <f t="shared" si="8"/>
        <v>78155</v>
      </c>
      <c r="L10" s="71">
        <f t="shared" si="8"/>
        <v>50003</v>
      </c>
      <c r="M10" s="71"/>
      <c r="N10" s="71">
        <f t="shared" ref="N10:P11" si="9">+N15+N20</f>
        <v>15256</v>
      </c>
      <c r="O10" s="71">
        <f t="shared" si="9"/>
        <v>8939</v>
      </c>
      <c r="P10" s="71">
        <f t="shared" si="9"/>
        <v>6317</v>
      </c>
      <c r="Q10" s="71"/>
      <c r="R10" s="71">
        <f t="shared" ref="R10:T11" si="10">+R15+R20</f>
        <v>7656</v>
      </c>
      <c r="S10" s="71">
        <f t="shared" si="10"/>
        <v>4155</v>
      </c>
      <c r="T10" s="71">
        <f t="shared" si="10"/>
        <v>3501</v>
      </c>
      <c r="U10" s="71"/>
      <c r="V10" s="71">
        <f>+V15</f>
        <v>851</v>
      </c>
      <c r="W10" s="71">
        <f t="shared" ref="W10:X10" si="11">+W15</f>
        <v>432</v>
      </c>
      <c r="X10" s="71">
        <f t="shared" si="11"/>
        <v>419</v>
      </c>
      <c r="Y10" s="71"/>
      <c r="Z10" s="71">
        <f>+Z15</f>
        <v>467</v>
      </c>
      <c r="AA10" s="71">
        <f t="shared" ref="AA10:AB10" si="12">+AA15</f>
        <v>250</v>
      </c>
      <c r="AB10" s="71">
        <f t="shared" si="12"/>
        <v>217</v>
      </c>
      <c r="AC10" s="7"/>
      <c r="AD10" s="7"/>
      <c r="AE10" s="7"/>
      <c r="AF10" s="7"/>
      <c r="AG10" s="7"/>
      <c r="AH10" s="7"/>
      <c r="AI10" s="7"/>
      <c r="AJ10" s="7"/>
      <c r="AK10" s="7"/>
      <c r="AL10" s="7"/>
      <c r="AM10" s="7"/>
      <c r="AN10" s="7"/>
    </row>
    <row r="11" spans="1:40" x14ac:dyDescent="0.25">
      <c r="A11" s="27" t="s">
        <v>256</v>
      </c>
      <c r="B11" s="71">
        <f>+F11+J11+N11+R11</f>
        <v>12668</v>
      </c>
      <c r="C11" s="71">
        <f>+G11+K11+O11+S11</f>
        <v>7836</v>
      </c>
      <c r="D11" s="71">
        <f t="shared" ref="D11:D12" si="13">+B11-C11</f>
        <v>4832</v>
      </c>
      <c r="E11" s="71"/>
      <c r="F11" s="71">
        <f t="shared" si="7"/>
        <v>1877</v>
      </c>
      <c r="G11" s="71">
        <f t="shared" si="7"/>
        <v>1264</v>
      </c>
      <c r="H11" s="71">
        <f t="shared" si="7"/>
        <v>613</v>
      </c>
      <c r="I11" s="71"/>
      <c r="J11" s="71">
        <f t="shared" si="8"/>
        <v>5619</v>
      </c>
      <c r="K11" s="71">
        <f t="shared" si="8"/>
        <v>3537</v>
      </c>
      <c r="L11" s="71">
        <f t="shared" si="8"/>
        <v>2082</v>
      </c>
      <c r="M11" s="71"/>
      <c r="N11" s="71">
        <f t="shared" si="9"/>
        <v>3334</v>
      </c>
      <c r="O11" s="71">
        <f t="shared" si="9"/>
        <v>1989</v>
      </c>
      <c r="P11" s="71">
        <f t="shared" si="9"/>
        <v>1345</v>
      </c>
      <c r="Q11" s="71"/>
      <c r="R11" s="71">
        <f t="shared" si="10"/>
        <v>1838</v>
      </c>
      <c r="S11" s="71">
        <f t="shared" si="10"/>
        <v>1046</v>
      </c>
      <c r="T11" s="71">
        <f t="shared" si="10"/>
        <v>792</v>
      </c>
      <c r="U11" s="71"/>
      <c r="V11" s="71" t="s">
        <v>191</v>
      </c>
      <c r="W11" s="71" t="s">
        <v>191</v>
      </c>
      <c r="X11" s="71" t="s">
        <v>191</v>
      </c>
      <c r="Y11" s="71"/>
      <c r="Z11" s="71" t="s">
        <v>191</v>
      </c>
      <c r="AA11" s="71" t="s">
        <v>191</v>
      </c>
      <c r="AB11" s="71" t="s">
        <v>191</v>
      </c>
      <c r="AC11" s="7"/>
      <c r="AD11" s="7"/>
      <c r="AE11" s="7"/>
      <c r="AF11" s="7"/>
      <c r="AG11" s="7"/>
      <c r="AH11" s="7"/>
      <c r="AI11" s="7"/>
      <c r="AJ11" s="7"/>
      <c r="AK11" s="7"/>
      <c r="AL11" s="7"/>
      <c r="AM11" s="7"/>
      <c r="AN11" s="7"/>
    </row>
    <row r="12" spans="1:40" x14ac:dyDescent="0.25">
      <c r="A12" s="93" t="s">
        <v>257</v>
      </c>
      <c r="B12" s="71">
        <f>+F12+J12+N12+R12</f>
        <v>2096</v>
      </c>
      <c r="C12" s="71">
        <f>+G12+K12+O12+S12</f>
        <v>1227</v>
      </c>
      <c r="D12" s="71">
        <f t="shared" si="13"/>
        <v>869</v>
      </c>
      <c r="E12" s="71"/>
      <c r="F12" s="71">
        <f>+F17</f>
        <v>142</v>
      </c>
      <c r="G12" s="71">
        <f>+G17</f>
        <v>78</v>
      </c>
      <c r="H12" s="71">
        <f>+H17</f>
        <v>64</v>
      </c>
      <c r="I12" s="71"/>
      <c r="J12" s="71">
        <f>+J17</f>
        <v>838</v>
      </c>
      <c r="K12" s="71">
        <f>+K17</f>
        <v>489</v>
      </c>
      <c r="L12" s="71">
        <f>+L17</f>
        <v>349</v>
      </c>
      <c r="M12" s="71"/>
      <c r="N12" s="71">
        <f>+N17</f>
        <v>612</v>
      </c>
      <c r="O12" s="71">
        <f>+O17</f>
        <v>378</v>
      </c>
      <c r="P12" s="71">
        <f>+P17</f>
        <v>234</v>
      </c>
      <c r="Q12" s="71"/>
      <c r="R12" s="71">
        <f>+R17</f>
        <v>504</v>
      </c>
      <c r="S12" s="71">
        <f>+S17</f>
        <v>282</v>
      </c>
      <c r="T12" s="71">
        <f>+T17</f>
        <v>222</v>
      </c>
      <c r="U12" s="71"/>
      <c r="V12" s="71" t="s">
        <v>191</v>
      </c>
      <c r="W12" s="71" t="s">
        <v>191</v>
      </c>
      <c r="X12" s="71" t="s">
        <v>191</v>
      </c>
      <c r="Y12" s="71"/>
      <c r="Z12" s="71" t="s">
        <v>191</v>
      </c>
      <c r="AA12" s="71" t="s">
        <v>191</v>
      </c>
      <c r="AB12" s="71" t="s">
        <v>191</v>
      </c>
      <c r="AC12" s="7"/>
      <c r="AD12" s="7"/>
      <c r="AE12" s="7"/>
      <c r="AF12" s="7"/>
      <c r="AG12" s="7"/>
      <c r="AH12" s="7"/>
      <c r="AI12" s="7"/>
      <c r="AJ12" s="7"/>
      <c r="AK12" s="7"/>
      <c r="AL12" s="7"/>
      <c r="AM12" s="7"/>
      <c r="AN12" s="7"/>
    </row>
    <row r="13" spans="1:40" x14ac:dyDescent="0.2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row>
    <row r="14" spans="1:40" s="6" customFormat="1" x14ac:dyDescent="0.25">
      <c r="A14" s="157" t="s">
        <v>323</v>
      </c>
      <c r="B14" s="70">
        <f>SUM(B15:B17)</f>
        <v>128462</v>
      </c>
      <c r="C14" s="70">
        <f t="shared" ref="C14:D14" si="14">SUM(C15:C17)</f>
        <v>78446</v>
      </c>
      <c r="D14" s="70">
        <f t="shared" si="14"/>
        <v>50016</v>
      </c>
      <c r="E14" s="70"/>
      <c r="F14" s="70">
        <f>SUM(F15:F17)</f>
        <v>16594</v>
      </c>
      <c r="G14" s="70">
        <f t="shared" ref="G14:H14" si="15">SUM(G15:G17)</f>
        <v>10854</v>
      </c>
      <c r="H14" s="70">
        <f t="shared" si="15"/>
        <v>5740</v>
      </c>
      <c r="I14" s="70"/>
      <c r="J14" s="70">
        <f>SUM(J15:J17)</f>
        <v>87971</v>
      </c>
      <c r="K14" s="70">
        <f t="shared" ref="K14:L14" si="16">SUM(K15:K17)</f>
        <v>54096</v>
      </c>
      <c r="L14" s="70">
        <f t="shared" si="16"/>
        <v>33875</v>
      </c>
      <c r="M14" s="70"/>
      <c r="N14" s="70">
        <f>SUM(N15:N17)</f>
        <v>14585</v>
      </c>
      <c r="O14" s="70">
        <f t="shared" ref="O14:P14" si="17">SUM(O15:O17)</f>
        <v>8460</v>
      </c>
      <c r="P14" s="70">
        <f t="shared" si="17"/>
        <v>6125</v>
      </c>
      <c r="Q14" s="70"/>
      <c r="R14" s="70">
        <f>SUM(R15:R17)</f>
        <v>7994</v>
      </c>
      <c r="S14" s="70">
        <f t="shared" ref="S14:AB14" si="18">SUM(S15:S17)</f>
        <v>4354</v>
      </c>
      <c r="T14" s="70">
        <f t="shared" si="18"/>
        <v>3640</v>
      </c>
      <c r="U14" s="70">
        <f t="shared" si="18"/>
        <v>0</v>
      </c>
      <c r="V14" s="70">
        <f t="shared" si="18"/>
        <v>851</v>
      </c>
      <c r="W14" s="70">
        <f t="shared" si="18"/>
        <v>432</v>
      </c>
      <c r="X14" s="70">
        <f t="shared" si="18"/>
        <v>419</v>
      </c>
      <c r="Y14" s="70">
        <f t="shared" si="18"/>
        <v>0</v>
      </c>
      <c r="Z14" s="70">
        <f t="shared" si="18"/>
        <v>467</v>
      </c>
      <c r="AA14" s="70">
        <f t="shared" si="18"/>
        <v>250</v>
      </c>
      <c r="AB14" s="70">
        <f t="shared" si="18"/>
        <v>217</v>
      </c>
      <c r="AC14" s="25"/>
      <c r="AD14" s="25"/>
      <c r="AE14" s="25"/>
      <c r="AF14" s="25"/>
      <c r="AG14" s="25"/>
      <c r="AH14" s="25"/>
      <c r="AI14" s="25"/>
      <c r="AJ14" s="25"/>
      <c r="AK14" s="25"/>
      <c r="AL14" s="25"/>
      <c r="AM14" s="25"/>
      <c r="AN14" s="25"/>
    </row>
    <row r="15" spans="1:40" x14ac:dyDescent="0.25">
      <c r="A15" s="27" t="s">
        <v>255</v>
      </c>
      <c r="B15" s="71">
        <f>+F15+J15+N15+R15+V15+Z15</f>
        <v>114118</v>
      </c>
      <c r="C15" s="71">
        <f>+G15+K15+O15+S15+W15+AA15</f>
        <v>69640</v>
      </c>
      <c r="D15" s="71">
        <f>+B15-C15</f>
        <v>44478</v>
      </c>
      <c r="E15" s="71"/>
      <c r="F15" s="71">
        <v>14615</v>
      </c>
      <c r="G15" s="71">
        <v>9536</v>
      </c>
      <c r="H15" s="71">
        <v>5079</v>
      </c>
      <c r="I15" s="71"/>
      <c r="J15" s="71">
        <v>81742</v>
      </c>
      <c r="K15" s="71">
        <v>50211</v>
      </c>
      <c r="L15" s="71">
        <v>31531</v>
      </c>
      <c r="M15" s="71"/>
      <c r="N15" s="71">
        <v>10757</v>
      </c>
      <c r="O15" s="71">
        <v>6165</v>
      </c>
      <c r="P15" s="71">
        <v>4592</v>
      </c>
      <c r="Q15" s="71"/>
      <c r="R15" s="71">
        <v>5686</v>
      </c>
      <c r="S15" s="71">
        <v>3046</v>
      </c>
      <c r="T15" s="71">
        <v>2640</v>
      </c>
      <c r="U15" s="71"/>
      <c r="V15" s="71">
        <v>851</v>
      </c>
      <c r="W15" s="71">
        <v>432</v>
      </c>
      <c r="X15" s="71">
        <v>419</v>
      </c>
      <c r="Y15" s="71"/>
      <c r="Z15" s="71">
        <v>467</v>
      </c>
      <c r="AA15" s="71">
        <v>250</v>
      </c>
      <c r="AB15" s="71">
        <v>217</v>
      </c>
      <c r="AC15" s="7"/>
      <c r="AD15" s="7"/>
      <c r="AE15" s="7"/>
      <c r="AF15" s="7"/>
      <c r="AG15" s="7"/>
      <c r="AH15" s="7"/>
      <c r="AI15" s="7"/>
      <c r="AJ15" s="7"/>
      <c r="AK15" s="7"/>
      <c r="AL15" s="7"/>
      <c r="AM15" s="7"/>
      <c r="AN15" s="7"/>
    </row>
    <row r="16" spans="1:40" x14ac:dyDescent="0.25">
      <c r="A16" s="27" t="s">
        <v>256</v>
      </c>
      <c r="B16" s="71">
        <f>+F16+J16+N16+R16</f>
        <v>12248</v>
      </c>
      <c r="C16" s="71">
        <f>+G16+K16+O16+S16</f>
        <v>7579</v>
      </c>
      <c r="D16" s="71">
        <f t="shared" ref="D16:D17" si="19">+B16-C16</f>
        <v>4669</v>
      </c>
      <c r="E16" s="71"/>
      <c r="F16" s="71">
        <v>1837</v>
      </c>
      <c r="G16" s="71">
        <v>1240</v>
      </c>
      <c r="H16" s="71">
        <v>597</v>
      </c>
      <c r="I16" s="71"/>
      <c r="J16" s="71">
        <v>5391</v>
      </c>
      <c r="K16" s="71">
        <v>3396</v>
      </c>
      <c r="L16" s="71">
        <v>1995</v>
      </c>
      <c r="M16" s="71"/>
      <c r="N16" s="71">
        <v>3216</v>
      </c>
      <c r="O16" s="71">
        <v>1917</v>
      </c>
      <c r="P16" s="71">
        <v>1299</v>
      </c>
      <c r="Q16" s="71"/>
      <c r="R16" s="71">
        <v>1804</v>
      </c>
      <c r="S16" s="71">
        <v>1026</v>
      </c>
      <c r="T16" s="71">
        <v>778</v>
      </c>
      <c r="U16" s="71"/>
      <c r="V16" s="71" t="s">
        <v>191</v>
      </c>
      <c r="W16" s="71" t="s">
        <v>191</v>
      </c>
      <c r="X16" s="71" t="s">
        <v>191</v>
      </c>
      <c r="Y16" s="71"/>
      <c r="Z16" s="71" t="s">
        <v>191</v>
      </c>
      <c r="AA16" s="71" t="s">
        <v>191</v>
      </c>
      <c r="AB16" s="71" t="s">
        <v>191</v>
      </c>
      <c r="AC16" s="7"/>
      <c r="AD16" s="7"/>
      <c r="AE16" s="7"/>
      <c r="AF16" s="7"/>
      <c r="AG16" s="7"/>
      <c r="AH16" s="7"/>
      <c r="AI16" s="7"/>
      <c r="AJ16" s="7"/>
      <c r="AK16" s="7"/>
      <c r="AL16" s="7"/>
      <c r="AM16" s="7"/>
      <c r="AN16" s="7"/>
    </row>
    <row r="17" spans="1:40" x14ac:dyDescent="0.25">
      <c r="A17" s="93" t="s">
        <v>257</v>
      </c>
      <c r="B17" s="71">
        <f>+F17+J17+N17+R17</f>
        <v>2096</v>
      </c>
      <c r="C17" s="71">
        <f>+G17+K17+O17+S17</f>
        <v>1227</v>
      </c>
      <c r="D17" s="71">
        <f t="shared" si="19"/>
        <v>869</v>
      </c>
      <c r="E17" s="71"/>
      <c r="F17" s="71">
        <v>142</v>
      </c>
      <c r="G17" s="71">
        <v>78</v>
      </c>
      <c r="H17" s="71">
        <v>64</v>
      </c>
      <c r="I17" s="71"/>
      <c r="J17" s="71">
        <v>838</v>
      </c>
      <c r="K17" s="71">
        <v>489</v>
      </c>
      <c r="L17" s="71">
        <v>349</v>
      </c>
      <c r="M17" s="71"/>
      <c r="N17" s="71">
        <v>612</v>
      </c>
      <c r="O17" s="71">
        <v>378</v>
      </c>
      <c r="P17" s="71">
        <v>234</v>
      </c>
      <c r="Q17" s="71"/>
      <c r="R17" s="71">
        <v>504</v>
      </c>
      <c r="S17" s="71">
        <v>282</v>
      </c>
      <c r="T17" s="71">
        <v>222</v>
      </c>
      <c r="U17" s="71"/>
      <c r="V17" s="71" t="s">
        <v>191</v>
      </c>
      <c r="W17" s="71" t="s">
        <v>191</v>
      </c>
      <c r="X17" s="71" t="s">
        <v>191</v>
      </c>
      <c r="Y17" s="71"/>
      <c r="Z17" s="71" t="s">
        <v>191</v>
      </c>
      <c r="AA17" s="71" t="s">
        <v>191</v>
      </c>
      <c r="AB17" s="71" t="s">
        <v>191</v>
      </c>
      <c r="AC17" s="7"/>
      <c r="AD17" s="7"/>
      <c r="AE17" s="7"/>
      <c r="AF17" s="7"/>
      <c r="AG17" s="7"/>
      <c r="AH17" s="7"/>
      <c r="AI17" s="7"/>
      <c r="AJ17" s="7"/>
      <c r="AK17" s="7"/>
      <c r="AL17" s="7"/>
      <c r="AM17" s="7"/>
      <c r="AN17" s="7"/>
    </row>
    <row r="18" spans="1:40" x14ac:dyDescent="0.2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row>
    <row r="19" spans="1:40" s="6" customFormat="1" x14ac:dyDescent="0.25">
      <c r="A19" s="157" t="s">
        <v>324</v>
      </c>
      <c r="B19" s="70">
        <f>SUM(B20:B22)</f>
        <v>58750</v>
      </c>
      <c r="C19" s="70">
        <f t="shared" ref="C19:D19" si="20">SUM(C20:C22)</f>
        <v>35756</v>
      </c>
      <c r="D19" s="70">
        <f t="shared" si="20"/>
        <v>22994</v>
      </c>
      <c r="E19" s="70"/>
      <c r="F19" s="70">
        <f>SUM(F20:F22)</f>
        <v>5485</v>
      </c>
      <c r="G19" s="70">
        <f t="shared" ref="G19:H19" si="21">SUM(G20:G22)</f>
        <v>3696</v>
      </c>
      <c r="H19" s="70">
        <f t="shared" si="21"/>
        <v>1789</v>
      </c>
      <c r="I19" s="70"/>
      <c r="J19" s="70">
        <f>SUM(J20:J22)</f>
        <v>46644</v>
      </c>
      <c r="K19" s="70">
        <f t="shared" ref="K19:L19" si="22">SUM(K20:K22)</f>
        <v>28085</v>
      </c>
      <c r="L19" s="70">
        <f t="shared" si="22"/>
        <v>18559</v>
      </c>
      <c r="M19" s="70"/>
      <c r="N19" s="70">
        <f>SUM(N20:N22)</f>
        <v>4617</v>
      </c>
      <c r="O19" s="70">
        <f t="shared" ref="O19:P19" si="23">SUM(O20:O22)</f>
        <v>2846</v>
      </c>
      <c r="P19" s="70">
        <f t="shared" si="23"/>
        <v>1771</v>
      </c>
      <c r="Q19" s="70"/>
      <c r="R19" s="70">
        <f>SUM(R20:R22)</f>
        <v>2004</v>
      </c>
      <c r="S19" s="70">
        <f t="shared" ref="S19:T19" si="24">SUM(S20:S22)</f>
        <v>1129</v>
      </c>
      <c r="T19" s="70">
        <f t="shared" si="24"/>
        <v>875</v>
      </c>
      <c r="U19" s="70"/>
      <c r="V19" s="70" t="s">
        <v>191</v>
      </c>
      <c r="W19" s="70" t="s">
        <v>191</v>
      </c>
      <c r="X19" s="70" t="s">
        <v>191</v>
      </c>
      <c r="Y19" s="70"/>
      <c r="Z19" s="70" t="s">
        <v>191</v>
      </c>
      <c r="AA19" s="70" t="s">
        <v>191</v>
      </c>
      <c r="AB19" s="70" t="s">
        <v>191</v>
      </c>
      <c r="AC19" s="25"/>
      <c r="AD19" s="25"/>
      <c r="AE19" s="25"/>
      <c r="AF19" s="25"/>
      <c r="AG19" s="25"/>
      <c r="AH19" s="25"/>
      <c r="AI19" s="25"/>
      <c r="AJ19" s="25"/>
      <c r="AK19" s="25"/>
      <c r="AL19" s="25"/>
      <c r="AM19" s="25"/>
      <c r="AN19" s="25"/>
    </row>
    <row r="20" spans="1:40" x14ac:dyDescent="0.25">
      <c r="A20" s="27" t="s">
        <v>255</v>
      </c>
      <c r="B20" s="71">
        <f>+F20+J20+N20+R20</f>
        <v>58330</v>
      </c>
      <c r="C20" s="71">
        <f>+G20+K20+O20+S20</f>
        <v>35499</v>
      </c>
      <c r="D20" s="71">
        <f>+B20-C20</f>
        <v>22831</v>
      </c>
      <c r="E20" s="71"/>
      <c r="F20" s="71">
        <v>5445</v>
      </c>
      <c r="G20" s="71">
        <v>3672</v>
      </c>
      <c r="H20" s="71">
        <v>1773</v>
      </c>
      <c r="I20" s="71"/>
      <c r="J20" s="71">
        <v>46416</v>
      </c>
      <c r="K20" s="71">
        <v>27944</v>
      </c>
      <c r="L20" s="71">
        <v>18472</v>
      </c>
      <c r="M20" s="71"/>
      <c r="N20" s="71">
        <v>4499</v>
      </c>
      <c r="O20" s="71">
        <v>2774</v>
      </c>
      <c r="P20" s="71">
        <v>1725</v>
      </c>
      <c r="Q20" s="71"/>
      <c r="R20" s="71">
        <v>1970</v>
      </c>
      <c r="S20" s="71">
        <v>1109</v>
      </c>
      <c r="T20" s="71">
        <v>861</v>
      </c>
      <c r="U20" s="71"/>
      <c r="V20" s="71" t="s">
        <v>191</v>
      </c>
      <c r="W20" s="71" t="s">
        <v>191</v>
      </c>
      <c r="X20" s="71" t="s">
        <v>191</v>
      </c>
      <c r="Y20" s="71"/>
      <c r="Z20" s="71" t="s">
        <v>191</v>
      </c>
      <c r="AA20" s="71" t="s">
        <v>191</v>
      </c>
      <c r="AB20" s="71" t="s">
        <v>191</v>
      </c>
      <c r="AC20" s="7"/>
      <c r="AD20" s="7"/>
      <c r="AE20" s="7"/>
      <c r="AF20" s="7"/>
      <c r="AG20" s="7"/>
      <c r="AH20" s="7"/>
      <c r="AI20" s="7"/>
      <c r="AJ20" s="7"/>
      <c r="AK20" s="7"/>
      <c r="AL20" s="7"/>
      <c r="AM20" s="7"/>
      <c r="AN20" s="7"/>
    </row>
    <row r="21" spans="1:40" x14ac:dyDescent="0.25">
      <c r="A21" s="27" t="s">
        <v>256</v>
      </c>
      <c r="B21" s="71">
        <f>+F21+J21+N21+R21</f>
        <v>420</v>
      </c>
      <c r="C21" s="71">
        <f>+G21+K21+O21+S21</f>
        <v>257</v>
      </c>
      <c r="D21" s="71">
        <f t="shared" ref="D21" si="25">+B21-C21</f>
        <v>163</v>
      </c>
      <c r="E21" s="71"/>
      <c r="F21" s="71">
        <v>40</v>
      </c>
      <c r="G21" s="71">
        <v>24</v>
      </c>
      <c r="H21" s="71">
        <v>16</v>
      </c>
      <c r="I21" s="71"/>
      <c r="J21" s="71">
        <v>228</v>
      </c>
      <c r="K21" s="71">
        <v>141</v>
      </c>
      <c r="L21" s="71">
        <v>87</v>
      </c>
      <c r="M21" s="71"/>
      <c r="N21" s="71">
        <v>118</v>
      </c>
      <c r="O21" s="71">
        <v>72</v>
      </c>
      <c r="P21" s="71">
        <v>46</v>
      </c>
      <c r="Q21" s="71"/>
      <c r="R21" s="71">
        <v>34</v>
      </c>
      <c r="S21" s="71">
        <v>20</v>
      </c>
      <c r="T21" s="71">
        <v>14</v>
      </c>
      <c r="U21" s="71"/>
      <c r="V21" s="71" t="s">
        <v>191</v>
      </c>
      <c r="W21" s="71" t="s">
        <v>191</v>
      </c>
      <c r="X21" s="71" t="s">
        <v>191</v>
      </c>
      <c r="Y21" s="71"/>
      <c r="Z21" s="71" t="s">
        <v>191</v>
      </c>
      <c r="AA21" s="71" t="s">
        <v>191</v>
      </c>
      <c r="AB21" s="71" t="s">
        <v>191</v>
      </c>
      <c r="AC21" s="7"/>
      <c r="AD21" s="7"/>
      <c r="AE21" s="7"/>
      <c r="AF21" s="7"/>
      <c r="AG21" s="7"/>
      <c r="AH21" s="7"/>
      <c r="AI21" s="7"/>
      <c r="AJ21" s="7"/>
      <c r="AK21" s="7"/>
      <c r="AL21" s="7"/>
      <c r="AM21" s="7"/>
      <c r="AN21" s="7"/>
    </row>
    <row r="22" spans="1:40" ht="13.5" thickBot="1" x14ac:dyDescent="0.3">
      <c r="A22" s="93" t="s">
        <v>257</v>
      </c>
      <c r="B22" s="73" t="s">
        <v>191</v>
      </c>
      <c r="C22" s="73" t="s">
        <v>191</v>
      </c>
      <c r="D22" s="73" t="s">
        <v>191</v>
      </c>
      <c r="E22" s="73"/>
      <c r="F22" s="73" t="s">
        <v>191</v>
      </c>
      <c r="G22" s="73" t="s">
        <v>191</v>
      </c>
      <c r="H22" s="73" t="s">
        <v>191</v>
      </c>
      <c r="I22" s="73"/>
      <c r="J22" s="73" t="s">
        <v>191</v>
      </c>
      <c r="K22" s="73" t="s">
        <v>191</v>
      </c>
      <c r="L22" s="73" t="s">
        <v>191</v>
      </c>
      <c r="M22" s="73"/>
      <c r="N22" s="73" t="s">
        <v>191</v>
      </c>
      <c r="O22" s="73" t="s">
        <v>191</v>
      </c>
      <c r="P22" s="73" t="s">
        <v>191</v>
      </c>
      <c r="Q22" s="73"/>
      <c r="R22" s="73" t="s">
        <v>191</v>
      </c>
      <c r="S22" s="73" t="s">
        <v>191</v>
      </c>
      <c r="T22" s="73" t="s">
        <v>191</v>
      </c>
      <c r="U22" s="73"/>
      <c r="V22" s="73" t="s">
        <v>191</v>
      </c>
      <c r="W22" s="73" t="s">
        <v>191</v>
      </c>
      <c r="X22" s="73" t="s">
        <v>191</v>
      </c>
      <c r="Y22" s="73"/>
      <c r="Z22" s="73" t="s">
        <v>191</v>
      </c>
      <c r="AA22" s="73" t="s">
        <v>191</v>
      </c>
      <c r="AB22" s="73" t="s">
        <v>191</v>
      </c>
      <c r="AC22" s="7"/>
      <c r="AD22" s="7"/>
      <c r="AE22" s="7"/>
      <c r="AF22" s="7"/>
      <c r="AG22" s="7"/>
      <c r="AH22" s="7"/>
      <c r="AI22" s="7"/>
      <c r="AJ22" s="7"/>
      <c r="AK22" s="7"/>
      <c r="AL22" s="7"/>
      <c r="AM22" s="7"/>
      <c r="AN22" s="7"/>
    </row>
    <row r="23" spans="1:40" x14ac:dyDescent="0.25">
      <c r="A23" s="122" t="s">
        <v>585</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row>
    <row r="24" spans="1:40" x14ac:dyDescent="0.25">
      <c r="A24" s="55" t="s">
        <v>586</v>
      </c>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row>
    <row r="25" spans="1:40" x14ac:dyDescent="0.25">
      <c r="A25" s="8" t="s">
        <v>262</v>
      </c>
      <c r="B25" s="8"/>
      <c r="C25" s="8"/>
      <c r="D25" s="8"/>
      <c r="E25" s="8"/>
      <c r="F25" s="8"/>
      <c r="G25" s="8"/>
      <c r="H25" s="8"/>
      <c r="I25" s="8"/>
      <c r="J25" s="8"/>
      <c r="K25" s="8"/>
      <c r="L25" s="8"/>
      <c r="M25" s="8"/>
      <c r="N25" s="8"/>
      <c r="O25" s="8"/>
      <c r="P25" s="8"/>
      <c r="Q25" s="8"/>
      <c r="R25" s="8"/>
      <c r="S25" s="8"/>
      <c r="T25" s="8"/>
      <c r="U25" s="8"/>
      <c r="V25" s="8"/>
      <c r="W25" s="8"/>
      <c r="X25" s="8"/>
      <c r="Y25" s="8"/>
      <c r="Z25" s="8"/>
      <c r="AA25" s="8"/>
      <c r="AB25" s="8"/>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conditionalFormatting sqref="B13:AB13 B18:AB18">
    <cfRule type="cellIs" dxfId="128" priority="11" operator="equal">
      <formula>0</formula>
    </cfRule>
  </conditionalFormatting>
  <conditionalFormatting sqref="B9:AN12">
    <cfRule type="cellIs" dxfId="127" priority="8" operator="equal">
      <formula>0</formula>
    </cfRule>
  </conditionalFormatting>
  <conditionalFormatting sqref="B14:AN17">
    <cfRule type="cellIs" dxfId="126" priority="5" operator="equal">
      <formula>0</formula>
    </cfRule>
  </conditionalFormatting>
  <conditionalFormatting sqref="B19:AN22">
    <cfRule type="cellIs" dxfId="125" priority="2" operator="equal">
      <formula>0</formula>
    </cfRule>
  </conditionalFormatting>
  <hyperlinks>
    <hyperlink ref="AC2" location="Contenido!A1" display="Contenido" xr:uid="{77EC0C0D-E4C0-4973-BD24-397949C40BDA}"/>
  </hyperlinks>
  <printOptions horizontalCentered="1"/>
  <pageMargins left="0.39370078740157483" right="0.39370078740157483" top="0.39370078740157483" bottom="0.39370078740157483" header="0.31496062992125984" footer="0.31496062992125984"/>
  <pageSetup paperSize="172" scale="66"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2D20-D388-40A3-8FE8-866FE790806E}">
  <sheetPr codeName="Hoja120">
    <tabColor rgb="FFAFCAFF"/>
    <pageSetUpPr fitToPage="1"/>
  </sheetPr>
  <dimension ref="A1:AN44"/>
  <sheetViews>
    <sheetView showGridLines="0" showOutlineSymbols="0" showWhiteSpace="0" topLeftCell="A14" zoomScaleNormal="100" workbookViewId="0">
      <selection activeCell="C35" sqref="C35"/>
    </sheetView>
  </sheetViews>
  <sheetFormatPr baseColWidth="10" defaultColWidth="11" defaultRowHeight="13" x14ac:dyDescent="0.25"/>
  <cols>
    <col min="1" max="1" width="24"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58203125" style="240" customWidth="1"/>
    <col min="18" max="18" width="6.33203125" style="240" bestFit="1" customWidth="1"/>
    <col min="19" max="19" width="7.33203125" style="240" bestFit="1" customWidth="1"/>
    <col min="20" max="20" width="6.33203125" style="240" bestFit="1" customWidth="1"/>
    <col min="21" max="21" width="1.25" style="240" customWidth="1"/>
    <col min="22" max="24" width="7.83203125" style="240" bestFit="1" customWidth="1"/>
    <col min="25" max="25" width="1.25" style="240" customWidth="1"/>
    <col min="26" max="28" width="7.83203125" style="240" bestFit="1" customWidth="1"/>
    <col min="29" max="29" width="11" style="8" customWidth="1"/>
    <col min="30" max="16384" width="11" style="8"/>
  </cols>
  <sheetData>
    <row r="1" spans="1:40" ht="14.5" x14ac:dyDescent="0.25">
      <c r="A1" s="436" t="s">
        <v>587</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40" ht="14.5" x14ac:dyDescent="0.25">
      <c r="A2" s="437" t="s">
        <v>579</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40" ht="14.5" x14ac:dyDescent="0.25">
      <c r="A3" s="437" t="s">
        <v>580</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40" ht="14.5" x14ac:dyDescent="0.25">
      <c r="A4" s="437" t="s">
        <v>588</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40" ht="14.5" x14ac:dyDescent="0.25">
      <c r="A5" s="437" t="s">
        <v>581</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row>
    <row r="6" spans="1:40" ht="14.5" x14ac:dyDescent="0.25">
      <c r="A6" s="436" t="s">
        <v>909</v>
      </c>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6"/>
    </row>
    <row r="7" spans="1:40" x14ac:dyDescent="0.25">
      <c r="A7" s="472" t="s">
        <v>589</v>
      </c>
      <c r="B7" s="472"/>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6"/>
    </row>
    <row r="8" spans="1:40" s="6" customFormat="1" ht="18.649999999999999" customHeight="1" x14ac:dyDescent="0.25">
      <c r="A8" s="438" t="s">
        <v>582</v>
      </c>
      <c r="B8" s="435" t="s">
        <v>188</v>
      </c>
      <c r="C8" s="435"/>
      <c r="D8" s="435"/>
      <c r="E8" s="110"/>
      <c r="F8" s="460" t="s">
        <v>21</v>
      </c>
      <c r="G8" s="460"/>
      <c r="H8" s="460"/>
      <c r="I8" s="110"/>
      <c r="J8" s="435" t="s">
        <v>30</v>
      </c>
      <c r="K8" s="435"/>
      <c r="L8" s="435"/>
      <c r="M8" s="110"/>
      <c r="N8" s="435" t="s">
        <v>518</v>
      </c>
      <c r="O8" s="435"/>
      <c r="P8" s="435"/>
      <c r="Q8" s="110"/>
      <c r="R8" s="460" t="s">
        <v>583</v>
      </c>
      <c r="S8" s="460"/>
      <c r="T8" s="460"/>
      <c r="U8" s="110"/>
      <c r="V8" s="435" t="s">
        <v>584</v>
      </c>
      <c r="W8" s="435"/>
      <c r="X8" s="435"/>
      <c r="Y8" s="110"/>
      <c r="Z8" s="460" t="s">
        <v>1037</v>
      </c>
      <c r="AA8" s="435"/>
      <c r="AB8" s="435"/>
    </row>
    <row r="9" spans="1:40" s="6" customFormat="1" ht="18.649999999999999" customHeight="1" x14ac:dyDescent="0.25">
      <c r="A9" s="438"/>
      <c r="B9" s="112" t="s">
        <v>188</v>
      </c>
      <c r="C9" s="112" t="s">
        <v>258</v>
      </c>
      <c r="D9" s="112" t="s">
        <v>259</v>
      </c>
      <c r="E9" s="113"/>
      <c r="F9" s="112" t="s">
        <v>188</v>
      </c>
      <c r="G9" s="112" t="s">
        <v>258</v>
      </c>
      <c r="H9" s="112" t="s">
        <v>259</v>
      </c>
      <c r="I9" s="113"/>
      <c r="J9" s="112" t="s">
        <v>188</v>
      </c>
      <c r="K9" s="112" t="s">
        <v>258</v>
      </c>
      <c r="L9" s="112" t="s">
        <v>259</v>
      </c>
      <c r="M9" s="113"/>
      <c r="N9" s="112" t="s">
        <v>188</v>
      </c>
      <c r="O9" s="112" t="s">
        <v>258</v>
      </c>
      <c r="P9" s="112" t="s">
        <v>259</v>
      </c>
      <c r="Q9" s="113"/>
      <c r="R9" s="112" t="s">
        <v>188</v>
      </c>
      <c r="S9" s="112" t="s">
        <v>258</v>
      </c>
      <c r="T9" s="112" t="s">
        <v>259</v>
      </c>
      <c r="U9" s="113"/>
      <c r="V9" s="112" t="s">
        <v>188</v>
      </c>
      <c r="W9" s="112" t="s">
        <v>258</v>
      </c>
      <c r="X9" s="112" t="s">
        <v>259</v>
      </c>
      <c r="Y9" s="113"/>
      <c r="Z9" s="112" t="s">
        <v>188</v>
      </c>
      <c r="AA9" s="112" t="s">
        <v>258</v>
      </c>
      <c r="AB9" s="112" t="s">
        <v>259</v>
      </c>
      <c r="AC9" s="25"/>
    </row>
    <row r="10" spans="1:40" s="6" customFormat="1" x14ac:dyDescent="0.25">
      <c r="A10" s="236"/>
      <c r="B10" s="263"/>
      <c r="C10" s="263"/>
      <c r="D10" s="263"/>
      <c r="E10" s="264"/>
      <c r="F10" s="263"/>
      <c r="G10" s="263"/>
      <c r="H10" s="263"/>
      <c r="I10" s="263"/>
      <c r="J10" s="263"/>
      <c r="K10" s="263"/>
      <c r="L10" s="263"/>
      <c r="M10" s="264"/>
      <c r="N10" s="263"/>
      <c r="O10" s="263"/>
      <c r="P10" s="263"/>
      <c r="Q10" s="264"/>
      <c r="R10" s="263"/>
      <c r="S10" s="263"/>
      <c r="T10" s="263"/>
      <c r="U10" s="264"/>
      <c r="V10" s="263"/>
      <c r="W10" s="263"/>
      <c r="X10" s="263"/>
      <c r="Y10" s="264"/>
      <c r="Z10" s="263"/>
      <c r="AA10" s="263"/>
      <c r="AB10" s="263"/>
      <c r="AC10" s="7"/>
    </row>
    <row r="11" spans="1:40" s="6" customFormat="1" x14ac:dyDescent="0.25">
      <c r="A11" s="161"/>
      <c r="B11" s="471" t="s">
        <v>590</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7"/>
    </row>
    <row r="12" spans="1:40" s="6" customFormat="1" x14ac:dyDescent="0.25">
      <c r="A12" s="157" t="s">
        <v>188</v>
      </c>
      <c r="B12" s="70">
        <f t="shared" ref="B12:D12" si="0">SUM(B13:B15)</f>
        <v>132647</v>
      </c>
      <c r="C12" s="70">
        <f t="shared" si="0"/>
        <v>81421</v>
      </c>
      <c r="D12" s="70">
        <f t="shared" si="0"/>
        <v>51226</v>
      </c>
      <c r="E12" s="70"/>
      <c r="F12" s="70">
        <f>SUM(F13:F15)</f>
        <v>12209</v>
      </c>
      <c r="G12" s="70">
        <f t="shared" ref="G12:H12" si="1">SUM(G13:G15)</f>
        <v>8110</v>
      </c>
      <c r="H12" s="70">
        <f t="shared" si="1"/>
        <v>4099</v>
      </c>
      <c r="I12" s="70"/>
      <c r="J12" s="70">
        <f>SUM(J13:J15)</f>
        <v>104188</v>
      </c>
      <c r="K12" s="70">
        <f t="shared" ref="K12:L12" si="2">SUM(K13:K15)</f>
        <v>64122</v>
      </c>
      <c r="L12" s="70">
        <f t="shared" si="2"/>
        <v>40066</v>
      </c>
      <c r="M12" s="70"/>
      <c r="N12" s="70">
        <f>SUM(N13:N15)</f>
        <v>9544</v>
      </c>
      <c r="O12" s="70">
        <f t="shared" ref="O12:P12" si="3">SUM(O13:O15)</f>
        <v>5519</v>
      </c>
      <c r="P12" s="70">
        <f t="shared" si="3"/>
        <v>4025</v>
      </c>
      <c r="Q12" s="70"/>
      <c r="R12" s="70">
        <f>SUM(R13:R15)</f>
        <v>5388</v>
      </c>
      <c r="S12" s="70">
        <f t="shared" ref="S12:T12" si="4">SUM(S13:S15)</f>
        <v>2988</v>
      </c>
      <c r="T12" s="70">
        <f t="shared" si="4"/>
        <v>2400</v>
      </c>
      <c r="U12" s="70"/>
      <c r="V12" s="70">
        <f>+V17</f>
        <v>851</v>
      </c>
      <c r="W12" s="70">
        <f t="shared" ref="W12:X12" si="5">+W17</f>
        <v>432</v>
      </c>
      <c r="X12" s="70">
        <f t="shared" si="5"/>
        <v>419</v>
      </c>
      <c r="Y12" s="70"/>
      <c r="Z12" s="70">
        <f>+Z17</f>
        <v>467</v>
      </c>
      <c r="AA12" s="70">
        <f t="shared" ref="AA12:AB12" si="6">+AA17</f>
        <v>250</v>
      </c>
      <c r="AB12" s="70">
        <f t="shared" si="6"/>
        <v>217</v>
      </c>
      <c r="AC12" s="7"/>
      <c r="AD12" s="25"/>
      <c r="AE12" s="25"/>
      <c r="AF12" s="25"/>
      <c r="AG12" s="25"/>
      <c r="AH12" s="25"/>
      <c r="AI12" s="25"/>
      <c r="AJ12" s="25"/>
      <c r="AK12" s="25"/>
      <c r="AL12" s="25"/>
      <c r="AM12" s="25"/>
      <c r="AN12" s="25"/>
    </row>
    <row r="13" spans="1:40" x14ac:dyDescent="0.25">
      <c r="A13" s="27" t="s">
        <v>255</v>
      </c>
      <c r="B13" s="71">
        <f t="shared" ref="B13:D13" si="7">+B18+B23</f>
        <v>122870</v>
      </c>
      <c r="C13" s="71">
        <f t="shared" si="7"/>
        <v>75488</v>
      </c>
      <c r="D13" s="71">
        <f t="shared" si="7"/>
        <v>47382</v>
      </c>
      <c r="E13" s="71"/>
      <c r="F13" s="71">
        <f>+F18+F23</f>
        <v>11049</v>
      </c>
      <c r="G13" s="71">
        <f t="shared" ref="G13:H13" si="8">+G18+G23</f>
        <v>7343</v>
      </c>
      <c r="H13" s="71">
        <f t="shared" si="8"/>
        <v>3706</v>
      </c>
      <c r="I13" s="71"/>
      <c r="J13" s="71">
        <f>+J18+J23</f>
        <v>100026</v>
      </c>
      <c r="K13" s="71">
        <f t="shared" ref="K13:L13" si="9">+K18+K23</f>
        <v>61546</v>
      </c>
      <c r="L13" s="71">
        <f t="shared" si="9"/>
        <v>38480</v>
      </c>
      <c r="M13" s="71"/>
      <c r="N13" s="71">
        <f>+N18+N23</f>
        <v>6843</v>
      </c>
      <c r="O13" s="71">
        <f t="shared" ref="O13:P13" si="10">+O18+O23</f>
        <v>3915</v>
      </c>
      <c r="P13" s="71">
        <f t="shared" si="10"/>
        <v>2928</v>
      </c>
      <c r="Q13" s="71"/>
      <c r="R13" s="71">
        <f>+R18+R23</f>
        <v>3634</v>
      </c>
      <c r="S13" s="71">
        <f t="shared" ref="S13:T13" si="11">+S18+S23</f>
        <v>2002</v>
      </c>
      <c r="T13" s="71">
        <f t="shared" si="11"/>
        <v>1632</v>
      </c>
      <c r="U13" s="71"/>
      <c r="V13" s="71">
        <f>+V18</f>
        <v>851</v>
      </c>
      <c r="W13" s="71">
        <f t="shared" ref="W13:X13" si="12">+W18</f>
        <v>432</v>
      </c>
      <c r="X13" s="71">
        <f t="shared" si="12"/>
        <v>419</v>
      </c>
      <c r="Y13" s="71"/>
      <c r="Z13" s="71">
        <f>+Z18</f>
        <v>467</v>
      </c>
      <c r="AA13" s="71">
        <f t="shared" ref="AA13:AB13" si="13">+AA18</f>
        <v>250</v>
      </c>
      <c r="AB13" s="71">
        <f t="shared" si="13"/>
        <v>217</v>
      </c>
      <c r="AD13" s="7"/>
      <c r="AE13" s="7"/>
      <c r="AF13" s="7"/>
      <c r="AG13" s="7"/>
      <c r="AH13" s="7"/>
      <c r="AI13" s="7"/>
      <c r="AJ13" s="7"/>
      <c r="AK13" s="7"/>
      <c r="AL13" s="7"/>
      <c r="AM13" s="7"/>
      <c r="AN13" s="7"/>
    </row>
    <row r="14" spans="1:40" x14ac:dyDescent="0.25">
      <c r="A14" s="27" t="s">
        <v>256</v>
      </c>
      <c r="B14" s="71">
        <f t="shared" ref="B14:D14" si="14">+B19+B24</f>
        <v>8210</v>
      </c>
      <c r="C14" s="71">
        <f t="shared" si="14"/>
        <v>5039</v>
      </c>
      <c r="D14" s="71">
        <f t="shared" si="14"/>
        <v>3171</v>
      </c>
      <c r="E14" s="71"/>
      <c r="F14" s="71">
        <f>+F19+F24</f>
        <v>1051</v>
      </c>
      <c r="G14" s="71">
        <f t="shared" ref="G14:H14" si="15">+G19+G24</f>
        <v>707</v>
      </c>
      <c r="H14" s="71">
        <f t="shared" si="15"/>
        <v>344</v>
      </c>
      <c r="I14" s="71"/>
      <c r="J14" s="71">
        <f>+J19+J24</f>
        <v>3565</v>
      </c>
      <c r="K14" s="71">
        <f t="shared" ref="K14:L14" si="16">+K19+K24</f>
        <v>2238</v>
      </c>
      <c r="L14" s="71">
        <f t="shared" si="16"/>
        <v>1327</v>
      </c>
      <c r="M14" s="71"/>
      <c r="N14" s="71">
        <f>+N19+N24</f>
        <v>2230</v>
      </c>
      <c r="O14" s="71">
        <f t="shared" ref="O14:P14" si="17">+O19+O24</f>
        <v>1318</v>
      </c>
      <c r="P14" s="71">
        <f t="shared" si="17"/>
        <v>912</v>
      </c>
      <c r="Q14" s="71"/>
      <c r="R14" s="71">
        <f>+R19+R24</f>
        <v>1364</v>
      </c>
      <c r="S14" s="71">
        <f t="shared" ref="S14:T14" si="18">+S19+S24</f>
        <v>776</v>
      </c>
      <c r="T14" s="71">
        <f t="shared" si="18"/>
        <v>588</v>
      </c>
      <c r="U14" s="71"/>
      <c r="V14" s="71" t="s">
        <v>191</v>
      </c>
      <c r="W14" s="71" t="s">
        <v>191</v>
      </c>
      <c r="X14" s="71"/>
      <c r="Y14" s="71"/>
      <c r="Z14" s="71" t="s">
        <v>191</v>
      </c>
      <c r="AA14" s="71" t="s">
        <v>191</v>
      </c>
      <c r="AB14" s="71"/>
      <c r="AC14" s="25"/>
      <c r="AD14" s="7"/>
      <c r="AE14" s="7"/>
      <c r="AF14" s="7"/>
      <c r="AG14" s="7"/>
      <c r="AH14" s="7"/>
      <c r="AI14" s="7"/>
      <c r="AJ14" s="7"/>
      <c r="AK14" s="7"/>
      <c r="AL14" s="7"/>
      <c r="AM14" s="7"/>
      <c r="AN14" s="7"/>
    </row>
    <row r="15" spans="1:40" x14ac:dyDescent="0.25">
      <c r="A15" s="93" t="s">
        <v>257</v>
      </c>
      <c r="B15" s="71">
        <f t="shared" ref="B15:D15" si="19">+B20</f>
        <v>1567</v>
      </c>
      <c r="C15" s="71">
        <f t="shared" si="19"/>
        <v>894</v>
      </c>
      <c r="D15" s="71">
        <f t="shared" si="19"/>
        <v>673</v>
      </c>
      <c r="E15" s="71"/>
      <c r="F15" s="71">
        <f>+F20</f>
        <v>109</v>
      </c>
      <c r="G15" s="71">
        <f t="shared" ref="G15:H15" si="20">+G20</f>
        <v>60</v>
      </c>
      <c r="H15" s="71">
        <f t="shared" si="20"/>
        <v>49</v>
      </c>
      <c r="I15" s="71"/>
      <c r="J15" s="71">
        <f>+J20</f>
        <v>597</v>
      </c>
      <c r="K15" s="71">
        <f t="shared" ref="K15:L15" si="21">+K20</f>
        <v>338</v>
      </c>
      <c r="L15" s="71">
        <f t="shared" si="21"/>
        <v>259</v>
      </c>
      <c r="M15" s="71"/>
      <c r="N15" s="71">
        <f>+N20</f>
        <v>471</v>
      </c>
      <c r="O15" s="71">
        <f t="shared" ref="O15:P15" si="22">+O20</f>
        <v>286</v>
      </c>
      <c r="P15" s="71">
        <f t="shared" si="22"/>
        <v>185</v>
      </c>
      <c r="Q15" s="71"/>
      <c r="R15" s="71">
        <f>+R20</f>
        <v>390</v>
      </c>
      <c r="S15" s="71">
        <f t="shared" ref="S15:T15" si="23">+S20</f>
        <v>210</v>
      </c>
      <c r="T15" s="71">
        <f t="shared" si="23"/>
        <v>180</v>
      </c>
      <c r="U15" s="71"/>
      <c r="V15" s="71" t="s">
        <v>191</v>
      </c>
      <c r="W15" s="71" t="s">
        <v>191</v>
      </c>
      <c r="X15" s="71" t="s">
        <v>191</v>
      </c>
      <c r="Y15" s="71"/>
      <c r="Z15" s="71" t="s">
        <v>191</v>
      </c>
      <c r="AA15" s="71" t="s">
        <v>191</v>
      </c>
      <c r="AB15" s="71" t="s">
        <v>191</v>
      </c>
      <c r="AC15" s="7"/>
      <c r="AD15" s="7"/>
      <c r="AE15" s="7"/>
      <c r="AF15" s="7"/>
      <c r="AG15" s="7"/>
      <c r="AH15" s="7"/>
      <c r="AI15" s="7"/>
      <c r="AJ15" s="7"/>
      <c r="AK15" s="7"/>
      <c r="AL15" s="7"/>
      <c r="AM15" s="7"/>
      <c r="AN15" s="7"/>
    </row>
    <row r="16" spans="1:40" x14ac:dyDescent="0.2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7"/>
    </row>
    <row r="17" spans="1:40" s="6" customFormat="1" x14ac:dyDescent="0.25">
      <c r="A17" s="157" t="s">
        <v>323</v>
      </c>
      <c r="B17" s="70">
        <f>SUM(B18:B20)</f>
        <v>88789</v>
      </c>
      <c r="C17" s="70">
        <f t="shared" ref="C17:T17" si="24">SUM(C18:C20)</f>
        <v>54820</v>
      </c>
      <c r="D17" s="70">
        <f t="shared" si="24"/>
        <v>33969</v>
      </c>
      <c r="E17" s="70"/>
      <c r="F17" s="70">
        <f t="shared" si="24"/>
        <v>9048</v>
      </c>
      <c r="G17" s="70">
        <f t="shared" si="24"/>
        <v>5959</v>
      </c>
      <c r="H17" s="70">
        <f t="shared" si="24"/>
        <v>3089</v>
      </c>
      <c r="I17" s="70"/>
      <c r="J17" s="70">
        <f t="shared" si="24"/>
        <v>65746</v>
      </c>
      <c r="K17" s="70">
        <f t="shared" si="24"/>
        <v>41055</v>
      </c>
      <c r="L17" s="70">
        <f t="shared" si="24"/>
        <v>24691</v>
      </c>
      <c r="M17" s="70"/>
      <c r="N17" s="70">
        <f t="shared" si="24"/>
        <v>7944</v>
      </c>
      <c r="O17" s="70">
        <f t="shared" si="24"/>
        <v>4527</v>
      </c>
      <c r="P17" s="70">
        <f t="shared" si="24"/>
        <v>3417</v>
      </c>
      <c r="Q17" s="70"/>
      <c r="R17" s="70">
        <f t="shared" si="24"/>
        <v>4733</v>
      </c>
      <c r="S17" s="70">
        <f t="shared" si="24"/>
        <v>2597</v>
      </c>
      <c r="T17" s="70">
        <f t="shared" si="24"/>
        <v>2136</v>
      </c>
      <c r="U17" s="70"/>
      <c r="V17" s="70">
        <f>+V18</f>
        <v>851</v>
      </c>
      <c r="W17" s="70">
        <f t="shared" ref="W17:X17" si="25">+W18</f>
        <v>432</v>
      </c>
      <c r="X17" s="70">
        <f t="shared" si="25"/>
        <v>419</v>
      </c>
      <c r="Y17" s="70"/>
      <c r="Z17" s="70">
        <f>+Z18</f>
        <v>467</v>
      </c>
      <c r="AA17" s="70">
        <f t="shared" ref="AA17" si="26">+AA18</f>
        <v>250</v>
      </c>
      <c r="AB17" s="70">
        <f t="shared" ref="AB17" si="27">+AB18</f>
        <v>217</v>
      </c>
      <c r="AC17" s="7"/>
      <c r="AD17" s="25"/>
      <c r="AE17" s="25"/>
      <c r="AF17" s="25"/>
      <c r="AG17" s="25"/>
      <c r="AH17" s="25"/>
      <c r="AI17" s="25"/>
      <c r="AJ17" s="25"/>
      <c r="AK17" s="25"/>
      <c r="AL17" s="25"/>
      <c r="AM17" s="25"/>
      <c r="AN17" s="25"/>
    </row>
    <row r="18" spans="1:40" x14ac:dyDescent="0.25">
      <c r="A18" s="27" t="s">
        <v>255</v>
      </c>
      <c r="B18" s="71">
        <f>+F18+J18+N18+R18+V18+Z18</f>
        <v>79305</v>
      </c>
      <c r="C18" s="71">
        <f t="shared" ref="C18:D18" si="28">+G18+K18+O18+S18+W18+AA18</f>
        <v>49070</v>
      </c>
      <c r="D18" s="71">
        <f t="shared" si="28"/>
        <v>30235</v>
      </c>
      <c r="E18" s="71"/>
      <c r="F18" s="71">
        <v>7911</v>
      </c>
      <c r="G18" s="71">
        <v>5206</v>
      </c>
      <c r="H18" s="71">
        <v>2705</v>
      </c>
      <c r="I18" s="71"/>
      <c r="J18" s="71">
        <v>61745</v>
      </c>
      <c r="K18" s="71">
        <v>38574</v>
      </c>
      <c r="L18" s="71">
        <v>23171</v>
      </c>
      <c r="M18" s="71"/>
      <c r="N18" s="71">
        <v>5332</v>
      </c>
      <c r="O18" s="71">
        <v>2985</v>
      </c>
      <c r="P18" s="71">
        <v>2347</v>
      </c>
      <c r="Q18" s="71"/>
      <c r="R18" s="71">
        <v>2999</v>
      </c>
      <c r="S18" s="71">
        <v>1623</v>
      </c>
      <c r="T18" s="71">
        <v>1376</v>
      </c>
      <c r="U18" s="71"/>
      <c r="V18" s="71">
        <v>851</v>
      </c>
      <c r="W18" s="71">
        <v>432</v>
      </c>
      <c r="X18" s="71">
        <v>419</v>
      </c>
      <c r="Y18" s="71"/>
      <c r="Z18" s="71">
        <v>467</v>
      </c>
      <c r="AA18" s="71">
        <v>250</v>
      </c>
      <c r="AB18" s="71">
        <v>217</v>
      </c>
      <c r="AD18" s="7"/>
      <c r="AE18" s="7"/>
      <c r="AF18" s="7"/>
      <c r="AG18" s="7"/>
      <c r="AH18" s="7"/>
      <c r="AI18" s="7"/>
      <c r="AJ18" s="7"/>
      <c r="AK18" s="7"/>
      <c r="AL18" s="7"/>
      <c r="AM18" s="7"/>
      <c r="AN18" s="7"/>
    </row>
    <row r="19" spans="1:40" x14ac:dyDescent="0.25">
      <c r="A19" s="27" t="s">
        <v>256</v>
      </c>
      <c r="B19" s="71">
        <f t="shared" ref="B19:B20" si="29">+F19+J19+N19+R19</f>
        <v>7917</v>
      </c>
      <c r="C19" s="71">
        <f t="shared" ref="C19:C20" si="30">+G19+K19+O19+S19</f>
        <v>4856</v>
      </c>
      <c r="D19" s="71">
        <f t="shared" ref="D19:D20" si="31">+H19+L19+P19+T19</f>
        <v>3061</v>
      </c>
      <c r="E19" s="71"/>
      <c r="F19" s="71">
        <v>1028</v>
      </c>
      <c r="G19" s="71">
        <v>693</v>
      </c>
      <c r="H19" s="71">
        <v>335</v>
      </c>
      <c r="I19" s="71"/>
      <c r="J19" s="71">
        <v>3404</v>
      </c>
      <c r="K19" s="71">
        <v>2143</v>
      </c>
      <c r="L19" s="71">
        <v>1261</v>
      </c>
      <c r="M19" s="71"/>
      <c r="N19" s="71">
        <v>2141</v>
      </c>
      <c r="O19" s="71">
        <v>1256</v>
      </c>
      <c r="P19" s="71">
        <v>885</v>
      </c>
      <c r="Q19" s="71"/>
      <c r="R19" s="71">
        <v>1344</v>
      </c>
      <c r="S19" s="71">
        <v>764</v>
      </c>
      <c r="T19" s="71">
        <v>580</v>
      </c>
      <c r="U19" s="71"/>
      <c r="V19" s="71" t="s">
        <v>191</v>
      </c>
      <c r="W19" s="71" t="s">
        <v>191</v>
      </c>
      <c r="X19" s="71" t="s">
        <v>191</v>
      </c>
      <c r="Y19" s="71"/>
      <c r="Z19" s="71" t="s">
        <v>191</v>
      </c>
      <c r="AA19" s="71" t="s">
        <v>191</v>
      </c>
      <c r="AB19" s="71" t="s">
        <v>191</v>
      </c>
      <c r="AC19" s="25"/>
      <c r="AD19" s="7"/>
      <c r="AE19" s="7"/>
      <c r="AF19" s="7"/>
      <c r="AG19" s="7"/>
      <c r="AH19" s="7"/>
      <c r="AI19" s="7"/>
      <c r="AJ19" s="7"/>
      <c r="AK19" s="7"/>
      <c r="AL19" s="7"/>
      <c r="AM19" s="7"/>
      <c r="AN19" s="7"/>
    </row>
    <row r="20" spans="1:40" x14ac:dyDescent="0.25">
      <c r="A20" s="93" t="s">
        <v>257</v>
      </c>
      <c r="B20" s="71">
        <f t="shared" si="29"/>
        <v>1567</v>
      </c>
      <c r="C20" s="71">
        <f t="shared" si="30"/>
        <v>894</v>
      </c>
      <c r="D20" s="71">
        <f t="shared" si="31"/>
        <v>673</v>
      </c>
      <c r="E20" s="71"/>
      <c r="F20" s="71">
        <v>109</v>
      </c>
      <c r="G20" s="71">
        <v>60</v>
      </c>
      <c r="H20" s="71">
        <v>49</v>
      </c>
      <c r="I20" s="71"/>
      <c r="J20" s="71">
        <v>597</v>
      </c>
      <c r="K20" s="71">
        <v>338</v>
      </c>
      <c r="L20" s="71">
        <v>259</v>
      </c>
      <c r="M20" s="71"/>
      <c r="N20" s="71">
        <v>471</v>
      </c>
      <c r="O20" s="71">
        <v>286</v>
      </c>
      <c r="P20" s="71">
        <v>185</v>
      </c>
      <c r="Q20" s="71"/>
      <c r="R20" s="71">
        <v>390</v>
      </c>
      <c r="S20" s="71">
        <v>210</v>
      </c>
      <c r="T20" s="71">
        <v>180</v>
      </c>
      <c r="U20" s="71"/>
      <c r="V20" s="71" t="s">
        <v>191</v>
      </c>
      <c r="W20" s="71" t="s">
        <v>191</v>
      </c>
      <c r="X20" s="71" t="s">
        <v>191</v>
      </c>
      <c r="Y20" s="71"/>
      <c r="Z20" s="71" t="s">
        <v>191</v>
      </c>
      <c r="AA20" s="71" t="s">
        <v>191</v>
      </c>
      <c r="AB20" s="71" t="s">
        <v>191</v>
      </c>
      <c r="AC20" s="7"/>
      <c r="AD20" s="7"/>
      <c r="AE20" s="7"/>
      <c r="AF20" s="7"/>
      <c r="AG20" s="7"/>
      <c r="AH20" s="7"/>
      <c r="AI20" s="7"/>
      <c r="AJ20" s="7"/>
      <c r="AK20" s="7"/>
      <c r="AL20" s="7"/>
      <c r="AM20" s="7"/>
      <c r="AN20" s="7"/>
    </row>
    <row r="21" spans="1:40" x14ac:dyDescent="0.2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7"/>
    </row>
    <row r="22" spans="1:40" s="6" customFormat="1" x14ac:dyDescent="0.25">
      <c r="A22" s="157" t="s">
        <v>324</v>
      </c>
      <c r="B22" s="70">
        <f>SUM(B23:B25)</f>
        <v>43858</v>
      </c>
      <c r="C22" s="70">
        <f t="shared" ref="C22:T22" si="32">SUM(C23:C25)</f>
        <v>26601</v>
      </c>
      <c r="D22" s="70">
        <f t="shared" si="32"/>
        <v>17257</v>
      </c>
      <c r="E22" s="70"/>
      <c r="F22" s="70">
        <f t="shared" si="32"/>
        <v>3161</v>
      </c>
      <c r="G22" s="70">
        <f t="shared" si="32"/>
        <v>2151</v>
      </c>
      <c r="H22" s="70">
        <f t="shared" si="32"/>
        <v>1010</v>
      </c>
      <c r="I22" s="70"/>
      <c r="J22" s="70">
        <f t="shared" si="32"/>
        <v>38442</v>
      </c>
      <c r="K22" s="70">
        <f t="shared" si="32"/>
        <v>23067</v>
      </c>
      <c r="L22" s="70">
        <f t="shared" si="32"/>
        <v>15375</v>
      </c>
      <c r="M22" s="70"/>
      <c r="N22" s="70">
        <f t="shared" si="32"/>
        <v>1600</v>
      </c>
      <c r="O22" s="70">
        <f t="shared" si="32"/>
        <v>992</v>
      </c>
      <c r="P22" s="70">
        <f t="shared" si="32"/>
        <v>608</v>
      </c>
      <c r="Q22" s="70"/>
      <c r="R22" s="70">
        <f t="shared" si="32"/>
        <v>655</v>
      </c>
      <c r="S22" s="70">
        <f t="shared" si="32"/>
        <v>391</v>
      </c>
      <c r="T22" s="70">
        <f t="shared" si="32"/>
        <v>264</v>
      </c>
      <c r="U22" s="70"/>
      <c r="V22" s="70" t="s">
        <v>191</v>
      </c>
      <c r="W22" s="70" t="s">
        <v>191</v>
      </c>
      <c r="X22" s="70" t="s">
        <v>191</v>
      </c>
      <c r="Y22" s="70"/>
      <c r="Z22" s="70" t="s">
        <v>191</v>
      </c>
      <c r="AA22" s="70" t="s">
        <v>191</v>
      </c>
      <c r="AB22" s="70" t="s">
        <v>191</v>
      </c>
      <c r="AC22" s="7"/>
      <c r="AD22" s="25"/>
      <c r="AE22" s="25"/>
      <c r="AF22" s="25"/>
      <c r="AG22" s="25"/>
      <c r="AH22" s="25"/>
      <c r="AI22" s="25"/>
      <c r="AJ22" s="25"/>
      <c r="AK22" s="25"/>
      <c r="AL22" s="25"/>
      <c r="AM22" s="25"/>
      <c r="AN22" s="25"/>
    </row>
    <row r="23" spans="1:40" x14ac:dyDescent="0.25">
      <c r="A23" s="27" t="s">
        <v>255</v>
      </c>
      <c r="B23" s="71">
        <f>+F23+J23+N23+R23</f>
        <v>43565</v>
      </c>
      <c r="C23" s="71">
        <f>+G23+K23+O23+S23</f>
        <v>26418</v>
      </c>
      <c r="D23" s="71">
        <f>+B23-C23</f>
        <v>17147</v>
      </c>
      <c r="E23" s="71"/>
      <c r="F23" s="71">
        <v>3138</v>
      </c>
      <c r="G23" s="71">
        <v>2137</v>
      </c>
      <c r="H23" s="71">
        <v>1001</v>
      </c>
      <c r="I23" s="71"/>
      <c r="J23" s="71">
        <v>38281</v>
      </c>
      <c r="K23" s="71">
        <v>22972</v>
      </c>
      <c r="L23" s="71">
        <v>15309</v>
      </c>
      <c r="M23" s="71"/>
      <c r="N23" s="71">
        <v>1511</v>
      </c>
      <c r="O23" s="71">
        <v>930</v>
      </c>
      <c r="P23" s="71">
        <v>581</v>
      </c>
      <c r="Q23" s="71"/>
      <c r="R23" s="71">
        <v>635</v>
      </c>
      <c r="S23" s="71">
        <v>379</v>
      </c>
      <c r="T23" s="71">
        <v>256</v>
      </c>
      <c r="U23" s="71"/>
      <c r="V23" s="71" t="s">
        <v>191</v>
      </c>
      <c r="W23" s="71" t="s">
        <v>191</v>
      </c>
      <c r="X23" s="71" t="s">
        <v>191</v>
      </c>
      <c r="Y23" s="71"/>
      <c r="Z23" s="71" t="s">
        <v>191</v>
      </c>
      <c r="AA23" s="71" t="s">
        <v>191</v>
      </c>
      <c r="AB23" s="71" t="s">
        <v>191</v>
      </c>
      <c r="AD23" s="7"/>
      <c r="AE23" s="7"/>
      <c r="AF23" s="7"/>
      <c r="AG23" s="7"/>
      <c r="AH23" s="7"/>
      <c r="AI23" s="7"/>
      <c r="AJ23" s="7"/>
      <c r="AK23" s="7"/>
      <c r="AL23" s="7"/>
      <c r="AM23" s="7"/>
      <c r="AN23" s="7"/>
    </row>
    <row r="24" spans="1:40" x14ac:dyDescent="0.25">
      <c r="A24" s="27" t="s">
        <v>256</v>
      </c>
      <c r="B24" s="71">
        <f>+F24+J24+N24+R24</f>
        <v>293</v>
      </c>
      <c r="C24" s="71">
        <f>+G24+K24+O24+S24</f>
        <v>183</v>
      </c>
      <c r="D24" s="71">
        <f t="shared" ref="D24" si="33">+B24-C24</f>
        <v>110</v>
      </c>
      <c r="E24" s="71"/>
      <c r="F24" s="71">
        <v>23</v>
      </c>
      <c r="G24" s="71">
        <v>14</v>
      </c>
      <c r="H24" s="71">
        <v>9</v>
      </c>
      <c r="I24" s="71"/>
      <c r="J24" s="71">
        <v>161</v>
      </c>
      <c r="K24" s="71">
        <v>95</v>
      </c>
      <c r="L24" s="71">
        <v>66</v>
      </c>
      <c r="M24" s="71"/>
      <c r="N24" s="71">
        <v>89</v>
      </c>
      <c r="O24" s="71">
        <v>62</v>
      </c>
      <c r="P24" s="71">
        <v>27</v>
      </c>
      <c r="Q24" s="71"/>
      <c r="R24" s="71">
        <v>20</v>
      </c>
      <c r="S24" s="71">
        <v>12</v>
      </c>
      <c r="T24" s="71">
        <v>8</v>
      </c>
      <c r="U24" s="71"/>
      <c r="V24" s="71" t="s">
        <v>191</v>
      </c>
      <c r="W24" s="71" t="s">
        <v>191</v>
      </c>
      <c r="X24" s="71" t="s">
        <v>191</v>
      </c>
      <c r="Y24" s="71"/>
      <c r="Z24" s="71" t="s">
        <v>191</v>
      </c>
      <c r="AA24" s="71" t="s">
        <v>191</v>
      </c>
      <c r="AB24" s="71" t="s">
        <v>191</v>
      </c>
      <c r="AD24" s="7"/>
      <c r="AE24" s="7"/>
      <c r="AF24" s="7"/>
      <c r="AG24" s="7"/>
      <c r="AH24" s="7"/>
      <c r="AI24" s="7"/>
      <c r="AJ24" s="7"/>
      <c r="AK24" s="7"/>
      <c r="AL24" s="7"/>
      <c r="AM24" s="7"/>
      <c r="AN24" s="7"/>
    </row>
    <row r="25" spans="1:40" x14ac:dyDescent="0.25">
      <c r="A25" s="93" t="s">
        <v>257</v>
      </c>
      <c r="B25" s="71" t="s">
        <v>191</v>
      </c>
      <c r="C25" s="71" t="s">
        <v>191</v>
      </c>
      <c r="D25" s="71" t="s">
        <v>191</v>
      </c>
      <c r="E25" s="71"/>
      <c r="F25" s="71" t="s">
        <v>191</v>
      </c>
      <c r="G25" s="71" t="s">
        <v>191</v>
      </c>
      <c r="H25" s="71" t="s">
        <v>191</v>
      </c>
      <c r="I25" s="71"/>
      <c r="J25" s="71" t="s">
        <v>191</v>
      </c>
      <c r="K25" s="71" t="s">
        <v>191</v>
      </c>
      <c r="L25" s="71" t="s">
        <v>191</v>
      </c>
      <c r="M25" s="71"/>
      <c r="N25" s="71" t="s">
        <v>191</v>
      </c>
      <c r="O25" s="71" t="s">
        <v>191</v>
      </c>
      <c r="P25" s="71" t="s">
        <v>191</v>
      </c>
      <c r="Q25" s="71"/>
      <c r="R25" s="71" t="s">
        <v>191</v>
      </c>
      <c r="S25" s="71" t="s">
        <v>191</v>
      </c>
      <c r="T25" s="71" t="s">
        <v>191</v>
      </c>
      <c r="U25" s="71"/>
      <c r="V25" s="71" t="s">
        <v>191</v>
      </c>
      <c r="W25" s="71" t="s">
        <v>191</v>
      </c>
      <c r="X25" s="71" t="s">
        <v>191</v>
      </c>
      <c r="Y25" s="71"/>
      <c r="Z25" s="71" t="s">
        <v>191</v>
      </c>
      <c r="AA25" s="71" t="s">
        <v>191</v>
      </c>
      <c r="AB25" s="71" t="s">
        <v>191</v>
      </c>
      <c r="AD25" s="7"/>
      <c r="AE25" s="7"/>
      <c r="AF25" s="7"/>
      <c r="AG25" s="7"/>
      <c r="AH25" s="7"/>
      <c r="AI25" s="7"/>
      <c r="AJ25" s="7"/>
      <c r="AK25" s="7"/>
      <c r="AL25" s="7"/>
      <c r="AM25" s="7"/>
      <c r="AN25" s="7"/>
    </row>
    <row r="26" spans="1:40" s="6" customFormat="1" x14ac:dyDescent="0.25">
      <c r="A26" s="161"/>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8"/>
    </row>
    <row r="27" spans="1:40" s="6" customFormat="1" x14ac:dyDescent="0.25">
      <c r="A27" s="161"/>
      <c r="B27" s="471" t="s">
        <v>591</v>
      </c>
      <c r="C27" s="471"/>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8"/>
    </row>
    <row r="28" spans="1:40" s="6" customFormat="1" x14ac:dyDescent="0.25">
      <c r="A28" s="157" t="s">
        <v>188</v>
      </c>
      <c r="B28" s="67">
        <v>70.853898254385399</v>
      </c>
      <c r="C28" s="67">
        <v>71.295599026286766</v>
      </c>
      <c r="D28" s="67">
        <v>70.162991371045052</v>
      </c>
      <c r="E28" s="67"/>
      <c r="F28" s="67">
        <v>55.2968884460347</v>
      </c>
      <c r="G28" s="67">
        <v>55.738831615120276</v>
      </c>
      <c r="H28" s="67">
        <v>54.442821091778463</v>
      </c>
      <c r="I28" s="67"/>
      <c r="J28" s="67">
        <v>77.397021134346105</v>
      </c>
      <c r="K28" s="67">
        <v>78.025334323018697</v>
      </c>
      <c r="L28" s="67">
        <v>76.412251592478171</v>
      </c>
      <c r="M28" s="67"/>
      <c r="N28" s="67">
        <v>49.703155921258201</v>
      </c>
      <c r="O28" s="67">
        <v>48.814788607818862</v>
      </c>
      <c r="P28" s="67">
        <v>50.975177304964539</v>
      </c>
      <c r="Q28" s="67"/>
      <c r="R28" s="67">
        <v>53.890778155631125</v>
      </c>
      <c r="S28" s="67">
        <v>54.495714025168709</v>
      </c>
      <c r="T28" s="67">
        <v>53.156146179402</v>
      </c>
      <c r="U28" s="67"/>
      <c r="V28" s="67">
        <v>100</v>
      </c>
      <c r="W28" s="67">
        <v>100</v>
      </c>
      <c r="X28" s="67">
        <v>100</v>
      </c>
      <c r="Y28" s="67"/>
      <c r="Z28" s="67">
        <v>100</v>
      </c>
      <c r="AA28" s="67">
        <v>100</v>
      </c>
      <c r="AB28" s="67">
        <v>100</v>
      </c>
      <c r="AC28" s="8"/>
      <c r="AD28" s="25"/>
      <c r="AE28" s="25"/>
      <c r="AF28" s="25"/>
      <c r="AG28" s="25"/>
      <c r="AH28" s="25"/>
      <c r="AI28" s="25"/>
      <c r="AJ28" s="25"/>
      <c r="AK28" s="25"/>
      <c r="AL28" s="25"/>
      <c r="AM28" s="25"/>
      <c r="AN28" s="25"/>
    </row>
    <row r="29" spans="1:40" x14ac:dyDescent="0.25">
      <c r="A29" s="27" t="s">
        <v>255</v>
      </c>
      <c r="B29" s="68">
        <v>71.250463907960665</v>
      </c>
      <c r="C29" s="68">
        <v>71.798286078429513</v>
      </c>
      <c r="D29" s="68">
        <v>70.394746616351455</v>
      </c>
      <c r="E29" s="68"/>
      <c r="F29" s="68">
        <v>55.079760717846462</v>
      </c>
      <c r="G29" s="68">
        <v>55.595093882495462</v>
      </c>
      <c r="H29" s="68">
        <v>54.086398131932278</v>
      </c>
      <c r="I29" s="68"/>
      <c r="J29" s="68">
        <v>78.048970801666698</v>
      </c>
      <c r="K29" s="68">
        <v>78.748640522039537</v>
      </c>
      <c r="L29" s="68">
        <v>76.955382677039381</v>
      </c>
      <c r="M29" s="68"/>
      <c r="N29" s="68">
        <v>44.854483481908758</v>
      </c>
      <c r="O29" s="68">
        <v>43.796845284707466</v>
      </c>
      <c r="P29" s="68">
        <v>46.351116036093082</v>
      </c>
      <c r="Q29" s="68"/>
      <c r="R29" s="68">
        <v>47.466039707419014</v>
      </c>
      <c r="S29" s="68">
        <v>48.182912154031285</v>
      </c>
      <c r="T29" s="68">
        <v>46.615252784918596</v>
      </c>
      <c r="U29" s="68"/>
      <c r="V29" s="68">
        <v>100</v>
      </c>
      <c r="W29" s="68">
        <v>100</v>
      </c>
      <c r="X29" s="68">
        <v>100</v>
      </c>
      <c r="Y29" s="68"/>
      <c r="Z29" s="68">
        <v>100</v>
      </c>
      <c r="AA29" s="68">
        <v>100</v>
      </c>
      <c r="AB29" s="68">
        <v>100</v>
      </c>
      <c r="AD29" s="7"/>
      <c r="AE29" s="7"/>
      <c r="AF29" s="7"/>
      <c r="AG29" s="7"/>
      <c r="AH29" s="7"/>
      <c r="AI29" s="7"/>
      <c r="AJ29" s="7"/>
      <c r="AK29" s="7"/>
      <c r="AL29" s="7"/>
      <c r="AM29" s="7"/>
      <c r="AN29" s="7"/>
    </row>
    <row r="30" spans="1:40" x14ac:dyDescent="0.25">
      <c r="A30" s="27" t="s">
        <v>256</v>
      </c>
      <c r="B30" s="68">
        <v>64.808967477107672</v>
      </c>
      <c r="C30" s="68">
        <v>64.305768249106691</v>
      </c>
      <c r="D30" s="68">
        <v>65.625</v>
      </c>
      <c r="E30" s="68"/>
      <c r="F30" s="68">
        <v>55.993606819392653</v>
      </c>
      <c r="G30" s="68">
        <v>55.933544303797468</v>
      </c>
      <c r="H30" s="68">
        <v>56.117455138662322</v>
      </c>
      <c r="I30" s="68"/>
      <c r="J30" s="68">
        <v>63.445452927567182</v>
      </c>
      <c r="K30" s="68">
        <v>63.273960983884649</v>
      </c>
      <c r="L30" s="68">
        <v>63.736791546589821</v>
      </c>
      <c r="M30" s="68"/>
      <c r="N30" s="68">
        <v>66.886622675464906</v>
      </c>
      <c r="O30" s="68">
        <v>66.264454499748609</v>
      </c>
      <c r="P30" s="68">
        <v>67.806691449814124</v>
      </c>
      <c r="Q30" s="68"/>
      <c r="R30" s="68">
        <v>74.211099020674638</v>
      </c>
      <c r="S30" s="68">
        <v>74.187380497131926</v>
      </c>
      <c r="T30" s="68">
        <v>74.242424242424249</v>
      </c>
      <c r="U30" s="68"/>
      <c r="V30" s="68" t="s">
        <v>191</v>
      </c>
      <c r="W30" s="68" t="s">
        <v>191</v>
      </c>
      <c r="X30" s="68" t="s">
        <v>191</v>
      </c>
      <c r="Y30" s="68"/>
      <c r="Z30" s="68" t="s">
        <v>191</v>
      </c>
      <c r="AA30" s="68" t="s">
        <v>191</v>
      </c>
      <c r="AB30" s="68" t="s">
        <v>191</v>
      </c>
      <c r="AD30" s="7"/>
      <c r="AE30" s="7"/>
      <c r="AF30" s="7"/>
      <c r="AG30" s="7"/>
      <c r="AH30" s="7"/>
      <c r="AI30" s="7"/>
      <c r="AJ30" s="7"/>
      <c r="AK30" s="7"/>
      <c r="AL30" s="7"/>
      <c r="AM30" s="7"/>
      <c r="AN30" s="7"/>
    </row>
    <row r="31" spans="1:40" x14ac:dyDescent="0.25">
      <c r="A31" s="93" t="s">
        <v>257</v>
      </c>
      <c r="B31" s="68">
        <v>74.761450381679381</v>
      </c>
      <c r="C31" s="68">
        <v>72.860635696821518</v>
      </c>
      <c r="D31" s="68">
        <v>77.445339470655924</v>
      </c>
      <c r="E31" s="68"/>
      <c r="F31" s="68">
        <v>76.760563380281681</v>
      </c>
      <c r="G31" s="68">
        <v>76.923076923076934</v>
      </c>
      <c r="H31" s="68">
        <v>76.5625</v>
      </c>
      <c r="I31" s="68"/>
      <c r="J31" s="68">
        <v>71.241050119331746</v>
      </c>
      <c r="K31" s="68">
        <v>69.120654396728014</v>
      </c>
      <c r="L31" s="68">
        <v>74.212034383954148</v>
      </c>
      <c r="M31" s="68"/>
      <c r="N31" s="68">
        <v>76.960784313725497</v>
      </c>
      <c r="O31" s="68">
        <v>75.661375661375658</v>
      </c>
      <c r="P31" s="68">
        <v>79.059829059829056</v>
      </c>
      <c r="Q31" s="68"/>
      <c r="R31" s="68">
        <v>77.38095238095238</v>
      </c>
      <c r="S31" s="68">
        <v>74.468085106382972</v>
      </c>
      <c r="T31" s="68">
        <v>81.081081081081081</v>
      </c>
      <c r="U31" s="68"/>
      <c r="V31" s="68" t="s">
        <v>191</v>
      </c>
      <c r="W31" s="68" t="s">
        <v>191</v>
      </c>
      <c r="X31" s="68" t="s">
        <v>191</v>
      </c>
      <c r="Y31" s="68"/>
      <c r="Z31" s="68" t="s">
        <v>191</v>
      </c>
      <c r="AA31" s="68" t="s">
        <v>191</v>
      </c>
      <c r="AB31" s="68" t="s">
        <v>191</v>
      </c>
      <c r="AD31" s="7"/>
      <c r="AE31" s="7"/>
      <c r="AF31" s="7"/>
      <c r="AG31" s="7"/>
      <c r="AH31" s="7"/>
      <c r="AI31" s="7"/>
      <c r="AJ31" s="7"/>
      <c r="AK31" s="7"/>
      <c r="AL31" s="7"/>
      <c r="AM31" s="7"/>
      <c r="AN31" s="7"/>
    </row>
    <row r="32" spans="1:40" x14ac:dyDescent="0.25">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row>
    <row r="33" spans="1:40" s="6" customFormat="1" x14ac:dyDescent="0.25">
      <c r="A33" s="157" t="s">
        <v>323</v>
      </c>
      <c r="B33" s="67">
        <v>69.116937304416865</v>
      </c>
      <c r="C33" s="67">
        <v>69.882466919919437</v>
      </c>
      <c r="D33" s="67">
        <v>67.916266794625727</v>
      </c>
      <c r="E33" s="67"/>
      <c r="F33" s="67">
        <v>54.525732192358689</v>
      </c>
      <c r="G33" s="67">
        <v>54.901418831767089</v>
      </c>
      <c r="H33" s="67">
        <v>53.815331010452958</v>
      </c>
      <c r="I33" s="67"/>
      <c r="J33" s="67">
        <v>74.735992542997124</v>
      </c>
      <c r="K33" s="67">
        <v>75.892857142857139</v>
      </c>
      <c r="L33" s="67">
        <v>72.888560885608854</v>
      </c>
      <c r="M33" s="67"/>
      <c r="N33" s="67">
        <v>54.466918066506686</v>
      </c>
      <c r="O33" s="67">
        <v>53.51063829787234</v>
      </c>
      <c r="P33" s="67">
        <v>55.787755102040812</v>
      </c>
      <c r="Q33" s="67"/>
      <c r="R33" s="67">
        <v>59.206905178884163</v>
      </c>
      <c r="S33" s="67">
        <v>59.646302250803863</v>
      </c>
      <c r="T33" s="67">
        <v>58.681318681318686</v>
      </c>
      <c r="U33" s="67"/>
      <c r="V33" s="67">
        <v>100</v>
      </c>
      <c r="W33" s="67">
        <v>100</v>
      </c>
      <c r="X33" s="67">
        <v>100</v>
      </c>
      <c r="Y33" s="67"/>
      <c r="Z33" s="67">
        <v>100</v>
      </c>
      <c r="AA33" s="67">
        <v>100</v>
      </c>
      <c r="AB33" s="67">
        <v>100</v>
      </c>
      <c r="AC33" s="8"/>
      <c r="AD33" s="25"/>
      <c r="AE33" s="25"/>
      <c r="AF33" s="25"/>
      <c r="AG33" s="25"/>
      <c r="AH33" s="25"/>
      <c r="AI33" s="25"/>
      <c r="AJ33" s="25"/>
      <c r="AK33" s="25"/>
      <c r="AL33" s="25"/>
      <c r="AM33" s="25"/>
      <c r="AN33" s="25"/>
    </row>
    <row r="34" spans="1:40" x14ac:dyDescent="0.25">
      <c r="A34" s="27" t="s">
        <v>255</v>
      </c>
      <c r="B34" s="68">
        <v>69.493857235493081</v>
      </c>
      <c r="C34" s="68">
        <v>70.462377943710507</v>
      </c>
      <c r="D34" s="68">
        <v>67.977427042582846</v>
      </c>
      <c r="E34" s="68"/>
      <c r="F34" s="68">
        <v>54.129319192610339</v>
      </c>
      <c r="G34" s="68">
        <v>54.593120805369132</v>
      </c>
      <c r="H34" s="68">
        <v>53.258515455798381</v>
      </c>
      <c r="I34" s="68"/>
      <c r="J34" s="68">
        <v>75.536443933351265</v>
      </c>
      <c r="K34" s="68">
        <v>76.823803549023111</v>
      </c>
      <c r="L34" s="68">
        <v>73.486410199486215</v>
      </c>
      <c r="M34" s="68"/>
      <c r="N34" s="68">
        <v>49.56772334293948</v>
      </c>
      <c r="O34" s="68">
        <v>48.418491484184919</v>
      </c>
      <c r="P34" s="68">
        <v>51.110627177700351</v>
      </c>
      <c r="Q34" s="68"/>
      <c r="R34" s="68">
        <v>52.7435807245867</v>
      </c>
      <c r="S34" s="68">
        <v>53.282994090610636</v>
      </c>
      <c r="T34" s="68">
        <v>52.121212121212125</v>
      </c>
      <c r="U34" s="68"/>
      <c r="V34" s="68">
        <v>100</v>
      </c>
      <c r="W34" s="68">
        <v>100</v>
      </c>
      <c r="X34" s="68">
        <v>100</v>
      </c>
      <c r="Y34" s="68"/>
      <c r="Z34" s="68">
        <v>100</v>
      </c>
      <c r="AA34" s="68">
        <v>100</v>
      </c>
      <c r="AB34" s="68">
        <v>100</v>
      </c>
      <c r="AD34" s="7"/>
      <c r="AE34" s="7"/>
      <c r="AF34" s="7"/>
      <c r="AG34" s="7"/>
      <c r="AH34" s="7"/>
      <c r="AI34" s="7"/>
      <c r="AJ34" s="7"/>
      <c r="AK34" s="7"/>
      <c r="AL34" s="7"/>
      <c r="AM34" s="7"/>
      <c r="AN34" s="7"/>
    </row>
    <row r="35" spans="1:40" x14ac:dyDescent="0.25">
      <c r="A35" s="27" t="s">
        <v>256</v>
      </c>
      <c r="B35" s="68">
        <v>64.639124755062056</v>
      </c>
      <c r="C35" s="68">
        <v>64.071777279324451</v>
      </c>
      <c r="D35" s="68">
        <v>65.560077104304995</v>
      </c>
      <c r="E35" s="68"/>
      <c r="F35" s="68">
        <v>55.960805661404464</v>
      </c>
      <c r="G35" s="68">
        <v>55.887096774193544</v>
      </c>
      <c r="H35" s="68">
        <v>56.113902847571183</v>
      </c>
      <c r="I35" s="68"/>
      <c r="J35" s="68">
        <v>63.142274160638102</v>
      </c>
      <c r="K35" s="68">
        <v>63.103651354534747</v>
      </c>
      <c r="L35" s="68">
        <v>63.208020050125313</v>
      </c>
      <c r="M35" s="68"/>
      <c r="N35" s="68">
        <v>66.573383084577102</v>
      </c>
      <c r="O35" s="68">
        <v>65.519040166927482</v>
      </c>
      <c r="P35" s="68">
        <v>68.129330254041577</v>
      </c>
      <c r="Q35" s="68"/>
      <c r="R35" s="68">
        <v>74.50110864745011</v>
      </c>
      <c r="S35" s="68">
        <v>74.463937621832358</v>
      </c>
      <c r="T35" s="68">
        <v>74.550128534704371</v>
      </c>
      <c r="U35" s="68"/>
      <c r="V35" s="68" t="s">
        <v>191</v>
      </c>
      <c r="W35" s="68" t="s">
        <v>191</v>
      </c>
      <c r="X35" s="68" t="s">
        <v>191</v>
      </c>
      <c r="Y35" s="68"/>
      <c r="Z35" s="68" t="s">
        <v>191</v>
      </c>
      <c r="AA35" s="68" t="s">
        <v>191</v>
      </c>
      <c r="AB35" s="68" t="s">
        <v>191</v>
      </c>
      <c r="AD35" s="7"/>
      <c r="AE35" s="7"/>
      <c r="AF35" s="7"/>
      <c r="AG35" s="7"/>
      <c r="AH35" s="7"/>
      <c r="AI35" s="7"/>
      <c r="AJ35" s="7"/>
      <c r="AK35" s="7"/>
      <c r="AL35" s="7"/>
      <c r="AM35" s="7"/>
      <c r="AN35" s="7"/>
    </row>
    <row r="36" spans="1:40" x14ac:dyDescent="0.25">
      <c r="A36" s="93" t="s">
        <v>257</v>
      </c>
      <c r="B36" s="68">
        <v>74.761450381679381</v>
      </c>
      <c r="C36" s="68">
        <v>72.860635696821518</v>
      </c>
      <c r="D36" s="68">
        <v>77.445339470655924</v>
      </c>
      <c r="E36" s="68"/>
      <c r="F36" s="68">
        <v>76.760563380281681</v>
      </c>
      <c r="G36" s="68">
        <v>76.923076923076934</v>
      </c>
      <c r="H36" s="68">
        <v>76.5625</v>
      </c>
      <c r="I36" s="68"/>
      <c r="J36" s="68">
        <v>71.241050119331746</v>
      </c>
      <c r="K36" s="68">
        <v>69.120654396728014</v>
      </c>
      <c r="L36" s="68">
        <v>74.212034383954148</v>
      </c>
      <c r="M36" s="68"/>
      <c r="N36" s="68">
        <v>76.960784313725497</v>
      </c>
      <c r="O36" s="68">
        <v>75.661375661375658</v>
      </c>
      <c r="P36" s="68">
        <v>79.059829059829056</v>
      </c>
      <c r="Q36" s="68"/>
      <c r="R36" s="68">
        <v>77.38095238095238</v>
      </c>
      <c r="S36" s="68">
        <v>74.468085106382972</v>
      </c>
      <c r="T36" s="68">
        <v>81.081081081081081</v>
      </c>
      <c r="U36" s="68"/>
      <c r="V36" s="68" t="s">
        <v>191</v>
      </c>
      <c r="W36" s="68" t="s">
        <v>191</v>
      </c>
      <c r="X36" s="68" t="s">
        <v>191</v>
      </c>
      <c r="Y36" s="68"/>
      <c r="Z36" s="68" t="s">
        <v>191</v>
      </c>
      <c r="AA36" s="68" t="s">
        <v>191</v>
      </c>
      <c r="AB36" s="68" t="s">
        <v>191</v>
      </c>
      <c r="AD36" s="7"/>
      <c r="AE36" s="7"/>
      <c r="AF36" s="7"/>
      <c r="AG36" s="7"/>
      <c r="AH36" s="7"/>
      <c r="AI36" s="7"/>
      <c r="AJ36" s="7"/>
      <c r="AK36" s="7"/>
      <c r="AL36" s="7"/>
      <c r="AM36" s="7"/>
      <c r="AN36" s="7"/>
    </row>
    <row r="37" spans="1:40" x14ac:dyDescent="0.25">
      <c r="B37" s="268"/>
      <c r="C37" s="268"/>
      <c r="D37" s="268"/>
      <c r="E37" s="268"/>
      <c r="F37" s="266"/>
      <c r="G37" s="266"/>
      <c r="H37" s="266"/>
      <c r="I37" s="266"/>
      <c r="J37" s="266"/>
      <c r="K37" s="266"/>
      <c r="L37" s="266"/>
      <c r="M37" s="266"/>
      <c r="N37" s="266"/>
      <c r="O37" s="266"/>
      <c r="P37" s="266"/>
      <c r="Q37" s="266"/>
      <c r="R37" s="266"/>
      <c r="S37" s="266"/>
      <c r="T37" s="266"/>
      <c r="U37" s="266"/>
      <c r="V37" s="266"/>
      <c r="W37" s="266"/>
      <c r="X37" s="266"/>
      <c r="Y37" s="266"/>
      <c r="Z37" s="266"/>
      <c r="AA37" s="266"/>
      <c r="AB37" s="266"/>
    </row>
    <row r="38" spans="1:40" s="6" customFormat="1" x14ac:dyDescent="0.25">
      <c r="A38" s="157" t="s">
        <v>324</v>
      </c>
      <c r="B38" s="67">
        <v>74.651914893617018</v>
      </c>
      <c r="C38" s="67">
        <v>74.395905582279894</v>
      </c>
      <c r="D38" s="67">
        <v>75.050013046881787</v>
      </c>
      <c r="E38" s="67"/>
      <c r="F38" s="67">
        <v>57.629899726526887</v>
      </c>
      <c r="G38" s="67">
        <v>58.19805194805194</v>
      </c>
      <c r="H38" s="67">
        <v>56.456120737842376</v>
      </c>
      <c r="I38" s="67"/>
      <c r="J38" s="67">
        <v>82.415744790326727</v>
      </c>
      <c r="K38" s="67">
        <v>82.132811109132987</v>
      </c>
      <c r="L38" s="67">
        <v>82.843903227544587</v>
      </c>
      <c r="M38" s="67"/>
      <c r="N38" s="67">
        <v>34.654537578514187</v>
      </c>
      <c r="O38" s="67">
        <v>34.855938158819392</v>
      </c>
      <c r="P38" s="67">
        <v>34.330886504799544</v>
      </c>
      <c r="Q38" s="67"/>
      <c r="R38" s="67">
        <v>32.684630738522955</v>
      </c>
      <c r="S38" s="67">
        <v>34.632418069087691</v>
      </c>
      <c r="T38" s="67">
        <v>30.171428571428571</v>
      </c>
      <c r="U38" s="67"/>
      <c r="V38" s="67" t="s">
        <v>191</v>
      </c>
      <c r="W38" s="67" t="s">
        <v>191</v>
      </c>
      <c r="X38" s="67" t="s">
        <v>191</v>
      </c>
      <c r="Y38" s="67"/>
      <c r="Z38" s="67" t="s">
        <v>191</v>
      </c>
      <c r="AA38" s="67" t="s">
        <v>191</v>
      </c>
      <c r="AB38" s="67" t="s">
        <v>191</v>
      </c>
      <c r="AC38" s="8"/>
      <c r="AD38" s="25"/>
      <c r="AE38" s="25"/>
      <c r="AF38" s="25"/>
      <c r="AG38" s="25"/>
      <c r="AH38" s="25"/>
      <c r="AI38" s="25"/>
      <c r="AJ38" s="25"/>
      <c r="AK38" s="25"/>
      <c r="AL38" s="25"/>
      <c r="AM38" s="25"/>
      <c r="AN38" s="25"/>
    </row>
    <row r="39" spans="1:40" x14ac:dyDescent="0.25">
      <c r="A39" s="27" t="s">
        <v>255</v>
      </c>
      <c r="B39" s="68">
        <v>74.68712497857021</v>
      </c>
      <c r="C39" s="68">
        <v>74.418997718245578</v>
      </c>
      <c r="D39" s="68">
        <v>75.104025228855505</v>
      </c>
      <c r="E39" s="68"/>
      <c r="F39" s="68">
        <v>57.630853994490359</v>
      </c>
      <c r="G39" s="68">
        <v>58.197167755991288</v>
      </c>
      <c r="H39" s="68">
        <v>56.45798082346306</v>
      </c>
      <c r="I39" s="68"/>
      <c r="J39" s="68">
        <v>82.473715960013791</v>
      </c>
      <c r="K39" s="68">
        <v>82.207271686229603</v>
      </c>
      <c r="L39" s="68">
        <v>82.876786487657</v>
      </c>
      <c r="M39" s="68"/>
      <c r="N39" s="68">
        <v>33.58524116470327</v>
      </c>
      <c r="O39" s="68">
        <v>33.525594808940156</v>
      </c>
      <c r="P39" s="68">
        <v>33.681159420289852</v>
      </c>
      <c r="Q39" s="68"/>
      <c r="R39" s="68">
        <v>32.233502538071065</v>
      </c>
      <c r="S39" s="68">
        <v>34.174932371505861</v>
      </c>
      <c r="T39" s="68">
        <v>29.732868757259002</v>
      </c>
      <c r="U39" s="68"/>
      <c r="V39" s="68" t="s">
        <v>191</v>
      </c>
      <c r="W39" s="68" t="s">
        <v>191</v>
      </c>
      <c r="X39" s="68" t="s">
        <v>191</v>
      </c>
      <c r="Y39" s="68"/>
      <c r="Z39" s="68" t="s">
        <v>191</v>
      </c>
      <c r="AA39" s="68" t="s">
        <v>191</v>
      </c>
      <c r="AB39" s="68" t="s">
        <v>191</v>
      </c>
      <c r="AD39" s="7"/>
      <c r="AE39" s="7"/>
      <c r="AF39" s="7"/>
      <c r="AG39" s="7"/>
      <c r="AH39" s="7"/>
      <c r="AI39" s="7"/>
      <c r="AJ39" s="7"/>
      <c r="AK39" s="7"/>
      <c r="AL39" s="7"/>
      <c r="AM39" s="7"/>
      <c r="AN39" s="7"/>
    </row>
    <row r="40" spans="1:40" x14ac:dyDescent="0.25">
      <c r="A40" s="27" t="s">
        <v>256</v>
      </c>
      <c r="B40" s="83">
        <v>69.761904761904759</v>
      </c>
      <c r="C40" s="83">
        <v>71.206225680933855</v>
      </c>
      <c r="D40" s="83">
        <v>67.484662576687114</v>
      </c>
      <c r="E40" s="83"/>
      <c r="F40" s="83">
        <v>57.499999999999993</v>
      </c>
      <c r="G40" s="83">
        <v>58.333333333333336</v>
      </c>
      <c r="H40" s="83">
        <v>56.25</v>
      </c>
      <c r="I40" s="83"/>
      <c r="J40" s="83">
        <v>70.614035087719301</v>
      </c>
      <c r="K40" s="83">
        <v>67.37588652482269</v>
      </c>
      <c r="L40" s="83">
        <v>75.862068965517238</v>
      </c>
      <c r="M40" s="83"/>
      <c r="N40" s="83">
        <v>75.423728813559322</v>
      </c>
      <c r="O40" s="83">
        <v>86.111111111111114</v>
      </c>
      <c r="P40" s="83">
        <v>58.695652173913047</v>
      </c>
      <c r="Q40" s="83"/>
      <c r="R40" s="83">
        <v>58.82352941176471</v>
      </c>
      <c r="S40" s="83">
        <v>60</v>
      </c>
      <c r="T40" s="83">
        <v>57.142857142857139</v>
      </c>
      <c r="U40" s="83"/>
      <c r="V40" s="83" t="s">
        <v>191</v>
      </c>
      <c r="W40" s="83" t="s">
        <v>191</v>
      </c>
      <c r="X40" s="83" t="s">
        <v>191</v>
      </c>
      <c r="Y40" s="83"/>
      <c r="Z40" s="83" t="s">
        <v>191</v>
      </c>
      <c r="AA40" s="83" t="s">
        <v>191</v>
      </c>
      <c r="AB40" s="83" t="s">
        <v>191</v>
      </c>
      <c r="AD40" s="7"/>
      <c r="AE40" s="7"/>
      <c r="AF40" s="7"/>
      <c r="AG40" s="7"/>
      <c r="AH40" s="7"/>
      <c r="AI40" s="7"/>
      <c r="AJ40" s="7"/>
      <c r="AK40" s="7"/>
      <c r="AL40" s="7"/>
      <c r="AM40" s="7"/>
      <c r="AN40" s="7"/>
    </row>
    <row r="41" spans="1:40" ht="13.5" thickBot="1" x14ac:dyDescent="0.3">
      <c r="A41" s="93" t="s">
        <v>257</v>
      </c>
      <c r="B41" s="69" t="s">
        <v>191</v>
      </c>
      <c r="C41" s="69" t="s">
        <v>191</v>
      </c>
      <c r="D41" s="69" t="s">
        <v>191</v>
      </c>
      <c r="E41" s="69"/>
      <c r="F41" s="69" t="s">
        <v>191</v>
      </c>
      <c r="G41" s="69" t="s">
        <v>191</v>
      </c>
      <c r="H41" s="69" t="s">
        <v>191</v>
      </c>
      <c r="I41" s="69"/>
      <c r="J41" s="69" t="s">
        <v>191</v>
      </c>
      <c r="K41" s="69" t="s">
        <v>191</v>
      </c>
      <c r="L41" s="69" t="s">
        <v>191</v>
      </c>
      <c r="M41" s="69"/>
      <c r="N41" s="69" t="s">
        <v>191</v>
      </c>
      <c r="O41" s="69" t="s">
        <v>191</v>
      </c>
      <c r="P41" s="69" t="s">
        <v>191</v>
      </c>
      <c r="Q41" s="69"/>
      <c r="R41" s="69" t="s">
        <v>191</v>
      </c>
      <c r="S41" s="69" t="s">
        <v>191</v>
      </c>
      <c r="T41" s="69" t="s">
        <v>191</v>
      </c>
      <c r="U41" s="69"/>
      <c r="V41" s="69" t="s">
        <v>191</v>
      </c>
      <c r="W41" s="69" t="s">
        <v>191</v>
      </c>
      <c r="X41" s="69" t="s">
        <v>191</v>
      </c>
      <c r="Y41" s="69"/>
      <c r="Z41" s="69" t="s">
        <v>191</v>
      </c>
      <c r="AA41" s="69" t="s">
        <v>191</v>
      </c>
      <c r="AB41" s="69" t="s">
        <v>191</v>
      </c>
      <c r="AD41" s="7"/>
      <c r="AE41" s="7"/>
      <c r="AF41" s="7"/>
      <c r="AG41" s="7"/>
      <c r="AH41" s="7"/>
      <c r="AI41" s="7"/>
      <c r="AJ41" s="7"/>
      <c r="AK41" s="7"/>
      <c r="AL41" s="7"/>
      <c r="AM41" s="7"/>
      <c r="AN41" s="7"/>
    </row>
    <row r="42" spans="1:40" x14ac:dyDescent="0.25">
      <c r="A42" s="450" t="s">
        <v>585</v>
      </c>
      <c r="B42" s="450"/>
      <c r="C42" s="450"/>
      <c r="D42" s="450"/>
      <c r="E42" s="45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row>
    <row r="43" spans="1:40" x14ac:dyDescent="0.25">
      <c r="A43" s="468" t="s">
        <v>586</v>
      </c>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row>
    <row r="44" spans="1:40" x14ac:dyDescent="0.25">
      <c r="A44" s="8" t="s">
        <v>262</v>
      </c>
      <c r="B44" s="8"/>
      <c r="C44" s="8"/>
      <c r="D44" s="8"/>
      <c r="E44" s="8"/>
      <c r="F44" s="8"/>
      <c r="G44" s="8"/>
      <c r="H44" s="8"/>
      <c r="I44" s="8"/>
      <c r="J44" s="8"/>
      <c r="K44" s="8"/>
      <c r="L44" s="8"/>
      <c r="M44" s="8"/>
      <c r="N44" s="8"/>
      <c r="O44" s="8"/>
      <c r="P44" s="8"/>
      <c r="Q44" s="8"/>
      <c r="R44" s="8"/>
      <c r="S44" s="8"/>
      <c r="T44" s="8"/>
      <c r="U44" s="8"/>
      <c r="V44" s="8"/>
      <c r="W44" s="8"/>
      <c r="X44" s="8"/>
      <c r="Y44" s="8"/>
      <c r="Z44" s="8"/>
      <c r="AA44" s="8"/>
      <c r="AB44" s="8"/>
    </row>
  </sheetData>
  <mergeCells count="19">
    <mergeCell ref="A42:AB42"/>
    <mergeCell ref="A43:AB43"/>
    <mergeCell ref="B11:AB11"/>
    <mergeCell ref="B27:AB27"/>
    <mergeCell ref="A6:AB6"/>
    <mergeCell ref="A7:AB7"/>
    <mergeCell ref="A8:A9"/>
    <mergeCell ref="B8:D8"/>
    <mergeCell ref="F8:H8"/>
    <mergeCell ref="J8:L8"/>
    <mergeCell ref="N8:P8"/>
    <mergeCell ref="R8:T8"/>
    <mergeCell ref="V8:X8"/>
    <mergeCell ref="Z8:AB8"/>
    <mergeCell ref="A1:AB1"/>
    <mergeCell ref="A2:AB2"/>
    <mergeCell ref="A3:AB3"/>
    <mergeCell ref="A4:AB4"/>
    <mergeCell ref="A5:AB5"/>
  </mergeCells>
  <conditionalFormatting sqref="B12:AB25 AD17:AN20">
    <cfRule type="cellIs" dxfId="124" priority="4" operator="equal">
      <formula>0</formula>
    </cfRule>
  </conditionalFormatting>
  <conditionalFormatting sqref="B28:AB41 AD38:AN41">
    <cfRule type="cellIs" dxfId="123" priority="5" operator="equal">
      <formula>0</formula>
    </cfRule>
  </conditionalFormatting>
  <conditionalFormatting sqref="AC9:AC12">
    <cfRule type="cellIs" dxfId="122" priority="3" operator="equal">
      <formula>0</formula>
    </cfRule>
  </conditionalFormatting>
  <conditionalFormatting sqref="AC14:AC17">
    <cfRule type="cellIs" dxfId="121" priority="2" operator="equal">
      <formula>0</formula>
    </cfRule>
  </conditionalFormatting>
  <conditionalFormatting sqref="AC19:AC22">
    <cfRule type="cellIs" dxfId="120" priority="1" operator="equal">
      <formula>0</formula>
    </cfRule>
  </conditionalFormatting>
  <conditionalFormatting sqref="AD12:AN15">
    <cfRule type="cellIs" dxfId="119" priority="27" operator="equal">
      <formula>0</formula>
    </cfRule>
  </conditionalFormatting>
  <conditionalFormatting sqref="AD22:AN25">
    <cfRule type="cellIs" dxfId="118" priority="20" operator="equal">
      <formula>0</formula>
    </cfRule>
  </conditionalFormatting>
  <conditionalFormatting sqref="AD28:AN31">
    <cfRule type="cellIs" dxfId="117" priority="12" operator="equal">
      <formula>0</formula>
    </cfRule>
  </conditionalFormatting>
  <conditionalFormatting sqref="AD33:AN36">
    <cfRule type="cellIs" dxfId="116" priority="9" operator="equal">
      <formula>0</formula>
    </cfRule>
  </conditionalFormatting>
  <hyperlinks>
    <hyperlink ref="AC2" location="Contenido!A1" display="Contenido" xr:uid="{7F11595A-A135-48EF-A508-FC80AAC7E6CF}"/>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F310-9030-4EBC-8494-1CE79429853B}">
  <sheetPr syncVertical="1" syncRef="A13" transitionEvaluation="1" codeName="Hoja12">
    <tabColor rgb="FFAFCAFF"/>
    <pageSetUpPr fitToPage="1"/>
  </sheetPr>
  <dimension ref="A1:R44"/>
  <sheetViews>
    <sheetView showGridLines="0" showOutlineSymbols="0" showWhiteSpace="0" topLeftCell="A13" workbookViewId="0">
      <selection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248</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900</v>
      </c>
      <c r="B4" s="416"/>
      <c r="C4" s="416"/>
      <c r="D4" s="416"/>
      <c r="E4" s="416"/>
      <c r="F4" s="416"/>
      <c r="G4" s="416"/>
      <c r="H4" s="416"/>
      <c r="I4" s="416"/>
      <c r="J4" s="416"/>
      <c r="K4" s="416"/>
      <c r="L4" s="416"/>
      <c r="M4" s="416"/>
      <c r="N4" s="416"/>
      <c r="O4" s="416"/>
      <c r="P4" s="416"/>
      <c r="Q4" s="416"/>
    </row>
    <row r="5" spans="1:18" ht="14.5" x14ac:dyDescent="0.25">
      <c r="A5" s="416" t="s">
        <v>913</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7">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ht="14.25" customHeight="1" x14ac:dyDescent="0.25">
      <c r="A9" s="24" t="s">
        <v>188</v>
      </c>
      <c r="B9" s="70">
        <f t="shared" ref="B9:D9" si="0">+B10+B16</f>
        <v>38381</v>
      </c>
      <c r="C9" s="70">
        <f t="shared" si="0"/>
        <v>38704</v>
      </c>
      <c r="D9" s="70">
        <f t="shared" si="0"/>
        <v>40667</v>
      </c>
      <c r="E9" s="70">
        <v>43796</v>
      </c>
      <c r="F9" s="70">
        <v>47354</v>
      </c>
      <c r="G9" s="70">
        <v>48230</v>
      </c>
      <c r="H9" s="70">
        <v>47718</v>
      </c>
      <c r="I9" s="70">
        <v>47197</v>
      </c>
      <c r="J9" s="70">
        <v>47544</v>
      </c>
      <c r="K9" s="70">
        <v>50160</v>
      </c>
      <c r="L9" s="70">
        <v>49820</v>
      </c>
      <c r="M9" s="70">
        <f>M10+M16</f>
        <v>56789</v>
      </c>
      <c r="N9" s="70">
        <f>N10+N16</f>
        <v>50182</v>
      </c>
      <c r="O9" s="70">
        <v>45752</v>
      </c>
      <c r="P9" s="70">
        <f>P10+P16</f>
        <v>41666</v>
      </c>
      <c r="Q9" s="70">
        <f>Q10+Q16</f>
        <v>38778</v>
      </c>
      <c r="R9" s="5"/>
    </row>
    <row r="10" spans="1:18" s="2" customFormat="1" ht="14.25" customHeight="1" x14ac:dyDescent="0.25">
      <c r="A10" s="42" t="s">
        <v>242</v>
      </c>
      <c r="B10" s="70">
        <f t="shared" ref="B10:D10" si="1">+B11+B12+B13+B14</f>
        <v>399</v>
      </c>
      <c r="C10" s="70">
        <f t="shared" si="1"/>
        <v>404</v>
      </c>
      <c r="D10" s="70">
        <f t="shared" si="1"/>
        <v>344</v>
      </c>
      <c r="E10" s="70">
        <v>306</v>
      </c>
      <c r="F10" s="70">
        <v>310</v>
      </c>
      <c r="G10" s="70">
        <v>264</v>
      </c>
      <c r="H10" s="70">
        <v>251</v>
      </c>
      <c r="I10" s="70">
        <v>283</v>
      </c>
      <c r="J10" s="70">
        <v>270</v>
      </c>
      <c r="K10" s="70">
        <v>266</v>
      </c>
      <c r="L10" s="70">
        <v>256</v>
      </c>
      <c r="M10" s="70">
        <f>SUM(M11:M14)</f>
        <v>293</v>
      </c>
      <c r="N10" s="70">
        <f>SUM(N11:N14)</f>
        <v>323</v>
      </c>
      <c r="O10" s="70">
        <v>279</v>
      </c>
      <c r="P10" s="70">
        <f>SUM(P11:P14)</f>
        <v>262</v>
      </c>
      <c r="Q10" s="70">
        <f>SUM(Q11:Q14)</f>
        <v>252</v>
      </c>
      <c r="R10" s="5"/>
    </row>
    <row r="11" spans="1:18" s="3" customFormat="1" ht="14.25" customHeight="1" x14ac:dyDescent="0.25">
      <c r="A11" s="27" t="s">
        <v>243</v>
      </c>
      <c r="B11" s="71">
        <v>70</v>
      </c>
      <c r="C11" s="71">
        <v>89</v>
      </c>
      <c r="D11" s="71">
        <v>57</v>
      </c>
      <c r="E11" s="71">
        <v>65</v>
      </c>
      <c r="F11" s="71">
        <v>66</v>
      </c>
      <c r="G11" s="71">
        <v>42</v>
      </c>
      <c r="H11" s="71">
        <v>48</v>
      </c>
      <c r="I11" s="71">
        <v>54</v>
      </c>
      <c r="J11" s="71">
        <v>31</v>
      </c>
      <c r="K11" s="71">
        <v>48</v>
      </c>
      <c r="L11" s="71">
        <v>41</v>
      </c>
      <c r="M11" s="71">
        <v>50</v>
      </c>
      <c r="N11" s="71">
        <v>61</v>
      </c>
      <c r="O11" s="71">
        <v>33</v>
      </c>
      <c r="P11" s="71">
        <v>43</v>
      </c>
      <c r="Q11" s="71">
        <v>36</v>
      </c>
      <c r="R11" s="60"/>
    </row>
    <row r="12" spans="1:18" x14ac:dyDescent="0.25">
      <c r="A12" s="27" t="s">
        <v>244</v>
      </c>
      <c r="B12" s="71">
        <v>74</v>
      </c>
      <c r="C12" s="71">
        <v>68</v>
      </c>
      <c r="D12" s="71">
        <v>66</v>
      </c>
      <c r="E12" s="71">
        <v>76</v>
      </c>
      <c r="F12" s="71">
        <v>71</v>
      </c>
      <c r="G12" s="71">
        <v>61</v>
      </c>
      <c r="H12" s="71">
        <v>63</v>
      </c>
      <c r="I12" s="71">
        <v>63</v>
      </c>
      <c r="J12" s="71">
        <v>65</v>
      </c>
      <c r="K12" s="71">
        <v>45</v>
      </c>
      <c r="L12" s="71">
        <v>60</v>
      </c>
      <c r="M12" s="71">
        <v>65</v>
      </c>
      <c r="N12" s="71">
        <v>91</v>
      </c>
      <c r="O12" s="71">
        <v>80</v>
      </c>
      <c r="P12" s="71">
        <v>72</v>
      </c>
      <c r="Q12" s="71">
        <v>60</v>
      </c>
    </row>
    <row r="13" spans="1:18" x14ac:dyDescent="0.25">
      <c r="A13" s="27" t="s">
        <v>245</v>
      </c>
      <c r="B13" s="71">
        <v>100</v>
      </c>
      <c r="C13" s="71">
        <v>94</v>
      </c>
      <c r="D13" s="71">
        <v>101</v>
      </c>
      <c r="E13" s="71">
        <v>98</v>
      </c>
      <c r="F13" s="71">
        <v>87</v>
      </c>
      <c r="G13" s="71">
        <v>73</v>
      </c>
      <c r="H13" s="71">
        <v>63</v>
      </c>
      <c r="I13" s="71">
        <v>86</v>
      </c>
      <c r="J13" s="71">
        <v>74</v>
      </c>
      <c r="K13" s="71">
        <v>82</v>
      </c>
      <c r="L13" s="71">
        <v>61</v>
      </c>
      <c r="M13" s="71">
        <v>85</v>
      </c>
      <c r="N13" s="71">
        <v>91</v>
      </c>
      <c r="O13" s="71">
        <v>70</v>
      </c>
      <c r="P13" s="71">
        <v>71</v>
      </c>
      <c r="Q13" s="71">
        <v>74</v>
      </c>
    </row>
    <row r="14" spans="1:18" x14ac:dyDescent="0.25">
      <c r="A14" s="27" t="s">
        <v>246</v>
      </c>
      <c r="B14" s="71">
        <v>155</v>
      </c>
      <c r="C14" s="71">
        <v>153</v>
      </c>
      <c r="D14" s="71">
        <v>120</v>
      </c>
      <c r="E14" s="71">
        <v>67</v>
      </c>
      <c r="F14" s="71">
        <v>86</v>
      </c>
      <c r="G14" s="71">
        <v>88</v>
      </c>
      <c r="H14" s="71">
        <v>77</v>
      </c>
      <c r="I14" s="71">
        <v>80</v>
      </c>
      <c r="J14" s="71">
        <v>100</v>
      </c>
      <c r="K14" s="71">
        <v>91</v>
      </c>
      <c r="L14" s="71">
        <v>94</v>
      </c>
      <c r="M14" s="71">
        <v>93</v>
      </c>
      <c r="N14" s="71">
        <v>80</v>
      </c>
      <c r="O14" s="71">
        <v>96</v>
      </c>
      <c r="P14" s="71">
        <v>76</v>
      </c>
      <c r="Q14" s="71">
        <v>82</v>
      </c>
      <c r="R14" s="54"/>
    </row>
    <row r="15" spans="1:18" ht="6.75" customHeight="1" x14ac:dyDescent="0.25">
      <c r="A15" s="185"/>
      <c r="B15" s="307"/>
      <c r="C15" s="307"/>
      <c r="D15" s="307"/>
      <c r="E15" s="307"/>
      <c r="F15" s="307"/>
      <c r="G15" s="307"/>
      <c r="H15" s="307"/>
      <c r="I15" s="307"/>
      <c r="J15" s="307"/>
      <c r="K15" s="307"/>
      <c r="L15" s="307"/>
      <c r="M15" s="307"/>
      <c r="N15" s="307"/>
      <c r="O15" s="307"/>
      <c r="P15" s="307"/>
      <c r="Q15" s="307"/>
      <c r="R15" s="54"/>
    </row>
    <row r="16" spans="1:18" s="2" customFormat="1" ht="14.25" customHeight="1" x14ac:dyDescent="0.25">
      <c r="A16" s="42" t="s">
        <v>229</v>
      </c>
      <c r="B16" s="70">
        <f t="shared" ref="B16:D16" si="2">+B26+B35</f>
        <v>37982</v>
      </c>
      <c r="C16" s="70">
        <f t="shared" si="2"/>
        <v>38300</v>
      </c>
      <c r="D16" s="70">
        <f t="shared" si="2"/>
        <v>40323</v>
      </c>
      <c r="E16" s="70">
        <v>43490</v>
      </c>
      <c r="F16" s="70">
        <v>47044</v>
      </c>
      <c r="G16" s="70">
        <v>47966</v>
      </c>
      <c r="H16" s="70">
        <v>47467</v>
      </c>
      <c r="I16" s="70">
        <v>46914</v>
      </c>
      <c r="J16" s="70">
        <v>47274</v>
      </c>
      <c r="K16" s="70">
        <v>49894</v>
      </c>
      <c r="L16" s="70">
        <v>49564</v>
      </c>
      <c r="M16" s="70">
        <f>+M17+M21</f>
        <v>56496</v>
      </c>
      <c r="N16" s="70">
        <f>+N17+N21</f>
        <v>49859</v>
      </c>
      <c r="O16" s="70">
        <v>45473</v>
      </c>
      <c r="P16" s="70">
        <f>+P17+P21</f>
        <v>41404</v>
      </c>
      <c r="Q16" s="70">
        <f>+Q17+Q21</f>
        <v>38526</v>
      </c>
      <c r="R16" s="54"/>
    </row>
    <row r="17" spans="1:18" s="2" customFormat="1" x14ac:dyDescent="0.25">
      <c r="A17" s="42" t="s">
        <v>1005</v>
      </c>
      <c r="B17" s="70">
        <f t="shared" ref="B17:D20" si="3">+B27</f>
        <v>22958</v>
      </c>
      <c r="C17" s="70">
        <f t="shared" si="3"/>
        <v>22691</v>
      </c>
      <c r="D17" s="70">
        <f t="shared" si="3"/>
        <v>21953</v>
      </c>
      <c r="E17" s="70">
        <v>21798</v>
      </c>
      <c r="F17" s="70">
        <v>21993</v>
      </c>
      <c r="G17" s="70">
        <v>21699</v>
      </c>
      <c r="H17" s="70">
        <v>20505</v>
      </c>
      <c r="I17" s="70">
        <v>18923</v>
      </c>
      <c r="J17" s="70">
        <v>18119</v>
      </c>
      <c r="K17" s="70">
        <v>17700</v>
      </c>
      <c r="L17" s="70">
        <v>16657</v>
      </c>
      <c r="M17" s="70">
        <f>SUM(M18:M20)</f>
        <v>17199</v>
      </c>
      <c r="N17" s="70">
        <f>SUM(N18:N20)</f>
        <v>14501</v>
      </c>
      <c r="O17" s="70">
        <v>12271</v>
      </c>
      <c r="P17" s="70">
        <f>SUM(P18:P20)</f>
        <v>10700</v>
      </c>
      <c r="Q17" s="70">
        <f>SUM(Q18:Q20)</f>
        <v>10107</v>
      </c>
      <c r="R17" s="54"/>
    </row>
    <row r="18" spans="1:18" s="3" customFormat="1" ht="14.25" customHeight="1" x14ac:dyDescent="0.25">
      <c r="A18" s="27" t="s">
        <v>230</v>
      </c>
      <c r="B18" s="71">
        <f>+B28</f>
        <v>8961</v>
      </c>
      <c r="C18" s="71">
        <f t="shared" si="3"/>
        <v>8563</v>
      </c>
      <c r="D18" s="71">
        <f t="shared" si="3"/>
        <v>8416</v>
      </c>
      <c r="E18" s="71">
        <v>8075</v>
      </c>
      <c r="F18" s="71">
        <v>7934</v>
      </c>
      <c r="G18" s="71">
        <v>7808</v>
      </c>
      <c r="H18" s="71">
        <v>7179</v>
      </c>
      <c r="I18" s="71">
        <v>6504</v>
      </c>
      <c r="J18" s="71">
        <v>5854</v>
      </c>
      <c r="K18" s="71">
        <v>5004</v>
      </c>
      <c r="L18" s="71">
        <v>4720</v>
      </c>
      <c r="M18" s="71">
        <f t="shared" ref="M18:Q19" si="4">+M28</f>
        <v>4696</v>
      </c>
      <c r="N18" s="71">
        <f t="shared" si="4"/>
        <v>3861</v>
      </c>
      <c r="O18" s="71">
        <v>3131</v>
      </c>
      <c r="P18" s="71">
        <f t="shared" ref="P18" si="5">+P28</f>
        <v>2754</v>
      </c>
      <c r="Q18" s="71">
        <f t="shared" si="4"/>
        <v>2864</v>
      </c>
      <c r="R18" s="54"/>
    </row>
    <row r="19" spans="1:18" s="3" customFormat="1" ht="14.25" customHeight="1" x14ac:dyDescent="0.25">
      <c r="A19" s="27" t="s">
        <v>231</v>
      </c>
      <c r="B19" s="71">
        <f t="shared" si="3"/>
        <v>7740</v>
      </c>
      <c r="C19" s="71">
        <f t="shared" si="3"/>
        <v>7523</v>
      </c>
      <c r="D19" s="71">
        <f t="shared" si="3"/>
        <v>7324</v>
      </c>
      <c r="E19" s="71">
        <v>7336</v>
      </c>
      <c r="F19" s="71">
        <v>7368</v>
      </c>
      <c r="G19" s="71">
        <v>7156</v>
      </c>
      <c r="H19" s="71">
        <v>6886</v>
      </c>
      <c r="I19" s="71">
        <v>6373</v>
      </c>
      <c r="J19" s="71">
        <v>6332</v>
      </c>
      <c r="K19" s="71">
        <v>6072</v>
      </c>
      <c r="L19" s="71">
        <v>5660</v>
      </c>
      <c r="M19" s="71">
        <f t="shared" si="4"/>
        <v>5820</v>
      </c>
      <c r="N19" s="71">
        <f t="shared" si="4"/>
        <v>4809</v>
      </c>
      <c r="O19" s="71">
        <v>3964</v>
      </c>
      <c r="P19" s="71">
        <f t="shared" ref="P19" si="6">+P29</f>
        <v>3524</v>
      </c>
      <c r="Q19" s="71">
        <f t="shared" si="4"/>
        <v>3353</v>
      </c>
      <c r="R19" s="202"/>
    </row>
    <row r="20" spans="1:18" s="3" customFormat="1" ht="14.25" customHeight="1" x14ac:dyDescent="0.25">
      <c r="A20" s="27" t="s">
        <v>232</v>
      </c>
      <c r="B20" s="71">
        <f t="shared" si="3"/>
        <v>6257</v>
      </c>
      <c r="C20" s="71">
        <f t="shared" si="3"/>
        <v>6605</v>
      </c>
      <c r="D20" s="71">
        <f t="shared" si="3"/>
        <v>6213</v>
      </c>
      <c r="E20" s="71">
        <v>6387</v>
      </c>
      <c r="F20" s="71">
        <v>6691</v>
      </c>
      <c r="G20" s="71">
        <v>6735</v>
      </c>
      <c r="H20" s="71">
        <v>6440</v>
      </c>
      <c r="I20" s="71">
        <v>6046</v>
      </c>
      <c r="J20" s="71">
        <v>5933</v>
      </c>
      <c r="K20" s="71">
        <v>6624</v>
      </c>
      <c r="L20" s="71">
        <v>6277</v>
      </c>
      <c r="M20" s="71">
        <f>+M30</f>
        <v>6683</v>
      </c>
      <c r="N20" s="71">
        <f>+N30</f>
        <v>5831</v>
      </c>
      <c r="O20" s="71">
        <v>5176</v>
      </c>
      <c r="P20" s="71">
        <f>+P30</f>
        <v>4422</v>
      </c>
      <c r="Q20" s="71">
        <f>+Q30</f>
        <v>3890</v>
      </c>
      <c r="R20" s="54"/>
    </row>
    <row r="21" spans="1:18" s="2" customFormat="1" x14ac:dyDescent="0.25">
      <c r="A21" s="42" t="s">
        <v>1006</v>
      </c>
      <c r="B21" s="70">
        <f t="shared" ref="B21:D24" si="7">+B31+B36</f>
        <v>15024</v>
      </c>
      <c r="C21" s="70">
        <f t="shared" si="7"/>
        <v>15609</v>
      </c>
      <c r="D21" s="70">
        <f t="shared" si="7"/>
        <v>18370</v>
      </c>
      <c r="E21" s="70">
        <v>21692</v>
      </c>
      <c r="F21" s="70">
        <v>25051</v>
      </c>
      <c r="G21" s="70">
        <v>26267</v>
      </c>
      <c r="H21" s="70">
        <v>26962</v>
      </c>
      <c r="I21" s="70">
        <v>27991</v>
      </c>
      <c r="J21" s="70">
        <v>29155</v>
      </c>
      <c r="K21" s="70">
        <v>32194</v>
      </c>
      <c r="L21" s="70">
        <v>32907</v>
      </c>
      <c r="M21" s="70">
        <f>SUM(M22:M24)</f>
        <v>39297</v>
      </c>
      <c r="N21" s="70">
        <f>SUM(N22:N24)</f>
        <v>35358</v>
      </c>
      <c r="O21" s="70">
        <v>33202</v>
      </c>
      <c r="P21" s="70">
        <f>SUM(P22:P24)</f>
        <v>30704</v>
      </c>
      <c r="Q21" s="70">
        <f>SUM(Q22:Q24)</f>
        <v>28419</v>
      </c>
      <c r="R21" s="54"/>
    </row>
    <row r="22" spans="1:18" s="3" customFormat="1" ht="14.25" customHeight="1" x14ac:dyDescent="0.25">
      <c r="A22" s="27" t="s">
        <v>233</v>
      </c>
      <c r="B22" s="71">
        <f t="shared" si="7"/>
        <v>8813</v>
      </c>
      <c r="C22" s="71">
        <f t="shared" si="7"/>
        <v>9110</v>
      </c>
      <c r="D22" s="71">
        <f t="shared" si="7"/>
        <v>11515</v>
      </c>
      <c r="E22" s="71">
        <v>12954</v>
      </c>
      <c r="F22" s="71">
        <v>14404</v>
      </c>
      <c r="G22" s="71">
        <v>14437</v>
      </c>
      <c r="H22" s="71">
        <v>14432</v>
      </c>
      <c r="I22" s="71">
        <v>15366</v>
      </c>
      <c r="J22" s="71">
        <v>15517</v>
      </c>
      <c r="K22" s="71">
        <v>16137</v>
      </c>
      <c r="L22" s="71">
        <v>17546</v>
      </c>
      <c r="M22" s="71">
        <f t="shared" ref="M22:Q23" si="8">+M32+M37</f>
        <v>19896</v>
      </c>
      <c r="N22" s="71">
        <f t="shared" si="8"/>
        <v>18888</v>
      </c>
      <c r="O22" s="71">
        <v>17332</v>
      </c>
      <c r="P22" s="71">
        <f t="shared" ref="P22" si="9">+P32+P37</f>
        <v>15663</v>
      </c>
      <c r="Q22" s="71">
        <f t="shared" si="8"/>
        <v>14903</v>
      </c>
      <c r="R22" s="54"/>
    </row>
    <row r="23" spans="1:18" s="3" customFormat="1" ht="14.25" customHeight="1" x14ac:dyDescent="0.25">
      <c r="A23" s="27" t="s">
        <v>234</v>
      </c>
      <c r="B23" s="71">
        <f t="shared" si="7"/>
        <v>5959</v>
      </c>
      <c r="C23" s="71">
        <f t="shared" si="7"/>
        <v>6157</v>
      </c>
      <c r="D23" s="71">
        <f t="shared" si="7"/>
        <v>6469</v>
      </c>
      <c r="E23" s="71">
        <v>7993</v>
      </c>
      <c r="F23" s="71">
        <v>9097</v>
      </c>
      <c r="G23" s="71">
        <v>9563</v>
      </c>
      <c r="H23" s="71">
        <v>9738</v>
      </c>
      <c r="I23" s="71">
        <v>9788</v>
      </c>
      <c r="J23" s="71">
        <v>10657</v>
      </c>
      <c r="K23" s="71">
        <v>12465</v>
      </c>
      <c r="L23" s="71">
        <v>11837</v>
      </c>
      <c r="M23" s="71">
        <f t="shared" si="8"/>
        <v>15154</v>
      </c>
      <c r="N23" s="71">
        <f t="shared" si="8"/>
        <v>12694</v>
      </c>
      <c r="O23" s="71">
        <v>12524</v>
      </c>
      <c r="P23" s="71">
        <f t="shared" ref="P23" si="10">+P33+P38</f>
        <v>10969</v>
      </c>
      <c r="Q23" s="71">
        <f t="shared" si="8"/>
        <v>9666</v>
      </c>
      <c r="R23" s="202"/>
    </row>
    <row r="24" spans="1:18" s="3" customFormat="1" ht="14.25" customHeight="1" x14ac:dyDescent="0.25">
      <c r="A24" s="27" t="s">
        <v>235</v>
      </c>
      <c r="B24" s="71">
        <f t="shared" si="7"/>
        <v>252</v>
      </c>
      <c r="C24" s="71">
        <f t="shared" si="7"/>
        <v>342</v>
      </c>
      <c r="D24" s="71">
        <f t="shared" si="7"/>
        <v>386</v>
      </c>
      <c r="E24" s="71">
        <v>745</v>
      </c>
      <c r="F24" s="71">
        <v>1550</v>
      </c>
      <c r="G24" s="71">
        <v>2267</v>
      </c>
      <c r="H24" s="71">
        <v>2792</v>
      </c>
      <c r="I24" s="71">
        <v>2837</v>
      </c>
      <c r="J24" s="71">
        <v>2981</v>
      </c>
      <c r="K24" s="71">
        <v>3592</v>
      </c>
      <c r="L24" s="71">
        <v>3524</v>
      </c>
      <c r="M24" s="71">
        <f>M39</f>
        <v>4247</v>
      </c>
      <c r="N24" s="71">
        <f>N39</f>
        <v>3776</v>
      </c>
      <c r="O24" s="71">
        <v>3346</v>
      </c>
      <c r="P24" s="71">
        <f>P39</f>
        <v>4072</v>
      </c>
      <c r="Q24" s="71">
        <f>Q39</f>
        <v>3850</v>
      </c>
      <c r="R24" s="54"/>
    </row>
    <row r="25" spans="1:18" ht="6.75" customHeight="1" x14ac:dyDescent="0.25">
      <c r="A25" s="185"/>
      <c r="B25" s="307"/>
      <c r="C25" s="307"/>
      <c r="D25" s="307"/>
      <c r="E25" s="307"/>
      <c r="F25" s="307"/>
      <c r="G25" s="307"/>
      <c r="H25" s="307"/>
      <c r="I25" s="307"/>
      <c r="J25" s="307"/>
      <c r="K25" s="307"/>
      <c r="L25" s="307"/>
      <c r="M25" s="307"/>
      <c r="N25" s="307"/>
      <c r="O25" s="307"/>
      <c r="P25" s="307"/>
      <c r="Q25" s="307"/>
      <c r="R25" s="54"/>
    </row>
    <row r="26" spans="1:18" s="2" customFormat="1" x14ac:dyDescent="0.25">
      <c r="A26" s="42" t="s">
        <v>278</v>
      </c>
      <c r="B26" s="70">
        <f t="shared" ref="B26:D26" si="11">+B27+B31</f>
        <v>36225</v>
      </c>
      <c r="C26" s="70">
        <f t="shared" si="11"/>
        <v>35882</v>
      </c>
      <c r="D26" s="70">
        <f t="shared" si="11"/>
        <v>35614</v>
      </c>
      <c r="E26" s="70">
        <v>35844</v>
      </c>
      <c r="F26" s="70">
        <v>36276</v>
      </c>
      <c r="G26" s="70">
        <v>36076</v>
      </c>
      <c r="H26" s="70">
        <v>34743</v>
      </c>
      <c r="I26" s="70">
        <v>33326</v>
      </c>
      <c r="J26" s="70">
        <v>32889</v>
      </c>
      <c r="K26" s="70">
        <v>33793</v>
      </c>
      <c r="L26" s="70">
        <v>32084</v>
      </c>
      <c r="M26" s="70">
        <f>+M27+M31</f>
        <v>36804</v>
      </c>
      <c r="N26" s="70">
        <f>+N27+N31</f>
        <v>31782</v>
      </c>
      <c r="O26" s="70">
        <v>27595</v>
      </c>
      <c r="P26" s="70">
        <f>+P27+P31</f>
        <v>23971</v>
      </c>
      <c r="Q26" s="70">
        <f>+Q27+Q31</f>
        <v>21999</v>
      </c>
      <c r="R26" s="54"/>
    </row>
    <row r="27" spans="1:18" s="2" customFormat="1" x14ac:dyDescent="0.25">
      <c r="A27" s="42" t="s">
        <v>1005</v>
      </c>
      <c r="B27" s="70">
        <f t="shared" ref="B27:D27" si="12">SUM(B28:B30)</f>
        <v>22958</v>
      </c>
      <c r="C27" s="70">
        <f t="shared" si="12"/>
        <v>22691</v>
      </c>
      <c r="D27" s="70">
        <f t="shared" si="12"/>
        <v>21953</v>
      </c>
      <c r="E27" s="70">
        <v>21798</v>
      </c>
      <c r="F27" s="70">
        <v>21993</v>
      </c>
      <c r="G27" s="70">
        <v>21699</v>
      </c>
      <c r="H27" s="70">
        <v>20505</v>
      </c>
      <c r="I27" s="70">
        <v>18923</v>
      </c>
      <c r="J27" s="70">
        <v>18119</v>
      </c>
      <c r="K27" s="70">
        <v>17700</v>
      </c>
      <c r="L27" s="70">
        <v>16657</v>
      </c>
      <c r="M27" s="70">
        <f>SUM(M28:M30)</f>
        <v>17199</v>
      </c>
      <c r="N27" s="70">
        <f>SUM(N28:N30)</f>
        <v>14501</v>
      </c>
      <c r="O27" s="70">
        <v>12271</v>
      </c>
      <c r="P27" s="70">
        <f>SUM(P28:P30)</f>
        <v>10700</v>
      </c>
      <c r="Q27" s="70">
        <f>SUM(Q28:Q30)</f>
        <v>10107</v>
      </c>
      <c r="R27" s="54"/>
    </row>
    <row r="28" spans="1:18" s="3" customFormat="1" ht="14.25" customHeight="1" x14ac:dyDescent="0.25">
      <c r="A28" s="27" t="s">
        <v>230</v>
      </c>
      <c r="B28" s="71">
        <v>8961</v>
      </c>
      <c r="C28" s="71">
        <v>8563</v>
      </c>
      <c r="D28" s="71">
        <v>8416</v>
      </c>
      <c r="E28" s="71">
        <v>8075</v>
      </c>
      <c r="F28" s="71">
        <v>7934</v>
      </c>
      <c r="G28" s="71">
        <v>7808</v>
      </c>
      <c r="H28" s="71">
        <v>7179</v>
      </c>
      <c r="I28" s="71">
        <v>6504</v>
      </c>
      <c r="J28" s="71">
        <v>5854</v>
      </c>
      <c r="K28" s="71">
        <v>5004</v>
      </c>
      <c r="L28" s="71">
        <v>4720</v>
      </c>
      <c r="M28" s="71">
        <v>4696</v>
      </c>
      <c r="N28" s="71">
        <v>3861</v>
      </c>
      <c r="O28" s="71">
        <v>3131</v>
      </c>
      <c r="P28" s="71">
        <v>2754</v>
      </c>
      <c r="Q28" s="71">
        <v>2864</v>
      </c>
      <c r="R28" s="54"/>
    </row>
    <row r="29" spans="1:18" s="3" customFormat="1" ht="14.25" customHeight="1" x14ac:dyDescent="0.25">
      <c r="A29" s="27" t="s">
        <v>231</v>
      </c>
      <c r="B29" s="71">
        <v>7740</v>
      </c>
      <c r="C29" s="71">
        <v>7523</v>
      </c>
      <c r="D29" s="71">
        <v>7324</v>
      </c>
      <c r="E29" s="71">
        <v>7336</v>
      </c>
      <c r="F29" s="71">
        <v>7368</v>
      </c>
      <c r="G29" s="71">
        <v>7156</v>
      </c>
      <c r="H29" s="71">
        <v>6886</v>
      </c>
      <c r="I29" s="71">
        <v>6373</v>
      </c>
      <c r="J29" s="71">
        <v>6332</v>
      </c>
      <c r="K29" s="71">
        <v>6072</v>
      </c>
      <c r="L29" s="71">
        <v>5660</v>
      </c>
      <c r="M29" s="71">
        <v>5820</v>
      </c>
      <c r="N29" s="71">
        <v>4809</v>
      </c>
      <c r="O29" s="71">
        <v>3964</v>
      </c>
      <c r="P29" s="71">
        <v>3524</v>
      </c>
      <c r="Q29" s="71">
        <v>3353</v>
      </c>
      <c r="R29" s="54"/>
    </row>
    <row r="30" spans="1:18" s="3" customFormat="1" ht="14.25" customHeight="1" x14ac:dyDescent="0.25">
      <c r="A30" s="27" t="s">
        <v>232</v>
      </c>
      <c r="B30" s="71">
        <v>6257</v>
      </c>
      <c r="C30" s="71">
        <v>6605</v>
      </c>
      <c r="D30" s="71">
        <v>6213</v>
      </c>
      <c r="E30" s="71">
        <v>6387</v>
      </c>
      <c r="F30" s="71">
        <v>6691</v>
      </c>
      <c r="G30" s="71">
        <v>6735</v>
      </c>
      <c r="H30" s="71">
        <v>6440</v>
      </c>
      <c r="I30" s="71">
        <v>6046</v>
      </c>
      <c r="J30" s="71">
        <v>5933</v>
      </c>
      <c r="K30" s="71">
        <v>6624</v>
      </c>
      <c r="L30" s="71">
        <v>6277</v>
      </c>
      <c r="M30" s="71">
        <v>6683</v>
      </c>
      <c r="N30" s="71">
        <v>5831</v>
      </c>
      <c r="O30" s="71">
        <v>5176</v>
      </c>
      <c r="P30" s="71">
        <v>4422</v>
      </c>
      <c r="Q30" s="71">
        <v>3890</v>
      </c>
      <c r="R30" s="54"/>
    </row>
    <row r="31" spans="1:18" s="2" customFormat="1" x14ac:dyDescent="0.25">
      <c r="A31" s="42" t="s">
        <v>1006</v>
      </c>
      <c r="B31" s="70">
        <f t="shared" ref="B31:D31" si="13">+B32+B33</f>
        <v>13267</v>
      </c>
      <c r="C31" s="70">
        <f t="shared" si="13"/>
        <v>13191</v>
      </c>
      <c r="D31" s="70">
        <f t="shared" si="13"/>
        <v>13661</v>
      </c>
      <c r="E31" s="70">
        <v>14046</v>
      </c>
      <c r="F31" s="70">
        <v>14283</v>
      </c>
      <c r="G31" s="70">
        <v>14377</v>
      </c>
      <c r="H31" s="70">
        <v>14238</v>
      </c>
      <c r="I31" s="70">
        <v>14403</v>
      </c>
      <c r="J31" s="70">
        <v>14770</v>
      </c>
      <c r="K31" s="70">
        <v>16093</v>
      </c>
      <c r="L31" s="70">
        <v>15427</v>
      </c>
      <c r="M31" s="70">
        <f>SUM(M32:M33)</f>
        <v>19605</v>
      </c>
      <c r="N31" s="70">
        <f>SUM(N32:N33)</f>
        <v>17281</v>
      </c>
      <c r="O31" s="70">
        <v>15324</v>
      </c>
      <c r="P31" s="70">
        <f>SUM(P32:P33)</f>
        <v>13271</v>
      </c>
      <c r="Q31" s="70">
        <f>SUM(Q32:Q33)</f>
        <v>11892</v>
      </c>
      <c r="R31" s="54"/>
    </row>
    <row r="32" spans="1:18" s="3" customFormat="1" ht="14.25" customHeight="1" x14ac:dyDescent="0.25">
      <c r="A32" s="27" t="s">
        <v>233</v>
      </c>
      <c r="B32" s="71">
        <v>7788</v>
      </c>
      <c r="C32" s="71">
        <v>7625</v>
      </c>
      <c r="D32" s="71">
        <v>8138</v>
      </c>
      <c r="E32" s="71">
        <v>8058</v>
      </c>
      <c r="F32" s="71">
        <v>8128</v>
      </c>
      <c r="G32" s="71">
        <v>8363</v>
      </c>
      <c r="H32" s="71">
        <v>7981</v>
      </c>
      <c r="I32" s="71">
        <v>8324</v>
      </c>
      <c r="J32" s="71">
        <v>8454</v>
      </c>
      <c r="K32" s="71">
        <v>8059</v>
      </c>
      <c r="L32" s="71">
        <v>8568</v>
      </c>
      <c r="M32" s="71">
        <v>10055</v>
      </c>
      <c r="N32" s="71">
        <v>9165</v>
      </c>
      <c r="O32" s="71">
        <v>8042</v>
      </c>
      <c r="P32" s="71">
        <v>7199</v>
      </c>
      <c r="Q32" s="71">
        <v>6555</v>
      </c>
      <c r="R32" s="54"/>
    </row>
    <row r="33" spans="1:18" s="3" customFormat="1" ht="14.25" customHeight="1" x14ac:dyDescent="0.25">
      <c r="A33" s="27" t="s">
        <v>234</v>
      </c>
      <c r="B33" s="71">
        <v>5479</v>
      </c>
      <c r="C33" s="71">
        <v>5566</v>
      </c>
      <c r="D33" s="71">
        <v>5523</v>
      </c>
      <c r="E33" s="71">
        <v>5988</v>
      </c>
      <c r="F33" s="71">
        <v>6155</v>
      </c>
      <c r="G33" s="71">
        <v>6014</v>
      </c>
      <c r="H33" s="71">
        <v>6257</v>
      </c>
      <c r="I33" s="71">
        <v>6079</v>
      </c>
      <c r="J33" s="71">
        <v>6316</v>
      </c>
      <c r="K33" s="71">
        <v>8034</v>
      </c>
      <c r="L33" s="71">
        <v>6859</v>
      </c>
      <c r="M33" s="71">
        <v>9550</v>
      </c>
      <c r="N33" s="71">
        <v>8116</v>
      </c>
      <c r="O33" s="71">
        <v>7282</v>
      </c>
      <c r="P33" s="71">
        <v>6072</v>
      </c>
      <c r="Q33" s="71">
        <v>5337</v>
      </c>
      <c r="R33" s="54"/>
    </row>
    <row r="34" spans="1:18" ht="6.75" customHeight="1" x14ac:dyDescent="0.25">
      <c r="A34" s="135"/>
      <c r="B34" s="307"/>
      <c r="C34" s="307"/>
      <c r="D34" s="307"/>
      <c r="E34" s="307"/>
      <c r="F34" s="307"/>
      <c r="G34" s="307"/>
      <c r="H34" s="307"/>
      <c r="I34" s="307"/>
      <c r="J34" s="307"/>
      <c r="K34" s="307"/>
      <c r="L34" s="307"/>
      <c r="M34" s="307"/>
      <c r="N34" s="307"/>
      <c r="O34" s="307"/>
      <c r="P34" s="307"/>
      <c r="Q34" s="307"/>
      <c r="R34" s="54"/>
    </row>
    <row r="35" spans="1:18" s="2" customFormat="1" x14ac:dyDescent="0.25">
      <c r="A35" s="42" t="s">
        <v>247</v>
      </c>
      <c r="B35" s="70">
        <f t="shared" ref="B35:D35" si="14">+B36</f>
        <v>1757</v>
      </c>
      <c r="C35" s="70">
        <f t="shared" si="14"/>
        <v>2418</v>
      </c>
      <c r="D35" s="70">
        <f t="shared" si="14"/>
        <v>4709</v>
      </c>
      <c r="E35" s="70">
        <v>7646</v>
      </c>
      <c r="F35" s="70">
        <v>10768</v>
      </c>
      <c r="G35" s="70">
        <v>11890</v>
      </c>
      <c r="H35" s="70">
        <v>12724</v>
      </c>
      <c r="I35" s="70">
        <v>13588</v>
      </c>
      <c r="J35" s="70">
        <v>14385</v>
      </c>
      <c r="K35" s="70">
        <v>16101</v>
      </c>
      <c r="L35" s="70">
        <v>17480</v>
      </c>
      <c r="M35" s="70">
        <f>M36</f>
        <v>19692</v>
      </c>
      <c r="N35" s="70">
        <f>N36</f>
        <v>18077</v>
      </c>
      <c r="O35" s="70">
        <v>17878</v>
      </c>
      <c r="P35" s="70">
        <f>P36</f>
        <v>17433</v>
      </c>
      <c r="Q35" s="70">
        <f>Q36</f>
        <v>16527</v>
      </c>
      <c r="R35" s="54"/>
    </row>
    <row r="36" spans="1:18" s="2" customFormat="1" x14ac:dyDescent="0.25">
      <c r="A36" s="42" t="s">
        <v>1006</v>
      </c>
      <c r="B36" s="70">
        <f t="shared" ref="B36:D36" si="15">+B37+B38+B39</f>
        <v>1757</v>
      </c>
      <c r="C36" s="70">
        <f t="shared" si="15"/>
        <v>2418</v>
      </c>
      <c r="D36" s="70">
        <f t="shared" si="15"/>
        <v>4709</v>
      </c>
      <c r="E36" s="70">
        <v>7646</v>
      </c>
      <c r="F36" s="70">
        <v>10768</v>
      </c>
      <c r="G36" s="70">
        <v>11890</v>
      </c>
      <c r="H36" s="70">
        <v>12724</v>
      </c>
      <c r="I36" s="70">
        <v>13588</v>
      </c>
      <c r="J36" s="70">
        <v>14385</v>
      </c>
      <c r="K36" s="70">
        <v>16101</v>
      </c>
      <c r="L36" s="70">
        <v>17480</v>
      </c>
      <c r="M36" s="70">
        <f>SUM(M37:M39)</f>
        <v>19692</v>
      </c>
      <c r="N36" s="70">
        <f>SUM(N37:N39)</f>
        <v>18077</v>
      </c>
      <c r="O36" s="70">
        <v>17878</v>
      </c>
      <c r="P36" s="70">
        <f>SUM(P37:P39)</f>
        <v>17433</v>
      </c>
      <c r="Q36" s="70">
        <f>SUM(Q37:Q39)</f>
        <v>16527</v>
      </c>
      <c r="R36" s="54"/>
    </row>
    <row r="37" spans="1:18" s="3" customFormat="1" ht="14.25" customHeight="1" x14ac:dyDescent="0.25">
      <c r="A37" s="27" t="s">
        <v>233</v>
      </c>
      <c r="B37" s="71">
        <v>1025</v>
      </c>
      <c r="C37" s="71">
        <v>1485</v>
      </c>
      <c r="D37" s="71">
        <v>3377</v>
      </c>
      <c r="E37" s="71">
        <v>4896</v>
      </c>
      <c r="F37" s="71">
        <v>6276</v>
      </c>
      <c r="G37" s="71">
        <v>6074</v>
      </c>
      <c r="H37" s="71">
        <v>6451</v>
      </c>
      <c r="I37" s="71">
        <v>7042</v>
      </c>
      <c r="J37" s="71">
        <v>7063</v>
      </c>
      <c r="K37" s="71">
        <v>8078</v>
      </c>
      <c r="L37" s="71">
        <v>8978</v>
      </c>
      <c r="M37" s="71">
        <v>9841</v>
      </c>
      <c r="N37" s="71">
        <v>9723</v>
      </c>
      <c r="O37" s="71">
        <v>9290</v>
      </c>
      <c r="P37" s="71">
        <v>8464</v>
      </c>
      <c r="Q37" s="71">
        <v>8348</v>
      </c>
      <c r="R37" s="54"/>
    </row>
    <row r="38" spans="1:18" s="3" customFormat="1" ht="14.25" customHeight="1" x14ac:dyDescent="0.25">
      <c r="A38" s="27" t="s">
        <v>234</v>
      </c>
      <c r="B38" s="71">
        <v>480</v>
      </c>
      <c r="C38" s="71">
        <v>591</v>
      </c>
      <c r="D38" s="71">
        <v>946</v>
      </c>
      <c r="E38" s="71">
        <v>2005</v>
      </c>
      <c r="F38" s="71">
        <v>2942</v>
      </c>
      <c r="G38" s="71">
        <v>3549</v>
      </c>
      <c r="H38" s="71">
        <v>3481</v>
      </c>
      <c r="I38" s="71">
        <v>3709</v>
      </c>
      <c r="J38" s="71">
        <v>4341</v>
      </c>
      <c r="K38" s="71">
        <v>4431</v>
      </c>
      <c r="L38" s="71">
        <v>4978</v>
      </c>
      <c r="M38" s="71">
        <v>5604</v>
      </c>
      <c r="N38" s="71">
        <v>4578</v>
      </c>
      <c r="O38" s="71">
        <v>5242</v>
      </c>
      <c r="P38" s="71">
        <v>4897</v>
      </c>
      <c r="Q38" s="71">
        <v>4329</v>
      </c>
      <c r="R38" s="54"/>
    </row>
    <row r="39" spans="1:18" s="3" customFormat="1" ht="14.25" customHeight="1" thickBot="1" x14ac:dyDescent="0.3">
      <c r="A39" s="27" t="s">
        <v>235</v>
      </c>
      <c r="B39" s="71">
        <v>252</v>
      </c>
      <c r="C39" s="71">
        <v>342</v>
      </c>
      <c r="D39" s="71">
        <v>386</v>
      </c>
      <c r="E39" s="71">
        <v>745</v>
      </c>
      <c r="F39" s="71">
        <v>1550</v>
      </c>
      <c r="G39" s="71">
        <v>2267</v>
      </c>
      <c r="H39" s="71">
        <v>2792</v>
      </c>
      <c r="I39" s="71">
        <v>2837</v>
      </c>
      <c r="J39" s="71">
        <v>2981</v>
      </c>
      <c r="K39" s="71">
        <v>3592</v>
      </c>
      <c r="L39" s="71">
        <v>3524</v>
      </c>
      <c r="M39" s="71">
        <v>4247</v>
      </c>
      <c r="N39" s="71">
        <v>3776</v>
      </c>
      <c r="O39" s="71">
        <v>3346</v>
      </c>
      <c r="P39" s="71">
        <v>4072</v>
      </c>
      <c r="Q39" s="71">
        <v>3850</v>
      </c>
      <c r="R39" s="54"/>
    </row>
    <row r="40" spans="1:18" ht="15" customHeight="1" x14ac:dyDescent="0.25">
      <c r="A40" s="330" t="s">
        <v>217</v>
      </c>
      <c r="B40" s="330"/>
      <c r="C40" s="330"/>
      <c r="D40" s="330"/>
      <c r="E40" s="330"/>
      <c r="F40" s="330"/>
      <c r="G40" s="330"/>
      <c r="H40" s="330"/>
      <c r="I40" s="330"/>
      <c r="J40" s="330"/>
      <c r="K40" s="330"/>
      <c r="L40" s="330"/>
      <c r="M40" s="330"/>
      <c r="N40" s="330"/>
      <c r="O40" s="330"/>
      <c r="P40" s="330"/>
      <c r="Q40" s="330"/>
      <c r="R40" s="54"/>
    </row>
    <row r="41" spans="1:18" x14ac:dyDescent="0.25">
      <c r="E41" s="308"/>
      <c r="F41" s="308"/>
      <c r="G41" s="308"/>
      <c r="H41" s="308"/>
      <c r="I41" s="308"/>
      <c r="J41" s="308"/>
      <c r="K41" s="308"/>
      <c r="L41" s="308"/>
      <c r="M41" s="308"/>
      <c r="N41" s="308"/>
      <c r="O41" s="308"/>
      <c r="P41" s="308"/>
      <c r="Q41" s="308"/>
      <c r="R41" s="202"/>
    </row>
    <row r="42" spans="1:18" x14ac:dyDescent="0.25">
      <c r="R42" s="54"/>
    </row>
    <row r="43" spans="1:18" x14ac:dyDescent="0.25">
      <c r="R43" s="54"/>
    </row>
    <row r="44" spans="1:18" x14ac:dyDescent="0.25">
      <c r="R44" s="54"/>
    </row>
  </sheetData>
  <mergeCells count="6">
    <mergeCell ref="A6:Q6"/>
    <mergeCell ref="A1:Q1"/>
    <mergeCell ref="A2:Q2"/>
    <mergeCell ref="A3:Q3"/>
    <mergeCell ref="A4:Q4"/>
    <mergeCell ref="A5:Q5"/>
  </mergeCells>
  <hyperlinks>
    <hyperlink ref="R2" location="Contenido!A1" display="Contenido" xr:uid="{60FE3A58-0D37-4F65-99D7-23D40D5CD926}"/>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9584A-77AF-4786-AFE0-62C8D4C49310}">
  <sheetPr codeName="Hoja121">
    <tabColor rgb="FFAFCAFF"/>
    <pageSetUpPr fitToPage="1"/>
  </sheetPr>
  <dimension ref="A1:AN42"/>
  <sheetViews>
    <sheetView showGridLines="0" showOutlineSymbols="0" showWhiteSpace="0" topLeftCell="A8" zoomScaleNormal="100" workbookViewId="0">
      <selection activeCell="C35" sqref="C35"/>
    </sheetView>
  </sheetViews>
  <sheetFormatPr baseColWidth="10" defaultColWidth="11" defaultRowHeight="13" x14ac:dyDescent="0.25"/>
  <cols>
    <col min="1" max="1" width="24"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1" style="8" customWidth="1"/>
    <col min="18" max="28" width="11" style="47"/>
    <col min="29" max="16384" width="11" style="8"/>
  </cols>
  <sheetData>
    <row r="1" spans="1:40" ht="14.5" x14ac:dyDescent="0.25">
      <c r="A1" s="436" t="s">
        <v>592</v>
      </c>
      <c r="B1" s="436"/>
      <c r="C1" s="436"/>
      <c r="D1" s="436"/>
      <c r="E1" s="436"/>
      <c r="F1" s="436"/>
      <c r="G1" s="436"/>
      <c r="H1" s="436"/>
      <c r="I1" s="436"/>
      <c r="J1" s="436"/>
      <c r="K1" s="436"/>
      <c r="L1" s="436"/>
      <c r="M1" s="436"/>
      <c r="N1" s="436"/>
      <c r="O1" s="436"/>
      <c r="P1" s="436"/>
      <c r="Q1" s="19"/>
    </row>
    <row r="2" spans="1:40" ht="14.5" x14ac:dyDescent="0.25">
      <c r="A2" s="437" t="s">
        <v>593</v>
      </c>
      <c r="B2" s="437"/>
      <c r="C2" s="437"/>
      <c r="D2" s="437"/>
      <c r="E2" s="437"/>
      <c r="F2" s="437"/>
      <c r="G2" s="437"/>
      <c r="H2" s="437"/>
      <c r="I2" s="437"/>
      <c r="J2" s="437"/>
      <c r="K2" s="437"/>
      <c r="L2" s="437"/>
      <c r="M2" s="437"/>
      <c r="N2" s="437"/>
      <c r="O2" s="437"/>
      <c r="P2" s="437"/>
      <c r="Q2" s="91" t="s">
        <v>0</v>
      </c>
    </row>
    <row r="3" spans="1:40" ht="14.5" x14ac:dyDescent="0.25">
      <c r="A3" s="437" t="s">
        <v>594</v>
      </c>
      <c r="B3" s="437"/>
      <c r="C3" s="437"/>
      <c r="D3" s="437"/>
      <c r="E3" s="437"/>
      <c r="F3" s="437"/>
      <c r="G3" s="437"/>
      <c r="H3" s="437"/>
      <c r="I3" s="437"/>
      <c r="J3" s="437"/>
      <c r="K3" s="437"/>
      <c r="L3" s="437"/>
      <c r="M3" s="437"/>
      <c r="N3" s="437"/>
      <c r="O3" s="437"/>
      <c r="P3" s="437"/>
      <c r="Q3" s="19"/>
    </row>
    <row r="4" spans="1:40" ht="14.5" x14ac:dyDescent="0.25">
      <c r="A4" s="437" t="s">
        <v>581</v>
      </c>
      <c r="B4" s="437"/>
      <c r="C4" s="437"/>
      <c r="D4" s="437"/>
      <c r="E4" s="437"/>
      <c r="F4" s="437"/>
      <c r="G4" s="437"/>
      <c r="H4" s="437"/>
      <c r="I4" s="437"/>
      <c r="J4" s="437"/>
      <c r="K4" s="437"/>
      <c r="L4" s="437"/>
      <c r="M4" s="437"/>
      <c r="N4" s="437"/>
      <c r="O4" s="437"/>
      <c r="P4" s="437"/>
    </row>
    <row r="5" spans="1:40" ht="14.5" x14ac:dyDescent="0.25">
      <c r="A5" s="436" t="s">
        <v>909</v>
      </c>
      <c r="B5" s="436"/>
      <c r="C5" s="436"/>
      <c r="D5" s="436"/>
      <c r="E5" s="436"/>
      <c r="F5" s="436"/>
      <c r="G5" s="436"/>
      <c r="H5" s="436"/>
      <c r="I5" s="436"/>
      <c r="J5" s="436"/>
      <c r="K5" s="436"/>
      <c r="L5" s="436"/>
      <c r="M5" s="436"/>
      <c r="N5" s="436"/>
      <c r="O5" s="436"/>
      <c r="P5" s="436"/>
    </row>
    <row r="6" spans="1:40" ht="15.75" customHeight="1" x14ac:dyDescent="0.25">
      <c r="A6" s="472" t="s">
        <v>589</v>
      </c>
      <c r="B6" s="472"/>
      <c r="C6" s="472"/>
      <c r="D6" s="472"/>
      <c r="E6" s="472"/>
      <c r="F6" s="472"/>
      <c r="G6" s="472"/>
      <c r="H6" s="472"/>
      <c r="I6" s="472"/>
      <c r="J6" s="472"/>
      <c r="K6" s="472"/>
      <c r="L6" s="472"/>
      <c r="M6" s="472"/>
      <c r="N6" s="472"/>
      <c r="O6" s="472"/>
      <c r="P6" s="472"/>
      <c r="Q6" s="6"/>
      <c r="R6" s="262"/>
      <c r="S6" s="262"/>
      <c r="T6" s="262"/>
      <c r="U6" s="262"/>
      <c r="V6" s="262"/>
      <c r="W6" s="262"/>
      <c r="X6" s="262"/>
      <c r="Y6" s="262"/>
      <c r="Z6" s="262"/>
      <c r="AA6" s="262"/>
      <c r="AB6" s="262"/>
    </row>
    <row r="7" spans="1:40" s="6" customFormat="1" ht="18.649999999999999" customHeight="1" x14ac:dyDescent="0.25">
      <c r="A7" s="438" t="s">
        <v>582</v>
      </c>
      <c r="B7" s="435" t="s">
        <v>188</v>
      </c>
      <c r="C7" s="435"/>
      <c r="D7" s="435"/>
      <c r="E7" s="110"/>
      <c r="F7" s="460" t="s">
        <v>30</v>
      </c>
      <c r="G7" s="460"/>
      <c r="H7" s="460"/>
      <c r="I7" s="110"/>
      <c r="J7" s="435" t="s">
        <v>518</v>
      </c>
      <c r="K7" s="435"/>
      <c r="L7" s="435"/>
      <c r="M7" s="118"/>
      <c r="N7" s="460" t="s">
        <v>583</v>
      </c>
      <c r="O7" s="460"/>
      <c r="P7" s="460"/>
      <c r="R7" s="46"/>
      <c r="S7" s="46"/>
      <c r="T7" s="46"/>
      <c r="U7" s="46"/>
      <c r="V7" s="46"/>
      <c r="W7" s="46"/>
      <c r="X7" s="46"/>
      <c r="Y7" s="46"/>
      <c r="Z7" s="46"/>
      <c r="AA7" s="46"/>
      <c r="AB7" s="46"/>
    </row>
    <row r="8" spans="1:40"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R8" s="46"/>
      <c r="S8" s="46"/>
      <c r="T8" s="46"/>
      <c r="U8" s="46"/>
      <c r="V8" s="46"/>
      <c r="W8" s="46"/>
      <c r="X8" s="46"/>
      <c r="Y8" s="46"/>
      <c r="Z8" s="46"/>
      <c r="AA8" s="46"/>
      <c r="AB8" s="46"/>
    </row>
    <row r="9" spans="1:40" s="6" customFormat="1" x14ac:dyDescent="0.25">
      <c r="A9" s="236"/>
      <c r="B9" s="263"/>
      <c r="C9" s="263"/>
      <c r="D9" s="263"/>
      <c r="E9" s="264"/>
      <c r="F9" s="263"/>
      <c r="G9" s="263"/>
      <c r="H9" s="263"/>
      <c r="I9" s="264"/>
      <c r="J9" s="263"/>
      <c r="K9" s="263"/>
      <c r="L9" s="263"/>
      <c r="M9" s="264"/>
      <c r="N9" s="263"/>
      <c r="O9" s="263"/>
      <c r="P9" s="263"/>
      <c r="Q9" s="25"/>
      <c r="R9" s="46"/>
      <c r="S9" s="46"/>
      <c r="T9" s="46"/>
      <c r="U9" s="46"/>
      <c r="V9" s="46"/>
      <c r="W9" s="46"/>
      <c r="X9" s="46"/>
      <c r="Y9" s="46"/>
      <c r="Z9" s="46"/>
      <c r="AA9" s="46"/>
      <c r="AB9" s="46"/>
    </row>
    <row r="10" spans="1:40" s="6" customFormat="1" x14ac:dyDescent="0.25">
      <c r="A10" s="161"/>
      <c r="B10" s="471" t="s">
        <v>590</v>
      </c>
      <c r="C10" s="471"/>
      <c r="D10" s="471"/>
      <c r="E10" s="471"/>
      <c r="F10" s="471"/>
      <c r="G10" s="471"/>
      <c r="H10" s="471"/>
      <c r="I10" s="471"/>
      <c r="J10" s="471"/>
      <c r="K10" s="471"/>
      <c r="L10" s="471"/>
      <c r="M10" s="471"/>
      <c r="N10" s="471"/>
      <c r="O10" s="471"/>
      <c r="P10" s="471"/>
      <c r="Q10" s="7"/>
      <c r="R10" s="46"/>
      <c r="S10" s="46"/>
      <c r="T10" s="46"/>
      <c r="U10" s="46"/>
      <c r="V10" s="46"/>
      <c r="W10" s="46"/>
      <c r="X10" s="46"/>
      <c r="Y10" s="46"/>
      <c r="Z10" s="46"/>
      <c r="AA10" s="46"/>
      <c r="AB10" s="46"/>
    </row>
    <row r="11" spans="1:40" s="6" customFormat="1" x14ac:dyDescent="0.25">
      <c r="A11" s="157" t="s">
        <v>188</v>
      </c>
      <c r="B11" s="70">
        <f>SUM(B12:B14)</f>
        <v>100848</v>
      </c>
      <c r="C11" s="70">
        <f t="shared" ref="C11:D11" si="0">SUM(C12:C14)</f>
        <v>60712</v>
      </c>
      <c r="D11" s="70">
        <f t="shared" si="0"/>
        <v>40136</v>
      </c>
      <c r="E11" s="70"/>
      <c r="F11" s="70">
        <f>SUM(F12:F14)</f>
        <v>81682</v>
      </c>
      <c r="G11" s="70">
        <f t="shared" ref="G11:H11" si="1">SUM(G12:G14)</f>
        <v>49700</v>
      </c>
      <c r="H11" s="70">
        <f t="shared" si="1"/>
        <v>31982</v>
      </c>
      <c r="I11" s="70"/>
      <c r="J11" s="70">
        <f>SUM(J12:J14)</f>
        <v>12721</v>
      </c>
      <c r="K11" s="70">
        <f t="shared" ref="K11:L11" si="2">SUM(K12:K14)</f>
        <v>7454</v>
      </c>
      <c r="L11" s="70">
        <f t="shared" si="2"/>
        <v>5267</v>
      </c>
      <c r="M11" s="70"/>
      <c r="N11" s="70">
        <f>SUM(N12:N14)</f>
        <v>6445</v>
      </c>
      <c r="O11" s="70">
        <f t="shared" ref="O11:P11" si="3">SUM(O12:O14)</f>
        <v>3558</v>
      </c>
      <c r="P11" s="70">
        <f t="shared" si="3"/>
        <v>2887</v>
      </c>
      <c r="Q11" s="7"/>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x14ac:dyDescent="0.25">
      <c r="A12" s="27" t="s">
        <v>255</v>
      </c>
      <c r="B12" s="71">
        <f t="shared" ref="B12:C14" si="4">F12+J12+N12</f>
        <v>92302</v>
      </c>
      <c r="C12" s="71">
        <f t="shared" si="4"/>
        <v>55451</v>
      </c>
      <c r="D12" s="71">
        <f>+B12-C12</f>
        <v>36851</v>
      </c>
      <c r="E12" s="71"/>
      <c r="F12" s="71">
        <f t="shared" ref="F12:H13" si="5">+F17+F22</f>
        <v>77347</v>
      </c>
      <c r="G12" s="71">
        <f t="shared" si="5"/>
        <v>46972</v>
      </c>
      <c r="H12" s="71">
        <f t="shared" si="5"/>
        <v>30375</v>
      </c>
      <c r="I12" s="71"/>
      <c r="J12" s="71">
        <f t="shared" ref="J12:L13" si="6">+J17+J22</f>
        <v>9987</v>
      </c>
      <c r="K12" s="71">
        <f t="shared" si="6"/>
        <v>5776</v>
      </c>
      <c r="L12" s="71">
        <f t="shared" si="6"/>
        <v>4211</v>
      </c>
      <c r="M12" s="71"/>
      <c r="N12" s="71">
        <f t="shared" ref="N12:P13" si="7">+N17+N22</f>
        <v>4968</v>
      </c>
      <c r="O12" s="71">
        <f t="shared" si="7"/>
        <v>2703</v>
      </c>
      <c r="P12" s="71">
        <f t="shared" si="7"/>
        <v>2265</v>
      </c>
      <c r="Q12" s="7"/>
      <c r="R12" s="7"/>
      <c r="S12" s="7"/>
      <c r="T12" s="7"/>
      <c r="U12" s="7"/>
      <c r="V12" s="7"/>
      <c r="W12" s="7"/>
      <c r="X12" s="7"/>
      <c r="Y12" s="7"/>
      <c r="Z12" s="7"/>
      <c r="AA12" s="7"/>
      <c r="AB12" s="7"/>
      <c r="AC12" s="7"/>
      <c r="AD12" s="7"/>
      <c r="AE12" s="7"/>
      <c r="AF12" s="7"/>
      <c r="AG12" s="7"/>
      <c r="AH12" s="7"/>
      <c r="AI12" s="7"/>
      <c r="AJ12" s="7"/>
      <c r="AK12" s="7"/>
      <c r="AL12" s="7"/>
      <c r="AM12" s="7"/>
      <c r="AN12" s="7"/>
    </row>
    <row r="13" spans="1:40" x14ac:dyDescent="0.25">
      <c r="A13" s="27" t="s">
        <v>256</v>
      </c>
      <c r="B13" s="71">
        <f t="shared" si="4"/>
        <v>7195</v>
      </c>
      <c r="C13" s="71">
        <f t="shared" si="4"/>
        <v>4462</v>
      </c>
      <c r="D13" s="71">
        <f t="shared" ref="D13:D14" si="8">+B13-C13</f>
        <v>2733</v>
      </c>
      <c r="E13" s="71"/>
      <c r="F13" s="71">
        <f t="shared" si="5"/>
        <v>3733</v>
      </c>
      <c r="G13" s="71">
        <f t="shared" si="5"/>
        <v>2379</v>
      </c>
      <c r="H13" s="71">
        <f t="shared" si="5"/>
        <v>1354</v>
      </c>
      <c r="I13" s="71"/>
      <c r="J13" s="71">
        <f t="shared" si="6"/>
        <v>2277</v>
      </c>
      <c r="K13" s="71">
        <f t="shared" si="6"/>
        <v>1395</v>
      </c>
      <c r="L13" s="71">
        <f t="shared" si="6"/>
        <v>882</v>
      </c>
      <c r="M13" s="71"/>
      <c r="N13" s="71">
        <f t="shared" si="7"/>
        <v>1185</v>
      </c>
      <c r="O13" s="71">
        <f t="shared" si="7"/>
        <v>688</v>
      </c>
      <c r="P13" s="71">
        <f t="shared" si="7"/>
        <v>497</v>
      </c>
      <c r="R13" s="7"/>
      <c r="S13" s="7"/>
      <c r="T13" s="7"/>
      <c r="U13" s="7"/>
      <c r="V13" s="7"/>
      <c r="W13" s="7"/>
      <c r="X13" s="7"/>
      <c r="Y13" s="7"/>
      <c r="Z13" s="7"/>
      <c r="AA13" s="7"/>
      <c r="AB13" s="7"/>
      <c r="AC13" s="7"/>
      <c r="AD13" s="7"/>
      <c r="AE13" s="7"/>
      <c r="AF13" s="7"/>
      <c r="AG13" s="7"/>
      <c r="AH13" s="7"/>
      <c r="AI13" s="7"/>
      <c r="AJ13" s="7"/>
      <c r="AK13" s="7"/>
      <c r="AL13" s="7"/>
      <c r="AM13" s="7"/>
      <c r="AN13" s="7"/>
    </row>
    <row r="14" spans="1:40" x14ac:dyDescent="0.25">
      <c r="A14" s="93" t="s">
        <v>257</v>
      </c>
      <c r="B14" s="71">
        <f t="shared" si="4"/>
        <v>1351</v>
      </c>
      <c r="C14" s="71">
        <f t="shared" si="4"/>
        <v>799</v>
      </c>
      <c r="D14" s="71">
        <f t="shared" si="8"/>
        <v>552</v>
      </c>
      <c r="E14" s="71"/>
      <c r="F14" s="71">
        <f>+F19</f>
        <v>602</v>
      </c>
      <c r="G14" s="71">
        <f>+G19</f>
        <v>349</v>
      </c>
      <c r="H14" s="71">
        <f>+H19</f>
        <v>253</v>
      </c>
      <c r="I14" s="71"/>
      <c r="J14" s="71">
        <f>+J19</f>
        <v>457</v>
      </c>
      <c r="K14" s="71">
        <f>+K19</f>
        <v>283</v>
      </c>
      <c r="L14" s="71">
        <f>+L19</f>
        <v>174</v>
      </c>
      <c r="M14" s="71"/>
      <c r="N14" s="71">
        <f>+N19</f>
        <v>292</v>
      </c>
      <c r="O14" s="71">
        <f>+O19</f>
        <v>167</v>
      </c>
      <c r="P14" s="71">
        <f>+P19</f>
        <v>125</v>
      </c>
      <c r="Q14" s="25"/>
      <c r="R14" s="7"/>
      <c r="S14" s="7"/>
      <c r="T14" s="7"/>
      <c r="U14" s="7"/>
      <c r="V14" s="7"/>
      <c r="W14" s="7"/>
      <c r="X14" s="7"/>
      <c r="Y14" s="7"/>
      <c r="Z14" s="7"/>
      <c r="AA14" s="7"/>
      <c r="AB14" s="7"/>
      <c r="AC14" s="7"/>
      <c r="AD14" s="7"/>
      <c r="AE14" s="7"/>
      <c r="AF14" s="7"/>
      <c r="AG14" s="7"/>
      <c r="AH14" s="7"/>
      <c r="AI14" s="7"/>
      <c r="AJ14" s="7"/>
      <c r="AK14" s="7"/>
      <c r="AL14" s="7"/>
      <c r="AM14" s="7"/>
      <c r="AN14" s="7"/>
    </row>
    <row r="15" spans="1:40" x14ac:dyDescent="0.25">
      <c r="B15" s="85"/>
      <c r="C15" s="85"/>
      <c r="D15" s="85"/>
      <c r="E15" s="85"/>
      <c r="F15" s="85"/>
      <c r="G15" s="85"/>
      <c r="H15" s="85"/>
      <c r="I15" s="85"/>
      <c r="J15" s="85"/>
      <c r="K15" s="85"/>
      <c r="L15" s="85"/>
      <c r="M15" s="85"/>
      <c r="N15" s="85"/>
      <c r="O15" s="85"/>
      <c r="P15" s="85"/>
      <c r="Q15" s="7"/>
      <c r="R15" s="167"/>
      <c r="S15" s="167"/>
      <c r="T15" s="167"/>
      <c r="U15" s="167"/>
      <c r="V15" s="167"/>
      <c r="W15" s="167"/>
      <c r="X15" s="167"/>
      <c r="Y15" s="167"/>
      <c r="Z15" s="167"/>
      <c r="AA15" s="167"/>
      <c r="AB15" s="167"/>
    </row>
    <row r="16" spans="1:40" s="6" customFormat="1" x14ac:dyDescent="0.25">
      <c r="A16" s="157" t="s">
        <v>323</v>
      </c>
      <c r="B16" s="70">
        <f>+F16+J16+N16</f>
        <v>69645</v>
      </c>
      <c r="C16" s="70">
        <f t="shared" ref="C16:D16" si="9">+G16+K16+O16</f>
        <v>42065</v>
      </c>
      <c r="D16" s="70">
        <f t="shared" si="9"/>
        <v>27580</v>
      </c>
      <c r="E16" s="70"/>
      <c r="F16" s="70">
        <f>+F17+F18+F19</f>
        <v>53974</v>
      </c>
      <c r="G16" s="70">
        <f t="shared" ref="G16:H16" si="10">+G17+G18+G19</f>
        <v>33171</v>
      </c>
      <c r="H16" s="70">
        <f t="shared" si="10"/>
        <v>20803</v>
      </c>
      <c r="I16" s="70"/>
      <c r="J16" s="70">
        <f>+J17+J18+J19</f>
        <v>10303</v>
      </c>
      <c r="K16" s="70">
        <f t="shared" ref="K16" si="11">+K17+K18+K19</f>
        <v>5968</v>
      </c>
      <c r="L16" s="70">
        <f t="shared" ref="L16" si="12">+L17+L18+L19</f>
        <v>4335</v>
      </c>
      <c r="M16" s="70"/>
      <c r="N16" s="70">
        <f>+N17+N18+N19</f>
        <v>5368</v>
      </c>
      <c r="O16" s="70">
        <f t="shared" ref="O16" si="13">+O17+O18+O19</f>
        <v>2926</v>
      </c>
      <c r="P16" s="70">
        <f t="shared" ref="P16" si="14">+P17+P18+P19</f>
        <v>2442</v>
      </c>
      <c r="Q16" s="7"/>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x14ac:dyDescent="0.25">
      <c r="A17" s="27" t="s">
        <v>255</v>
      </c>
      <c r="B17" s="71">
        <f t="shared" ref="B17:B19" si="15">+F17+J17+N17</f>
        <v>61304</v>
      </c>
      <c r="C17" s="71">
        <f t="shared" ref="C17:C19" si="16">+G17+K17+O17</f>
        <v>36926</v>
      </c>
      <c r="D17" s="71">
        <f t="shared" ref="D17:D19" si="17">+H17+L17+P17</f>
        <v>24378</v>
      </c>
      <c r="E17" s="71"/>
      <c r="F17" s="71">
        <v>49780</v>
      </c>
      <c r="G17" s="71">
        <v>30529</v>
      </c>
      <c r="H17" s="71">
        <v>19251</v>
      </c>
      <c r="I17" s="71"/>
      <c r="J17" s="71">
        <v>7612</v>
      </c>
      <c r="K17" s="71">
        <v>4312</v>
      </c>
      <c r="L17" s="71">
        <v>3300</v>
      </c>
      <c r="M17" s="71"/>
      <c r="N17" s="71">
        <v>3912</v>
      </c>
      <c r="O17" s="71">
        <v>2085</v>
      </c>
      <c r="P17" s="71">
        <v>1827</v>
      </c>
      <c r="Q17" s="7"/>
      <c r="R17" s="7"/>
      <c r="S17" s="7"/>
      <c r="T17" s="7"/>
      <c r="U17" s="7"/>
      <c r="V17" s="7"/>
      <c r="W17" s="7"/>
      <c r="X17" s="7"/>
      <c r="Y17" s="7"/>
      <c r="Z17" s="7"/>
      <c r="AA17" s="7"/>
      <c r="AB17" s="7"/>
      <c r="AC17" s="7"/>
      <c r="AD17" s="7"/>
      <c r="AE17" s="7"/>
      <c r="AF17" s="7"/>
      <c r="AG17" s="7"/>
      <c r="AH17" s="7"/>
      <c r="AI17" s="7"/>
      <c r="AJ17" s="7"/>
      <c r="AK17" s="7"/>
      <c r="AL17" s="7"/>
      <c r="AM17" s="7"/>
      <c r="AN17" s="7"/>
    </row>
    <row r="18" spans="1:40" x14ac:dyDescent="0.25">
      <c r="A18" s="27" t="s">
        <v>256</v>
      </c>
      <c r="B18" s="71">
        <f t="shared" si="15"/>
        <v>6990</v>
      </c>
      <c r="C18" s="71">
        <f t="shared" si="16"/>
        <v>4340</v>
      </c>
      <c r="D18" s="71">
        <f t="shared" si="17"/>
        <v>2650</v>
      </c>
      <c r="E18" s="71"/>
      <c r="F18" s="71">
        <v>3592</v>
      </c>
      <c r="G18" s="71">
        <v>2293</v>
      </c>
      <c r="H18" s="71">
        <v>1299</v>
      </c>
      <c r="I18" s="71"/>
      <c r="J18" s="71">
        <v>2234</v>
      </c>
      <c r="K18" s="71">
        <v>1373</v>
      </c>
      <c r="L18" s="71">
        <v>861</v>
      </c>
      <c r="M18" s="71"/>
      <c r="N18" s="71">
        <v>1164</v>
      </c>
      <c r="O18" s="71">
        <v>674</v>
      </c>
      <c r="P18" s="71">
        <v>490</v>
      </c>
      <c r="R18" s="7"/>
      <c r="S18" s="7"/>
      <c r="T18" s="7"/>
      <c r="U18" s="7"/>
      <c r="V18" s="7"/>
      <c r="W18" s="7"/>
      <c r="X18" s="7"/>
      <c r="Y18" s="7"/>
      <c r="Z18" s="7"/>
      <c r="AA18" s="7"/>
      <c r="AB18" s="7"/>
      <c r="AC18" s="7"/>
      <c r="AD18" s="7"/>
      <c r="AE18" s="7"/>
      <c r="AF18" s="7"/>
      <c r="AG18" s="7"/>
      <c r="AH18" s="7"/>
      <c r="AI18" s="7"/>
      <c r="AJ18" s="7"/>
      <c r="AK18" s="7"/>
      <c r="AL18" s="7"/>
      <c r="AM18" s="7"/>
      <c r="AN18" s="7"/>
    </row>
    <row r="19" spans="1:40" x14ac:dyDescent="0.25">
      <c r="A19" s="93" t="s">
        <v>257</v>
      </c>
      <c r="B19" s="71">
        <f t="shared" si="15"/>
        <v>1351</v>
      </c>
      <c r="C19" s="71">
        <f t="shared" si="16"/>
        <v>799</v>
      </c>
      <c r="D19" s="71">
        <f t="shared" si="17"/>
        <v>552</v>
      </c>
      <c r="E19" s="71"/>
      <c r="F19" s="71">
        <v>602</v>
      </c>
      <c r="G19" s="71">
        <v>349</v>
      </c>
      <c r="H19" s="71">
        <v>253</v>
      </c>
      <c r="I19" s="71"/>
      <c r="J19" s="71">
        <v>457</v>
      </c>
      <c r="K19" s="71">
        <v>283</v>
      </c>
      <c r="L19" s="71">
        <v>174</v>
      </c>
      <c r="M19" s="71"/>
      <c r="N19" s="71">
        <v>292</v>
      </c>
      <c r="O19" s="71">
        <v>167</v>
      </c>
      <c r="P19" s="71">
        <v>125</v>
      </c>
      <c r="Q19" s="25"/>
      <c r="R19" s="7"/>
      <c r="S19" s="7"/>
      <c r="T19" s="7"/>
      <c r="U19" s="7"/>
      <c r="V19" s="7"/>
      <c r="W19" s="7"/>
      <c r="X19" s="7"/>
      <c r="Y19" s="7"/>
      <c r="Z19" s="7"/>
      <c r="AA19" s="7"/>
      <c r="AB19" s="7"/>
      <c r="AC19" s="7"/>
      <c r="AD19" s="7"/>
      <c r="AE19" s="7"/>
      <c r="AF19" s="7"/>
      <c r="AG19" s="7"/>
      <c r="AH19" s="7"/>
      <c r="AI19" s="7"/>
      <c r="AJ19" s="7"/>
      <c r="AK19" s="7"/>
      <c r="AL19" s="7"/>
      <c r="AM19" s="7"/>
      <c r="AN19" s="7"/>
    </row>
    <row r="20" spans="1:40" x14ac:dyDescent="0.25">
      <c r="B20" s="85"/>
      <c r="C20" s="85"/>
      <c r="D20" s="85"/>
      <c r="E20" s="85"/>
      <c r="F20" s="85"/>
      <c r="G20" s="85"/>
      <c r="H20" s="85"/>
      <c r="I20" s="85"/>
      <c r="J20" s="85"/>
      <c r="K20" s="85"/>
      <c r="L20" s="85"/>
      <c r="M20" s="85"/>
      <c r="N20" s="85"/>
      <c r="O20" s="85"/>
      <c r="P20" s="85"/>
      <c r="Q20" s="7"/>
      <c r="R20" s="167"/>
      <c r="S20" s="167"/>
      <c r="T20" s="167"/>
      <c r="U20" s="167"/>
      <c r="V20" s="167"/>
      <c r="W20" s="167"/>
      <c r="X20" s="167"/>
      <c r="Y20" s="167"/>
      <c r="Z20" s="167"/>
      <c r="AA20" s="167"/>
      <c r="AB20" s="167"/>
    </row>
    <row r="21" spans="1:40" s="6" customFormat="1" x14ac:dyDescent="0.25">
      <c r="A21" s="157" t="s">
        <v>324</v>
      </c>
      <c r="B21" s="70">
        <f>+F21+J21+N21</f>
        <v>31203</v>
      </c>
      <c r="C21" s="70">
        <f t="shared" ref="C21:C23" si="18">+G21+K21+O21</f>
        <v>18647</v>
      </c>
      <c r="D21" s="70">
        <f t="shared" ref="D21:D23" si="19">+H21+L21+P21</f>
        <v>12556</v>
      </c>
      <c r="E21" s="70"/>
      <c r="F21" s="70">
        <f>+F22+F23</f>
        <v>27708</v>
      </c>
      <c r="G21" s="70">
        <f t="shared" ref="G21:H21" si="20">+G22+G23</f>
        <v>16529</v>
      </c>
      <c r="H21" s="70">
        <f t="shared" si="20"/>
        <v>11179</v>
      </c>
      <c r="I21" s="70"/>
      <c r="J21" s="70">
        <f>+J22+J23</f>
        <v>2418</v>
      </c>
      <c r="K21" s="70">
        <f t="shared" ref="K21" si="21">+K22+K23</f>
        <v>1486</v>
      </c>
      <c r="L21" s="70">
        <f t="shared" ref="L21" si="22">+L22+L23</f>
        <v>932</v>
      </c>
      <c r="M21" s="70"/>
      <c r="N21" s="70">
        <f>+N22+N23</f>
        <v>1077</v>
      </c>
      <c r="O21" s="70">
        <f t="shared" ref="O21" si="23">+O22+O23</f>
        <v>632</v>
      </c>
      <c r="P21" s="70">
        <f t="shared" ref="P21" si="24">+P22+P23</f>
        <v>445</v>
      </c>
      <c r="Q21" s="7"/>
      <c r="R21" s="25"/>
      <c r="S21" s="25"/>
      <c r="T21" s="25"/>
      <c r="U21" s="25"/>
      <c r="V21" s="25"/>
      <c r="W21" s="25"/>
      <c r="X21" s="25"/>
      <c r="Y21" s="25"/>
      <c r="Z21" s="25"/>
      <c r="AA21" s="25"/>
      <c r="AB21" s="25"/>
      <c r="AC21" s="25"/>
      <c r="AD21" s="25"/>
      <c r="AE21" s="25"/>
      <c r="AF21" s="25"/>
      <c r="AG21" s="25"/>
      <c r="AH21" s="25"/>
      <c r="AI21" s="25"/>
      <c r="AJ21" s="25"/>
      <c r="AK21" s="25"/>
      <c r="AL21" s="25"/>
      <c r="AM21" s="25"/>
      <c r="AN21" s="25"/>
    </row>
    <row r="22" spans="1:40" x14ac:dyDescent="0.25">
      <c r="A22" s="27" t="s">
        <v>255</v>
      </c>
      <c r="B22" s="71">
        <f t="shared" ref="B22:B23" si="25">+F22+J22+N22</f>
        <v>30998</v>
      </c>
      <c r="C22" s="71">
        <f t="shared" si="18"/>
        <v>18525</v>
      </c>
      <c r="D22" s="71">
        <f t="shared" si="19"/>
        <v>12473</v>
      </c>
      <c r="E22" s="71"/>
      <c r="F22" s="71">
        <v>27567</v>
      </c>
      <c r="G22" s="71">
        <v>16443</v>
      </c>
      <c r="H22" s="71">
        <v>11124</v>
      </c>
      <c r="I22" s="71"/>
      <c r="J22" s="71">
        <v>2375</v>
      </c>
      <c r="K22" s="71">
        <v>1464</v>
      </c>
      <c r="L22" s="71">
        <v>911</v>
      </c>
      <c r="M22" s="71"/>
      <c r="N22" s="71">
        <v>1056</v>
      </c>
      <c r="O22" s="71">
        <v>618</v>
      </c>
      <c r="P22" s="71">
        <v>438</v>
      </c>
      <c r="Q22" s="7"/>
      <c r="R22" s="7"/>
      <c r="S22" s="7"/>
      <c r="T22" s="7"/>
      <c r="U22" s="7"/>
      <c r="V22" s="7"/>
      <c r="W22" s="7"/>
      <c r="X22" s="7"/>
      <c r="Y22" s="7"/>
      <c r="Z22" s="7"/>
      <c r="AA22" s="7"/>
      <c r="AB22" s="7"/>
      <c r="AC22" s="7"/>
      <c r="AD22" s="7"/>
      <c r="AE22" s="7"/>
      <c r="AF22" s="7"/>
      <c r="AG22" s="7"/>
      <c r="AH22" s="7"/>
      <c r="AI22" s="7"/>
      <c r="AJ22" s="7"/>
      <c r="AK22" s="7"/>
      <c r="AL22" s="7"/>
      <c r="AM22" s="7"/>
      <c r="AN22" s="7"/>
    </row>
    <row r="23" spans="1:40" x14ac:dyDescent="0.25">
      <c r="A23" s="27" t="s">
        <v>256</v>
      </c>
      <c r="B23" s="71">
        <f t="shared" si="25"/>
        <v>205</v>
      </c>
      <c r="C23" s="71">
        <f t="shared" si="18"/>
        <v>122</v>
      </c>
      <c r="D23" s="71">
        <f t="shared" si="19"/>
        <v>83</v>
      </c>
      <c r="E23" s="71"/>
      <c r="F23" s="71">
        <v>141</v>
      </c>
      <c r="G23" s="71">
        <v>86</v>
      </c>
      <c r="H23" s="71">
        <v>55</v>
      </c>
      <c r="I23" s="71"/>
      <c r="J23" s="71">
        <v>43</v>
      </c>
      <c r="K23" s="71">
        <v>22</v>
      </c>
      <c r="L23" s="71">
        <v>21</v>
      </c>
      <c r="M23" s="71"/>
      <c r="N23" s="71">
        <v>21</v>
      </c>
      <c r="O23" s="71">
        <v>14</v>
      </c>
      <c r="P23" s="71">
        <v>7</v>
      </c>
      <c r="R23" s="7"/>
      <c r="S23" s="7"/>
      <c r="T23" s="7"/>
      <c r="U23" s="7"/>
      <c r="V23" s="7"/>
      <c r="W23" s="7"/>
      <c r="X23" s="7"/>
      <c r="Y23" s="7"/>
      <c r="Z23" s="7"/>
      <c r="AA23" s="7"/>
      <c r="AB23" s="7"/>
      <c r="AC23" s="7"/>
      <c r="AD23" s="7"/>
      <c r="AE23" s="7"/>
      <c r="AF23" s="7"/>
      <c r="AG23" s="7"/>
      <c r="AH23" s="7"/>
      <c r="AI23" s="7"/>
      <c r="AJ23" s="7"/>
      <c r="AK23" s="7"/>
      <c r="AL23" s="7"/>
      <c r="AM23" s="7"/>
      <c r="AN23" s="7"/>
    </row>
    <row r="24" spans="1:40" x14ac:dyDescent="0.25">
      <c r="A24" s="93" t="s">
        <v>257</v>
      </c>
      <c r="B24" s="71" t="s">
        <v>191</v>
      </c>
      <c r="C24" s="71" t="s">
        <v>191</v>
      </c>
      <c r="D24" s="71" t="s">
        <v>191</v>
      </c>
      <c r="E24" s="71"/>
      <c r="F24" s="71" t="s">
        <v>191</v>
      </c>
      <c r="G24" s="71" t="s">
        <v>191</v>
      </c>
      <c r="H24" s="71" t="s">
        <v>191</v>
      </c>
      <c r="I24" s="71"/>
      <c r="J24" s="71" t="s">
        <v>191</v>
      </c>
      <c r="K24" s="71" t="s">
        <v>191</v>
      </c>
      <c r="L24" s="71" t="s">
        <v>191</v>
      </c>
      <c r="M24" s="71"/>
      <c r="N24" s="71" t="s">
        <v>191</v>
      </c>
      <c r="O24" s="71" t="s">
        <v>191</v>
      </c>
      <c r="P24" s="71" t="s">
        <v>191</v>
      </c>
      <c r="R24" s="7"/>
      <c r="S24" s="7"/>
      <c r="T24" s="7"/>
      <c r="U24" s="7"/>
      <c r="V24" s="7"/>
      <c r="W24" s="7"/>
      <c r="X24" s="7"/>
      <c r="Y24" s="7"/>
      <c r="Z24" s="7"/>
      <c r="AA24" s="7"/>
      <c r="AB24" s="7"/>
      <c r="AC24" s="7"/>
      <c r="AD24" s="7"/>
      <c r="AE24" s="7"/>
      <c r="AF24" s="7"/>
      <c r="AG24" s="7"/>
      <c r="AH24" s="7"/>
      <c r="AI24" s="7"/>
      <c r="AJ24" s="7"/>
      <c r="AK24" s="7"/>
      <c r="AL24" s="7"/>
      <c r="AM24" s="7"/>
      <c r="AN24" s="7"/>
    </row>
    <row r="25" spans="1:40" s="6" customFormat="1" x14ac:dyDescent="0.25">
      <c r="A25" s="161"/>
      <c r="B25" s="259"/>
      <c r="C25" s="259"/>
      <c r="D25" s="259"/>
      <c r="E25" s="259"/>
      <c r="F25" s="259"/>
      <c r="G25" s="259"/>
      <c r="H25" s="259"/>
      <c r="I25" s="259"/>
      <c r="J25" s="259"/>
      <c r="K25" s="259"/>
      <c r="L25" s="259"/>
      <c r="M25" s="259"/>
      <c r="N25" s="259"/>
      <c r="O25" s="259"/>
      <c r="P25" s="259"/>
      <c r="Q25" s="8"/>
      <c r="R25" s="46"/>
      <c r="S25" s="46"/>
      <c r="T25" s="46"/>
      <c r="U25" s="46"/>
      <c r="V25" s="46"/>
      <c r="W25" s="46"/>
      <c r="X25" s="46"/>
      <c r="Y25" s="46"/>
      <c r="Z25" s="46"/>
      <c r="AA25" s="46"/>
      <c r="AB25" s="46"/>
    </row>
    <row r="26" spans="1:40" s="6" customFormat="1" x14ac:dyDescent="0.25">
      <c r="A26" s="161"/>
      <c r="B26" s="471" t="s">
        <v>591</v>
      </c>
      <c r="C26" s="471"/>
      <c r="D26" s="471"/>
      <c r="E26" s="471"/>
      <c r="F26" s="471"/>
      <c r="G26" s="471"/>
      <c r="H26" s="471"/>
      <c r="I26" s="471"/>
      <c r="J26" s="471"/>
      <c r="K26" s="471"/>
      <c r="L26" s="471"/>
      <c r="M26" s="471"/>
      <c r="N26" s="471"/>
      <c r="O26" s="471"/>
      <c r="P26" s="471"/>
      <c r="Q26" s="8"/>
      <c r="R26" s="46"/>
      <c r="S26" s="46"/>
      <c r="T26" s="46"/>
      <c r="U26" s="46"/>
      <c r="V26" s="46"/>
      <c r="W26" s="46"/>
      <c r="X26" s="46"/>
      <c r="Y26" s="46"/>
      <c r="Z26" s="46"/>
      <c r="AA26" s="46"/>
      <c r="AB26" s="46"/>
    </row>
    <row r="27" spans="1:40" s="6" customFormat="1" x14ac:dyDescent="0.25">
      <c r="A27" s="157" t="s">
        <v>188</v>
      </c>
      <c r="B27" s="67">
        <v>61.562128010255471</v>
      </c>
      <c r="C27" s="67">
        <v>61.343841568151966</v>
      </c>
      <c r="D27" s="67">
        <v>61.895288765517776</v>
      </c>
      <c r="E27" s="67"/>
      <c r="F27" s="67">
        <v>60.678230509230026</v>
      </c>
      <c r="G27" s="67">
        <v>60.476265803531227</v>
      </c>
      <c r="H27" s="67">
        <v>60.994774383033914</v>
      </c>
      <c r="I27" s="67"/>
      <c r="J27" s="67">
        <v>66.248307467972083</v>
      </c>
      <c r="K27" s="67">
        <v>65.929594905359991</v>
      </c>
      <c r="L27" s="67">
        <v>66.70466058763931</v>
      </c>
      <c r="M27" s="67"/>
      <c r="N27" s="67">
        <v>64.462892578515707</v>
      </c>
      <c r="O27" s="67">
        <v>64.891482764909725</v>
      </c>
      <c r="P27" s="67">
        <v>63.94241417497232</v>
      </c>
      <c r="Q27" s="8"/>
      <c r="R27" s="34"/>
      <c r="S27" s="34"/>
      <c r="T27" s="34"/>
      <c r="U27" s="34"/>
      <c r="V27" s="34"/>
      <c r="W27" s="34"/>
      <c r="X27" s="34"/>
      <c r="Y27" s="34"/>
      <c r="Z27" s="34"/>
      <c r="AA27" s="34"/>
      <c r="AB27" s="34"/>
      <c r="AC27" s="25"/>
      <c r="AD27" s="25"/>
      <c r="AE27" s="25"/>
      <c r="AF27" s="25"/>
      <c r="AG27" s="25"/>
      <c r="AH27" s="25"/>
      <c r="AI27" s="25"/>
      <c r="AJ27" s="25"/>
      <c r="AK27" s="25"/>
      <c r="AL27" s="25"/>
      <c r="AM27" s="25"/>
      <c r="AN27" s="25"/>
    </row>
    <row r="28" spans="1:40" x14ac:dyDescent="0.25">
      <c r="A28" s="27" t="s">
        <v>255</v>
      </c>
      <c r="B28" s="68">
        <v>61.098828357714964</v>
      </c>
      <c r="C28" s="68">
        <v>60.768885138467269</v>
      </c>
      <c r="D28" s="68">
        <v>61.602112970361574</v>
      </c>
      <c r="E28" s="68"/>
      <c r="F28" s="68">
        <v>60.35284570608156</v>
      </c>
      <c r="G28" s="68">
        <v>60.10108118482502</v>
      </c>
      <c r="H28" s="68">
        <v>60.746355218686872</v>
      </c>
      <c r="I28" s="68"/>
      <c r="J28" s="68">
        <v>65.462768746722602</v>
      </c>
      <c r="K28" s="68">
        <v>64.615728828728052</v>
      </c>
      <c r="L28" s="68">
        <v>66.661389900269114</v>
      </c>
      <c r="M28" s="68"/>
      <c r="N28" s="68">
        <v>64.890282131661451</v>
      </c>
      <c r="O28" s="68">
        <v>65.054151624548737</v>
      </c>
      <c r="P28" s="68">
        <v>64.69580119965724</v>
      </c>
      <c r="R28" s="35"/>
      <c r="S28" s="35"/>
      <c r="T28" s="35"/>
      <c r="U28" s="35"/>
      <c r="V28" s="35"/>
      <c r="W28" s="35"/>
      <c r="X28" s="35"/>
      <c r="Y28" s="35"/>
      <c r="Z28" s="35"/>
      <c r="AA28" s="35"/>
      <c r="AB28" s="35"/>
      <c r="AC28" s="7"/>
      <c r="AD28" s="7"/>
      <c r="AE28" s="7"/>
      <c r="AF28" s="7"/>
      <c r="AG28" s="7"/>
      <c r="AH28" s="7"/>
      <c r="AI28" s="7"/>
      <c r="AJ28" s="7"/>
      <c r="AK28" s="7"/>
      <c r="AL28" s="7"/>
      <c r="AM28" s="7"/>
      <c r="AN28" s="7"/>
    </row>
    <row r="29" spans="1:40" x14ac:dyDescent="0.25">
      <c r="A29" s="27" t="s">
        <v>256</v>
      </c>
      <c r="B29" s="68">
        <v>66.675933648410705</v>
      </c>
      <c r="C29" s="68">
        <v>67.89409616555082</v>
      </c>
      <c r="D29" s="68">
        <v>64.778383503199805</v>
      </c>
      <c r="E29" s="68"/>
      <c r="F29" s="68">
        <v>66.435308773803172</v>
      </c>
      <c r="G29" s="68">
        <v>67.260390161153509</v>
      </c>
      <c r="H29" s="68">
        <v>65.03362151777138</v>
      </c>
      <c r="I29" s="68"/>
      <c r="J29" s="68">
        <v>68.296340731853633</v>
      </c>
      <c r="K29" s="68">
        <v>70.135746606334834</v>
      </c>
      <c r="L29" s="68">
        <v>65.576208178438662</v>
      </c>
      <c r="M29" s="68"/>
      <c r="N29" s="68">
        <v>64.472252448313384</v>
      </c>
      <c r="O29" s="68">
        <v>65.774378585086041</v>
      </c>
      <c r="P29" s="68">
        <v>62.752525252525245</v>
      </c>
      <c r="R29" s="35"/>
      <c r="S29" s="35"/>
      <c r="T29" s="35"/>
      <c r="U29" s="35"/>
      <c r="V29" s="35"/>
      <c r="W29" s="35"/>
      <c r="X29" s="35"/>
      <c r="Y29" s="35"/>
      <c r="Z29" s="35"/>
      <c r="AA29" s="35"/>
      <c r="AB29" s="35"/>
      <c r="AC29" s="7"/>
      <c r="AD29" s="7"/>
      <c r="AE29" s="7"/>
      <c r="AF29" s="7"/>
      <c r="AG29" s="7"/>
      <c r="AH29" s="7"/>
      <c r="AI29" s="7"/>
      <c r="AJ29" s="7"/>
      <c r="AK29" s="7"/>
      <c r="AL29" s="7"/>
      <c r="AM29" s="7"/>
      <c r="AN29" s="7"/>
    </row>
    <row r="30" spans="1:40" x14ac:dyDescent="0.25">
      <c r="A30" s="93" t="s">
        <v>257</v>
      </c>
      <c r="B30" s="68">
        <v>69.140225179119753</v>
      </c>
      <c r="C30" s="68">
        <v>69.538729329852046</v>
      </c>
      <c r="D30" s="68">
        <v>68.571428571428569</v>
      </c>
      <c r="E30" s="68"/>
      <c r="F30" s="68">
        <v>71.837708830548934</v>
      </c>
      <c r="G30" s="68">
        <v>71.370143149284246</v>
      </c>
      <c r="H30" s="68">
        <v>72.492836676217763</v>
      </c>
      <c r="I30" s="68"/>
      <c r="J30" s="68">
        <v>74.673202614379079</v>
      </c>
      <c r="K30" s="68">
        <v>74.867724867724874</v>
      </c>
      <c r="L30" s="68">
        <v>74.358974358974365</v>
      </c>
      <c r="M30" s="68"/>
      <c r="N30" s="68">
        <v>57.936507936507944</v>
      </c>
      <c r="O30" s="68">
        <v>59.219858156028373</v>
      </c>
      <c r="P30" s="68">
        <v>56.306306306306311</v>
      </c>
      <c r="R30" s="35"/>
      <c r="S30" s="35"/>
      <c r="T30" s="35"/>
      <c r="U30" s="35"/>
      <c r="V30" s="35"/>
      <c r="W30" s="35"/>
      <c r="X30" s="35"/>
      <c r="Y30" s="35"/>
      <c r="Z30" s="35"/>
      <c r="AA30" s="35"/>
      <c r="AB30" s="35"/>
      <c r="AC30" s="7"/>
      <c r="AD30" s="7"/>
      <c r="AE30" s="7"/>
      <c r="AF30" s="7"/>
      <c r="AG30" s="7"/>
      <c r="AH30" s="7"/>
      <c r="AI30" s="7"/>
      <c r="AJ30" s="7"/>
      <c r="AK30" s="7"/>
      <c r="AL30" s="7"/>
      <c r="AM30" s="7"/>
      <c r="AN30" s="7"/>
    </row>
    <row r="31" spans="1:40" x14ac:dyDescent="0.25">
      <c r="B31" s="266"/>
      <c r="C31" s="266"/>
      <c r="D31" s="266"/>
      <c r="E31" s="266"/>
      <c r="F31" s="266"/>
      <c r="G31" s="266"/>
      <c r="H31" s="266"/>
      <c r="I31" s="266"/>
      <c r="J31" s="266"/>
      <c r="K31" s="266"/>
      <c r="L31" s="266"/>
      <c r="M31" s="266"/>
      <c r="N31" s="266"/>
      <c r="O31" s="266"/>
      <c r="P31" s="266"/>
      <c r="R31" s="267"/>
      <c r="S31" s="267"/>
      <c r="T31" s="267"/>
      <c r="U31" s="267"/>
      <c r="V31" s="267"/>
      <c r="W31" s="267"/>
      <c r="X31" s="267"/>
      <c r="Y31" s="267"/>
      <c r="Z31" s="267"/>
      <c r="AA31" s="267"/>
      <c r="AB31" s="267"/>
    </row>
    <row r="32" spans="1:40" s="6" customFormat="1" x14ac:dyDescent="0.25">
      <c r="A32" s="157" t="s">
        <v>323</v>
      </c>
      <c r="B32" s="67">
        <v>62.998643147896885</v>
      </c>
      <c r="C32" s="67">
        <v>62.868031684352111</v>
      </c>
      <c r="D32" s="67">
        <v>63.198900091659027</v>
      </c>
      <c r="E32" s="67"/>
      <c r="F32" s="67">
        <v>61.354309943049415</v>
      </c>
      <c r="G32" s="67">
        <v>61.318766637089617</v>
      </c>
      <c r="H32" s="67">
        <v>61.411070110701104</v>
      </c>
      <c r="I32" s="67"/>
      <c r="J32" s="67">
        <v>70.64106959204662</v>
      </c>
      <c r="K32" s="67">
        <v>70.543735224586285</v>
      </c>
      <c r="L32" s="67">
        <v>70.775510204081641</v>
      </c>
      <c r="M32" s="67"/>
      <c r="N32" s="67">
        <v>67.150362772079063</v>
      </c>
      <c r="O32" s="67">
        <v>67.20257234726688</v>
      </c>
      <c r="P32" s="67">
        <v>67.087912087912088</v>
      </c>
      <c r="Q32" s="8"/>
      <c r="R32" s="34"/>
      <c r="S32" s="34"/>
      <c r="T32" s="34"/>
      <c r="U32" s="34"/>
      <c r="V32" s="34"/>
      <c r="W32" s="34"/>
      <c r="X32" s="34"/>
      <c r="Y32" s="34"/>
      <c r="Z32" s="34"/>
      <c r="AA32" s="34"/>
      <c r="AB32" s="34"/>
      <c r="AC32" s="25"/>
      <c r="AD32" s="25"/>
      <c r="AE32" s="25"/>
      <c r="AF32" s="25"/>
      <c r="AG32" s="25"/>
      <c r="AH32" s="25"/>
      <c r="AI32" s="25"/>
      <c r="AJ32" s="25"/>
      <c r="AK32" s="25"/>
      <c r="AL32" s="25"/>
      <c r="AM32" s="25"/>
      <c r="AN32" s="25"/>
    </row>
    <row r="33" spans="1:40" x14ac:dyDescent="0.25">
      <c r="A33" s="27" t="s">
        <v>255</v>
      </c>
      <c r="B33" s="68">
        <v>62.437235830320311</v>
      </c>
      <c r="C33" s="68">
        <v>62.141967621419681</v>
      </c>
      <c r="D33" s="68">
        <v>62.88986920516988</v>
      </c>
      <c r="E33" s="68"/>
      <c r="F33" s="68">
        <v>60.898925888771991</v>
      </c>
      <c r="G33" s="68">
        <v>60.801418015972594</v>
      </c>
      <c r="H33" s="68">
        <v>61.054200627953449</v>
      </c>
      <c r="I33" s="68"/>
      <c r="J33" s="68">
        <v>70.763223947197176</v>
      </c>
      <c r="K33" s="68">
        <v>69.943227899432287</v>
      </c>
      <c r="L33" s="68">
        <v>71.864111498257842</v>
      </c>
      <c r="M33" s="68"/>
      <c r="N33" s="68">
        <v>68.800562785789651</v>
      </c>
      <c r="O33" s="68">
        <v>68.450426789231784</v>
      </c>
      <c r="P33" s="68">
        <v>69.204545454545453</v>
      </c>
      <c r="R33" s="35"/>
      <c r="S33" s="35"/>
      <c r="T33" s="35"/>
      <c r="U33" s="35"/>
      <c r="V33" s="35"/>
      <c r="W33" s="35"/>
      <c r="X33" s="35"/>
      <c r="Y33" s="35"/>
      <c r="Z33" s="35"/>
      <c r="AA33" s="35"/>
      <c r="AB33" s="35"/>
      <c r="AC33" s="7"/>
      <c r="AD33" s="7"/>
      <c r="AE33" s="7"/>
      <c r="AF33" s="7"/>
      <c r="AG33" s="7"/>
      <c r="AH33" s="7"/>
      <c r="AI33" s="7"/>
      <c r="AJ33" s="7"/>
      <c r="AK33" s="7"/>
      <c r="AL33" s="7"/>
      <c r="AM33" s="7"/>
      <c r="AN33" s="7"/>
    </row>
    <row r="34" spans="1:40" x14ac:dyDescent="0.25">
      <c r="A34" s="27" t="s">
        <v>256</v>
      </c>
      <c r="B34" s="68">
        <v>67.14052444529824</v>
      </c>
      <c r="C34" s="68">
        <v>68.465057580059948</v>
      </c>
      <c r="D34" s="68">
        <v>65.078585461689585</v>
      </c>
      <c r="E34" s="68"/>
      <c r="F34" s="68">
        <v>66.629567798182151</v>
      </c>
      <c r="G34" s="68">
        <v>67.5206124852768</v>
      </c>
      <c r="H34" s="68">
        <v>65.112781954887225</v>
      </c>
      <c r="I34" s="68"/>
      <c r="J34" s="68">
        <v>69.46517412935323</v>
      </c>
      <c r="K34" s="68">
        <v>71.62232655190401</v>
      </c>
      <c r="L34" s="68">
        <v>66.281755196304843</v>
      </c>
      <c r="M34" s="68"/>
      <c r="N34" s="68">
        <v>64.523281596452335</v>
      </c>
      <c r="O34" s="68">
        <v>65.692007797270961</v>
      </c>
      <c r="P34" s="68">
        <v>62.982005141388179</v>
      </c>
      <c r="R34" s="35"/>
      <c r="S34" s="35"/>
      <c r="T34" s="35"/>
      <c r="U34" s="35"/>
      <c r="V34" s="35"/>
      <c r="W34" s="35"/>
      <c r="X34" s="35"/>
      <c r="Y34" s="35"/>
      <c r="Z34" s="35"/>
      <c r="AA34" s="35"/>
      <c r="AB34" s="35"/>
      <c r="AC34" s="7"/>
      <c r="AD34" s="7"/>
      <c r="AE34" s="7"/>
      <c r="AF34" s="7"/>
      <c r="AG34" s="7"/>
      <c r="AH34" s="7"/>
      <c r="AI34" s="7"/>
      <c r="AJ34" s="7"/>
      <c r="AK34" s="7"/>
      <c r="AL34" s="7"/>
      <c r="AM34" s="7"/>
      <c r="AN34" s="7"/>
    </row>
    <row r="35" spans="1:40" x14ac:dyDescent="0.25">
      <c r="A35" s="93" t="s">
        <v>257</v>
      </c>
      <c r="B35" s="68">
        <v>69.140225179119753</v>
      </c>
      <c r="C35" s="68">
        <v>69.538729329852046</v>
      </c>
      <c r="D35" s="68">
        <v>68.571428571428569</v>
      </c>
      <c r="E35" s="68"/>
      <c r="F35" s="68">
        <v>71.837708830548934</v>
      </c>
      <c r="G35" s="68">
        <v>71.370143149284246</v>
      </c>
      <c r="H35" s="68">
        <v>72.492836676217763</v>
      </c>
      <c r="I35" s="68"/>
      <c r="J35" s="68">
        <v>74.673202614379079</v>
      </c>
      <c r="K35" s="68">
        <v>74.867724867724874</v>
      </c>
      <c r="L35" s="68">
        <v>74.358974358974365</v>
      </c>
      <c r="M35" s="68"/>
      <c r="N35" s="68">
        <v>57.936507936507944</v>
      </c>
      <c r="O35" s="68">
        <v>59.219858156028373</v>
      </c>
      <c r="P35" s="68">
        <v>56.306306306306311</v>
      </c>
      <c r="R35" s="35"/>
      <c r="S35" s="35"/>
      <c r="T35" s="35"/>
      <c r="U35" s="35"/>
      <c r="V35" s="35"/>
      <c r="W35" s="35"/>
      <c r="X35" s="35"/>
      <c r="Y35" s="35"/>
      <c r="Z35" s="35"/>
      <c r="AA35" s="35"/>
      <c r="AB35" s="35"/>
      <c r="AC35" s="7"/>
      <c r="AD35" s="7"/>
      <c r="AE35" s="7"/>
      <c r="AF35" s="7"/>
      <c r="AG35" s="7"/>
      <c r="AH35" s="7"/>
      <c r="AI35" s="7"/>
      <c r="AJ35" s="7"/>
      <c r="AK35" s="7"/>
      <c r="AL35" s="7"/>
      <c r="AM35" s="7"/>
      <c r="AN35" s="7"/>
    </row>
    <row r="36" spans="1:40" x14ac:dyDescent="0.25">
      <c r="B36" s="268"/>
      <c r="C36" s="268"/>
      <c r="D36" s="268"/>
      <c r="E36" s="268"/>
      <c r="F36" s="266"/>
      <c r="G36" s="266"/>
      <c r="H36" s="266"/>
      <c r="I36" s="266"/>
      <c r="J36" s="266"/>
      <c r="K36" s="266"/>
      <c r="L36" s="266"/>
      <c r="M36" s="266"/>
      <c r="N36" s="266"/>
      <c r="O36" s="266"/>
      <c r="P36" s="266"/>
      <c r="R36" s="267"/>
      <c r="S36" s="267"/>
      <c r="T36" s="267"/>
      <c r="U36" s="267"/>
      <c r="V36" s="267"/>
      <c r="W36" s="267"/>
      <c r="X36" s="267"/>
      <c r="Y36" s="267"/>
      <c r="Z36" s="267"/>
      <c r="AA36" s="267"/>
      <c r="AB36" s="267"/>
    </row>
    <row r="37" spans="1:40" s="6" customFormat="1" x14ac:dyDescent="0.25">
      <c r="A37" s="157" t="s">
        <v>324</v>
      </c>
      <c r="B37" s="67">
        <v>58.580681498169525</v>
      </c>
      <c r="C37" s="67">
        <v>58.162819713038047</v>
      </c>
      <c r="D37" s="67">
        <v>59.212449893892952</v>
      </c>
      <c r="E37" s="67"/>
      <c r="F37" s="67">
        <v>59.403138667352721</v>
      </c>
      <c r="G37" s="67">
        <v>58.853480505607983</v>
      </c>
      <c r="H37" s="67">
        <v>60.234926450778602</v>
      </c>
      <c r="I37" s="67"/>
      <c r="J37" s="67">
        <v>52.371669915529559</v>
      </c>
      <c r="K37" s="67">
        <v>52.213633169360506</v>
      </c>
      <c r="L37" s="67">
        <v>52.625635234330893</v>
      </c>
      <c r="M37" s="67"/>
      <c r="N37" s="67">
        <v>53.742514970059887</v>
      </c>
      <c r="O37" s="67">
        <v>55.97874224977857</v>
      </c>
      <c r="P37" s="67">
        <v>50.857142857142854</v>
      </c>
      <c r="Q37" s="8"/>
      <c r="R37" s="34"/>
      <c r="S37" s="34"/>
      <c r="T37" s="34"/>
      <c r="U37" s="34"/>
      <c r="V37" s="34"/>
      <c r="W37" s="34"/>
      <c r="X37" s="34"/>
      <c r="Y37" s="34"/>
      <c r="Z37" s="34"/>
      <c r="AA37" s="34"/>
      <c r="AB37" s="34"/>
      <c r="AC37" s="25"/>
      <c r="AD37" s="25"/>
      <c r="AE37" s="25"/>
      <c r="AF37" s="25"/>
      <c r="AG37" s="25"/>
      <c r="AH37" s="25"/>
      <c r="AI37" s="25"/>
      <c r="AJ37" s="25"/>
      <c r="AK37" s="25"/>
      <c r="AL37" s="25"/>
      <c r="AM37" s="25"/>
      <c r="AN37" s="25"/>
    </row>
    <row r="38" spans="1:40" x14ac:dyDescent="0.25">
      <c r="A38" s="27" t="s">
        <v>255</v>
      </c>
      <c r="B38" s="68">
        <v>58.613973716554788</v>
      </c>
      <c r="C38" s="68">
        <v>58.205297389009338</v>
      </c>
      <c r="D38" s="68">
        <v>59.231645930287783</v>
      </c>
      <c r="E38" s="68"/>
      <c r="F38" s="68">
        <v>59.391158221302994</v>
      </c>
      <c r="G38" s="68">
        <v>58.842685370741485</v>
      </c>
      <c r="H38" s="68">
        <v>60.220874837592028</v>
      </c>
      <c r="I38" s="68"/>
      <c r="J38" s="68">
        <v>52.789508779728834</v>
      </c>
      <c r="K38" s="68">
        <v>52.775775054073534</v>
      </c>
      <c r="L38" s="68">
        <v>52.811594202898547</v>
      </c>
      <c r="M38" s="68"/>
      <c r="N38" s="68">
        <v>53.604060913705588</v>
      </c>
      <c r="O38" s="68">
        <v>55.725879170423809</v>
      </c>
      <c r="P38" s="68">
        <v>50.871080139372829</v>
      </c>
      <c r="R38" s="35"/>
      <c r="S38" s="35"/>
      <c r="T38" s="35"/>
      <c r="U38" s="35"/>
      <c r="V38" s="35"/>
      <c r="W38" s="35"/>
      <c r="X38" s="35"/>
      <c r="Y38" s="35"/>
      <c r="Z38" s="35"/>
      <c r="AA38" s="35"/>
      <c r="AB38" s="35"/>
      <c r="AC38" s="7"/>
      <c r="AD38" s="7"/>
      <c r="AE38" s="7"/>
      <c r="AF38" s="7"/>
      <c r="AG38" s="7"/>
      <c r="AH38" s="7"/>
      <c r="AI38" s="7"/>
      <c r="AJ38" s="7"/>
      <c r="AK38" s="7"/>
      <c r="AL38" s="7"/>
      <c r="AM38" s="7"/>
      <c r="AN38" s="7"/>
    </row>
    <row r="39" spans="1:40" x14ac:dyDescent="0.25">
      <c r="A39" s="27" t="s">
        <v>256</v>
      </c>
      <c r="B39" s="83">
        <v>53.94736842105263</v>
      </c>
      <c r="C39" s="83">
        <v>52.360515021459229</v>
      </c>
      <c r="D39" s="83">
        <v>56.4625850340136</v>
      </c>
      <c r="E39" s="83"/>
      <c r="F39" s="83">
        <v>61.842105263157897</v>
      </c>
      <c r="G39" s="83">
        <v>60.99290780141844</v>
      </c>
      <c r="H39" s="83">
        <v>63.218390804597703</v>
      </c>
      <c r="I39" s="83"/>
      <c r="J39" s="83">
        <v>36.440677966101696</v>
      </c>
      <c r="K39" s="83">
        <v>30.555555555555557</v>
      </c>
      <c r="L39" s="83">
        <v>45.652173913043477</v>
      </c>
      <c r="M39" s="83"/>
      <c r="N39" s="83">
        <v>61.764705882352942</v>
      </c>
      <c r="O39" s="83">
        <v>70</v>
      </c>
      <c r="P39" s="83">
        <v>50</v>
      </c>
      <c r="R39" s="43"/>
      <c r="S39" s="43"/>
      <c r="T39" s="43"/>
      <c r="U39" s="43"/>
      <c r="V39" s="43"/>
      <c r="W39" s="43"/>
      <c r="X39" s="43"/>
      <c r="Y39" s="43"/>
      <c r="Z39" s="43"/>
      <c r="AA39" s="43"/>
      <c r="AB39" s="43"/>
      <c r="AC39" s="29"/>
      <c r="AD39" s="29"/>
      <c r="AE39" s="29"/>
      <c r="AF39" s="29"/>
      <c r="AG39" s="29"/>
      <c r="AH39" s="29"/>
      <c r="AI39" s="29"/>
      <c r="AJ39" s="7"/>
      <c r="AK39" s="7"/>
      <c r="AL39" s="7"/>
      <c r="AM39" s="7"/>
      <c r="AN39" s="7"/>
    </row>
    <row r="40" spans="1:40" ht="13.5" thickBot="1" x14ac:dyDescent="0.3">
      <c r="A40" s="93" t="s">
        <v>257</v>
      </c>
      <c r="B40" s="69" t="s">
        <v>191</v>
      </c>
      <c r="C40" s="69" t="s">
        <v>191</v>
      </c>
      <c r="D40" s="69" t="s">
        <v>191</v>
      </c>
      <c r="E40" s="69"/>
      <c r="F40" s="69" t="s">
        <v>191</v>
      </c>
      <c r="G40" s="69" t="s">
        <v>191</v>
      </c>
      <c r="H40" s="69" t="s">
        <v>191</v>
      </c>
      <c r="I40" s="69"/>
      <c r="J40" s="69" t="s">
        <v>191</v>
      </c>
      <c r="K40" s="69" t="s">
        <v>191</v>
      </c>
      <c r="L40" s="69" t="s">
        <v>191</v>
      </c>
      <c r="M40" s="69"/>
      <c r="N40" s="69" t="s">
        <v>191</v>
      </c>
      <c r="O40" s="69" t="s">
        <v>191</v>
      </c>
      <c r="P40" s="69" t="s">
        <v>191</v>
      </c>
      <c r="R40" s="43"/>
      <c r="S40" s="43"/>
      <c r="T40" s="43"/>
      <c r="U40" s="43"/>
      <c r="V40" s="43"/>
      <c r="W40" s="43"/>
      <c r="X40" s="43"/>
      <c r="Y40" s="43"/>
      <c r="Z40" s="43"/>
      <c r="AA40" s="43"/>
      <c r="AB40" s="43"/>
      <c r="AC40" s="29"/>
      <c r="AD40" s="29"/>
      <c r="AE40" s="29"/>
      <c r="AF40" s="29"/>
      <c r="AG40" s="29"/>
      <c r="AH40" s="29"/>
      <c r="AI40" s="29"/>
      <c r="AJ40" s="7"/>
      <c r="AK40" s="7"/>
      <c r="AL40" s="7"/>
      <c r="AM40" s="7"/>
      <c r="AN40" s="7"/>
    </row>
    <row r="41" spans="1:40" x14ac:dyDescent="0.25">
      <c r="A41" s="454" t="s">
        <v>585</v>
      </c>
      <c r="B41" s="454"/>
      <c r="C41" s="454"/>
      <c r="D41" s="454"/>
      <c r="E41" s="454"/>
      <c r="F41" s="454"/>
      <c r="G41" s="454"/>
      <c r="H41" s="454"/>
      <c r="I41" s="454"/>
      <c r="J41" s="454"/>
      <c r="K41" s="454"/>
      <c r="L41" s="454"/>
      <c r="M41" s="454"/>
      <c r="N41" s="454"/>
      <c r="O41" s="454"/>
      <c r="P41" s="454"/>
    </row>
    <row r="42" spans="1:40" x14ac:dyDescent="0.25">
      <c r="A42" s="8" t="s">
        <v>262</v>
      </c>
      <c r="B42" s="8"/>
      <c r="C42" s="8"/>
      <c r="D42" s="8"/>
      <c r="E42" s="8"/>
      <c r="F42" s="8"/>
      <c r="G42" s="8"/>
      <c r="H42" s="8"/>
      <c r="I42" s="8"/>
      <c r="J42" s="8"/>
      <c r="K42" s="8"/>
      <c r="L42" s="8"/>
      <c r="M42" s="8"/>
      <c r="N42" s="8"/>
      <c r="O42" s="8"/>
      <c r="P42" s="8"/>
      <c r="R42" s="8"/>
      <c r="S42" s="8"/>
      <c r="T42" s="8"/>
      <c r="U42" s="8"/>
      <c r="V42" s="8"/>
      <c r="W42" s="8"/>
      <c r="X42" s="8"/>
      <c r="Y42" s="8"/>
      <c r="Z42" s="8"/>
      <c r="AA42" s="8"/>
      <c r="AB42" s="8"/>
    </row>
  </sheetData>
  <mergeCells count="14">
    <mergeCell ref="A41:P41"/>
    <mergeCell ref="A5:P5"/>
    <mergeCell ref="A1:P1"/>
    <mergeCell ref="A2:P2"/>
    <mergeCell ref="A3:P3"/>
    <mergeCell ref="A4:P4"/>
    <mergeCell ref="B10:P10"/>
    <mergeCell ref="B26:P26"/>
    <mergeCell ref="A6:P6"/>
    <mergeCell ref="A7:A8"/>
    <mergeCell ref="B7:D7"/>
    <mergeCell ref="F7:H7"/>
    <mergeCell ref="J7:L7"/>
    <mergeCell ref="N7:P7"/>
  </mergeCells>
  <conditionalFormatting sqref="B11:P24 R21:AN24">
    <cfRule type="cellIs" dxfId="115" priority="19" operator="equal">
      <formula>0</formula>
    </cfRule>
  </conditionalFormatting>
  <conditionalFormatting sqref="B27:P40 R37:AN40">
    <cfRule type="cellIs" dxfId="114" priority="4" operator="equal">
      <formula>0</formula>
    </cfRule>
  </conditionalFormatting>
  <conditionalFormatting sqref="Q9:Q12">
    <cfRule type="cellIs" dxfId="113" priority="3" operator="equal">
      <formula>0</formula>
    </cfRule>
  </conditionalFormatting>
  <conditionalFormatting sqref="Q14:Q17">
    <cfRule type="cellIs" dxfId="112" priority="2" operator="equal">
      <formula>0</formula>
    </cfRule>
  </conditionalFormatting>
  <conditionalFormatting sqref="Q19:Q22">
    <cfRule type="cellIs" dxfId="111" priority="1" operator="equal">
      <formula>0</formula>
    </cfRule>
  </conditionalFormatting>
  <conditionalFormatting sqref="R15:AB15 R20:AB20">
    <cfRule type="cellIs" dxfId="110" priority="29" operator="equal">
      <formula>0</formula>
    </cfRule>
  </conditionalFormatting>
  <conditionalFormatting sqref="R31:AB31 R36:AB36">
    <cfRule type="cellIs" dxfId="109" priority="14" operator="equal">
      <formula>0</formula>
    </cfRule>
  </conditionalFormatting>
  <conditionalFormatting sqref="R11:AN14">
    <cfRule type="cellIs" dxfId="108" priority="26" operator="equal">
      <formula>0</formula>
    </cfRule>
  </conditionalFormatting>
  <conditionalFormatting sqref="R16:AN19">
    <cfRule type="cellIs" dxfId="107" priority="23" operator="equal">
      <formula>0</formula>
    </cfRule>
  </conditionalFormatting>
  <conditionalFormatting sqref="R27:AN30">
    <cfRule type="cellIs" dxfId="106" priority="11" operator="equal">
      <formula>0</formula>
    </cfRule>
  </conditionalFormatting>
  <conditionalFormatting sqref="R32:AN35">
    <cfRule type="cellIs" dxfId="105" priority="8" operator="equal">
      <formula>0</formula>
    </cfRule>
  </conditionalFormatting>
  <hyperlinks>
    <hyperlink ref="Q2" location="Contenido!A1" display="Contenido" xr:uid="{A184FA7E-DB9D-4551-AD18-FD8CC1A1644B}"/>
  </hyperlinks>
  <printOptions horizontalCentered="1"/>
  <pageMargins left="0.39370078740157483" right="0.39370078740157483" top="0.39370078740157483" bottom="0.39370078740157483" header="0.31496062992125984" footer="0.31496062992125984"/>
  <pageSetup paperSize="172" scale="98"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F8AF-4EB8-4234-8871-B0916DD424B1}">
  <sheetPr codeName="Hoja122">
    <tabColor rgb="FFAFCAFF"/>
    <pageSetUpPr fitToPage="1"/>
  </sheetPr>
  <dimension ref="A1:AD40"/>
  <sheetViews>
    <sheetView showGridLines="0" showOutlineSymbols="0" showWhiteSpace="0" topLeftCell="A8" workbookViewId="0">
      <selection activeCell="C35" sqref="C35"/>
    </sheetView>
  </sheetViews>
  <sheetFormatPr baseColWidth="10" defaultColWidth="11" defaultRowHeight="13" x14ac:dyDescent="0.25"/>
  <cols>
    <col min="1" max="1" width="20.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 style="240" customWidth="1"/>
    <col min="18" max="19" width="7.33203125" style="240" bestFit="1" customWidth="1"/>
    <col min="20" max="20" width="6.33203125" style="240" bestFit="1" customWidth="1"/>
    <col min="21" max="21" width="1" style="240" customWidth="1"/>
    <col min="22" max="22" width="5.33203125" style="240" bestFit="1" customWidth="1"/>
    <col min="23" max="23" width="7.33203125" style="240" bestFit="1" customWidth="1"/>
    <col min="24" max="24" width="5.5" style="240" bestFit="1" customWidth="1"/>
    <col min="25" max="25" width="1" style="240" customWidth="1"/>
    <col min="26" max="26" width="5.33203125" style="240" bestFit="1" customWidth="1"/>
    <col min="27" max="27" width="7.33203125" style="240" bestFit="1" customWidth="1"/>
    <col min="28" max="28" width="5.5" style="240" bestFit="1" customWidth="1"/>
    <col min="29" max="16384" width="11" style="8"/>
  </cols>
  <sheetData>
    <row r="1" spans="1:30" ht="15" customHeight="1" x14ac:dyDescent="0.25">
      <c r="A1" s="436" t="s">
        <v>595</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30" ht="15" customHeight="1" x14ac:dyDescent="0.25">
      <c r="A2" s="437" t="s">
        <v>579</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30" ht="14.25" customHeight="1" x14ac:dyDescent="0.25">
      <c r="A3" s="437" t="s">
        <v>580</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30" ht="14.5" x14ac:dyDescent="0.25">
      <c r="A4" s="437" t="s">
        <v>596</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30" ht="14.5" x14ac:dyDescent="0.25">
      <c r="A5" s="437" t="s">
        <v>901</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row>
    <row r="6" spans="1:30" ht="14.5" x14ac:dyDescent="0.25">
      <c r="A6" s="436" t="s">
        <v>909</v>
      </c>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6"/>
    </row>
    <row r="7" spans="1:30" s="6" customFormat="1" ht="18.649999999999999" customHeight="1" x14ac:dyDescent="0.25">
      <c r="A7" s="438" t="s">
        <v>597</v>
      </c>
      <c r="B7" s="435" t="s">
        <v>188</v>
      </c>
      <c r="C7" s="435"/>
      <c r="D7" s="435"/>
      <c r="E7" s="110"/>
      <c r="F7" s="460" t="s">
        <v>21</v>
      </c>
      <c r="G7" s="460"/>
      <c r="H7" s="460"/>
      <c r="I7" s="110"/>
      <c r="J7" s="435" t="s">
        <v>30</v>
      </c>
      <c r="K7" s="435"/>
      <c r="L7" s="435"/>
      <c r="M7" s="110"/>
      <c r="N7" s="435" t="s">
        <v>518</v>
      </c>
      <c r="O7" s="435"/>
      <c r="P7" s="435"/>
      <c r="Q7" s="110"/>
      <c r="R7" s="460" t="s">
        <v>583</v>
      </c>
      <c r="S7" s="460"/>
      <c r="T7" s="460"/>
      <c r="U7" s="110"/>
      <c r="V7" s="435" t="s">
        <v>584</v>
      </c>
      <c r="W7" s="435"/>
      <c r="X7" s="435"/>
      <c r="Y7" s="110"/>
      <c r="Z7" s="460" t="s">
        <v>1037</v>
      </c>
      <c r="AA7" s="435"/>
      <c r="AB7" s="435"/>
    </row>
    <row r="8" spans="1:30"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113"/>
      <c r="Z8" s="112" t="s">
        <v>188</v>
      </c>
      <c r="AA8" s="112" t="s">
        <v>258</v>
      </c>
      <c r="AB8" s="112" t="s">
        <v>259</v>
      </c>
    </row>
    <row r="9" spans="1:30"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
    </row>
    <row r="10" spans="1:30" s="6" customFormat="1" ht="16.149999999999999" customHeight="1" x14ac:dyDescent="0.25">
      <c r="A10" s="157" t="s">
        <v>188</v>
      </c>
      <c r="B10" s="70">
        <f>SUM(B11:B37)</f>
        <v>187212</v>
      </c>
      <c r="C10" s="70">
        <f>SUM(C11:C37)</f>
        <v>114202</v>
      </c>
      <c r="D10" s="70">
        <f>SUM(D11:D37)</f>
        <v>73010</v>
      </c>
      <c r="E10" s="70"/>
      <c r="F10" s="70">
        <f>SUM(F11:F37)</f>
        <v>22079</v>
      </c>
      <c r="G10" s="70">
        <f t="shared" ref="G10:T10" si="0">SUM(G11:G37)</f>
        <v>14550</v>
      </c>
      <c r="H10" s="70">
        <f t="shared" si="0"/>
        <v>7529</v>
      </c>
      <c r="I10" s="70"/>
      <c r="J10" s="70">
        <f>SUM(J11:J37)</f>
        <v>134615</v>
      </c>
      <c r="K10" s="70">
        <f t="shared" si="0"/>
        <v>82181</v>
      </c>
      <c r="L10" s="70">
        <f t="shared" si="0"/>
        <v>52434</v>
      </c>
      <c r="M10" s="70"/>
      <c r="N10" s="70">
        <f>SUM(N11:N37)</f>
        <v>19202</v>
      </c>
      <c r="O10" s="70">
        <f t="shared" si="0"/>
        <v>11306</v>
      </c>
      <c r="P10" s="70">
        <f t="shared" si="0"/>
        <v>7896</v>
      </c>
      <c r="Q10" s="70"/>
      <c r="R10" s="70">
        <f>SUM(R11:R37)</f>
        <v>9998</v>
      </c>
      <c r="S10" s="70">
        <f t="shared" si="0"/>
        <v>5483</v>
      </c>
      <c r="T10" s="70">
        <f t="shared" si="0"/>
        <v>4515</v>
      </c>
      <c r="U10" s="70"/>
      <c r="V10" s="70">
        <f>+V11</f>
        <v>851</v>
      </c>
      <c r="W10" s="70">
        <f t="shared" ref="W10:X10" si="1">+W11</f>
        <v>432</v>
      </c>
      <c r="X10" s="70">
        <f t="shared" si="1"/>
        <v>419</v>
      </c>
      <c r="Y10" s="70">
        <v>0</v>
      </c>
      <c r="Z10" s="70">
        <f>+Z11</f>
        <v>467</v>
      </c>
      <c r="AA10" s="70">
        <f t="shared" ref="AA10:AB10" si="2">+AA11</f>
        <v>250</v>
      </c>
      <c r="AB10" s="70">
        <f t="shared" si="2"/>
        <v>217</v>
      </c>
      <c r="AC10" s="7"/>
      <c r="AD10" s="25"/>
    </row>
    <row r="11" spans="1:30" x14ac:dyDescent="0.25">
      <c r="A11" s="93" t="s">
        <v>280</v>
      </c>
      <c r="B11" s="71">
        <f>+F11+J11+N11+R11+V11+Z11</f>
        <v>10877</v>
      </c>
      <c r="C11" s="71">
        <f>+G11+K11+O11+S11+W11+AA11</f>
        <v>6495</v>
      </c>
      <c r="D11" s="71">
        <f>+H11+L11+P11+T11+X11+AB11</f>
        <v>4382</v>
      </c>
      <c r="E11" s="71"/>
      <c r="F11" s="71">
        <v>1460</v>
      </c>
      <c r="G11" s="71">
        <v>947</v>
      </c>
      <c r="H11" s="71">
        <v>513</v>
      </c>
      <c r="I11" s="71"/>
      <c r="J11" s="71">
        <v>6263</v>
      </c>
      <c r="K11" s="71">
        <v>3894</v>
      </c>
      <c r="L11" s="71">
        <v>2369</v>
      </c>
      <c r="M11" s="71"/>
      <c r="N11" s="71">
        <v>1090</v>
      </c>
      <c r="O11" s="71">
        <v>605</v>
      </c>
      <c r="P11" s="71">
        <v>485</v>
      </c>
      <c r="Q11" s="71"/>
      <c r="R11" s="71">
        <v>746</v>
      </c>
      <c r="S11" s="71">
        <v>367</v>
      </c>
      <c r="T11" s="71">
        <v>379</v>
      </c>
      <c r="U11" s="71"/>
      <c r="V11" s="71">
        <v>851</v>
      </c>
      <c r="W11" s="71">
        <v>432</v>
      </c>
      <c r="X11" s="71">
        <v>419</v>
      </c>
      <c r="Y11" s="71"/>
      <c r="Z11" s="71">
        <v>467</v>
      </c>
      <c r="AA11" s="71">
        <v>250</v>
      </c>
      <c r="AB11" s="71">
        <v>217</v>
      </c>
      <c r="AC11" s="7"/>
      <c r="AD11" s="7"/>
    </row>
    <row r="12" spans="1:30" x14ac:dyDescent="0.25">
      <c r="A12" s="93" t="s">
        <v>281</v>
      </c>
      <c r="B12" s="71">
        <f t="shared" ref="B12:D37" si="3">+F12+J12+N12+R12+V12+Z12</f>
        <v>10983</v>
      </c>
      <c r="C12" s="71">
        <f t="shared" si="3"/>
        <v>6734</v>
      </c>
      <c r="D12" s="71">
        <f t="shared" si="3"/>
        <v>4249</v>
      </c>
      <c r="E12" s="71"/>
      <c r="F12" s="71">
        <v>1498</v>
      </c>
      <c r="G12" s="71">
        <v>933</v>
      </c>
      <c r="H12" s="71">
        <v>565</v>
      </c>
      <c r="I12" s="71"/>
      <c r="J12" s="71">
        <v>6958</v>
      </c>
      <c r="K12" s="71">
        <v>4363</v>
      </c>
      <c r="L12" s="71">
        <v>2595</v>
      </c>
      <c r="M12" s="71"/>
      <c r="N12" s="71">
        <v>1576</v>
      </c>
      <c r="O12" s="71">
        <v>924</v>
      </c>
      <c r="P12" s="71">
        <v>652</v>
      </c>
      <c r="Q12" s="71"/>
      <c r="R12" s="71">
        <v>951</v>
      </c>
      <c r="S12" s="71">
        <v>514</v>
      </c>
      <c r="T12" s="71">
        <v>437</v>
      </c>
      <c r="U12" s="71"/>
      <c r="V12" s="71"/>
      <c r="W12" s="71"/>
      <c r="X12" s="71"/>
      <c r="Y12" s="71"/>
      <c r="Z12" s="71"/>
      <c r="AA12" s="71"/>
      <c r="AB12" s="71"/>
      <c r="AC12" s="7"/>
      <c r="AD12" s="7"/>
    </row>
    <row r="13" spans="1:30" x14ac:dyDescent="0.25">
      <c r="A13" s="93" t="s">
        <v>282</v>
      </c>
      <c r="B13" s="71">
        <f t="shared" si="3"/>
        <v>9120</v>
      </c>
      <c r="C13" s="71">
        <f t="shared" si="3"/>
        <v>5634</v>
      </c>
      <c r="D13" s="71">
        <f t="shared" si="3"/>
        <v>3486</v>
      </c>
      <c r="E13" s="71"/>
      <c r="F13" s="71">
        <v>1362</v>
      </c>
      <c r="G13" s="71">
        <v>911</v>
      </c>
      <c r="H13" s="71">
        <v>451</v>
      </c>
      <c r="I13" s="71"/>
      <c r="J13" s="71">
        <v>6040</v>
      </c>
      <c r="K13" s="71">
        <v>3732</v>
      </c>
      <c r="L13" s="71">
        <v>2308</v>
      </c>
      <c r="M13" s="71"/>
      <c r="N13" s="71">
        <v>1092</v>
      </c>
      <c r="O13" s="71">
        <v>642</v>
      </c>
      <c r="P13" s="71">
        <v>450</v>
      </c>
      <c r="Q13" s="71"/>
      <c r="R13" s="71">
        <v>626</v>
      </c>
      <c r="S13" s="71">
        <v>349</v>
      </c>
      <c r="T13" s="71">
        <v>277</v>
      </c>
      <c r="U13" s="71"/>
      <c r="V13" s="71"/>
      <c r="W13" s="71"/>
      <c r="X13" s="71"/>
      <c r="Y13" s="71"/>
      <c r="Z13" s="71"/>
      <c r="AA13" s="71"/>
      <c r="AB13" s="71"/>
      <c r="AD13" s="7"/>
    </row>
    <row r="14" spans="1:30" x14ac:dyDescent="0.25">
      <c r="A14" s="93" t="s">
        <v>283</v>
      </c>
      <c r="B14" s="71">
        <f t="shared" si="3"/>
        <v>10096</v>
      </c>
      <c r="C14" s="71">
        <f t="shared" si="3"/>
        <v>6134</v>
      </c>
      <c r="D14" s="71">
        <f t="shared" si="3"/>
        <v>3962</v>
      </c>
      <c r="E14" s="71"/>
      <c r="F14" s="71">
        <v>1495</v>
      </c>
      <c r="G14" s="71">
        <v>983</v>
      </c>
      <c r="H14" s="71">
        <v>512</v>
      </c>
      <c r="I14" s="71"/>
      <c r="J14" s="71">
        <v>7290</v>
      </c>
      <c r="K14" s="71">
        <v>4415</v>
      </c>
      <c r="L14" s="71">
        <v>2875</v>
      </c>
      <c r="M14" s="71"/>
      <c r="N14" s="71">
        <v>896</v>
      </c>
      <c r="O14" s="71">
        <v>519</v>
      </c>
      <c r="P14" s="71">
        <v>377</v>
      </c>
      <c r="Q14" s="71"/>
      <c r="R14" s="71">
        <v>415</v>
      </c>
      <c r="S14" s="71">
        <v>217</v>
      </c>
      <c r="T14" s="71">
        <v>198</v>
      </c>
      <c r="U14" s="71"/>
      <c r="V14" s="71"/>
      <c r="W14" s="71"/>
      <c r="X14" s="71"/>
      <c r="Y14" s="71"/>
      <c r="Z14" s="71"/>
      <c r="AA14" s="71"/>
      <c r="AB14" s="71"/>
      <c r="AC14" s="25"/>
      <c r="AD14" s="7"/>
    </row>
    <row r="15" spans="1:30" x14ac:dyDescent="0.25">
      <c r="A15" s="93" t="s">
        <v>284</v>
      </c>
      <c r="B15" s="71">
        <f t="shared" si="3"/>
        <v>3704</v>
      </c>
      <c r="C15" s="71">
        <f t="shared" si="3"/>
        <v>2355</v>
      </c>
      <c r="D15" s="71">
        <f t="shared" si="3"/>
        <v>1349</v>
      </c>
      <c r="E15" s="71"/>
      <c r="F15" s="71">
        <v>389</v>
      </c>
      <c r="G15" s="71">
        <v>281</v>
      </c>
      <c r="H15" s="71">
        <v>108</v>
      </c>
      <c r="I15" s="71"/>
      <c r="J15" s="71">
        <v>3002</v>
      </c>
      <c r="K15" s="71">
        <v>1851</v>
      </c>
      <c r="L15" s="71">
        <v>1151</v>
      </c>
      <c r="M15" s="71"/>
      <c r="N15" s="71">
        <v>215</v>
      </c>
      <c r="O15" s="71">
        <v>145</v>
      </c>
      <c r="P15" s="71">
        <v>70</v>
      </c>
      <c r="Q15" s="71"/>
      <c r="R15" s="71">
        <v>98</v>
      </c>
      <c r="S15" s="71">
        <v>78</v>
      </c>
      <c r="T15" s="71">
        <v>20</v>
      </c>
      <c r="U15" s="71"/>
      <c r="V15" s="71"/>
      <c r="W15" s="71"/>
      <c r="X15" s="71"/>
      <c r="Y15" s="71"/>
      <c r="Z15" s="71"/>
      <c r="AA15" s="71"/>
      <c r="AB15" s="71"/>
      <c r="AC15" s="7"/>
      <c r="AD15" s="7"/>
    </row>
    <row r="16" spans="1:30" x14ac:dyDescent="0.25">
      <c r="A16" s="93" t="s">
        <v>285</v>
      </c>
      <c r="B16" s="71">
        <f t="shared" si="3"/>
        <v>7763</v>
      </c>
      <c r="C16" s="71">
        <f t="shared" si="3"/>
        <v>4628</v>
      </c>
      <c r="D16" s="71">
        <f t="shared" si="3"/>
        <v>3135</v>
      </c>
      <c r="E16" s="71"/>
      <c r="F16" s="71">
        <v>750</v>
      </c>
      <c r="G16" s="71">
        <v>490</v>
      </c>
      <c r="H16" s="71">
        <v>260</v>
      </c>
      <c r="I16" s="71"/>
      <c r="J16" s="71">
        <v>5727</v>
      </c>
      <c r="K16" s="71">
        <v>3368</v>
      </c>
      <c r="L16" s="71">
        <v>2359</v>
      </c>
      <c r="M16" s="71"/>
      <c r="N16" s="71">
        <v>875</v>
      </c>
      <c r="O16" s="71">
        <v>536</v>
      </c>
      <c r="P16" s="71">
        <v>339</v>
      </c>
      <c r="Q16" s="71"/>
      <c r="R16" s="71">
        <v>411</v>
      </c>
      <c r="S16" s="71">
        <v>234</v>
      </c>
      <c r="T16" s="71">
        <v>177</v>
      </c>
      <c r="U16" s="71"/>
      <c r="V16" s="71"/>
      <c r="W16" s="71"/>
      <c r="X16" s="71"/>
      <c r="Y16" s="71"/>
      <c r="Z16" s="71"/>
      <c r="AA16" s="71"/>
      <c r="AB16" s="71"/>
      <c r="AC16" s="7"/>
      <c r="AD16" s="7"/>
    </row>
    <row r="17" spans="1:30" x14ac:dyDescent="0.25">
      <c r="A17" s="93" t="s">
        <v>286</v>
      </c>
      <c r="B17" s="71">
        <f t="shared" si="3"/>
        <v>1910</v>
      </c>
      <c r="C17" s="71">
        <f t="shared" si="3"/>
        <v>1159</v>
      </c>
      <c r="D17" s="71">
        <f t="shared" si="3"/>
        <v>751</v>
      </c>
      <c r="E17" s="71"/>
      <c r="F17" s="71">
        <v>270</v>
      </c>
      <c r="G17" s="71">
        <v>164</v>
      </c>
      <c r="H17" s="71">
        <v>106</v>
      </c>
      <c r="I17" s="71"/>
      <c r="J17" s="71">
        <v>1311</v>
      </c>
      <c r="K17" s="71">
        <v>797</v>
      </c>
      <c r="L17" s="71">
        <v>514</v>
      </c>
      <c r="M17" s="71"/>
      <c r="N17" s="71">
        <v>196</v>
      </c>
      <c r="O17" s="71">
        <v>124</v>
      </c>
      <c r="P17" s="71">
        <v>72</v>
      </c>
      <c r="Q17" s="71"/>
      <c r="R17" s="71">
        <v>133</v>
      </c>
      <c r="S17" s="71">
        <v>74</v>
      </c>
      <c r="T17" s="71">
        <v>59</v>
      </c>
      <c r="U17" s="71"/>
      <c r="V17" s="71"/>
      <c r="W17" s="71"/>
      <c r="X17" s="71"/>
      <c r="Y17" s="71"/>
      <c r="Z17" s="71"/>
      <c r="AA17" s="71"/>
      <c r="AB17" s="71"/>
      <c r="AC17" s="7"/>
      <c r="AD17" s="7"/>
    </row>
    <row r="18" spans="1:30" x14ac:dyDescent="0.25">
      <c r="A18" s="93" t="s">
        <v>287</v>
      </c>
      <c r="B18" s="71">
        <f t="shared" si="3"/>
        <v>17320</v>
      </c>
      <c r="C18" s="71">
        <f t="shared" si="3"/>
        <v>10406</v>
      </c>
      <c r="D18" s="71">
        <f t="shared" si="3"/>
        <v>6914</v>
      </c>
      <c r="E18" s="71"/>
      <c r="F18" s="71">
        <v>2572</v>
      </c>
      <c r="G18" s="71">
        <v>1679</v>
      </c>
      <c r="H18" s="71">
        <v>893</v>
      </c>
      <c r="I18" s="71"/>
      <c r="J18" s="71">
        <v>12083</v>
      </c>
      <c r="K18" s="71">
        <v>7238</v>
      </c>
      <c r="L18" s="71">
        <v>4845</v>
      </c>
      <c r="M18" s="71"/>
      <c r="N18" s="71">
        <v>1865</v>
      </c>
      <c r="O18" s="71">
        <v>1075</v>
      </c>
      <c r="P18" s="71">
        <v>790</v>
      </c>
      <c r="Q18" s="71"/>
      <c r="R18" s="71">
        <v>800</v>
      </c>
      <c r="S18" s="71">
        <v>414</v>
      </c>
      <c r="T18" s="71">
        <v>386</v>
      </c>
      <c r="U18" s="71"/>
      <c r="V18" s="71"/>
      <c r="W18" s="71"/>
      <c r="X18" s="71"/>
      <c r="Y18" s="71"/>
      <c r="Z18" s="71"/>
      <c r="AA18" s="71"/>
      <c r="AB18" s="71"/>
      <c r="AD18" s="7"/>
    </row>
    <row r="19" spans="1:30" x14ac:dyDescent="0.25">
      <c r="A19" s="93" t="s">
        <v>288</v>
      </c>
      <c r="B19" s="71">
        <f t="shared" si="3"/>
        <v>8706</v>
      </c>
      <c r="C19" s="71">
        <f t="shared" si="3"/>
        <v>5277</v>
      </c>
      <c r="D19" s="71">
        <f t="shared" si="3"/>
        <v>3429</v>
      </c>
      <c r="E19" s="71"/>
      <c r="F19" s="71">
        <v>1126</v>
      </c>
      <c r="G19" s="71">
        <v>752</v>
      </c>
      <c r="H19" s="71">
        <v>374</v>
      </c>
      <c r="I19" s="71"/>
      <c r="J19" s="71">
        <v>5691</v>
      </c>
      <c r="K19" s="71">
        <v>3433</v>
      </c>
      <c r="L19" s="71">
        <v>2258</v>
      </c>
      <c r="M19" s="71"/>
      <c r="N19" s="71">
        <v>1269</v>
      </c>
      <c r="O19" s="71">
        <v>743</v>
      </c>
      <c r="P19" s="71">
        <v>526</v>
      </c>
      <c r="Q19" s="71"/>
      <c r="R19" s="71">
        <v>620</v>
      </c>
      <c r="S19" s="71">
        <v>349</v>
      </c>
      <c r="T19" s="71">
        <v>271</v>
      </c>
      <c r="U19" s="71"/>
      <c r="V19" s="71"/>
      <c r="W19" s="71"/>
      <c r="X19" s="71"/>
      <c r="Y19" s="71"/>
      <c r="Z19" s="71"/>
      <c r="AA19" s="71"/>
      <c r="AB19" s="71"/>
      <c r="AC19" s="25"/>
      <c r="AD19" s="7"/>
    </row>
    <row r="20" spans="1:30" x14ac:dyDescent="0.25">
      <c r="A20" s="93" t="s">
        <v>289</v>
      </c>
      <c r="B20" s="71">
        <f t="shared" si="3"/>
        <v>9130</v>
      </c>
      <c r="C20" s="71">
        <f t="shared" si="3"/>
        <v>5586</v>
      </c>
      <c r="D20" s="71">
        <f t="shared" si="3"/>
        <v>3544</v>
      </c>
      <c r="E20" s="71"/>
      <c r="F20" s="71">
        <v>934</v>
      </c>
      <c r="G20" s="71">
        <v>628</v>
      </c>
      <c r="H20" s="71">
        <v>306</v>
      </c>
      <c r="I20" s="71"/>
      <c r="J20" s="71">
        <v>7146</v>
      </c>
      <c r="K20" s="71">
        <v>4333</v>
      </c>
      <c r="L20" s="71">
        <v>2813</v>
      </c>
      <c r="M20" s="71"/>
      <c r="N20" s="71">
        <v>666</v>
      </c>
      <c r="O20" s="71">
        <v>416</v>
      </c>
      <c r="P20" s="71">
        <v>250</v>
      </c>
      <c r="Q20" s="71"/>
      <c r="R20" s="71">
        <v>384</v>
      </c>
      <c r="S20" s="71">
        <v>209</v>
      </c>
      <c r="T20" s="71">
        <v>175</v>
      </c>
      <c r="U20" s="71"/>
      <c r="V20" s="71"/>
      <c r="W20" s="71"/>
      <c r="X20" s="71"/>
      <c r="Y20" s="71"/>
      <c r="Z20" s="71"/>
      <c r="AA20" s="71"/>
      <c r="AB20" s="71"/>
      <c r="AC20" s="7"/>
      <c r="AD20" s="7"/>
    </row>
    <row r="21" spans="1:30" x14ac:dyDescent="0.25">
      <c r="A21" s="93" t="s">
        <v>290</v>
      </c>
      <c r="B21" s="71">
        <f t="shared" si="3"/>
        <v>3839</v>
      </c>
      <c r="C21" s="71">
        <f t="shared" si="3"/>
        <v>2311</v>
      </c>
      <c r="D21" s="71">
        <f t="shared" si="3"/>
        <v>1528</v>
      </c>
      <c r="E21" s="71"/>
      <c r="F21" s="71">
        <v>184</v>
      </c>
      <c r="G21" s="71">
        <v>136</v>
      </c>
      <c r="H21" s="71">
        <v>48</v>
      </c>
      <c r="I21" s="71"/>
      <c r="J21" s="71">
        <v>3142</v>
      </c>
      <c r="K21" s="71">
        <v>1881</v>
      </c>
      <c r="L21" s="71">
        <v>1261</v>
      </c>
      <c r="M21" s="71"/>
      <c r="N21" s="71">
        <v>372</v>
      </c>
      <c r="O21" s="71">
        <v>214</v>
      </c>
      <c r="P21" s="71">
        <v>158</v>
      </c>
      <c r="Q21" s="71"/>
      <c r="R21" s="71">
        <v>141</v>
      </c>
      <c r="S21" s="71">
        <v>80</v>
      </c>
      <c r="T21" s="71">
        <v>61</v>
      </c>
      <c r="U21" s="71"/>
      <c r="V21" s="71"/>
      <c r="W21" s="71"/>
      <c r="X21" s="71"/>
      <c r="Y21" s="71"/>
      <c r="Z21" s="71"/>
      <c r="AA21" s="71"/>
      <c r="AB21" s="71"/>
      <c r="AC21" s="7"/>
      <c r="AD21" s="7"/>
    </row>
    <row r="22" spans="1:30" x14ac:dyDescent="0.25">
      <c r="A22" s="93" t="s">
        <v>291</v>
      </c>
      <c r="B22" s="71">
        <f t="shared" si="3"/>
        <v>13492</v>
      </c>
      <c r="C22" s="71">
        <f t="shared" si="3"/>
        <v>8289</v>
      </c>
      <c r="D22" s="71">
        <f t="shared" si="3"/>
        <v>5203</v>
      </c>
      <c r="E22" s="71"/>
      <c r="F22" s="71">
        <v>2092</v>
      </c>
      <c r="G22" s="71">
        <v>1297</v>
      </c>
      <c r="H22" s="71">
        <v>795</v>
      </c>
      <c r="I22" s="71"/>
      <c r="J22" s="71">
        <v>9430</v>
      </c>
      <c r="K22" s="71">
        <v>5824</v>
      </c>
      <c r="L22" s="71">
        <v>3606</v>
      </c>
      <c r="M22" s="71"/>
      <c r="N22" s="71">
        <v>1261</v>
      </c>
      <c r="O22" s="71">
        <v>747</v>
      </c>
      <c r="P22" s="71">
        <v>514</v>
      </c>
      <c r="Q22" s="71"/>
      <c r="R22" s="71">
        <v>709</v>
      </c>
      <c r="S22" s="71">
        <v>421</v>
      </c>
      <c r="T22" s="71">
        <v>288</v>
      </c>
      <c r="U22" s="71"/>
      <c r="V22" s="71"/>
      <c r="W22" s="71"/>
      <c r="X22" s="71"/>
      <c r="Y22" s="71"/>
      <c r="Z22" s="71"/>
      <c r="AA22" s="71"/>
      <c r="AB22" s="71"/>
      <c r="AC22" s="7"/>
      <c r="AD22" s="7"/>
    </row>
    <row r="23" spans="1:30" x14ac:dyDescent="0.25">
      <c r="A23" s="93" t="s">
        <v>292</v>
      </c>
      <c r="B23" s="71">
        <f t="shared" si="3"/>
        <v>5516</v>
      </c>
      <c r="C23" s="71">
        <f t="shared" si="3"/>
        <v>3302</v>
      </c>
      <c r="D23" s="71">
        <f t="shared" si="3"/>
        <v>2214</v>
      </c>
      <c r="E23" s="71"/>
      <c r="F23" s="71">
        <v>578</v>
      </c>
      <c r="G23" s="71">
        <v>364</v>
      </c>
      <c r="H23" s="71">
        <v>214</v>
      </c>
      <c r="I23" s="71"/>
      <c r="J23" s="71">
        <v>3922</v>
      </c>
      <c r="K23" s="71">
        <v>2385</v>
      </c>
      <c r="L23" s="71">
        <v>1537</v>
      </c>
      <c r="M23" s="71"/>
      <c r="N23" s="71">
        <v>710</v>
      </c>
      <c r="O23" s="71">
        <v>397</v>
      </c>
      <c r="P23" s="71">
        <v>313</v>
      </c>
      <c r="Q23" s="71"/>
      <c r="R23" s="71">
        <v>306</v>
      </c>
      <c r="S23" s="71">
        <v>156</v>
      </c>
      <c r="T23" s="71">
        <v>150</v>
      </c>
      <c r="U23" s="71"/>
      <c r="V23" s="71"/>
      <c r="W23" s="71"/>
      <c r="X23" s="71"/>
      <c r="Y23" s="71"/>
      <c r="Z23" s="71"/>
      <c r="AA23" s="71"/>
      <c r="AB23" s="71"/>
      <c r="AD23" s="7"/>
    </row>
    <row r="24" spans="1:30" x14ac:dyDescent="0.25">
      <c r="A24" s="93" t="s">
        <v>293</v>
      </c>
      <c r="B24" s="71">
        <f t="shared" si="3"/>
        <v>16806</v>
      </c>
      <c r="C24" s="71">
        <f t="shared" si="3"/>
        <v>10337</v>
      </c>
      <c r="D24" s="71">
        <f t="shared" si="3"/>
        <v>6469</v>
      </c>
      <c r="E24" s="71"/>
      <c r="F24" s="71">
        <v>2190</v>
      </c>
      <c r="G24" s="71">
        <v>1462</v>
      </c>
      <c r="H24" s="71">
        <v>728</v>
      </c>
      <c r="I24" s="71"/>
      <c r="J24" s="71">
        <v>11208</v>
      </c>
      <c r="K24" s="71">
        <v>6950</v>
      </c>
      <c r="L24" s="71">
        <v>4258</v>
      </c>
      <c r="M24" s="71"/>
      <c r="N24" s="71">
        <v>2119</v>
      </c>
      <c r="O24" s="71">
        <v>1218</v>
      </c>
      <c r="P24" s="71">
        <v>901</v>
      </c>
      <c r="Q24" s="71"/>
      <c r="R24" s="71">
        <v>1289</v>
      </c>
      <c r="S24" s="71">
        <v>707</v>
      </c>
      <c r="T24" s="71">
        <v>582</v>
      </c>
      <c r="U24" s="71"/>
      <c r="V24" s="71"/>
      <c r="W24" s="71"/>
      <c r="X24" s="71"/>
      <c r="Y24" s="71"/>
      <c r="Z24" s="71"/>
      <c r="AA24" s="71"/>
      <c r="AB24" s="71"/>
      <c r="AD24" s="7"/>
    </row>
    <row r="25" spans="1:30" x14ac:dyDescent="0.25">
      <c r="A25" s="93" t="s">
        <v>294</v>
      </c>
      <c r="B25" s="71">
        <f t="shared" si="3"/>
        <v>2890</v>
      </c>
      <c r="C25" s="71">
        <f t="shared" si="3"/>
        <v>1814</v>
      </c>
      <c r="D25" s="71">
        <f t="shared" si="3"/>
        <v>1076</v>
      </c>
      <c r="E25" s="71"/>
      <c r="F25" s="71">
        <v>323</v>
      </c>
      <c r="G25" s="71">
        <v>226</v>
      </c>
      <c r="H25" s="71">
        <v>97</v>
      </c>
      <c r="I25" s="71"/>
      <c r="J25" s="71">
        <v>2359</v>
      </c>
      <c r="K25" s="71">
        <v>1465</v>
      </c>
      <c r="L25" s="71">
        <v>894</v>
      </c>
      <c r="M25" s="71"/>
      <c r="N25" s="71">
        <v>144</v>
      </c>
      <c r="O25" s="71">
        <v>79</v>
      </c>
      <c r="P25" s="71">
        <v>65</v>
      </c>
      <c r="Q25" s="71"/>
      <c r="R25" s="71">
        <v>64</v>
      </c>
      <c r="S25" s="71">
        <v>44</v>
      </c>
      <c r="T25" s="71">
        <v>20</v>
      </c>
      <c r="U25" s="71"/>
      <c r="V25" s="71"/>
      <c r="W25" s="71"/>
      <c r="X25" s="71"/>
      <c r="Y25" s="71"/>
      <c r="Z25" s="71"/>
      <c r="AA25" s="71"/>
      <c r="AB25" s="71"/>
      <c r="AD25" s="7"/>
    </row>
    <row r="26" spans="1:30" x14ac:dyDescent="0.25">
      <c r="A26" s="93" t="s">
        <v>295</v>
      </c>
      <c r="B26" s="71">
        <f t="shared" si="3"/>
        <v>5030</v>
      </c>
      <c r="C26" s="71">
        <f t="shared" si="3"/>
        <v>3111</v>
      </c>
      <c r="D26" s="71">
        <f t="shared" si="3"/>
        <v>1919</v>
      </c>
      <c r="E26" s="71"/>
      <c r="F26" s="71">
        <v>402</v>
      </c>
      <c r="G26" s="71">
        <v>254</v>
      </c>
      <c r="H26" s="71">
        <v>148</v>
      </c>
      <c r="I26" s="71"/>
      <c r="J26" s="71">
        <v>4015</v>
      </c>
      <c r="K26" s="71">
        <v>2502</v>
      </c>
      <c r="L26" s="71">
        <v>1513</v>
      </c>
      <c r="M26" s="71"/>
      <c r="N26" s="71">
        <v>392</v>
      </c>
      <c r="O26" s="71">
        <v>233</v>
      </c>
      <c r="P26" s="71">
        <v>159</v>
      </c>
      <c r="Q26" s="71"/>
      <c r="R26" s="71">
        <v>221</v>
      </c>
      <c r="S26" s="71">
        <v>122</v>
      </c>
      <c r="T26" s="71">
        <v>99</v>
      </c>
      <c r="U26" s="71"/>
      <c r="V26" s="71"/>
      <c r="W26" s="71"/>
      <c r="X26" s="71"/>
      <c r="Y26" s="71"/>
      <c r="Z26" s="71"/>
      <c r="AA26" s="71"/>
      <c r="AB26" s="71"/>
      <c r="AD26" s="7"/>
    </row>
    <row r="27" spans="1:30" x14ac:dyDescent="0.25">
      <c r="A27" s="93" t="s">
        <v>296</v>
      </c>
      <c r="B27" s="71">
        <f t="shared" si="3"/>
        <v>3014</v>
      </c>
      <c r="C27" s="71">
        <f t="shared" si="3"/>
        <v>1822</v>
      </c>
      <c r="D27" s="71">
        <f t="shared" si="3"/>
        <v>1192</v>
      </c>
      <c r="E27" s="71"/>
      <c r="F27" s="71">
        <v>285</v>
      </c>
      <c r="G27" s="71">
        <v>196</v>
      </c>
      <c r="H27" s="71">
        <v>89</v>
      </c>
      <c r="I27" s="71"/>
      <c r="J27" s="71">
        <v>2320</v>
      </c>
      <c r="K27" s="71">
        <v>1396</v>
      </c>
      <c r="L27" s="71">
        <v>924</v>
      </c>
      <c r="M27" s="71"/>
      <c r="N27" s="71">
        <v>228</v>
      </c>
      <c r="O27" s="71">
        <v>130</v>
      </c>
      <c r="P27" s="71">
        <v>98</v>
      </c>
      <c r="Q27" s="71"/>
      <c r="R27" s="71">
        <v>181</v>
      </c>
      <c r="S27" s="71">
        <v>100</v>
      </c>
      <c r="T27" s="71">
        <v>81</v>
      </c>
      <c r="U27" s="71"/>
      <c r="V27" s="71"/>
      <c r="W27" s="71"/>
      <c r="X27" s="71"/>
      <c r="Y27" s="71"/>
      <c r="Z27" s="71"/>
      <c r="AA27" s="71"/>
      <c r="AB27" s="71"/>
      <c r="AD27" s="7"/>
    </row>
    <row r="28" spans="1:30" x14ac:dyDescent="0.25">
      <c r="A28" s="93" t="s">
        <v>297</v>
      </c>
      <c r="B28" s="71">
        <f t="shared" si="3"/>
        <v>4141</v>
      </c>
      <c r="C28" s="71">
        <f t="shared" si="3"/>
        <v>2486</v>
      </c>
      <c r="D28" s="71">
        <f t="shared" si="3"/>
        <v>1655</v>
      </c>
      <c r="E28" s="71"/>
      <c r="F28" s="71">
        <v>308</v>
      </c>
      <c r="G28" s="71">
        <v>215</v>
      </c>
      <c r="H28" s="71">
        <v>93</v>
      </c>
      <c r="I28" s="71"/>
      <c r="J28" s="71">
        <v>3295</v>
      </c>
      <c r="K28" s="71">
        <v>1960</v>
      </c>
      <c r="L28" s="71">
        <v>1335</v>
      </c>
      <c r="M28" s="71"/>
      <c r="N28" s="71">
        <v>299</v>
      </c>
      <c r="O28" s="71">
        <v>179</v>
      </c>
      <c r="P28" s="71">
        <v>120</v>
      </c>
      <c r="Q28" s="71"/>
      <c r="R28" s="71">
        <v>239</v>
      </c>
      <c r="S28" s="71">
        <v>132</v>
      </c>
      <c r="T28" s="71">
        <v>107</v>
      </c>
      <c r="U28" s="71"/>
      <c r="V28" s="71"/>
      <c r="W28" s="71"/>
      <c r="X28" s="71"/>
      <c r="Y28" s="71"/>
      <c r="Z28" s="71"/>
      <c r="AA28" s="71"/>
      <c r="AB28" s="71"/>
      <c r="AD28" s="7"/>
    </row>
    <row r="29" spans="1:30" x14ac:dyDescent="0.25">
      <c r="A29" s="93" t="s">
        <v>298</v>
      </c>
      <c r="B29" s="71">
        <f t="shared" si="3"/>
        <v>3432</v>
      </c>
      <c r="C29" s="71">
        <f t="shared" si="3"/>
        <v>2128</v>
      </c>
      <c r="D29" s="71">
        <f t="shared" si="3"/>
        <v>1304</v>
      </c>
      <c r="E29" s="71"/>
      <c r="F29" s="71">
        <v>273</v>
      </c>
      <c r="G29" s="71">
        <v>195</v>
      </c>
      <c r="H29" s="71">
        <v>78</v>
      </c>
      <c r="I29" s="71"/>
      <c r="J29" s="71">
        <v>2547</v>
      </c>
      <c r="K29" s="71">
        <v>1555</v>
      </c>
      <c r="L29" s="71">
        <v>992</v>
      </c>
      <c r="M29" s="71"/>
      <c r="N29" s="71">
        <v>393</v>
      </c>
      <c r="O29" s="71">
        <v>242</v>
      </c>
      <c r="P29" s="71">
        <v>151</v>
      </c>
      <c r="Q29" s="71"/>
      <c r="R29" s="71">
        <v>219</v>
      </c>
      <c r="S29" s="71">
        <v>136</v>
      </c>
      <c r="T29" s="71">
        <v>83</v>
      </c>
      <c r="U29" s="71"/>
      <c r="V29" s="71"/>
      <c r="W29" s="71"/>
      <c r="X29" s="71"/>
      <c r="Y29" s="71"/>
      <c r="Z29" s="71"/>
      <c r="AA29" s="71"/>
      <c r="AB29" s="71"/>
      <c r="AD29" s="7"/>
    </row>
    <row r="30" spans="1:30" x14ac:dyDescent="0.25">
      <c r="A30" s="93" t="s">
        <v>299</v>
      </c>
      <c r="B30" s="71">
        <f t="shared" si="3"/>
        <v>7299</v>
      </c>
      <c r="C30" s="71">
        <f t="shared" si="3"/>
        <v>4596</v>
      </c>
      <c r="D30" s="71">
        <f t="shared" si="3"/>
        <v>2703</v>
      </c>
      <c r="E30" s="71"/>
      <c r="F30" s="71">
        <v>736</v>
      </c>
      <c r="G30" s="71">
        <v>503</v>
      </c>
      <c r="H30" s="71">
        <v>233</v>
      </c>
      <c r="I30" s="71"/>
      <c r="J30" s="71">
        <v>5637</v>
      </c>
      <c r="K30" s="71">
        <v>3579</v>
      </c>
      <c r="L30" s="71">
        <v>2058</v>
      </c>
      <c r="M30" s="71"/>
      <c r="N30" s="71">
        <v>696</v>
      </c>
      <c r="O30" s="71">
        <v>388</v>
      </c>
      <c r="P30" s="71">
        <v>308</v>
      </c>
      <c r="Q30" s="71"/>
      <c r="R30" s="71">
        <v>230</v>
      </c>
      <c r="S30" s="71">
        <v>126</v>
      </c>
      <c r="T30" s="71">
        <v>104</v>
      </c>
      <c r="U30" s="71"/>
      <c r="V30" s="71"/>
      <c r="W30" s="71"/>
      <c r="X30" s="71"/>
      <c r="Y30" s="71"/>
      <c r="Z30" s="71"/>
      <c r="AA30" s="71"/>
      <c r="AB30" s="71"/>
      <c r="AD30" s="7"/>
    </row>
    <row r="31" spans="1:30" x14ac:dyDescent="0.25">
      <c r="A31" s="93" t="s">
        <v>300</v>
      </c>
      <c r="B31" s="71">
        <f t="shared" si="3"/>
        <v>6966</v>
      </c>
      <c r="C31" s="71">
        <f t="shared" si="3"/>
        <v>4084</v>
      </c>
      <c r="D31" s="71">
        <f t="shared" si="3"/>
        <v>2882</v>
      </c>
      <c r="E31" s="71"/>
      <c r="F31" s="71">
        <v>417</v>
      </c>
      <c r="G31" s="71">
        <v>285</v>
      </c>
      <c r="H31" s="71">
        <v>132</v>
      </c>
      <c r="I31" s="71"/>
      <c r="J31" s="71">
        <v>5560</v>
      </c>
      <c r="K31" s="71">
        <v>3228</v>
      </c>
      <c r="L31" s="71">
        <v>2332</v>
      </c>
      <c r="M31" s="71"/>
      <c r="N31" s="71">
        <v>688</v>
      </c>
      <c r="O31" s="71">
        <v>418</v>
      </c>
      <c r="P31" s="71">
        <v>270</v>
      </c>
      <c r="Q31" s="71"/>
      <c r="R31" s="71">
        <v>301</v>
      </c>
      <c r="S31" s="71">
        <v>153</v>
      </c>
      <c r="T31" s="71">
        <v>148</v>
      </c>
      <c r="U31" s="71"/>
      <c r="V31" s="71"/>
      <c r="W31" s="71"/>
      <c r="X31" s="71"/>
      <c r="Y31" s="71"/>
      <c r="Z31" s="71"/>
      <c r="AA31" s="71"/>
      <c r="AB31" s="71"/>
      <c r="AD31" s="7"/>
    </row>
    <row r="32" spans="1:30" x14ac:dyDescent="0.25">
      <c r="A32" s="93" t="s">
        <v>301</v>
      </c>
      <c r="B32" s="71">
        <f t="shared" si="3"/>
        <v>3092</v>
      </c>
      <c r="C32" s="71">
        <f t="shared" si="3"/>
        <v>1895</v>
      </c>
      <c r="D32" s="71">
        <f t="shared" si="3"/>
        <v>1197</v>
      </c>
      <c r="E32" s="71"/>
      <c r="F32" s="71">
        <v>378</v>
      </c>
      <c r="G32" s="71">
        <v>248</v>
      </c>
      <c r="H32" s="71">
        <v>130</v>
      </c>
      <c r="I32" s="71"/>
      <c r="J32" s="71">
        <v>2573</v>
      </c>
      <c r="K32" s="71">
        <v>1549</v>
      </c>
      <c r="L32" s="71">
        <v>1024</v>
      </c>
      <c r="M32" s="71"/>
      <c r="N32" s="71">
        <v>93</v>
      </c>
      <c r="O32" s="71">
        <v>69</v>
      </c>
      <c r="P32" s="71">
        <v>24</v>
      </c>
      <c r="Q32" s="71"/>
      <c r="R32" s="71">
        <v>48</v>
      </c>
      <c r="S32" s="71">
        <v>29</v>
      </c>
      <c r="T32" s="71">
        <v>19</v>
      </c>
      <c r="U32" s="71"/>
      <c r="V32" s="71"/>
      <c r="W32" s="71"/>
      <c r="X32" s="71"/>
      <c r="Y32" s="71"/>
      <c r="Z32" s="71"/>
      <c r="AA32" s="71"/>
      <c r="AB32" s="71"/>
      <c r="AD32" s="7"/>
    </row>
    <row r="33" spans="1:30" x14ac:dyDescent="0.25">
      <c r="A33" s="93" t="s">
        <v>302</v>
      </c>
      <c r="B33" s="71">
        <f t="shared" si="3"/>
        <v>3668</v>
      </c>
      <c r="C33" s="71">
        <f t="shared" si="3"/>
        <v>2228</v>
      </c>
      <c r="D33" s="71">
        <f t="shared" si="3"/>
        <v>1440</v>
      </c>
      <c r="E33" s="71"/>
      <c r="F33" s="71">
        <v>280</v>
      </c>
      <c r="G33" s="71">
        <v>194</v>
      </c>
      <c r="H33" s="71">
        <v>86</v>
      </c>
      <c r="I33" s="71"/>
      <c r="J33" s="71">
        <v>2986</v>
      </c>
      <c r="K33" s="71">
        <v>1805</v>
      </c>
      <c r="L33" s="71">
        <v>1181</v>
      </c>
      <c r="M33" s="71"/>
      <c r="N33" s="71">
        <v>285</v>
      </c>
      <c r="O33" s="71">
        <v>174</v>
      </c>
      <c r="P33" s="71">
        <v>111</v>
      </c>
      <c r="Q33" s="71"/>
      <c r="R33" s="71">
        <v>117</v>
      </c>
      <c r="S33" s="71">
        <v>55</v>
      </c>
      <c r="T33" s="71">
        <v>62</v>
      </c>
      <c r="U33" s="71"/>
      <c r="V33" s="71"/>
      <c r="W33" s="71"/>
      <c r="X33" s="71"/>
      <c r="Y33" s="71"/>
      <c r="Z33" s="71"/>
      <c r="AA33" s="71"/>
      <c r="AB33" s="71"/>
      <c r="AD33" s="7"/>
    </row>
    <row r="34" spans="1:30" x14ac:dyDescent="0.25">
      <c r="A34" s="93" t="s">
        <v>303</v>
      </c>
      <c r="B34" s="71">
        <f t="shared" si="3"/>
        <v>1271</v>
      </c>
      <c r="C34" s="71">
        <f t="shared" si="3"/>
        <v>807</v>
      </c>
      <c r="D34" s="71">
        <f t="shared" si="3"/>
        <v>464</v>
      </c>
      <c r="E34" s="71"/>
      <c r="F34" s="71">
        <v>106</v>
      </c>
      <c r="G34" s="71">
        <v>70</v>
      </c>
      <c r="H34" s="71">
        <v>36</v>
      </c>
      <c r="I34" s="71"/>
      <c r="J34" s="71">
        <v>1129</v>
      </c>
      <c r="K34" s="71">
        <v>714</v>
      </c>
      <c r="L34" s="71">
        <v>415</v>
      </c>
      <c r="M34" s="71"/>
      <c r="N34" s="71">
        <v>23</v>
      </c>
      <c r="O34" s="71">
        <v>17</v>
      </c>
      <c r="P34" s="71">
        <v>6</v>
      </c>
      <c r="Q34" s="71"/>
      <c r="R34" s="71">
        <v>13</v>
      </c>
      <c r="S34" s="71">
        <v>6</v>
      </c>
      <c r="T34" s="71">
        <v>7</v>
      </c>
      <c r="U34" s="71"/>
      <c r="V34" s="71"/>
      <c r="W34" s="71"/>
      <c r="X34" s="71"/>
      <c r="Y34" s="71"/>
      <c r="Z34" s="71"/>
      <c r="AA34" s="71"/>
      <c r="AB34" s="71"/>
      <c r="AD34" s="7"/>
    </row>
    <row r="35" spans="1:30" x14ac:dyDescent="0.25">
      <c r="A35" s="27" t="s">
        <v>304</v>
      </c>
      <c r="B35" s="71">
        <f t="shared" si="3"/>
        <v>8907</v>
      </c>
      <c r="C35" s="71">
        <f t="shared" si="3"/>
        <v>5447</v>
      </c>
      <c r="D35" s="71">
        <f t="shared" si="3"/>
        <v>3460</v>
      </c>
      <c r="E35" s="71"/>
      <c r="F35" s="71">
        <v>831</v>
      </c>
      <c r="G35" s="71">
        <v>564</v>
      </c>
      <c r="H35" s="71">
        <v>267</v>
      </c>
      <c r="I35" s="71"/>
      <c r="J35" s="71">
        <v>6833</v>
      </c>
      <c r="K35" s="71">
        <v>4161</v>
      </c>
      <c r="L35" s="71">
        <v>2672</v>
      </c>
      <c r="M35" s="71"/>
      <c r="N35" s="71">
        <v>877</v>
      </c>
      <c r="O35" s="71">
        <v>536</v>
      </c>
      <c r="P35" s="71">
        <v>341</v>
      </c>
      <c r="Q35" s="71"/>
      <c r="R35" s="71">
        <v>366</v>
      </c>
      <c r="S35" s="71">
        <v>186</v>
      </c>
      <c r="T35" s="71">
        <v>180</v>
      </c>
      <c r="U35" s="71"/>
      <c r="V35" s="71"/>
      <c r="W35" s="71"/>
      <c r="X35" s="71"/>
      <c r="Y35" s="71"/>
      <c r="Z35" s="71"/>
      <c r="AA35" s="71"/>
      <c r="AB35" s="71"/>
      <c r="AD35" s="7"/>
    </row>
    <row r="36" spans="1:30" x14ac:dyDescent="0.25">
      <c r="A36" s="27" t="s">
        <v>305</v>
      </c>
      <c r="B36" s="71">
        <f t="shared" si="3"/>
        <v>7493</v>
      </c>
      <c r="C36" s="71">
        <f t="shared" si="3"/>
        <v>4682</v>
      </c>
      <c r="D36" s="71">
        <f t="shared" si="3"/>
        <v>2811</v>
      </c>
      <c r="E36" s="71"/>
      <c r="F36" s="71">
        <v>795</v>
      </c>
      <c r="G36" s="71">
        <v>535</v>
      </c>
      <c r="H36" s="71">
        <v>260</v>
      </c>
      <c r="I36" s="71"/>
      <c r="J36" s="71">
        <v>5605</v>
      </c>
      <c r="K36" s="71">
        <v>3483</v>
      </c>
      <c r="L36" s="71">
        <v>2122</v>
      </c>
      <c r="M36" s="71"/>
      <c r="N36" s="71">
        <v>756</v>
      </c>
      <c r="O36" s="71">
        <v>461</v>
      </c>
      <c r="P36" s="71">
        <v>295</v>
      </c>
      <c r="Q36" s="71"/>
      <c r="R36" s="71">
        <v>337</v>
      </c>
      <c r="S36" s="71">
        <v>203</v>
      </c>
      <c r="T36" s="71">
        <v>134</v>
      </c>
      <c r="U36" s="71"/>
      <c r="V36" s="71"/>
      <c r="W36" s="71"/>
      <c r="X36" s="71"/>
      <c r="Y36" s="71"/>
      <c r="Z36" s="71"/>
      <c r="AA36" s="71"/>
      <c r="AB36" s="71"/>
      <c r="AD36" s="7"/>
    </row>
    <row r="37" spans="1:30" ht="13.5" thickBot="1" x14ac:dyDescent="0.3">
      <c r="A37" s="27" t="s">
        <v>306</v>
      </c>
      <c r="B37" s="71">
        <f t="shared" si="3"/>
        <v>747</v>
      </c>
      <c r="C37" s="71">
        <f t="shared" si="3"/>
        <v>455</v>
      </c>
      <c r="D37" s="71">
        <f t="shared" si="3"/>
        <v>292</v>
      </c>
      <c r="E37" s="71"/>
      <c r="F37" s="71">
        <v>45</v>
      </c>
      <c r="G37" s="71">
        <v>38</v>
      </c>
      <c r="H37" s="71">
        <v>7</v>
      </c>
      <c r="I37" s="71"/>
      <c r="J37" s="71">
        <v>543</v>
      </c>
      <c r="K37" s="71">
        <v>320</v>
      </c>
      <c r="L37" s="71">
        <v>223</v>
      </c>
      <c r="M37" s="71"/>
      <c r="N37" s="71">
        <v>126</v>
      </c>
      <c r="O37" s="71">
        <v>75</v>
      </c>
      <c r="P37" s="71">
        <v>51</v>
      </c>
      <c r="Q37" s="71"/>
      <c r="R37" s="71">
        <v>33</v>
      </c>
      <c r="S37" s="71">
        <v>22</v>
      </c>
      <c r="T37" s="71">
        <v>11</v>
      </c>
      <c r="U37" s="71"/>
      <c r="V37" s="71"/>
      <c r="W37" s="71"/>
      <c r="X37" s="71"/>
      <c r="Y37" s="71"/>
      <c r="Z37" s="71"/>
      <c r="AA37" s="71"/>
      <c r="AB37" s="71"/>
      <c r="AD37" s="7"/>
    </row>
    <row r="38" spans="1:30" x14ac:dyDescent="0.25">
      <c r="A38" s="450" t="s">
        <v>585</v>
      </c>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row>
    <row r="39" spans="1:30" x14ac:dyDescent="0.25">
      <c r="A39" s="468" t="s">
        <v>586</v>
      </c>
      <c r="B39" s="468"/>
      <c r="C39" s="468"/>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row>
    <row r="40" spans="1:30" x14ac:dyDescent="0.25">
      <c r="A40" s="8" t="s">
        <v>262</v>
      </c>
      <c r="B40" s="8"/>
      <c r="C40" s="8"/>
      <c r="D40" s="8"/>
      <c r="E40" s="8"/>
      <c r="F40" s="8"/>
      <c r="G40" s="8"/>
      <c r="H40" s="8"/>
      <c r="I40" s="8"/>
      <c r="J40" s="8"/>
      <c r="K40" s="8"/>
      <c r="L40" s="8"/>
      <c r="M40" s="8"/>
      <c r="N40" s="8"/>
      <c r="O40" s="8"/>
      <c r="P40" s="8"/>
      <c r="Q40" s="8"/>
      <c r="R40" s="8"/>
      <c r="S40" s="8"/>
      <c r="T40" s="8"/>
      <c r="U40" s="8"/>
      <c r="V40" s="8"/>
      <c r="W40" s="8"/>
      <c r="X40" s="8"/>
      <c r="Y40" s="8"/>
      <c r="Z40" s="8"/>
      <c r="AA40" s="8"/>
      <c r="AB40" s="8"/>
    </row>
  </sheetData>
  <mergeCells count="16">
    <mergeCell ref="A1:AB1"/>
    <mergeCell ref="A2:AB2"/>
    <mergeCell ref="A3:AB3"/>
    <mergeCell ref="A4:AB4"/>
    <mergeCell ref="A5:AB5"/>
    <mergeCell ref="A38:AB38"/>
    <mergeCell ref="A39:AB39"/>
    <mergeCell ref="A6:AB6"/>
    <mergeCell ref="V7:X7"/>
    <mergeCell ref="Z7:AB7"/>
    <mergeCell ref="A7:A8"/>
    <mergeCell ref="B7:D7"/>
    <mergeCell ref="F7:H7"/>
    <mergeCell ref="J7:L7"/>
    <mergeCell ref="N7:P7"/>
    <mergeCell ref="R7:T7"/>
  </mergeCells>
  <conditionalFormatting sqref="B10:AB37 AD10:AD37">
    <cfRule type="cellIs" dxfId="104" priority="4" operator="equal">
      <formula>0</formula>
    </cfRule>
  </conditionalFormatting>
  <conditionalFormatting sqref="AC9:AC12">
    <cfRule type="cellIs" dxfId="103" priority="3" operator="equal">
      <formula>0</formula>
    </cfRule>
  </conditionalFormatting>
  <conditionalFormatting sqref="AC14:AC17">
    <cfRule type="cellIs" dxfId="102" priority="2" operator="equal">
      <formula>0</formula>
    </cfRule>
  </conditionalFormatting>
  <conditionalFormatting sqref="AC19:AC22">
    <cfRule type="cellIs" dxfId="101" priority="1" operator="equal">
      <formula>0</formula>
    </cfRule>
  </conditionalFormatting>
  <hyperlinks>
    <hyperlink ref="AC2" location="Contenido!A1" display="Contenido" xr:uid="{6533A04E-DBC7-4CD1-99AF-122B1F5B156D}"/>
  </hyperlinks>
  <printOptions horizontalCentered="1"/>
  <pageMargins left="0.39370078740157483" right="0.39370078740157483" top="0.39370078740157483" bottom="0.39370078740157483" header="0.31496062992125984" footer="0.31496062992125984"/>
  <pageSetup paperSize="172" scale="66"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A828-69EC-4220-A066-488E58741523}">
  <sheetPr codeName="Hoja123">
    <tabColor rgb="FFAFCAFF"/>
    <pageSetUpPr fitToPage="1"/>
  </sheetPr>
  <dimension ref="A1:AC41"/>
  <sheetViews>
    <sheetView showGridLines="0" showOutlineSymbols="0" showWhiteSpace="0" topLeftCell="A8" workbookViewId="0">
      <selection activeCell="C35" sqref="C35"/>
    </sheetView>
  </sheetViews>
  <sheetFormatPr baseColWidth="10" defaultColWidth="11" defaultRowHeight="13" x14ac:dyDescent="0.25"/>
  <cols>
    <col min="1" max="1" width="20.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 style="240" customWidth="1"/>
    <col min="18" max="18" width="6.33203125" style="240" bestFit="1" customWidth="1"/>
    <col min="19" max="19" width="7.33203125" style="240" bestFit="1" customWidth="1"/>
    <col min="20" max="20" width="6.33203125" style="240" bestFit="1" customWidth="1"/>
    <col min="21" max="21" width="1" style="240" customWidth="1"/>
    <col min="22" max="22" width="7.08203125" style="240" customWidth="1"/>
    <col min="23" max="23" width="7.33203125" style="240" bestFit="1" customWidth="1"/>
    <col min="24" max="24" width="5.5" style="240" bestFit="1" customWidth="1"/>
    <col min="25" max="25" width="1" style="240" customWidth="1"/>
    <col min="26" max="26" width="5.33203125" style="240" bestFit="1" customWidth="1"/>
    <col min="27" max="27" width="7.33203125" style="240" bestFit="1" customWidth="1"/>
    <col min="28" max="28" width="5.5" style="240" bestFit="1" customWidth="1"/>
    <col min="29" max="16384" width="11" style="8"/>
  </cols>
  <sheetData>
    <row r="1" spans="1:29" ht="15" customHeight="1" x14ac:dyDescent="0.25">
      <c r="A1" s="436" t="s">
        <v>598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6" t="s">
        <v>579</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5" customHeight="1" x14ac:dyDescent="0.25">
      <c r="A3" s="437" t="s">
        <v>580</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5" customHeight="1" x14ac:dyDescent="0.25">
      <c r="A4" s="437" t="s">
        <v>588</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7" t="s">
        <v>596</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row>
    <row r="6" spans="1:29" ht="14.5" x14ac:dyDescent="0.25">
      <c r="A6" s="437" t="s">
        <v>901</v>
      </c>
      <c r="B6" s="437"/>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6"/>
    </row>
    <row r="7" spans="1:29" ht="15.75" customHeight="1" x14ac:dyDescent="0.25">
      <c r="A7" s="436" t="s">
        <v>909</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6"/>
    </row>
    <row r="8" spans="1:29" s="6" customFormat="1" ht="18.649999999999999" customHeight="1" x14ac:dyDescent="0.25">
      <c r="A8" s="438" t="s">
        <v>597</v>
      </c>
      <c r="B8" s="435" t="s">
        <v>188</v>
      </c>
      <c r="C8" s="435"/>
      <c r="D8" s="435"/>
      <c r="E8" s="110"/>
      <c r="F8" s="460" t="s">
        <v>21</v>
      </c>
      <c r="G8" s="460"/>
      <c r="H8" s="460"/>
      <c r="I8" s="110"/>
      <c r="J8" s="435" t="s">
        <v>30</v>
      </c>
      <c r="K8" s="435"/>
      <c r="L8" s="435"/>
      <c r="M8" s="110"/>
      <c r="N8" s="435" t="s">
        <v>518</v>
      </c>
      <c r="O8" s="435"/>
      <c r="P8" s="435"/>
      <c r="Q8" s="110"/>
      <c r="R8" s="460" t="s">
        <v>583</v>
      </c>
      <c r="S8" s="460"/>
      <c r="T8" s="460"/>
      <c r="U8" s="110"/>
      <c r="V8" s="435" t="s">
        <v>584</v>
      </c>
      <c r="W8" s="435"/>
      <c r="X8" s="435"/>
      <c r="Y8" s="110"/>
      <c r="Z8" s="460" t="s">
        <v>1037</v>
      </c>
      <c r="AA8" s="435"/>
      <c r="AB8" s="435"/>
    </row>
    <row r="9" spans="1:29" s="6" customFormat="1" ht="18.649999999999999" customHeight="1" x14ac:dyDescent="0.25">
      <c r="A9" s="438"/>
      <c r="B9" s="112" t="s">
        <v>188</v>
      </c>
      <c r="C9" s="112" t="s">
        <v>258</v>
      </c>
      <c r="D9" s="112" t="s">
        <v>259</v>
      </c>
      <c r="E9" s="113"/>
      <c r="F9" s="112" t="s">
        <v>188</v>
      </c>
      <c r="G9" s="112" t="s">
        <v>258</v>
      </c>
      <c r="H9" s="112" t="s">
        <v>259</v>
      </c>
      <c r="I9" s="113"/>
      <c r="J9" s="112" t="s">
        <v>188</v>
      </c>
      <c r="K9" s="112" t="s">
        <v>258</v>
      </c>
      <c r="L9" s="112" t="s">
        <v>259</v>
      </c>
      <c r="M9" s="113"/>
      <c r="N9" s="112" t="s">
        <v>188</v>
      </c>
      <c r="O9" s="112" t="s">
        <v>258</v>
      </c>
      <c r="P9" s="112" t="s">
        <v>259</v>
      </c>
      <c r="Q9" s="113"/>
      <c r="R9" s="112" t="s">
        <v>188</v>
      </c>
      <c r="S9" s="112" t="s">
        <v>258</v>
      </c>
      <c r="T9" s="112" t="s">
        <v>259</v>
      </c>
      <c r="U9" s="113"/>
      <c r="V9" s="112" t="s">
        <v>188</v>
      </c>
      <c r="W9" s="112" t="s">
        <v>258</v>
      </c>
      <c r="X9" s="112" t="s">
        <v>259</v>
      </c>
      <c r="Y9" s="113"/>
      <c r="Z9" s="112" t="s">
        <v>188</v>
      </c>
      <c r="AA9" s="112" t="s">
        <v>258</v>
      </c>
      <c r="AB9" s="112" t="s">
        <v>259</v>
      </c>
      <c r="AC9" s="25"/>
    </row>
    <row r="10" spans="1:29" s="6" customFormat="1" x14ac:dyDescent="0.25">
      <c r="A10" s="161"/>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7"/>
    </row>
    <row r="11" spans="1:29" s="6" customFormat="1" x14ac:dyDescent="0.25">
      <c r="A11" s="157" t="s">
        <v>188</v>
      </c>
      <c r="B11" s="25">
        <f>SUM(B12:B38)</f>
        <v>132647</v>
      </c>
      <c r="C11" s="25">
        <f>SUM(C12:C38)</f>
        <v>81421</v>
      </c>
      <c r="D11" s="25">
        <f>SUM(D12:D38)</f>
        <v>51226</v>
      </c>
      <c r="E11" s="25"/>
      <c r="F11" s="25">
        <f>SUM(F12:F38)</f>
        <v>12209</v>
      </c>
      <c r="G11" s="25">
        <f t="shared" ref="G11:T11" si="0">SUM(G12:G38)</f>
        <v>8110</v>
      </c>
      <c r="H11" s="25">
        <f t="shared" si="0"/>
        <v>4099</v>
      </c>
      <c r="I11" s="25"/>
      <c r="J11" s="25">
        <f>SUM(J12:J38)</f>
        <v>104188</v>
      </c>
      <c r="K11" s="25">
        <f t="shared" si="0"/>
        <v>64122</v>
      </c>
      <c r="L11" s="25">
        <f t="shared" si="0"/>
        <v>40066</v>
      </c>
      <c r="M11" s="25"/>
      <c r="N11" s="25">
        <f>SUM(N12:N38)</f>
        <v>9544</v>
      </c>
      <c r="O11" s="25">
        <f t="shared" si="0"/>
        <v>5519</v>
      </c>
      <c r="P11" s="25">
        <f t="shared" si="0"/>
        <v>4025</v>
      </c>
      <c r="Q11" s="25"/>
      <c r="R11" s="25">
        <f>SUM(R12:R38)</f>
        <v>5388</v>
      </c>
      <c r="S11" s="25">
        <f t="shared" si="0"/>
        <v>2988</v>
      </c>
      <c r="T11" s="25">
        <f t="shared" si="0"/>
        <v>2400</v>
      </c>
      <c r="U11" s="25"/>
      <c r="V11" s="70">
        <f>+V12</f>
        <v>851</v>
      </c>
      <c r="W11" s="70">
        <f t="shared" ref="W11:X11" si="1">+W12</f>
        <v>432</v>
      </c>
      <c r="X11" s="70">
        <f t="shared" si="1"/>
        <v>419</v>
      </c>
      <c r="Y11" s="70">
        <v>0</v>
      </c>
      <c r="Z11" s="70">
        <f>+Z12</f>
        <v>467</v>
      </c>
      <c r="AA11" s="70">
        <f t="shared" ref="AA11:AB11" si="2">+AA12</f>
        <v>250</v>
      </c>
      <c r="AB11" s="70">
        <f t="shared" si="2"/>
        <v>217</v>
      </c>
      <c r="AC11" s="7"/>
    </row>
    <row r="12" spans="1:29" x14ac:dyDescent="0.25">
      <c r="A12" s="93" t="s">
        <v>280</v>
      </c>
      <c r="B12" s="71">
        <f>+F12+J12+N12+R12+V12+Z12</f>
        <v>7407</v>
      </c>
      <c r="C12" s="71">
        <f>+G12+K12+O12+S12+W12+AA12</f>
        <v>4475</v>
      </c>
      <c r="D12" s="71">
        <f>+H12+L12+P12+T12+X12+AB12</f>
        <v>2932</v>
      </c>
      <c r="E12" s="71"/>
      <c r="F12" s="71">
        <v>730</v>
      </c>
      <c r="G12" s="71">
        <v>482</v>
      </c>
      <c r="H12" s="71">
        <v>248</v>
      </c>
      <c r="I12" s="71"/>
      <c r="J12" s="71">
        <v>4236</v>
      </c>
      <c r="K12" s="71">
        <v>2729</v>
      </c>
      <c r="L12" s="71">
        <v>1507</v>
      </c>
      <c r="M12" s="71"/>
      <c r="N12" s="71">
        <v>613</v>
      </c>
      <c r="O12" s="71">
        <v>337</v>
      </c>
      <c r="P12" s="71">
        <v>276</v>
      </c>
      <c r="Q12" s="71"/>
      <c r="R12" s="71">
        <v>510</v>
      </c>
      <c r="S12" s="71">
        <v>245</v>
      </c>
      <c r="T12" s="71">
        <v>265</v>
      </c>
      <c r="U12" s="71"/>
      <c r="V12" s="71">
        <v>851</v>
      </c>
      <c r="W12" s="71">
        <v>432</v>
      </c>
      <c r="X12" s="71">
        <v>419</v>
      </c>
      <c r="Y12" s="71"/>
      <c r="Z12" s="71">
        <v>467</v>
      </c>
      <c r="AA12" s="71">
        <v>250</v>
      </c>
      <c r="AB12" s="71">
        <v>217</v>
      </c>
      <c r="AC12" s="7"/>
    </row>
    <row r="13" spans="1:29" x14ac:dyDescent="0.25">
      <c r="A13" s="93" t="s">
        <v>281</v>
      </c>
      <c r="B13" s="71">
        <f t="shared" ref="B13:D38" si="3">+F13+J13+N13+R13+V13+Z13</f>
        <v>8184</v>
      </c>
      <c r="C13" s="71">
        <f t="shared" si="3"/>
        <v>5038</v>
      </c>
      <c r="D13" s="71">
        <f t="shared" si="3"/>
        <v>3146</v>
      </c>
      <c r="E13" s="71"/>
      <c r="F13" s="71">
        <v>867</v>
      </c>
      <c r="G13" s="71">
        <v>545</v>
      </c>
      <c r="H13" s="71">
        <v>322</v>
      </c>
      <c r="I13" s="71"/>
      <c r="J13" s="71">
        <v>5480</v>
      </c>
      <c r="K13" s="71">
        <v>3456</v>
      </c>
      <c r="L13" s="71">
        <v>2024</v>
      </c>
      <c r="M13" s="71"/>
      <c r="N13" s="71">
        <v>1108</v>
      </c>
      <c r="O13" s="71">
        <v>647</v>
      </c>
      <c r="P13" s="71">
        <v>461</v>
      </c>
      <c r="Q13" s="71"/>
      <c r="R13" s="71">
        <v>729</v>
      </c>
      <c r="S13" s="71">
        <v>390</v>
      </c>
      <c r="T13" s="71">
        <v>339</v>
      </c>
      <c r="U13" s="71"/>
      <c r="V13" s="71"/>
      <c r="W13" s="71"/>
      <c r="X13" s="71"/>
      <c r="Y13" s="71"/>
      <c r="Z13" s="71"/>
      <c r="AA13" s="71"/>
      <c r="AB13" s="71"/>
    </row>
    <row r="14" spans="1:29" x14ac:dyDescent="0.25">
      <c r="A14" s="93" t="s">
        <v>282</v>
      </c>
      <c r="B14" s="71">
        <f t="shared" si="3"/>
        <v>6227</v>
      </c>
      <c r="C14" s="71">
        <f t="shared" si="3"/>
        <v>3844</v>
      </c>
      <c r="D14" s="71">
        <f t="shared" si="3"/>
        <v>2383</v>
      </c>
      <c r="E14" s="71"/>
      <c r="F14" s="71">
        <v>657</v>
      </c>
      <c r="G14" s="71">
        <v>440</v>
      </c>
      <c r="H14" s="71">
        <v>217</v>
      </c>
      <c r="I14" s="71"/>
      <c r="J14" s="71">
        <v>4166</v>
      </c>
      <c r="K14" s="71">
        <v>2623</v>
      </c>
      <c r="L14" s="71">
        <v>1543</v>
      </c>
      <c r="M14" s="71"/>
      <c r="N14" s="71">
        <v>856</v>
      </c>
      <c r="O14" s="71">
        <v>479</v>
      </c>
      <c r="P14" s="71">
        <v>377</v>
      </c>
      <c r="Q14" s="71"/>
      <c r="R14" s="71">
        <v>548</v>
      </c>
      <c r="S14" s="71">
        <v>302</v>
      </c>
      <c r="T14" s="71">
        <v>246</v>
      </c>
      <c r="U14" s="71"/>
      <c r="V14" s="71"/>
      <c r="W14" s="71"/>
      <c r="X14" s="71"/>
      <c r="Y14" s="71"/>
      <c r="Z14" s="71"/>
      <c r="AA14" s="71"/>
      <c r="AB14" s="71"/>
      <c r="AC14" s="25"/>
    </row>
    <row r="15" spans="1:29" x14ac:dyDescent="0.25">
      <c r="A15" s="93" t="s">
        <v>283</v>
      </c>
      <c r="B15" s="71">
        <f t="shared" si="3"/>
        <v>7031</v>
      </c>
      <c r="C15" s="71">
        <f t="shared" si="3"/>
        <v>4320</v>
      </c>
      <c r="D15" s="71">
        <f t="shared" si="3"/>
        <v>2711</v>
      </c>
      <c r="E15" s="71"/>
      <c r="F15" s="71">
        <v>812</v>
      </c>
      <c r="G15" s="71">
        <v>539</v>
      </c>
      <c r="H15" s="71">
        <v>273</v>
      </c>
      <c r="I15" s="71"/>
      <c r="J15" s="71">
        <v>5497</v>
      </c>
      <c r="K15" s="71">
        <v>3383</v>
      </c>
      <c r="L15" s="71">
        <v>2114</v>
      </c>
      <c r="M15" s="71"/>
      <c r="N15" s="71">
        <v>440</v>
      </c>
      <c r="O15" s="71">
        <v>258</v>
      </c>
      <c r="P15" s="71">
        <v>182</v>
      </c>
      <c r="Q15" s="71"/>
      <c r="R15" s="71">
        <v>282</v>
      </c>
      <c r="S15" s="71">
        <v>140</v>
      </c>
      <c r="T15" s="71">
        <v>142</v>
      </c>
      <c r="U15" s="71"/>
      <c r="V15" s="71"/>
      <c r="W15" s="71"/>
      <c r="X15" s="71"/>
      <c r="Y15" s="71"/>
      <c r="Z15" s="71"/>
      <c r="AA15" s="71"/>
      <c r="AB15" s="71"/>
      <c r="AC15" s="7"/>
    </row>
    <row r="16" spans="1:29" x14ac:dyDescent="0.25">
      <c r="A16" s="93" t="s">
        <v>284</v>
      </c>
      <c r="B16" s="71">
        <f t="shared" si="3"/>
        <v>3164</v>
      </c>
      <c r="C16" s="71">
        <f t="shared" si="3"/>
        <v>2007</v>
      </c>
      <c r="D16" s="71">
        <f t="shared" si="3"/>
        <v>1157</v>
      </c>
      <c r="E16" s="71"/>
      <c r="F16" s="71">
        <v>319</v>
      </c>
      <c r="G16" s="71">
        <v>236</v>
      </c>
      <c r="H16" s="71">
        <v>83</v>
      </c>
      <c r="I16" s="71"/>
      <c r="J16" s="71">
        <v>2736</v>
      </c>
      <c r="K16" s="71">
        <v>1679</v>
      </c>
      <c r="L16" s="71">
        <v>1057</v>
      </c>
      <c r="M16" s="71"/>
      <c r="N16" s="71">
        <v>75</v>
      </c>
      <c r="O16" s="71">
        <v>62</v>
      </c>
      <c r="P16" s="71">
        <v>13</v>
      </c>
      <c r="Q16" s="71"/>
      <c r="R16" s="71">
        <v>34</v>
      </c>
      <c r="S16" s="71">
        <v>30</v>
      </c>
      <c r="T16" s="71">
        <v>4</v>
      </c>
      <c r="U16" s="71"/>
      <c r="V16" s="71"/>
      <c r="W16" s="71"/>
      <c r="X16" s="71"/>
      <c r="Y16" s="71"/>
      <c r="Z16" s="71"/>
      <c r="AA16" s="71"/>
      <c r="AB16" s="71"/>
      <c r="AC16" s="7"/>
    </row>
    <row r="17" spans="1:29" x14ac:dyDescent="0.25">
      <c r="A17" s="93" t="s">
        <v>285</v>
      </c>
      <c r="B17" s="71">
        <f t="shared" si="3"/>
        <v>5895</v>
      </c>
      <c r="C17" s="71">
        <f t="shared" si="3"/>
        <v>3498</v>
      </c>
      <c r="D17" s="71">
        <f t="shared" si="3"/>
        <v>2397</v>
      </c>
      <c r="E17" s="71"/>
      <c r="F17" s="71">
        <v>430</v>
      </c>
      <c r="G17" s="71">
        <v>285</v>
      </c>
      <c r="H17" s="71">
        <v>145</v>
      </c>
      <c r="I17" s="71"/>
      <c r="J17" s="71">
        <v>4969</v>
      </c>
      <c r="K17" s="71">
        <v>2902</v>
      </c>
      <c r="L17" s="71">
        <v>2067</v>
      </c>
      <c r="M17" s="71"/>
      <c r="N17" s="71">
        <v>324</v>
      </c>
      <c r="O17" s="71">
        <v>201</v>
      </c>
      <c r="P17" s="71">
        <v>123</v>
      </c>
      <c r="Q17" s="71"/>
      <c r="R17" s="71">
        <v>172</v>
      </c>
      <c r="S17" s="71">
        <v>110</v>
      </c>
      <c r="T17" s="71">
        <v>62</v>
      </c>
      <c r="U17" s="71"/>
      <c r="V17" s="71"/>
      <c r="W17" s="71"/>
      <c r="X17" s="71"/>
      <c r="Y17" s="71"/>
      <c r="Z17" s="71"/>
      <c r="AA17" s="71"/>
      <c r="AB17" s="71"/>
      <c r="AC17" s="7"/>
    </row>
    <row r="18" spans="1:29" x14ac:dyDescent="0.25">
      <c r="A18" s="93" t="s">
        <v>286</v>
      </c>
      <c r="B18" s="71">
        <f t="shared" si="3"/>
        <v>1301</v>
      </c>
      <c r="C18" s="71">
        <f t="shared" si="3"/>
        <v>807</v>
      </c>
      <c r="D18" s="71">
        <f t="shared" si="3"/>
        <v>494</v>
      </c>
      <c r="E18" s="71"/>
      <c r="F18" s="71">
        <v>185</v>
      </c>
      <c r="G18" s="71">
        <v>110</v>
      </c>
      <c r="H18" s="71">
        <v>75</v>
      </c>
      <c r="I18" s="71"/>
      <c r="J18" s="71">
        <v>1095</v>
      </c>
      <c r="K18" s="71">
        <v>682</v>
      </c>
      <c r="L18" s="71">
        <v>413</v>
      </c>
      <c r="M18" s="71"/>
      <c r="N18" s="71">
        <v>12</v>
      </c>
      <c r="O18" s="71">
        <v>9</v>
      </c>
      <c r="P18" s="71">
        <v>3</v>
      </c>
      <c r="Q18" s="71"/>
      <c r="R18" s="71">
        <v>9</v>
      </c>
      <c r="S18" s="71">
        <v>6</v>
      </c>
      <c r="T18" s="71">
        <v>3</v>
      </c>
      <c r="U18" s="71"/>
      <c r="V18" s="71"/>
      <c r="W18" s="71"/>
      <c r="X18" s="71"/>
      <c r="Y18" s="71"/>
      <c r="Z18" s="71"/>
      <c r="AA18" s="71"/>
      <c r="AB18" s="71"/>
    </row>
    <row r="19" spans="1:29" x14ac:dyDescent="0.25">
      <c r="A19" s="93" t="s">
        <v>287</v>
      </c>
      <c r="B19" s="71">
        <f t="shared" si="3"/>
        <v>10624</v>
      </c>
      <c r="C19" s="71">
        <f t="shared" si="3"/>
        <v>6484</v>
      </c>
      <c r="D19" s="71">
        <f t="shared" si="3"/>
        <v>4140</v>
      </c>
      <c r="E19" s="71"/>
      <c r="F19" s="71">
        <v>1210</v>
      </c>
      <c r="G19" s="71">
        <v>788</v>
      </c>
      <c r="H19" s="71">
        <v>422</v>
      </c>
      <c r="I19" s="71"/>
      <c r="J19" s="71">
        <v>8192</v>
      </c>
      <c r="K19" s="71">
        <v>5010</v>
      </c>
      <c r="L19" s="71">
        <v>3182</v>
      </c>
      <c r="M19" s="71"/>
      <c r="N19" s="71">
        <v>845</v>
      </c>
      <c r="O19" s="71">
        <v>475</v>
      </c>
      <c r="P19" s="71">
        <v>370</v>
      </c>
      <c r="Q19" s="71"/>
      <c r="R19" s="71">
        <v>377</v>
      </c>
      <c r="S19" s="71">
        <v>211</v>
      </c>
      <c r="T19" s="71">
        <v>166</v>
      </c>
      <c r="U19" s="71"/>
      <c r="V19" s="71"/>
      <c r="W19" s="71"/>
      <c r="X19" s="71"/>
      <c r="Y19" s="71"/>
      <c r="Z19" s="71"/>
      <c r="AA19" s="71"/>
      <c r="AB19" s="71"/>
      <c r="AC19" s="25"/>
    </row>
    <row r="20" spans="1:29" x14ac:dyDescent="0.25">
      <c r="A20" s="93" t="s">
        <v>288</v>
      </c>
      <c r="B20" s="71">
        <f t="shared" si="3"/>
        <v>5764</v>
      </c>
      <c r="C20" s="71">
        <f t="shared" si="3"/>
        <v>3543</v>
      </c>
      <c r="D20" s="71">
        <f t="shared" si="3"/>
        <v>2221</v>
      </c>
      <c r="E20" s="71"/>
      <c r="F20" s="71">
        <v>575</v>
      </c>
      <c r="G20" s="71">
        <v>403</v>
      </c>
      <c r="H20" s="71">
        <v>172</v>
      </c>
      <c r="I20" s="71"/>
      <c r="J20" s="71">
        <v>4311</v>
      </c>
      <c r="K20" s="71">
        <v>2641</v>
      </c>
      <c r="L20" s="71">
        <v>1670</v>
      </c>
      <c r="M20" s="71"/>
      <c r="N20" s="71">
        <v>565</v>
      </c>
      <c r="O20" s="71">
        <v>323</v>
      </c>
      <c r="P20" s="71">
        <v>242</v>
      </c>
      <c r="Q20" s="71"/>
      <c r="R20" s="71">
        <v>313</v>
      </c>
      <c r="S20" s="71">
        <v>176</v>
      </c>
      <c r="T20" s="71">
        <v>137</v>
      </c>
      <c r="U20" s="71"/>
      <c r="V20" s="71"/>
      <c r="W20" s="71"/>
      <c r="X20" s="71"/>
      <c r="Y20" s="71"/>
      <c r="Z20" s="71"/>
      <c r="AA20" s="71"/>
      <c r="AB20" s="71"/>
      <c r="AC20" s="7"/>
    </row>
    <row r="21" spans="1:29" x14ac:dyDescent="0.25">
      <c r="A21" s="93" t="s">
        <v>289</v>
      </c>
      <c r="B21" s="71">
        <f t="shared" si="3"/>
        <v>5789</v>
      </c>
      <c r="C21" s="71">
        <f t="shared" si="3"/>
        <v>3568</v>
      </c>
      <c r="D21" s="71">
        <f t="shared" si="3"/>
        <v>2221</v>
      </c>
      <c r="E21" s="71"/>
      <c r="F21" s="71">
        <v>403</v>
      </c>
      <c r="G21" s="71">
        <v>270</v>
      </c>
      <c r="H21" s="71">
        <v>133</v>
      </c>
      <c r="I21" s="71"/>
      <c r="J21" s="71">
        <v>5032</v>
      </c>
      <c r="K21" s="71">
        <v>3078</v>
      </c>
      <c r="L21" s="71">
        <v>1954</v>
      </c>
      <c r="M21" s="71"/>
      <c r="N21" s="71">
        <v>248</v>
      </c>
      <c r="O21" s="71">
        <v>156</v>
      </c>
      <c r="P21" s="71">
        <v>92</v>
      </c>
      <c r="Q21" s="71"/>
      <c r="R21" s="71">
        <v>106</v>
      </c>
      <c r="S21" s="71">
        <v>64</v>
      </c>
      <c r="T21" s="71">
        <v>42</v>
      </c>
      <c r="U21" s="71"/>
      <c r="V21" s="71"/>
      <c r="W21" s="71"/>
      <c r="X21" s="71"/>
      <c r="Y21" s="71"/>
      <c r="Z21" s="71"/>
      <c r="AA21" s="71"/>
      <c r="AB21" s="71"/>
      <c r="AC21" s="7"/>
    </row>
    <row r="22" spans="1:29" x14ac:dyDescent="0.25">
      <c r="A22" s="93" t="s">
        <v>290</v>
      </c>
      <c r="B22" s="71">
        <f t="shared" si="3"/>
        <v>3269</v>
      </c>
      <c r="C22" s="71">
        <f t="shared" si="3"/>
        <v>1923</v>
      </c>
      <c r="D22" s="71">
        <f t="shared" si="3"/>
        <v>1346</v>
      </c>
      <c r="E22" s="71"/>
      <c r="F22" s="71">
        <v>112</v>
      </c>
      <c r="G22" s="71">
        <v>87</v>
      </c>
      <c r="H22" s="71">
        <v>25</v>
      </c>
      <c r="I22" s="71"/>
      <c r="J22" s="71">
        <v>2866</v>
      </c>
      <c r="K22" s="71">
        <v>1679</v>
      </c>
      <c r="L22" s="71">
        <v>1187</v>
      </c>
      <c r="M22" s="71"/>
      <c r="N22" s="71">
        <v>236</v>
      </c>
      <c r="O22" s="71">
        <v>128</v>
      </c>
      <c r="P22" s="71">
        <v>108</v>
      </c>
      <c r="Q22" s="71"/>
      <c r="R22" s="71">
        <v>55</v>
      </c>
      <c r="S22" s="71">
        <v>29</v>
      </c>
      <c r="T22" s="71">
        <v>26</v>
      </c>
      <c r="U22" s="71"/>
      <c r="V22" s="71"/>
      <c r="W22" s="71"/>
      <c r="X22" s="71"/>
      <c r="Y22" s="71"/>
      <c r="Z22" s="71"/>
      <c r="AA22" s="71"/>
      <c r="AB22" s="71"/>
      <c r="AC22" s="7"/>
    </row>
    <row r="23" spans="1:29" x14ac:dyDescent="0.25">
      <c r="A23" s="93" t="s">
        <v>291</v>
      </c>
      <c r="B23" s="71">
        <f t="shared" si="3"/>
        <v>8036</v>
      </c>
      <c r="C23" s="71">
        <f t="shared" si="3"/>
        <v>5040</v>
      </c>
      <c r="D23" s="71">
        <f t="shared" si="3"/>
        <v>2996</v>
      </c>
      <c r="E23" s="71"/>
      <c r="F23" s="71">
        <v>1017</v>
      </c>
      <c r="G23" s="71">
        <v>614</v>
      </c>
      <c r="H23" s="71">
        <v>403</v>
      </c>
      <c r="I23" s="71"/>
      <c r="J23" s="71">
        <v>6192</v>
      </c>
      <c r="K23" s="71">
        <v>3945</v>
      </c>
      <c r="L23" s="71">
        <v>2247</v>
      </c>
      <c r="M23" s="71"/>
      <c r="N23" s="71">
        <v>474</v>
      </c>
      <c r="O23" s="71">
        <v>283</v>
      </c>
      <c r="P23" s="71">
        <v>191</v>
      </c>
      <c r="Q23" s="71"/>
      <c r="R23" s="71">
        <v>353</v>
      </c>
      <c r="S23" s="71">
        <v>198</v>
      </c>
      <c r="T23" s="71">
        <v>155</v>
      </c>
      <c r="U23" s="71"/>
      <c r="V23" s="71"/>
      <c r="W23" s="71"/>
      <c r="X23" s="71"/>
      <c r="Y23" s="71"/>
      <c r="Z23" s="71"/>
      <c r="AA23" s="71"/>
      <c r="AB23" s="71"/>
    </row>
    <row r="24" spans="1:29" x14ac:dyDescent="0.25">
      <c r="A24" s="93" t="s">
        <v>292</v>
      </c>
      <c r="B24" s="71">
        <f t="shared" si="3"/>
        <v>4723</v>
      </c>
      <c r="C24" s="71">
        <f t="shared" si="3"/>
        <v>2874</v>
      </c>
      <c r="D24" s="71">
        <f t="shared" si="3"/>
        <v>1849</v>
      </c>
      <c r="E24" s="71"/>
      <c r="F24" s="71">
        <v>471</v>
      </c>
      <c r="G24" s="71">
        <v>299</v>
      </c>
      <c r="H24" s="71">
        <v>172</v>
      </c>
      <c r="I24" s="71"/>
      <c r="J24" s="71">
        <v>3667</v>
      </c>
      <c r="K24" s="71">
        <v>2237</v>
      </c>
      <c r="L24" s="71">
        <v>1430</v>
      </c>
      <c r="M24" s="71"/>
      <c r="N24" s="71">
        <v>411</v>
      </c>
      <c r="O24" s="71">
        <v>248</v>
      </c>
      <c r="P24" s="71">
        <v>163</v>
      </c>
      <c r="Q24" s="71"/>
      <c r="R24" s="71">
        <v>174</v>
      </c>
      <c r="S24" s="71">
        <v>90</v>
      </c>
      <c r="T24" s="71">
        <v>84</v>
      </c>
      <c r="U24" s="71"/>
      <c r="V24" s="71"/>
      <c r="W24" s="71"/>
      <c r="X24" s="71"/>
      <c r="Y24" s="71"/>
      <c r="Z24" s="71"/>
      <c r="AA24" s="71"/>
      <c r="AB24" s="71"/>
    </row>
    <row r="25" spans="1:29" x14ac:dyDescent="0.25">
      <c r="A25" s="93" t="s">
        <v>293</v>
      </c>
      <c r="B25" s="71">
        <f t="shared" si="3"/>
        <v>11298</v>
      </c>
      <c r="C25" s="71">
        <f t="shared" si="3"/>
        <v>7069</v>
      </c>
      <c r="D25" s="71">
        <f t="shared" si="3"/>
        <v>4229</v>
      </c>
      <c r="E25" s="71"/>
      <c r="F25" s="71">
        <v>1395</v>
      </c>
      <c r="G25" s="71">
        <v>945</v>
      </c>
      <c r="H25" s="71">
        <v>450</v>
      </c>
      <c r="I25" s="71"/>
      <c r="J25" s="71">
        <v>7899</v>
      </c>
      <c r="K25" s="71">
        <v>4996</v>
      </c>
      <c r="L25" s="71">
        <v>2903</v>
      </c>
      <c r="M25" s="71"/>
      <c r="N25" s="71">
        <v>1225</v>
      </c>
      <c r="O25" s="71">
        <v>691</v>
      </c>
      <c r="P25" s="71">
        <v>534</v>
      </c>
      <c r="Q25" s="71"/>
      <c r="R25" s="71">
        <v>779</v>
      </c>
      <c r="S25" s="71">
        <v>437</v>
      </c>
      <c r="T25" s="71">
        <v>342</v>
      </c>
      <c r="U25" s="71"/>
      <c r="V25" s="71"/>
      <c r="W25" s="71"/>
      <c r="X25" s="71"/>
      <c r="Y25" s="71"/>
      <c r="Z25" s="71"/>
      <c r="AA25" s="71"/>
      <c r="AB25" s="71"/>
    </row>
    <row r="26" spans="1:29" x14ac:dyDescent="0.25">
      <c r="A26" s="93" t="s">
        <v>294</v>
      </c>
      <c r="B26" s="71">
        <f t="shared" si="3"/>
        <v>2376</v>
      </c>
      <c r="C26" s="71">
        <f t="shared" si="3"/>
        <v>1502</v>
      </c>
      <c r="D26" s="71">
        <f t="shared" si="3"/>
        <v>874</v>
      </c>
      <c r="E26" s="71"/>
      <c r="F26" s="71">
        <v>213</v>
      </c>
      <c r="G26" s="71">
        <v>145</v>
      </c>
      <c r="H26" s="71">
        <v>68</v>
      </c>
      <c r="I26" s="71"/>
      <c r="J26" s="71">
        <v>2016</v>
      </c>
      <c r="K26" s="71">
        <v>1274</v>
      </c>
      <c r="L26" s="71">
        <v>742</v>
      </c>
      <c r="M26" s="71"/>
      <c r="N26" s="71">
        <v>102</v>
      </c>
      <c r="O26" s="71">
        <v>52</v>
      </c>
      <c r="P26" s="71">
        <v>50</v>
      </c>
      <c r="Q26" s="71"/>
      <c r="R26" s="71">
        <v>45</v>
      </c>
      <c r="S26" s="71">
        <v>31</v>
      </c>
      <c r="T26" s="71">
        <v>14</v>
      </c>
      <c r="U26" s="71"/>
      <c r="V26" s="71"/>
      <c r="W26" s="71"/>
      <c r="X26" s="71"/>
      <c r="Y26" s="71"/>
      <c r="Z26" s="71"/>
      <c r="AA26" s="71"/>
      <c r="AB26" s="71"/>
    </row>
    <row r="27" spans="1:29" x14ac:dyDescent="0.25">
      <c r="A27" s="93" t="s">
        <v>295</v>
      </c>
      <c r="B27" s="71">
        <f t="shared" si="3"/>
        <v>3507</v>
      </c>
      <c r="C27" s="71">
        <f t="shared" si="3"/>
        <v>2235</v>
      </c>
      <c r="D27" s="71">
        <f t="shared" si="3"/>
        <v>1272</v>
      </c>
      <c r="E27" s="71"/>
      <c r="F27" s="71">
        <v>179</v>
      </c>
      <c r="G27" s="71">
        <v>119</v>
      </c>
      <c r="H27" s="71">
        <v>60</v>
      </c>
      <c r="I27" s="71"/>
      <c r="J27" s="71">
        <v>3105</v>
      </c>
      <c r="K27" s="71">
        <v>1978</v>
      </c>
      <c r="L27" s="71">
        <v>1127</v>
      </c>
      <c r="M27" s="71"/>
      <c r="N27" s="71">
        <v>138</v>
      </c>
      <c r="O27" s="71">
        <v>77</v>
      </c>
      <c r="P27" s="71">
        <v>61</v>
      </c>
      <c r="Q27" s="71"/>
      <c r="R27" s="71">
        <v>85</v>
      </c>
      <c r="S27" s="71">
        <v>61</v>
      </c>
      <c r="T27" s="71">
        <v>24</v>
      </c>
      <c r="U27" s="71"/>
      <c r="V27" s="71"/>
      <c r="W27" s="71"/>
      <c r="X27" s="71"/>
      <c r="Y27" s="71"/>
      <c r="Z27" s="71"/>
      <c r="AA27" s="71"/>
      <c r="AB27" s="71"/>
    </row>
    <row r="28" spans="1:29" x14ac:dyDescent="0.25">
      <c r="A28" s="93" t="s">
        <v>296</v>
      </c>
      <c r="B28" s="71">
        <f t="shared" si="3"/>
        <v>2575</v>
      </c>
      <c r="C28" s="71">
        <f t="shared" si="3"/>
        <v>1566</v>
      </c>
      <c r="D28" s="71">
        <f t="shared" si="3"/>
        <v>1009</v>
      </c>
      <c r="E28" s="71"/>
      <c r="F28" s="71">
        <v>221</v>
      </c>
      <c r="G28" s="71">
        <v>150</v>
      </c>
      <c r="H28" s="71">
        <v>71</v>
      </c>
      <c r="I28" s="71"/>
      <c r="J28" s="71">
        <v>2153</v>
      </c>
      <c r="K28" s="71">
        <v>1297</v>
      </c>
      <c r="L28" s="71">
        <v>856</v>
      </c>
      <c r="M28" s="71"/>
      <c r="N28" s="71">
        <v>139</v>
      </c>
      <c r="O28" s="71">
        <v>77</v>
      </c>
      <c r="P28" s="71">
        <v>62</v>
      </c>
      <c r="Q28" s="71"/>
      <c r="R28" s="71">
        <v>62</v>
      </c>
      <c r="S28" s="71">
        <v>42</v>
      </c>
      <c r="T28" s="71">
        <v>20</v>
      </c>
      <c r="U28" s="71"/>
      <c r="V28" s="71"/>
      <c r="W28" s="71"/>
      <c r="X28" s="71"/>
      <c r="Y28" s="71"/>
      <c r="Z28" s="71"/>
      <c r="AA28" s="71"/>
      <c r="AB28" s="71"/>
    </row>
    <row r="29" spans="1:29" x14ac:dyDescent="0.25">
      <c r="A29" s="93" t="s">
        <v>297</v>
      </c>
      <c r="B29" s="71">
        <f t="shared" si="3"/>
        <v>2986</v>
      </c>
      <c r="C29" s="71">
        <f t="shared" si="3"/>
        <v>1787</v>
      </c>
      <c r="D29" s="71">
        <f t="shared" si="3"/>
        <v>1199</v>
      </c>
      <c r="E29" s="71"/>
      <c r="F29" s="71">
        <v>157</v>
      </c>
      <c r="G29" s="71">
        <v>116</v>
      </c>
      <c r="H29" s="71">
        <v>41</v>
      </c>
      <c r="I29" s="71"/>
      <c r="J29" s="71">
        <v>2654</v>
      </c>
      <c r="K29" s="71">
        <v>1553</v>
      </c>
      <c r="L29" s="71">
        <v>1101</v>
      </c>
      <c r="M29" s="71"/>
      <c r="N29" s="71">
        <v>100</v>
      </c>
      <c r="O29" s="71">
        <v>70</v>
      </c>
      <c r="P29" s="71">
        <v>30</v>
      </c>
      <c r="Q29" s="71"/>
      <c r="R29" s="71">
        <v>75</v>
      </c>
      <c r="S29" s="71">
        <v>48</v>
      </c>
      <c r="T29" s="71">
        <v>27</v>
      </c>
      <c r="U29" s="71"/>
      <c r="V29" s="71"/>
      <c r="W29" s="71"/>
      <c r="X29" s="71"/>
      <c r="Y29" s="71"/>
      <c r="Z29" s="71"/>
      <c r="AA29" s="71"/>
      <c r="AB29" s="71"/>
    </row>
    <row r="30" spans="1:29" x14ac:dyDescent="0.25">
      <c r="A30" s="93" t="s">
        <v>298</v>
      </c>
      <c r="B30" s="71">
        <f t="shared" si="3"/>
        <v>2806</v>
      </c>
      <c r="C30" s="71">
        <f t="shared" si="3"/>
        <v>1735</v>
      </c>
      <c r="D30" s="71">
        <f t="shared" si="3"/>
        <v>1071</v>
      </c>
      <c r="E30" s="71"/>
      <c r="F30" s="71">
        <v>158</v>
      </c>
      <c r="G30" s="71">
        <v>112</v>
      </c>
      <c r="H30" s="71">
        <v>46</v>
      </c>
      <c r="I30" s="71"/>
      <c r="J30" s="71">
        <v>2290</v>
      </c>
      <c r="K30" s="71">
        <v>1419</v>
      </c>
      <c r="L30" s="71">
        <v>871</v>
      </c>
      <c r="M30" s="71"/>
      <c r="N30" s="71">
        <v>207</v>
      </c>
      <c r="O30" s="71">
        <v>115</v>
      </c>
      <c r="P30" s="71">
        <v>92</v>
      </c>
      <c r="Q30" s="71"/>
      <c r="R30" s="71">
        <v>151</v>
      </c>
      <c r="S30" s="71">
        <v>89</v>
      </c>
      <c r="T30" s="71">
        <v>62</v>
      </c>
      <c r="U30" s="71"/>
      <c r="V30" s="71"/>
      <c r="W30" s="71"/>
      <c r="X30" s="71"/>
      <c r="Y30" s="71"/>
      <c r="Z30" s="71"/>
      <c r="AA30" s="71"/>
      <c r="AB30" s="71"/>
    </row>
    <row r="31" spans="1:29" x14ac:dyDescent="0.25">
      <c r="A31" s="93" t="s">
        <v>299</v>
      </c>
      <c r="B31" s="71">
        <f t="shared" si="3"/>
        <v>5912</v>
      </c>
      <c r="C31" s="71">
        <f t="shared" si="3"/>
        <v>3722</v>
      </c>
      <c r="D31" s="71">
        <f t="shared" si="3"/>
        <v>2190</v>
      </c>
      <c r="E31" s="71"/>
      <c r="F31" s="71">
        <v>465</v>
      </c>
      <c r="G31" s="71">
        <v>320</v>
      </c>
      <c r="H31" s="71">
        <v>145</v>
      </c>
      <c r="I31" s="71"/>
      <c r="J31" s="71">
        <v>4780</v>
      </c>
      <c r="K31" s="71">
        <v>3041</v>
      </c>
      <c r="L31" s="71">
        <v>1739</v>
      </c>
      <c r="M31" s="71"/>
      <c r="N31" s="71">
        <v>502</v>
      </c>
      <c r="O31" s="71">
        <v>264</v>
      </c>
      <c r="P31" s="71">
        <v>238</v>
      </c>
      <c r="Q31" s="71"/>
      <c r="R31" s="71">
        <v>165</v>
      </c>
      <c r="S31" s="71">
        <v>97</v>
      </c>
      <c r="T31" s="71">
        <v>68</v>
      </c>
      <c r="U31" s="71"/>
      <c r="V31" s="71"/>
      <c r="W31" s="71"/>
      <c r="X31" s="71"/>
      <c r="Y31" s="71"/>
      <c r="Z31" s="71"/>
      <c r="AA31" s="71"/>
      <c r="AB31" s="71"/>
    </row>
    <row r="32" spans="1:29" x14ac:dyDescent="0.25">
      <c r="A32" s="93" t="s">
        <v>300</v>
      </c>
      <c r="B32" s="71">
        <f t="shared" si="3"/>
        <v>5760</v>
      </c>
      <c r="C32" s="71">
        <f t="shared" si="3"/>
        <v>3354</v>
      </c>
      <c r="D32" s="71">
        <f t="shared" si="3"/>
        <v>2406</v>
      </c>
      <c r="E32" s="71"/>
      <c r="F32" s="71">
        <v>292</v>
      </c>
      <c r="G32" s="71">
        <v>196</v>
      </c>
      <c r="H32" s="71">
        <v>96</v>
      </c>
      <c r="I32" s="71"/>
      <c r="J32" s="71">
        <v>4944</v>
      </c>
      <c r="K32" s="71">
        <v>2848</v>
      </c>
      <c r="L32" s="71">
        <v>2096</v>
      </c>
      <c r="M32" s="71"/>
      <c r="N32" s="71">
        <v>356</v>
      </c>
      <c r="O32" s="71">
        <v>219</v>
      </c>
      <c r="P32" s="71">
        <v>137</v>
      </c>
      <c r="Q32" s="71"/>
      <c r="R32" s="71">
        <v>168</v>
      </c>
      <c r="S32" s="71">
        <v>91</v>
      </c>
      <c r="T32" s="71">
        <v>77</v>
      </c>
      <c r="U32" s="71"/>
      <c r="V32" s="71"/>
      <c r="W32" s="71"/>
      <c r="X32" s="71"/>
      <c r="Y32" s="71"/>
      <c r="Z32" s="71"/>
      <c r="AA32" s="71"/>
      <c r="AB32" s="71"/>
    </row>
    <row r="33" spans="1:28" x14ac:dyDescent="0.25">
      <c r="A33" s="93" t="s">
        <v>301</v>
      </c>
      <c r="B33" s="71">
        <f t="shared" si="3"/>
        <v>2531</v>
      </c>
      <c r="C33" s="71">
        <f t="shared" si="3"/>
        <v>1510</v>
      </c>
      <c r="D33" s="71">
        <f t="shared" si="3"/>
        <v>1021</v>
      </c>
      <c r="E33" s="71"/>
      <c r="F33" s="71">
        <v>236</v>
      </c>
      <c r="G33" s="71">
        <v>144</v>
      </c>
      <c r="H33" s="71">
        <v>92</v>
      </c>
      <c r="I33" s="71"/>
      <c r="J33" s="71">
        <v>2234</v>
      </c>
      <c r="K33" s="71">
        <v>1321</v>
      </c>
      <c r="L33" s="71">
        <v>913</v>
      </c>
      <c r="M33" s="71"/>
      <c r="N33" s="71">
        <v>38</v>
      </c>
      <c r="O33" s="71">
        <v>32</v>
      </c>
      <c r="P33" s="71">
        <v>6</v>
      </c>
      <c r="Q33" s="71"/>
      <c r="R33" s="71">
        <v>23</v>
      </c>
      <c r="S33" s="71">
        <v>13</v>
      </c>
      <c r="T33" s="71">
        <v>10</v>
      </c>
      <c r="U33" s="71"/>
      <c r="V33" s="71"/>
      <c r="W33" s="71"/>
      <c r="X33" s="71"/>
      <c r="Y33" s="71"/>
      <c r="Z33" s="71"/>
      <c r="AA33" s="71"/>
      <c r="AB33" s="71"/>
    </row>
    <row r="34" spans="1:28" x14ac:dyDescent="0.25">
      <c r="A34" s="93" t="s">
        <v>302</v>
      </c>
      <c r="B34" s="71">
        <f t="shared" si="3"/>
        <v>2981</v>
      </c>
      <c r="C34" s="71">
        <f t="shared" si="3"/>
        <v>1781</v>
      </c>
      <c r="D34" s="71">
        <f t="shared" si="3"/>
        <v>1200</v>
      </c>
      <c r="E34" s="71"/>
      <c r="F34" s="71">
        <v>174</v>
      </c>
      <c r="G34" s="71">
        <v>123</v>
      </c>
      <c r="H34" s="71">
        <v>51</v>
      </c>
      <c r="I34" s="71"/>
      <c r="J34" s="71">
        <v>2577</v>
      </c>
      <c r="K34" s="71">
        <v>1532</v>
      </c>
      <c r="L34" s="71">
        <v>1045</v>
      </c>
      <c r="M34" s="71"/>
      <c r="N34" s="71">
        <v>170</v>
      </c>
      <c r="O34" s="71">
        <v>101</v>
      </c>
      <c r="P34" s="71">
        <v>69</v>
      </c>
      <c r="Q34" s="71"/>
      <c r="R34" s="71">
        <v>60</v>
      </c>
      <c r="S34" s="71">
        <v>25</v>
      </c>
      <c r="T34" s="71">
        <v>35</v>
      </c>
      <c r="U34" s="71"/>
      <c r="V34" s="71"/>
      <c r="W34" s="71"/>
      <c r="X34" s="71"/>
      <c r="Y34" s="71"/>
      <c r="Z34" s="71"/>
      <c r="AA34" s="71"/>
      <c r="AB34" s="71"/>
    </row>
    <row r="35" spans="1:28" x14ac:dyDescent="0.25">
      <c r="A35" s="27" t="s">
        <v>303</v>
      </c>
      <c r="B35" s="71">
        <f t="shared" si="3"/>
        <v>1045</v>
      </c>
      <c r="C35" s="71">
        <f t="shared" si="3"/>
        <v>666</v>
      </c>
      <c r="D35" s="71">
        <f t="shared" si="3"/>
        <v>379</v>
      </c>
      <c r="E35" s="71"/>
      <c r="F35" s="71">
        <v>35</v>
      </c>
      <c r="G35" s="71">
        <v>24</v>
      </c>
      <c r="H35" s="71">
        <v>11</v>
      </c>
      <c r="I35" s="71"/>
      <c r="J35" s="71">
        <v>989</v>
      </c>
      <c r="K35" s="71">
        <v>626</v>
      </c>
      <c r="L35" s="71">
        <v>363</v>
      </c>
      <c r="M35" s="71"/>
      <c r="N35" s="71">
        <v>17</v>
      </c>
      <c r="O35" s="71">
        <v>14</v>
      </c>
      <c r="P35" s="71">
        <v>3</v>
      </c>
      <c r="Q35" s="71"/>
      <c r="R35" s="71">
        <v>4</v>
      </c>
      <c r="S35" s="71">
        <v>2</v>
      </c>
      <c r="T35" s="71">
        <v>2</v>
      </c>
      <c r="U35" s="71"/>
      <c r="V35" s="71"/>
      <c r="W35" s="71"/>
      <c r="X35" s="71"/>
      <c r="Y35" s="71"/>
      <c r="Z35" s="71"/>
      <c r="AA35" s="71"/>
      <c r="AB35" s="71"/>
    </row>
    <row r="36" spans="1:28" x14ac:dyDescent="0.25">
      <c r="A36" s="27" t="s">
        <v>304</v>
      </c>
      <c r="B36" s="71">
        <f t="shared" si="3"/>
        <v>6418</v>
      </c>
      <c r="C36" s="71">
        <f t="shared" si="3"/>
        <v>3973</v>
      </c>
      <c r="D36" s="71">
        <f t="shared" si="3"/>
        <v>2445</v>
      </c>
      <c r="E36" s="71"/>
      <c r="F36" s="71">
        <v>527</v>
      </c>
      <c r="G36" s="71">
        <v>371</v>
      </c>
      <c r="H36" s="71">
        <v>156</v>
      </c>
      <c r="I36" s="71"/>
      <c r="J36" s="71">
        <v>5618</v>
      </c>
      <c r="K36" s="71">
        <v>3428</v>
      </c>
      <c r="L36" s="71">
        <v>2190</v>
      </c>
      <c r="M36" s="71"/>
      <c r="N36" s="71">
        <v>191</v>
      </c>
      <c r="O36" s="71">
        <v>127</v>
      </c>
      <c r="P36" s="71">
        <v>64</v>
      </c>
      <c r="Q36" s="71"/>
      <c r="R36" s="71">
        <v>82</v>
      </c>
      <c r="S36" s="71">
        <v>47</v>
      </c>
      <c r="T36" s="71">
        <v>35</v>
      </c>
      <c r="U36" s="71"/>
      <c r="V36" s="71"/>
      <c r="W36" s="71"/>
      <c r="X36" s="71"/>
      <c r="Y36" s="71"/>
      <c r="Z36" s="71"/>
      <c r="AA36" s="71"/>
      <c r="AB36" s="71"/>
    </row>
    <row r="37" spans="1:28" x14ac:dyDescent="0.25">
      <c r="A37" s="27" t="s">
        <v>305</v>
      </c>
      <c r="B37" s="71">
        <f t="shared" si="3"/>
        <v>4478</v>
      </c>
      <c r="C37" s="71">
        <f t="shared" si="3"/>
        <v>2772</v>
      </c>
      <c r="D37" s="71">
        <f t="shared" si="3"/>
        <v>1706</v>
      </c>
      <c r="E37" s="71"/>
      <c r="F37" s="71">
        <v>349</v>
      </c>
      <c r="G37" s="71">
        <v>229</v>
      </c>
      <c r="H37" s="71">
        <v>120</v>
      </c>
      <c r="I37" s="71"/>
      <c r="J37" s="71">
        <v>3990</v>
      </c>
      <c r="K37" s="71">
        <v>2477</v>
      </c>
      <c r="L37" s="71">
        <v>1513</v>
      </c>
      <c r="M37" s="71"/>
      <c r="N37" s="71">
        <v>122</v>
      </c>
      <c r="O37" s="71">
        <v>58</v>
      </c>
      <c r="P37" s="71">
        <v>64</v>
      </c>
      <c r="Q37" s="71"/>
      <c r="R37" s="71">
        <v>17</v>
      </c>
      <c r="S37" s="71">
        <v>8</v>
      </c>
      <c r="T37" s="71">
        <v>9</v>
      </c>
      <c r="U37" s="71"/>
      <c r="V37" s="71"/>
      <c r="W37" s="71"/>
      <c r="X37" s="71"/>
      <c r="Y37" s="71"/>
      <c r="Z37" s="71"/>
      <c r="AA37" s="71"/>
      <c r="AB37" s="71"/>
    </row>
    <row r="38" spans="1:28" ht="13.5" thickBot="1" x14ac:dyDescent="0.3">
      <c r="A38" s="27" t="s">
        <v>306</v>
      </c>
      <c r="B38" s="71">
        <f t="shared" si="3"/>
        <v>560</v>
      </c>
      <c r="C38" s="71">
        <f t="shared" si="3"/>
        <v>328</v>
      </c>
      <c r="D38" s="71">
        <f t="shared" si="3"/>
        <v>232</v>
      </c>
      <c r="E38" s="71"/>
      <c r="F38" s="71">
        <v>20</v>
      </c>
      <c r="G38" s="71">
        <v>18</v>
      </c>
      <c r="H38" s="71">
        <v>2</v>
      </c>
      <c r="I38" s="71"/>
      <c r="J38" s="71">
        <v>500</v>
      </c>
      <c r="K38" s="71">
        <v>288</v>
      </c>
      <c r="L38" s="71">
        <v>212</v>
      </c>
      <c r="M38" s="71"/>
      <c r="N38" s="71">
        <v>30</v>
      </c>
      <c r="O38" s="71">
        <v>16</v>
      </c>
      <c r="P38" s="71">
        <v>14</v>
      </c>
      <c r="Q38" s="71"/>
      <c r="R38" s="71">
        <v>10</v>
      </c>
      <c r="S38" s="71">
        <v>6</v>
      </c>
      <c r="T38" s="71">
        <v>4</v>
      </c>
      <c r="U38" s="71"/>
      <c r="V38" s="71"/>
      <c r="W38" s="71"/>
      <c r="X38" s="71"/>
      <c r="Y38" s="71"/>
      <c r="Z38" s="71"/>
      <c r="AA38" s="71"/>
      <c r="AB38" s="71"/>
    </row>
    <row r="39" spans="1:28" ht="15" customHeight="1" x14ac:dyDescent="0.25">
      <c r="A39" s="122" t="s">
        <v>585</v>
      </c>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row>
    <row r="40" spans="1:28" ht="15" customHeight="1" x14ac:dyDescent="0.25">
      <c r="A40" s="55" t="s">
        <v>586</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x14ac:dyDescent="0.25">
      <c r="A41" s="8" t="s">
        <v>262</v>
      </c>
      <c r="B41" s="8"/>
      <c r="C41" s="8"/>
      <c r="D41" s="8"/>
      <c r="E41" s="8"/>
      <c r="F41" s="8"/>
      <c r="G41" s="8"/>
      <c r="H41" s="8"/>
      <c r="I41" s="8"/>
      <c r="J41" s="8"/>
      <c r="K41" s="8"/>
      <c r="L41" s="8"/>
      <c r="M41" s="8"/>
      <c r="N41" s="8"/>
      <c r="O41" s="8"/>
      <c r="P41" s="8"/>
      <c r="Q41" s="8"/>
      <c r="R41" s="8"/>
      <c r="S41" s="8"/>
      <c r="T41" s="8"/>
      <c r="U41" s="8"/>
      <c r="V41" s="8"/>
      <c r="W41" s="8"/>
      <c r="X41" s="8"/>
      <c r="Y41" s="8"/>
      <c r="Z41" s="8"/>
      <c r="AA41" s="8"/>
      <c r="AB41" s="8"/>
    </row>
  </sheetData>
  <mergeCells count="15">
    <mergeCell ref="Z8:AB8"/>
    <mergeCell ref="A6:AB6"/>
    <mergeCell ref="A1:AB1"/>
    <mergeCell ref="A2:AB2"/>
    <mergeCell ref="A3:AB3"/>
    <mergeCell ref="A4:AB4"/>
    <mergeCell ref="A5:AB5"/>
    <mergeCell ref="A7:AB7"/>
    <mergeCell ref="A8:A9"/>
    <mergeCell ref="B8:D8"/>
    <mergeCell ref="F8:H8"/>
    <mergeCell ref="J8:L8"/>
    <mergeCell ref="N8:P8"/>
    <mergeCell ref="R8:T8"/>
    <mergeCell ref="V8:X8"/>
  </mergeCells>
  <conditionalFormatting sqref="B11:AB38">
    <cfRule type="cellIs" dxfId="100" priority="4" operator="equal">
      <formula>0</formula>
    </cfRule>
  </conditionalFormatting>
  <conditionalFormatting sqref="AC9:AC12">
    <cfRule type="cellIs" dxfId="99" priority="3" operator="equal">
      <formula>0</formula>
    </cfRule>
  </conditionalFormatting>
  <conditionalFormatting sqref="AC14:AC17">
    <cfRule type="cellIs" dxfId="98" priority="2" operator="equal">
      <formula>0</formula>
    </cfRule>
  </conditionalFormatting>
  <conditionalFormatting sqref="AC19:AC22">
    <cfRule type="cellIs" dxfId="97" priority="1" operator="equal">
      <formula>0</formula>
    </cfRule>
  </conditionalFormatting>
  <hyperlinks>
    <hyperlink ref="AC2" location="Contenido!A1" display="Contenido" xr:uid="{235EC7FD-6BFF-4F79-A0C0-8B9F3CB8DEB0}"/>
  </hyperlinks>
  <printOptions horizontalCentered="1"/>
  <pageMargins left="0.39370078740157483" right="0.39370078740157483" top="0.39370078740157483" bottom="0.39370078740157483" header="0.31496062992125984" footer="0.31496062992125984"/>
  <pageSetup paperSize="172" scale="66"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B6FD-1BB9-4BEE-A3E5-5B17DC112E0E}">
  <sheetPr codeName="Hoja124">
    <tabColor rgb="FFAFCAFF"/>
    <pageSetUpPr fitToPage="1"/>
  </sheetPr>
  <dimension ref="A1:W39"/>
  <sheetViews>
    <sheetView showGridLines="0" showOutlineSymbols="0" showWhiteSpace="0" zoomScaleNormal="100" workbookViewId="0">
      <selection activeCell="C35" sqref="C35"/>
    </sheetView>
  </sheetViews>
  <sheetFormatPr baseColWidth="10" defaultColWidth="11" defaultRowHeight="13" x14ac:dyDescent="0.25"/>
  <cols>
    <col min="1" max="1" width="20.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1" style="8"/>
    <col min="18" max="18" width="11" style="47"/>
    <col min="19" max="16384" width="11" style="8"/>
  </cols>
  <sheetData>
    <row r="1" spans="1:21" ht="15" customHeight="1" x14ac:dyDescent="0.25">
      <c r="A1" s="436" t="s">
        <v>599</v>
      </c>
      <c r="B1" s="436"/>
      <c r="C1" s="436"/>
      <c r="D1" s="436"/>
      <c r="E1" s="436"/>
      <c r="F1" s="436"/>
      <c r="G1" s="436"/>
      <c r="H1" s="436"/>
      <c r="I1" s="436"/>
      <c r="J1" s="436"/>
      <c r="K1" s="436"/>
      <c r="L1" s="436"/>
      <c r="M1" s="436"/>
      <c r="N1" s="436"/>
      <c r="O1" s="436"/>
      <c r="P1" s="436"/>
      <c r="Q1" s="19"/>
    </row>
    <row r="2" spans="1:21" ht="15" customHeight="1" x14ac:dyDescent="0.25">
      <c r="A2" s="437" t="s">
        <v>579</v>
      </c>
      <c r="B2" s="437"/>
      <c r="C2" s="437"/>
      <c r="D2" s="437"/>
      <c r="E2" s="437"/>
      <c r="F2" s="437"/>
      <c r="G2" s="437"/>
      <c r="H2" s="437"/>
      <c r="I2" s="437"/>
      <c r="J2" s="437"/>
      <c r="K2" s="437"/>
      <c r="L2" s="437"/>
      <c r="M2" s="437"/>
      <c r="N2" s="437"/>
      <c r="O2" s="437"/>
      <c r="P2" s="437"/>
      <c r="Q2" s="91" t="s">
        <v>0</v>
      </c>
    </row>
    <row r="3" spans="1:21" ht="15" customHeight="1" x14ac:dyDescent="0.25">
      <c r="A3" s="437" t="s">
        <v>600</v>
      </c>
      <c r="B3" s="437"/>
      <c r="C3" s="437"/>
      <c r="D3" s="437"/>
      <c r="E3" s="437"/>
      <c r="F3" s="437"/>
      <c r="G3" s="437"/>
      <c r="H3" s="437"/>
      <c r="I3" s="437"/>
      <c r="J3" s="437"/>
      <c r="K3" s="437"/>
      <c r="L3" s="437"/>
      <c r="M3" s="437"/>
      <c r="N3" s="437"/>
      <c r="O3" s="437"/>
      <c r="P3" s="437"/>
      <c r="Q3" s="19"/>
    </row>
    <row r="4" spans="1:21" ht="14.5" x14ac:dyDescent="0.25">
      <c r="A4" s="437" t="s">
        <v>596</v>
      </c>
      <c r="B4" s="437"/>
      <c r="C4" s="437"/>
      <c r="D4" s="437"/>
      <c r="E4" s="437"/>
      <c r="F4" s="437"/>
      <c r="G4" s="437"/>
      <c r="H4" s="437"/>
      <c r="I4" s="437"/>
      <c r="J4" s="437"/>
      <c r="K4" s="437"/>
      <c r="L4" s="437"/>
      <c r="M4" s="437"/>
      <c r="N4" s="437"/>
      <c r="O4" s="437"/>
      <c r="P4" s="437"/>
    </row>
    <row r="5" spans="1:21" ht="14.5" x14ac:dyDescent="0.25">
      <c r="A5" s="437" t="s">
        <v>901</v>
      </c>
      <c r="B5" s="437"/>
      <c r="C5" s="437"/>
      <c r="D5" s="437"/>
      <c r="E5" s="437"/>
      <c r="F5" s="437"/>
      <c r="G5" s="437"/>
      <c r="H5" s="437"/>
      <c r="I5" s="437"/>
      <c r="J5" s="437"/>
      <c r="K5" s="437"/>
      <c r="L5" s="437"/>
      <c r="M5" s="437"/>
      <c r="N5" s="437"/>
      <c r="O5" s="437"/>
      <c r="P5" s="437"/>
    </row>
    <row r="6" spans="1:21" ht="14.5" x14ac:dyDescent="0.25">
      <c r="A6" s="436" t="s">
        <v>909</v>
      </c>
      <c r="B6" s="436"/>
      <c r="C6" s="436"/>
      <c r="D6" s="436"/>
      <c r="E6" s="436"/>
      <c r="F6" s="436"/>
      <c r="G6" s="436"/>
      <c r="H6" s="436"/>
      <c r="I6" s="436"/>
      <c r="J6" s="436"/>
      <c r="K6" s="436"/>
      <c r="L6" s="436"/>
      <c r="M6" s="436"/>
      <c r="N6" s="436"/>
      <c r="O6" s="436"/>
      <c r="P6" s="436"/>
      <c r="Q6" s="6"/>
    </row>
    <row r="7" spans="1:21" s="6" customFormat="1" ht="18.649999999999999" customHeight="1" x14ac:dyDescent="0.25">
      <c r="A7" s="438" t="s">
        <v>597</v>
      </c>
      <c r="B7" s="435" t="s">
        <v>188</v>
      </c>
      <c r="C7" s="435"/>
      <c r="D7" s="435"/>
      <c r="E7" s="110"/>
      <c r="F7" s="460" t="s">
        <v>30</v>
      </c>
      <c r="G7" s="460"/>
      <c r="H7" s="460"/>
      <c r="I7" s="110"/>
      <c r="J7" s="435" t="s">
        <v>518</v>
      </c>
      <c r="K7" s="435"/>
      <c r="L7" s="435"/>
      <c r="M7" s="118"/>
      <c r="N7" s="460" t="s">
        <v>583</v>
      </c>
      <c r="O7" s="460"/>
      <c r="P7" s="460"/>
      <c r="R7" s="46"/>
    </row>
    <row r="8" spans="1:21"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R8" s="46"/>
    </row>
    <row r="9" spans="1:21" s="6" customFormat="1" x14ac:dyDescent="0.25">
      <c r="A9" s="161"/>
      <c r="B9" s="259"/>
      <c r="C9" s="259"/>
      <c r="D9" s="259"/>
      <c r="E9" s="259"/>
      <c r="F9" s="259"/>
      <c r="G9" s="259"/>
      <c r="H9" s="259"/>
      <c r="I9" s="259"/>
      <c r="J9" s="259"/>
      <c r="K9" s="259"/>
      <c r="L9" s="259"/>
      <c r="M9" s="259"/>
      <c r="N9" s="259"/>
      <c r="O9" s="259"/>
      <c r="P9" s="259"/>
      <c r="Q9" s="25"/>
      <c r="R9" s="46"/>
    </row>
    <row r="10" spans="1:21" s="6" customFormat="1" x14ac:dyDescent="0.25">
      <c r="A10" s="157" t="s">
        <v>188</v>
      </c>
      <c r="B10" s="25">
        <f>SUM(B11:B37)</f>
        <v>100848</v>
      </c>
      <c r="C10" s="25">
        <f>SUM(C11:C37)</f>
        <v>60712</v>
      </c>
      <c r="D10" s="25">
        <f>SUM(D11:D37)</f>
        <v>40136</v>
      </c>
      <c r="E10" s="25"/>
      <c r="F10" s="25">
        <f>SUM(F11:F37)</f>
        <v>81682</v>
      </c>
      <c r="G10" s="25">
        <f t="shared" ref="G10:P10" si="0">SUM(G11:G37)</f>
        <v>49700</v>
      </c>
      <c r="H10" s="25">
        <f t="shared" si="0"/>
        <v>31982</v>
      </c>
      <c r="I10" s="25"/>
      <c r="J10" s="25">
        <f>SUM(J11:J37)</f>
        <v>12721</v>
      </c>
      <c r="K10" s="25">
        <f t="shared" si="0"/>
        <v>7454</v>
      </c>
      <c r="L10" s="25">
        <f t="shared" si="0"/>
        <v>5267</v>
      </c>
      <c r="M10" s="25"/>
      <c r="N10" s="25">
        <f>SUM(N11:N37)</f>
        <v>6445</v>
      </c>
      <c r="O10" s="25">
        <f t="shared" si="0"/>
        <v>3558</v>
      </c>
      <c r="P10" s="25">
        <f t="shared" si="0"/>
        <v>2887</v>
      </c>
      <c r="Q10" s="7"/>
      <c r="R10" s="25"/>
      <c r="S10" s="260"/>
      <c r="T10" s="260"/>
      <c r="U10" s="260"/>
    </row>
    <row r="11" spans="1:21" x14ac:dyDescent="0.25">
      <c r="A11" s="93" t="s">
        <v>280</v>
      </c>
      <c r="B11" s="71">
        <f t="shared" ref="B11:D37" si="1">+F11+J11+N11</f>
        <v>4804</v>
      </c>
      <c r="C11" s="71">
        <f t="shared" si="1"/>
        <v>2853</v>
      </c>
      <c r="D11" s="71">
        <f t="shared" si="1"/>
        <v>1951</v>
      </c>
      <c r="E11" s="71"/>
      <c r="F11" s="71">
        <v>3622</v>
      </c>
      <c r="G11" s="71">
        <v>2259</v>
      </c>
      <c r="H11" s="71">
        <v>1363</v>
      </c>
      <c r="I11" s="71"/>
      <c r="J11" s="71">
        <v>762</v>
      </c>
      <c r="K11" s="71">
        <v>400</v>
      </c>
      <c r="L11" s="71">
        <v>362</v>
      </c>
      <c r="M11" s="71"/>
      <c r="N11" s="71">
        <v>420</v>
      </c>
      <c r="O11" s="71">
        <v>194</v>
      </c>
      <c r="P11" s="71">
        <v>226</v>
      </c>
      <c r="Q11" s="7"/>
      <c r="R11" s="7"/>
      <c r="S11" s="260"/>
      <c r="T11" s="260"/>
      <c r="U11" s="260"/>
    </row>
    <row r="12" spans="1:21" x14ac:dyDescent="0.25">
      <c r="A12" s="93" t="s">
        <v>281</v>
      </c>
      <c r="B12" s="71">
        <f t="shared" si="1"/>
        <v>6311</v>
      </c>
      <c r="C12" s="71">
        <f t="shared" si="1"/>
        <v>3848</v>
      </c>
      <c r="D12" s="71">
        <f t="shared" si="1"/>
        <v>2463</v>
      </c>
      <c r="E12" s="71"/>
      <c r="F12" s="71">
        <v>4542</v>
      </c>
      <c r="G12" s="71">
        <v>2847</v>
      </c>
      <c r="H12" s="71">
        <v>1695</v>
      </c>
      <c r="I12" s="71"/>
      <c r="J12" s="71">
        <v>1199</v>
      </c>
      <c r="K12" s="71">
        <v>694</v>
      </c>
      <c r="L12" s="71">
        <v>505</v>
      </c>
      <c r="M12" s="71"/>
      <c r="N12" s="71">
        <v>570</v>
      </c>
      <c r="O12" s="71">
        <v>307</v>
      </c>
      <c r="P12" s="71">
        <v>263</v>
      </c>
      <c r="Q12" s="7"/>
      <c r="R12" s="7"/>
      <c r="S12" s="260"/>
      <c r="T12" s="260"/>
      <c r="U12" s="260"/>
    </row>
    <row r="13" spans="1:21" x14ac:dyDescent="0.25">
      <c r="A13" s="93" t="s">
        <v>282</v>
      </c>
      <c r="B13" s="71">
        <f t="shared" si="1"/>
        <v>4756</v>
      </c>
      <c r="C13" s="71">
        <f t="shared" si="1"/>
        <v>2886</v>
      </c>
      <c r="D13" s="71">
        <f t="shared" si="1"/>
        <v>1870</v>
      </c>
      <c r="E13" s="71"/>
      <c r="F13" s="71">
        <v>3606</v>
      </c>
      <c r="G13" s="71">
        <v>2209</v>
      </c>
      <c r="H13" s="71">
        <v>1397</v>
      </c>
      <c r="I13" s="71"/>
      <c r="J13" s="71">
        <v>724</v>
      </c>
      <c r="K13" s="71">
        <v>434</v>
      </c>
      <c r="L13" s="71">
        <v>290</v>
      </c>
      <c r="M13" s="71"/>
      <c r="N13" s="71">
        <v>426</v>
      </c>
      <c r="O13" s="71">
        <v>243</v>
      </c>
      <c r="P13" s="71">
        <v>183</v>
      </c>
      <c r="R13" s="7"/>
      <c r="S13" s="260"/>
      <c r="T13" s="260"/>
      <c r="U13" s="260"/>
    </row>
    <row r="14" spans="1:21" x14ac:dyDescent="0.25">
      <c r="A14" s="93" t="s">
        <v>283</v>
      </c>
      <c r="B14" s="71">
        <f t="shared" si="1"/>
        <v>5191</v>
      </c>
      <c r="C14" s="71">
        <f t="shared" si="1"/>
        <v>3110</v>
      </c>
      <c r="D14" s="71">
        <f t="shared" si="1"/>
        <v>2081</v>
      </c>
      <c r="E14" s="71"/>
      <c r="F14" s="71">
        <v>4352</v>
      </c>
      <c r="G14" s="71">
        <v>2650</v>
      </c>
      <c r="H14" s="71">
        <v>1702</v>
      </c>
      <c r="I14" s="71"/>
      <c r="J14" s="71">
        <v>599</v>
      </c>
      <c r="K14" s="71">
        <v>346</v>
      </c>
      <c r="L14" s="71">
        <v>253</v>
      </c>
      <c r="M14" s="71"/>
      <c r="N14" s="71">
        <v>240</v>
      </c>
      <c r="O14" s="71">
        <v>114</v>
      </c>
      <c r="P14" s="71">
        <v>126</v>
      </c>
      <c r="Q14" s="25"/>
      <c r="R14" s="7"/>
      <c r="S14" s="260"/>
      <c r="T14" s="260"/>
      <c r="U14" s="260"/>
    </row>
    <row r="15" spans="1:21" x14ac:dyDescent="0.25">
      <c r="A15" s="93" t="s">
        <v>284</v>
      </c>
      <c r="B15" s="71">
        <f t="shared" si="1"/>
        <v>2382</v>
      </c>
      <c r="C15" s="71">
        <f t="shared" si="1"/>
        <v>1531</v>
      </c>
      <c r="D15" s="71">
        <f t="shared" si="1"/>
        <v>851</v>
      </c>
      <c r="E15" s="71"/>
      <c r="F15" s="71">
        <v>2117</v>
      </c>
      <c r="G15" s="71">
        <v>1340</v>
      </c>
      <c r="H15" s="71">
        <v>777</v>
      </c>
      <c r="I15" s="71"/>
      <c r="J15" s="71">
        <v>183</v>
      </c>
      <c r="K15" s="71">
        <v>125</v>
      </c>
      <c r="L15" s="71">
        <v>58</v>
      </c>
      <c r="M15" s="71"/>
      <c r="N15" s="71">
        <v>82</v>
      </c>
      <c r="O15" s="71">
        <v>66</v>
      </c>
      <c r="P15" s="71">
        <v>16</v>
      </c>
      <c r="Q15" s="7"/>
      <c r="R15" s="7"/>
      <c r="S15" s="260"/>
      <c r="T15" s="260"/>
      <c r="U15" s="260"/>
    </row>
    <row r="16" spans="1:21" x14ac:dyDescent="0.25">
      <c r="A16" s="93" t="s">
        <v>285</v>
      </c>
      <c r="B16" s="71">
        <f t="shared" si="1"/>
        <v>4520</v>
      </c>
      <c r="C16" s="71">
        <f t="shared" si="1"/>
        <v>2641</v>
      </c>
      <c r="D16" s="71">
        <f t="shared" si="1"/>
        <v>1879</v>
      </c>
      <c r="E16" s="71"/>
      <c r="F16" s="71">
        <v>3849</v>
      </c>
      <c r="G16" s="71">
        <v>2230</v>
      </c>
      <c r="H16" s="71">
        <v>1619</v>
      </c>
      <c r="I16" s="71"/>
      <c r="J16" s="71">
        <v>439</v>
      </c>
      <c r="K16" s="71">
        <v>268</v>
      </c>
      <c r="L16" s="71">
        <v>171</v>
      </c>
      <c r="M16" s="71"/>
      <c r="N16" s="71">
        <v>232</v>
      </c>
      <c r="O16" s="71">
        <v>143</v>
      </c>
      <c r="P16" s="71">
        <v>89</v>
      </c>
      <c r="Q16" s="7"/>
      <c r="R16" s="7"/>
      <c r="S16" s="260"/>
      <c r="T16" s="260"/>
      <c r="U16" s="260"/>
    </row>
    <row r="17" spans="1:21" x14ac:dyDescent="0.25">
      <c r="A17" s="93" t="s">
        <v>286</v>
      </c>
      <c r="B17" s="71">
        <f t="shared" si="1"/>
        <v>1226</v>
      </c>
      <c r="C17" s="71">
        <f t="shared" si="1"/>
        <v>748</v>
      </c>
      <c r="D17" s="71">
        <f t="shared" si="1"/>
        <v>478</v>
      </c>
      <c r="E17" s="71"/>
      <c r="F17" s="71">
        <v>911</v>
      </c>
      <c r="G17" s="71">
        <v>560</v>
      </c>
      <c r="H17" s="71">
        <v>351</v>
      </c>
      <c r="I17" s="71"/>
      <c r="J17" s="71">
        <v>189</v>
      </c>
      <c r="K17" s="71">
        <v>117</v>
      </c>
      <c r="L17" s="71">
        <v>72</v>
      </c>
      <c r="M17" s="71"/>
      <c r="N17" s="71">
        <v>126</v>
      </c>
      <c r="O17" s="71">
        <v>71</v>
      </c>
      <c r="P17" s="71">
        <v>55</v>
      </c>
      <c r="Q17" s="7"/>
      <c r="R17" s="7"/>
      <c r="S17" s="260"/>
      <c r="T17" s="260"/>
      <c r="U17" s="260"/>
    </row>
    <row r="18" spans="1:21" x14ac:dyDescent="0.25">
      <c r="A18" s="93" t="s">
        <v>287</v>
      </c>
      <c r="B18" s="71">
        <f t="shared" si="1"/>
        <v>8358</v>
      </c>
      <c r="C18" s="71">
        <f t="shared" si="1"/>
        <v>4942</v>
      </c>
      <c r="D18" s="71">
        <f t="shared" si="1"/>
        <v>3416</v>
      </c>
      <c r="E18" s="71"/>
      <c r="F18" s="71">
        <v>6332</v>
      </c>
      <c r="G18" s="71">
        <v>3810</v>
      </c>
      <c r="H18" s="71">
        <v>2522</v>
      </c>
      <c r="I18" s="71"/>
      <c r="J18" s="71">
        <v>1357</v>
      </c>
      <c r="K18" s="71">
        <v>788</v>
      </c>
      <c r="L18" s="71">
        <v>569</v>
      </c>
      <c r="M18" s="71"/>
      <c r="N18" s="71">
        <v>669</v>
      </c>
      <c r="O18" s="71">
        <v>344</v>
      </c>
      <c r="P18" s="71">
        <v>325</v>
      </c>
      <c r="R18" s="7"/>
      <c r="S18" s="260"/>
      <c r="T18" s="260"/>
      <c r="U18" s="260"/>
    </row>
    <row r="19" spans="1:21" x14ac:dyDescent="0.25">
      <c r="A19" s="93" t="s">
        <v>288</v>
      </c>
      <c r="B19" s="71">
        <f t="shared" si="1"/>
        <v>4635</v>
      </c>
      <c r="C19" s="71">
        <f t="shared" si="1"/>
        <v>2815</v>
      </c>
      <c r="D19" s="71">
        <f t="shared" si="1"/>
        <v>1820</v>
      </c>
      <c r="E19" s="71"/>
      <c r="F19" s="71">
        <v>3771</v>
      </c>
      <c r="G19" s="71">
        <v>2318</v>
      </c>
      <c r="H19" s="71">
        <v>1453</v>
      </c>
      <c r="I19" s="71"/>
      <c r="J19" s="71">
        <v>568</v>
      </c>
      <c r="K19" s="71">
        <v>332</v>
      </c>
      <c r="L19" s="71">
        <v>236</v>
      </c>
      <c r="M19" s="71"/>
      <c r="N19" s="71">
        <v>296</v>
      </c>
      <c r="O19" s="71">
        <v>165</v>
      </c>
      <c r="P19" s="71">
        <v>131</v>
      </c>
      <c r="Q19" s="25"/>
      <c r="R19" s="7"/>
      <c r="S19" s="260"/>
      <c r="T19" s="260"/>
      <c r="U19" s="260"/>
    </row>
    <row r="20" spans="1:21" x14ac:dyDescent="0.25">
      <c r="A20" s="93" t="s">
        <v>289</v>
      </c>
      <c r="B20" s="71">
        <f t="shared" si="1"/>
        <v>3876</v>
      </c>
      <c r="C20" s="71">
        <f t="shared" si="1"/>
        <v>2322</v>
      </c>
      <c r="D20" s="71">
        <f t="shared" si="1"/>
        <v>1554</v>
      </c>
      <c r="E20" s="71"/>
      <c r="F20" s="71">
        <v>3331</v>
      </c>
      <c r="G20" s="71">
        <v>1980</v>
      </c>
      <c r="H20" s="71">
        <v>1351</v>
      </c>
      <c r="I20" s="71"/>
      <c r="J20" s="71">
        <v>361</v>
      </c>
      <c r="K20" s="71">
        <v>229</v>
      </c>
      <c r="L20" s="71">
        <v>132</v>
      </c>
      <c r="M20" s="71"/>
      <c r="N20" s="71">
        <v>184</v>
      </c>
      <c r="O20" s="71">
        <v>113</v>
      </c>
      <c r="P20" s="71">
        <v>71</v>
      </c>
      <c r="Q20" s="7"/>
      <c r="R20" s="7"/>
      <c r="S20" s="260"/>
      <c r="T20" s="260"/>
      <c r="U20" s="260"/>
    </row>
    <row r="21" spans="1:21" x14ac:dyDescent="0.25">
      <c r="A21" s="93" t="s">
        <v>290</v>
      </c>
      <c r="B21" s="71">
        <f t="shared" si="1"/>
        <v>2042</v>
      </c>
      <c r="C21" s="71">
        <f t="shared" si="1"/>
        <v>1202</v>
      </c>
      <c r="D21" s="71">
        <f t="shared" si="1"/>
        <v>840</v>
      </c>
      <c r="E21" s="71"/>
      <c r="F21" s="71">
        <v>1995</v>
      </c>
      <c r="G21" s="71">
        <v>1175</v>
      </c>
      <c r="H21" s="71">
        <v>820</v>
      </c>
      <c r="I21" s="71"/>
      <c r="J21" s="71">
        <v>35</v>
      </c>
      <c r="K21" s="71">
        <v>20</v>
      </c>
      <c r="L21" s="71">
        <v>15</v>
      </c>
      <c r="M21" s="71"/>
      <c r="N21" s="71">
        <v>12</v>
      </c>
      <c r="O21" s="71">
        <v>7</v>
      </c>
      <c r="P21" s="71">
        <v>5</v>
      </c>
      <c r="Q21" s="7"/>
      <c r="R21" s="7"/>
      <c r="S21" s="260"/>
      <c r="T21" s="260"/>
      <c r="U21" s="260"/>
    </row>
    <row r="22" spans="1:21" x14ac:dyDescent="0.25">
      <c r="A22" s="93" t="s">
        <v>291</v>
      </c>
      <c r="B22" s="71">
        <f t="shared" si="1"/>
        <v>7470</v>
      </c>
      <c r="C22" s="71">
        <f t="shared" si="1"/>
        <v>4639</v>
      </c>
      <c r="D22" s="71">
        <f t="shared" si="1"/>
        <v>2831</v>
      </c>
      <c r="E22" s="71"/>
      <c r="F22" s="71">
        <v>6077</v>
      </c>
      <c r="G22" s="71">
        <v>3797</v>
      </c>
      <c r="H22" s="71">
        <v>2280</v>
      </c>
      <c r="I22" s="71"/>
      <c r="J22" s="71">
        <v>961</v>
      </c>
      <c r="K22" s="71">
        <v>580</v>
      </c>
      <c r="L22" s="71">
        <v>381</v>
      </c>
      <c r="M22" s="71"/>
      <c r="N22" s="71">
        <v>432</v>
      </c>
      <c r="O22" s="71">
        <v>262</v>
      </c>
      <c r="P22" s="71">
        <v>170</v>
      </c>
      <c r="Q22" s="7"/>
      <c r="R22" s="7"/>
      <c r="S22" s="260"/>
      <c r="T22" s="260"/>
      <c r="U22" s="260"/>
    </row>
    <row r="23" spans="1:21" x14ac:dyDescent="0.25">
      <c r="A23" s="93" t="s">
        <v>292</v>
      </c>
      <c r="B23" s="71">
        <f t="shared" si="1"/>
        <v>3829</v>
      </c>
      <c r="C23" s="71">
        <f t="shared" si="1"/>
        <v>2314</v>
      </c>
      <c r="D23" s="71">
        <f t="shared" si="1"/>
        <v>1515</v>
      </c>
      <c r="E23" s="71"/>
      <c r="F23" s="71">
        <v>3319</v>
      </c>
      <c r="G23" s="71">
        <v>2033</v>
      </c>
      <c r="H23" s="71">
        <v>1286</v>
      </c>
      <c r="I23" s="71"/>
      <c r="J23" s="71">
        <v>320</v>
      </c>
      <c r="K23" s="71">
        <v>184</v>
      </c>
      <c r="L23" s="71">
        <v>136</v>
      </c>
      <c r="M23" s="71"/>
      <c r="N23" s="71">
        <v>190</v>
      </c>
      <c r="O23" s="71">
        <v>97</v>
      </c>
      <c r="P23" s="71">
        <v>93</v>
      </c>
      <c r="R23" s="7"/>
      <c r="S23" s="260"/>
      <c r="T23" s="260"/>
      <c r="U23" s="260"/>
    </row>
    <row r="24" spans="1:21" x14ac:dyDescent="0.25">
      <c r="A24" s="93" t="s">
        <v>293</v>
      </c>
      <c r="B24" s="71">
        <f t="shared" si="1"/>
        <v>9349</v>
      </c>
      <c r="C24" s="71">
        <f t="shared" si="1"/>
        <v>5655</v>
      </c>
      <c r="D24" s="71">
        <f t="shared" si="1"/>
        <v>3694</v>
      </c>
      <c r="E24" s="71"/>
      <c r="F24" s="71">
        <v>7346</v>
      </c>
      <c r="G24" s="71">
        <v>4533</v>
      </c>
      <c r="H24" s="71">
        <v>2813</v>
      </c>
      <c r="I24" s="71"/>
      <c r="J24" s="71">
        <v>1221</v>
      </c>
      <c r="K24" s="71">
        <v>686</v>
      </c>
      <c r="L24" s="71">
        <v>535</v>
      </c>
      <c r="M24" s="71"/>
      <c r="N24" s="71">
        <v>782</v>
      </c>
      <c r="O24" s="71">
        <v>436</v>
      </c>
      <c r="P24" s="71">
        <v>346</v>
      </c>
      <c r="R24" s="7"/>
      <c r="S24" s="260"/>
      <c r="T24" s="260"/>
      <c r="U24" s="260"/>
    </row>
    <row r="25" spans="1:21" x14ac:dyDescent="0.25">
      <c r="A25" s="93" t="s">
        <v>294</v>
      </c>
      <c r="B25" s="71">
        <f t="shared" si="1"/>
        <v>1710</v>
      </c>
      <c r="C25" s="71">
        <f t="shared" si="1"/>
        <v>1040</v>
      </c>
      <c r="D25" s="71">
        <f t="shared" si="1"/>
        <v>670</v>
      </c>
      <c r="E25" s="71"/>
      <c r="F25" s="71">
        <v>1554</v>
      </c>
      <c r="G25" s="71">
        <v>950</v>
      </c>
      <c r="H25" s="71">
        <v>604</v>
      </c>
      <c r="I25" s="71"/>
      <c r="J25" s="71">
        <v>111</v>
      </c>
      <c r="K25" s="71">
        <v>58</v>
      </c>
      <c r="L25" s="71">
        <v>53</v>
      </c>
      <c r="M25" s="71"/>
      <c r="N25" s="71">
        <v>45</v>
      </c>
      <c r="O25" s="71">
        <v>32</v>
      </c>
      <c r="P25" s="71">
        <v>13</v>
      </c>
      <c r="R25" s="7"/>
      <c r="S25" s="260"/>
      <c r="T25" s="260"/>
      <c r="U25" s="260"/>
    </row>
    <row r="26" spans="1:21" x14ac:dyDescent="0.25">
      <c r="A26" s="93" t="s">
        <v>295</v>
      </c>
      <c r="B26" s="71">
        <f t="shared" si="1"/>
        <v>2768</v>
      </c>
      <c r="C26" s="71">
        <f t="shared" si="1"/>
        <v>1661</v>
      </c>
      <c r="D26" s="71">
        <f t="shared" si="1"/>
        <v>1107</v>
      </c>
      <c r="E26" s="71"/>
      <c r="F26" s="71">
        <v>2360</v>
      </c>
      <c r="G26" s="71">
        <v>1429</v>
      </c>
      <c r="H26" s="71">
        <v>931</v>
      </c>
      <c r="I26" s="71"/>
      <c r="J26" s="71">
        <v>266</v>
      </c>
      <c r="K26" s="71">
        <v>157</v>
      </c>
      <c r="L26" s="71">
        <v>109</v>
      </c>
      <c r="M26" s="71"/>
      <c r="N26" s="71">
        <v>142</v>
      </c>
      <c r="O26" s="71">
        <v>75</v>
      </c>
      <c r="P26" s="71">
        <v>67</v>
      </c>
      <c r="R26" s="7"/>
      <c r="S26" s="260"/>
      <c r="T26" s="260"/>
      <c r="U26" s="260"/>
    </row>
    <row r="27" spans="1:21" x14ac:dyDescent="0.25">
      <c r="A27" s="93" t="s">
        <v>296</v>
      </c>
      <c r="B27" s="71">
        <f t="shared" si="1"/>
        <v>1934</v>
      </c>
      <c r="C27" s="71">
        <f t="shared" si="1"/>
        <v>1135</v>
      </c>
      <c r="D27" s="71">
        <f t="shared" si="1"/>
        <v>799</v>
      </c>
      <c r="E27" s="71"/>
      <c r="F27" s="71">
        <v>1612</v>
      </c>
      <c r="G27" s="71">
        <v>952</v>
      </c>
      <c r="H27" s="71">
        <v>660</v>
      </c>
      <c r="I27" s="71"/>
      <c r="J27" s="71">
        <v>162</v>
      </c>
      <c r="K27" s="71">
        <v>96</v>
      </c>
      <c r="L27" s="71">
        <v>66</v>
      </c>
      <c r="M27" s="71"/>
      <c r="N27" s="71">
        <v>160</v>
      </c>
      <c r="O27" s="71">
        <v>87</v>
      </c>
      <c r="P27" s="71">
        <v>73</v>
      </c>
      <c r="R27" s="7"/>
      <c r="S27" s="260"/>
      <c r="T27" s="260"/>
      <c r="U27" s="260"/>
    </row>
    <row r="28" spans="1:21" x14ac:dyDescent="0.25">
      <c r="A28" s="93" t="s">
        <v>297</v>
      </c>
      <c r="B28" s="71">
        <f t="shared" si="1"/>
        <v>1741</v>
      </c>
      <c r="C28" s="71">
        <f t="shared" si="1"/>
        <v>1035</v>
      </c>
      <c r="D28" s="71">
        <f t="shared" si="1"/>
        <v>706</v>
      </c>
      <c r="E28" s="71"/>
      <c r="F28" s="71">
        <v>1327</v>
      </c>
      <c r="G28" s="71">
        <v>785</v>
      </c>
      <c r="H28" s="71">
        <v>542</v>
      </c>
      <c r="I28" s="71"/>
      <c r="J28" s="71">
        <v>250</v>
      </c>
      <c r="K28" s="71">
        <v>144</v>
      </c>
      <c r="L28" s="71">
        <v>106</v>
      </c>
      <c r="M28" s="71"/>
      <c r="N28" s="71">
        <v>164</v>
      </c>
      <c r="O28" s="71">
        <v>106</v>
      </c>
      <c r="P28" s="71">
        <v>58</v>
      </c>
      <c r="R28" s="7"/>
      <c r="S28" s="260"/>
      <c r="T28" s="260"/>
      <c r="U28" s="260"/>
    </row>
    <row r="29" spans="1:21" x14ac:dyDescent="0.25">
      <c r="A29" s="93" t="s">
        <v>298</v>
      </c>
      <c r="B29" s="71">
        <f t="shared" si="1"/>
        <v>1998</v>
      </c>
      <c r="C29" s="71">
        <f t="shared" si="1"/>
        <v>1218</v>
      </c>
      <c r="D29" s="71">
        <f t="shared" si="1"/>
        <v>780</v>
      </c>
      <c r="E29" s="71"/>
      <c r="F29" s="71">
        <v>1551</v>
      </c>
      <c r="G29" s="71">
        <v>953</v>
      </c>
      <c r="H29" s="71">
        <v>598</v>
      </c>
      <c r="I29" s="71"/>
      <c r="J29" s="71">
        <v>312</v>
      </c>
      <c r="K29" s="71">
        <v>187</v>
      </c>
      <c r="L29" s="71">
        <v>125</v>
      </c>
      <c r="M29" s="71"/>
      <c r="N29" s="71">
        <v>135</v>
      </c>
      <c r="O29" s="71">
        <v>78</v>
      </c>
      <c r="P29" s="71">
        <v>57</v>
      </c>
      <c r="R29" s="7"/>
      <c r="S29" s="260"/>
      <c r="T29" s="260"/>
      <c r="U29" s="260"/>
    </row>
    <row r="30" spans="1:21" x14ac:dyDescent="0.25">
      <c r="A30" s="93" t="s">
        <v>299</v>
      </c>
      <c r="B30" s="71">
        <f t="shared" si="1"/>
        <v>4396</v>
      </c>
      <c r="C30" s="71">
        <f t="shared" si="1"/>
        <v>2754</v>
      </c>
      <c r="D30" s="71">
        <f t="shared" si="1"/>
        <v>1642</v>
      </c>
      <c r="E30" s="71"/>
      <c r="F30" s="71">
        <v>3610</v>
      </c>
      <c r="G30" s="71">
        <v>2323</v>
      </c>
      <c r="H30" s="71">
        <v>1287</v>
      </c>
      <c r="I30" s="71"/>
      <c r="J30" s="71">
        <v>598</v>
      </c>
      <c r="K30" s="71">
        <v>323</v>
      </c>
      <c r="L30" s="71">
        <v>275</v>
      </c>
      <c r="M30" s="71"/>
      <c r="N30" s="71">
        <v>188</v>
      </c>
      <c r="O30" s="71">
        <v>108</v>
      </c>
      <c r="P30" s="71">
        <v>80</v>
      </c>
      <c r="R30" s="7"/>
      <c r="S30" s="260"/>
      <c r="T30" s="260"/>
      <c r="U30" s="260"/>
    </row>
    <row r="31" spans="1:21" x14ac:dyDescent="0.25">
      <c r="A31" s="93" t="s">
        <v>300</v>
      </c>
      <c r="B31" s="71">
        <f t="shared" si="1"/>
        <v>4460</v>
      </c>
      <c r="C31" s="71">
        <f t="shared" si="1"/>
        <v>2526</v>
      </c>
      <c r="D31" s="71">
        <f t="shared" si="1"/>
        <v>1934</v>
      </c>
      <c r="E31" s="71"/>
      <c r="F31" s="71">
        <v>3559</v>
      </c>
      <c r="G31" s="71">
        <v>2010</v>
      </c>
      <c r="H31" s="71">
        <v>1549</v>
      </c>
      <c r="I31" s="71"/>
      <c r="J31" s="71">
        <v>624</v>
      </c>
      <c r="K31" s="71">
        <v>376</v>
      </c>
      <c r="L31" s="71">
        <v>248</v>
      </c>
      <c r="M31" s="71"/>
      <c r="N31" s="71">
        <v>277</v>
      </c>
      <c r="O31" s="71">
        <v>140</v>
      </c>
      <c r="P31" s="71">
        <v>137</v>
      </c>
      <c r="R31" s="7"/>
      <c r="S31" s="260"/>
      <c r="T31" s="260"/>
      <c r="U31" s="260"/>
    </row>
    <row r="32" spans="1:21" x14ac:dyDescent="0.25">
      <c r="A32" s="93" t="s">
        <v>301</v>
      </c>
      <c r="B32" s="71">
        <f t="shared" si="1"/>
        <v>1423</v>
      </c>
      <c r="C32" s="71">
        <f t="shared" si="1"/>
        <v>843</v>
      </c>
      <c r="D32" s="71">
        <f t="shared" si="1"/>
        <v>580</v>
      </c>
      <c r="E32" s="71"/>
      <c r="F32" s="71">
        <v>1396</v>
      </c>
      <c r="G32" s="71">
        <v>820</v>
      </c>
      <c r="H32" s="71">
        <v>576</v>
      </c>
      <c r="I32" s="71"/>
      <c r="J32" s="71">
        <v>18</v>
      </c>
      <c r="K32" s="71">
        <v>14</v>
      </c>
      <c r="L32" s="71">
        <v>4</v>
      </c>
      <c r="M32" s="71"/>
      <c r="N32" s="71">
        <v>9</v>
      </c>
      <c r="O32" s="71">
        <v>9</v>
      </c>
      <c r="P32" s="71">
        <v>0</v>
      </c>
      <c r="R32" s="7"/>
      <c r="S32" s="260"/>
      <c r="T32" s="260"/>
      <c r="U32" s="260"/>
    </row>
    <row r="33" spans="1:23" x14ac:dyDescent="0.25">
      <c r="A33" s="93" t="s">
        <v>302</v>
      </c>
      <c r="B33" s="71">
        <f t="shared" si="1"/>
        <v>1992</v>
      </c>
      <c r="C33" s="71">
        <f t="shared" si="1"/>
        <v>1151</v>
      </c>
      <c r="D33" s="71">
        <f t="shared" si="1"/>
        <v>841</v>
      </c>
      <c r="E33" s="71"/>
      <c r="F33" s="71">
        <v>1643</v>
      </c>
      <c r="G33" s="71">
        <v>952</v>
      </c>
      <c r="H33" s="71">
        <v>691</v>
      </c>
      <c r="I33" s="71"/>
      <c r="J33" s="71">
        <v>248</v>
      </c>
      <c r="K33" s="71">
        <v>152</v>
      </c>
      <c r="L33" s="71">
        <v>96</v>
      </c>
      <c r="M33" s="71"/>
      <c r="N33" s="71">
        <v>101</v>
      </c>
      <c r="O33" s="71">
        <v>47</v>
      </c>
      <c r="P33" s="71">
        <v>54</v>
      </c>
      <c r="R33" s="7"/>
      <c r="S33" s="260"/>
      <c r="T33" s="260"/>
      <c r="U33" s="260"/>
    </row>
    <row r="34" spans="1:23" x14ac:dyDescent="0.25">
      <c r="A34" s="93" t="s">
        <v>303</v>
      </c>
      <c r="B34" s="71">
        <f t="shared" si="1"/>
        <v>702</v>
      </c>
      <c r="C34" s="71">
        <f t="shared" si="1"/>
        <v>426</v>
      </c>
      <c r="D34" s="71">
        <f t="shared" si="1"/>
        <v>276</v>
      </c>
      <c r="E34" s="71"/>
      <c r="F34" s="71">
        <v>675</v>
      </c>
      <c r="G34" s="71">
        <v>406</v>
      </c>
      <c r="H34" s="71">
        <v>269</v>
      </c>
      <c r="I34" s="71"/>
      <c r="J34" s="71">
        <v>19</v>
      </c>
      <c r="K34" s="71">
        <v>16</v>
      </c>
      <c r="L34" s="71">
        <v>3</v>
      </c>
      <c r="M34" s="71"/>
      <c r="N34" s="71">
        <v>8</v>
      </c>
      <c r="O34" s="71">
        <v>4</v>
      </c>
      <c r="P34" s="71">
        <v>4</v>
      </c>
      <c r="R34" s="7"/>
      <c r="S34" s="260"/>
      <c r="T34" s="260"/>
      <c r="U34" s="260"/>
    </row>
    <row r="35" spans="1:23" x14ac:dyDescent="0.25">
      <c r="A35" s="27" t="s">
        <v>304</v>
      </c>
      <c r="B35" s="71">
        <f t="shared" si="1"/>
        <v>3712</v>
      </c>
      <c r="C35" s="71">
        <f t="shared" si="1"/>
        <v>2181</v>
      </c>
      <c r="D35" s="71">
        <f t="shared" si="1"/>
        <v>1531</v>
      </c>
      <c r="E35" s="71"/>
      <c r="F35" s="71">
        <v>2981</v>
      </c>
      <c r="G35" s="71">
        <v>1771</v>
      </c>
      <c r="H35" s="71">
        <v>1210</v>
      </c>
      <c r="I35" s="71"/>
      <c r="J35" s="71">
        <v>498</v>
      </c>
      <c r="K35" s="71">
        <v>299</v>
      </c>
      <c r="L35" s="71">
        <v>199</v>
      </c>
      <c r="M35" s="71"/>
      <c r="N35" s="71">
        <v>233</v>
      </c>
      <c r="O35" s="71">
        <v>111</v>
      </c>
      <c r="P35" s="71">
        <v>122</v>
      </c>
      <c r="R35" s="29"/>
      <c r="S35" s="260"/>
      <c r="T35" s="260"/>
      <c r="U35" s="260"/>
    </row>
    <row r="36" spans="1:23" x14ac:dyDescent="0.25">
      <c r="A36" s="27" t="s">
        <v>305</v>
      </c>
      <c r="B36" s="71">
        <f t="shared" si="1"/>
        <v>4940</v>
      </c>
      <c r="C36" s="71">
        <f t="shared" si="1"/>
        <v>3056</v>
      </c>
      <c r="D36" s="71">
        <f t="shared" si="1"/>
        <v>1884</v>
      </c>
      <c r="E36" s="71"/>
      <c r="F36" s="71">
        <v>3995</v>
      </c>
      <c r="G36" s="71">
        <v>2477</v>
      </c>
      <c r="H36" s="71">
        <v>1518</v>
      </c>
      <c r="I36" s="71"/>
      <c r="J36" s="71">
        <v>645</v>
      </c>
      <c r="K36" s="71">
        <v>396</v>
      </c>
      <c r="L36" s="71">
        <v>249</v>
      </c>
      <c r="M36" s="71"/>
      <c r="N36" s="71">
        <v>300</v>
      </c>
      <c r="O36" s="71">
        <v>183</v>
      </c>
      <c r="P36" s="71">
        <v>117</v>
      </c>
      <c r="R36" s="29"/>
      <c r="S36" s="260"/>
      <c r="T36" s="260"/>
      <c r="U36" s="260"/>
    </row>
    <row r="37" spans="1:23" ht="13.5" thickBot="1" x14ac:dyDescent="0.3">
      <c r="A37" s="27" t="s">
        <v>306</v>
      </c>
      <c r="B37" s="71">
        <f t="shared" si="1"/>
        <v>323</v>
      </c>
      <c r="C37" s="71">
        <f t="shared" si="1"/>
        <v>180</v>
      </c>
      <c r="D37" s="71">
        <f t="shared" si="1"/>
        <v>143</v>
      </c>
      <c r="E37" s="71"/>
      <c r="F37" s="71">
        <v>249</v>
      </c>
      <c r="G37" s="71">
        <v>131</v>
      </c>
      <c r="H37" s="71">
        <v>118</v>
      </c>
      <c r="I37" s="71"/>
      <c r="J37" s="71">
        <v>52</v>
      </c>
      <c r="K37" s="71">
        <v>33</v>
      </c>
      <c r="L37" s="71">
        <v>19</v>
      </c>
      <c r="M37" s="71"/>
      <c r="N37" s="71">
        <v>22</v>
      </c>
      <c r="O37" s="71">
        <v>16</v>
      </c>
      <c r="P37" s="71">
        <v>6</v>
      </c>
      <c r="R37" s="29"/>
      <c r="S37" s="260"/>
      <c r="T37" s="260"/>
      <c r="U37" s="260"/>
    </row>
    <row r="38" spans="1:23" x14ac:dyDescent="0.25">
      <c r="A38" s="454" t="s">
        <v>585</v>
      </c>
      <c r="B38" s="454"/>
      <c r="C38" s="454"/>
      <c r="D38" s="454"/>
      <c r="E38" s="454"/>
      <c r="F38" s="454"/>
      <c r="G38" s="454"/>
      <c r="H38" s="454"/>
      <c r="I38" s="454"/>
      <c r="J38" s="454"/>
      <c r="K38" s="454"/>
      <c r="L38" s="454"/>
      <c r="M38" s="454"/>
      <c r="N38" s="454"/>
      <c r="O38" s="454"/>
      <c r="P38" s="454"/>
      <c r="S38" s="47"/>
      <c r="T38" s="47"/>
      <c r="U38" s="47"/>
      <c r="V38" s="47"/>
      <c r="W38" s="47"/>
    </row>
    <row r="39" spans="1:23" x14ac:dyDescent="0.25">
      <c r="A39" s="8" t="s">
        <v>262</v>
      </c>
      <c r="B39" s="8"/>
      <c r="C39" s="8"/>
      <c r="D39" s="8"/>
      <c r="E39" s="8"/>
      <c r="F39" s="8"/>
      <c r="G39" s="8"/>
      <c r="H39" s="8"/>
      <c r="I39" s="8"/>
      <c r="J39" s="8"/>
      <c r="K39" s="8"/>
      <c r="L39" s="8"/>
      <c r="M39" s="8"/>
      <c r="N39" s="8"/>
      <c r="O39" s="8"/>
      <c r="P39" s="8"/>
      <c r="R39" s="8"/>
    </row>
  </sheetData>
  <mergeCells count="12">
    <mergeCell ref="A38:P38"/>
    <mergeCell ref="A6:P6"/>
    <mergeCell ref="A1:P1"/>
    <mergeCell ref="A2:P2"/>
    <mergeCell ref="A3:P3"/>
    <mergeCell ref="A4:P4"/>
    <mergeCell ref="A5:P5"/>
    <mergeCell ref="A7:A8"/>
    <mergeCell ref="B7:D7"/>
    <mergeCell ref="F7:H7"/>
    <mergeCell ref="J7:L7"/>
    <mergeCell ref="N7:P7"/>
  </mergeCells>
  <conditionalFormatting sqref="B10:P37 R10:R37">
    <cfRule type="cellIs" dxfId="96" priority="5" operator="equal">
      <formula>0</formula>
    </cfRule>
  </conditionalFormatting>
  <conditionalFormatting sqref="Q9:Q12">
    <cfRule type="cellIs" dxfId="95" priority="3" operator="equal">
      <formula>0</formula>
    </cfRule>
  </conditionalFormatting>
  <conditionalFormatting sqref="Q14:Q17">
    <cfRule type="cellIs" dxfId="94" priority="2" operator="equal">
      <formula>0</formula>
    </cfRule>
  </conditionalFormatting>
  <conditionalFormatting sqref="Q19:Q22">
    <cfRule type="cellIs" dxfId="93" priority="1" operator="equal">
      <formula>0</formula>
    </cfRule>
  </conditionalFormatting>
  <hyperlinks>
    <hyperlink ref="Q2" location="Contenido!A1" display="Contenido" xr:uid="{4C1924B8-FE4C-48C5-A563-3CD1BDC4F6DC}"/>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B310-DB47-4EF1-A8BB-0E87786339BC}">
  <sheetPr codeName="Hoja125">
    <tabColor rgb="FFAFCAFF"/>
    <pageSetUpPr fitToPage="1"/>
  </sheetPr>
  <dimension ref="A1:AD30"/>
  <sheetViews>
    <sheetView showGridLines="0" showOutlineSymbols="0" showWhiteSpace="0" workbookViewId="0">
      <selection activeCell="G28" sqref="G28"/>
    </sheetView>
  </sheetViews>
  <sheetFormatPr baseColWidth="10" defaultColWidth="11" defaultRowHeight="13" x14ac:dyDescent="0.25"/>
  <cols>
    <col min="1" max="1" width="38.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6.83203125" style="240" customWidth="1"/>
    <col min="21" max="21" width="1.75" style="240" customWidth="1"/>
    <col min="22" max="24" width="6.83203125" style="240" customWidth="1"/>
    <col min="25" max="25" width="1.75" style="240" customWidth="1"/>
    <col min="26" max="28" width="6.83203125" style="240" customWidth="1"/>
    <col min="29" max="16384" width="11" style="8"/>
  </cols>
  <sheetData>
    <row r="1" spans="1:30" ht="15" customHeight="1" x14ac:dyDescent="0.25">
      <c r="A1" s="436" t="s">
        <v>601</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30" ht="15" customHeight="1" x14ac:dyDescent="0.25">
      <c r="A2" s="437" t="s">
        <v>579</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30" ht="15" customHeight="1" x14ac:dyDescent="0.25">
      <c r="A3" s="437" t="s">
        <v>580</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30" ht="14.5" x14ac:dyDescent="0.25">
      <c r="A4" s="437" t="s">
        <v>602</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30" ht="14.5" x14ac:dyDescent="0.25">
      <c r="A5" s="437" t="s">
        <v>901</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row>
    <row r="6" spans="1:30" ht="14.5" x14ac:dyDescent="0.25">
      <c r="A6" s="436" t="s">
        <v>909</v>
      </c>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6"/>
    </row>
    <row r="7" spans="1:30" s="6" customFormat="1" ht="18.649999999999999" customHeight="1" x14ac:dyDescent="0.25">
      <c r="A7" s="438" t="s">
        <v>374</v>
      </c>
      <c r="B7" s="435" t="s">
        <v>188</v>
      </c>
      <c r="C7" s="435"/>
      <c r="D7" s="435"/>
      <c r="E7" s="110"/>
      <c r="F7" s="460" t="s">
        <v>21</v>
      </c>
      <c r="G7" s="460"/>
      <c r="H7" s="460"/>
      <c r="I7" s="110"/>
      <c r="J7" s="435" t="s">
        <v>30</v>
      </c>
      <c r="K7" s="435"/>
      <c r="L7" s="435"/>
      <c r="M7" s="110"/>
      <c r="N7" s="435" t="s">
        <v>518</v>
      </c>
      <c r="O7" s="435"/>
      <c r="P7" s="435"/>
      <c r="Q7" s="110"/>
      <c r="R7" s="460" t="s">
        <v>583</v>
      </c>
      <c r="S7" s="460"/>
      <c r="T7" s="460"/>
      <c r="U7" s="110"/>
      <c r="V7" s="435" t="s">
        <v>584</v>
      </c>
      <c r="W7" s="435"/>
      <c r="X7" s="435"/>
      <c r="Y7" s="110"/>
      <c r="Z7" s="460" t="s">
        <v>1037</v>
      </c>
      <c r="AA7" s="435"/>
      <c r="AB7" s="435"/>
    </row>
    <row r="8" spans="1:30"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113"/>
      <c r="Z8" s="112" t="s">
        <v>188</v>
      </c>
      <c r="AA8" s="112" t="s">
        <v>258</v>
      </c>
      <c r="AB8" s="112" t="s">
        <v>259</v>
      </c>
    </row>
    <row r="9" spans="1:30"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
    </row>
    <row r="10" spans="1:30" s="86" customFormat="1" ht="15.75" customHeight="1" x14ac:dyDescent="0.25">
      <c r="A10" s="157" t="s">
        <v>188</v>
      </c>
      <c r="B10" s="70">
        <f>SUM(B11:B25)</f>
        <v>187212</v>
      </c>
      <c r="C10" s="70">
        <f>SUM(C11:C25)</f>
        <v>114202</v>
      </c>
      <c r="D10" s="70">
        <f>SUM(D11:D25)</f>
        <v>73010</v>
      </c>
      <c r="E10" s="70"/>
      <c r="F10" s="70">
        <f>SUM(F11:F25)</f>
        <v>22079</v>
      </c>
      <c r="G10" s="70">
        <f>SUM(G11:G25)</f>
        <v>14550</v>
      </c>
      <c r="H10" s="70">
        <f>SUM(H11:H25)</f>
        <v>7529</v>
      </c>
      <c r="I10" s="70"/>
      <c r="J10" s="70">
        <f>SUM(J11:J25)</f>
        <v>134615</v>
      </c>
      <c r="K10" s="70">
        <f>SUM(K11:K25)</f>
        <v>82181</v>
      </c>
      <c r="L10" s="70">
        <f>SUM(L11:L25)</f>
        <v>52434</v>
      </c>
      <c r="M10" s="70"/>
      <c r="N10" s="70">
        <f>SUM(N11:N25)</f>
        <v>19202</v>
      </c>
      <c r="O10" s="70">
        <f>SUM(O11:O25)</f>
        <v>11306</v>
      </c>
      <c r="P10" s="70">
        <f>SUM(P11:P25)</f>
        <v>7896</v>
      </c>
      <c r="Q10" s="70"/>
      <c r="R10" s="70">
        <f>SUM(R11:R25)</f>
        <v>9998</v>
      </c>
      <c r="S10" s="70">
        <f>SUM(S11:S25)</f>
        <v>5483</v>
      </c>
      <c r="T10" s="70">
        <f>SUM(T11:T25)</f>
        <v>4515</v>
      </c>
      <c r="U10" s="70"/>
      <c r="V10" s="70">
        <f>SUM(V11:V25)</f>
        <v>851</v>
      </c>
      <c r="W10" s="70">
        <f>SUM(W11:W25)</f>
        <v>432</v>
      </c>
      <c r="X10" s="70">
        <f>SUM(X11:X25)</f>
        <v>419</v>
      </c>
      <c r="Y10" s="70"/>
      <c r="Z10" s="70">
        <f>SUM(Z11:Z25)</f>
        <v>467</v>
      </c>
      <c r="AA10" s="70">
        <f>SUM(AA11:AA25)</f>
        <v>250</v>
      </c>
      <c r="AB10" s="70">
        <f>SUM(AB11:AB25)</f>
        <v>217</v>
      </c>
      <c r="AC10" s="7"/>
      <c r="AD10" s="251"/>
    </row>
    <row r="11" spans="1:30" s="4" customFormat="1" ht="15.75" customHeight="1" x14ac:dyDescent="0.25">
      <c r="A11" s="27" t="s">
        <v>378</v>
      </c>
      <c r="B11" s="71">
        <f>+F11+J11+N11+R11+V11+Z11</f>
        <v>1891</v>
      </c>
      <c r="C11" s="71">
        <f t="shared" ref="C11:D19" si="0">+G11+K11+O11+S11+W11+AA11</f>
        <v>1146</v>
      </c>
      <c r="D11" s="71">
        <f t="shared" si="0"/>
        <v>745</v>
      </c>
      <c r="E11" s="71"/>
      <c r="F11" s="71">
        <v>256</v>
      </c>
      <c r="G11" s="71">
        <v>159</v>
      </c>
      <c r="H11" s="71">
        <v>97</v>
      </c>
      <c r="I11" s="71"/>
      <c r="J11" s="71">
        <v>1030</v>
      </c>
      <c r="K11" s="71">
        <v>646</v>
      </c>
      <c r="L11" s="71">
        <v>384</v>
      </c>
      <c r="M11" s="71"/>
      <c r="N11" s="71">
        <v>359</v>
      </c>
      <c r="O11" s="71">
        <v>195</v>
      </c>
      <c r="P11" s="71">
        <v>164</v>
      </c>
      <c r="Q11" s="71"/>
      <c r="R11" s="71">
        <v>209</v>
      </c>
      <c r="S11" s="71">
        <v>127</v>
      </c>
      <c r="T11" s="71">
        <v>82</v>
      </c>
      <c r="U11" s="71"/>
      <c r="V11" s="71">
        <v>37</v>
      </c>
      <c r="W11" s="71">
        <v>19</v>
      </c>
      <c r="X11" s="71">
        <v>18</v>
      </c>
      <c r="Y11" s="71"/>
      <c r="Z11" s="71">
        <v>0</v>
      </c>
      <c r="AA11" s="71">
        <v>0</v>
      </c>
      <c r="AB11" s="71">
        <v>0</v>
      </c>
      <c r="AC11" s="7"/>
      <c r="AD11" s="58"/>
    </row>
    <row r="12" spans="1:30" s="4" customFormat="1" ht="15.75" customHeight="1" x14ac:dyDescent="0.25">
      <c r="A12" s="27" t="s">
        <v>542</v>
      </c>
      <c r="B12" s="71">
        <f t="shared" ref="B12:D24" si="1">+F12+J12+N12+R12+V12+Z12</f>
        <v>931</v>
      </c>
      <c r="C12" s="71">
        <f t="shared" si="0"/>
        <v>546</v>
      </c>
      <c r="D12" s="71">
        <f t="shared" si="0"/>
        <v>385</v>
      </c>
      <c r="E12" s="71"/>
      <c r="F12" s="71">
        <v>98</v>
      </c>
      <c r="G12" s="71">
        <v>56</v>
      </c>
      <c r="H12" s="71">
        <v>42</v>
      </c>
      <c r="I12" s="71"/>
      <c r="J12" s="71">
        <v>455</v>
      </c>
      <c r="K12" s="71">
        <v>252</v>
      </c>
      <c r="L12" s="71">
        <v>203</v>
      </c>
      <c r="M12" s="71"/>
      <c r="N12" s="71">
        <v>241</v>
      </c>
      <c r="O12" s="71">
        <v>152</v>
      </c>
      <c r="P12" s="71">
        <v>89</v>
      </c>
      <c r="Q12" s="71"/>
      <c r="R12" s="71">
        <v>91</v>
      </c>
      <c r="S12" s="71">
        <v>57</v>
      </c>
      <c r="T12" s="71">
        <v>34</v>
      </c>
      <c r="U12" s="71"/>
      <c r="V12" s="71">
        <v>43</v>
      </c>
      <c r="W12" s="71">
        <v>27</v>
      </c>
      <c r="X12" s="71">
        <v>16</v>
      </c>
      <c r="Y12" s="71"/>
      <c r="Z12" s="71">
        <v>3</v>
      </c>
      <c r="AA12" s="71">
        <v>2</v>
      </c>
      <c r="AB12" s="71">
        <v>1</v>
      </c>
      <c r="AC12" s="7"/>
      <c r="AD12" s="58"/>
    </row>
    <row r="13" spans="1:30" s="4" customFormat="1" ht="15.75" customHeight="1" x14ac:dyDescent="0.25">
      <c r="A13" s="27" t="s">
        <v>543</v>
      </c>
      <c r="B13" s="71">
        <f t="shared" si="1"/>
        <v>271</v>
      </c>
      <c r="C13" s="71">
        <f t="shared" si="0"/>
        <v>153</v>
      </c>
      <c r="D13" s="71">
        <f t="shared" si="0"/>
        <v>118</v>
      </c>
      <c r="E13" s="71"/>
      <c r="F13" s="71">
        <v>22</v>
      </c>
      <c r="G13" s="71">
        <v>10</v>
      </c>
      <c r="H13" s="71">
        <v>12</v>
      </c>
      <c r="I13" s="71"/>
      <c r="J13" s="71">
        <v>117</v>
      </c>
      <c r="K13" s="71">
        <v>60</v>
      </c>
      <c r="L13" s="71">
        <v>57</v>
      </c>
      <c r="M13" s="71"/>
      <c r="N13" s="71">
        <v>25</v>
      </c>
      <c r="O13" s="71">
        <v>19</v>
      </c>
      <c r="P13" s="71">
        <v>6</v>
      </c>
      <c r="Q13" s="71"/>
      <c r="R13" s="71">
        <v>6</v>
      </c>
      <c r="S13" s="71">
        <v>3</v>
      </c>
      <c r="T13" s="71">
        <v>3</v>
      </c>
      <c r="U13" s="71"/>
      <c r="V13" s="71">
        <v>0</v>
      </c>
      <c r="W13" s="71">
        <v>0</v>
      </c>
      <c r="X13" s="71">
        <v>0</v>
      </c>
      <c r="Y13" s="71"/>
      <c r="Z13" s="71">
        <v>101</v>
      </c>
      <c r="AA13" s="71">
        <v>61</v>
      </c>
      <c r="AB13" s="71">
        <v>40</v>
      </c>
      <c r="AC13" s="8"/>
      <c r="AD13" s="58"/>
    </row>
    <row r="14" spans="1:30" s="4" customFormat="1" ht="15.75" customHeight="1" x14ac:dyDescent="0.25">
      <c r="A14" s="27" t="s">
        <v>379</v>
      </c>
      <c r="B14" s="71">
        <f t="shared" si="1"/>
        <v>15316</v>
      </c>
      <c r="C14" s="71">
        <f t="shared" si="0"/>
        <v>7574</v>
      </c>
      <c r="D14" s="71">
        <f t="shared" si="0"/>
        <v>7742</v>
      </c>
      <c r="E14" s="71"/>
      <c r="F14" s="71">
        <v>1199</v>
      </c>
      <c r="G14" s="71">
        <v>624</v>
      </c>
      <c r="H14" s="71">
        <v>575</v>
      </c>
      <c r="I14" s="71"/>
      <c r="J14" s="71">
        <v>11727</v>
      </c>
      <c r="K14" s="71">
        <v>5782</v>
      </c>
      <c r="L14" s="71">
        <v>5945</v>
      </c>
      <c r="M14" s="71"/>
      <c r="N14" s="71">
        <v>1258</v>
      </c>
      <c r="O14" s="71">
        <v>638</v>
      </c>
      <c r="P14" s="71">
        <v>620</v>
      </c>
      <c r="Q14" s="71"/>
      <c r="R14" s="71">
        <v>778</v>
      </c>
      <c r="S14" s="71">
        <v>350</v>
      </c>
      <c r="T14" s="71">
        <v>428</v>
      </c>
      <c r="U14" s="71"/>
      <c r="V14" s="71">
        <v>6</v>
      </c>
      <c r="W14" s="71">
        <v>3</v>
      </c>
      <c r="X14" s="71">
        <v>3</v>
      </c>
      <c r="Y14" s="71"/>
      <c r="Z14" s="71">
        <v>348</v>
      </c>
      <c r="AA14" s="71">
        <v>177</v>
      </c>
      <c r="AB14" s="71">
        <v>171</v>
      </c>
      <c r="AC14" s="25"/>
      <c r="AD14" s="58"/>
    </row>
    <row r="15" spans="1:30" s="4" customFormat="1" ht="15.75" customHeight="1" x14ac:dyDescent="0.25">
      <c r="A15" s="27" t="s">
        <v>380</v>
      </c>
      <c r="B15" s="71">
        <f t="shared" si="1"/>
        <v>12717</v>
      </c>
      <c r="C15" s="71">
        <f t="shared" si="0"/>
        <v>7537</v>
      </c>
      <c r="D15" s="71">
        <f t="shared" si="0"/>
        <v>5180</v>
      </c>
      <c r="E15" s="71"/>
      <c r="F15" s="71">
        <v>181</v>
      </c>
      <c r="G15" s="71">
        <v>113</v>
      </c>
      <c r="H15" s="71">
        <v>68</v>
      </c>
      <c r="I15" s="71"/>
      <c r="J15" s="71">
        <v>9655</v>
      </c>
      <c r="K15" s="71">
        <v>5730</v>
      </c>
      <c r="L15" s="71">
        <v>3925</v>
      </c>
      <c r="M15" s="71"/>
      <c r="N15" s="71">
        <v>2018</v>
      </c>
      <c r="O15" s="71">
        <v>1187</v>
      </c>
      <c r="P15" s="71">
        <v>831</v>
      </c>
      <c r="Q15" s="71"/>
      <c r="R15" s="71">
        <v>844</v>
      </c>
      <c r="S15" s="71">
        <v>493</v>
      </c>
      <c r="T15" s="71">
        <v>351</v>
      </c>
      <c r="U15" s="71"/>
      <c r="V15" s="71">
        <v>19</v>
      </c>
      <c r="W15" s="71">
        <v>14</v>
      </c>
      <c r="X15" s="71">
        <v>5</v>
      </c>
      <c r="Y15" s="71"/>
      <c r="Z15" s="71">
        <v>0</v>
      </c>
      <c r="AA15" s="71">
        <v>0</v>
      </c>
      <c r="AB15" s="71">
        <v>0</v>
      </c>
      <c r="AC15" s="7"/>
      <c r="AD15" s="58"/>
    </row>
    <row r="16" spans="1:30" s="4" customFormat="1" ht="15.75" customHeight="1" x14ac:dyDescent="0.25">
      <c r="A16" s="27" t="s">
        <v>544</v>
      </c>
      <c r="B16" s="71">
        <f t="shared" si="1"/>
        <v>606</v>
      </c>
      <c r="C16" s="71">
        <f t="shared" si="0"/>
        <v>293</v>
      </c>
      <c r="D16" s="71">
        <f t="shared" si="0"/>
        <v>313</v>
      </c>
      <c r="E16" s="71"/>
      <c r="F16" s="71">
        <v>134</v>
      </c>
      <c r="G16" s="71">
        <v>58</v>
      </c>
      <c r="H16" s="71">
        <v>76</v>
      </c>
      <c r="I16" s="71"/>
      <c r="J16" s="71">
        <v>375</v>
      </c>
      <c r="K16" s="71">
        <v>180</v>
      </c>
      <c r="L16" s="71">
        <v>195</v>
      </c>
      <c r="M16" s="71"/>
      <c r="N16" s="71">
        <v>41</v>
      </c>
      <c r="O16" s="71">
        <v>21</v>
      </c>
      <c r="P16" s="71">
        <v>20</v>
      </c>
      <c r="Q16" s="71"/>
      <c r="R16" s="71">
        <v>35</v>
      </c>
      <c r="S16" s="71">
        <v>21</v>
      </c>
      <c r="T16" s="71">
        <v>14</v>
      </c>
      <c r="U16" s="71"/>
      <c r="V16" s="71">
        <v>21</v>
      </c>
      <c r="W16" s="71">
        <v>13</v>
      </c>
      <c r="X16" s="71">
        <v>8</v>
      </c>
      <c r="Y16" s="71"/>
      <c r="Z16" s="71">
        <v>0</v>
      </c>
      <c r="AA16" s="71">
        <v>0</v>
      </c>
      <c r="AB16" s="71">
        <v>0</v>
      </c>
      <c r="AC16" s="7"/>
      <c r="AD16" s="58"/>
    </row>
    <row r="17" spans="1:30" s="4" customFormat="1" ht="15.75" customHeight="1" x14ac:dyDescent="0.25">
      <c r="A17" s="27" t="s">
        <v>545</v>
      </c>
      <c r="B17" s="71">
        <f t="shared" si="1"/>
        <v>357</v>
      </c>
      <c r="C17" s="71">
        <f t="shared" si="0"/>
        <v>192</v>
      </c>
      <c r="D17" s="71">
        <f t="shared" si="0"/>
        <v>165</v>
      </c>
      <c r="E17" s="71"/>
      <c r="F17" s="71">
        <v>33</v>
      </c>
      <c r="G17" s="71">
        <v>19</v>
      </c>
      <c r="H17" s="71">
        <v>14</v>
      </c>
      <c r="I17" s="71"/>
      <c r="J17" s="71">
        <v>183</v>
      </c>
      <c r="K17" s="71">
        <v>96</v>
      </c>
      <c r="L17" s="71">
        <v>87</v>
      </c>
      <c r="M17" s="71"/>
      <c r="N17" s="71">
        <v>85</v>
      </c>
      <c r="O17" s="71">
        <v>44</v>
      </c>
      <c r="P17" s="71">
        <v>41</v>
      </c>
      <c r="Q17" s="71"/>
      <c r="R17" s="71">
        <v>53</v>
      </c>
      <c r="S17" s="71">
        <v>32</v>
      </c>
      <c r="T17" s="71">
        <v>21</v>
      </c>
      <c r="U17" s="71"/>
      <c r="V17" s="71">
        <v>3</v>
      </c>
      <c r="W17" s="71">
        <v>1</v>
      </c>
      <c r="X17" s="71">
        <v>2</v>
      </c>
      <c r="Y17" s="71"/>
      <c r="Z17" s="71">
        <v>0</v>
      </c>
      <c r="AA17" s="71">
        <v>0</v>
      </c>
      <c r="AB17" s="71">
        <v>0</v>
      </c>
      <c r="AC17" s="7"/>
      <c r="AD17" s="58"/>
    </row>
    <row r="18" spans="1:30" s="4" customFormat="1" ht="15.75" customHeight="1" x14ac:dyDescent="0.25">
      <c r="A18" s="27" t="s">
        <v>546</v>
      </c>
      <c r="B18" s="71">
        <f t="shared" si="1"/>
        <v>758</v>
      </c>
      <c r="C18" s="71">
        <f t="shared" si="0"/>
        <v>398</v>
      </c>
      <c r="D18" s="71">
        <f t="shared" si="0"/>
        <v>360</v>
      </c>
      <c r="E18" s="71"/>
      <c r="F18" s="71">
        <v>93</v>
      </c>
      <c r="G18" s="71">
        <v>49</v>
      </c>
      <c r="H18" s="71">
        <v>44</v>
      </c>
      <c r="I18" s="71"/>
      <c r="J18" s="71">
        <v>372</v>
      </c>
      <c r="K18" s="71">
        <v>205</v>
      </c>
      <c r="L18" s="71">
        <v>167</v>
      </c>
      <c r="M18" s="71"/>
      <c r="N18" s="71">
        <v>179</v>
      </c>
      <c r="O18" s="71">
        <v>87</v>
      </c>
      <c r="P18" s="71">
        <v>92</v>
      </c>
      <c r="Q18" s="71"/>
      <c r="R18" s="71">
        <v>111</v>
      </c>
      <c r="S18" s="71">
        <v>56</v>
      </c>
      <c r="T18" s="71">
        <v>55</v>
      </c>
      <c r="U18" s="71"/>
      <c r="V18" s="71">
        <v>3</v>
      </c>
      <c r="W18" s="71">
        <v>1</v>
      </c>
      <c r="X18" s="71">
        <v>2</v>
      </c>
      <c r="Y18" s="71"/>
      <c r="Z18" s="71">
        <v>0</v>
      </c>
      <c r="AA18" s="71">
        <v>0</v>
      </c>
      <c r="AB18" s="71">
        <v>0</v>
      </c>
      <c r="AC18" s="8"/>
      <c r="AD18" s="58"/>
    </row>
    <row r="19" spans="1:30" s="4" customFormat="1" ht="15.75" customHeight="1" x14ac:dyDescent="0.25">
      <c r="A19" s="27" t="s">
        <v>547</v>
      </c>
      <c r="B19" s="71">
        <f t="shared" si="1"/>
        <v>33</v>
      </c>
      <c r="C19" s="71">
        <f t="shared" si="0"/>
        <v>24</v>
      </c>
      <c r="D19" s="71">
        <f t="shared" si="0"/>
        <v>9</v>
      </c>
      <c r="E19" s="71"/>
      <c r="F19" s="71">
        <v>2</v>
      </c>
      <c r="G19" s="71">
        <v>2</v>
      </c>
      <c r="H19" s="71">
        <v>0</v>
      </c>
      <c r="I19" s="71"/>
      <c r="J19" s="71">
        <v>5</v>
      </c>
      <c r="K19" s="71">
        <v>4</v>
      </c>
      <c r="L19" s="71">
        <v>1</v>
      </c>
      <c r="M19" s="71"/>
      <c r="N19" s="71">
        <v>7</v>
      </c>
      <c r="O19" s="71">
        <v>4</v>
      </c>
      <c r="P19" s="71">
        <v>3</v>
      </c>
      <c r="Q19" s="71"/>
      <c r="R19" s="71">
        <v>4</v>
      </c>
      <c r="S19" s="71">
        <v>4</v>
      </c>
      <c r="T19" s="71">
        <v>0</v>
      </c>
      <c r="U19" s="71"/>
      <c r="V19" s="71">
        <v>0</v>
      </c>
      <c r="W19" s="71">
        <v>0</v>
      </c>
      <c r="X19" s="71">
        <v>0</v>
      </c>
      <c r="Y19" s="71"/>
      <c r="Z19" s="71">
        <v>15</v>
      </c>
      <c r="AA19" s="71">
        <v>10</v>
      </c>
      <c r="AB19" s="71">
        <v>5</v>
      </c>
      <c r="AC19" s="25"/>
      <c r="AD19" s="58"/>
    </row>
    <row r="20" spans="1:30" s="4" customFormat="1" ht="15.75" customHeight="1" x14ac:dyDescent="0.25">
      <c r="A20" s="27" t="s">
        <v>381</v>
      </c>
      <c r="B20" s="71">
        <f t="shared" si="1"/>
        <v>12463</v>
      </c>
      <c r="C20" s="71">
        <f t="shared" si="1"/>
        <v>9924</v>
      </c>
      <c r="D20" s="71">
        <f t="shared" si="1"/>
        <v>2539</v>
      </c>
      <c r="E20" s="71"/>
      <c r="F20" s="71">
        <v>1974</v>
      </c>
      <c r="G20" s="71">
        <v>1551</v>
      </c>
      <c r="H20" s="71">
        <v>423</v>
      </c>
      <c r="I20" s="71"/>
      <c r="J20" s="71">
        <v>7056</v>
      </c>
      <c r="K20" s="71">
        <v>5715</v>
      </c>
      <c r="L20" s="71">
        <v>1341</v>
      </c>
      <c r="M20" s="71"/>
      <c r="N20" s="71">
        <v>2306</v>
      </c>
      <c r="O20" s="71">
        <v>1784</v>
      </c>
      <c r="P20" s="71">
        <v>522</v>
      </c>
      <c r="Q20" s="71"/>
      <c r="R20" s="71">
        <v>1115</v>
      </c>
      <c r="S20" s="71">
        <v>865</v>
      </c>
      <c r="T20" s="71">
        <v>250</v>
      </c>
      <c r="U20" s="71"/>
      <c r="V20" s="71">
        <v>12</v>
      </c>
      <c r="W20" s="71">
        <v>9</v>
      </c>
      <c r="X20" s="71">
        <v>3</v>
      </c>
      <c r="Y20" s="71"/>
      <c r="Z20" s="71">
        <v>0</v>
      </c>
      <c r="AA20" s="71">
        <v>0</v>
      </c>
      <c r="AB20" s="71">
        <v>0</v>
      </c>
      <c r="AC20" s="7"/>
      <c r="AD20" s="58"/>
    </row>
    <row r="21" spans="1:30" s="4" customFormat="1" ht="15.75" customHeight="1" x14ac:dyDescent="0.25">
      <c r="A21" s="27" t="s">
        <v>956</v>
      </c>
      <c r="B21" s="72">
        <f t="shared" si="1"/>
        <v>31446</v>
      </c>
      <c r="C21" s="72">
        <f t="shared" si="1"/>
        <v>23133</v>
      </c>
      <c r="D21" s="72">
        <f t="shared" si="1"/>
        <v>8313</v>
      </c>
      <c r="E21" s="72"/>
      <c r="F21" s="72">
        <v>4643</v>
      </c>
      <c r="G21" s="72">
        <v>3496</v>
      </c>
      <c r="H21" s="72">
        <v>1147</v>
      </c>
      <c r="I21" s="72"/>
      <c r="J21" s="72">
        <v>25174</v>
      </c>
      <c r="K21" s="72">
        <v>18668</v>
      </c>
      <c r="L21" s="72">
        <v>6506</v>
      </c>
      <c r="M21" s="72"/>
      <c r="N21" s="72">
        <v>1100</v>
      </c>
      <c r="O21" s="72">
        <v>686</v>
      </c>
      <c r="P21" s="72">
        <v>414</v>
      </c>
      <c r="Q21" s="72"/>
      <c r="R21" s="72">
        <v>529</v>
      </c>
      <c r="S21" s="72">
        <v>283</v>
      </c>
      <c r="T21" s="72">
        <v>246</v>
      </c>
      <c r="U21" s="72"/>
      <c r="V21" s="72">
        <v>0</v>
      </c>
      <c r="W21" s="72">
        <v>0</v>
      </c>
      <c r="X21" s="72">
        <v>0</v>
      </c>
      <c r="Y21" s="72"/>
      <c r="Z21" s="72">
        <v>0</v>
      </c>
      <c r="AA21" s="72">
        <v>0</v>
      </c>
      <c r="AB21" s="72">
        <v>0</v>
      </c>
      <c r="AC21" s="7"/>
      <c r="AD21" s="58"/>
    </row>
    <row r="22" spans="1:30" s="4" customFormat="1" ht="15.75" customHeight="1" x14ac:dyDescent="0.25">
      <c r="A22" s="27" t="s">
        <v>957</v>
      </c>
      <c r="B22" s="72">
        <f t="shared" si="1"/>
        <v>74280</v>
      </c>
      <c r="C22" s="72">
        <f t="shared" si="1"/>
        <v>40346</v>
      </c>
      <c r="D22" s="72">
        <f t="shared" si="1"/>
        <v>33934</v>
      </c>
      <c r="E22" s="72"/>
      <c r="F22" s="72">
        <v>1037</v>
      </c>
      <c r="G22" s="72">
        <v>680</v>
      </c>
      <c r="H22" s="72">
        <v>357</v>
      </c>
      <c r="I22" s="72"/>
      <c r="J22" s="72">
        <v>57228</v>
      </c>
      <c r="K22" s="72">
        <v>30998</v>
      </c>
      <c r="L22" s="72">
        <v>26230</v>
      </c>
      <c r="M22" s="72"/>
      <c r="N22" s="72">
        <v>10405</v>
      </c>
      <c r="O22" s="72">
        <v>5815</v>
      </c>
      <c r="P22" s="72">
        <v>4590</v>
      </c>
      <c r="Q22" s="72"/>
      <c r="R22" s="72">
        <v>5465</v>
      </c>
      <c r="S22" s="72">
        <v>2785</v>
      </c>
      <c r="T22" s="72">
        <v>2680</v>
      </c>
      <c r="U22" s="72"/>
      <c r="V22" s="72">
        <v>145</v>
      </c>
      <c r="W22" s="72">
        <v>68</v>
      </c>
      <c r="X22" s="72">
        <v>77</v>
      </c>
      <c r="Y22" s="72"/>
      <c r="Z22" s="72">
        <v>0</v>
      </c>
      <c r="AA22" s="72">
        <v>0</v>
      </c>
      <c r="AB22" s="72">
        <v>0</v>
      </c>
      <c r="AC22" s="7"/>
      <c r="AD22" s="58"/>
    </row>
    <row r="23" spans="1:30" s="4" customFormat="1" ht="15.75" customHeight="1" x14ac:dyDescent="0.25">
      <c r="A23" s="27" t="s">
        <v>603</v>
      </c>
      <c r="B23" s="71">
        <f t="shared" si="1"/>
        <v>33123</v>
      </c>
      <c r="C23" s="71">
        <f t="shared" si="1"/>
        <v>21248</v>
      </c>
      <c r="D23" s="71">
        <f t="shared" si="1"/>
        <v>11875</v>
      </c>
      <c r="E23" s="71"/>
      <c r="F23" s="71">
        <v>12222</v>
      </c>
      <c r="G23" s="71">
        <v>7610</v>
      </c>
      <c r="H23" s="71">
        <v>4612</v>
      </c>
      <c r="I23" s="71"/>
      <c r="J23" s="71">
        <v>20455</v>
      </c>
      <c r="K23" s="71">
        <v>13342</v>
      </c>
      <c r="L23" s="71">
        <v>7113</v>
      </c>
      <c r="M23" s="71"/>
      <c r="N23" s="71">
        <v>307</v>
      </c>
      <c r="O23" s="71">
        <v>204</v>
      </c>
      <c r="P23" s="71">
        <v>103</v>
      </c>
      <c r="Q23" s="71"/>
      <c r="R23" s="71">
        <v>139</v>
      </c>
      <c r="S23" s="71">
        <v>92</v>
      </c>
      <c r="T23" s="71">
        <v>47</v>
      </c>
      <c r="U23" s="71"/>
      <c r="V23" s="71">
        <v>0</v>
      </c>
      <c r="W23" s="71">
        <v>0</v>
      </c>
      <c r="X23" s="71">
        <v>0</v>
      </c>
      <c r="Y23" s="71"/>
      <c r="Z23" s="71">
        <v>0</v>
      </c>
      <c r="AA23" s="71">
        <v>0</v>
      </c>
      <c r="AB23" s="71">
        <v>0</v>
      </c>
      <c r="AC23" s="8"/>
      <c r="AD23" s="58"/>
    </row>
    <row r="24" spans="1:30" s="4" customFormat="1" ht="15.75" customHeight="1" x14ac:dyDescent="0.25">
      <c r="A24" s="27" t="s">
        <v>548</v>
      </c>
      <c r="B24" s="71">
        <f t="shared" si="1"/>
        <v>2507</v>
      </c>
      <c r="C24" s="71">
        <f t="shared" si="1"/>
        <v>1435</v>
      </c>
      <c r="D24" s="71">
        <f t="shared" si="1"/>
        <v>1072</v>
      </c>
      <c r="E24" s="71"/>
      <c r="F24" s="71">
        <v>185</v>
      </c>
      <c r="G24" s="71">
        <v>123</v>
      </c>
      <c r="H24" s="71">
        <v>62</v>
      </c>
      <c r="I24" s="71"/>
      <c r="J24" s="71">
        <v>783</v>
      </c>
      <c r="K24" s="71">
        <v>503</v>
      </c>
      <c r="L24" s="71">
        <v>280</v>
      </c>
      <c r="M24" s="71"/>
      <c r="N24" s="71">
        <v>871</v>
      </c>
      <c r="O24" s="71">
        <v>470</v>
      </c>
      <c r="P24" s="71">
        <v>401</v>
      </c>
      <c r="Q24" s="71"/>
      <c r="R24" s="71">
        <v>619</v>
      </c>
      <c r="S24" s="71">
        <v>315</v>
      </c>
      <c r="T24" s="71">
        <v>304</v>
      </c>
      <c r="U24" s="71"/>
      <c r="V24" s="71">
        <v>49</v>
      </c>
      <c r="W24" s="71">
        <v>24</v>
      </c>
      <c r="X24" s="71">
        <v>25</v>
      </c>
      <c r="Y24" s="71"/>
      <c r="Z24" s="71">
        <v>0</v>
      </c>
      <c r="AA24" s="71">
        <v>0</v>
      </c>
      <c r="AB24" s="71">
        <v>0</v>
      </c>
      <c r="AC24" s="8"/>
      <c r="AD24" s="58"/>
    </row>
    <row r="25" spans="1:30" s="4" customFormat="1" ht="15.75" customHeight="1" thickBot="1" x14ac:dyDescent="0.3">
      <c r="A25" s="32" t="s">
        <v>604</v>
      </c>
      <c r="B25" s="71">
        <f>+V25</f>
        <v>513</v>
      </c>
      <c r="C25" s="71">
        <f t="shared" ref="C25:D25" si="2">+W25</f>
        <v>253</v>
      </c>
      <c r="D25" s="71">
        <f t="shared" si="2"/>
        <v>260</v>
      </c>
      <c r="E25" s="71"/>
      <c r="F25" s="71" t="s">
        <v>191</v>
      </c>
      <c r="G25" s="71" t="s">
        <v>191</v>
      </c>
      <c r="H25" s="71" t="s">
        <v>191</v>
      </c>
      <c r="I25" s="71"/>
      <c r="J25" s="71" t="s">
        <v>191</v>
      </c>
      <c r="K25" s="71" t="s">
        <v>191</v>
      </c>
      <c r="L25" s="71" t="s">
        <v>191</v>
      </c>
      <c r="M25" s="71"/>
      <c r="N25" s="71" t="s">
        <v>191</v>
      </c>
      <c r="O25" s="71" t="s">
        <v>191</v>
      </c>
      <c r="P25" s="71" t="s">
        <v>191</v>
      </c>
      <c r="Q25" s="71"/>
      <c r="R25" s="71" t="s">
        <v>191</v>
      </c>
      <c r="S25" s="71" t="s">
        <v>191</v>
      </c>
      <c r="T25" s="71" t="s">
        <v>191</v>
      </c>
      <c r="U25" s="71"/>
      <c r="V25" s="71">
        <v>513</v>
      </c>
      <c r="W25" s="71">
        <v>253</v>
      </c>
      <c r="X25" s="71">
        <v>260</v>
      </c>
      <c r="Y25" s="71"/>
      <c r="Z25" s="71">
        <v>0</v>
      </c>
      <c r="AA25" s="71">
        <v>0</v>
      </c>
      <c r="AB25" s="71">
        <v>0</v>
      </c>
      <c r="AC25" s="8"/>
      <c r="AD25" s="58"/>
    </row>
    <row r="26" spans="1:30" x14ac:dyDescent="0.25">
      <c r="A26" s="122" t="s">
        <v>585</v>
      </c>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row>
    <row r="27" spans="1:30" x14ac:dyDescent="0.25">
      <c r="A27" s="55" t="s">
        <v>586</v>
      </c>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row>
    <row r="28" spans="1:30" ht="15" customHeight="1" x14ac:dyDescent="0.25">
      <c r="A28" s="261" t="s">
        <v>607</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row>
    <row r="29" spans="1:30" ht="15" customHeight="1" x14ac:dyDescent="0.25">
      <c r="A29" s="261" t="s">
        <v>608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row>
    <row r="30" spans="1:30" x14ac:dyDescent="0.25">
      <c r="A30" s="8" t="s">
        <v>262</v>
      </c>
      <c r="B30" s="8"/>
      <c r="C30" s="8"/>
      <c r="D30" s="8"/>
      <c r="E30" s="8"/>
      <c r="F30" s="8"/>
      <c r="G30" s="8"/>
      <c r="H30" s="8"/>
      <c r="I30" s="8"/>
      <c r="J30" s="8"/>
      <c r="K30" s="8"/>
      <c r="L30" s="8"/>
      <c r="M30" s="8"/>
      <c r="N30" s="8"/>
      <c r="O30" s="8"/>
      <c r="P30" s="8"/>
      <c r="Q30" s="8"/>
      <c r="R30" s="8"/>
      <c r="S30" s="8"/>
      <c r="T30" s="8"/>
      <c r="U30" s="8"/>
      <c r="V30" s="8"/>
      <c r="W30" s="8"/>
      <c r="X30" s="8"/>
      <c r="Y30" s="8"/>
      <c r="Z30" s="8"/>
      <c r="AA30" s="8"/>
      <c r="AB30" s="8"/>
    </row>
  </sheetData>
  <mergeCells count="14">
    <mergeCell ref="A6:AB6"/>
    <mergeCell ref="A1:AB1"/>
    <mergeCell ref="A2:AB2"/>
    <mergeCell ref="A3:AB3"/>
    <mergeCell ref="A4:AB4"/>
    <mergeCell ref="A5:AB5"/>
    <mergeCell ref="V7:X7"/>
    <mergeCell ref="Z7:AB7"/>
    <mergeCell ref="A7:A8"/>
    <mergeCell ref="B7:D7"/>
    <mergeCell ref="F7:H7"/>
    <mergeCell ref="J7:L7"/>
    <mergeCell ref="N7:P7"/>
    <mergeCell ref="R7:T7"/>
  </mergeCells>
  <conditionalFormatting sqref="AC9:AC12">
    <cfRule type="cellIs" dxfId="92" priority="3" operator="equal">
      <formula>0</formula>
    </cfRule>
  </conditionalFormatting>
  <conditionalFormatting sqref="AC14:AC17">
    <cfRule type="cellIs" dxfId="91" priority="2" operator="equal">
      <formula>0</formula>
    </cfRule>
  </conditionalFormatting>
  <conditionalFormatting sqref="AC19:AC22">
    <cfRule type="cellIs" dxfId="90" priority="1" operator="equal">
      <formula>0</formula>
    </cfRule>
  </conditionalFormatting>
  <hyperlinks>
    <hyperlink ref="AC2" location="Contenido!A1" display="Contenido" xr:uid="{ECF94C1F-FEA1-4AB3-8B70-09B63B8E4D2A}"/>
  </hyperlinks>
  <printOptions horizontalCentered="1"/>
  <pageMargins left="0.39370078740157483" right="0.39370078740157483" top="0.39370078740157483" bottom="0.39370078740157483" header="0.31496062992125984" footer="0.31496062992125984"/>
  <pageSetup paperSize="172" scale="59"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09AB-AE6A-4CB8-B8C6-C4F7692BFDB4}">
  <sheetPr codeName="Hoja126">
    <tabColor rgb="FFAFCAFF"/>
    <pageSetUpPr fitToPage="1"/>
  </sheetPr>
  <dimension ref="A1:AD31"/>
  <sheetViews>
    <sheetView showGridLines="0" showOutlineSymbols="0" showWhiteSpace="0" workbookViewId="0">
      <selection activeCell="C35" sqref="C35"/>
    </sheetView>
  </sheetViews>
  <sheetFormatPr baseColWidth="10" defaultColWidth="11" defaultRowHeight="13" x14ac:dyDescent="0.25"/>
  <cols>
    <col min="1" max="1" width="38.5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 style="240" customWidth="1"/>
    <col min="18" max="18" width="6.33203125" style="240" bestFit="1" customWidth="1"/>
    <col min="19" max="19" width="7.33203125" style="240" bestFit="1" customWidth="1"/>
    <col min="20" max="20" width="6.33203125" style="240" bestFit="1" customWidth="1"/>
    <col min="21" max="21" width="1" style="240" customWidth="1"/>
    <col min="22" max="22" width="5.33203125" style="240" bestFit="1" customWidth="1"/>
    <col min="23" max="23" width="7.33203125" style="240" bestFit="1" customWidth="1"/>
    <col min="24" max="24" width="5.5" style="240" bestFit="1" customWidth="1"/>
    <col min="25" max="25" width="1" style="240" customWidth="1"/>
    <col min="26" max="26" width="5.33203125" style="240" bestFit="1" customWidth="1"/>
    <col min="27" max="27" width="7.33203125" style="240" bestFit="1" customWidth="1"/>
    <col min="28" max="28" width="5.5" style="240" bestFit="1" customWidth="1"/>
    <col min="29" max="16384" width="11" style="8"/>
  </cols>
  <sheetData>
    <row r="1" spans="1:30" ht="15" customHeight="1" x14ac:dyDescent="0.25">
      <c r="A1" s="436" t="s">
        <v>605</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30" ht="15" customHeight="1" x14ac:dyDescent="0.25">
      <c r="A2" s="436" t="s">
        <v>579</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30" ht="15" customHeight="1" x14ac:dyDescent="0.25">
      <c r="A3" s="437" t="s">
        <v>580</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30" ht="15" customHeight="1" x14ac:dyDescent="0.25">
      <c r="A4" s="437" t="s">
        <v>588</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30" ht="14.5" x14ac:dyDescent="0.25">
      <c r="A5" s="437" t="s">
        <v>602</v>
      </c>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row>
    <row r="6" spans="1:30" ht="14.5" x14ac:dyDescent="0.25">
      <c r="A6" s="437" t="s">
        <v>901</v>
      </c>
      <c r="B6" s="437"/>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6"/>
    </row>
    <row r="7" spans="1:30" ht="14.5" x14ac:dyDescent="0.25">
      <c r="A7" s="436" t="s">
        <v>909</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6"/>
    </row>
    <row r="8" spans="1:30" s="6" customFormat="1" ht="18.649999999999999" customHeight="1" x14ac:dyDescent="0.25">
      <c r="A8" s="438" t="s">
        <v>374</v>
      </c>
      <c r="B8" s="435" t="s">
        <v>188</v>
      </c>
      <c r="C8" s="435"/>
      <c r="D8" s="435"/>
      <c r="E8" s="110"/>
      <c r="F8" s="460" t="s">
        <v>21</v>
      </c>
      <c r="G8" s="460"/>
      <c r="H8" s="460"/>
      <c r="I8" s="110"/>
      <c r="J8" s="435" t="s">
        <v>30</v>
      </c>
      <c r="K8" s="435"/>
      <c r="L8" s="435"/>
      <c r="M8" s="110"/>
      <c r="N8" s="435" t="s">
        <v>518</v>
      </c>
      <c r="O8" s="435"/>
      <c r="P8" s="435"/>
      <c r="Q8" s="110"/>
      <c r="R8" s="460" t="s">
        <v>583</v>
      </c>
      <c r="S8" s="460"/>
      <c r="T8" s="460"/>
      <c r="U8" s="110"/>
      <c r="V8" s="435" t="s">
        <v>584</v>
      </c>
      <c r="W8" s="435"/>
      <c r="X8" s="435"/>
      <c r="Y8" s="110"/>
      <c r="Z8" s="460" t="s">
        <v>1037</v>
      </c>
      <c r="AA8" s="435"/>
      <c r="AB8" s="435"/>
    </row>
    <row r="9" spans="1:30" s="6" customFormat="1" ht="18.649999999999999" customHeight="1" x14ac:dyDescent="0.25">
      <c r="A9" s="438"/>
      <c r="B9" s="112" t="s">
        <v>188</v>
      </c>
      <c r="C9" s="112" t="s">
        <v>258</v>
      </c>
      <c r="D9" s="112" t="s">
        <v>259</v>
      </c>
      <c r="E9" s="113"/>
      <c r="F9" s="112" t="s">
        <v>188</v>
      </c>
      <c r="G9" s="112" t="s">
        <v>258</v>
      </c>
      <c r="H9" s="112" t="s">
        <v>259</v>
      </c>
      <c r="I9" s="113"/>
      <c r="J9" s="112" t="s">
        <v>188</v>
      </c>
      <c r="K9" s="112" t="s">
        <v>258</v>
      </c>
      <c r="L9" s="112" t="s">
        <v>259</v>
      </c>
      <c r="M9" s="113"/>
      <c r="N9" s="112" t="s">
        <v>188</v>
      </c>
      <c r="O9" s="112" t="s">
        <v>258</v>
      </c>
      <c r="P9" s="112" t="s">
        <v>259</v>
      </c>
      <c r="Q9" s="113"/>
      <c r="R9" s="112" t="s">
        <v>188</v>
      </c>
      <c r="S9" s="112" t="s">
        <v>258</v>
      </c>
      <c r="T9" s="112" t="s">
        <v>259</v>
      </c>
      <c r="U9" s="113"/>
      <c r="V9" s="112" t="s">
        <v>188</v>
      </c>
      <c r="W9" s="112" t="s">
        <v>258</v>
      </c>
      <c r="X9" s="112" t="s">
        <v>259</v>
      </c>
      <c r="Y9" s="113"/>
      <c r="Z9" s="112" t="s">
        <v>188</v>
      </c>
      <c r="AA9" s="112" t="s">
        <v>258</v>
      </c>
      <c r="AB9" s="112" t="s">
        <v>259</v>
      </c>
      <c r="AC9" s="25"/>
    </row>
    <row r="10" spans="1:30" s="6" customFormat="1" x14ac:dyDescent="0.25">
      <c r="A10" s="161"/>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7"/>
    </row>
    <row r="11" spans="1:30" s="86" customFormat="1" ht="15.75" customHeight="1" x14ac:dyDescent="0.25">
      <c r="A11" s="157" t="s">
        <v>188</v>
      </c>
      <c r="B11" s="70">
        <f>SUM(B12:B26)</f>
        <v>132647</v>
      </c>
      <c r="C11" s="70">
        <f>SUM(C12:C26)</f>
        <v>81421</v>
      </c>
      <c r="D11" s="70">
        <f>SUM(D12:D26)</f>
        <v>51226</v>
      </c>
      <c r="E11" s="70"/>
      <c r="F11" s="70">
        <f>SUM(F12:F26)</f>
        <v>12209</v>
      </c>
      <c r="G11" s="70">
        <f>SUM(G12:G26)</f>
        <v>8110</v>
      </c>
      <c r="H11" s="70">
        <f>SUM(H12:H26)</f>
        <v>4099</v>
      </c>
      <c r="I11" s="70"/>
      <c r="J11" s="70">
        <f>SUM(J12:J26)</f>
        <v>104188</v>
      </c>
      <c r="K11" s="70">
        <f>SUM(K12:K26)</f>
        <v>64122</v>
      </c>
      <c r="L11" s="70">
        <f>SUM(L12:L26)</f>
        <v>40066</v>
      </c>
      <c r="M11" s="70"/>
      <c r="N11" s="70">
        <f>SUM(N12:N26)</f>
        <v>9544</v>
      </c>
      <c r="O11" s="70">
        <f>SUM(O12:O26)</f>
        <v>5519</v>
      </c>
      <c r="P11" s="70">
        <f>SUM(P12:P26)</f>
        <v>4025</v>
      </c>
      <c r="Q11" s="70"/>
      <c r="R11" s="70">
        <f>SUM(R12:R26)</f>
        <v>5388</v>
      </c>
      <c r="S11" s="70">
        <f>SUM(S12:S26)</f>
        <v>2988</v>
      </c>
      <c r="T11" s="70">
        <f>SUM(T12:T26)</f>
        <v>2400</v>
      </c>
      <c r="U11" s="70"/>
      <c r="V11" s="70">
        <f>SUM(V12:V26)</f>
        <v>851</v>
      </c>
      <c r="W11" s="70">
        <f>SUM(W12:W26)</f>
        <v>432</v>
      </c>
      <c r="X11" s="70">
        <f>SUM(X12:X26)</f>
        <v>419</v>
      </c>
      <c r="Y11" s="70"/>
      <c r="Z11" s="70">
        <f>SUM(Z12:Z26)</f>
        <v>467</v>
      </c>
      <c r="AA11" s="70">
        <f>SUM(AA12:AA26)</f>
        <v>250</v>
      </c>
      <c r="AB11" s="70">
        <f>SUM(AB12:AB26)</f>
        <v>217</v>
      </c>
      <c r="AC11" s="7"/>
      <c r="AD11" s="251"/>
    </row>
    <row r="12" spans="1:30" ht="15.75" customHeight="1" x14ac:dyDescent="0.25">
      <c r="A12" s="27" t="s">
        <v>378</v>
      </c>
      <c r="B12" s="71">
        <f>+F12+J12+N12+R12+V12+Z12</f>
        <v>1079</v>
      </c>
      <c r="C12" s="71">
        <f t="shared" ref="C12:D20" si="0">+G12+K12+O12+S12+W12+AA12</f>
        <v>655</v>
      </c>
      <c r="D12" s="71">
        <f t="shared" si="0"/>
        <v>424</v>
      </c>
      <c r="E12" s="71"/>
      <c r="F12" s="71">
        <v>124</v>
      </c>
      <c r="G12" s="71">
        <v>79</v>
      </c>
      <c r="H12" s="71">
        <v>45</v>
      </c>
      <c r="I12" s="71"/>
      <c r="J12" s="71">
        <v>712</v>
      </c>
      <c r="K12" s="71">
        <v>443</v>
      </c>
      <c r="L12" s="71">
        <v>269</v>
      </c>
      <c r="M12" s="71"/>
      <c r="N12" s="71">
        <v>141</v>
      </c>
      <c r="O12" s="71">
        <v>82</v>
      </c>
      <c r="P12" s="71">
        <v>59</v>
      </c>
      <c r="Q12" s="71"/>
      <c r="R12" s="71">
        <v>65</v>
      </c>
      <c r="S12" s="71">
        <v>32</v>
      </c>
      <c r="T12" s="71">
        <v>33</v>
      </c>
      <c r="U12" s="71"/>
      <c r="V12" s="71">
        <v>37</v>
      </c>
      <c r="W12" s="71">
        <v>19</v>
      </c>
      <c r="X12" s="71">
        <v>18</v>
      </c>
      <c r="Y12" s="71"/>
      <c r="Z12" s="71">
        <v>0</v>
      </c>
      <c r="AA12" s="71">
        <v>0</v>
      </c>
      <c r="AB12" s="71">
        <v>0</v>
      </c>
      <c r="AC12" s="7"/>
    </row>
    <row r="13" spans="1:30" ht="15.75" customHeight="1" x14ac:dyDescent="0.25">
      <c r="A13" s="27" t="s">
        <v>542</v>
      </c>
      <c r="B13" s="71">
        <f t="shared" ref="B13:D26" si="1">+F13+J13+N13+R13+V13+Z13</f>
        <v>630</v>
      </c>
      <c r="C13" s="71">
        <f t="shared" si="0"/>
        <v>358</v>
      </c>
      <c r="D13" s="71">
        <f t="shared" si="0"/>
        <v>272</v>
      </c>
      <c r="E13" s="71"/>
      <c r="F13" s="71">
        <v>71</v>
      </c>
      <c r="G13" s="71">
        <v>43</v>
      </c>
      <c r="H13" s="71">
        <v>28</v>
      </c>
      <c r="I13" s="71"/>
      <c r="J13" s="71">
        <v>373</v>
      </c>
      <c r="K13" s="71">
        <v>205</v>
      </c>
      <c r="L13" s="71">
        <v>168</v>
      </c>
      <c r="M13" s="71"/>
      <c r="N13" s="71">
        <v>93</v>
      </c>
      <c r="O13" s="71">
        <v>52</v>
      </c>
      <c r="P13" s="71">
        <v>41</v>
      </c>
      <c r="Q13" s="71"/>
      <c r="R13" s="71">
        <v>47</v>
      </c>
      <c r="S13" s="71">
        <v>29</v>
      </c>
      <c r="T13" s="71">
        <v>18</v>
      </c>
      <c r="U13" s="71"/>
      <c r="V13" s="71">
        <v>43</v>
      </c>
      <c r="W13" s="71">
        <v>27</v>
      </c>
      <c r="X13" s="71">
        <v>16</v>
      </c>
      <c r="Y13" s="71"/>
      <c r="Z13" s="71">
        <v>3</v>
      </c>
      <c r="AA13" s="71">
        <v>2</v>
      </c>
      <c r="AB13" s="71">
        <v>1</v>
      </c>
    </row>
    <row r="14" spans="1:30" ht="15.75" customHeight="1" x14ac:dyDescent="0.25">
      <c r="A14" s="27" t="s">
        <v>543</v>
      </c>
      <c r="B14" s="71">
        <f t="shared" si="1"/>
        <v>204</v>
      </c>
      <c r="C14" s="71">
        <f t="shared" si="0"/>
        <v>120</v>
      </c>
      <c r="D14" s="71">
        <f t="shared" si="0"/>
        <v>84</v>
      </c>
      <c r="E14" s="71"/>
      <c r="F14" s="71">
        <v>11</v>
      </c>
      <c r="G14" s="71">
        <v>7</v>
      </c>
      <c r="H14" s="71">
        <v>4</v>
      </c>
      <c r="I14" s="71"/>
      <c r="J14" s="71">
        <v>73</v>
      </c>
      <c r="K14" s="71">
        <v>40</v>
      </c>
      <c r="L14" s="71">
        <v>33</v>
      </c>
      <c r="M14" s="71"/>
      <c r="N14" s="71">
        <v>14</v>
      </c>
      <c r="O14" s="71">
        <v>9</v>
      </c>
      <c r="P14" s="71">
        <v>5</v>
      </c>
      <c r="Q14" s="71"/>
      <c r="R14" s="71">
        <v>5</v>
      </c>
      <c r="S14" s="71">
        <v>3</v>
      </c>
      <c r="T14" s="71">
        <v>2</v>
      </c>
      <c r="U14" s="71"/>
      <c r="V14" s="71">
        <v>0</v>
      </c>
      <c r="W14" s="71">
        <v>0</v>
      </c>
      <c r="X14" s="71">
        <v>0</v>
      </c>
      <c r="Y14" s="71"/>
      <c r="Z14" s="71">
        <v>101</v>
      </c>
      <c r="AA14" s="71">
        <v>61</v>
      </c>
      <c r="AB14" s="71">
        <v>40</v>
      </c>
      <c r="AC14" s="25"/>
    </row>
    <row r="15" spans="1:30" ht="15.75" customHeight="1" x14ac:dyDescent="0.25">
      <c r="A15" s="27" t="s">
        <v>379</v>
      </c>
      <c r="B15" s="71">
        <f t="shared" si="1"/>
        <v>4244</v>
      </c>
      <c r="C15" s="71">
        <f t="shared" si="0"/>
        <v>2144</v>
      </c>
      <c r="D15" s="71">
        <f t="shared" si="0"/>
        <v>2100</v>
      </c>
      <c r="E15" s="71"/>
      <c r="F15" s="71">
        <v>276</v>
      </c>
      <c r="G15" s="71">
        <v>155</v>
      </c>
      <c r="H15" s="71">
        <v>121</v>
      </c>
      <c r="I15" s="71"/>
      <c r="J15" s="71">
        <v>2746</v>
      </c>
      <c r="K15" s="71">
        <v>1413</v>
      </c>
      <c r="L15" s="71">
        <v>1333</v>
      </c>
      <c r="M15" s="71"/>
      <c r="N15" s="71">
        <v>545</v>
      </c>
      <c r="O15" s="71">
        <v>247</v>
      </c>
      <c r="P15" s="71">
        <v>298</v>
      </c>
      <c r="Q15" s="71"/>
      <c r="R15" s="71">
        <v>323</v>
      </c>
      <c r="S15" s="71">
        <v>149</v>
      </c>
      <c r="T15" s="71">
        <v>174</v>
      </c>
      <c r="U15" s="71"/>
      <c r="V15" s="71">
        <v>6</v>
      </c>
      <c r="W15" s="71">
        <v>3</v>
      </c>
      <c r="X15" s="71">
        <v>3</v>
      </c>
      <c r="Y15" s="71"/>
      <c r="Z15" s="71">
        <v>348</v>
      </c>
      <c r="AA15" s="71">
        <v>177</v>
      </c>
      <c r="AB15" s="71">
        <v>171</v>
      </c>
      <c r="AC15" s="7"/>
    </row>
    <row r="16" spans="1:30" ht="15.75" customHeight="1" x14ac:dyDescent="0.25">
      <c r="A16" s="27" t="s">
        <v>380</v>
      </c>
      <c r="B16" s="71">
        <f t="shared" si="1"/>
        <v>9749</v>
      </c>
      <c r="C16" s="71">
        <f t="shared" si="0"/>
        <v>5796</v>
      </c>
      <c r="D16" s="71">
        <f t="shared" si="0"/>
        <v>3953</v>
      </c>
      <c r="E16" s="71"/>
      <c r="F16" s="71">
        <v>109</v>
      </c>
      <c r="G16" s="71">
        <v>66</v>
      </c>
      <c r="H16" s="71">
        <v>43</v>
      </c>
      <c r="I16" s="71"/>
      <c r="J16" s="71">
        <v>7915</v>
      </c>
      <c r="K16" s="71">
        <v>4717</v>
      </c>
      <c r="L16" s="71">
        <v>3198</v>
      </c>
      <c r="M16" s="71"/>
      <c r="N16" s="71">
        <v>1193</v>
      </c>
      <c r="O16" s="71">
        <v>701</v>
      </c>
      <c r="P16" s="71">
        <v>492</v>
      </c>
      <c r="Q16" s="71"/>
      <c r="R16" s="71">
        <v>513</v>
      </c>
      <c r="S16" s="71">
        <v>298</v>
      </c>
      <c r="T16" s="71">
        <v>215</v>
      </c>
      <c r="U16" s="71"/>
      <c r="V16" s="71">
        <v>19</v>
      </c>
      <c r="W16" s="71">
        <v>14</v>
      </c>
      <c r="X16" s="71">
        <v>5</v>
      </c>
      <c r="Y16" s="71"/>
      <c r="Z16" s="71">
        <v>0</v>
      </c>
      <c r="AA16" s="71">
        <v>0</v>
      </c>
      <c r="AB16" s="71">
        <v>0</v>
      </c>
      <c r="AC16" s="7"/>
    </row>
    <row r="17" spans="1:29" ht="15.75" customHeight="1" x14ac:dyDescent="0.25">
      <c r="A17" s="27" t="s">
        <v>544</v>
      </c>
      <c r="B17" s="71">
        <f t="shared" si="1"/>
        <v>462</v>
      </c>
      <c r="C17" s="71">
        <f t="shared" si="0"/>
        <v>218</v>
      </c>
      <c r="D17" s="71">
        <f t="shared" si="0"/>
        <v>244</v>
      </c>
      <c r="E17" s="71"/>
      <c r="F17" s="71">
        <v>92</v>
      </c>
      <c r="G17" s="71">
        <v>41</v>
      </c>
      <c r="H17" s="71">
        <v>51</v>
      </c>
      <c r="I17" s="71"/>
      <c r="J17" s="71">
        <v>297</v>
      </c>
      <c r="K17" s="71">
        <v>138</v>
      </c>
      <c r="L17" s="71">
        <v>159</v>
      </c>
      <c r="M17" s="71"/>
      <c r="N17" s="71">
        <v>27</v>
      </c>
      <c r="O17" s="71">
        <v>13</v>
      </c>
      <c r="P17" s="71">
        <v>14</v>
      </c>
      <c r="Q17" s="71"/>
      <c r="R17" s="71">
        <v>25</v>
      </c>
      <c r="S17" s="71">
        <v>13</v>
      </c>
      <c r="T17" s="71">
        <v>12</v>
      </c>
      <c r="U17" s="71"/>
      <c r="V17" s="71">
        <v>21</v>
      </c>
      <c r="W17" s="71">
        <v>13</v>
      </c>
      <c r="X17" s="71">
        <v>8</v>
      </c>
      <c r="Y17" s="71"/>
      <c r="Z17" s="71">
        <v>0</v>
      </c>
      <c r="AA17" s="71">
        <v>0</v>
      </c>
      <c r="AB17" s="71">
        <v>0</v>
      </c>
      <c r="AC17" s="7"/>
    </row>
    <row r="18" spans="1:29" ht="15.75" customHeight="1" x14ac:dyDescent="0.25">
      <c r="A18" s="27" t="s">
        <v>545</v>
      </c>
      <c r="B18" s="71">
        <f t="shared" si="1"/>
        <v>235</v>
      </c>
      <c r="C18" s="71">
        <f t="shared" si="0"/>
        <v>122</v>
      </c>
      <c r="D18" s="71">
        <f t="shared" si="0"/>
        <v>113</v>
      </c>
      <c r="E18" s="71"/>
      <c r="F18" s="71">
        <v>18</v>
      </c>
      <c r="G18" s="71">
        <v>9</v>
      </c>
      <c r="H18" s="71">
        <v>9</v>
      </c>
      <c r="I18" s="71"/>
      <c r="J18" s="71">
        <v>129</v>
      </c>
      <c r="K18" s="71">
        <v>62</v>
      </c>
      <c r="L18" s="71">
        <v>67</v>
      </c>
      <c r="M18" s="71"/>
      <c r="N18" s="71">
        <v>54</v>
      </c>
      <c r="O18" s="71">
        <v>33</v>
      </c>
      <c r="P18" s="71">
        <v>21</v>
      </c>
      <c r="Q18" s="71"/>
      <c r="R18" s="71">
        <v>31</v>
      </c>
      <c r="S18" s="71">
        <v>17</v>
      </c>
      <c r="T18" s="71">
        <v>14</v>
      </c>
      <c r="U18" s="71"/>
      <c r="V18" s="71">
        <v>3</v>
      </c>
      <c r="W18" s="71">
        <v>1</v>
      </c>
      <c r="X18" s="71">
        <v>2</v>
      </c>
      <c r="Y18" s="71"/>
      <c r="Z18" s="71">
        <v>0</v>
      </c>
      <c r="AA18" s="71">
        <v>0</v>
      </c>
      <c r="AB18" s="71">
        <v>0</v>
      </c>
    </row>
    <row r="19" spans="1:29" ht="15.75" customHeight="1" x14ac:dyDescent="0.25">
      <c r="A19" s="27" t="s">
        <v>546</v>
      </c>
      <c r="B19" s="71">
        <f t="shared" si="1"/>
        <v>423</v>
      </c>
      <c r="C19" s="71">
        <f t="shared" si="0"/>
        <v>218</v>
      </c>
      <c r="D19" s="71">
        <f t="shared" si="0"/>
        <v>205</v>
      </c>
      <c r="E19" s="71"/>
      <c r="F19" s="71">
        <v>34</v>
      </c>
      <c r="G19" s="71">
        <v>13</v>
      </c>
      <c r="H19" s="71">
        <v>21</v>
      </c>
      <c r="I19" s="71"/>
      <c r="J19" s="71">
        <v>217</v>
      </c>
      <c r="K19" s="71">
        <v>117</v>
      </c>
      <c r="L19" s="71">
        <v>100</v>
      </c>
      <c r="M19" s="71"/>
      <c r="N19" s="71">
        <v>100</v>
      </c>
      <c r="O19" s="71">
        <v>50</v>
      </c>
      <c r="P19" s="71">
        <v>50</v>
      </c>
      <c r="Q19" s="71"/>
      <c r="R19" s="71">
        <v>69</v>
      </c>
      <c r="S19" s="71">
        <v>37</v>
      </c>
      <c r="T19" s="71">
        <v>32</v>
      </c>
      <c r="U19" s="71"/>
      <c r="V19" s="71">
        <v>3</v>
      </c>
      <c r="W19" s="71">
        <v>1</v>
      </c>
      <c r="X19" s="71">
        <v>2</v>
      </c>
      <c r="Y19" s="71"/>
      <c r="Z19" s="71">
        <v>0</v>
      </c>
      <c r="AA19" s="71">
        <v>0</v>
      </c>
      <c r="AB19" s="71">
        <v>0</v>
      </c>
      <c r="AC19" s="25"/>
    </row>
    <row r="20" spans="1:29" ht="15.75" customHeight="1" x14ac:dyDescent="0.25">
      <c r="A20" s="27" t="s">
        <v>547</v>
      </c>
      <c r="B20" s="71">
        <f t="shared" si="1"/>
        <v>25</v>
      </c>
      <c r="C20" s="71">
        <f t="shared" si="0"/>
        <v>18</v>
      </c>
      <c r="D20" s="71">
        <f t="shared" si="0"/>
        <v>7</v>
      </c>
      <c r="E20" s="71"/>
      <c r="F20" s="71">
        <v>0</v>
      </c>
      <c r="G20" s="71">
        <v>0</v>
      </c>
      <c r="H20" s="71">
        <v>0</v>
      </c>
      <c r="I20" s="71"/>
      <c r="J20" s="71">
        <v>2</v>
      </c>
      <c r="K20" s="71">
        <v>2</v>
      </c>
      <c r="L20" s="71">
        <v>0</v>
      </c>
      <c r="M20" s="71"/>
      <c r="N20" s="71">
        <v>4</v>
      </c>
      <c r="O20" s="71">
        <v>2</v>
      </c>
      <c r="P20" s="71">
        <v>2</v>
      </c>
      <c r="Q20" s="71"/>
      <c r="R20" s="71">
        <v>4</v>
      </c>
      <c r="S20" s="71">
        <v>4</v>
      </c>
      <c r="T20" s="71">
        <v>0</v>
      </c>
      <c r="U20" s="71"/>
      <c r="V20" s="71">
        <v>0</v>
      </c>
      <c r="W20" s="71">
        <v>0</v>
      </c>
      <c r="X20" s="71">
        <v>0</v>
      </c>
      <c r="Y20" s="71"/>
      <c r="Z20" s="71">
        <v>15</v>
      </c>
      <c r="AA20" s="71">
        <v>10</v>
      </c>
      <c r="AB20" s="71">
        <v>5</v>
      </c>
      <c r="AC20" s="7"/>
    </row>
    <row r="21" spans="1:29" ht="15.75" customHeight="1" x14ac:dyDescent="0.25">
      <c r="A21" s="27" t="s">
        <v>381</v>
      </c>
      <c r="B21" s="71">
        <f t="shared" si="1"/>
        <v>7636</v>
      </c>
      <c r="C21" s="71">
        <f t="shared" si="1"/>
        <v>6074</v>
      </c>
      <c r="D21" s="71">
        <f t="shared" si="1"/>
        <v>1562</v>
      </c>
      <c r="E21" s="71"/>
      <c r="F21" s="71">
        <v>1085</v>
      </c>
      <c r="G21" s="71">
        <v>850</v>
      </c>
      <c r="H21" s="71">
        <v>235</v>
      </c>
      <c r="I21" s="71"/>
      <c r="J21" s="71">
        <v>4757</v>
      </c>
      <c r="K21" s="71">
        <v>3845</v>
      </c>
      <c r="L21" s="71">
        <v>912</v>
      </c>
      <c r="M21" s="71"/>
      <c r="N21" s="71">
        <v>1151</v>
      </c>
      <c r="O21" s="71">
        <v>891</v>
      </c>
      <c r="P21" s="71">
        <v>260</v>
      </c>
      <c r="Q21" s="71"/>
      <c r="R21" s="71">
        <v>631</v>
      </c>
      <c r="S21" s="71">
        <v>479</v>
      </c>
      <c r="T21" s="71">
        <v>152</v>
      </c>
      <c r="U21" s="71"/>
      <c r="V21" s="71">
        <v>12</v>
      </c>
      <c r="W21" s="71">
        <v>9</v>
      </c>
      <c r="X21" s="71">
        <v>3</v>
      </c>
      <c r="Y21" s="71"/>
      <c r="Z21" s="71">
        <v>0</v>
      </c>
      <c r="AA21" s="71">
        <v>0</v>
      </c>
      <c r="AB21" s="71">
        <v>0</v>
      </c>
      <c r="AC21" s="7"/>
    </row>
    <row r="22" spans="1:29" ht="15.75" customHeight="1" x14ac:dyDescent="0.25">
      <c r="A22" s="27" t="s">
        <v>956</v>
      </c>
      <c r="B22" s="72">
        <f t="shared" si="1"/>
        <v>24867</v>
      </c>
      <c r="C22" s="72">
        <f t="shared" si="1"/>
        <v>18266</v>
      </c>
      <c r="D22" s="72">
        <f t="shared" si="1"/>
        <v>6601</v>
      </c>
      <c r="E22" s="72"/>
      <c r="F22" s="72">
        <v>2974</v>
      </c>
      <c r="G22" s="72">
        <v>2200</v>
      </c>
      <c r="H22" s="72">
        <v>774</v>
      </c>
      <c r="I22" s="72"/>
      <c r="J22" s="72">
        <v>20971</v>
      </c>
      <c r="K22" s="72">
        <v>15522</v>
      </c>
      <c r="L22" s="72">
        <v>5449</v>
      </c>
      <c r="M22" s="72"/>
      <c r="N22" s="72">
        <v>591</v>
      </c>
      <c r="O22" s="72">
        <v>363</v>
      </c>
      <c r="P22" s="72">
        <v>228</v>
      </c>
      <c r="Q22" s="72"/>
      <c r="R22" s="72">
        <v>331</v>
      </c>
      <c r="S22" s="72">
        <v>181</v>
      </c>
      <c r="T22" s="72">
        <v>150</v>
      </c>
      <c r="U22" s="72"/>
      <c r="V22" s="72">
        <v>0</v>
      </c>
      <c r="W22" s="72">
        <v>0</v>
      </c>
      <c r="X22" s="72">
        <v>0</v>
      </c>
      <c r="Y22" s="72"/>
      <c r="Z22" s="72">
        <v>0</v>
      </c>
      <c r="AA22" s="72">
        <v>0</v>
      </c>
      <c r="AB22" s="72">
        <v>0</v>
      </c>
      <c r="AC22" s="7"/>
    </row>
    <row r="23" spans="1:29" ht="15.75" customHeight="1" x14ac:dyDescent="0.25">
      <c r="A23" s="27" t="s">
        <v>957</v>
      </c>
      <c r="B23" s="72">
        <f t="shared" si="1"/>
        <v>58022</v>
      </c>
      <c r="C23" s="72">
        <f t="shared" si="1"/>
        <v>31476</v>
      </c>
      <c r="D23" s="72">
        <f t="shared" si="1"/>
        <v>26546</v>
      </c>
      <c r="E23" s="72"/>
      <c r="F23" s="72">
        <v>598</v>
      </c>
      <c r="G23" s="72">
        <v>394</v>
      </c>
      <c r="H23" s="72">
        <v>204</v>
      </c>
      <c r="I23" s="72"/>
      <c r="J23" s="72">
        <v>49289</v>
      </c>
      <c r="K23" s="72">
        <v>26747</v>
      </c>
      <c r="L23" s="72">
        <v>22542</v>
      </c>
      <c r="M23" s="72"/>
      <c r="N23" s="72">
        <v>5068</v>
      </c>
      <c r="O23" s="72">
        <v>2746</v>
      </c>
      <c r="P23" s="72">
        <v>2322</v>
      </c>
      <c r="Q23" s="72"/>
      <c r="R23" s="72">
        <v>2922</v>
      </c>
      <c r="S23" s="72">
        <v>1521</v>
      </c>
      <c r="T23" s="72">
        <v>1401</v>
      </c>
      <c r="U23" s="72"/>
      <c r="V23" s="72">
        <v>145</v>
      </c>
      <c r="W23" s="72">
        <v>68</v>
      </c>
      <c r="X23" s="72">
        <v>77</v>
      </c>
      <c r="Y23" s="72"/>
      <c r="Z23" s="72">
        <v>0</v>
      </c>
      <c r="AA23" s="72">
        <v>0</v>
      </c>
      <c r="AB23" s="72">
        <v>0</v>
      </c>
    </row>
    <row r="24" spans="1:29" ht="15.75" customHeight="1" x14ac:dyDescent="0.25">
      <c r="A24" s="27" t="s">
        <v>603</v>
      </c>
      <c r="B24" s="71">
        <f t="shared" si="1"/>
        <v>23116</v>
      </c>
      <c r="C24" s="71">
        <f t="shared" si="1"/>
        <v>14857</v>
      </c>
      <c r="D24" s="71">
        <f t="shared" si="1"/>
        <v>8259</v>
      </c>
      <c r="E24" s="71"/>
      <c r="F24" s="71">
        <v>6746</v>
      </c>
      <c r="G24" s="71">
        <v>4201</v>
      </c>
      <c r="H24" s="71">
        <v>2545</v>
      </c>
      <c r="I24" s="71"/>
      <c r="J24" s="71">
        <v>16184</v>
      </c>
      <c r="K24" s="71">
        <v>10539</v>
      </c>
      <c r="L24" s="71">
        <v>5645</v>
      </c>
      <c r="M24" s="71"/>
      <c r="N24" s="71">
        <v>125</v>
      </c>
      <c r="O24" s="71">
        <v>76</v>
      </c>
      <c r="P24" s="71">
        <v>49</v>
      </c>
      <c r="Q24" s="71"/>
      <c r="R24" s="71">
        <v>61</v>
      </c>
      <c r="S24" s="71">
        <v>41</v>
      </c>
      <c r="T24" s="71">
        <v>20</v>
      </c>
      <c r="U24" s="71"/>
      <c r="V24" s="71">
        <v>0</v>
      </c>
      <c r="W24" s="71">
        <v>0</v>
      </c>
      <c r="X24" s="71">
        <v>0</v>
      </c>
      <c r="Y24" s="71"/>
      <c r="Z24" s="71">
        <v>0</v>
      </c>
      <c r="AA24" s="71">
        <v>0</v>
      </c>
      <c r="AB24" s="71">
        <v>0</v>
      </c>
    </row>
    <row r="25" spans="1:29" ht="15.75" customHeight="1" x14ac:dyDescent="0.25">
      <c r="A25" s="27" t="s">
        <v>548</v>
      </c>
      <c r="B25" s="71">
        <f t="shared" si="1"/>
        <v>1442</v>
      </c>
      <c r="C25" s="71">
        <f t="shared" si="1"/>
        <v>846</v>
      </c>
      <c r="D25" s="71">
        <f t="shared" si="1"/>
        <v>596</v>
      </c>
      <c r="E25" s="71"/>
      <c r="F25" s="71">
        <v>71</v>
      </c>
      <c r="G25" s="71">
        <v>52</v>
      </c>
      <c r="H25" s="71">
        <v>19</v>
      </c>
      <c r="I25" s="71"/>
      <c r="J25" s="71">
        <v>523</v>
      </c>
      <c r="K25" s="71">
        <v>332</v>
      </c>
      <c r="L25" s="71">
        <v>191</v>
      </c>
      <c r="M25" s="71"/>
      <c r="N25" s="71">
        <v>438</v>
      </c>
      <c r="O25" s="71">
        <v>254</v>
      </c>
      <c r="P25" s="71">
        <v>184</v>
      </c>
      <c r="Q25" s="71"/>
      <c r="R25" s="71">
        <v>361</v>
      </c>
      <c r="S25" s="71">
        <v>184</v>
      </c>
      <c r="T25" s="71">
        <v>177</v>
      </c>
      <c r="U25" s="71"/>
      <c r="V25" s="71">
        <v>49</v>
      </c>
      <c r="W25" s="71">
        <v>24</v>
      </c>
      <c r="X25" s="71">
        <v>25</v>
      </c>
      <c r="Y25" s="71"/>
      <c r="Z25" s="71">
        <v>0</v>
      </c>
      <c r="AA25" s="71">
        <v>0</v>
      </c>
      <c r="AB25" s="71">
        <v>0</v>
      </c>
    </row>
    <row r="26" spans="1:29" ht="15.75" customHeight="1" thickBot="1" x14ac:dyDescent="0.3">
      <c r="A26" s="32" t="s">
        <v>604</v>
      </c>
      <c r="B26" s="71">
        <f t="shared" si="1"/>
        <v>513</v>
      </c>
      <c r="C26" s="71">
        <f t="shared" si="1"/>
        <v>253</v>
      </c>
      <c r="D26" s="71">
        <f t="shared" si="1"/>
        <v>260</v>
      </c>
      <c r="E26" s="71"/>
      <c r="F26" s="71"/>
      <c r="G26" s="71"/>
      <c r="H26" s="71"/>
      <c r="I26" s="71"/>
      <c r="J26" s="71"/>
      <c r="K26" s="71"/>
      <c r="L26" s="71"/>
      <c r="M26" s="71"/>
      <c r="N26" s="71"/>
      <c r="O26" s="71"/>
      <c r="P26" s="71"/>
      <c r="Q26" s="71"/>
      <c r="R26" s="71">
        <v>0</v>
      </c>
      <c r="S26" s="71">
        <v>0</v>
      </c>
      <c r="T26" s="71">
        <v>0</v>
      </c>
      <c r="U26" s="71"/>
      <c r="V26" s="71">
        <v>513</v>
      </c>
      <c r="W26" s="71">
        <v>253</v>
      </c>
      <c r="X26" s="71">
        <v>260</v>
      </c>
      <c r="Y26" s="71"/>
      <c r="Z26" s="71">
        <v>0</v>
      </c>
      <c r="AA26" s="71">
        <v>0</v>
      </c>
      <c r="AB26" s="71">
        <v>0</v>
      </c>
    </row>
    <row r="27" spans="1:29" x14ac:dyDescent="0.25">
      <c r="A27" s="122" t="s">
        <v>585</v>
      </c>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row>
    <row r="28" spans="1:29" x14ac:dyDescent="0.25">
      <c r="A28" s="55" t="s">
        <v>586</v>
      </c>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1:29" ht="15" customHeight="1" x14ac:dyDescent="0.25">
      <c r="A29" s="261" t="s">
        <v>607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row>
    <row r="30" spans="1:29" ht="15" customHeight="1" x14ac:dyDescent="0.25">
      <c r="A30" s="261" t="s">
        <v>608</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row>
    <row r="31" spans="1:29" x14ac:dyDescent="0.25">
      <c r="A31" s="8" t="s">
        <v>262</v>
      </c>
      <c r="B31" s="8"/>
      <c r="C31" s="8"/>
      <c r="D31" s="8"/>
      <c r="E31" s="8"/>
      <c r="F31" s="8"/>
      <c r="G31" s="8"/>
      <c r="H31" s="8"/>
      <c r="I31" s="8"/>
      <c r="J31" s="8"/>
      <c r="K31" s="8"/>
      <c r="L31" s="8"/>
      <c r="M31" s="8"/>
      <c r="N31" s="8"/>
      <c r="O31" s="8"/>
      <c r="P31" s="8"/>
      <c r="Q31" s="8"/>
      <c r="R31" s="8"/>
      <c r="S31" s="8"/>
      <c r="T31" s="8"/>
      <c r="U31" s="8"/>
      <c r="V31" s="8"/>
      <c r="W31" s="8"/>
      <c r="X31" s="8"/>
      <c r="Y31" s="8"/>
      <c r="Z31" s="8"/>
      <c r="AA31" s="8"/>
      <c r="AB31" s="8"/>
    </row>
  </sheetData>
  <mergeCells count="15">
    <mergeCell ref="A7:AB7"/>
    <mergeCell ref="A8:A9"/>
    <mergeCell ref="B8:D8"/>
    <mergeCell ref="F8:H8"/>
    <mergeCell ref="J8:L8"/>
    <mergeCell ref="N8:P8"/>
    <mergeCell ref="R8:T8"/>
    <mergeCell ref="V8:X8"/>
    <mergeCell ref="Z8:AB8"/>
    <mergeCell ref="A6:AB6"/>
    <mergeCell ref="A1:AB1"/>
    <mergeCell ref="A2:AB2"/>
    <mergeCell ref="A3:AB3"/>
    <mergeCell ref="A4:AB4"/>
    <mergeCell ref="A5:AB5"/>
  </mergeCells>
  <conditionalFormatting sqref="B12:U26">
    <cfRule type="cellIs" dxfId="89" priority="11" operator="equal">
      <formula>0</formula>
    </cfRule>
  </conditionalFormatting>
  <conditionalFormatting sqref="E11 I11 M11 Q11 U11 Y11">
    <cfRule type="cellIs" dxfId="88" priority="9" operator="equal">
      <formula>0</formula>
    </cfRule>
  </conditionalFormatting>
  <conditionalFormatting sqref="AC9:AC12">
    <cfRule type="cellIs" dxfId="87" priority="3" operator="equal">
      <formula>0</formula>
    </cfRule>
  </conditionalFormatting>
  <conditionalFormatting sqref="AC14:AC17">
    <cfRule type="cellIs" dxfId="86" priority="2" operator="equal">
      <formula>0</formula>
    </cfRule>
  </conditionalFormatting>
  <conditionalFormatting sqref="AC19:AC22">
    <cfRule type="cellIs" dxfId="85" priority="1" operator="equal">
      <formula>0</formula>
    </cfRule>
  </conditionalFormatting>
  <hyperlinks>
    <hyperlink ref="AC2" location="Contenido!A1" display="Contenido" xr:uid="{19DAF300-614B-45BE-8833-EE454A134A27}"/>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D5B0-3145-4B6B-8E47-B1866C4A540A}">
  <sheetPr codeName="Hoja127">
    <tabColor rgb="FFAFCAFF"/>
    <pageSetUpPr fitToPage="1"/>
  </sheetPr>
  <dimension ref="A1:V29"/>
  <sheetViews>
    <sheetView showGridLines="0" showOutlineSymbols="0" showWhiteSpace="0" workbookViewId="0">
      <selection activeCell="C35" sqref="C35"/>
    </sheetView>
  </sheetViews>
  <sheetFormatPr baseColWidth="10" defaultColWidth="11" defaultRowHeight="13" x14ac:dyDescent="0.25"/>
  <cols>
    <col min="1" max="1" width="38.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1" style="8"/>
    <col min="18" max="18" width="11" style="47"/>
    <col min="19" max="16384" width="11" style="8"/>
  </cols>
  <sheetData>
    <row r="1" spans="1:20" ht="15" customHeight="1" x14ac:dyDescent="0.25">
      <c r="A1" s="436" t="s">
        <v>606</v>
      </c>
      <c r="B1" s="436"/>
      <c r="C1" s="436"/>
      <c r="D1" s="436"/>
      <c r="E1" s="436"/>
      <c r="F1" s="436"/>
      <c r="G1" s="436"/>
      <c r="H1" s="436"/>
      <c r="I1" s="436"/>
      <c r="J1" s="436"/>
      <c r="K1" s="436"/>
      <c r="L1" s="436"/>
      <c r="M1" s="436"/>
      <c r="N1" s="436"/>
      <c r="O1" s="436"/>
      <c r="P1" s="436"/>
      <c r="Q1" s="19"/>
    </row>
    <row r="2" spans="1:20" ht="15" customHeight="1" x14ac:dyDescent="0.25">
      <c r="A2" s="437" t="s">
        <v>593</v>
      </c>
      <c r="B2" s="437"/>
      <c r="C2" s="437"/>
      <c r="D2" s="437"/>
      <c r="E2" s="437"/>
      <c r="F2" s="437"/>
      <c r="G2" s="437"/>
      <c r="H2" s="437"/>
      <c r="I2" s="437"/>
      <c r="J2" s="437"/>
      <c r="K2" s="437"/>
      <c r="L2" s="437"/>
      <c r="M2" s="437"/>
      <c r="N2" s="437"/>
      <c r="O2" s="437"/>
      <c r="P2" s="470"/>
      <c r="Q2" s="91" t="s">
        <v>0</v>
      </c>
    </row>
    <row r="3" spans="1:20" ht="15" customHeight="1" x14ac:dyDescent="0.25">
      <c r="A3" s="437" t="s">
        <v>594</v>
      </c>
      <c r="B3" s="437"/>
      <c r="C3" s="437"/>
      <c r="D3" s="437"/>
      <c r="E3" s="437"/>
      <c r="F3" s="437"/>
      <c r="G3" s="437"/>
      <c r="H3" s="437"/>
      <c r="I3" s="437"/>
      <c r="J3" s="437"/>
      <c r="K3" s="437"/>
      <c r="L3" s="437"/>
      <c r="M3" s="437"/>
      <c r="N3" s="437"/>
      <c r="O3" s="437"/>
      <c r="P3" s="437"/>
      <c r="Q3" s="19"/>
    </row>
    <row r="4" spans="1:20" ht="14.5" x14ac:dyDescent="0.25">
      <c r="A4" s="437" t="s">
        <v>602</v>
      </c>
      <c r="B4" s="437"/>
      <c r="C4" s="437"/>
      <c r="D4" s="437"/>
      <c r="E4" s="437"/>
      <c r="F4" s="437"/>
      <c r="G4" s="437"/>
      <c r="H4" s="437"/>
      <c r="I4" s="437"/>
      <c r="J4" s="437"/>
      <c r="K4" s="437"/>
      <c r="L4" s="437"/>
      <c r="M4" s="437"/>
      <c r="N4" s="437"/>
      <c r="O4" s="437"/>
      <c r="P4" s="437"/>
    </row>
    <row r="5" spans="1:20" ht="14.5" x14ac:dyDescent="0.25">
      <c r="A5" s="437" t="s">
        <v>901</v>
      </c>
      <c r="B5" s="437"/>
      <c r="C5" s="437"/>
      <c r="D5" s="437"/>
      <c r="E5" s="437"/>
      <c r="F5" s="437"/>
      <c r="G5" s="437"/>
      <c r="H5" s="437"/>
      <c r="I5" s="437"/>
      <c r="J5" s="437"/>
      <c r="K5" s="437"/>
      <c r="L5" s="437"/>
      <c r="M5" s="437"/>
      <c r="N5" s="437"/>
      <c r="O5" s="437"/>
      <c r="P5" s="437"/>
      <c r="R5" s="258"/>
    </row>
    <row r="6" spans="1:20" ht="14.5" x14ac:dyDescent="0.25">
      <c r="A6" s="436" t="s">
        <v>909</v>
      </c>
      <c r="B6" s="436"/>
      <c r="C6" s="436"/>
      <c r="D6" s="436"/>
      <c r="E6" s="436"/>
      <c r="F6" s="436"/>
      <c r="G6" s="436"/>
      <c r="H6" s="436"/>
      <c r="I6" s="436"/>
      <c r="J6" s="436"/>
      <c r="K6" s="436"/>
      <c r="L6" s="436"/>
      <c r="M6" s="436"/>
      <c r="N6" s="436"/>
      <c r="O6" s="436"/>
      <c r="P6" s="436"/>
      <c r="Q6" s="6"/>
    </row>
    <row r="7" spans="1:20" s="6" customFormat="1" ht="18.649999999999999" customHeight="1" x14ac:dyDescent="0.25">
      <c r="A7" s="438" t="s">
        <v>374</v>
      </c>
      <c r="B7" s="435" t="s">
        <v>188</v>
      </c>
      <c r="C7" s="435"/>
      <c r="D7" s="435"/>
      <c r="E7" s="110"/>
      <c r="F7" s="460" t="s">
        <v>30</v>
      </c>
      <c r="G7" s="460"/>
      <c r="H7" s="460"/>
      <c r="I7" s="110"/>
      <c r="J7" s="435" t="s">
        <v>518</v>
      </c>
      <c r="K7" s="435"/>
      <c r="L7" s="435"/>
      <c r="M7" s="118"/>
      <c r="N7" s="460" t="s">
        <v>583</v>
      </c>
      <c r="O7" s="460"/>
      <c r="P7" s="460"/>
      <c r="R7" s="46"/>
    </row>
    <row r="8" spans="1:20"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R8" s="46"/>
    </row>
    <row r="9" spans="1:20" s="6" customFormat="1" x14ac:dyDescent="0.25">
      <c r="A9" s="161"/>
      <c r="B9" s="259"/>
      <c r="C9" s="259"/>
      <c r="D9" s="259"/>
      <c r="E9" s="259"/>
      <c r="F9" s="259"/>
      <c r="G9" s="259"/>
      <c r="H9" s="259"/>
      <c r="I9" s="259"/>
      <c r="J9" s="259"/>
      <c r="K9" s="259"/>
      <c r="L9" s="259"/>
      <c r="M9" s="259"/>
      <c r="N9" s="259"/>
      <c r="O9" s="259"/>
      <c r="P9" s="259"/>
      <c r="Q9" s="25"/>
      <c r="R9" s="46"/>
    </row>
    <row r="10" spans="1:20" s="6" customFormat="1" ht="15.75" customHeight="1" x14ac:dyDescent="0.25">
      <c r="A10" s="157" t="s">
        <v>188</v>
      </c>
      <c r="B10" s="70">
        <f>+B11+B12+B13+B14+B15+B16+B17+B18+B19+B20+B21+B22+B23+B24</f>
        <v>100848</v>
      </c>
      <c r="C10" s="70">
        <f>+C11+C12+C13+C14+C15+C16+C17+C18+C19+C20+C21+C22+C23+C24</f>
        <v>60712</v>
      </c>
      <c r="D10" s="70">
        <f>+D11+D12+D13+D14+D15+D16+D17+D18+D19+D20+D21+D22+D23+D24</f>
        <v>40136</v>
      </c>
      <c r="E10" s="70"/>
      <c r="F10" s="70">
        <f>+F11+F12+F13+F14+F15+F16+F17+F18+F19+F20+F21+F22+F23+F24</f>
        <v>81682</v>
      </c>
      <c r="G10" s="70">
        <f>+G11+G12+G13+G14+G15+G16+G17+G18+G19+G20+G21+G22+G23+G24</f>
        <v>49700</v>
      </c>
      <c r="H10" s="70">
        <f>+H11+H12+H13+H14+H15+H16+H17+H18+H19+H20+H21+H22+H23+H24</f>
        <v>31982</v>
      </c>
      <c r="I10" s="70"/>
      <c r="J10" s="70">
        <f>+J11+J12+J13+J14+J15+J16+J17+J18+J19+J20+J21+J22+J23+J24</f>
        <v>12721</v>
      </c>
      <c r="K10" s="70">
        <f>+K11+K12+K13+K14+K15+K16+K17+K18+K19+K20+K21+K22+K23+K24</f>
        <v>7454</v>
      </c>
      <c r="L10" s="70">
        <f>+L11+L12+L13+L14+L15+L16+L17+L18+L19+L20+L21+L22+L23+L24</f>
        <v>5267</v>
      </c>
      <c r="M10" s="70"/>
      <c r="N10" s="70">
        <f>+N11+N12+N13+N14+N15+N16+N17+N18+N19+N20+N21+N22+N23+N24</f>
        <v>6445</v>
      </c>
      <c r="O10" s="70">
        <f>+O11+O12+O13+O14+O15+O16+O17+O18+O19+O20+O21+O22+O23+O24</f>
        <v>3558</v>
      </c>
      <c r="P10" s="70">
        <f>+P11+P12+P13+P14+P15+P16+P17+P18+P19+P20+P21+P22+P23+P24</f>
        <v>2887</v>
      </c>
      <c r="Q10" s="7"/>
      <c r="R10" s="25"/>
      <c r="S10" s="260"/>
      <c r="T10" s="260"/>
    </row>
    <row r="11" spans="1:20" ht="15.75" customHeight="1" x14ac:dyDescent="0.25">
      <c r="A11" s="27" t="s">
        <v>378</v>
      </c>
      <c r="B11" s="71">
        <f t="shared" ref="B11:D24" si="0">F11+J11+N11</f>
        <v>840</v>
      </c>
      <c r="C11" s="71">
        <f t="shared" si="0"/>
        <v>500</v>
      </c>
      <c r="D11" s="71">
        <f t="shared" si="0"/>
        <v>340</v>
      </c>
      <c r="E11" s="71"/>
      <c r="F11" s="71">
        <v>501</v>
      </c>
      <c r="G11" s="71">
        <v>315</v>
      </c>
      <c r="H11" s="71">
        <v>186</v>
      </c>
      <c r="I11" s="71"/>
      <c r="J11" s="71">
        <v>220</v>
      </c>
      <c r="K11" s="71">
        <v>113</v>
      </c>
      <c r="L11" s="71">
        <v>107</v>
      </c>
      <c r="M11" s="71"/>
      <c r="N11" s="71">
        <v>119</v>
      </c>
      <c r="O11" s="71">
        <v>72</v>
      </c>
      <c r="P11" s="71">
        <v>47</v>
      </c>
      <c r="Q11" s="7"/>
      <c r="R11" s="7"/>
      <c r="S11" s="260"/>
      <c r="T11" s="260"/>
    </row>
    <row r="12" spans="1:20" ht="15.75" customHeight="1" x14ac:dyDescent="0.25">
      <c r="A12" s="27" t="s">
        <v>542</v>
      </c>
      <c r="B12" s="71">
        <f t="shared" si="0"/>
        <v>382</v>
      </c>
      <c r="C12" s="71">
        <f t="shared" si="0"/>
        <v>227</v>
      </c>
      <c r="D12" s="71">
        <f t="shared" si="0"/>
        <v>155</v>
      </c>
      <c r="E12" s="71"/>
      <c r="F12" s="71">
        <v>193</v>
      </c>
      <c r="G12" s="71">
        <v>108</v>
      </c>
      <c r="H12" s="71">
        <v>85</v>
      </c>
      <c r="I12" s="71"/>
      <c r="J12" s="71">
        <v>132</v>
      </c>
      <c r="K12" s="71">
        <v>84</v>
      </c>
      <c r="L12" s="71">
        <v>48</v>
      </c>
      <c r="M12" s="71"/>
      <c r="N12" s="71">
        <v>57</v>
      </c>
      <c r="O12" s="71">
        <v>35</v>
      </c>
      <c r="P12" s="71">
        <v>22</v>
      </c>
      <c r="Q12" s="7"/>
      <c r="R12" s="7"/>
      <c r="S12" s="260"/>
      <c r="T12" s="260"/>
    </row>
    <row r="13" spans="1:20" ht="15.75" customHeight="1" x14ac:dyDescent="0.25">
      <c r="A13" s="27" t="s">
        <v>543</v>
      </c>
      <c r="B13" s="71">
        <f t="shared" si="0"/>
        <v>90</v>
      </c>
      <c r="C13" s="71">
        <f t="shared" si="0"/>
        <v>52</v>
      </c>
      <c r="D13" s="71">
        <f t="shared" si="0"/>
        <v>38</v>
      </c>
      <c r="E13" s="71"/>
      <c r="F13" s="71">
        <v>77</v>
      </c>
      <c r="G13" s="71">
        <v>41</v>
      </c>
      <c r="H13" s="71">
        <v>36</v>
      </c>
      <c r="I13" s="71"/>
      <c r="J13" s="71">
        <v>10</v>
      </c>
      <c r="K13" s="71">
        <v>10</v>
      </c>
      <c r="L13" s="71">
        <v>0</v>
      </c>
      <c r="M13" s="71"/>
      <c r="N13" s="71">
        <v>3</v>
      </c>
      <c r="O13" s="71">
        <v>1</v>
      </c>
      <c r="P13" s="71">
        <v>2</v>
      </c>
      <c r="R13" s="7"/>
      <c r="S13" s="260"/>
      <c r="T13" s="260"/>
    </row>
    <row r="14" spans="1:20" ht="15.75" customHeight="1" x14ac:dyDescent="0.25">
      <c r="A14" s="27" t="s">
        <v>379</v>
      </c>
      <c r="B14" s="71">
        <f t="shared" si="0"/>
        <v>7517</v>
      </c>
      <c r="C14" s="71">
        <f t="shared" si="0"/>
        <v>3798</v>
      </c>
      <c r="D14" s="71">
        <f t="shared" si="0"/>
        <v>3719</v>
      </c>
      <c r="E14" s="71"/>
      <c r="F14" s="71">
        <v>6305</v>
      </c>
      <c r="G14" s="71">
        <v>3150</v>
      </c>
      <c r="H14" s="71">
        <v>3155</v>
      </c>
      <c r="I14" s="71"/>
      <c r="J14" s="71">
        <v>784</v>
      </c>
      <c r="K14" s="71">
        <v>426</v>
      </c>
      <c r="L14" s="71">
        <v>358</v>
      </c>
      <c r="M14" s="71"/>
      <c r="N14" s="71">
        <v>428</v>
      </c>
      <c r="O14" s="71">
        <v>222</v>
      </c>
      <c r="P14" s="71">
        <v>206</v>
      </c>
      <c r="Q14" s="25"/>
      <c r="R14" s="7"/>
      <c r="S14" s="260"/>
      <c r="T14" s="260"/>
    </row>
    <row r="15" spans="1:20" ht="15.75" customHeight="1" x14ac:dyDescent="0.25">
      <c r="A15" s="27" t="s">
        <v>380</v>
      </c>
      <c r="B15" s="71">
        <f t="shared" si="0"/>
        <v>7018</v>
      </c>
      <c r="C15" s="71">
        <f t="shared" si="0"/>
        <v>4124</v>
      </c>
      <c r="D15" s="71">
        <f t="shared" si="0"/>
        <v>2894</v>
      </c>
      <c r="E15" s="71"/>
      <c r="F15" s="71">
        <v>5053</v>
      </c>
      <c r="G15" s="71">
        <v>2979</v>
      </c>
      <c r="H15" s="71">
        <v>2074</v>
      </c>
      <c r="I15" s="71"/>
      <c r="J15" s="71">
        <v>1393</v>
      </c>
      <c r="K15" s="71">
        <v>814</v>
      </c>
      <c r="L15" s="71">
        <v>579</v>
      </c>
      <c r="M15" s="71"/>
      <c r="N15" s="71">
        <v>572</v>
      </c>
      <c r="O15" s="71">
        <v>331</v>
      </c>
      <c r="P15" s="71">
        <v>241</v>
      </c>
      <c r="Q15" s="7"/>
      <c r="R15" s="7"/>
      <c r="S15" s="260"/>
      <c r="T15" s="260"/>
    </row>
    <row r="16" spans="1:20" ht="15.75" customHeight="1" x14ac:dyDescent="0.25">
      <c r="A16" s="27" t="s">
        <v>544</v>
      </c>
      <c r="B16" s="71">
        <f t="shared" si="0"/>
        <v>158</v>
      </c>
      <c r="C16" s="71">
        <f t="shared" si="0"/>
        <v>74</v>
      </c>
      <c r="D16" s="71">
        <f t="shared" si="0"/>
        <v>84</v>
      </c>
      <c r="E16" s="71"/>
      <c r="F16" s="71">
        <v>125</v>
      </c>
      <c r="G16" s="71">
        <v>55</v>
      </c>
      <c r="H16" s="71">
        <v>70</v>
      </c>
      <c r="I16" s="71"/>
      <c r="J16" s="71">
        <v>21</v>
      </c>
      <c r="K16" s="71">
        <v>11</v>
      </c>
      <c r="L16" s="71">
        <v>10</v>
      </c>
      <c r="M16" s="71"/>
      <c r="N16" s="71">
        <v>12</v>
      </c>
      <c r="O16" s="71">
        <v>8</v>
      </c>
      <c r="P16" s="71">
        <v>4</v>
      </c>
      <c r="Q16" s="7"/>
      <c r="R16" s="7"/>
      <c r="S16" s="260"/>
      <c r="T16" s="260"/>
    </row>
    <row r="17" spans="1:22" ht="15.75" customHeight="1" x14ac:dyDescent="0.25">
      <c r="A17" s="27" t="s">
        <v>545</v>
      </c>
      <c r="B17" s="71">
        <f t="shared" si="0"/>
        <v>183</v>
      </c>
      <c r="C17" s="71">
        <f t="shared" si="0"/>
        <v>95</v>
      </c>
      <c r="D17" s="71">
        <f t="shared" si="0"/>
        <v>88</v>
      </c>
      <c r="E17" s="71"/>
      <c r="F17" s="71">
        <v>107</v>
      </c>
      <c r="G17" s="71">
        <v>55</v>
      </c>
      <c r="H17" s="71">
        <v>52</v>
      </c>
      <c r="I17" s="71"/>
      <c r="J17" s="71">
        <v>45</v>
      </c>
      <c r="K17" s="71">
        <v>22</v>
      </c>
      <c r="L17" s="71">
        <v>23</v>
      </c>
      <c r="M17" s="71"/>
      <c r="N17" s="71">
        <v>31</v>
      </c>
      <c r="O17" s="71">
        <v>18</v>
      </c>
      <c r="P17" s="71">
        <v>13</v>
      </c>
      <c r="Q17" s="7"/>
      <c r="R17" s="7"/>
      <c r="S17" s="260"/>
      <c r="T17" s="260"/>
    </row>
    <row r="18" spans="1:22" ht="15.75" customHeight="1" x14ac:dyDescent="0.25">
      <c r="A18" s="27" t="s">
        <v>546</v>
      </c>
      <c r="B18" s="71">
        <f t="shared" si="0"/>
        <v>361</v>
      </c>
      <c r="C18" s="71">
        <f t="shared" si="0"/>
        <v>183</v>
      </c>
      <c r="D18" s="71">
        <f t="shared" si="0"/>
        <v>178</v>
      </c>
      <c r="E18" s="71"/>
      <c r="F18" s="71">
        <v>194</v>
      </c>
      <c r="G18" s="71">
        <v>105</v>
      </c>
      <c r="H18" s="71">
        <v>89</v>
      </c>
      <c r="I18" s="71"/>
      <c r="J18" s="71">
        <v>106</v>
      </c>
      <c r="K18" s="71">
        <v>46</v>
      </c>
      <c r="L18" s="71">
        <v>60</v>
      </c>
      <c r="M18" s="71"/>
      <c r="N18" s="71">
        <v>61</v>
      </c>
      <c r="O18" s="71">
        <v>32</v>
      </c>
      <c r="P18" s="71">
        <v>29</v>
      </c>
      <c r="R18" s="7"/>
      <c r="S18" s="260"/>
      <c r="T18" s="260"/>
    </row>
    <row r="19" spans="1:22" ht="15.75" customHeight="1" x14ac:dyDescent="0.25">
      <c r="A19" s="27" t="s">
        <v>547</v>
      </c>
      <c r="B19" s="71">
        <f t="shared" si="0"/>
        <v>9</v>
      </c>
      <c r="C19" s="71">
        <f t="shared" si="0"/>
        <v>7</v>
      </c>
      <c r="D19" s="71">
        <f t="shared" si="0"/>
        <v>2</v>
      </c>
      <c r="E19" s="71"/>
      <c r="F19" s="71">
        <v>1</v>
      </c>
      <c r="G19" s="71">
        <v>1</v>
      </c>
      <c r="H19" s="71">
        <v>0</v>
      </c>
      <c r="I19" s="71"/>
      <c r="J19" s="71">
        <v>5</v>
      </c>
      <c r="K19" s="71">
        <v>3</v>
      </c>
      <c r="L19" s="71">
        <v>2</v>
      </c>
      <c r="M19" s="71"/>
      <c r="N19" s="71">
        <v>3</v>
      </c>
      <c r="O19" s="71">
        <v>3</v>
      </c>
      <c r="P19" s="71">
        <v>0</v>
      </c>
      <c r="Q19" s="25"/>
      <c r="R19" s="7"/>
      <c r="S19" s="260"/>
      <c r="T19" s="260"/>
    </row>
    <row r="20" spans="1:22" ht="15.75" customHeight="1" x14ac:dyDescent="0.25">
      <c r="A20" s="27" t="s">
        <v>381</v>
      </c>
      <c r="B20" s="71">
        <f t="shared" si="0"/>
        <v>6229</v>
      </c>
      <c r="C20" s="71">
        <f t="shared" si="0"/>
        <v>4968</v>
      </c>
      <c r="D20" s="71">
        <f t="shared" si="0"/>
        <v>1261</v>
      </c>
      <c r="E20" s="71"/>
      <c r="F20" s="71">
        <v>4045</v>
      </c>
      <c r="G20" s="71">
        <v>3284</v>
      </c>
      <c r="H20" s="71">
        <v>761</v>
      </c>
      <c r="I20" s="71"/>
      <c r="J20" s="71">
        <v>1490</v>
      </c>
      <c r="K20" s="71">
        <v>1144</v>
      </c>
      <c r="L20" s="71">
        <v>346</v>
      </c>
      <c r="M20" s="71"/>
      <c r="N20" s="71">
        <v>694</v>
      </c>
      <c r="O20" s="71">
        <v>540</v>
      </c>
      <c r="P20" s="71">
        <v>154</v>
      </c>
      <c r="Q20" s="7"/>
      <c r="R20" s="7"/>
      <c r="S20" s="260"/>
      <c r="T20" s="260"/>
    </row>
    <row r="21" spans="1:22" ht="15.75" customHeight="1" x14ac:dyDescent="0.25">
      <c r="A21" s="27" t="s">
        <v>950</v>
      </c>
      <c r="B21" s="72">
        <f t="shared" si="0"/>
        <v>17502</v>
      </c>
      <c r="C21" s="72">
        <f t="shared" si="0"/>
        <v>12777</v>
      </c>
      <c r="D21" s="72">
        <f t="shared" si="0"/>
        <v>4725</v>
      </c>
      <c r="E21" s="72"/>
      <c r="F21" s="72">
        <v>16412</v>
      </c>
      <c r="G21" s="72">
        <v>12134</v>
      </c>
      <c r="H21" s="72">
        <v>4278</v>
      </c>
      <c r="I21" s="72"/>
      <c r="J21" s="72">
        <v>769</v>
      </c>
      <c r="K21" s="72">
        <v>470</v>
      </c>
      <c r="L21" s="72">
        <v>299</v>
      </c>
      <c r="M21" s="72"/>
      <c r="N21" s="72">
        <v>321</v>
      </c>
      <c r="O21" s="72">
        <v>173</v>
      </c>
      <c r="P21" s="72">
        <v>148</v>
      </c>
      <c r="Q21" s="7"/>
      <c r="R21" s="29"/>
      <c r="S21" s="260"/>
      <c r="T21" s="260"/>
    </row>
    <row r="22" spans="1:22" ht="15.75" customHeight="1" x14ac:dyDescent="0.25">
      <c r="A22" s="27" t="s">
        <v>961</v>
      </c>
      <c r="B22" s="72">
        <f t="shared" si="0"/>
        <v>47073</v>
      </c>
      <c r="C22" s="72">
        <f t="shared" si="0"/>
        <v>25153</v>
      </c>
      <c r="D22" s="72">
        <f t="shared" si="0"/>
        <v>21920</v>
      </c>
      <c r="E22" s="72"/>
      <c r="F22" s="72">
        <v>36383</v>
      </c>
      <c r="G22" s="72">
        <v>19418</v>
      </c>
      <c r="H22" s="72">
        <v>16965</v>
      </c>
      <c r="I22" s="72"/>
      <c r="J22" s="72">
        <v>7032</v>
      </c>
      <c r="K22" s="72">
        <v>3880</v>
      </c>
      <c r="L22" s="72">
        <v>3152</v>
      </c>
      <c r="M22" s="72"/>
      <c r="N22" s="72">
        <v>3658</v>
      </c>
      <c r="O22" s="72">
        <v>1855</v>
      </c>
      <c r="P22" s="72">
        <v>1803</v>
      </c>
      <c r="Q22" s="7"/>
      <c r="R22" s="29"/>
      <c r="S22" s="260"/>
      <c r="T22" s="260"/>
    </row>
    <row r="23" spans="1:22" ht="15.75" customHeight="1" x14ac:dyDescent="0.25">
      <c r="A23" s="27" t="s">
        <v>603</v>
      </c>
      <c r="B23" s="71">
        <f t="shared" si="0"/>
        <v>12070</v>
      </c>
      <c r="C23" s="71">
        <f t="shared" si="0"/>
        <v>7929</v>
      </c>
      <c r="D23" s="71">
        <f t="shared" si="0"/>
        <v>4141</v>
      </c>
      <c r="E23" s="71"/>
      <c r="F23" s="71">
        <v>11824</v>
      </c>
      <c r="G23" s="71">
        <v>7760</v>
      </c>
      <c r="H23" s="71">
        <v>4064</v>
      </c>
      <c r="I23" s="71"/>
      <c r="J23" s="71">
        <v>169</v>
      </c>
      <c r="K23" s="71">
        <v>117</v>
      </c>
      <c r="L23" s="71">
        <v>52</v>
      </c>
      <c r="M23" s="71"/>
      <c r="N23" s="71">
        <v>77</v>
      </c>
      <c r="O23" s="71">
        <v>52</v>
      </c>
      <c r="P23" s="71">
        <v>25</v>
      </c>
      <c r="R23" s="7"/>
      <c r="S23" s="260"/>
      <c r="T23" s="260"/>
    </row>
    <row r="24" spans="1:22" ht="15.75" customHeight="1" thickBot="1" x14ac:dyDescent="0.3">
      <c r="A24" s="27" t="s">
        <v>548</v>
      </c>
      <c r="B24" s="73">
        <f t="shared" si="0"/>
        <v>1416</v>
      </c>
      <c r="C24" s="73">
        <f t="shared" si="0"/>
        <v>825</v>
      </c>
      <c r="D24" s="73">
        <f t="shared" si="0"/>
        <v>591</v>
      </c>
      <c r="E24" s="73"/>
      <c r="F24" s="73">
        <v>462</v>
      </c>
      <c r="G24" s="73">
        <v>295</v>
      </c>
      <c r="H24" s="73">
        <v>167</v>
      </c>
      <c r="I24" s="73"/>
      <c r="J24" s="73">
        <v>545</v>
      </c>
      <c r="K24" s="73">
        <v>314</v>
      </c>
      <c r="L24" s="73">
        <v>231</v>
      </c>
      <c r="M24" s="73"/>
      <c r="N24" s="73">
        <v>409</v>
      </c>
      <c r="O24" s="73">
        <v>216</v>
      </c>
      <c r="P24" s="73">
        <v>193</v>
      </c>
      <c r="R24" s="7"/>
      <c r="S24" s="260"/>
      <c r="T24" s="260"/>
    </row>
    <row r="25" spans="1:22" x14ac:dyDescent="0.25">
      <c r="A25" s="122" t="s">
        <v>585</v>
      </c>
      <c r="B25" s="122"/>
      <c r="C25" s="122"/>
      <c r="D25" s="122"/>
      <c r="E25" s="122"/>
      <c r="F25" s="122"/>
      <c r="G25" s="122"/>
      <c r="H25" s="122"/>
      <c r="I25" s="122"/>
      <c r="J25" s="122"/>
      <c r="K25" s="122"/>
      <c r="L25" s="122"/>
      <c r="M25" s="122"/>
      <c r="N25" s="122"/>
      <c r="O25" s="122"/>
      <c r="P25" s="122"/>
      <c r="R25" s="55"/>
      <c r="S25" s="55"/>
      <c r="T25" s="55"/>
      <c r="U25" s="55"/>
      <c r="V25" s="55"/>
    </row>
    <row r="26" spans="1:22" ht="15" customHeight="1" x14ac:dyDescent="0.25">
      <c r="A26" s="55" t="s">
        <v>662</v>
      </c>
      <c r="B26" s="55"/>
      <c r="C26" s="55"/>
      <c r="D26" s="55"/>
      <c r="E26" s="55"/>
      <c r="F26" s="55"/>
      <c r="G26" s="55"/>
      <c r="H26" s="55"/>
      <c r="I26" s="55"/>
      <c r="J26" s="55"/>
      <c r="K26" s="55"/>
      <c r="L26" s="55"/>
      <c r="M26" s="55"/>
      <c r="N26" s="55"/>
      <c r="O26" s="55"/>
      <c r="P26" s="55"/>
      <c r="S26" s="55"/>
      <c r="T26" s="55"/>
    </row>
    <row r="27" spans="1:22" s="55" customFormat="1" ht="15" customHeight="1" x14ac:dyDescent="0.25">
      <c r="A27" s="55" t="s">
        <v>960</v>
      </c>
      <c r="Q27" s="8"/>
      <c r="R27" s="240"/>
    </row>
    <row r="28" spans="1:22" x14ac:dyDescent="0.25">
      <c r="A28" s="8" t="s">
        <v>262</v>
      </c>
      <c r="B28" s="8"/>
      <c r="C28" s="8"/>
      <c r="D28" s="8"/>
      <c r="E28" s="8"/>
      <c r="F28" s="8"/>
      <c r="G28" s="8"/>
      <c r="H28" s="8"/>
      <c r="I28" s="8"/>
      <c r="J28" s="8"/>
      <c r="K28" s="8"/>
      <c r="L28" s="8"/>
      <c r="M28" s="8"/>
      <c r="N28" s="8"/>
      <c r="O28" s="8"/>
      <c r="P28" s="8"/>
      <c r="R28" s="8"/>
    </row>
    <row r="29" spans="1:22" x14ac:dyDescent="0.25">
      <c r="B29" s="47"/>
      <c r="C29" s="47"/>
      <c r="D29" s="47"/>
      <c r="E29" s="47"/>
      <c r="F29" s="47"/>
      <c r="G29" s="47"/>
      <c r="H29" s="47"/>
      <c r="I29" s="47"/>
      <c r="J29" s="47"/>
      <c r="K29" s="47"/>
      <c r="L29" s="47"/>
      <c r="M29" s="47"/>
      <c r="N29" s="47"/>
      <c r="O29" s="47"/>
      <c r="P29" s="47"/>
    </row>
  </sheetData>
  <mergeCells count="11">
    <mergeCell ref="A1:P1"/>
    <mergeCell ref="A2:P2"/>
    <mergeCell ref="A3:P3"/>
    <mergeCell ref="A4:P4"/>
    <mergeCell ref="A5:P5"/>
    <mergeCell ref="A6:P6"/>
    <mergeCell ref="A7:A8"/>
    <mergeCell ref="B7:D7"/>
    <mergeCell ref="F7:H7"/>
    <mergeCell ref="J7:L7"/>
    <mergeCell ref="N7:P7"/>
  </mergeCells>
  <conditionalFormatting sqref="B10:P24 R10:R24">
    <cfRule type="cellIs" dxfId="84" priority="13" operator="equal">
      <formula>0</formula>
    </cfRule>
  </conditionalFormatting>
  <conditionalFormatting sqref="Q9:Q12">
    <cfRule type="cellIs" dxfId="83" priority="3" operator="equal">
      <formula>0</formula>
    </cfRule>
  </conditionalFormatting>
  <conditionalFormatting sqref="Q14:Q17">
    <cfRule type="cellIs" dxfId="82" priority="2" operator="equal">
      <formula>0</formula>
    </cfRule>
  </conditionalFormatting>
  <conditionalFormatting sqref="Q19:Q22">
    <cfRule type="cellIs" dxfId="81" priority="1" operator="equal">
      <formula>0</formula>
    </cfRule>
  </conditionalFormatting>
  <hyperlinks>
    <hyperlink ref="Q2" location="Contenido!A1" display="Contenido" xr:uid="{A1FB0DE8-BA82-4D8A-929C-C46595D0E4C9}"/>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3268F-88FE-45B1-AD3F-DBFE4ABDA1B7}">
  <sheetPr codeName="Hoja128">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97</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11C6E7FB-7E10-4298-9EC8-91715F6A637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54B3-BA2B-4E9E-AA93-2292E2870674}">
  <sheetPr codeName="Hoja129">
    <tabColor rgb="FFAFCAFF"/>
    <pageSetUpPr fitToPage="1"/>
  </sheetPr>
  <dimension ref="A1:AC25"/>
  <sheetViews>
    <sheetView showGridLines="0" showOutlineSymbols="0" showWhiteSpace="0" workbookViewId="0">
      <selection activeCell="C35" sqref="C35"/>
    </sheetView>
  </sheetViews>
  <sheetFormatPr baseColWidth="10" defaultColWidth="10" defaultRowHeight="13" x14ac:dyDescent="0.25"/>
  <cols>
    <col min="1" max="1" width="9.7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1.25" style="8" customWidth="1"/>
    <col min="18" max="16384" width="10" style="8"/>
  </cols>
  <sheetData>
    <row r="1" spans="1:28" ht="14.5" x14ac:dyDescent="0.25">
      <c r="A1" s="474" t="s">
        <v>609</v>
      </c>
      <c r="B1" s="474"/>
      <c r="C1" s="474"/>
      <c r="D1" s="474"/>
      <c r="E1" s="474"/>
      <c r="F1" s="474"/>
      <c r="G1" s="474"/>
      <c r="H1" s="474"/>
      <c r="I1" s="474"/>
      <c r="J1" s="474"/>
      <c r="K1" s="474"/>
      <c r="L1" s="474"/>
      <c r="M1" s="474"/>
      <c r="N1" s="474"/>
      <c r="O1" s="474"/>
      <c r="P1" s="474"/>
      <c r="Q1" s="19"/>
    </row>
    <row r="2" spans="1:28" ht="14.5" x14ac:dyDescent="0.25">
      <c r="A2" s="475" t="s">
        <v>610</v>
      </c>
      <c r="B2" s="475"/>
      <c r="C2" s="475"/>
      <c r="D2" s="475"/>
      <c r="E2" s="475"/>
      <c r="F2" s="475"/>
      <c r="G2" s="475"/>
      <c r="H2" s="475"/>
      <c r="I2" s="475"/>
      <c r="J2" s="475"/>
      <c r="K2" s="475"/>
      <c r="L2" s="475"/>
      <c r="M2" s="475"/>
      <c r="N2" s="475"/>
      <c r="O2" s="475"/>
      <c r="P2" s="475"/>
      <c r="Q2" s="91" t="s">
        <v>0</v>
      </c>
    </row>
    <row r="3" spans="1:28" ht="14.5" x14ac:dyDescent="0.25">
      <c r="A3" s="474" t="s">
        <v>611</v>
      </c>
      <c r="B3" s="474"/>
      <c r="C3" s="474"/>
      <c r="D3" s="474"/>
      <c r="E3" s="474"/>
      <c r="F3" s="474"/>
      <c r="G3" s="474"/>
      <c r="H3" s="474"/>
      <c r="I3" s="474"/>
      <c r="J3" s="474"/>
      <c r="K3" s="474"/>
      <c r="L3" s="474"/>
      <c r="M3" s="474"/>
      <c r="N3" s="474"/>
      <c r="O3" s="474"/>
      <c r="P3" s="474"/>
      <c r="Q3" s="19"/>
    </row>
    <row r="4" spans="1:28" ht="14.5" x14ac:dyDescent="0.25">
      <c r="A4" s="474" t="s">
        <v>905</v>
      </c>
      <c r="B4" s="474"/>
      <c r="C4" s="474"/>
      <c r="D4" s="474"/>
      <c r="E4" s="474"/>
      <c r="F4" s="474"/>
      <c r="G4" s="474"/>
      <c r="H4" s="474"/>
      <c r="I4" s="474"/>
      <c r="J4" s="474"/>
      <c r="K4" s="474"/>
      <c r="L4" s="474"/>
      <c r="M4" s="474"/>
      <c r="N4" s="474"/>
      <c r="O4" s="474"/>
      <c r="P4" s="474"/>
    </row>
    <row r="5" spans="1:28" ht="14.5" x14ac:dyDescent="0.25">
      <c r="A5" s="475" t="s">
        <v>908</v>
      </c>
      <c r="B5" s="475"/>
      <c r="C5" s="475"/>
      <c r="D5" s="475"/>
      <c r="E5" s="475"/>
      <c r="F5" s="475"/>
      <c r="G5" s="475"/>
      <c r="H5" s="475"/>
      <c r="I5" s="475"/>
      <c r="J5" s="475"/>
      <c r="K5" s="475"/>
      <c r="L5" s="475"/>
      <c r="M5" s="475"/>
      <c r="N5" s="475"/>
      <c r="O5" s="475"/>
      <c r="P5" s="475"/>
    </row>
    <row r="6" spans="1:28" ht="18.75" customHeight="1" x14ac:dyDescent="0.25">
      <c r="A6" s="473" t="s">
        <v>612</v>
      </c>
      <c r="B6" s="463" t="s">
        <v>188</v>
      </c>
      <c r="C6" s="463"/>
      <c r="D6" s="463"/>
      <c r="E6" s="127"/>
      <c r="F6" s="463" t="s">
        <v>243</v>
      </c>
      <c r="G6" s="463"/>
      <c r="H6" s="463"/>
      <c r="I6" s="127"/>
      <c r="J6" s="463" t="s">
        <v>244</v>
      </c>
      <c r="K6" s="463"/>
      <c r="L6" s="463"/>
      <c r="M6" s="128"/>
      <c r="N6" s="463" t="s">
        <v>245</v>
      </c>
      <c r="O6" s="463"/>
      <c r="P6" s="463"/>
    </row>
    <row r="7" spans="1:28" ht="18.75" customHeight="1" x14ac:dyDescent="0.25">
      <c r="A7" s="473"/>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8" x14ac:dyDescent="0.25">
      <c r="A8" s="349"/>
      <c r="B8" s="52"/>
      <c r="C8" s="52"/>
      <c r="D8" s="52"/>
      <c r="E8" s="53"/>
      <c r="F8" s="52"/>
      <c r="G8" s="52"/>
      <c r="H8" s="52"/>
      <c r="I8" s="53"/>
      <c r="J8" s="52"/>
      <c r="K8" s="52"/>
      <c r="L8" s="52"/>
      <c r="M8" s="53"/>
      <c r="N8" s="52"/>
      <c r="O8" s="52"/>
      <c r="P8" s="52"/>
    </row>
    <row r="9" spans="1:28" ht="13.5" customHeight="1" x14ac:dyDescent="0.25">
      <c r="A9" s="42">
        <v>2010</v>
      </c>
      <c r="B9" s="71">
        <f t="shared" ref="B9:B18" si="0">+F9+J9+N9</f>
        <v>5366</v>
      </c>
      <c r="C9" s="71">
        <f t="shared" ref="C9:C18" si="1">+G9+K9+O9</f>
        <v>3135</v>
      </c>
      <c r="D9" s="71">
        <f t="shared" ref="D9:D18" si="2">+H9+L9+P9</f>
        <v>2231</v>
      </c>
      <c r="E9" s="71"/>
      <c r="F9" s="71">
        <v>396</v>
      </c>
      <c r="G9" s="71">
        <v>249</v>
      </c>
      <c r="H9" s="71">
        <v>147</v>
      </c>
      <c r="I9" s="71"/>
      <c r="J9" s="71">
        <v>1053</v>
      </c>
      <c r="K9" s="71">
        <v>627</v>
      </c>
      <c r="L9" s="71">
        <v>426</v>
      </c>
      <c r="M9" s="71"/>
      <c r="N9" s="71">
        <v>3917</v>
      </c>
      <c r="O9" s="71">
        <v>2259</v>
      </c>
      <c r="P9" s="71">
        <v>1658</v>
      </c>
      <c r="Q9" s="7"/>
      <c r="R9" s="7"/>
      <c r="S9" s="7"/>
      <c r="T9" s="7"/>
      <c r="U9" s="7"/>
      <c r="V9" s="7"/>
      <c r="W9" s="7"/>
      <c r="X9" s="7"/>
      <c r="Y9" s="7"/>
      <c r="Z9" s="7"/>
      <c r="AA9" s="7"/>
      <c r="AB9" s="7"/>
    </row>
    <row r="10" spans="1:28" ht="13.5" customHeight="1" x14ac:dyDescent="0.25">
      <c r="A10" s="42">
        <v>2011</v>
      </c>
      <c r="B10" s="71">
        <f t="shared" si="0"/>
        <v>4781</v>
      </c>
      <c r="C10" s="71">
        <f t="shared" si="1"/>
        <v>2888</v>
      </c>
      <c r="D10" s="71">
        <f t="shared" si="2"/>
        <v>1893</v>
      </c>
      <c r="E10" s="71"/>
      <c r="F10" s="71">
        <v>362</v>
      </c>
      <c r="G10" s="71">
        <v>228</v>
      </c>
      <c r="H10" s="71">
        <v>134</v>
      </c>
      <c r="I10" s="71"/>
      <c r="J10" s="71">
        <v>922</v>
      </c>
      <c r="K10" s="71">
        <v>584</v>
      </c>
      <c r="L10" s="71">
        <v>338</v>
      </c>
      <c r="M10" s="71"/>
      <c r="N10" s="71">
        <v>3497</v>
      </c>
      <c r="O10" s="71">
        <v>2076</v>
      </c>
      <c r="P10" s="71">
        <v>1421</v>
      </c>
      <c r="Q10" s="7"/>
      <c r="R10" s="7"/>
      <c r="S10" s="7"/>
      <c r="T10" s="7"/>
      <c r="U10" s="7"/>
      <c r="V10" s="7"/>
      <c r="W10" s="7"/>
      <c r="X10" s="7"/>
      <c r="Y10" s="7"/>
      <c r="Z10" s="7"/>
      <c r="AA10" s="7"/>
      <c r="AB10" s="7"/>
    </row>
    <row r="11" spans="1:28" ht="13.5" customHeight="1" x14ac:dyDescent="0.25">
      <c r="A11" s="42">
        <v>2012</v>
      </c>
      <c r="B11" s="71">
        <f t="shared" si="0"/>
        <v>4529</v>
      </c>
      <c r="C11" s="71">
        <f t="shared" si="1"/>
        <v>2718</v>
      </c>
      <c r="D11" s="71">
        <f t="shared" si="2"/>
        <v>1811</v>
      </c>
      <c r="E11" s="71"/>
      <c r="F11" s="71">
        <v>407</v>
      </c>
      <c r="G11" s="71">
        <v>235</v>
      </c>
      <c r="H11" s="71">
        <v>172</v>
      </c>
      <c r="I11" s="71"/>
      <c r="J11" s="71">
        <v>998</v>
      </c>
      <c r="K11" s="71">
        <v>602</v>
      </c>
      <c r="L11" s="71">
        <v>396</v>
      </c>
      <c r="M11" s="71"/>
      <c r="N11" s="71">
        <v>3124</v>
      </c>
      <c r="O11" s="71">
        <v>1881</v>
      </c>
      <c r="P11" s="71">
        <v>1243</v>
      </c>
      <c r="Q11" s="7"/>
      <c r="R11" s="7"/>
      <c r="S11" s="7"/>
      <c r="T11" s="7"/>
      <c r="U11" s="7"/>
      <c r="V11" s="7"/>
      <c r="W11" s="7"/>
      <c r="X11" s="7"/>
      <c r="Y11" s="7"/>
      <c r="Z11" s="7"/>
      <c r="AA11" s="7"/>
      <c r="AB11" s="7"/>
    </row>
    <row r="12" spans="1:28" ht="13.5" customHeight="1" x14ac:dyDescent="0.25">
      <c r="A12" s="42">
        <v>2013</v>
      </c>
      <c r="B12" s="71">
        <f t="shared" si="0"/>
        <v>4403</v>
      </c>
      <c r="C12" s="71">
        <f t="shared" si="1"/>
        <v>2642</v>
      </c>
      <c r="D12" s="71">
        <f t="shared" si="2"/>
        <v>1761</v>
      </c>
      <c r="E12" s="71"/>
      <c r="F12" s="71">
        <v>383</v>
      </c>
      <c r="G12" s="71">
        <v>232</v>
      </c>
      <c r="H12" s="71">
        <v>151</v>
      </c>
      <c r="I12" s="71"/>
      <c r="J12" s="71">
        <v>1124</v>
      </c>
      <c r="K12" s="71">
        <v>695</v>
      </c>
      <c r="L12" s="71">
        <v>429</v>
      </c>
      <c r="M12" s="71"/>
      <c r="N12" s="71">
        <v>2896</v>
      </c>
      <c r="O12" s="71">
        <v>1715</v>
      </c>
      <c r="P12" s="71">
        <v>1181</v>
      </c>
      <c r="Q12" s="7"/>
      <c r="R12" s="7"/>
      <c r="S12" s="7"/>
      <c r="T12" s="7"/>
      <c r="U12" s="7"/>
      <c r="V12" s="7"/>
      <c r="W12" s="7"/>
      <c r="X12" s="7"/>
      <c r="Y12" s="7"/>
      <c r="Z12" s="7"/>
      <c r="AA12" s="7"/>
      <c r="AB12" s="7"/>
    </row>
    <row r="13" spans="1:28" ht="13.5" customHeight="1" x14ac:dyDescent="0.25">
      <c r="A13" s="42">
        <v>2014</v>
      </c>
      <c r="B13" s="71">
        <f t="shared" si="0"/>
        <v>3698</v>
      </c>
      <c r="C13" s="71">
        <f t="shared" si="1"/>
        <v>2265</v>
      </c>
      <c r="D13" s="71">
        <f t="shared" si="2"/>
        <v>1433</v>
      </c>
      <c r="E13" s="71"/>
      <c r="F13" s="71">
        <v>500</v>
      </c>
      <c r="G13" s="71">
        <v>332</v>
      </c>
      <c r="H13" s="71">
        <v>168</v>
      </c>
      <c r="I13" s="71"/>
      <c r="J13" s="71">
        <v>1387</v>
      </c>
      <c r="K13" s="71">
        <v>855</v>
      </c>
      <c r="L13" s="71">
        <v>532</v>
      </c>
      <c r="M13" s="71"/>
      <c r="N13" s="71">
        <v>1811</v>
      </c>
      <c r="O13" s="71">
        <v>1078</v>
      </c>
      <c r="P13" s="71">
        <v>733</v>
      </c>
      <c r="Q13" s="7"/>
      <c r="R13" s="7"/>
      <c r="S13" s="7"/>
      <c r="T13" s="7"/>
      <c r="U13" s="7"/>
      <c r="V13" s="7"/>
      <c r="W13" s="7"/>
      <c r="X13" s="7"/>
      <c r="Y13" s="7"/>
      <c r="Z13" s="7"/>
      <c r="AA13" s="7"/>
      <c r="AB13" s="7"/>
    </row>
    <row r="14" spans="1:28" ht="13.5" customHeight="1" x14ac:dyDescent="0.25">
      <c r="A14" s="42">
        <v>2015</v>
      </c>
      <c r="B14" s="71">
        <f t="shared" si="0"/>
        <v>3469</v>
      </c>
      <c r="C14" s="71">
        <f t="shared" si="1"/>
        <v>2131</v>
      </c>
      <c r="D14" s="71">
        <f t="shared" si="2"/>
        <v>1338</v>
      </c>
      <c r="E14" s="71"/>
      <c r="F14" s="71">
        <v>338</v>
      </c>
      <c r="G14" s="71">
        <v>225</v>
      </c>
      <c r="H14" s="71">
        <v>113</v>
      </c>
      <c r="I14" s="71"/>
      <c r="J14" s="71">
        <v>1300</v>
      </c>
      <c r="K14" s="71">
        <v>806</v>
      </c>
      <c r="L14" s="71">
        <v>494</v>
      </c>
      <c r="M14" s="71"/>
      <c r="N14" s="71">
        <v>1831</v>
      </c>
      <c r="O14" s="71">
        <v>1100</v>
      </c>
      <c r="P14" s="71">
        <v>731</v>
      </c>
      <c r="Q14" s="7"/>
      <c r="R14" s="7"/>
      <c r="S14" s="7"/>
      <c r="T14" s="7"/>
      <c r="U14" s="7"/>
      <c r="V14" s="7"/>
      <c r="W14" s="7"/>
      <c r="X14" s="7"/>
      <c r="Y14" s="7"/>
      <c r="Z14" s="7"/>
      <c r="AA14" s="7"/>
      <c r="AB14" s="7"/>
    </row>
    <row r="15" spans="1:28" ht="13.5" customHeight="1" x14ac:dyDescent="0.25">
      <c r="A15" s="42">
        <v>2016</v>
      </c>
      <c r="B15" s="71">
        <f t="shared" si="0"/>
        <v>2842</v>
      </c>
      <c r="C15" s="71">
        <f t="shared" si="1"/>
        <v>1791</v>
      </c>
      <c r="D15" s="71">
        <f t="shared" si="2"/>
        <v>1051</v>
      </c>
      <c r="E15" s="71"/>
      <c r="F15" s="71">
        <v>246</v>
      </c>
      <c r="G15" s="71">
        <v>175</v>
      </c>
      <c r="H15" s="71">
        <v>71</v>
      </c>
      <c r="I15" s="71"/>
      <c r="J15" s="71">
        <v>1093</v>
      </c>
      <c r="K15" s="71">
        <v>692</v>
      </c>
      <c r="L15" s="71">
        <v>401</v>
      </c>
      <c r="M15" s="71"/>
      <c r="N15" s="71">
        <v>1503</v>
      </c>
      <c r="O15" s="71">
        <v>924</v>
      </c>
      <c r="P15" s="71">
        <v>579</v>
      </c>
      <c r="Q15" s="7"/>
      <c r="R15" s="7"/>
      <c r="S15" s="7"/>
      <c r="T15" s="7"/>
      <c r="U15" s="7"/>
      <c r="V15" s="7"/>
      <c r="W15" s="7"/>
      <c r="X15" s="7"/>
      <c r="Y15" s="7"/>
      <c r="Z15" s="7"/>
      <c r="AA15" s="7"/>
      <c r="AB15" s="7"/>
    </row>
    <row r="16" spans="1:28" ht="13.5" customHeight="1" x14ac:dyDescent="0.25">
      <c r="A16" s="42">
        <v>2017</v>
      </c>
      <c r="B16" s="71">
        <f t="shared" si="0"/>
        <v>2661</v>
      </c>
      <c r="C16" s="71">
        <f t="shared" si="1"/>
        <v>1628</v>
      </c>
      <c r="D16" s="71">
        <f t="shared" si="2"/>
        <v>1033</v>
      </c>
      <c r="E16" s="71"/>
      <c r="F16" s="71">
        <v>196</v>
      </c>
      <c r="G16" s="71">
        <v>129</v>
      </c>
      <c r="H16" s="71">
        <v>67</v>
      </c>
      <c r="I16" s="71"/>
      <c r="J16" s="71">
        <v>997</v>
      </c>
      <c r="K16" s="71">
        <v>610</v>
      </c>
      <c r="L16" s="71">
        <v>387</v>
      </c>
      <c r="M16" s="71"/>
      <c r="N16" s="71">
        <v>1468</v>
      </c>
      <c r="O16" s="71">
        <v>889</v>
      </c>
      <c r="P16" s="71">
        <v>579</v>
      </c>
      <c r="Q16" s="7"/>
      <c r="R16" s="7"/>
      <c r="S16" s="7"/>
      <c r="T16" s="7"/>
      <c r="U16" s="7"/>
      <c r="V16" s="7"/>
      <c r="W16" s="7"/>
      <c r="X16" s="7"/>
      <c r="Y16" s="7"/>
      <c r="Z16" s="7"/>
      <c r="AA16" s="7"/>
      <c r="AB16" s="7"/>
    </row>
    <row r="17" spans="1:29" ht="13.5" customHeight="1" x14ac:dyDescent="0.25">
      <c r="A17" s="42">
        <v>2018</v>
      </c>
      <c r="B17" s="71">
        <f t="shared" si="0"/>
        <v>2254</v>
      </c>
      <c r="C17" s="71">
        <f t="shared" si="1"/>
        <v>1362</v>
      </c>
      <c r="D17" s="71">
        <f t="shared" si="2"/>
        <v>892</v>
      </c>
      <c r="E17" s="71"/>
      <c r="F17" s="71">
        <v>153</v>
      </c>
      <c r="G17" s="71">
        <v>95</v>
      </c>
      <c r="H17" s="71">
        <v>58</v>
      </c>
      <c r="I17" s="71"/>
      <c r="J17" s="71">
        <v>898</v>
      </c>
      <c r="K17" s="71">
        <v>540</v>
      </c>
      <c r="L17" s="71">
        <v>358</v>
      </c>
      <c r="M17" s="71"/>
      <c r="N17" s="71">
        <v>1203</v>
      </c>
      <c r="O17" s="71">
        <v>727</v>
      </c>
      <c r="P17" s="71">
        <v>476</v>
      </c>
      <c r="Q17" s="7"/>
      <c r="R17" s="7"/>
      <c r="S17" s="7"/>
      <c r="T17" s="7"/>
      <c r="U17" s="7"/>
      <c r="V17" s="7"/>
      <c r="W17" s="7"/>
      <c r="X17" s="7"/>
      <c r="Y17" s="7"/>
      <c r="Z17" s="7"/>
      <c r="AA17" s="7"/>
      <c r="AB17" s="7"/>
    </row>
    <row r="18" spans="1:29" ht="13.5" customHeight="1" x14ac:dyDescent="0.25">
      <c r="A18" s="42">
        <v>2019</v>
      </c>
      <c r="B18" s="71">
        <f t="shared" si="0"/>
        <v>1744</v>
      </c>
      <c r="C18" s="71">
        <f t="shared" si="1"/>
        <v>1032</v>
      </c>
      <c r="D18" s="71">
        <f t="shared" si="2"/>
        <v>712</v>
      </c>
      <c r="E18" s="71"/>
      <c r="F18" s="71">
        <v>144</v>
      </c>
      <c r="G18" s="71">
        <v>84</v>
      </c>
      <c r="H18" s="71">
        <v>60</v>
      </c>
      <c r="I18" s="71"/>
      <c r="J18" s="71">
        <v>540</v>
      </c>
      <c r="K18" s="71">
        <v>325</v>
      </c>
      <c r="L18" s="71">
        <v>215</v>
      </c>
      <c r="M18" s="71"/>
      <c r="N18" s="71">
        <v>1060</v>
      </c>
      <c r="O18" s="71">
        <v>623</v>
      </c>
      <c r="P18" s="71">
        <v>437</v>
      </c>
      <c r="Q18" s="7"/>
      <c r="R18" s="7"/>
      <c r="S18" s="7"/>
      <c r="T18" s="7"/>
      <c r="U18" s="7"/>
      <c r="V18" s="7"/>
      <c r="W18" s="7"/>
      <c r="X18" s="7"/>
      <c r="Y18" s="7"/>
      <c r="Z18" s="7"/>
      <c r="AA18" s="7"/>
      <c r="AB18" s="7"/>
    </row>
    <row r="19" spans="1:29" ht="13.5" customHeight="1" x14ac:dyDescent="0.25">
      <c r="A19" s="42">
        <v>2020</v>
      </c>
      <c r="B19" s="71">
        <f t="shared" ref="B19:D22" si="3">+F19+J19+N19</f>
        <v>1316</v>
      </c>
      <c r="C19" s="71">
        <f t="shared" si="3"/>
        <v>796</v>
      </c>
      <c r="D19" s="71">
        <f t="shared" si="3"/>
        <v>520</v>
      </c>
      <c r="E19" s="71"/>
      <c r="F19" s="71">
        <v>118</v>
      </c>
      <c r="G19" s="71">
        <v>68</v>
      </c>
      <c r="H19" s="71">
        <v>50</v>
      </c>
      <c r="I19" s="71"/>
      <c r="J19" s="71">
        <v>489</v>
      </c>
      <c r="K19" s="71">
        <v>310</v>
      </c>
      <c r="L19" s="71">
        <v>179</v>
      </c>
      <c r="M19" s="71"/>
      <c r="N19" s="71">
        <v>709</v>
      </c>
      <c r="O19" s="71">
        <v>418</v>
      </c>
      <c r="P19" s="71">
        <v>291</v>
      </c>
      <c r="Q19" s="7"/>
      <c r="R19" s="7"/>
      <c r="S19" s="7"/>
      <c r="T19" s="7"/>
      <c r="U19" s="7"/>
      <c r="V19" s="7"/>
      <c r="W19" s="7"/>
      <c r="X19" s="7"/>
      <c r="Y19" s="7"/>
      <c r="Z19" s="7"/>
      <c r="AA19" s="7"/>
      <c r="AB19" s="7"/>
    </row>
    <row r="20" spans="1:29" ht="13.5" customHeight="1" x14ac:dyDescent="0.25">
      <c r="A20" s="42">
        <v>2021</v>
      </c>
      <c r="B20" s="71">
        <f t="shared" si="3"/>
        <v>801</v>
      </c>
      <c r="C20" s="71">
        <f t="shared" si="3"/>
        <v>472</v>
      </c>
      <c r="D20" s="71">
        <f t="shared" si="3"/>
        <v>329</v>
      </c>
      <c r="E20" s="71"/>
      <c r="F20" s="71">
        <v>67</v>
      </c>
      <c r="G20" s="71">
        <v>41</v>
      </c>
      <c r="H20" s="71">
        <v>26</v>
      </c>
      <c r="I20" s="71"/>
      <c r="J20" s="71">
        <v>259</v>
      </c>
      <c r="K20" s="71">
        <v>158</v>
      </c>
      <c r="L20" s="71">
        <v>101</v>
      </c>
      <c r="M20" s="71"/>
      <c r="N20" s="71">
        <v>475</v>
      </c>
      <c r="O20" s="71">
        <v>273</v>
      </c>
      <c r="P20" s="71">
        <v>202</v>
      </c>
      <c r="Q20" s="7"/>
      <c r="R20" s="7"/>
      <c r="S20" s="7"/>
      <c r="T20" s="7"/>
      <c r="U20" s="7"/>
      <c r="V20" s="7"/>
      <c r="W20" s="7"/>
      <c r="X20" s="7"/>
      <c r="Y20" s="7"/>
      <c r="Z20" s="7"/>
      <c r="AA20" s="7"/>
      <c r="AB20" s="7"/>
    </row>
    <row r="21" spans="1:29" ht="13.5" customHeight="1" x14ac:dyDescent="0.25">
      <c r="A21" s="42">
        <v>2022</v>
      </c>
      <c r="B21" s="71">
        <f t="shared" si="3"/>
        <v>694</v>
      </c>
      <c r="C21" s="71">
        <f t="shared" si="3"/>
        <v>416</v>
      </c>
      <c r="D21" s="71">
        <f t="shared" si="3"/>
        <v>278</v>
      </c>
      <c r="E21" s="71"/>
      <c r="F21" s="71">
        <v>57</v>
      </c>
      <c r="G21" s="71">
        <v>39</v>
      </c>
      <c r="H21" s="71">
        <v>18</v>
      </c>
      <c r="I21" s="71"/>
      <c r="J21" s="71">
        <v>236</v>
      </c>
      <c r="K21" s="71">
        <v>141</v>
      </c>
      <c r="L21" s="71">
        <v>95</v>
      </c>
      <c r="M21" s="71"/>
      <c r="N21" s="71">
        <v>401</v>
      </c>
      <c r="O21" s="71">
        <v>236</v>
      </c>
      <c r="P21" s="71">
        <v>165</v>
      </c>
      <c r="Q21" s="7"/>
      <c r="R21" s="7"/>
      <c r="S21" s="7"/>
      <c r="T21" s="7"/>
      <c r="U21" s="7"/>
      <c r="V21" s="7"/>
      <c r="W21" s="7"/>
      <c r="X21" s="7"/>
      <c r="Y21" s="7"/>
      <c r="Z21" s="7"/>
      <c r="AA21" s="7"/>
      <c r="AB21" s="7"/>
    </row>
    <row r="22" spans="1:29" ht="13.5" customHeight="1" x14ac:dyDescent="0.25">
      <c r="A22" s="42">
        <v>2023</v>
      </c>
      <c r="B22" s="72">
        <f t="shared" si="3"/>
        <v>595</v>
      </c>
      <c r="C22" s="72">
        <f t="shared" si="3"/>
        <v>352</v>
      </c>
      <c r="D22" s="72">
        <f t="shared" si="3"/>
        <v>243</v>
      </c>
      <c r="E22" s="72"/>
      <c r="F22" s="72">
        <v>56</v>
      </c>
      <c r="G22" s="72">
        <v>36</v>
      </c>
      <c r="H22" s="72">
        <v>20</v>
      </c>
      <c r="I22" s="72"/>
      <c r="J22" s="72">
        <v>198</v>
      </c>
      <c r="K22" s="72">
        <v>109</v>
      </c>
      <c r="L22" s="72">
        <v>89</v>
      </c>
      <c r="M22" s="72"/>
      <c r="N22" s="72">
        <v>341</v>
      </c>
      <c r="O22" s="72">
        <v>207</v>
      </c>
      <c r="P22" s="72">
        <v>134</v>
      </c>
      <c r="Q22" s="29"/>
      <c r="R22" s="29"/>
      <c r="S22" s="29"/>
      <c r="T22" s="29"/>
      <c r="U22" s="29"/>
      <c r="V22" s="29"/>
      <c r="W22" s="29"/>
      <c r="X22" s="29"/>
      <c r="Y22" s="29"/>
      <c r="Z22" s="29"/>
      <c r="AA22" s="29"/>
      <c r="AB22" s="29"/>
    </row>
    <row r="23" spans="1:29" ht="13.5" customHeight="1" x14ac:dyDescent="0.25">
      <c r="A23" s="42">
        <v>2024</v>
      </c>
      <c r="B23" s="72">
        <v>721</v>
      </c>
      <c r="C23" s="72">
        <v>440</v>
      </c>
      <c r="D23" s="72">
        <v>281</v>
      </c>
      <c r="E23" s="72"/>
      <c r="F23" s="72">
        <v>75</v>
      </c>
      <c r="G23" s="72">
        <v>43</v>
      </c>
      <c r="H23" s="72">
        <v>32</v>
      </c>
      <c r="I23" s="72"/>
      <c r="J23" s="72">
        <v>295</v>
      </c>
      <c r="K23" s="72">
        <v>183</v>
      </c>
      <c r="L23" s="72">
        <v>112</v>
      </c>
      <c r="M23" s="72"/>
      <c r="N23" s="72">
        <v>351</v>
      </c>
      <c r="O23" s="72">
        <v>214</v>
      </c>
      <c r="P23" s="72">
        <v>137</v>
      </c>
      <c r="Q23" s="29"/>
      <c r="R23" s="29"/>
      <c r="S23" s="29"/>
      <c r="T23" s="29"/>
      <c r="U23" s="29"/>
      <c r="V23" s="29"/>
      <c r="W23" s="29"/>
      <c r="X23" s="29"/>
      <c r="Y23" s="29"/>
      <c r="Z23" s="29"/>
      <c r="AA23" s="29"/>
      <c r="AB23" s="29"/>
    </row>
    <row r="24" spans="1:29" ht="13.5" customHeight="1" thickBot="1" x14ac:dyDescent="0.3">
      <c r="A24" s="77">
        <v>2025</v>
      </c>
      <c r="B24" s="73">
        <f t="shared" ref="B24" si="4">+F24+J24+N24</f>
        <v>577</v>
      </c>
      <c r="C24" s="73">
        <f t="shared" ref="C24" si="5">+G24+K24+O24</f>
        <v>328</v>
      </c>
      <c r="D24" s="73">
        <f t="shared" ref="D24" si="6">+H24+L24+P24</f>
        <v>249</v>
      </c>
      <c r="E24" s="73"/>
      <c r="F24" s="73">
        <v>48</v>
      </c>
      <c r="G24" s="73">
        <v>25</v>
      </c>
      <c r="H24" s="73">
        <v>23</v>
      </c>
      <c r="I24" s="73"/>
      <c r="J24" s="73">
        <v>235</v>
      </c>
      <c r="K24" s="73">
        <v>143</v>
      </c>
      <c r="L24" s="73">
        <v>92</v>
      </c>
      <c r="M24" s="73"/>
      <c r="N24" s="73">
        <v>294</v>
      </c>
      <c r="O24" s="73">
        <v>160</v>
      </c>
      <c r="P24" s="73">
        <v>134</v>
      </c>
      <c r="Q24" s="29"/>
      <c r="R24" s="29"/>
      <c r="S24" s="29"/>
      <c r="T24" s="29"/>
      <c r="U24" s="29"/>
      <c r="V24" s="29"/>
      <c r="W24" s="29"/>
      <c r="X24" s="29"/>
      <c r="Y24" s="29"/>
      <c r="Z24" s="29"/>
      <c r="AA24" s="29"/>
      <c r="AB24" s="29"/>
    </row>
    <row r="25" spans="1:29" ht="15" customHeight="1" x14ac:dyDescent="0.25">
      <c r="A25" s="332" t="s">
        <v>262</v>
      </c>
      <c r="B25" s="332"/>
      <c r="C25" s="332"/>
      <c r="D25" s="332"/>
      <c r="E25" s="332"/>
      <c r="F25" s="332"/>
      <c r="G25" s="332"/>
      <c r="H25" s="332"/>
      <c r="I25" s="332"/>
      <c r="J25" s="332"/>
      <c r="K25" s="332"/>
      <c r="L25" s="332"/>
      <c r="M25" s="332"/>
      <c r="N25" s="332"/>
      <c r="O25" s="332"/>
      <c r="P25" s="332"/>
      <c r="AC25" s="60"/>
    </row>
  </sheetData>
  <mergeCells count="10">
    <mergeCell ref="A1:P1"/>
    <mergeCell ref="A2:P2"/>
    <mergeCell ref="A3:P3"/>
    <mergeCell ref="A4:P4"/>
    <mergeCell ref="A5:P5"/>
    <mergeCell ref="A6:A7"/>
    <mergeCell ref="B6:D6"/>
    <mergeCell ref="F6:H6"/>
    <mergeCell ref="J6:L6"/>
    <mergeCell ref="N6:P6"/>
  </mergeCells>
  <conditionalFormatting sqref="B9:AB24">
    <cfRule type="cellIs" dxfId="80" priority="1" operator="equal">
      <formula>0</formula>
    </cfRule>
  </conditionalFormatting>
  <hyperlinks>
    <hyperlink ref="Q2" location="Contenido!A1" display="Contenido" xr:uid="{F7918ED7-8323-4802-8937-73044841680E}"/>
  </hyperlinks>
  <printOptions horizontalCentered="1"/>
  <pageMargins left="0.39370078740157483" right="0.39370078740157483" top="0.39370078740157483" bottom="0.39370078740157483" header="0.31496062992125984" footer="0.31496062992125984"/>
  <pageSetup paperSize="172" fitToHeight="0" orientation="landscape" r:id="rId1"/>
  <colBreaks count="1" manualBreakCount="1">
    <brk id="15"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33DFE-0E64-4E86-BBEB-2E213DF64433}">
  <sheetPr codeName="Hoja130">
    <tabColor rgb="FFAFCAFF"/>
    <pageSetUpPr fitToPage="1"/>
  </sheetPr>
  <dimension ref="A1:AC18"/>
  <sheetViews>
    <sheetView showGridLines="0" showOutlineSymbols="0" showWhiteSpace="0" workbookViewId="0">
      <selection activeCell="C35" sqref="C35"/>
    </sheetView>
  </sheetViews>
  <sheetFormatPr baseColWidth="10" defaultColWidth="11" defaultRowHeight="13" x14ac:dyDescent="0.25"/>
  <cols>
    <col min="1" max="1" width="20.25" style="256" customWidth="1"/>
    <col min="2" max="4" width="7.83203125" style="257" customWidth="1"/>
    <col min="5" max="5" width="1.75" style="257" customWidth="1"/>
    <col min="6" max="8" width="7.83203125" style="257" customWidth="1"/>
    <col min="9" max="9" width="1.75" style="257" customWidth="1"/>
    <col min="10" max="12" width="7.83203125" style="257" customWidth="1"/>
    <col min="13" max="13" width="1.83203125" style="257" customWidth="1"/>
    <col min="14" max="16" width="7.83203125" style="257" customWidth="1"/>
    <col min="17" max="16384" width="11" style="56"/>
  </cols>
  <sheetData>
    <row r="1" spans="1:28" ht="14.5" x14ac:dyDescent="0.25">
      <c r="A1" s="476" t="s">
        <v>613</v>
      </c>
      <c r="B1" s="476"/>
      <c r="C1" s="476"/>
      <c r="D1" s="476"/>
      <c r="E1" s="476"/>
      <c r="F1" s="476"/>
      <c r="G1" s="476"/>
      <c r="H1" s="476"/>
      <c r="I1" s="476"/>
      <c r="J1" s="476"/>
      <c r="K1" s="476"/>
      <c r="L1" s="476"/>
      <c r="M1" s="476"/>
      <c r="N1" s="476"/>
      <c r="O1" s="476"/>
      <c r="P1" s="476"/>
      <c r="Q1" s="19"/>
    </row>
    <row r="2" spans="1:28" ht="14.5" x14ac:dyDescent="0.25">
      <c r="A2" s="476" t="s">
        <v>610</v>
      </c>
      <c r="B2" s="476"/>
      <c r="C2" s="476"/>
      <c r="D2" s="476"/>
      <c r="E2" s="476"/>
      <c r="F2" s="476"/>
      <c r="G2" s="476"/>
      <c r="H2" s="476"/>
      <c r="I2" s="476"/>
      <c r="J2" s="476"/>
      <c r="K2" s="476"/>
      <c r="L2" s="476"/>
      <c r="M2" s="476"/>
      <c r="N2" s="476"/>
      <c r="O2" s="476"/>
      <c r="P2" s="476"/>
      <c r="Q2" s="91" t="s">
        <v>0</v>
      </c>
    </row>
    <row r="3" spans="1:28" ht="14.5" x14ac:dyDescent="0.25">
      <c r="A3" s="477" t="s">
        <v>326</v>
      </c>
      <c r="B3" s="477"/>
      <c r="C3" s="477"/>
      <c r="D3" s="477"/>
      <c r="E3" s="477"/>
      <c r="F3" s="477"/>
      <c r="G3" s="477"/>
      <c r="H3" s="477"/>
      <c r="I3" s="477"/>
      <c r="J3" s="477"/>
      <c r="K3" s="477"/>
      <c r="L3" s="477"/>
      <c r="M3" s="477"/>
      <c r="N3" s="477"/>
      <c r="O3" s="477"/>
      <c r="P3" s="477"/>
      <c r="Q3" s="19"/>
    </row>
    <row r="4" spans="1:28" ht="14.5" x14ac:dyDescent="0.25">
      <c r="A4" s="477" t="s">
        <v>900</v>
      </c>
      <c r="B4" s="477"/>
      <c r="C4" s="477"/>
      <c r="D4" s="477"/>
      <c r="E4" s="477"/>
      <c r="F4" s="477"/>
      <c r="G4" s="477"/>
      <c r="H4" s="477"/>
      <c r="I4" s="477"/>
      <c r="J4" s="477"/>
      <c r="K4" s="477"/>
      <c r="L4" s="477"/>
      <c r="M4" s="477"/>
      <c r="N4" s="477"/>
      <c r="O4" s="477"/>
      <c r="P4" s="477"/>
      <c r="Q4" s="8"/>
    </row>
    <row r="5" spans="1:28" ht="14.5" x14ac:dyDescent="0.25">
      <c r="A5" s="477" t="s">
        <v>909</v>
      </c>
      <c r="B5" s="477"/>
      <c r="C5" s="477"/>
      <c r="D5" s="477"/>
      <c r="E5" s="477"/>
      <c r="F5" s="477"/>
      <c r="G5" s="477"/>
      <c r="H5" s="477"/>
      <c r="I5" s="477"/>
      <c r="J5" s="477"/>
      <c r="K5" s="477"/>
      <c r="L5" s="477"/>
      <c r="M5" s="477"/>
      <c r="N5" s="477"/>
      <c r="O5" s="477"/>
      <c r="P5" s="477"/>
    </row>
    <row r="6" spans="1:28" ht="18.75" customHeight="1" x14ac:dyDescent="0.25">
      <c r="A6" s="478" t="s">
        <v>273</v>
      </c>
      <c r="B6" s="463" t="s">
        <v>188</v>
      </c>
      <c r="C6" s="463"/>
      <c r="D6" s="463"/>
      <c r="E6" s="127"/>
      <c r="F6" s="463" t="s">
        <v>243</v>
      </c>
      <c r="G6" s="463"/>
      <c r="H6" s="463"/>
      <c r="I6" s="128"/>
      <c r="J6" s="463" t="s">
        <v>244</v>
      </c>
      <c r="K6" s="463"/>
      <c r="L6" s="463"/>
      <c r="M6" s="128"/>
      <c r="N6" s="463" t="s">
        <v>245</v>
      </c>
      <c r="O6" s="463"/>
      <c r="P6" s="463"/>
    </row>
    <row r="7" spans="1:28" ht="18.75" customHeight="1" x14ac:dyDescent="0.25">
      <c r="A7" s="47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8" x14ac:dyDescent="0.25">
      <c r="A8" s="252"/>
      <c r="B8" s="253"/>
      <c r="C8" s="254"/>
      <c r="D8" s="254"/>
      <c r="E8" s="255"/>
      <c r="F8" s="253"/>
      <c r="G8" s="254"/>
      <c r="H8" s="254"/>
      <c r="I8" s="255"/>
      <c r="J8" s="253"/>
      <c r="K8" s="254"/>
      <c r="L8" s="254"/>
      <c r="M8" s="255"/>
      <c r="N8" s="253"/>
      <c r="O8" s="254"/>
      <c r="P8" s="254"/>
    </row>
    <row r="9" spans="1:28" s="6" customFormat="1" x14ac:dyDescent="0.25">
      <c r="A9" s="157" t="s">
        <v>188</v>
      </c>
      <c r="B9" s="70">
        <f>+C9+D9</f>
        <v>577</v>
      </c>
      <c r="C9" s="70">
        <f>+G9+K9+O9</f>
        <v>328</v>
      </c>
      <c r="D9" s="70">
        <f>+H9+L9+P9</f>
        <v>249</v>
      </c>
      <c r="E9" s="70"/>
      <c r="F9" s="70">
        <f>SUM(F10:F17)</f>
        <v>48</v>
      </c>
      <c r="G9" s="70">
        <f>SUM(G10:G17)</f>
        <v>25</v>
      </c>
      <c r="H9" s="70">
        <f>SUM(H10:H17)</f>
        <v>23</v>
      </c>
      <c r="I9" s="70"/>
      <c r="J9" s="70">
        <f>SUM(J10:J17)</f>
        <v>235</v>
      </c>
      <c r="K9" s="70">
        <f>SUM(K10:K17)</f>
        <v>143</v>
      </c>
      <c r="L9" s="70">
        <f>SUM(L10:L17)</f>
        <v>92</v>
      </c>
      <c r="M9" s="70"/>
      <c r="N9" s="70">
        <f>SUM(N10:N17)</f>
        <v>294</v>
      </c>
      <c r="O9" s="70">
        <f>SUM(O10:O17)</f>
        <v>160</v>
      </c>
      <c r="P9" s="70">
        <f>SUM(P10:P17)</f>
        <v>134</v>
      </c>
      <c r="Q9" s="25"/>
      <c r="R9" s="25"/>
      <c r="S9" s="25"/>
      <c r="T9" s="25"/>
      <c r="U9" s="25"/>
      <c r="V9" s="25"/>
      <c r="W9" s="25"/>
      <c r="X9" s="25"/>
      <c r="Y9" s="25"/>
      <c r="Z9" s="25"/>
      <c r="AA9" s="25"/>
      <c r="AB9" s="25"/>
    </row>
    <row r="10" spans="1:28" s="8" customFormat="1" ht="13.5" customHeight="1" x14ac:dyDescent="0.25">
      <c r="A10" s="27" t="s">
        <v>614</v>
      </c>
      <c r="B10" s="71">
        <v>181</v>
      </c>
      <c r="C10" s="71">
        <v>115</v>
      </c>
      <c r="D10" s="71">
        <v>66</v>
      </c>
      <c r="E10" s="71"/>
      <c r="F10" s="71">
        <v>17</v>
      </c>
      <c r="G10" s="71">
        <v>7</v>
      </c>
      <c r="H10" s="71">
        <v>10</v>
      </c>
      <c r="I10" s="71"/>
      <c r="J10" s="71">
        <v>65</v>
      </c>
      <c r="K10" s="71">
        <v>47</v>
      </c>
      <c r="L10" s="71">
        <v>18</v>
      </c>
      <c r="M10" s="71"/>
      <c r="N10" s="71">
        <v>99</v>
      </c>
      <c r="O10" s="71">
        <v>61</v>
      </c>
      <c r="P10" s="71">
        <v>38</v>
      </c>
      <c r="Q10" s="7"/>
      <c r="R10" s="7"/>
      <c r="S10" s="7"/>
      <c r="T10" s="7"/>
      <c r="U10" s="7"/>
      <c r="V10" s="7"/>
      <c r="W10" s="7"/>
      <c r="X10" s="7"/>
      <c r="Y10" s="7"/>
      <c r="Z10" s="7"/>
      <c r="AA10" s="7"/>
      <c r="AB10" s="7"/>
    </row>
    <row r="11" spans="1:28" s="8" customFormat="1" ht="13.5" customHeight="1" x14ac:dyDescent="0.25">
      <c r="A11" s="27" t="s">
        <v>615</v>
      </c>
      <c r="B11" s="71">
        <v>85</v>
      </c>
      <c r="C11" s="71">
        <v>52</v>
      </c>
      <c r="D11" s="71">
        <v>33</v>
      </c>
      <c r="E11" s="71"/>
      <c r="F11" s="71">
        <v>7</v>
      </c>
      <c r="G11" s="71">
        <v>5</v>
      </c>
      <c r="H11" s="71">
        <v>2</v>
      </c>
      <c r="I11" s="71"/>
      <c r="J11" s="71">
        <v>38</v>
      </c>
      <c r="K11" s="71">
        <v>28</v>
      </c>
      <c r="L11" s="71">
        <v>10</v>
      </c>
      <c r="M11" s="71"/>
      <c r="N11" s="71">
        <v>40</v>
      </c>
      <c r="O11" s="71">
        <v>19</v>
      </c>
      <c r="P11" s="71">
        <v>21</v>
      </c>
      <c r="Q11" s="7"/>
      <c r="R11" s="7"/>
      <c r="S11" s="7"/>
      <c r="T11" s="7"/>
      <c r="U11" s="7"/>
      <c r="V11" s="7"/>
      <c r="W11" s="7"/>
      <c r="X11" s="7"/>
      <c r="Y11" s="7"/>
      <c r="Z11" s="7"/>
      <c r="AA11" s="7"/>
      <c r="AB11" s="7"/>
    </row>
    <row r="12" spans="1:28" s="8" customFormat="1" ht="13.15" customHeight="1" x14ac:dyDescent="0.25">
      <c r="A12" s="27" t="s">
        <v>616</v>
      </c>
      <c r="B12" s="71">
        <v>154</v>
      </c>
      <c r="C12" s="71">
        <v>86</v>
      </c>
      <c r="D12" s="71">
        <v>68</v>
      </c>
      <c r="E12" s="71"/>
      <c r="F12" s="71">
        <v>11</v>
      </c>
      <c r="G12" s="71">
        <v>9</v>
      </c>
      <c r="H12" s="71">
        <v>2</v>
      </c>
      <c r="I12" s="71"/>
      <c r="J12" s="71">
        <v>61</v>
      </c>
      <c r="K12" s="71">
        <v>31</v>
      </c>
      <c r="L12" s="71">
        <v>30</v>
      </c>
      <c r="M12" s="71"/>
      <c r="N12" s="71">
        <v>82</v>
      </c>
      <c r="O12" s="71">
        <v>46</v>
      </c>
      <c r="P12" s="71">
        <v>36</v>
      </c>
      <c r="Q12" s="7"/>
      <c r="R12" s="7"/>
      <c r="S12" s="7"/>
      <c r="T12" s="7"/>
      <c r="U12" s="7"/>
      <c r="V12" s="7"/>
      <c r="W12" s="7"/>
      <c r="X12" s="7"/>
      <c r="Y12" s="7"/>
      <c r="Z12" s="7"/>
      <c r="AA12" s="7"/>
      <c r="AB12" s="7"/>
    </row>
    <row r="13" spans="1:28" s="8" customFormat="1" ht="13.5" customHeight="1" x14ac:dyDescent="0.25">
      <c r="A13" s="27" t="s">
        <v>617</v>
      </c>
      <c r="B13" s="71">
        <v>47</v>
      </c>
      <c r="C13" s="71">
        <v>20</v>
      </c>
      <c r="D13" s="71">
        <v>27</v>
      </c>
      <c r="E13" s="71"/>
      <c r="F13" s="71">
        <v>6</v>
      </c>
      <c r="G13" s="71">
        <v>1</v>
      </c>
      <c r="H13" s="71">
        <v>5</v>
      </c>
      <c r="I13" s="71"/>
      <c r="J13" s="71">
        <v>14</v>
      </c>
      <c r="K13" s="71">
        <v>6</v>
      </c>
      <c r="L13" s="71">
        <v>8</v>
      </c>
      <c r="M13" s="71"/>
      <c r="N13" s="71">
        <v>27</v>
      </c>
      <c r="O13" s="71">
        <v>13</v>
      </c>
      <c r="P13" s="71">
        <v>14</v>
      </c>
      <c r="Q13" s="7"/>
      <c r="R13" s="7"/>
      <c r="S13" s="7"/>
      <c r="T13" s="7"/>
      <c r="U13" s="7"/>
      <c r="V13" s="7"/>
      <c r="W13" s="7"/>
      <c r="X13" s="7"/>
      <c r="Y13" s="7"/>
      <c r="Z13" s="7"/>
      <c r="AA13" s="7"/>
      <c r="AB13" s="7"/>
    </row>
    <row r="14" spans="1:28" s="8" customFormat="1" ht="13.5" customHeight="1" x14ac:dyDescent="0.25">
      <c r="A14" s="27" t="s">
        <v>618</v>
      </c>
      <c r="B14" s="71">
        <v>18</v>
      </c>
      <c r="C14" s="71">
        <v>12</v>
      </c>
      <c r="D14" s="71">
        <v>6</v>
      </c>
      <c r="E14" s="71"/>
      <c r="F14" s="71">
        <v>2</v>
      </c>
      <c r="G14" s="71">
        <v>1</v>
      </c>
      <c r="H14" s="71">
        <v>1</v>
      </c>
      <c r="I14" s="71"/>
      <c r="J14" s="71">
        <v>7</v>
      </c>
      <c r="K14" s="71">
        <v>6</v>
      </c>
      <c r="L14" s="71">
        <v>1</v>
      </c>
      <c r="M14" s="71"/>
      <c r="N14" s="71">
        <v>9</v>
      </c>
      <c r="O14" s="71">
        <v>5</v>
      </c>
      <c r="P14" s="71">
        <v>4</v>
      </c>
      <c r="Q14" s="7"/>
      <c r="R14" s="7"/>
      <c r="S14" s="7"/>
      <c r="T14" s="7"/>
      <c r="U14" s="7"/>
      <c r="V14" s="7"/>
      <c r="W14" s="7"/>
      <c r="X14" s="7"/>
      <c r="Y14" s="7"/>
      <c r="Z14" s="7"/>
      <c r="AA14" s="7"/>
      <c r="AB14" s="7"/>
    </row>
    <row r="15" spans="1:28" s="8" customFormat="1" ht="13.5" customHeight="1" x14ac:dyDescent="0.25">
      <c r="A15" s="27" t="s">
        <v>619</v>
      </c>
      <c r="B15" s="71">
        <v>31</v>
      </c>
      <c r="C15" s="71">
        <v>15</v>
      </c>
      <c r="D15" s="71">
        <v>16</v>
      </c>
      <c r="E15" s="71"/>
      <c r="F15" s="71">
        <v>3</v>
      </c>
      <c r="G15" s="71">
        <v>1</v>
      </c>
      <c r="H15" s="71">
        <v>2</v>
      </c>
      <c r="I15" s="71"/>
      <c r="J15" s="71">
        <v>15</v>
      </c>
      <c r="K15" s="71">
        <v>10</v>
      </c>
      <c r="L15" s="71">
        <v>5</v>
      </c>
      <c r="M15" s="71"/>
      <c r="N15" s="71">
        <v>13</v>
      </c>
      <c r="O15" s="71">
        <v>4</v>
      </c>
      <c r="P15" s="71">
        <v>9</v>
      </c>
      <c r="Q15" s="7"/>
      <c r="R15" s="7"/>
      <c r="S15" s="7"/>
      <c r="T15" s="7"/>
      <c r="U15" s="7"/>
      <c r="V15" s="7"/>
      <c r="W15" s="7"/>
      <c r="X15" s="7"/>
      <c r="Y15" s="7"/>
      <c r="Z15" s="7"/>
      <c r="AA15" s="7"/>
      <c r="AB15" s="7"/>
    </row>
    <row r="16" spans="1:28" s="8" customFormat="1" ht="13.5" customHeight="1" x14ac:dyDescent="0.25">
      <c r="A16" s="27" t="s">
        <v>620</v>
      </c>
      <c r="B16" s="71">
        <v>31</v>
      </c>
      <c r="C16" s="71">
        <v>15</v>
      </c>
      <c r="D16" s="71">
        <v>16</v>
      </c>
      <c r="E16" s="71"/>
      <c r="F16" s="71">
        <v>0</v>
      </c>
      <c r="G16" s="71">
        <v>0</v>
      </c>
      <c r="H16" s="71">
        <v>0</v>
      </c>
      <c r="I16" s="71"/>
      <c r="J16" s="71">
        <v>13</v>
      </c>
      <c r="K16" s="71">
        <v>5</v>
      </c>
      <c r="L16" s="71">
        <v>8</v>
      </c>
      <c r="M16" s="71"/>
      <c r="N16" s="71">
        <v>18</v>
      </c>
      <c r="O16" s="71">
        <v>10</v>
      </c>
      <c r="P16" s="71">
        <v>8</v>
      </c>
      <c r="Q16" s="7"/>
      <c r="R16" s="7"/>
      <c r="S16" s="7"/>
      <c r="T16" s="7"/>
      <c r="U16" s="7"/>
      <c r="V16" s="7"/>
      <c r="W16" s="7"/>
      <c r="X16" s="7"/>
      <c r="Y16" s="7"/>
      <c r="Z16" s="7"/>
      <c r="AA16" s="7"/>
      <c r="AB16" s="7"/>
    </row>
    <row r="17" spans="1:29" s="8" customFormat="1" ht="13.5" customHeight="1" thickBot="1" x14ac:dyDescent="0.3">
      <c r="A17" s="27" t="s">
        <v>299</v>
      </c>
      <c r="B17" s="71">
        <v>30</v>
      </c>
      <c r="C17" s="71">
        <v>13</v>
      </c>
      <c r="D17" s="71">
        <v>17</v>
      </c>
      <c r="E17" s="71"/>
      <c r="F17" s="71">
        <v>2</v>
      </c>
      <c r="G17" s="71">
        <v>1</v>
      </c>
      <c r="H17" s="71">
        <v>1</v>
      </c>
      <c r="I17" s="71"/>
      <c r="J17" s="71">
        <v>22</v>
      </c>
      <c r="K17" s="71">
        <v>10</v>
      </c>
      <c r="L17" s="71">
        <v>12</v>
      </c>
      <c r="M17" s="71"/>
      <c r="N17" s="71">
        <v>6</v>
      </c>
      <c r="O17" s="71">
        <v>2</v>
      </c>
      <c r="P17" s="71">
        <v>4</v>
      </c>
      <c r="Q17" s="7"/>
      <c r="R17" s="7"/>
      <c r="S17" s="7"/>
      <c r="T17" s="7"/>
      <c r="U17" s="7"/>
      <c r="V17" s="7"/>
      <c r="W17" s="7"/>
      <c r="X17" s="7"/>
      <c r="Y17" s="7"/>
      <c r="Z17" s="7"/>
      <c r="AA17" s="7"/>
      <c r="AB17" s="7"/>
    </row>
    <row r="18" spans="1:29" s="8" customFormat="1" ht="15" customHeight="1" x14ac:dyDescent="0.25">
      <c r="A18" s="332" t="s">
        <v>262</v>
      </c>
      <c r="B18" s="332"/>
      <c r="C18" s="332"/>
      <c r="D18" s="332"/>
      <c r="E18" s="332"/>
      <c r="F18" s="332"/>
      <c r="G18" s="332"/>
      <c r="H18" s="332"/>
      <c r="I18" s="332"/>
      <c r="J18" s="332"/>
      <c r="K18" s="332"/>
      <c r="L18" s="332"/>
      <c r="M18" s="332"/>
      <c r="N18" s="332"/>
      <c r="O18" s="332"/>
      <c r="P18" s="332"/>
      <c r="AC18" s="60"/>
    </row>
  </sheetData>
  <mergeCells count="10">
    <mergeCell ref="A6:A7"/>
    <mergeCell ref="B6:D6"/>
    <mergeCell ref="F6:H6"/>
    <mergeCell ref="J6:L6"/>
    <mergeCell ref="N6:P6"/>
    <mergeCell ref="A1:P1"/>
    <mergeCell ref="A2:P2"/>
    <mergeCell ref="A3:P3"/>
    <mergeCell ref="A4:P4"/>
    <mergeCell ref="A5:P5"/>
  </mergeCells>
  <conditionalFormatting sqref="B9:AB9">
    <cfRule type="cellIs" dxfId="79" priority="1" operator="equal">
      <formula>0</formula>
    </cfRule>
  </conditionalFormatting>
  <hyperlinks>
    <hyperlink ref="Q2" location="Contenido!A1" display="Contenido" xr:uid="{23774048-2145-4CFE-A19A-4D2A82F656A9}"/>
  </hyperlinks>
  <printOptions horizontalCentered="1"/>
  <pageMargins left="0.39370078740157483" right="0.39370078740157483" top="0.39370078740157483" bottom="0.39370078740157483" header="0.31496062992125984" footer="0.31496062992125984"/>
  <pageSetup paperSize="172" fitToHeight="0" orientation="landscape" r:id="rId1"/>
  <colBreaks count="1" manualBreakCount="1">
    <brk id="1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6E607-2708-4CF7-AC15-74CC6DBE374D}">
  <sheetPr syncVertical="1" syncRef="A1" transitionEvaluation="1" codeName="Hoja13">
    <tabColor rgb="FFAFCAFF"/>
    <pageSetUpPr fitToPage="1"/>
  </sheetPr>
  <dimension ref="A1:R44"/>
  <sheetViews>
    <sheetView showGridLines="0" showOutlineSymbols="0" showWhiteSpace="0" workbookViewId="0">
      <selection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249</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903</v>
      </c>
      <c r="B4" s="416"/>
      <c r="C4" s="416"/>
      <c r="D4" s="416"/>
      <c r="E4" s="416"/>
      <c r="F4" s="416"/>
      <c r="G4" s="416"/>
      <c r="H4" s="416"/>
      <c r="I4" s="416"/>
      <c r="J4" s="416"/>
      <c r="K4" s="416"/>
      <c r="L4" s="416"/>
      <c r="M4" s="416"/>
      <c r="N4" s="416"/>
      <c r="O4" s="416"/>
      <c r="P4" s="416"/>
      <c r="Q4" s="416"/>
    </row>
    <row r="5" spans="1:18" ht="14.5" x14ac:dyDescent="0.25">
      <c r="A5" s="416" t="s">
        <v>913</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7">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x14ac:dyDescent="0.25">
      <c r="A9" s="42" t="s">
        <v>278</v>
      </c>
      <c r="B9" s="70">
        <f t="shared" ref="B9:G9" si="0">+B10+B14</f>
        <v>146</v>
      </c>
      <c r="C9" s="70">
        <f t="shared" si="0"/>
        <v>125</v>
      </c>
      <c r="D9" s="70">
        <f t="shared" si="0"/>
        <v>135</v>
      </c>
      <c r="E9" s="70">
        <f t="shared" si="0"/>
        <v>122</v>
      </c>
      <c r="F9" s="70">
        <f t="shared" si="0"/>
        <v>135</v>
      </c>
      <c r="G9" s="70">
        <f t="shared" si="0"/>
        <v>122</v>
      </c>
      <c r="H9" s="70">
        <f>+H10+H14</f>
        <v>107</v>
      </c>
      <c r="I9" s="70">
        <f>+I10+I14</f>
        <v>88</v>
      </c>
      <c r="J9" s="70">
        <f>+J10+J14</f>
        <v>80</v>
      </c>
      <c r="K9" s="70">
        <v>71</v>
      </c>
      <c r="L9" s="70">
        <v>78</v>
      </c>
      <c r="M9" s="70">
        <f>+M10+M14</f>
        <v>68</v>
      </c>
      <c r="N9" s="70">
        <f>+N10+N14</f>
        <v>144</v>
      </c>
      <c r="O9" s="70">
        <f>+O10+O14</f>
        <v>164</v>
      </c>
      <c r="P9" s="70">
        <f>+P10+P14</f>
        <v>158</v>
      </c>
      <c r="Q9" s="70">
        <f>+Q10+Q14</f>
        <v>148</v>
      </c>
      <c r="R9" s="5"/>
    </row>
    <row r="10" spans="1:18" s="2" customFormat="1" x14ac:dyDescent="0.25">
      <c r="A10" s="42" t="s">
        <v>1005</v>
      </c>
      <c r="B10" s="70">
        <f t="shared" ref="B10:G10" si="1">SUM(B11:B13)</f>
        <v>111</v>
      </c>
      <c r="C10" s="70">
        <f t="shared" si="1"/>
        <v>93</v>
      </c>
      <c r="D10" s="70">
        <f t="shared" si="1"/>
        <v>111</v>
      </c>
      <c r="E10" s="70">
        <f t="shared" si="1"/>
        <v>94</v>
      </c>
      <c r="F10" s="70">
        <f t="shared" si="1"/>
        <v>98</v>
      </c>
      <c r="G10" s="70">
        <f t="shared" si="1"/>
        <v>90</v>
      </c>
      <c r="H10" s="70">
        <f>SUM(H11:H13)</f>
        <v>72</v>
      </c>
      <c r="I10" s="70">
        <f>SUM(I11:I13)</f>
        <v>68</v>
      </c>
      <c r="J10" s="70">
        <f>SUM(J11:J13)</f>
        <v>58</v>
      </c>
      <c r="K10" s="70">
        <v>46</v>
      </c>
      <c r="L10" s="70">
        <v>46</v>
      </c>
      <c r="M10" s="70">
        <f>SUM(M11:M13)</f>
        <v>34</v>
      </c>
      <c r="N10" s="70">
        <f>SUM(N11:N13)</f>
        <v>94</v>
      </c>
      <c r="O10" s="70">
        <f>SUM(O11:O13)</f>
        <v>110</v>
      </c>
      <c r="P10" s="70">
        <f>SUM(P11:P13)</f>
        <v>97</v>
      </c>
      <c r="Q10" s="70">
        <f>SUM(Q11:Q13)</f>
        <v>94</v>
      </c>
      <c r="R10" s="5"/>
    </row>
    <row r="11" spans="1:18" s="3" customFormat="1" ht="14.25" customHeight="1" x14ac:dyDescent="0.25">
      <c r="A11" s="27" t="s">
        <v>230</v>
      </c>
      <c r="B11" s="71">
        <v>52</v>
      </c>
      <c r="C11" s="71">
        <v>47</v>
      </c>
      <c r="D11" s="71">
        <v>45</v>
      </c>
      <c r="E11" s="71">
        <v>40</v>
      </c>
      <c r="F11" s="71">
        <v>39</v>
      </c>
      <c r="G11" s="71">
        <v>31</v>
      </c>
      <c r="H11" s="71">
        <v>24</v>
      </c>
      <c r="I11" s="71">
        <v>28</v>
      </c>
      <c r="J11" s="71">
        <v>18</v>
      </c>
      <c r="K11" s="71">
        <v>13</v>
      </c>
      <c r="L11" s="71">
        <v>14</v>
      </c>
      <c r="M11" s="71">
        <v>4</v>
      </c>
      <c r="N11" s="71">
        <v>33</v>
      </c>
      <c r="O11" s="71">
        <v>36</v>
      </c>
      <c r="P11" s="71">
        <v>26</v>
      </c>
      <c r="Q11" s="71">
        <v>37</v>
      </c>
      <c r="R11" s="60"/>
    </row>
    <row r="12" spans="1:18" s="3" customFormat="1" ht="14.25" customHeight="1" x14ac:dyDescent="0.25">
      <c r="A12" s="27" t="s">
        <v>231</v>
      </c>
      <c r="B12" s="71">
        <v>36</v>
      </c>
      <c r="C12" s="71">
        <v>26</v>
      </c>
      <c r="D12" s="71">
        <v>36</v>
      </c>
      <c r="E12" s="71">
        <v>36</v>
      </c>
      <c r="F12" s="71">
        <v>37</v>
      </c>
      <c r="G12" s="71">
        <v>33</v>
      </c>
      <c r="H12" s="71">
        <v>28</v>
      </c>
      <c r="I12" s="71">
        <v>32</v>
      </c>
      <c r="J12" s="71">
        <v>22</v>
      </c>
      <c r="K12" s="71">
        <v>15</v>
      </c>
      <c r="L12" s="71">
        <v>16</v>
      </c>
      <c r="M12" s="71">
        <v>15</v>
      </c>
      <c r="N12" s="71">
        <v>24</v>
      </c>
      <c r="O12" s="71">
        <v>40</v>
      </c>
      <c r="P12" s="71">
        <v>37</v>
      </c>
      <c r="Q12" s="71">
        <v>25</v>
      </c>
      <c r="R12" s="60"/>
    </row>
    <row r="13" spans="1:18" s="3" customFormat="1" ht="14.25" customHeight="1" x14ac:dyDescent="0.25">
      <c r="A13" s="27" t="s">
        <v>232</v>
      </c>
      <c r="B13" s="71">
        <v>23</v>
      </c>
      <c r="C13" s="71">
        <v>20</v>
      </c>
      <c r="D13" s="71">
        <v>30</v>
      </c>
      <c r="E13" s="71">
        <v>18</v>
      </c>
      <c r="F13" s="71">
        <v>22</v>
      </c>
      <c r="G13" s="71">
        <v>26</v>
      </c>
      <c r="H13" s="71">
        <v>20</v>
      </c>
      <c r="I13" s="71">
        <v>8</v>
      </c>
      <c r="J13" s="71">
        <v>18</v>
      </c>
      <c r="K13" s="71">
        <v>18</v>
      </c>
      <c r="L13" s="71">
        <v>16</v>
      </c>
      <c r="M13" s="71">
        <v>15</v>
      </c>
      <c r="N13" s="71">
        <v>37</v>
      </c>
      <c r="O13" s="71">
        <v>34</v>
      </c>
      <c r="P13" s="71">
        <v>34</v>
      </c>
      <c r="Q13" s="71">
        <v>32</v>
      </c>
      <c r="R13" s="60"/>
    </row>
    <row r="14" spans="1:18" s="2" customFormat="1" ht="14.25" customHeight="1" x14ac:dyDescent="0.25">
      <c r="A14" s="42" t="s">
        <v>1006</v>
      </c>
      <c r="B14" s="70">
        <f t="shared" ref="B14:G14" si="2">+B15+B16</f>
        <v>35</v>
      </c>
      <c r="C14" s="70">
        <f t="shared" si="2"/>
        <v>32</v>
      </c>
      <c r="D14" s="70">
        <f t="shared" si="2"/>
        <v>24</v>
      </c>
      <c r="E14" s="70">
        <f t="shared" si="2"/>
        <v>28</v>
      </c>
      <c r="F14" s="70">
        <f t="shared" si="2"/>
        <v>37</v>
      </c>
      <c r="G14" s="70">
        <f t="shared" si="2"/>
        <v>32</v>
      </c>
      <c r="H14" s="70">
        <f>+H15+H16</f>
        <v>35</v>
      </c>
      <c r="I14" s="70">
        <f>+I15+I16</f>
        <v>20</v>
      </c>
      <c r="J14" s="70">
        <f>+J15+J16</f>
        <v>22</v>
      </c>
      <c r="K14" s="70">
        <v>25</v>
      </c>
      <c r="L14" s="70">
        <v>32</v>
      </c>
      <c r="M14" s="70">
        <f>SUM(M15:M16)</f>
        <v>34</v>
      </c>
      <c r="N14" s="70">
        <f>SUM(N15:N16)</f>
        <v>50</v>
      </c>
      <c r="O14" s="70">
        <f>SUM(O15:O16)</f>
        <v>54</v>
      </c>
      <c r="P14" s="70">
        <f>SUM(P15:P16)</f>
        <v>61</v>
      </c>
      <c r="Q14" s="70">
        <f>SUM(Q15:Q16)</f>
        <v>54</v>
      </c>
      <c r="R14" s="54"/>
    </row>
    <row r="15" spans="1:18" s="3" customFormat="1" ht="14.25" customHeight="1" x14ac:dyDescent="0.25">
      <c r="A15" s="27" t="s">
        <v>233</v>
      </c>
      <c r="B15" s="71">
        <v>30</v>
      </c>
      <c r="C15" s="71">
        <v>15</v>
      </c>
      <c r="D15" s="71">
        <v>19</v>
      </c>
      <c r="E15" s="71">
        <v>20</v>
      </c>
      <c r="F15" s="71">
        <v>21</v>
      </c>
      <c r="G15" s="71">
        <v>23</v>
      </c>
      <c r="H15" s="71">
        <v>24</v>
      </c>
      <c r="I15" s="71">
        <v>15</v>
      </c>
      <c r="J15" s="71">
        <v>14</v>
      </c>
      <c r="K15" s="71">
        <v>18</v>
      </c>
      <c r="L15" s="71">
        <v>18</v>
      </c>
      <c r="M15" s="71">
        <v>15</v>
      </c>
      <c r="N15" s="71">
        <v>27</v>
      </c>
      <c r="O15" s="71">
        <v>41</v>
      </c>
      <c r="P15" s="71">
        <v>34</v>
      </c>
      <c r="Q15" s="71">
        <v>29</v>
      </c>
      <c r="R15" s="54"/>
    </row>
    <row r="16" spans="1:18" s="3" customFormat="1" ht="14.25" customHeight="1" thickBot="1" x14ac:dyDescent="0.3">
      <c r="A16" s="27" t="s">
        <v>234</v>
      </c>
      <c r="B16" s="71">
        <v>5</v>
      </c>
      <c r="C16" s="71">
        <v>17</v>
      </c>
      <c r="D16" s="71">
        <v>5</v>
      </c>
      <c r="E16" s="71">
        <v>8</v>
      </c>
      <c r="F16" s="71">
        <v>16</v>
      </c>
      <c r="G16" s="71">
        <v>9</v>
      </c>
      <c r="H16" s="71">
        <v>11</v>
      </c>
      <c r="I16" s="71">
        <v>5</v>
      </c>
      <c r="J16" s="71">
        <v>8</v>
      </c>
      <c r="K16" s="71">
        <v>7</v>
      </c>
      <c r="L16" s="71">
        <v>14</v>
      </c>
      <c r="M16" s="71">
        <v>19</v>
      </c>
      <c r="N16" s="71">
        <v>23</v>
      </c>
      <c r="O16" s="71">
        <v>13</v>
      </c>
      <c r="P16" s="71">
        <v>27</v>
      </c>
      <c r="Q16" s="71">
        <v>25</v>
      </c>
      <c r="R16" s="54"/>
    </row>
    <row r="17" spans="1:18" ht="15" customHeight="1" x14ac:dyDescent="0.25">
      <c r="A17" s="330" t="s">
        <v>217</v>
      </c>
      <c r="B17" s="330"/>
      <c r="C17" s="330"/>
      <c r="D17" s="330"/>
      <c r="E17" s="330"/>
      <c r="F17" s="330"/>
      <c r="G17" s="330"/>
      <c r="H17" s="330"/>
      <c r="I17" s="330"/>
      <c r="J17" s="330"/>
      <c r="K17" s="330"/>
      <c r="L17" s="330"/>
      <c r="M17" s="330"/>
      <c r="N17" s="330"/>
      <c r="O17" s="330"/>
      <c r="P17" s="330"/>
      <c r="Q17" s="330"/>
      <c r="R17" s="54"/>
    </row>
    <row r="18" spans="1:18" x14ac:dyDescent="0.25">
      <c r="E18" s="308"/>
      <c r="F18" s="308"/>
      <c r="G18" s="308"/>
      <c r="H18" s="308"/>
      <c r="I18" s="308"/>
      <c r="J18" s="308"/>
      <c r="K18" s="308"/>
      <c r="L18" s="308"/>
      <c r="M18" s="308"/>
      <c r="N18" s="308"/>
      <c r="O18" s="308"/>
      <c r="P18" s="308"/>
      <c r="Q18" s="308"/>
      <c r="R18" s="54"/>
    </row>
    <row r="19" spans="1:18" x14ac:dyDescent="0.25">
      <c r="R19" s="202"/>
    </row>
    <row r="20" spans="1:18" x14ac:dyDescent="0.25">
      <c r="R20" s="54"/>
    </row>
    <row r="21" spans="1:18" x14ac:dyDescent="0.25">
      <c r="R21" s="54"/>
    </row>
    <row r="22" spans="1:18" x14ac:dyDescent="0.25">
      <c r="R22" s="54"/>
    </row>
    <row r="23" spans="1:18" x14ac:dyDescent="0.25">
      <c r="R23" s="202"/>
    </row>
    <row r="24" spans="1:18" x14ac:dyDescent="0.25">
      <c r="R24" s="54"/>
    </row>
    <row r="25" spans="1:18" x14ac:dyDescent="0.25">
      <c r="R25" s="54"/>
    </row>
    <row r="26" spans="1:18" x14ac:dyDescent="0.25">
      <c r="R26" s="54"/>
    </row>
    <row r="27" spans="1:18" x14ac:dyDescent="0.25">
      <c r="R27" s="54"/>
    </row>
    <row r="28" spans="1:18" x14ac:dyDescent="0.25">
      <c r="R28" s="54"/>
    </row>
    <row r="29" spans="1:18" x14ac:dyDescent="0.25">
      <c r="R29" s="54"/>
    </row>
    <row r="30" spans="1:18" x14ac:dyDescent="0.25">
      <c r="R30" s="54"/>
    </row>
    <row r="31" spans="1:18" x14ac:dyDescent="0.25">
      <c r="R31" s="54"/>
    </row>
    <row r="32" spans="1:18" x14ac:dyDescent="0.25">
      <c r="R32" s="54"/>
    </row>
    <row r="33" spans="18:18" x14ac:dyDescent="0.25">
      <c r="R33" s="54"/>
    </row>
    <row r="34" spans="18:18" x14ac:dyDescent="0.25">
      <c r="R34" s="54"/>
    </row>
    <row r="35" spans="18:18" x14ac:dyDescent="0.25">
      <c r="R35" s="54"/>
    </row>
    <row r="36" spans="18:18" x14ac:dyDescent="0.25">
      <c r="R36" s="54"/>
    </row>
    <row r="37" spans="18:18" x14ac:dyDescent="0.25">
      <c r="R37" s="54"/>
    </row>
    <row r="38" spans="18:18" x14ac:dyDescent="0.25">
      <c r="R38" s="54"/>
    </row>
    <row r="39" spans="18:18" x14ac:dyDescent="0.25">
      <c r="R39" s="54"/>
    </row>
    <row r="40" spans="18:18" x14ac:dyDescent="0.25">
      <c r="R40" s="54"/>
    </row>
    <row r="41" spans="18:18" x14ac:dyDescent="0.25">
      <c r="R41" s="202"/>
    </row>
    <row r="42" spans="18:18" x14ac:dyDescent="0.25">
      <c r="R42" s="54"/>
    </row>
    <row r="43" spans="18:18" x14ac:dyDescent="0.25">
      <c r="R43" s="54"/>
    </row>
    <row r="44" spans="18:18" x14ac:dyDescent="0.25">
      <c r="R44" s="54"/>
    </row>
  </sheetData>
  <mergeCells count="6">
    <mergeCell ref="A6:Q6"/>
    <mergeCell ref="A1:Q1"/>
    <mergeCell ref="A2:Q2"/>
    <mergeCell ref="A3:Q3"/>
    <mergeCell ref="A4:Q4"/>
    <mergeCell ref="A5:Q5"/>
  </mergeCells>
  <hyperlinks>
    <hyperlink ref="R2" location="Contenido!A1" display="Contenido" xr:uid="{A124F40D-9B55-48AE-B55F-5BEE6A8CC763}"/>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3BA6-82B3-4083-9EBF-0A960C6CCB41}">
  <sheetPr codeName="Hoja131">
    <tabColor rgb="FFAFCAFF"/>
    <pageSetUpPr fitToPage="1"/>
  </sheetPr>
  <dimension ref="A1:Q18"/>
  <sheetViews>
    <sheetView showGridLines="0" showOutlineSymbols="0" showWhiteSpace="0" workbookViewId="0">
      <selection activeCell="C35" sqref="C35"/>
    </sheetView>
  </sheetViews>
  <sheetFormatPr baseColWidth="10" defaultColWidth="11" defaultRowHeight="13" x14ac:dyDescent="0.25"/>
  <cols>
    <col min="1" max="1" width="15.582031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6384" width="11" style="8"/>
  </cols>
  <sheetData>
    <row r="1" spans="1:17" ht="15" customHeight="1" x14ac:dyDescent="0.25">
      <c r="A1" s="476" t="s">
        <v>621</v>
      </c>
      <c r="B1" s="476"/>
      <c r="C1" s="476"/>
      <c r="D1" s="476"/>
      <c r="E1" s="476"/>
      <c r="F1" s="476"/>
      <c r="G1" s="476"/>
      <c r="H1" s="476"/>
      <c r="I1" s="476"/>
      <c r="J1" s="476"/>
      <c r="K1" s="476"/>
      <c r="L1" s="476"/>
      <c r="M1" s="476"/>
      <c r="N1" s="476"/>
      <c r="O1" s="476"/>
      <c r="P1" s="476"/>
      <c r="Q1" s="19"/>
    </row>
    <row r="2" spans="1:17" ht="15" customHeight="1" x14ac:dyDescent="0.25">
      <c r="A2" s="476" t="s">
        <v>610</v>
      </c>
      <c r="B2" s="476"/>
      <c r="C2" s="476"/>
      <c r="D2" s="476"/>
      <c r="E2" s="476"/>
      <c r="F2" s="476"/>
      <c r="G2" s="476"/>
      <c r="H2" s="476"/>
      <c r="I2" s="476"/>
      <c r="J2" s="476"/>
      <c r="K2" s="476"/>
      <c r="L2" s="476"/>
      <c r="M2" s="476"/>
      <c r="N2" s="476"/>
      <c r="O2" s="476"/>
      <c r="P2" s="476"/>
      <c r="Q2" s="91" t="s">
        <v>0</v>
      </c>
    </row>
    <row r="3" spans="1:17" ht="14.5" x14ac:dyDescent="0.25">
      <c r="A3" s="477" t="s">
        <v>355</v>
      </c>
      <c r="B3" s="477"/>
      <c r="C3" s="477"/>
      <c r="D3" s="477"/>
      <c r="E3" s="477"/>
      <c r="F3" s="477"/>
      <c r="G3" s="477"/>
      <c r="H3" s="477"/>
      <c r="I3" s="477"/>
      <c r="J3" s="477"/>
      <c r="K3" s="477"/>
      <c r="L3" s="477"/>
      <c r="M3" s="477"/>
      <c r="N3" s="477"/>
      <c r="O3" s="477"/>
      <c r="P3" s="477"/>
      <c r="Q3" s="19"/>
    </row>
    <row r="4" spans="1:17" ht="14.5" x14ac:dyDescent="0.25">
      <c r="A4" s="477" t="s">
        <v>900</v>
      </c>
      <c r="B4" s="477"/>
      <c r="C4" s="477"/>
      <c r="D4" s="477"/>
      <c r="E4" s="477"/>
      <c r="F4" s="477"/>
      <c r="G4" s="477"/>
      <c r="H4" s="477"/>
      <c r="I4" s="477"/>
      <c r="J4" s="477"/>
      <c r="K4" s="477"/>
      <c r="L4" s="477"/>
      <c r="M4" s="477"/>
      <c r="N4" s="477"/>
      <c r="O4" s="477"/>
      <c r="P4" s="477"/>
    </row>
    <row r="5" spans="1:17" ht="14.5" x14ac:dyDescent="0.25">
      <c r="A5" s="477" t="s">
        <v>909</v>
      </c>
      <c r="B5" s="477"/>
      <c r="C5" s="477"/>
      <c r="D5" s="477"/>
      <c r="E5" s="477"/>
      <c r="F5" s="477"/>
      <c r="G5" s="477"/>
      <c r="H5" s="477"/>
      <c r="I5" s="477"/>
      <c r="J5" s="477"/>
      <c r="K5" s="477"/>
      <c r="L5" s="477"/>
      <c r="M5" s="477"/>
      <c r="N5" s="477"/>
      <c r="O5" s="477"/>
      <c r="P5" s="477"/>
    </row>
    <row r="6" spans="1:17" s="6" customFormat="1" ht="18.649999999999999" customHeight="1" x14ac:dyDescent="0.25">
      <c r="A6" s="478" t="s">
        <v>574</v>
      </c>
      <c r="B6" s="463" t="s">
        <v>188</v>
      </c>
      <c r="C6" s="463"/>
      <c r="D6" s="463"/>
      <c r="E6" s="127"/>
      <c r="F6" s="463" t="s">
        <v>243</v>
      </c>
      <c r="G6" s="463"/>
      <c r="H6" s="463"/>
      <c r="I6" s="128"/>
      <c r="J6" s="463" t="s">
        <v>244</v>
      </c>
      <c r="K6" s="463"/>
      <c r="L6" s="463"/>
      <c r="M6" s="128"/>
      <c r="N6" s="463" t="s">
        <v>245</v>
      </c>
      <c r="O6" s="463"/>
      <c r="P6" s="463"/>
    </row>
    <row r="7" spans="1:17" s="6" customFormat="1" ht="18.649999999999999" customHeight="1" x14ac:dyDescent="0.25">
      <c r="A7" s="47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17" s="6" customFormat="1" x14ac:dyDescent="0.25">
      <c r="A8" s="252"/>
      <c r="B8" s="253"/>
      <c r="C8" s="254"/>
      <c r="D8" s="254"/>
      <c r="E8" s="255"/>
      <c r="F8" s="253"/>
      <c r="G8" s="254"/>
      <c r="H8" s="254"/>
      <c r="I8" s="255"/>
      <c r="J8" s="253"/>
      <c r="K8" s="254"/>
      <c r="L8" s="254"/>
      <c r="M8" s="255"/>
      <c r="N8" s="253"/>
      <c r="O8" s="254"/>
      <c r="P8" s="254"/>
    </row>
    <row r="9" spans="1:17" s="6" customFormat="1" x14ac:dyDescent="0.25">
      <c r="A9" s="157" t="s">
        <v>188</v>
      </c>
      <c r="B9" s="71">
        <f>SUM(B10:B15)</f>
        <v>577</v>
      </c>
      <c r="C9" s="71">
        <f>SUM(C10:C15)</f>
        <v>328</v>
      </c>
      <c r="D9" s="71">
        <f>SUM(D10:D15)</f>
        <v>249</v>
      </c>
      <c r="E9" s="71"/>
      <c r="F9" s="71">
        <f>SUM(F10:F15)</f>
        <v>48</v>
      </c>
      <c r="G9" s="71">
        <f>SUM(G10:G15)</f>
        <v>25</v>
      </c>
      <c r="H9" s="71">
        <f>SUM(H10:H15)</f>
        <v>23</v>
      </c>
      <c r="I9" s="71"/>
      <c r="J9" s="71">
        <f>SUM(J10:J15)</f>
        <v>235</v>
      </c>
      <c r="K9" s="71">
        <f>SUM(K10:K15)</f>
        <v>143</v>
      </c>
      <c r="L9" s="71">
        <f>SUM(L10:L15)</f>
        <v>92</v>
      </c>
      <c r="M9" s="71"/>
      <c r="N9" s="71">
        <f>SUM(N10:N15)</f>
        <v>294</v>
      </c>
      <c r="O9" s="71">
        <f>SUM(O10:O15)</f>
        <v>160</v>
      </c>
      <c r="P9" s="71">
        <f>SUM(P10:P15)</f>
        <v>134</v>
      </c>
    </row>
    <row r="10" spans="1:17" x14ac:dyDescent="0.25">
      <c r="A10" s="27">
        <v>9</v>
      </c>
      <c r="B10" s="71">
        <f t="shared" ref="B10" si="0">+F10+J10+N10</f>
        <v>2</v>
      </c>
      <c r="C10" s="71">
        <f t="shared" ref="C10" si="1">+G10+K10+O10</f>
        <v>1</v>
      </c>
      <c r="D10" s="71">
        <f t="shared" ref="D10" si="2">+B10-C10</f>
        <v>1</v>
      </c>
      <c r="E10" s="71"/>
      <c r="F10" s="71">
        <v>2</v>
      </c>
      <c r="G10" s="71">
        <v>1</v>
      </c>
      <c r="H10" s="71">
        <v>1</v>
      </c>
      <c r="I10" s="71"/>
      <c r="J10" s="71">
        <v>0</v>
      </c>
      <c r="K10" s="71">
        <v>0</v>
      </c>
      <c r="L10" s="71">
        <v>0</v>
      </c>
      <c r="M10" s="71"/>
      <c r="N10" s="71">
        <v>0</v>
      </c>
      <c r="O10" s="71">
        <v>0</v>
      </c>
      <c r="P10" s="71">
        <v>0</v>
      </c>
    </row>
    <row r="11" spans="1:17" x14ac:dyDescent="0.25">
      <c r="A11" s="27">
        <v>10</v>
      </c>
      <c r="B11" s="71">
        <f t="shared" ref="B11:C15" si="3">+F11+J11+N11</f>
        <v>48</v>
      </c>
      <c r="C11" s="71">
        <f t="shared" si="3"/>
        <v>24</v>
      </c>
      <c r="D11" s="71">
        <f t="shared" ref="D11:D15" si="4">+B11-C11</f>
        <v>24</v>
      </c>
      <c r="E11" s="71"/>
      <c r="F11" s="71">
        <v>30</v>
      </c>
      <c r="G11" s="71">
        <v>16</v>
      </c>
      <c r="H11" s="71">
        <v>14</v>
      </c>
      <c r="I11" s="71"/>
      <c r="J11" s="71">
        <v>18</v>
      </c>
      <c r="K11" s="71">
        <v>8</v>
      </c>
      <c r="L11" s="71">
        <v>10</v>
      </c>
      <c r="M11" s="71"/>
      <c r="N11" s="71">
        <v>0</v>
      </c>
      <c r="O11" s="71">
        <v>0</v>
      </c>
      <c r="P11" s="71">
        <v>0</v>
      </c>
    </row>
    <row r="12" spans="1:17" x14ac:dyDescent="0.25">
      <c r="A12" s="27">
        <v>11</v>
      </c>
      <c r="B12" s="71">
        <f t="shared" si="3"/>
        <v>169</v>
      </c>
      <c r="C12" s="71">
        <f t="shared" si="3"/>
        <v>103</v>
      </c>
      <c r="D12" s="71">
        <f t="shared" si="4"/>
        <v>66</v>
      </c>
      <c r="E12" s="71"/>
      <c r="F12" s="71">
        <v>14</v>
      </c>
      <c r="G12" s="71">
        <v>7</v>
      </c>
      <c r="H12" s="71">
        <v>7</v>
      </c>
      <c r="I12" s="71"/>
      <c r="J12" s="71">
        <v>145</v>
      </c>
      <c r="K12" s="71">
        <v>90</v>
      </c>
      <c r="L12" s="71">
        <v>55</v>
      </c>
      <c r="M12" s="71"/>
      <c r="N12" s="71">
        <v>10</v>
      </c>
      <c r="O12" s="71">
        <v>6</v>
      </c>
      <c r="P12" s="71">
        <v>4</v>
      </c>
    </row>
    <row r="13" spans="1:17" x14ac:dyDescent="0.25">
      <c r="A13" s="27">
        <v>12</v>
      </c>
      <c r="B13" s="71">
        <f t="shared" si="3"/>
        <v>240</v>
      </c>
      <c r="C13" s="71">
        <f t="shared" si="3"/>
        <v>131</v>
      </c>
      <c r="D13" s="71">
        <f t="shared" si="4"/>
        <v>109</v>
      </c>
      <c r="E13" s="71"/>
      <c r="F13" s="71">
        <v>2</v>
      </c>
      <c r="G13" s="71">
        <v>1</v>
      </c>
      <c r="H13" s="71">
        <v>1</v>
      </c>
      <c r="I13" s="71"/>
      <c r="J13" s="71">
        <v>58</v>
      </c>
      <c r="K13" s="71">
        <v>37</v>
      </c>
      <c r="L13" s="71">
        <v>21</v>
      </c>
      <c r="M13" s="71"/>
      <c r="N13" s="71">
        <v>180</v>
      </c>
      <c r="O13" s="71">
        <v>93</v>
      </c>
      <c r="P13" s="71">
        <v>87</v>
      </c>
    </row>
    <row r="14" spans="1:17" x14ac:dyDescent="0.25">
      <c r="A14" s="27">
        <v>13</v>
      </c>
      <c r="B14" s="71">
        <f t="shared" si="3"/>
        <v>94</v>
      </c>
      <c r="C14" s="71">
        <f t="shared" si="3"/>
        <v>57</v>
      </c>
      <c r="D14" s="71">
        <f t="shared" si="4"/>
        <v>37</v>
      </c>
      <c r="E14" s="71"/>
      <c r="F14" s="71">
        <v>0</v>
      </c>
      <c r="G14" s="71">
        <v>0</v>
      </c>
      <c r="H14" s="71">
        <v>0</v>
      </c>
      <c r="I14" s="71"/>
      <c r="J14" s="71">
        <v>10</v>
      </c>
      <c r="K14" s="71">
        <v>7</v>
      </c>
      <c r="L14" s="71">
        <v>3</v>
      </c>
      <c r="M14" s="71"/>
      <c r="N14" s="71">
        <v>84</v>
      </c>
      <c r="O14" s="71">
        <v>50</v>
      </c>
      <c r="P14" s="71">
        <v>34</v>
      </c>
    </row>
    <row r="15" spans="1:17" ht="13.5" thickBot="1" x14ac:dyDescent="0.3">
      <c r="A15" s="27">
        <v>14</v>
      </c>
      <c r="B15" s="71">
        <f t="shared" si="3"/>
        <v>24</v>
      </c>
      <c r="C15" s="71">
        <f t="shared" si="3"/>
        <v>12</v>
      </c>
      <c r="D15" s="71">
        <f t="shared" si="4"/>
        <v>12</v>
      </c>
      <c r="E15" s="71"/>
      <c r="F15" s="71">
        <v>0</v>
      </c>
      <c r="G15" s="71">
        <v>0</v>
      </c>
      <c r="H15" s="71">
        <v>0</v>
      </c>
      <c r="I15" s="71"/>
      <c r="J15" s="71">
        <v>4</v>
      </c>
      <c r="K15" s="71">
        <v>1</v>
      </c>
      <c r="L15" s="71">
        <v>3</v>
      </c>
      <c r="M15" s="71"/>
      <c r="N15" s="71">
        <v>20</v>
      </c>
      <c r="O15" s="71">
        <v>11</v>
      </c>
      <c r="P15" s="71">
        <v>9</v>
      </c>
    </row>
    <row r="16" spans="1:17" ht="15" customHeight="1" x14ac:dyDescent="0.25">
      <c r="A16" s="445" t="s">
        <v>969</v>
      </c>
      <c r="B16" s="445"/>
      <c r="C16" s="445"/>
      <c r="D16" s="445"/>
      <c r="E16" s="445"/>
      <c r="F16" s="445"/>
      <c r="G16" s="445"/>
      <c r="H16" s="445"/>
      <c r="I16" s="445"/>
      <c r="J16" s="445"/>
      <c r="K16" s="445"/>
      <c r="L16" s="445"/>
      <c r="M16" s="445"/>
      <c r="N16" s="445"/>
      <c r="O16" s="445"/>
      <c r="P16" s="445"/>
    </row>
    <row r="17" spans="1:16" ht="15" customHeight="1" x14ac:dyDescent="0.25">
      <c r="A17" s="446"/>
      <c r="B17" s="446"/>
      <c r="C17" s="446"/>
      <c r="D17" s="446"/>
      <c r="E17" s="446"/>
      <c r="F17" s="446"/>
      <c r="G17" s="446"/>
      <c r="H17" s="446"/>
      <c r="I17" s="446"/>
      <c r="J17" s="446"/>
      <c r="K17" s="446"/>
      <c r="L17" s="446"/>
      <c r="M17" s="446"/>
      <c r="N17" s="446"/>
      <c r="O17" s="446"/>
      <c r="P17" s="446"/>
    </row>
    <row r="18" spans="1:16" x14ac:dyDescent="0.25">
      <c r="A18" s="8" t="s">
        <v>262</v>
      </c>
      <c r="B18" s="8"/>
      <c r="C18" s="8"/>
      <c r="D18" s="8"/>
      <c r="E18" s="8"/>
      <c r="F18" s="8"/>
      <c r="G18" s="8"/>
      <c r="H18" s="8"/>
      <c r="I18" s="8"/>
      <c r="J18" s="8"/>
      <c r="K18" s="8"/>
      <c r="L18" s="8"/>
      <c r="M18" s="8"/>
      <c r="N18" s="8"/>
      <c r="O18" s="8"/>
      <c r="P18" s="8"/>
    </row>
  </sheetData>
  <mergeCells count="11">
    <mergeCell ref="A1:P1"/>
    <mergeCell ref="A2:P2"/>
    <mergeCell ref="A3:P3"/>
    <mergeCell ref="A4:P4"/>
    <mergeCell ref="A5:P5"/>
    <mergeCell ref="A16:P17"/>
    <mergeCell ref="A6:A7"/>
    <mergeCell ref="B6:D6"/>
    <mergeCell ref="F6:H6"/>
    <mergeCell ref="J6:L6"/>
    <mergeCell ref="N6:P6"/>
  </mergeCells>
  <hyperlinks>
    <hyperlink ref="Q2" location="Contenido!A1" display="Contenido" xr:uid="{8EF14169-6B2A-4457-9EB4-96FC66BC1607}"/>
  </hyperlinks>
  <printOptions horizontalCentered="1"/>
  <pageMargins left="0.39370078740157483" right="0.39370078740157483" top="0.39370078740157483" bottom="0.39370078740157483" header="0.31496062992125984" footer="0.31496062992125984"/>
  <pageSetup paperSize="172" fitToHeight="0" orientation="landscape" r:id="rId1"/>
  <colBreaks count="1" manualBreakCount="1">
    <brk id="15"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D927-E21E-4760-A783-8DE7996F261C}">
  <sheetPr codeName="Hoja132">
    <tabColor rgb="FFAFCAFF"/>
    <pageSetUpPr fitToPage="1"/>
  </sheetPr>
  <dimension ref="A1:AN20"/>
  <sheetViews>
    <sheetView showGridLines="0" showOutlineSymbols="0" showWhiteSpace="0" workbookViewId="0">
      <selection activeCell="C35" sqref="C35"/>
    </sheetView>
  </sheetViews>
  <sheetFormatPr baseColWidth="10" defaultColWidth="11" defaultRowHeight="13" x14ac:dyDescent="0.25"/>
  <cols>
    <col min="1" max="1" width="38.082031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1" style="8"/>
    <col min="14" max="14" width="6.33203125" style="8" customWidth="1"/>
    <col min="15" max="16384" width="11" style="8"/>
  </cols>
  <sheetData>
    <row r="1" spans="1:40" ht="15" customHeight="1" x14ac:dyDescent="0.25">
      <c r="A1" s="436" t="s">
        <v>622</v>
      </c>
      <c r="B1" s="436"/>
      <c r="C1" s="436"/>
      <c r="D1" s="436"/>
      <c r="E1" s="436"/>
      <c r="F1" s="436"/>
      <c r="G1" s="436"/>
      <c r="H1" s="436"/>
      <c r="I1" s="436"/>
      <c r="J1" s="436"/>
      <c r="K1" s="436"/>
      <c r="L1" s="436"/>
      <c r="M1" s="19"/>
    </row>
    <row r="2" spans="1:40" ht="15" customHeight="1" x14ac:dyDescent="0.25">
      <c r="A2" s="437" t="s">
        <v>623</v>
      </c>
      <c r="B2" s="437"/>
      <c r="C2" s="437"/>
      <c r="D2" s="437"/>
      <c r="E2" s="437"/>
      <c r="F2" s="437"/>
      <c r="G2" s="437"/>
      <c r="H2" s="437"/>
      <c r="I2" s="437"/>
      <c r="J2" s="437"/>
      <c r="K2" s="437"/>
      <c r="L2" s="437"/>
      <c r="M2" s="91" t="s">
        <v>0</v>
      </c>
    </row>
    <row r="3" spans="1:40" ht="15" customHeight="1" x14ac:dyDescent="0.25">
      <c r="A3" s="437" t="s">
        <v>372</v>
      </c>
      <c r="B3" s="437"/>
      <c r="C3" s="437"/>
      <c r="D3" s="437"/>
      <c r="E3" s="437"/>
      <c r="F3" s="437"/>
      <c r="G3" s="437"/>
      <c r="H3" s="437"/>
      <c r="I3" s="437"/>
      <c r="J3" s="437"/>
      <c r="K3" s="437"/>
      <c r="L3" s="437"/>
      <c r="M3" s="19"/>
    </row>
    <row r="4" spans="1:40" ht="14.5" x14ac:dyDescent="0.25">
      <c r="A4" s="437" t="s">
        <v>373</v>
      </c>
      <c r="B4" s="437"/>
      <c r="C4" s="437"/>
      <c r="D4" s="437"/>
      <c r="E4" s="437"/>
      <c r="F4" s="437"/>
      <c r="G4" s="437"/>
      <c r="H4" s="437"/>
      <c r="I4" s="437"/>
      <c r="J4" s="437"/>
      <c r="K4" s="437"/>
      <c r="L4" s="437"/>
    </row>
    <row r="5" spans="1:40" ht="14.5" x14ac:dyDescent="0.25">
      <c r="A5" s="437" t="s">
        <v>900</v>
      </c>
      <c r="B5" s="437"/>
      <c r="C5" s="437"/>
      <c r="D5" s="437"/>
      <c r="E5" s="437"/>
      <c r="F5" s="437"/>
      <c r="G5" s="437"/>
      <c r="H5" s="437"/>
      <c r="I5" s="437"/>
      <c r="J5" s="437"/>
      <c r="K5" s="437"/>
      <c r="L5" s="437"/>
    </row>
    <row r="6" spans="1:40" ht="14.5" x14ac:dyDescent="0.25">
      <c r="A6" s="436" t="s">
        <v>909</v>
      </c>
      <c r="B6" s="436"/>
      <c r="C6" s="436"/>
      <c r="D6" s="436"/>
      <c r="E6" s="436"/>
      <c r="F6" s="436"/>
      <c r="G6" s="436"/>
      <c r="H6" s="436"/>
      <c r="I6" s="436"/>
      <c r="J6" s="436"/>
      <c r="K6" s="436"/>
      <c r="L6" s="436"/>
    </row>
    <row r="7" spans="1:40" s="6" customFormat="1" ht="27.75" customHeight="1" x14ac:dyDescent="0.25">
      <c r="A7" s="438" t="s">
        <v>374</v>
      </c>
      <c r="B7" s="448" t="s">
        <v>375</v>
      </c>
      <c r="C7" s="448"/>
      <c r="D7" s="448"/>
      <c r="E7" s="121"/>
      <c r="F7" s="448" t="s">
        <v>376</v>
      </c>
      <c r="G7" s="448"/>
      <c r="H7" s="448"/>
      <c r="I7" s="121"/>
      <c r="J7" s="449" t="s">
        <v>377</v>
      </c>
      <c r="K7" s="449"/>
      <c r="L7" s="449"/>
    </row>
    <row r="8" spans="1:40"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row>
    <row r="9" spans="1:40" s="6" customFormat="1" x14ac:dyDescent="0.25">
      <c r="A9" s="161"/>
      <c r="B9" s="162"/>
      <c r="C9" s="162"/>
      <c r="D9" s="162"/>
      <c r="E9" s="162"/>
      <c r="F9" s="162"/>
      <c r="G9" s="162"/>
      <c r="H9" s="162"/>
      <c r="I9" s="162"/>
      <c r="J9" s="162"/>
      <c r="K9" s="162"/>
      <c r="L9" s="162"/>
    </row>
    <row r="10" spans="1:40" s="86" customFormat="1" ht="15" customHeight="1" x14ac:dyDescent="0.25">
      <c r="A10" s="157" t="s">
        <v>188</v>
      </c>
      <c r="B10" s="70">
        <f>SUM(B11:B17)</f>
        <v>135</v>
      </c>
      <c r="C10" s="70">
        <f t="shared" ref="C10:D10" si="0">SUM(C11:C17)</f>
        <v>95</v>
      </c>
      <c r="D10" s="70">
        <f t="shared" si="0"/>
        <v>40</v>
      </c>
      <c r="E10" s="70"/>
      <c r="F10" s="70">
        <f>SUM(F11:F17)</f>
        <v>95</v>
      </c>
      <c r="G10" s="70">
        <f t="shared" ref="G10" si="1">SUM(G11:G17)</f>
        <v>66</v>
      </c>
      <c r="H10" s="70">
        <f t="shared" ref="H10" si="2">SUM(H11:H17)</f>
        <v>29</v>
      </c>
      <c r="I10" s="70"/>
      <c r="J10" s="70">
        <f>SUM(J11:J17)</f>
        <v>77</v>
      </c>
      <c r="K10" s="70">
        <f t="shared" ref="K10" si="3">SUM(K11:K17)</f>
        <v>54</v>
      </c>
      <c r="L10" s="70">
        <f t="shared" ref="L10" si="4">SUM(L11:L17)</f>
        <v>23</v>
      </c>
      <c r="M10" s="25"/>
      <c r="N10" s="25"/>
      <c r="O10" s="25"/>
      <c r="P10" s="25"/>
      <c r="Q10" s="25"/>
      <c r="R10" s="25"/>
      <c r="S10" s="25"/>
      <c r="T10" s="25"/>
      <c r="U10" s="25"/>
      <c r="V10" s="25"/>
      <c r="W10" s="25"/>
      <c r="X10" s="25"/>
      <c r="Y10" s="25"/>
      <c r="Z10" s="25"/>
      <c r="AA10" s="25"/>
      <c r="AB10" s="25"/>
      <c r="AC10" s="251"/>
      <c r="AD10" s="251"/>
      <c r="AE10" s="251"/>
      <c r="AF10" s="251"/>
      <c r="AG10" s="251"/>
      <c r="AH10" s="251"/>
      <c r="AI10" s="251"/>
      <c r="AJ10" s="251"/>
      <c r="AK10" s="251"/>
      <c r="AL10" s="251"/>
      <c r="AM10" s="251"/>
      <c r="AN10" s="251"/>
    </row>
    <row r="11" spans="1:40" s="4" customFormat="1" ht="15" customHeight="1" x14ac:dyDescent="0.25">
      <c r="A11" s="27" t="s">
        <v>379</v>
      </c>
      <c r="B11" s="71">
        <v>3</v>
      </c>
      <c r="C11" s="71">
        <v>1</v>
      </c>
      <c r="D11" s="71">
        <v>2</v>
      </c>
      <c r="E11" s="71"/>
      <c r="F11" s="71">
        <v>3</v>
      </c>
      <c r="G11" s="71">
        <v>1</v>
      </c>
      <c r="H11" s="71">
        <v>2</v>
      </c>
      <c r="I11" s="71"/>
      <c r="J11" s="71">
        <v>0</v>
      </c>
      <c r="K11" s="71">
        <v>0</v>
      </c>
      <c r="L11" s="71">
        <v>0</v>
      </c>
      <c r="M11" s="7"/>
      <c r="N11" s="7"/>
      <c r="O11" s="7"/>
      <c r="P11" s="7"/>
      <c r="Q11" s="7"/>
      <c r="R11" s="7"/>
      <c r="S11" s="7"/>
      <c r="T11" s="7"/>
      <c r="U11" s="7"/>
      <c r="V11" s="7"/>
      <c r="W11" s="7"/>
      <c r="X11" s="7"/>
      <c r="Y11" s="7"/>
      <c r="Z11" s="7"/>
      <c r="AA11" s="7"/>
      <c r="AB11" s="7"/>
      <c r="AC11" s="58"/>
      <c r="AD11" s="58"/>
      <c r="AE11" s="58"/>
      <c r="AF11" s="58"/>
      <c r="AG11" s="58"/>
      <c r="AH11" s="58"/>
      <c r="AI11" s="58"/>
      <c r="AJ11" s="58"/>
      <c r="AK11" s="58"/>
      <c r="AL11" s="58"/>
      <c r="AM11" s="58"/>
      <c r="AN11" s="58"/>
    </row>
    <row r="12" spans="1:40" s="4" customFormat="1" ht="15" customHeight="1" x14ac:dyDescent="0.25">
      <c r="A12" s="27" t="s">
        <v>380</v>
      </c>
      <c r="B12" s="71">
        <v>32</v>
      </c>
      <c r="C12" s="71">
        <v>19</v>
      </c>
      <c r="D12" s="71">
        <v>13</v>
      </c>
      <c r="E12" s="71"/>
      <c r="F12" s="71">
        <v>32</v>
      </c>
      <c r="G12" s="71">
        <v>19</v>
      </c>
      <c r="H12" s="71">
        <v>13</v>
      </c>
      <c r="I12" s="71"/>
      <c r="J12" s="71">
        <v>22</v>
      </c>
      <c r="K12" s="71">
        <v>11</v>
      </c>
      <c r="L12" s="71">
        <v>11</v>
      </c>
      <c r="M12" s="7"/>
      <c r="N12" s="7"/>
      <c r="O12" s="7"/>
      <c r="P12" s="7"/>
      <c r="Q12" s="7"/>
      <c r="R12" s="7"/>
      <c r="S12" s="7"/>
      <c r="T12" s="7"/>
      <c r="U12" s="7"/>
      <c r="V12" s="7"/>
      <c r="W12" s="7"/>
      <c r="X12" s="7"/>
      <c r="Y12" s="7"/>
      <c r="Z12" s="7"/>
      <c r="AA12" s="7"/>
      <c r="AB12" s="7"/>
      <c r="AC12" s="58"/>
      <c r="AD12" s="58"/>
      <c r="AE12" s="58"/>
      <c r="AF12" s="58"/>
      <c r="AG12" s="58"/>
      <c r="AH12" s="58"/>
      <c r="AI12" s="58"/>
      <c r="AJ12" s="58"/>
      <c r="AK12" s="58"/>
      <c r="AL12" s="58"/>
      <c r="AM12" s="58"/>
      <c r="AN12" s="58"/>
    </row>
    <row r="13" spans="1:40" s="4" customFormat="1" ht="15" customHeight="1" x14ac:dyDescent="0.25">
      <c r="A13" s="27" t="s">
        <v>381</v>
      </c>
      <c r="B13" s="71">
        <v>8</v>
      </c>
      <c r="C13" s="71">
        <v>5</v>
      </c>
      <c r="D13" s="71">
        <v>3</v>
      </c>
      <c r="E13" s="71"/>
      <c r="F13" s="71">
        <v>4</v>
      </c>
      <c r="G13" s="71">
        <v>3</v>
      </c>
      <c r="H13" s="71">
        <v>1</v>
      </c>
      <c r="I13" s="71"/>
      <c r="J13" s="71">
        <v>5</v>
      </c>
      <c r="K13" s="71">
        <v>3</v>
      </c>
      <c r="L13" s="71">
        <v>2</v>
      </c>
      <c r="M13" s="7"/>
      <c r="N13" s="7"/>
      <c r="O13" s="7"/>
      <c r="P13" s="7"/>
      <c r="Q13" s="7"/>
      <c r="R13" s="7"/>
      <c r="S13" s="7"/>
      <c r="T13" s="7"/>
      <c r="U13" s="7"/>
      <c r="V13" s="7"/>
      <c r="W13" s="7"/>
      <c r="X13" s="7"/>
      <c r="Y13" s="7"/>
      <c r="Z13" s="7"/>
      <c r="AA13" s="7"/>
      <c r="AB13" s="7"/>
      <c r="AC13" s="58"/>
      <c r="AD13" s="58"/>
      <c r="AE13" s="58"/>
      <c r="AF13" s="58"/>
      <c r="AG13" s="58"/>
      <c r="AH13" s="58"/>
      <c r="AI13" s="58"/>
      <c r="AJ13" s="58"/>
      <c r="AK13" s="58"/>
      <c r="AL13" s="58"/>
      <c r="AM13" s="58"/>
      <c r="AN13" s="58"/>
    </row>
    <row r="14" spans="1:40" s="4" customFormat="1" ht="15" customHeight="1" x14ac:dyDescent="0.25">
      <c r="A14" s="27" t="s">
        <v>958</v>
      </c>
      <c r="B14" s="71">
        <v>33</v>
      </c>
      <c r="C14" s="71">
        <v>28</v>
      </c>
      <c r="D14" s="71">
        <v>5</v>
      </c>
      <c r="E14" s="71"/>
      <c r="F14" s="71">
        <v>15</v>
      </c>
      <c r="G14" s="71">
        <v>13</v>
      </c>
      <c r="H14" s="71">
        <v>2</v>
      </c>
      <c r="I14" s="71"/>
      <c r="J14" s="71">
        <v>19</v>
      </c>
      <c r="K14" s="71">
        <v>16</v>
      </c>
      <c r="L14" s="71">
        <v>3</v>
      </c>
      <c r="M14" s="7"/>
      <c r="N14" s="7"/>
      <c r="O14" s="7"/>
      <c r="P14" s="7"/>
      <c r="Q14" s="7"/>
      <c r="R14" s="7"/>
      <c r="S14" s="7"/>
      <c r="T14" s="7"/>
      <c r="U14" s="7"/>
      <c r="V14" s="7"/>
      <c r="W14" s="7"/>
      <c r="X14" s="7"/>
      <c r="Y14" s="7"/>
      <c r="Z14" s="7"/>
      <c r="AA14" s="7"/>
      <c r="AB14" s="7"/>
      <c r="AC14" s="58"/>
      <c r="AD14" s="58"/>
      <c r="AE14" s="58"/>
      <c r="AF14" s="58"/>
      <c r="AG14" s="58"/>
      <c r="AH14" s="58"/>
      <c r="AI14" s="58"/>
      <c r="AJ14" s="58"/>
      <c r="AK14" s="58"/>
      <c r="AL14" s="58"/>
      <c r="AM14" s="58"/>
      <c r="AN14" s="58"/>
    </row>
    <row r="15" spans="1:40" s="4" customFormat="1" ht="15" customHeight="1" x14ac:dyDescent="0.25">
      <c r="A15" s="27" t="s">
        <v>959</v>
      </c>
      <c r="B15" s="71">
        <v>49</v>
      </c>
      <c r="C15" s="71">
        <v>35</v>
      </c>
      <c r="D15" s="71">
        <v>14</v>
      </c>
      <c r="E15" s="71"/>
      <c r="F15" s="71">
        <v>31</v>
      </c>
      <c r="G15" s="71">
        <v>23</v>
      </c>
      <c r="H15" s="71">
        <v>8</v>
      </c>
      <c r="I15" s="71"/>
      <c r="J15" s="71">
        <v>23</v>
      </c>
      <c r="K15" s="71">
        <v>19</v>
      </c>
      <c r="L15" s="71">
        <v>4</v>
      </c>
      <c r="M15" s="7"/>
      <c r="N15" s="7"/>
      <c r="O15" s="7"/>
      <c r="P15" s="7"/>
      <c r="Q15" s="7"/>
      <c r="R15" s="7"/>
      <c r="S15" s="7"/>
      <c r="T15" s="7"/>
      <c r="U15" s="7"/>
      <c r="V15" s="7"/>
      <c r="W15" s="7"/>
      <c r="X15" s="7"/>
      <c r="Y15" s="7"/>
      <c r="Z15" s="7"/>
      <c r="AA15" s="7"/>
      <c r="AB15" s="7"/>
      <c r="AC15" s="58"/>
      <c r="AD15" s="58"/>
      <c r="AE15" s="58"/>
      <c r="AF15" s="58"/>
      <c r="AG15" s="58"/>
      <c r="AH15" s="58"/>
      <c r="AI15" s="58"/>
      <c r="AJ15" s="58"/>
      <c r="AK15" s="58"/>
      <c r="AL15" s="58"/>
      <c r="AM15" s="58"/>
      <c r="AN15" s="58"/>
    </row>
    <row r="16" spans="1:40" s="4" customFormat="1" ht="15" customHeight="1" x14ac:dyDescent="0.25">
      <c r="A16" s="27" t="s">
        <v>603</v>
      </c>
      <c r="B16" s="71">
        <v>6</v>
      </c>
      <c r="C16" s="71">
        <v>5</v>
      </c>
      <c r="D16" s="71">
        <v>1</v>
      </c>
      <c r="E16" s="71"/>
      <c r="F16" s="71">
        <v>6</v>
      </c>
      <c r="G16" s="71">
        <v>5</v>
      </c>
      <c r="H16" s="71">
        <v>1</v>
      </c>
      <c r="I16" s="71"/>
      <c r="J16" s="71">
        <v>4</v>
      </c>
      <c r="K16" s="71">
        <v>3</v>
      </c>
      <c r="L16" s="71">
        <v>1</v>
      </c>
      <c r="M16" s="7"/>
      <c r="N16" s="7"/>
      <c r="O16" s="7"/>
      <c r="P16" s="7"/>
      <c r="Q16" s="7"/>
      <c r="R16" s="7"/>
      <c r="S16" s="7"/>
      <c r="T16" s="7"/>
      <c r="U16" s="7"/>
      <c r="V16" s="7"/>
      <c r="W16" s="7"/>
      <c r="X16" s="7"/>
      <c r="Y16" s="7"/>
      <c r="Z16" s="7"/>
      <c r="AA16" s="7"/>
      <c r="AB16" s="7"/>
      <c r="AC16" s="58"/>
      <c r="AD16" s="58"/>
      <c r="AE16" s="58"/>
      <c r="AF16" s="58"/>
      <c r="AG16" s="58"/>
      <c r="AH16" s="58"/>
      <c r="AI16" s="58"/>
      <c r="AJ16" s="58"/>
      <c r="AK16" s="58"/>
      <c r="AL16" s="58"/>
      <c r="AM16" s="58"/>
      <c r="AN16" s="58"/>
    </row>
    <row r="17" spans="1:40" s="4" customFormat="1" ht="15" customHeight="1" thickBot="1" x14ac:dyDescent="0.3">
      <c r="A17" s="27" t="s">
        <v>548</v>
      </c>
      <c r="B17" s="71">
        <v>4</v>
      </c>
      <c r="C17" s="71">
        <v>2</v>
      </c>
      <c r="D17" s="71">
        <v>2</v>
      </c>
      <c r="E17" s="71"/>
      <c r="F17" s="71">
        <v>4</v>
      </c>
      <c r="G17" s="71">
        <v>2</v>
      </c>
      <c r="H17" s="71">
        <v>2</v>
      </c>
      <c r="I17" s="71"/>
      <c r="J17" s="71">
        <v>4</v>
      </c>
      <c r="K17" s="71">
        <v>2</v>
      </c>
      <c r="L17" s="71">
        <v>2</v>
      </c>
      <c r="M17" s="7"/>
      <c r="N17" s="7"/>
      <c r="O17" s="7"/>
      <c r="P17" s="7"/>
      <c r="Q17" s="7"/>
      <c r="R17" s="7"/>
      <c r="S17" s="7"/>
      <c r="T17" s="7"/>
      <c r="U17" s="7"/>
      <c r="V17" s="7"/>
      <c r="W17" s="7"/>
      <c r="X17" s="7"/>
      <c r="Y17" s="7"/>
      <c r="Z17" s="7"/>
      <c r="AA17" s="7"/>
      <c r="AB17" s="7"/>
      <c r="AC17" s="58"/>
      <c r="AD17" s="58"/>
      <c r="AE17" s="58"/>
      <c r="AF17" s="58"/>
      <c r="AG17" s="58"/>
      <c r="AH17" s="58"/>
      <c r="AI17" s="58"/>
      <c r="AJ17" s="58"/>
      <c r="AK17" s="58"/>
      <c r="AL17" s="58"/>
      <c r="AM17" s="58"/>
      <c r="AN17" s="58"/>
    </row>
    <row r="18" spans="1:40" ht="13.5" customHeight="1" x14ac:dyDescent="0.25">
      <c r="A18" s="450" t="s">
        <v>624</v>
      </c>
      <c r="B18" s="450"/>
      <c r="C18" s="450"/>
      <c r="D18" s="450"/>
      <c r="E18" s="450"/>
      <c r="F18" s="450"/>
      <c r="G18" s="450"/>
      <c r="H18" s="450"/>
      <c r="I18" s="450"/>
      <c r="J18" s="450"/>
      <c r="K18" s="450"/>
      <c r="L18" s="450"/>
    </row>
    <row r="19" spans="1:40" x14ac:dyDescent="0.25">
      <c r="A19" s="468" t="s">
        <v>625</v>
      </c>
      <c r="B19" s="468"/>
      <c r="C19" s="468"/>
      <c r="D19" s="468"/>
      <c r="E19" s="468"/>
      <c r="F19" s="468"/>
      <c r="G19" s="468"/>
      <c r="H19" s="468"/>
      <c r="I19" s="468"/>
      <c r="J19" s="468"/>
      <c r="K19" s="468"/>
      <c r="L19" s="468"/>
    </row>
    <row r="20" spans="1:40" x14ac:dyDescent="0.25">
      <c r="A20" s="8" t="s">
        <v>262</v>
      </c>
      <c r="B20" s="8"/>
      <c r="C20" s="8"/>
      <c r="D20" s="8"/>
      <c r="E20" s="8"/>
      <c r="F20" s="8"/>
      <c r="G20" s="8"/>
      <c r="H20" s="8"/>
      <c r="I20" s="8"/>
      <c r="J20" s="8"/>
      <c r="K20" s="8"/>
      <c r="L20" s="8"/>
    </row>
  </sheetData>
  <mergeCells count="12">
    <mergeCell ref="A6:L6"/>
    <mergeCell ref="A1:L1"/>
    <mergeCell ref="A2:L2"/>
    <mergeCell ref="A3:L3"/>
    <mergeCell ref="A4:L4"/>
    <mergeCell ref="A5:L5"/>
    <mergeCell ref="A18:L18"/>
    <mergeCell ref="A19:L19"/>
    <mergeCell ref="A7:A8"/>
    <mergeCell ref="B7:D7"/>
    <mergeCell ref="F7:H7"/>
    <mergeCell ref="J7:L7"/>
  </mergeCells>
  <hyperlinks>
    <hyperlink ref="M2" location="Contenido!A1" display="Contenido" xr:uid="{3E0D4867-420D-4BD7-AE31-C24EE245BF3F}"/>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9E7D-4942-41CC-96E1-9FB8E8788F0F}">
  <sheetPr codeName="Hoja133">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626</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78286CF8-9F5B-4AE3-A1E7-F3A5B3AE9B6A}"/>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9D2F-7E3D-41D9-A696-03CBE5C96E08}">
  <sheetPr codeName="Hoja134">
    <tabColor rgb="FFAFCAFF"/>
    <pageSetUpPr fitToPage="1"/>
  </sheetPr>
  <dimension ref="A1:U25"/>
  <sheetViews>
    <sheetView showGridLines="0" showOutlineSymbols="0" showWhiteSpace="0" zoomScaleNormal="100" workbookViewId="0">
      <selection activeCell="C35" sqref="C35"/>
    </sheetView>
  </sheetViews>
  <sheetFormatPr baseColWidth="10" defaultColWidth="10" defaultRowHeight="13" x14ac:dyDescent="0.25"/>
  <cols>
    <col min="1" max="1" width="9.7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75" style="229" customWidth="1"/>
    <col min="18" max="20" width="7.83203125" style="229" customWidth="1"/>
    <col min="21" max="21" width="11.08203125" style="8" bestFit="1" customWidth="1"/>
    <col min="22" max="16384" width="10" style="8"/>
  </cols>
  <sheetData>
    <row r="1" spans="1:21" ht="14.5" x14ac:dyDescent="0.25">
      <c r="A1" s="474" t="s">
        <v>627</v>
      </c>
      <c r="B1" s="474"/>
      <c r="C1" s="474"/>
      <c r="D1" s="474"/>
      <c r="E1" s="474"/>
      <c r="F1" s="474"/>
      <c r="G1" s="474"/>
      <c r="H1" s="474"/>
      <c r="I1" s="474"/>
      <c r="J1" s="474"/>
      <c r="K1" s="474"/>
      <c r="L1" s="474"/>
      <c r="M1" s="474"/>
      <c r="N1" s="474"/>
      <c r="O1" s="474"/>
      <c r="P1" s="474"/>
      <c r="Q1" s="474"/>
      <c r="R1" s="474"/>
      <c r="S1" s="474"/>
      <c r="T1" s="474"/>
      <c r="U1" s="19"/>
    </row>
    <row r="2" spans="1:21" ht="14.5" x14ac:dyDescent="0.25">
      <c r="A2" s="475" t="s">
        <v>628</v>
      </c>
      <c r="B2" s="475"/>
      <c r="C2" s="475"/>
      <c r="D2" s="475"/>
      <c r="E2" s="475"/>
      <c r="F2" s="475"/>
      <c r="G2" s="475"/>
      <c r="H2" s="475"/>
      <c r="I2" s="475"/>
      <c r="J2" s="475"/>
      <c r="K2" s="475"/>
      <c r="L2" s="475"/>
      <c r="M2" s="475"/>
      <c r="N2" s="475"/>
      <c r="O2" s="475"/>
      <c r="P2" s="475"/>
      <c r="Q2" s="475"/>
      <c r="R2" s="475"/>
      <c r="S2" s="475"/>
      <c r="T2" s="479"/>
      <c r="U2" s="91" t="s">
        <v>0</v>
      </c>
    </row>
    <row r="3" spans="1:21" ht="14.5" x14ac:dyDescent="0.25">
      <c r="A3" s="474" t="s">
        <v>629</v>
      </c>
      <c r="B3" s="474"/>
      <c r="C3" s="474"/>
      <c r="D3" s="474"/>
      <c r="E3" s="474"/>
      <c r="F3" s="474"/>
      <c r="G3" s="474"/>
      <c r="H3" s="474"/>
      <c r="I3" s="474"/>
      <c r="J3" s="474"/>
      <c r="K3" s="474"/>
      <c r="L3" s="474"/>
      <c r="M3" s="474"/>
      <c r="N3" s="474"/>
      <c r="O3" s="474"/>
      <c r="P3" s="474"/>
      <c r="Q3" s="474"/>
      <c r="R3" s="474"/>
      <c r="S3" s="474"/>
      <c r="T3" s="474"/>
      <c r="U3" s="19"/>
    </row>
    <row r="4" spans="1:21" ht="14.5" x14ac:dyDescent="0.25">
      <c r="A4" s="474" t="s">
        <v>900</v>
      </c>
      <c r="B4" s="474"/>
      <c r="C4" s="474"/>
      <c r="D4" s="474"/>
      <c r="E4" s="474"/>
      <c r="F4" s="474"/>
      <c r="G4" s="474"/>
      <c r="H4" s="474"/>
      <c r="I4" s="474"/>
      <c r="J4" s="474"/>
      <c r="K4" s="474"/>
      <c r="L4" s="474"/>
      <c r="M4" s="474"/>
      <c r="N4" s="474"/>
      <c r="O4" s="474"/>
      <c r="P4" s="474"/>
      <c r="Q4" s="474"/>
      <c r="R4" s="474"/>
      <c r="S4" s="474"/>
      <c r="T4" s="474"/>
    </row>
    <row r="5" spans="1:21" ht="14.5" x14ac:dyDescent="0.25">
      <c r="A5" s="475" t="s">
        <v>908</v>
      </c>
      <c r="B5" s="475"/>
      <c r="C5" s="475"/>
      <c r="D5" s="475"/>
      <c r="E5" s="475"/>
      <c r="F5" s="475"/>
      <c r="G5" s="475"/>
      <c r="H5" s="475"/>
      <c r="I5" s="475"/>
      <c r="J5" s="475"/>
      <c r="K5" s="475"/>
      <c r="L5" s="475"/>
      <c r="M5" s="475"/>
      <c r="N5" s="475"/>
      <c r="O5" s="475"/>
      <c r="P5" s="475"/>
      <c r="Q5" s="475"/>
      <c r="R5" s="475"/>
      <c r="S5" s="475"/>
      <c r="T5" s="475"/>
    </row>
    <row r="6" spans="1:21" ht="27.75" customHeight="1" x14ac:dyDescent="0.25">
      <c r="A6" s="473" t="s">
        <v>612</v>
      </c>
      <c r="B6" s="480" t="s">
        <v>188</v>
      </c>
      <c r="C6" s="480"/>
      <c r="D6" s="480"/>
      <c r="E6" s="140"/>
      <c r="F6" s="480" t="s">
        <v>1038</v>
      </c>
      <c r="G6" s="480"/>
      <c r="H6" s="480"/>
      <c r="I6" s="140"/>
      <c r="J6" s="480" t="s">
        <v>631</v>
      </c>
      <c r="K6" s="480"/>
      <c r="L6" s="480"/>
      <c r="M6" s="140"/>
      <c r="N6" s="480" t="s">
        <v>553</v>
      </c>
      <c r="O6" s="480"/>
      <c r="P6" s="480"/>
      <c r="Q6" s="140"/>
      <c r="R6" s="480" t="s">
        <v>899</v>
      </c>
      <c r="S6" s="480"/>
      <c r="T6" s="480"/>
    </row>
    <row r="7" spans="1:21" ht="18.75" customHeight="1" x14ac:dyDescent="0.25">
      <c r="A7" s="473"/>
      <c r="B7" s="112" t="s">
        <v>188</v>
      </c>
      <c r="C7" s="112" t="s">
        <v>258</v>
      </c>
      <c r="D7" s="112" t="s">
        <v>259</v>
      </c>
      <c r="E7" s="112"/>
      <c r="F7" s="112" t="s">
        <v>188</v>
      </c>
      <c r="G7" s="112" t="s">
        <v>258</v>
      </c>
      <c r="H7" s="112" t="s">
        <v>259</v>
      </c>
      <c r="I7" s="112"/>
      <c r="J7" s="112" t="s">
        <v>188</v>
      </c>
      <c r="K7" s="112" t="s">
        <v>258</v>
      </c>
      <c r="L7" s="112" t="s">
        <v>259</v>
      </c>
      <c r="M7" s="112"/>
      <c r="N7" s="112" t="s">
        <v>188</v>
      </c>
      <c r="O7" s="112" t="s">
        <v>258</v>
      </c>
      <c r="P7" s="112" t="s">
        <v>259</v>
      </c>
      <c r="Q7" s="112"/>
      <c r="R7" s="112" t="s">
        <v>188</v>
      </c>
      <c r="S7" s="112" t="s">
        <v>258</v>
      </c>
      <c r="T7" s="112" t="s">
        <v>259</v>
      </c>
    </row>
    <row r="8" spans="1:21" x14ac:dyDescent="0.25">
      <c r="A8" s="349"/>
      <c r="B8" s="52"/>
      <c r="C8" s="52"/>
      <c r="D8" s="52"/>
      <c r="E8" s="53"/>
      <c r="F8" s="52"/>
      <c r="G8" s="52"/>
      <c r="H8" s="52"/>
      <c r="I8" s="53"/>
      <c r="J8" s="52"/>
      <c r="K8" s="52"/>
      <c r="L8" s="52"/>
      <c r="M8" s="53"/>
      <c r="N8" s="52"/>
      <c r="O8" s="52"/>
      <c r="P8" s="52"/>
      <c r="Q8" s="53"/>
      <c r="R8" s="8"/>
      <c r="S8" s="8"/>
      <c r="T8" s="8"/>
    </row>
    <row r="9" spans="1:21" ht="13.5" customHeight="1" x14ac:dyDescent="0.25">
      <c r="A9" s="42">
        <v>2010</v>
      </c>
      <c r="B9" s="71">
        <v>25068</v>
      </c>
      <c r="C9" s="71">
        <v>6736</v>
      </c>
      <c r="D9" s="71">
        <v>18332</v>
      </c>
      <c r="E9" s="71"/>
      <c r="F9" s="71">
        <v>4779</v>
      </c>
      <c r="G9" s="71">
        <v>2166</v>
      </c>
      <c r="H9" s="71">
        <v>2613</v>
      </c>
      <c r="I9" s="71"/>
      <c r="J9" s="71">
        <v>19495</v>
      </c>
      <c r="K9" s="71">
        <v>4175</v>
      </c>
      <c r="L9" s="71">
        <v>15320</v>
      </c>
      <c r="M9" s="71"/>
      <c r="N9" s="71">
        <v>255</v>
      </c>
      <c r="O9" s="71">
        <v>136</v>
      </c>
      <c r="P9" s="71">
        <v>119</v>
      </c>
      <c r="Q9" s="71"/>
      <c r="R9" s="71">
        <v>539</v>
      </c>
      <c r="S9" s="71">
        <v>259</v>
      </c>
      <c r="T9" s="71">
        <v>280</v>
      </c>
    </row>
    <row r="10" spans="1:21" ht="13.5" customHeight="1" x14ac:dyDescent="0.25">
      <c r="A10" s="42">
        <v>2011</v>
      </c>
      <c r="B10" s="71">
        <v>28873</v>
      </c>
      <c r="C10" s="71">
        <v>8798</v>
      </c>
      <c r="D10" s="71">
        <v>20075</v>
      </c>
      <c r="E10" s="71"/>
      <c r="F10" s="71">
        <v>7381</v>
      </c>
      <c r="G10" s="71">
        <v>3580</v>
      </c>
      <c r="H10" s="71">
        <v>3801</v>
      </c>
      <c r="I10" s="71"/>
      <c r="J10" s="71">
        <v>20856</v>
      </c>
      <c r="K10" s="71">
        <v>4871</v>
      </c>
      <c r="L10" s="71">
        <v>15985</v>
      </c>
      <c r="M10" s="71"/>
      <c r="N10" s="71">
        <v>267</v>
      </c>
      <c r="O10" s="71">
        <v>139</v>
      </c>
      <c r="P10" s="71">
        <v>128</v>
      </c>
      <c r="Q10" s="71"/>
      <c r="R10" s="71">
        <v>369</v>
      </c>
      <c r="S10" s="71">
        <v>208</v>
      </c>
      <c r="T10" s="71">
        <v>161</v>
      </c>
    </row>
    <row r="11" spans="1:21" ht="13.5" customHeight="1" x14ac:dyDescent="0.25">
      <c r="A11" s="42">
        <v>2012</v>
      </c>
      <c r="B11" s="71">
        <v>27228</v>
      </c>
      <c r="C11" s="71">
        <v>7609</v>
      </c>
      <c r="D11" s="71">
        <v>19619</v>
      </c>
      <c r="E11" s="71"/>
      <c r="F11" s="71">
        <v>8574</v>
      </c>
      <c r="G11" s="71">
        <v>4303</v>
      </c>
      <c r="H11" s="71">
        <v>4271</v>
      </c>
      <c r="I11" s="71"/>
      <c r="J11" s="71">
        <v>17893</v>
      </c>
      <c r="K11" s="71">
        <v>2842</v>
      </c>
      <c r="L11" s="71">
        <v>15051</v>
      </c>
      <c r="M11" s="71"/>
      <c r="N11" s="71">
        <v>250</v>
      </c>
      <c r="O11" s="71">
        <v>140</v>
      </c>
      <c r="P11" s="71">
        <v>110</v>
      </c>
      <c r="Q11" s="71"/>
      <c r="R11" s="71">
        <v>511</v>
      </c>
      <c r="S11" s="71">
        <v>324</v>
      </c>
      <c r="T11" s="71">
        <v>187</v>
      </c>
    </row>
    <row r="12" spans="1:21" ht="13.5" customHeight="1" x14ac:dyDescent="0.25">
      <c r="A12" s="42">
        <v>2013</v>
      </c>
      <c r="B12" s="71">
        <v>25720</v>
      </c>
      <c r="C12" s="71">
        <v>6359</v>
      </c>
      <c r="D12" s="71">
        <v>19361</v>
      </c>
      <c r="E12" s="71"/>
      <c r="F12" s="71">
        <v>7741</v>
      </c>
      <c r="G12" s="71">
        <v>3909</v>
      </c>
      <c r="H12" s="71">
        <v>3832</v>
      </c>
      <c r="I12" s="71"/>
      <c r="J12" s="71">
        <v>17330</v>
      </c>
      <c r="K12" s="71">
        <v>2110</v>
      </c>
      <c r="L12" s="71">
        <v>15220</v>
      </c>
      <c r="M12" s="71"/>
      <c r="N12" s="71">
        <v>256</v>
      </c>
      <c r="O12" s="71">
        <v>149</v>
      </c>
      <c r="P12" s="71">
        <v>107</v>
      </c>
      <c r="Q12" s="71"/>
      <c r="R12" s="71">
        <v>393</v>
      </c>
      <c r="S12" s="71">
        <v>191</v>
      </c>
      <c r="T12" s="71">
        <v>202</v>
      </c>
    </row>
    <row r="13" spans="1:21" ht="13.5" customHeight="1" x14ac:dyDescent="0.25">
      <c r="A13" s="42">
        <v>2014</v>
      </c>
      <c r="B13" s="71">
        <f>+F13+J13+N13</f>
        <v>24896</v>
      </c>
      <c r="C13" s="71">
        <f t="shared" ref="C13:D21" si="0">+G13+K13+O13</f>
        <v>7627</v>
      </c>
      <c r="D13" s="71">
        <f t="shared" si="0"/>
        <v>17269</v>
      </c>
      <c r="E13" s="71"/>
      <c r="F13" s="71">
        <v>7185</v>
      </c>
      <c r="G13" s="71">
        <v>3712</v>
      </c>
      <c r="H13" s="71">
        <v>3473</v>
      </c>
      <c r="I13" s="71"/>
      <c r="J13" s="71">
        <v>17545</v>
      </c>
      <c r="K13" s="71">
        <v>3821</v>
      </c>
      <c r="L13" s="71">
        <v>13724</v>
      </c>
      <c r="M13" s="71"/>
      <c r="N13" s="71">
        <v>166</v>
      </c>
      <c r="O13" s="71">
        <v>94</v>
      </c>
      <c r="P13" s="71">
        <v>72</v>
      </c>
      <c r="Q13" s="71"/>
      <c r="R13" s="71" t="s">
        <v>191</v>
      </c>
      <c r="S13" s="71" t="s">
        <v>191</v>
      </c>
      <c r="T13" s="71" t="s">
        <v>191</v>
      </c>
    </row>
    <row r="14" spans="1:21" ht="13.5" customHeight="1" x14ac:dyDescent="0.25">
      <c r="A14" s="42">
        <v>2015</v>
      </c>
      <c r="B14" s="71">
        <f t="shared" ref="B14:B21" si="1">+F14+J14+N14</f>
        <v>23881</v>
      </c>
      <c r="C14" s="71">
        <f t="shared" si="0"/>
        <v>5790</v>
      </c>
      <c r="D14" s="71">
        <f t="shared" si="0"/>
        <v>18091</v>
      </c>
      <c r="E14" s="71"/>
      <c r="F14" s="71">
        <v>7197</v>
      </c>
      <c r="G14" s="71">
        <v>3647</v>
      </c>
      <c r="H14" s="71">
        <v>3550</v>
      </c>
      <c r="I14" s="71"/>
      <c r="J14" s="71">
        <v>16531</v>
      </c>
      <c r="K14" s="71">
        <v>2063</v>
      </c>
      <c r="L14" s="71">
        <v>14468</v>
      </c>
      <c r="M14" s="71"/>
      <c r="N14" s="71">
        <v>153</v>
      </c>
      <c r="O14" s="71">
        <v>80</v>
      </c>
      <c r="P14" s="71">
        <v>73</v>
      </c>
      <c r="Q14" s="71"/>
      <c r="R14" s="71" t="s">
        <v>191</v>
      </c>
      <c r="S14" s="71" t="s">
        <v>191</v>
      </c>
      <c r="T14" s="71" t="s">
        <v>191</v>
      </c>
    </row>
    <row r="15" spans="1:21" ht="13.5" customHeight="1" x14ac:dyDescent="0.25">
      <c r="A15" s="42">
        <v>2016</v>
      </c>
      <c r="B15" s="71">
        <f t="shared" si="1"/>
        <v>24278</v>
      </c>
      <c r="C15" s="71">
        <f t="shared" si="0"/>
        <v>6235</v>
      </c>
      <c r="D15" s="71">
        <f t="shared" si="0"/>
        <v>18043</v>
      </c>
      <c r="E15" s="71"/>
      <c r="F15" s="71">
        <v>7114</v>
      </c>
      <c r="G15" s="71">
        <v>3538</v>
      </c>
      <c r="H15" s="71">
        <v>3576</v>
      </c>
      <c r="I15" s="71"/>
      <c r="J15" s="71">
        <v>17084</v>
      </c>
      <c r="K15" s="71">
        <v>2654</v>
      </c>
      <c r="L15" s="71">
        <v>14430</v>
      </c>
      <c r="M15" s="71"/>
      <c r="N15" s="71">
        <v>80</v>
      </c>
      <c r="O15" s="71">
        <v>43</v>
      </c>
      <c r="P15" s="71">
        <v>37</v>
      </c>
      <c r="Q15" s="71"/>
      <c r="R15" s="71" t="s">
        <v>191</v>
      </c>
      <c r="S15" s="71" t="s">
        <v>191</v>
      </c>
      <c r="T15" s="71" t="s">
        <v>191</v>
      </c>
    </row>
    <row r="16" spans="1:21" ht="13.5" customHeight="1" x14ac:dyDescent="0.25">
      <c r="A16" s="42">
        <v>2017</v>
      </c>
      <c r="B16" s="71">
        <f t="shared" si="1"/>
        <v>24318</v>
      </c>
      <c r="C16" s="71">
        <f t="shared" si="0"/>
        <v>7042</v>
      </c>
      <c r="D16" s="71">
        <f t="shared" si="0"/>
        <v>17276</v>
      </c>
      <c r="E16" s="71"/>
      <c r="F16" s="71">
        <v>8327</v>
      </c>
      <c r="G16" s="71">
        <v>4035</v>
      </c>
      <c r="H16" s="71">
        <v>4292</v>
      </c>
      <c r="I16" s="71"/>
      <c r="J16" s="71">
        <v>15932</v>
      </c>
      <c r="K16" s="71">
        <v>2974</v>
      </c>
      <c r="L16" s="71">
        <v>12958</v>
      </c>
      <c r="M16" s="71"/>
      <c r="N16" s="71">
        <v>59</v>
      </c>
      <c r="O16" s="71">
        <v>33</v>
      </c>
      <c r="P16" s="71">
        <v>26</v>
      </c>
      <c r="Q16" s="71"/>
      <c r="R16" s="71" t="s">
        <v>191</v>
      </c>
      <c r="S16" s="71" t="s">
        <v>191</v>
      </c>
      <c r="T16" s="71" t="s">
        <v>191</v>
      </c>
    </row>
    <row r="17" spans="1:20" ht="13.5" customHeight="1" x14ac:dyDescent="0.25">
      <c r="A17" s="42">
        <v>2018</v>
      </c>
      <c r="B17" s="71">
        <f t="shared" si="1"/>
        <v>25900</v>
      </c>
      <c r="C17" s="71">
        <f t="shared" si="0"/>
        <v>7404</v>
      </c>
      <c r="D17" s="71">
        <f t="shared" si="0"/>
        <v>18496</v>
      </c>
      <c r="E17" s="71"/>
      <c r="F17" s="71">
        <v>8718</v>
      </c>
      <c r="G17" s="71">
        <v>4469</v>
      </c>
      <c r="H17" s="71">
        <v>4249</v>
      </c>
      <c r="I17" s="71"/>
      <c r="J17" s="71">
        <v>17131</v>
      </c>
      <c r="K17" s="71">
        <v>2905</v>
      </c>
      <c r="L17" s="71">
        <v>14226</v>
      </c>
      <c r="M17" s="71"/>
      <c r="N17" s="71">
        <v>51</v>
      </c>
      <c r="O17" s="71">
        <v>30</v>
      </c>
      <c r="P17" s="71">
        <v>21</v>
      </c>
      <c r="Q17" s="71"/>
      <c r="R17" s="71" t="s">
        <v>191</v>
      </c>
      <c r="S17" s="71" t="s">
        <v>191</v>
      </c>
      <c r="T17" s="71" t="s">
        <v>191</v>
      </c>
    </row>
    <row r="18" spans="1:20" ht="13.5" customHeight="1" x14ac:dyDescent="0.25">
      <c r="A18" s="42">
        <v>2019</v>
      </c>
      <c r="B18" s="71">
        <f t="shared" si="1"/>
        <v>26822</v>
      </c>
      <c r="C18" s="71">
        <f t="shared" si="0"/>
        <v>7198</v>
      </c>
      <c r="D18" s="71">
        <f t="shared" si="0"/>
        <v>19624</v>
      </c>
      <c r="E18" s="71"/>
      <c r="F18" s="71">
        <v>9533</v>
      </c>
      <c r="G18" s="71">
        <v>4505</v>
      </c>
      <c r="H18" s="71">
        <v>5028</v>
      </c>
      <c r="I18" s="71"/>
      <c r="J18" s="71">
        <v>17253</v>
      </c>
      <c r="K18" s="71">
        <v>2672</v>
      </c>
      <c r="L18" s="71">
        <v>14581</v>
      </c>
      <c r="M18" s="71"/>
      <c r="N18" s="71">
        <v>36</v>
      </c>
      <c r="O18" s="71">
        <v>21</v>
      </c>
      <c r="P18" s="71">
        <v>15</v>
      </c>
      <c r="Q18" s="71"/>
      <c r="R18" s="71" t="s">
        <v>191</v>
      </c>
      <c r="S18" s="71" t="s">
        <v>191</v>
      </c>
      <c r="T18" s="71" t="s">
        <v>191</v>
      </c>
    </row>
    <row r="19" spans="1:20" ht="13.5" customHeight="1" x14ac:dyDescent="0.25">
      <c r="A19" s="42">
        <v>2020</v>
      </c>
      <c r="B19" s="71">
        <f t="shared" si="1"/>
        <v>26390</v>
      </c>
      <c r="C19" s="71">
        <f t="shared" si="0"/>
        <v>7550</v>
      </c>
      <c r="D19" s="71">
        <f t="shared" si="0"/>
        <v>18840</v>
      </c>
      <c r="E19" s="71"/>
      <c r="F19" s="71">
        <f>+G19+H19</f>
        <v>9472</v>
      </c>
      <c r="G19" s="71">
        <v>4383</v>
      </c>
      <c r="H19" s="71">
        <v>5089</v>
      </c>
      <c r="I19" s="71"/>
      <c r="J19" s="71">
        <f>+K19+L19</f>
        <v>16869</v>
      </c>
      <c r="K19" s="71">
        <v>3144</v>
      </c>
      <c r="L19" s="71">
        <v>13725</v>
      </c>
      <c r="M19" s="71"/>
      <c r="N19" s="71">
        <f>+O19+P19</f>
        <v>49</v>
      </c>
      <c r="O19" s="71">
        <v>23</v>
      </c>
      <c r="P19" s="71">
        <v>26</v>
      </c>
      <c r="Q19" s="71"/>
      <c r="R19" s="71" t="s">
        <v>191</v>
      </c>
      <c r="S19" s="71" t="s">
        <v>191</v>
      </c>
      <c r="T19" s="71" t="s">
        <v>191</v>
      </c>
    </row>
    <row r="20" spans="1:20" ht="13.5" customHeight="1" x14ac:dyDescent="0.25">
      <c r="A20" s="42">
        <v>2021</v>
      </c>
      <c r="B20" s="71">
        <f t="shared" si="1"/>
        <v>22733</v>
      </c>
      <c r="C20" s="71">
        <f t="shared" si="0"/>
        <v>6429</v>
      </c>
      <c r="D20" s="71">
        <f t="shared" si="0"/>
        <v>16304</v>
      </c>
      <c r="E20" s="71"/>
      <c r="F20" s="71">
        <v>9284</v>
      </c>
      <c r="G20" s="71">
        <v>3873</v>
      </c>
      <c r="H20" s="71">
        <v>5411</v>
      </c>
      <c r="I20" s="71"/>
      <c r="J20" s="71">
        <v>13397</v>
      </c>
      <c r="K20" s="71">
        <v>2532</v>
      </c>
      <c r="L20" s="71">
        <v>10865</v>
      </c>
      <c r="M20" s="71"/>
      <c r="N20" s="71">
        <v>52</v>
      </c>
      <c r="O20" s="71">
        <v>24</v>
      </c>
      <c r="P20" s="71">
        <v>28</v>
      </c>
      <c r="Q20" s="71"/>
      <c r="R20" s="71" t="s">
        <v>191</v>
      </c>
      <c r="S20" s="71" t="s">
        <v>191</v>
      </c>
      <c r="T20" s="71" t="s">
        <v>191</v>
      </c>
    </row>
    <row r="21" spans="1:20" ht="13.5" customHeight="1" x14ac:dyDescent="0.25">
      <c r="A21" s="42">
        <v>2022</v>
      </c>
      <c r="B21" s="71">
        <f t="shared" si="1"/>
        <v>21348</v>
      </c>
      <c r="C21" s="71">
        <f t="shared" si="0"/>
        <v>6202</v>
      </c>
      <c r="D21" s="71">
        <f t="shared" si="0"/>
        <v>15146</v>
      </c>
      <c r="E21" s="71"/>
      <c r="F21" s="71">
        <v>8026</v>
      </c>
      <c r="G21" s="71">
        <v>3448</v>
      </c>
      <c r="H21" s="71">
        <v>4578</v>
      </c>
      <c r="I21" s="71"/>
      <c r="J21" s="71">
        <v>13254</v>
      </c>
      <c r="K21" s="71">
        <v>2720</v>
      </c>
      <c r="L21" s="71">
        <v>10534</v>
      </c>
      <c r="M21" s="71"/>
      <c r="N21" s="71">
        <v>68</v>
      </c>
      <c r="O21" s="71">
        <v>34</v>
      </c>
      <c r="P21" s="71">
        <v>34</v>
      </c>
      <c r="Q21" s="71"/>
      <c r="R21" s="71" t="s">
        <v>191</v>
      </c>
      <c r="S21" s="71" t="s">
        <v>191</v>
      </c>
      <c r="T21" s="71" t="s">
        <v>191</v>
      </c>
    </row>
    <row r="22" spans="1:20" ht="13.5" customHeight="1" x14ac:dyDescent="0.25">
      <c r="A22" s="42">
        <v>2023</v>
      </c>
      <c r="B22" s="72">
        <f>+F22+J22+N22+R22</f>
        <v>21019</v>
      </c>
      <c r="C22" s="72">
        <f t="shared" ref="C22:C23" si="2">+G22+K22+O22+S22</f>
        <v>6677</v>
      </c>
      <c r="D22" s="72">
        <f t="shared" ref="D22:D23" si="3">+H22+L22+P22+T22</f>
        <v>14342</v>
      </c>
      <c r="E22" s="72"/>
      <c r="F22" s="72">
        <v>7976</v>
      </c>
      <c r="G22" s="72">
        <v>3765</v>
      </c>
      <c r="H22" s="72">
        <v>4211</v>
      </c>
      <c r="I22" s="72"/>
      <c r="J22" s="72">
        <v>12770</v>
      </c>
      <c r="K22" s="72">
        <v>2677</v>
      </c>
      <c r="L22" s="72">
        <v>10093</v>
      </c>
      <c r="M22" s="72"/>
      <c r="N22" s="72">
        <v>85</v>
      </c>
      <c r="O22" s="72">
        <v>47</v>
      </c>
      <c r="P22" s="72">
        <v>38</v>
      </c>
      <c r="Q22" s="72"/>
      <c r="R22" s="72">
        <v>188</v>
      </c>
      <c r="S22" s="72">
        <v>188</v>
      </c>
      <c r="T22" s="72">
        <v>0</v>
      </c>
    </row>
    <row r="23" spans="1:20" ht="13.5" customHeight="1" x14ac:dyDescent="0.25">
      <c r="A23" s="42">
        <v>2024</v>
      </c>
      <c r="B23" s="72">
        <f>+F23+J23+N23+R23</f>
        <v>20506</v>
      </c>
      <c r="C23" s="72">
        <f t="shared" si="2"/>
        <v>6493</v>
      </c>
      <c r="D23" s="72">
        <f t="shared" si="3"/>
        <v>14013</v>
      </c>
      <c r="E23" s="72"/>
      <c r="F23" s="72">
        <v>8040</v>
      </c>
      <c r="G23" s="72">
        <v>3707</v>
      </c>
      <c r="H23" s="72">
        <v>4333</v>
      </c>
      <c r="I23" s="72"/>
      <c r="J23" s="72">
        <v>12247</v>
      </c>
      <c r="K23" s="72">
        <v>2609</v>
      </c>
      <c r="L23" s="72">
        <v>9638</v>
      </c>
      <c r="M23" s="72"/>
      <c r="N23" s="72">
        <v>86</v>
      </c>
      <c r="O23" s="72">
        <v>44</v>
      </c>
      <c r="P23" s="72">
        <v>42</v>
      </c>
      <c r="Q23" s="72"/>
      <c r="R23" s="72">
        <v>133</v>
      </c>
      <c r="S23" s="72">
        <v>133</v>
      </c>
      <c r="T23" s="72">
        <v>0</v>
      </c>
    </row>
    <row r="24" spans="1:20" ht="13.5" customHeight="1" thickBot="1" x14ac:dyDescent="0.3">
      <c r="A24" s="77">
        <v>2025</v>
      </c>
      <c r="B24" s="73">
        <f>+F24+J24+N24+R24</f>
        <v>20298</v>
      </c>
      <c r="C24" s="73">
        <f t="shared" ref="C24:D24" si="4">+G24+K24+O24+S24</f>
        <v>7170</v>
      </c>
      <c r="D24" s="73">
        <f t="shared" si="4"/>
        <v>13128</v>
      </c>
      <c r="E24" s="73"/>
      <c r="F24" s="73">
        <v>8243</v>
      </c>
      <c r="G24" s="73">
        <v>3918</v>
      </c>
      <c r="H24" s="73">
        <v>4325</v>
      </c>
      <c r="I24" s="73"/>
      <c r="J24" s="73">
        <v>11709</v>
      </c>
      <c r="K24" s="73">
        <v>2961</v>
      </c>
      <c r="L24" s="73">
        <v>8748</v>
      </c>
      <c r="M24" s="73"/>
      <c r="N24" s="73">
        <v>97</v>
      </c>
      <c r="O24" s="73">
        <v>51</v>
      </c>
      <c r="P24" s="73">
        <v>46</v>
      </c>
      <c r="Q24" s="73"/>
      <c r="R24" s="73">
        <v>249</v>
      </c>
      <c r="S24" s="73">
        <v>240</v>
      </c>
      <c r="T24" s="73">
        <v>9</v>
      </c>
    </row>
    <row r="25" spans="1:20" ht="15" customHeight="1" x14ac:dyDescent="0.25">
      <c r="A25" s="332" t="s">
        <v>262</v>
      </c>
      <c r="B25" s="332"/>
      <c r="C25" s="332"/>
      <c r="D25" s="332"/>
      <c r="E25" s="332"/>
      <c r="F25" s="332"/>
      <c r="G25" s="332"/>
      <c r="H25" s="332"/>
      <c r="I25" s="332"/>
      <c r="J25" s="332"/>
      <c r="K25" s="332"/>
      <c r="L25" s="332"/>
      <c r="M25" s="332"/>
      <c r="N25" s="332"/>
      <c r="O25" s="332"/>
      <c r="P25" s="332"/>
      <c r="Q25" s="332"/>
      <c r="R25" s="332"/>
      <c r="S25" s="332"/>
      <c r="T25" s="332"/>
    </row>
  </sheetData>
  <mergeCells count="11">
    <mergeCell ref="A1:T1"/>
    <mergeCell ref="A2:T2"/>
    <mergeCell ref="A3:T3"/>
    <mergeCell ref="R6:T6"/>
    <mergeCell ref="A6:A7"/>
    <mergeCell ref="B6:D6"/>
    <mergeCell ref="F6:H6"/>
    <mergeCell ref="J6:L6"/>
    <mergeCell ref="N6:P6"/>
    <mergeCell ref="A4:T4"/>
    <mergeCell ref="A5:T5"/>
  </mergeCells>
  <hyperlinks>
    <hyperlink ref="U2" location="Contenido!A1" display="Contenido" xr:uid="{E6130006-3791-4AE7-A8D0-C419F4F36DEF}"/>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EE67-7CA0-44A5-A8BF-DE51459881D2}">
  <sheetPr codeName="Hoja135">
    <tabColor rgb="FFAFCAFF"/>
    <pageSetUpPr fitToPage="1"/>
  </sheetPr>
  <dimension ref="A1:U26"/>
  <sheetViews>
    <sheetView showGridLines="0" showOutlineSymbols="0" showWhiteSpace="0" workbookViewId="0">
      <selection activeCell="C35" sqref="C35"/>
    </sheetView>
  </sheetViews>
  <sheetFormatPr baseColWidth="10" defaultColWidth="10" defaultRowHeight="13" x14ac:dyDescent="0.25"/>
  <cols>
    <col min="1" max="1" width="9.7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75" style="229" customWidth="1"/>
    <col min="18" max="20" width="7.83203125" style="8" customWidth="1"/>
    <col min="21" max="21" width="11.58203125" style="8" customWidth="1"/>
    <col min="22" max="16384" width="10" style="8"/>
  </cols>
  <sheetData>
    <row r="1" spans="1:21" ht="14.5" x14ac:dyDescent="0.25">
      <c r="A1" s="474" t="s">
        <v>632</v>
      </c>
      <c r="B1" s="474"/>
      <c r="C1" s="474"/>
      <c r="D1" s="474"/>
      <c r="E1" s="474"/>
      <c r="F1" s="474"/>
      <c r="G1" s="474"/>
      <c r="H1" s="474"/>
      <c r="I1" s="474"/>
      <c r="J1" s="474"/>
      <c r="K1" s="474"/>
      <c r="L1" s="474"/>
      <c r="M1" s="474"/>
      <c r="N1" s="474"/>
      <c r="O1" s="474"/>
      <c r="P1" s="474"/>
      <c r="Q1" s="474"/>
      <c r="R1" s="474"/>
      <c r="S1" s="474"/>
      <c r="T1" s="481"/>
      <c r="U1" s="19"/>
    </row>
    <row r="2" spans="1:21" ht="14.5" x14ac:dyDescent="0.25">
      <c r="A2" s="474" t="s">
        <v>628</v>
      </c>
      <c r="B2" s="474"/>
      <c r="C2" s="474"/>
      <c r="D2" s="474"/>
      <c r="E2" s="474"/>
      <c r="F2" s="474"/>
      <c r="G2" s="474"/>
      <c r="H2" s="474"/>
      <c r="I2" s="474"/>
      <c r="J2" s="474"/>
      <c r="K2" s="474"/>
      <c r="L2" s="474"/>
      <c r="M2" s="474"/>
      <c r="N2" s="474"/>
      <c r="O2" s="474"/>
      <c r="P2" s="474"/>
      <c r="Q2" s="474"/>
      <c r="R2" s="474"/>
      <c r="S2" s="474"/>
      <c r="T2" s="481"/>
      <c r="U2" s="91" t="s">
        <v>0</v>
      </c>
    </row>
    <row r="3" spans="1:21" ht="14.5" x14ac:dyDescent="0.25">
      <c r="A3" s="474" t="s">
        <v>633</v>
      </c>
      <c r="B3" s="474"/>
      <c r="C3" s="474"/>
      <c r="D3" s="474"/>
      <c r="E3" s="474"/>
      <c r="F3" s="474"/>
      <c r="G3" s="474"/>
      <c r="H3" s="474"/>
      <c r="I3" s="474"/>
      <c r="J3" s="474"/>
      <c r="K3" s="474"/>
      <c r="L3" s="474"/>
      <c r="M3" s="474"/>
      <c r="N3" s="474"/>
      <c r="O3" s="474"/>
      <c r="P3" s="474"/>
      <c r="Q3" s="474"/>
      <c r="R3" s="474"/>
      <c r="S3" s="474"/>
      <c r="T3" s="481"/>
      <c r="U3" s="19"/>
    </row>
    <row r="4" spans="1:21" ht="14.5" x14ac:dyDescent="0.25">
      <c r="A4" s="474" t="s">
        <v>634</v>
      </c>
      <c r="B4" s="474"/>
      <c r="C4" s="474"/>
      <c r="D4" s="474"/>
      <c r="E4" s="474"/>
      <c r="F4" s="474"/>
      <c r="G4" s="474"/>
      <c r="H4" s="474"/>
      <c r="I4" s="474"/>
      <c r="J4" s="474"/>
      <c r="K4" s="474"/>
      <c r="L4" s="474"/>
      <c r="M4" s="474"/>
      <c r="N4" s="474"/>
      <c r="O4" s="474"/>
      <c r="P4" s="474"/>
      <c r="Q4" s="474"/>
      <c r="R4" s="474"/>
      <c r="S4" s="474"/>
      <c r="T4" s="481"/>
    </row>
    <row r="5" spans="1:21" ht="14.5" x14ac:dyDescent="0.25">
      <c r="A5" s="474" t="s">
        <v>900</v>
      </c>
      <c r="B5" s="474"/>
      <c r="C5" s="474"/>
      <c r="D5" s="474"/>
      <c r="E5" s="474"/>
      <c r="F5" s="474"/>
      <c r="G5" s="474"/>
      <c r="H5" s="474"/>
      <c r="I5" s="474"/>
      <c r="J5" s="474"/>
      <c r="K5" s="474"/>
      <c r="L5" s="474"/>
      <c r="M5" s="474"/>
      <c r="N5" s="474"/>
      <c r="O5" s="474"/>
      <c r="P5" s="474"/>
      <c r="Q5" s="474"/>
      <c r="R5" s="474"/>
      <c r="S5" s="474"/>
      <c r="T5" s="481"/>
    </row>
    <row r="6" spans="1:21" ht="14.5" x14ac:dyDescent="0.25">
      <c r="A6" s="474" t="s">
        <v>908</v>
      </c>
      <c r="B6" s="474"/>
      <c r="C6" s="474"/>
      <c r="D6" s="474"/>
      <c r="E6" s="474"/>
      <c r="F6" s="474"/>
      <c r="G6" s="474"/>
      <c r="H6" s="474"/>
      <c r="I6" s="474"/>
      <c r="J6" s="474"/>
      <c r="K6" s="474"/>
      <c r="L6" s="474"/>
      <c r="M6" s="474"/>
      <c r="N6" s="474"/>
      <c r="O6" s="474"/>
      <c r="P6" s="474"/>
      <c r="Q6" s="474"/>
      <c r="R6" s="474"/>
      <c r="S6" s="474"/>
      <c r="T6" s="481"/>
    </row>
    <row r="7" spans="1:21" ht="18.75" customHeight="1" x14ac:dyDescent="0.25">
      <c r="A7" s="473" t="s">
        <v>612</v>
      </c>
      <c r="B7" s="480" t="s">
        <v>188</v>
      </c>
      <c r="C7" s="480"/>
      <c r="D7" s="480"/>
      <c r="E7" s="140"/>
      <c r="F7" s="480" t="s">
        <v>243</v>
      </c>
      <c r="G7" s="480"/>
      <c r="H7" s="480"/>
      <c r="I7" s="140"/>
      <c r="J7" s="480" t="s">
        <v>244</v>
      </c>
      <c r="K7" s="480"/>
      <c r="L7" s="480"/>
      <c r="M7" s="140"/>
      <c r="N7" s="480" t="s">
        <v>635</v>
      </c>
      <c r="O7" s="480"/>
      <c r="P7" s="480"/>
      <c r="Q7" s="140"/>
      <c r="R7" s="480" t="s">
        <v>636</v>
      </c>
      <c r="S7" s="480"/>
      <c r="T7" s="480"/>
    </row>
    <row r="8" spans="1:21" ht="18.75" customHeight="1" x14ac:dyDescent="0.25">
      <c r="A8" s="473"/>
      <c r="B8" s="112" t="s">
        <v>188</v>
      </c>
      <c r="C8" s="112" t="s">
        <v>258</v>
      </c>
      <c r="D8" s="112" t="s">
        <v>259</v>
      </c>
      <c r="E8" s="112"/>
      <c r="F8" s="112" t="s">
        <v>188</v>
      </c>
      <c r="G8" s="112" t="s">
        <v>258</v>
      </c>
      <c r="H8" s="112" t="s">
        <v>259</v>
      </c>
      <c r="I8" s="112"/>
      <c r="J8" s="112" t="s">
        <v>188</v>
      </c>
      <c r="K8" s="112" t="s">
        <v>258</v>
      </c>
      <c r="L8" s="112" t="s">
        <v>259</v>
      </c>
      <c r="M8" s="112"/>
      <c r="N8" s="112" t="s">
        <v>188</v>
      </c>
      <c r="O8" s="112" t="s">
        <v>258</v>
      </c>
      <c r="P8" s="112" t="s">
        <v>259</v>
      </c>
      <c r="Q8" s="112"/>
      <c r="R8" s="112" t="s">
        <v>188</v>
      </c>
      <c r="S8" s="112" t="s">
        <v>258</v>
      </c>
      <c r="T8" s="112" t="s">
        <v>259</v>
      </c>
    </row>
    <row r="10" spans="1:21" ht="13.5" customHeight="1" x14ac:dyDescent="0.25">
      <c r="A10" s="42">
        <v>2010</v>
      </c>
      <c r="B10" s="71">
        <f t="shared" ref="B10:B19" si="0">+F10+J10+N10+R10</f>
        <v>4779</v>
      </c>
      <c r="C10" s="71">
        <v>2166</v>
      </c>
      <c r="D10" s="71">
        <v>2613</v>
      </c>
      <c r="E10" s="71"/>
      <c r="F10" s="71">
        <v>96</v>
      </c>
      <c r="G10" s="71">
        <v>33</v>
      </c>
      <c r="H10" s="71">
        <v>63</v>
      </c>
      <c r="I10" s="71"/>
      <c r="J10" s="71">
        <v>2524</v>
      </c>
      <c r="K10" s="71">
        <v>1303</v>
      </c>
      <c r="L10" s="71">
        <v>1221</v>
      </c>
      <c r="M10" s="71"/>
      <c r="N10" s="71">
        <v>1163</v>
      </c>
      <c r="O10" s="71">
        <v>495</v>
      </c>
      <c r="P10" s="71">
        <v>668</v>
      </c>
      <c r="Q10" s="71"/>
      <c r="R10" s="71">
        <v>996</v>
      </c>
      <c r="S10" s="71">
        <v>335</v>
      </c>
      <c r="T10" s="71">
        <v>661</v>
      </c>
    </row>
    <row r="11" spans="1:21" ht="13.5" customHeight="1" x14ac:dyDescent="0.25">
      <c r="A11" s="42">
        <v>2011</v>
      </c>
      <c r="B11" s="71">
        <f t="shared" si="0"/>
        <v>7381</v>
      </c>
      <c r="C11" s="71">
        <v>3580</v>
      </c>
      <c r="D11" s="71">
        <v>3801</v>
      </c>
      <c r="E11" s="71"/>
      <c r="F11" s="71">
        <v>39</v>
      </c>
      <c r="G11" s="71">
        <v>28</v>
      </c>
      <c r="H11" s="71">
        <v>11</v>
      </c>
      <c r="I11" s="71"/>
      <c r="J11" s="71">
        <v>4341</v>
      </c>
      <c r="K11" s="71">
        <v>2368</v>
      </c>
      <c r="L11" s="71">
        <v>1973</v>
      </c>
      <c r="M11" s="71"/>
      <c r="N11" s="71">
        <v>1793</v>
      </c>
      <c r="O11" s="71">
        <v>754</v>
      </c>
      <c r="P11" s="71">
        <v>1039</v>
      </c>
      <c r="Q11" s="71"/>
      <c r="R11" s="71">
        <v>1208</v>
      </c>
      <c r="S11" s="71">
        <v>430</v>
      </c>
      <c r="T11" s="71">
        <v>778</v>
      </c>
    </row>
    <row r="12" spans="1:21" ht="13.5" customHeight="1" x14ac:dyDescent="0.25">
      <c r="A12" s="42">
        <v>2012</v>
      </c>
      <c r="B12" s="71">
        <f t="shared" si="0"/>
        <v>8574</v>
      </c>
      <c r="C12" s="71">
        <v>4303</v>
      </c>
      <c r="D12" s="71">
        <v>4271</v>
      </c>
      <c r="E12" s="71"/>
      <c r="F12" s="71">
        <v>101</v>
      </c>
      <c r="G12" s="71">
        <v>74</v>
      </c>
      <c r="H12" s="71">
        <v>27</v>
      </c>
      <c r="I12" s="71"/>
      <c r="J12" s="71">
        <v>5330</v>
      </c>
      <c r="K12" s="71">
        <v>2961</v>
      </c>
      <c r="L12" s="71">
        <v>2369</v>
      </c>
      <c r="M12" s="71"/>
      <c r="N12" s="71">
        <v>2187</v>
      </c>
      <c r="O12" s="71">
        <v>957</v>
      </c>
      <c r="P12" s="71">
        <v>1230</v>
      </c>
      <c r="Q12" s="71"/>
      <c r="R12" s="71">
        <v>956</v>
      </c>
      <c r="S12" s="71">
        <v>311</v>
      </c>
      <c r="T12" s="71">
        <v>645</v>
      </c>
    </row>
    <row r="13" spans="1:21" ht="13.5" customHeight="1" x14ac:dyDescent="0.25">
      <c r="A13" s="42">
        <v>2013</v>
      </c>
      <c r="B13" s="71">
        <f t="shared" si="0"/>
        <v>7741</v>
      </c>
      <c r="C13" s="71">
        <v>3909</v>
      </c>
      <c r="D13" s="71">
        <v>3832</v>
      </c>
      <c r="E13" s="71"/>
      <c r="F13" s="71">
        <v>251</v>
      </c>
      <c r="G13" s="71">
        <v>150</v>
      </c>
      <c r="H13" s="71">
        <v>101</v>
      </c>
      <c r="I13" s="71"/>
      <c r="J13" s="71">
        <v>4198</v>
      </c>
      <c r="K13" s="71">
        <v>2406</v>
      </c>
      <c r="L13" s="71">
        <v>1792</v>
      </c>
      <c r="M13" s="71"/>
      <c r="N13" s="71">
        <v>2292</v>
      </c>
      <c r="O13" s="71">
        <v>1022</v>
      </c>
      <c r="P13" s="71">
        <v>1270</v>
      </c>
      <c r="Q13" s="71"/>
      <c r="R13" s="71">
        <v>1000</v>
      </c>
      <c r="S13" s="71">
        <v>331</v>
      </c>
      <c r="T13" s="71">
        <v>669</v>
      </c>
    </row>
    <row r="14" spans="1:21" ht="13.5" customHeight="1" x14ac:dyDescent="0.25">
      <c r="A14" s="42">
        <v>2014</v>
      </c>
      <c r="B14" s="71">
        <f t="shared" si="0"/>
        <v>7185</v>
      </c>
      <c r="C14" s="71">
        <v>3712</v>
      </c>
      <c r="D14" s="71">
        <v>3473</v>
      </c>
      <c r="E14" s="71"/>
      <c r="F14" s="71">
        <v>84</v>
      </c>
      <c r="G14" s="71">
        <v>67</v>
      </c>
      <c r="H14" s="71">
        <v>17</v>
      </c>
      <c r="I14" s="71"/>
      <c r="J14" s="71">
        <v>3978</v>
      </c>
      <c r="K14" s="71">
        <v>2280</v>
      </c>
      <c r="L14" s="71">
        <v>1698</v>
      </c>
      <c r="M14" s="71"/>
      <c r="N14" s="71">
        <v>2223</v>
      </c>
      <c r="O14" s="71">
        <v>1106</v>
      </c>
      <c r="P14" s="71">
        <v>1117</v>
      </c>
      <c r="Q14" s="71"/>
      <c r="R14" s="71">
        <v>900</v>
      </c>
      <c r="S14" s="71">
        <v>259</v>
      </c>
      <c r="T14" s="71">
        <v>641</v>
      </c>
    </row>
    <row r="15" spans="1:21" ht="13.5" customHeight="1" x14ac:dyDescent="0.25">
      <c r="A15" s="42">
        <v>2015</v>
      </c>
      <c r="B15" s="71">
        <f t="shared" si="0"/>
        <v>7197</v>
      </c>
      <c r="C15" s="71">
        <v>3647</v>
      </c>
      <c r="D15" s="71">
        <v>3550</v>
      </c>
      <c r="E15" s="71"/>
      <c r="F15" s="71">
        <v>98</v>
      </c>
      <c r="G15" s="71">
        <v>62</v>
      </c>
      <c r="H15" s="71">
        <v>36</v>
      </c>
      <c r="I15" s="71"/>
      <c r="J15" s="71">
        <v>4077</v>
      </c>
      <c r="K15" s="71">
        <v>2303</v>
      </c>
      <c r="L15" s="71">
        <v>1774</v>
      </c>
      <c r="M15" s="71"/>
      <c r="N15" s="71">
        <v>2026</v>
      </c>
      <c r="O15" s="71">
        <v>915</v>
      </c>
      <c r="P15" s="71">
        <v>1111</v>
      </c>
      <c r="Q15" s="71"/>
      <c r="R15" s="71">
        <v>996</v>
      </c>
      <c r="S15" s="71">
        <v>367</v>
      </c>
      <c r="T15" s="71">
        <v>629</v>
      </c>
    </row>
    <row r="16" spans="1:21" ht="13.5" customHeight="1" x14ac:dyDescent="0.25">
      <c r="A16" s="42">
        <v>2016</v>
      </c>
      <c r="B16" s="71">
        <f t="shared" si="0"/>
        <v>7114</v>
      </c>
      <c r="C16" s="71">
        <v>3538</v>
      </c>
      <c r="D16" s="71">
        <v>3576</v>
      </c>
      <c r="E16" s="71"/>
      <c r="F16" s="71">
        <v>212</v>
      </c>
      <c r="G16" s="71">
        <v>85</v>
      </c>
      <c r="H16" s="71">
        <v>127</v>
      </c>
      <c r="I16" s="71"/>
      <c r="J16" s="71">
        <v>4056</v>
      </c>
      <c r="K16" s="71">
        <v>2276</v>
      </c>
      <c r="L16" s="71">
        <v>1780</v>
      </c>
      <c r="M16" s="71"/>
      <c r="N16" s="71">
        <v>2019</v>
      </c>
      <c r="O16" s="71">
        <v>960</v>
      </c>
      <c r="P16" s="71">
        <v>1059</v>
      </c>
      <c r="Q16" s="71"/>
      <c r="R16" s="71">
        <v>827</v>
      </c>
      <c r="S16" s="71">
        <v>217</v>
      </c>
      <c r="T16" s="71">
        <v>610</v>
      </c>
    </row>
    <row r="17" spans="1:20" ht="13.5" customHeight="1" x14ac:dyDescent="0.25">
      <c r="A17" s="42">
        <v>2017</v>
      </c>
      <c r="B17" s="71">
        <f t="shared" si="0"/>
        <v>8327</v>
      </c>
      <c r="C17" s="71">
        <v>4035</v>
      </c>
      <c r="D17" s="71">
        <v>4292</v>
      </c>
      <c r="E17" s="71"/>
      <c r="F17" s="71">
        <v>234</v>
      </c>
      <c r="G17" s="71">
        <v>97</v>
      </c>
      <c r="H17" s="71">
        <v>137</v>
      </c>
      <c r="I17" s="71"/>
      <c r="J17" s="71">
        <v>4808</v>
      </c>
      <c r="K17" s="71">
        <v>2542</v>
      </c>
      <c r="L17" s="71">
        <v>2266</v>
      </c>
      <c r="M17" s="71"/>
      <c r="N17" s="71">
        <v>2407</v>
      </c>
      <c r="O17" s="71">
        <v>1147</v>
      </c>
      <c r="P17" s="71">
        <v>1260</v>
      </c>
      <c r="Q17" s="71"/>
      <c r="R17" s="71">
        <v>878</v>
      </c>
      <c r="S17" s="71">
        <v>249</v>
      </c>
      <c r="T17" s="71">
        <v>629</v>
      </c>
    </row>
    <row r="18" spans="1:20" ht="13.5" customHeight="1" x14ac:dyDescent="0.25">
      <c r="A18" s="42">
        <v>2018</v>
      </c>
      <c r="B18" s="71">
        <f t="shared" si="0"/>
        <v>8718</v>
      </c>
      <c r="C18" s="71">
        <v>4469</v>
      </c>
      <c r="D18" s="71">
        <v>4249</v>
      </c>
      <c r="E18" s="71"/>
      <c r="F18" s="71">
        <v>223</v>
      </c>
      <c r="G18" s="71">
        <v>128</v>
      </c>
      <c r="H18" s="71">
        <v>95</v>
      </c>
      <c r="I18" s="71"/>
      <c r="J18" s="71">
        <v>4855</v>
      </c>
      <c r="K18" s="71">
        <v>2719</v>
      </c>
      <c r="L18" s="71">
        <v>2136</v>
      </c>
      <c r="M18" s="71"/>
      <c r="N18" s="71">
        <v>2686</v>
      </c>
      <c r="O18" s="71">
        <v>1355</v>
      </c>
      <c r="P18" s="71">
        <v>1331</v>
      </c>
      <c r="Q18" s="71"/>
      <c r="R18" s="71">
        <v>954</v>
      </c>
      <c r="S18" s="71">
        <v>267</v>
      </c>
      <c r="T18" s="71">
        <v>687</v>
      </c>
    </row>
    <row r="19" spans="1:20" ht="13.5" customHeight="1" x14ac:dyDescent="0.25">
      <c r="A19" s="42">
        <v>2019</v>
      </c>
      <c r="B19" s="71">
        <f t="shared" si="0"/>
        <v>9533</v>
      </c>
      <c r="C19" s="71">
        <v>4505</v>
      </c>
      <c r="D19" s="71">
        <v>5028</v>
      </c>
      <c r="E19" s="71"/>
      <c r="F19" s="71">
        <v>266</v>
      </c>
      <c r="G19" s="71">
        <v>92</v>
      </c>
      <c r="H19" s="71">
        <v>174</v>
      </c>
      <c r="I19" s="71"/>
      <c r="J19" s="71">
        <v>4433</v>
      </c>
      <c r="K19" s="71">
        <v>2316</v>
      </c>
      <c r="L19" s="71">
        <v>2117</v>
      </c>
      <c r="M19" s="71"/>
      <c r="N19" s="71">
        <v>3483</v>
      </c>
      <c r="O19" s="71">
        <v>1691</v>
      </c>
      <c r="P19" s="71">
        <v>1792</v>
      </c>
      <c r="Q19" s="71"/>
      <c r="R19" s="71">
        <v>1351</v>
      </c>
      <c r="S19" s="71">
        <v>406</v>
      </c>
      <c r="T19" s="71">
        <v>945</v>
      </c>
    </row>
    <row r="20" spans="1:20" ht="13.5" customHeight="1" x14ac:dyDescent="0.25">
      <c r="A20" s="42">
        <v>2020</v>
      </c>
      <c r="B20" s="71">
        <f>+F20+J20+N20+R20</f>
        <v>9472</v>
      </c>
      <c r="C20" s="71">
        <f t="shared" ref="C20:D23" si="1">+G20+K20+O20+S20</f>
        <v>4383</v>
      </c>
      <c r="D20" s="71">
        <f t="shared" si="1"/>
        <v>5089</v>
      </c>
      <c r="E20" s="71"/>
      <c r="F20" s="71">
        <f>+G20+H20</f>
        <v>432</v>
      </c>
      <c r="G20" s="71">
        <v>276</v>
      </c>
      <c r="H20" s="71">
        <v>156</v>
      </c>
      <c r="I20" s="71"/>
      <c r="J20" s="71">
        <f>+K20+L20</f>
        <v>4163</v>
      </c>
      <c r="K20" s="71">
        <v>2081</v>
      </c>
      <c r="L20" s="71">
        <v>2082</v>
      </c>
      <c r="M20" s="71"/>
      <c r="N20" s="71">
        <f>+O20+P20</f>
        <v>3300</v>
      </c>
      <c r="O20" s="71">
        <v>1531</v>
      </c>
      <c r="P20" s="71">
        <v>1769</v>
      </c>
      <c r="Q20" s="71"/>
      <c r="R20" s="71">
        <f>+S20+T20</f>
        <v>1577</v>
      </c>
      <c r="S20" s="71">
        <v>495</v>
      </c>
      <c r="T20" s="71">
        <v>1082</v>
      </c>
    </row>
    <row r="21" spans="1:20" ht="13.5" customHeight="1" x14ac:dyDescent="0.25">
      <c r="A21" s="42">
        <v>2021</v>
      </c>
      <c r="B21" s="71">
        <f>+F21+J21+N21+R21</f>
        <v>9284</v>
      </c>
      <c r="C21" s="71">
        <f t="shared" si="1"/>
        <v>3873</v>
      </c>
      <c r="D21" s="71">
        <f t="shared" si="1"/>
        <v>5411</v>
      </c>
      <c r="E21" s="71"/>
      <c r="F21" s="71">
        <v>276</v>
      </c>
      <c r="G21" s="71">
        <v>104</v>
      </c>
      <c r="H21" s="71">
        <v>172</v>
      </c>
      <c r="I21" s="71"/>
      <c r="J21" s="71">
        <v>3376</v>
      </c>
      <c r="K21" s="71">
        <v>1599</v>
      </c>
      <c r="L21" s="71">
        <v>1777</v>
      </c>
      <c r="M21" s="71"/>
      <c r="N21" s="71">
        <v>3758</v>
      </c>
      <c r="O21" s="71">
        <v>1642</v>
      </c>
      <c r="P21" s="71">
        <v>2116</v>
      </c>
      <c r="Q21" s="71"/>
      <c r="R21" s="71">
        <v>1874</v>
      </c>
      <c r="S21" s="71">
        <v>528</v>
      </c>
      <c r="T21" s="71">
        <v>1346</v>
      </c>
    </row>
    <row r="22" spans="1:20" ht="13.5" customHeight="1" x14ac:dyDescent="0.25">
      <c r="A22" s="42">
        <v>2022</v>
      </c>
      <c r="B22" s="71">
        <f>+F22+J22+N22+R22</f>
        <v>8026</v>
      </c>
      <c r="C22" s="71">
        <f t="shared" si="1"/>
        <v>3448</v>
      </c>
      <c r="D22" s="71">
        <f t="shared" si="1"/>
        <v>4578</v>
      </c>
      <c r="E22" s="71"/>
      <c r="F22" s="71">
        <v>202</v>
      </c>
      <c r="G22" s="71">
        <v>59</v>
      </c>
      <c r="H22" s="71">
        <v>143</v>
      </c>
      <c r="I22" s="71"/>
      <c r="J22" s="71">
        <v>3083</v>
      </c>
      <c r="K22" s="71">
        <v>1502</v>
      </c>
      <c r="L22" s="71">
        <v>1581</v>
      </c>
      <c r="M22" s="71"/>
      <c r="N22" s="71">
        <v>3125</v>
      </c>
      <c r="O22" s="71">
        <v>1365</v>
      </c>
      <c r="P22" s="71">
        <v>1760</v>
      </c>
      <c r="Q22" s="71"/>
      <c r="R22" s="71">
        <v>1616</v>
      </c>
      <c r="S22" s="71">
        <v>522</v>
      </c>
      <c r="T22" s="71">
        <v>1094</v>
      </c>
    </row>
    <row r="23" spans="1:20" ht="13.5" customHeight="1" x14ac:dyDescent="0.25">
      <c r="A23" s="42">
        <v>2023</v>
      </c>
      <c r="B23" s="72">
        <f>+F23+J23+N23+R23</f>
        <v>7976</v>
      </c>
      <c r="C23" s="72">
        <f t="shared" si="1"/>
        <v>3765</v>
      </c>
      <c r="D23" s="72">
        <f t="shared" si="1"/>
        <v>4211</v>
      </c>
      <c r="E23" s="72"/>
      <c r="F23" s="72">
        <v>170</v>
      </c>
      <c r="G23" s="72">
        <v>56</v>
      </c>
      <c r="H23" s="72">
        <v>114</v>
      </c>
      <c r="I23" s="72"/>
      <c r="J23" s="72">
        <v>3227</v>
      </c>
      <c r="K23" s="72">
        <v>1669</v>
      </c>
      <c r="L23" s="72">
        <v>1558</v>
      </c>
      <c r="M23" s="72"/>
      <c r="N23" s="72">
        <v>3027</v>
      </c>
      <c r="O23" s="72">
        <v>1453</v>
      </c>
      <c r="P23" s="72">
        <v>1574</v>
      </c>
      <c r="Q23" s="72"/>
      <c r="R23" s="72">
        <v>1552</v>
      </c>
      <c r="S23" s="72">
        <v>587</v>
      </c>
      <c r="T23" s="72">
        <v>965</v>
      </c>
    </row>
    <row r="24" spans="1:20" ht="13.5" customHeight="1" x14ac:dyDescent="0.25">
      <c r="A24" s="42">
        <v>2024</v>
      </c>
      <c r="B24" s="72">
        <v>8040</v>
      </c>
      <c r="C24" s="72">
        <v>3707</v>
      </c>
      <c r="D24" s="72">
        <v>4333</v>
      </c>
      <c r="E24" s="72"/>
      <c r="F24" s="72">
        <v>107</v>
      </c>
      <c r="G24" s="72">
        <v>35</v>
      </c>
      <c r="H24" s="72">
        <v>72</v>
      </c>
      <c r="I24" s="72"/>
      <c r="J24" s="72">
        <v>3314</v>
      </c>
      <c r="K24" s="72">
        <v>1814</v>
      </c>
      <c r="L24" s="72">
        <v>1500</v>
      </c>
      <c r="M24" s="72"/>
      <c r="N24" s="72">
        <v>2944</v>
      </c>
      <c r="O24" s="72">
        <v>1410</v>
      </c>
      <c r="P24" s="72">
        <v>1534</v>
      </c>
      <c r="Q24" s="72"/>
      <c r="R24" s="72">
        <v>1675</v>
      </c>
      <c r="S24" s="72">
        <v>448</v>
      </c>
      <c r="T24" s="72">
        <v>1227</v>
      </c>
    </row>
    <row r="25" spans="1:20" ht="13.5" customHeight="1" thickBot="1" x14ac:dyDescent="0.3">
      <c r="A25" s="77">
        <v>2025</v>
      </c>
      <c r="B25" s="73">
        <f>+F25+J25+N25+R25</f>
        <v>8243</v>
      </c>
      <c r="C25" s="73">
        <f t="shared" ref="C25" si="2">+G25+K25+O25+S25</f>
        <v>3918</v>
      </c>
      <c r="D25" s="73">
        <f t="shared" ref="D25" si="3">+H25+L25+P25+T25</f>
        <v>4325</v>
      </c>
      <c r="E25" s="73"/>
      <c r="F25" s="73">
        <v>265</v>
      </c>
      <c r="G25" s="73">
        <v>141</v>
      </c>
      <c r="H25" s="73">
        <v>124</v>
      </c>
      <c r="I25" s="73"/>
      <c r="J25" s="73">
        <v>3547</v>
      </c>
      <c r="K25" s="73">
        <v>1817</v>
      </c>
      <c r="L25" s="73">
        <v>1730</v>
      </c>
      <c r="M25" s="73"/>
      <c r="N25" s="73">
        <v>3112</v>
      </c>
      <c r="O25" s="73">
        <v>1548</v>
      </c>
      <c r="P25" s="73">
        <v>1564</v>
      </c>
      <c r="Q25" s="73"/>
      <c r="R25" s="73">
        <v>1319</v>
      </c>
      <c r="S25" s="73">
        <v>412</v>
      </c>
      <c r="T25" s="73">
        <v>907</v>
      </c>
    </row>
    <row r="26" spans="1:20" ht="15" customHeight="1" x14ac:dyDescent="0.25">
      <c r="A26" s="332" t="s">
        <v>262</v>
      </c>
      <c r="B26" s="332"/>
      <c r="C26" s="332"/>
      <c r="D26" s="332"/>
      <c r="E26" s="332"/>
      <c r="F26" s="332"/>
      <c r="G26" s="332"/>
      <c r="H26" s="332"/>
      <c r="I26" s="332"/>
      <c r="J26" s="332"/>
      <c r="K26" s="332"/>
      <c r="L26" s="332"/>
      <c r="M26" s="332"/>
      <c r="N26" s="332"/>
      <c r="O26" s="332"/>
      <c r="P26" s="332"/>
      <c r="Q26" s="332"/>
      <c r="R26" s="332"/>
      <c r="S26" s="332"/>
      <c r="T26" s="332"/>
    </row>
  </sheetData>
  <mergeCells count="12">
    <mergeCell ref="R7:T7"/>
    <mergeCell ref="A1:T1"/>
    <mergeCell ref="A2:T2"/>
    <mergeCell ref="A3:T3"/>
    <mergeCell ref="A4:T4"/>
    <mergeCell ref="A5:T5"/>
    <mergeCell ref="A6:T6"/>
    <mergeCell ref="A7:A8"/>
    <mergeCell ref="B7:D7"/>
    <mergeCell ref="F7:H7"/>
    <mergeCell ref="J7:L7"/>
    <mergeCell ref="N7:P7"/>
  </mergeCells>
  <conditionalFormatting sqref="B10:T25">
    <cfRule type="cellIs" dxfId="78" priority="1" operator="equal">
      <formula>0</formula>
    </cfRule>
  </conditionalFormatting>
  <hyperlinks>
    <hyperlink ref="U2" location="Contenido!A1" display="Contenido" xr:uid="{6C56CE9E-FF30-476A-844D-8E36CFE3275A}"/>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AC29C-C306-4E02-B660-906FB685205E}">
  <sheetPr codeName="Hoja136">
    <tabColor rgb="FFAFCAFF"/>
    <pageSetUpPr fitToPage="1"/>
  </sheetPr>
  <dimension ref="A1:Y20"/>
  <sheetViews>
    <sheetView showGridLines="0" showOutlineSymbols="0" showWhiteSpace="0" zoomScaleNormal="100" workbookViewId="0">
      <selection activeCell="C35" sqref="C35"/>
    </sheetView>
  </sheetViews>
  <sheetFormatPr baseColWidth="10" defaultColWidth="10" defaultRowHeight="13" x14ac:dyDescent="0.25"/>
  <cols>
    <col min="1" max="1" width="28.83203125" style="8" customWidth="1"/>
    <col min="2" max="4" width="11.5" style="229" customWidth="1"/>
    <col min="5" max="5" width="11.5" style="8" customWidth="1"/>
    <col min="6" max="16384" width="10" style="8"/>
  </cols>
  <sheetData>
    <row r="1" spans="1:25" ht="14.5" x14ac:dyDescent="0.25">
      <c r="A1" s="475" t="s">
        <v>637</v>
      </c>
      <c r="B1" s="475"/>
      <c r="C1" s="475"/>
      <c r="D1" s="475"/>
      <c r="E1" s="19"/>
    </row>
    <row r="2" spans="1:25" ht="14.5" x14ac:dyDescent="0.25">
      <c r="A2" s="475" t="s">
        <v>638</v>
      </c>
      <c r="B2" s="475"/>
      <c r="C2" s="475"/>
      <c r="D2" s="475"/>
      <c r="E2" s="91" t="s">
        <v>0</v>
      </c>
    </row>
    <row r="3" spans="1:25" ht="14.5" x14ac:dyDescent="0.25">
      <c r="A3" s="475" t="s">
        <v>639</v>
      </c>
      <c r="B3" s="475"/>
      <c r="C3" s="475"/>
      <c r="D3" s="475"/>
      <c r="E3" s="19"/>
    </row>
    <row r="4" spans="1:25" ht="14.5" x14ac:dyDescent="0.25">
      <c r="A4" s="474" t="s">
        <v>640</v>
      </c>
      <c r="B4" s="474"/>
      <c r="C4" s="474"/>
      <c r="D4" s="474"/>
    </row>
    <row r="5" spans="1:25" ht="14.5" x14ac:dyDescent="0.25">
      <c r="A5" s="474" t="s">
        <v>900</v>
      </c>
      <c r="B5" s="474"/>
      <c r="C5" s="474"/>
      <c r="D5" s="474"/>
    </row>
    <row r="6" spans="1:25" ht="14.5" x14ac:dyDescent="0.25">
      <c r="A6" s="475" t="s">
        <v>909</v>
      </c>
      <c r="B6" s="475"/>
      <c r="C6" s="475"/>
      <c r="D6" s="475"/>
    </row>
    <row r="7" spans="1:25" ht="19.149999999999999" customHeight="1" x14ac:dyDescent="0.25">
      <c r="A7" s="133" t="s">
        <v>641</v>
      </c>
      <c r="B7" s="141" t="s">
        <v>188</v>
      </c>
      <c r="C7" s="142" t="s">
        <v>258</v>
      </c>
      <c r="D7" s="142" t="s">
        <v>259</v>
      </c>
    </row>
    <row r="8" spans="1:25" x14ac:dyDescent="0.25">
      <c r="A8" s="44"/>
      <c r="B8" s="44"/>
      <c r="C8" s="44"/>
      <c r="D8" s="44"/>
    </row>
    <row r="9" spans="1:25" s="6" customFormat="1" ht="15.75" customHeight="1" x14ac:dyDescent="0.25">
      <c r="A9" s="157" t="s">
        <v>188</v>
      </c>
      <c r="B9" s="25">
        <f>+B16+B17+B10+B18</f>
        <v>20298</v>
      </c>
      <c r="C9" s="25">
        <f t="shared" ref="C9:D9" si="0">+C16+C17+C10+C18</f>
        <v>7170</v>
      </c>
      <c r="D9" s="25">
        <f t="shared" si="0"/>
        <v>13128</v>
      </c>
      <c r="E9" s="25"/>
      <c r="F9" s="25"/>
      <c r="G9" s="25"/>
      <c r="H9" s="25"/>
      <c r="I9" s="25"/>
      <c r="J9" s="25"/>
      <c r="K9" s="25"/>
      <c r="L9" s="25"/>
      <c r="M9" s="25"/>
      <c r="N9" s="25"/>
      <c r="O9" s="25"/>
      <c r="P9" s="25"/>
      <c r="Q9" s="25"/>
      <c r="R9" s="25"/>
      <c r="S9" s="25"/>
      <c r="T9" s="25"/>
      <c r="U9" s="25"/>
      <c r="V9" s="25"/>
      <c r="W9" s="25"/>
      <c r="X9" s="25"/>
    </row>
    <row r="10" spans="1:25" s="6" customFormat="1" ht="15.75" customHeight="1" x14ac:dyDescent="0.25">
      <c r="A10" s="282" t="s">
        <v>642</v>
      </c>
      <c r="B10" s="25">
        <f t="shared" ref="B10" si="1">+C10+D10</f>
        <v>8243</v>
      </c>
      <c r="C10" s="25">
        <f>+C11+C12+C13</f>
        <v>3918</v>
      </c>
      <c r="D10" s="25">
        <f>+D11+D12+D13</f>
        <v>4325</v>
      </c>
      <c r="E10" s="25"/>
      <c r="F10" s="25"/>
      <c r="G10" s="25"/>
      <c r="H10" s="25"/>
      <c r="I10" s="25"/>
      <c r="J10" s="25"/>
      <c r="K10" s="25"/>
      <c r="L10" s="25"/>
      <c r="M10" s="25"/>
      <c r="N10" s="25"/>
      <c r="O10" s="25"/>
      <c r="P10" s="25"/>
      <c r="Q10" s="25"/>
      <c r="R10" s="25"/>
      <c r="S10" s="25"/>
      <c r="T10" s="25"/>
      <c r="U10" s="25"/>
      <c r="V10" s="25"/>
      <c r="W10" s="25"/>
      <c r="X10" s="25"/>
    </row>
    <row r="11" spans="1:25" s="242" customFormat="1" ht="15.75" customHeight="1" x14ac:dyDescent="0.25">
      <c r="A11" s="27" t="s">
        <v>643</v>
      </c>
      <c r="B11" s="7">
        <v>265</v>
      </c>
      <c r="C11" s="7">
        <v>141</v>
      </c>
      <c r="D11" s="7">
        <v>124</v>
      </c>
      <c r="E11" s="7"/>
      <c r="F11" s="7"/>
      <c r="G11" s="7"/>
      <c r="H11" s="7"/>
      <c r="I11" s="7"/>
      <c r="J11" s="7"/>
      <c r="K11" s="7"/>
      <c r="L11" s="7"/>
      <c r="M11" s="7"/>
      <c r="N11" s="7"/>
      <c r="O11" s="7"/>
      <c r="P11" s="7"/>
      <c r="Q11" s="28"/>
      <c r="R11" s="7"/>
      <c r="S11" s="7"/>
      <c r="T11" s="7"/>
      <c r="U11" s="7"/>
      <c r="V11" s="7"/>
      <c r="W11" s="7"/>
      <c r="X11" s="7"/>
      <c r="Y11" s="175"/>
    </row>
    <row r="12" spans="1:25" s="242" customFormat="1" ht="15.75" customHeight="1" x14ac:dyDescent="0.25">
      <c r="A12" s="27" t="s">
        <v>644</v>
      </c>
      <c r="B12" s="7">
        <v>3547</v>
      </c>
      <c r="C12" s="7">
        <v>1817</v>
      </c>
      <c r="D12" s="7">
        <v>1730</v>
      </c>
      <c r="E12" s="7"/>
      <c r="F12" s="7"/>
      <c r="G12" s="7"/>
      <c r="H12" s="7"/>
      <c r="I12" s="7"/>
      <c r="J12" s="7"/>
      <c r="K12" s="7"/>
      <c r="L12" s="7"/>
      <c r="M12" s="7"/>
      <c r="N12" s="7"/>
      <c r="O12" s="7"/>
      <c r="P12" s="7"/>
      <c r="Q12" s="28"/>
      <c r="R12" s="7"/>
      <c r="S12" s="7"/>
      <c r="T12" s="7"/>
      <c r="U12" s="7"/>
      <c r="V12" s="7"/>
      <c r="W12" s="7"/>
      <c r="X12" s="7"/>
      <c r="Y12" s="175"/>
    </row>
    <row r="13" spans="1:25" s="242" customFormat="1" ht="15.75" customHeight="1" x14ac:dyDescent="0.25">
      <c r="A13" s="27" t="s">
        <v>645</v>
      </c>
      <c r="B13" s="7">
        <v>4431</v>
      </c>
      <c r="C13" s="7">
        <v>1960</v>
      </c>
      <c r="D13" s="7">
        <v>2471</v>
      </c>
      <c r="E13" s="7"/>
      <c r="F13" s="7"/>
      <c r="G13" s="7"/>
      <c r="H13" s="7"/>
      <c r="I13" s="7"/>
      <c r="J13" s="7"/>
      <c r="K13" s="7"/>
      <c r="L13" s="7"/>
      <c r="M13" s="7"/>
      <c r="N13" s="7"/>
      <c r="O13" s="7"/>
      <c r="P13" s="7"/>
      <c r="Q13" s="28"/>
      <c r="R13" s="7"/>
      <c r="S13" s="7"/>
      <c r="T13" s="7"/>
      <c r="U13" s="7"/>
      <c r="V13" s="7"/>
      <c r="W13" s="7"/>
      <c r="X13" s="7"/>
      <c r="Y13" s="175"/>
    </row>
    <row r="14" spans="1:25" ht="15.75" customHeight="1" x14ac:dyDescent="0.25">
      <c r="A14" s="376" t="s">
        <v>202</v>
      </c>
      <c r="B14" s="250">
        <v>3112</v>
      </c>
      <c r="C14" s="250">
        <v>1548</v>
      </c>
      <c r="D14" s="250">
        <v>1564</v>
      </c>
    </row>
    <row r="15" spans="1:25" ht="15.75" customHeight="1" x14ac:dyDescent="0.25">
      <c r="A15" s="376" t="s">
        <v>203</v>
      </c>
      <c r="B15" s="250">
        <v>1319</v>
      </c>
      <c r="C15" s="250">
        <v>412</v>
      </c>
      <c r="D15" s="250">
        <v>907</v>
      </c>
    </row>
    <row r="16" spans="1:25" s="6" customFormat="1" ht="15.75" customHeight="1" x14ac:dyDescent="0.25">
      <c r="A16" s="282" t="s">
        <v>631</v>
      </c>
      <c r="B16" s="25">
        <v>11709</v>
      </c>
      <c r="C16" s="25">
        <v>2961</v>
      </c>
      <c r="D16" s="25">
        <v>8748</v>
      </c>
      <c r="E16" s="25"/>
      <c r="F16" s="25"/>
      <c r="G16" s="25"/>
      <c r="H16" s="25"/>
      <c r="I16" s="25"/>
      <c r="J16" s="25"/>
      <c r="K16" s="25"/>
      <c r="L16" s="25"/>
      <c r="M16" s="25"/>
      <c r="N16" s="25"/>
      <c r="O16" s="25"/>
      <c r="P16" s="25"/>
      <c r="Q16" s="25"/>
      <c r="R16" s="25"/>
      <c r="S16" s="25"/>
      <c r="T16" s="25"/>
      <c r="U16" s="25"/>
      <c r="V16" s="25"/>
      <c r="W16" s="25"/>
      <c r="X16" s="25"/>
    </row>
    <row r="17" spans="1:24" s="6" customFormat="1" ht="15.75" customHeight="1" x14ac:dyDescent="0.25">
      <c r="A17" s="282" t="s">
        <v>553</v>
      </c>
      <c r="B17" s="25">
        <v>97</v>
      </c>
      <c r="C17" s="25">
        <v>51</v>
      </c>
      <c r="D17" s="25">
        <v>46</v>
      </c>
      <c r="E17" s="25"/>
      <c r="F17" s="25"/>
      <c r="G17" s="25"/>
      <c r="H17" s="25"/>
      <c r="I17" s="25"/>
      <c r="J17" s="25"/>
      <c r="K17" s="25"/>
      <c r="L17" s="25"/>
      <c r="M17" s="25"/>
      <c r="N17" s="25"/>
      <c r="O17" s="25"/>
      <c r="P17" s="25"/>
      <c r="Q17" s="25"/>
      <c r="R17" s="25"/>
      <c r="S17" s="25"/>
      <c r="T17" s="25"/>
      <c r="U17" s="25"/>
      <c r="V17" s="25"/>
      <c r="W17" s="25"/>
      <c r="X17" s="25"/>
    </row>
    <row r="18" spans="1:24" s="6" customFormat="1" ht="15.75" customHeight="1" thickBot="1" x14ac:dyDescent="0.3">
      <c r="A18" s="282" t="s">
        <v>1075</v>
      </c>
      <c r="B18" s="25">
        <v>249</v>
      </c>
      <c r="C18" s="25">
        <v>240</v>
      </c>
      <c r="D18" s="25">
        <v>9</v>
      </c>
      <c r="E18" s="25"/>
      <c r="F18" s="25"/>
      <c r="G18" s="25"/>
      <c r="H18" s="25"/>
      <c r="I18" s="25"/>
      <c r="J18" s="25"/>
      <c r="K18" s="25"/>
      <c r="L18" s="25"/>
      <c r="M18" s="25"/>
      <c r="N18" s="25"/>
      <c r="O18" s="25"/>
      <c r="P18" s="25"/>
      <c r="Q18" s="25"/>
      <c r="R18" s="25"/>
      <c r="S18" s="25"/>
      <c r="T18" s="25"/>
      <c r="U18" s="25"/>
      <c r="V18" s="25"/>
      <c r="W18" s="25"/>
      <c r="X18" s="25"/>
    </row>
    <row r="19" spans="1:24" ht="15" customHeight="1" x14ac:dyDescent="0.25">
      <c r="A19" s="332" t="s">
        <v>262</v>
      </c>
      <c r="B19" s="332"/>
      <c r="C19" s="332"/>
      <c r="D19" s="332"/>
    </row>
    <row r="20" spans="1:24" x14ac:dyDescent="0.25">
      <c r="B20" s="8"/>
      <c r="C20" s="8"/>
      <c r="D20" s="8"/>
    </row>
  </sheetData>
  <mergeCells count="6">
    <mergeCell ref="A6:D6"/>
    <mergeCell ref="A1:D1"/>
    <mergeCell ref="A2:D2"/>
    <mergeCell ref="A3:D3"/>
    <mergeCell ref="A4:D4"/>
    <mergeCell ref="A5:D5"/>
  </mergeCells>
  <conditionalFormatting sqref="B11:P13 R11:X13">
    <cfRule type="cellIs" dxfId="77" priority="2" operator="equal">
      <formula>0</formula>
    </cfRule>
  </conditionalFormatting>
  <conditionalFormatting sqref="B9:X10">
    <cfRule type="cellIs" dxfId="76" priority="3" operator="equal">
      <formula>0</formula>
    </cfRule>
  </conditionalFormatting>
  <conditionalFormatting sqref="B16:X18">
    <cfRule type="cellIs" dxfId="75" priority="1" operator="equal">
      <formula>0</formula>
    </cfRule>
  </conditionalFormatting>
  <hyperlinks>
    <hyperlink ref="E2" location="Contenido!A1" display="Contenido" xr:uid="{EABD1A35-CE71-433E-922D-92E505F6B95F}"/>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277-1D12-4D55-A7C2-D5EE41F87A14}">
  <sheetPr codeName="Hoja137">
    <tabColor rgb="FFAFCAFF"/>
    <pageSetUpPr fitToPage="1"/>
  </sheetPr>
  <dimension ref="A1:Y22"/>
  <sheetViews>
    <sheetView showGridLines="0" showOutlineSymbols="0" showWhiteSpace="0" workbookViewId="0">
      <selection activeCell="C35" sqref="C35"/>
    </sheetView>
  </sheetViews>
  <sheetFormatPr baseColWidth="10" defaultColWidth="10" defaultRowHeight="13" x14ac:dyDescent="0.25"/>
  <cols>
    <col min="1" max="1" width="20.3320312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75" style="8" customWidth="1"/>
    <col min="18" max="19" width="7.83203125" style="8" customWidth="1"/>
    <col min="20" max="20" width="7.83203125" style="229" customWidth="1"/>
    <col min="21" max="21" width="11" style="8" customWidth="1"/>
    <col min="22" max="16384" width="10" style="8"/>
  </cols>
  <sheetData>
    <row r="1" spans="1:25" ht="14.5" x14ac:dyDescent="0.25">
      <c r="A1" s="475" t="s">
        <v>646</v>
      </c>
      <c r="B1" s="475"/>
      <c r="C1" s="475"/>
      <c r="D1" s="475"/>
      <c r="E1" s="475"/>
      <c r="F1" s="475"/>
      <c r="G1" s="475"/>
      <c r="H1" s="475"/>
      <c r="I1" s="475"/>
      <c r="J1" s="475"/>
      <c r="K1" s="475"/>
      <c r="L1" s="475"/>
      <c r="M1" s="475"/>
      <c r="N1" s="475"/>
      <c r="O1" s="475"/>
      <c r="P1" s="475"/>
      <c r="Q1" s="475"/>
      <c r="R1" s="475"/>
      <c r="S1" s="475"/>
      <c r="T1" s="475"/>
      <c r="U1" s="19"/>
    </row>
    <row r="2" spans="1:25" ht="14.5" x14ac:dyDescent="0.25">
      <c r="A2" s="475" t="s">
        <v>628</v>
      </c>
      <c r="B2" s="475"/>
      <c r="C2" s="475"/>
      <c r="D2" s="475"/>
      <c r="E2" s="475"/>
      <c r="F2" s="475"/>
      <c r="G2" s="475"/>
      <c r="H2" s="475"/>
      <c r="I2" s="475"/>
      <c r="J2" s="475"/>
      <c r="K2" s="475"/>
      <c r="L2" s="475"/>
      <c r="M2" s="475"/>
      <c r="N2" s="475"/>
      <c r="O2" s="475"/>
      <c r="P2" s="475"/>
      <c r="Q2" s="475"/>
      <c r="R2" s="475"/>
      <c r="S2" s="475"/>
      <c r="T2" s="475"/>
      <c r="U2" s="91" t="s">
        <v>0</v>
      </c>
    </row>
    <row r="3" spans="1:25" ht="14.5" x14ac:dyDescent="0.25">
      <c r="A3" s="474" t="s">
        <v>633</v>
      </c>
      <c r="B3" s="475"/>
      <c r="C3" s="475"/>
      <c r="D3" s="475"/>
      <c r="E3" s="475"/>
      <c r="F3" s="475"/>
      <c r="G3" s="475"/>
      <c r="H3" s="475"/>
      <c r="I3" s="475"/>
      <c r="J3" s="475"/>
      <c r="K3" s="475"/>
      <c r="L3" s="475"/>
      <c r="M3" s="475"/>
      <c r="N3" s="475"/>
      <c r="O3" s="475"/>
      <c r="P3" s="475"/>
      <c r="Q3" s="475"/>
      <c r="R3" s="475"/>
      <c r="S3" s="475"/>
      <c r="T3" s="475"/>
      <c r="U3" s="19"/>
    </row>
    <row r="4" spans="1:25" ht="14.5" x14ac:dyDescent="0.25">
      <c r="A4" s="474" t="s">
        <v>647</v>
      </c>
      <c r="B4" s="474"/>
      <c r="C4" s="474"/>
      <c r="D4" s="474"/>
      <c r="E4" s="474"/>
      <c r="F4" s="474"/>
      <c r="G4" s="474"/>
      <c r="H4" s="474"/>
      <c r="I4" s="474"/>
      <c r="J4" s="474"/>
      <c r="K4" s="474"/>
      <c r="L4" s="474"/>
      <c r="M4" s="474"/>
      <c r="N4" s="474"/>
      <c r="O4" s="474"/>
      <c r="P4" s="474"/>
      <c r="Q4" s="474"/>
      <c r="R4" s="474"/>
      <c r="S4" s="474"/>
      <c r="T4" s="474"/>
    </row>
    <row r="5" spans="1:25" ht="14.5" x14ac:dyDescent="0.25">
      <c r="A5" s="474" t="s">
        <v>900</v>
      </c>
      <c r="B5" s="474"/>
      <c r="C5" s="474"/>
      <c r="D5" s="474"/>
      <c r="E5" s="474"/>
      <c r="F5" s="474"/>
      <c r="G5" s="474"/>
      <c r="H5" s="474"/>
      <c r="I5" s="474"/>
      <c r="J5" s="474"/>
      <c r="K5" s="474"/>
      <c r="L5" s="474"/>
      <c r="M5" s="474"/>
      <c r="N5" s="474"/>
      <c r="O5" s="474"/>
      <c r="P5" s="474"/>
      <c r="Q5" s="474"/>
      <c r="R5" s="474"/>
      <c r="S5" s="474"/>
      <c r="T5" s="474"/>
    </row>
    <row r="6" spans="1:25" ht="14.5" x14ac:dyDescent="0.25">
      <c r="A6" s="475" t="s">
        <v>1010</v>
      </c>
      <c r="B6" s="475"/>
      <c r="C6" s="475"/>
      <c r="D6" s="475"/>
      <c r="E6" s="475"/>
      <c r="F6" s="475"/>
      <c r="G6" s="475"/>
      <c r="H6" s="475"/>
      <c r="I6" s="475"/>
      <c r="J6" s="475"/>
      <c r="K6" s="475"/>
      <c r="L6" s="475"/>
      <c r="M6" s="475"/>
      <c r="N6" s="475"/>
      <c r="O6" s="475"/>
      <c r="P6" s="475"/>
      <c r="Q6" s="475"/>
      <c r="R6" s="475"/>
      <c r="S6" s="475"/>
      <c r="T6" s="475"/>
    </row>
    <row r="7" spans="1:25" ht="18.75" customHeight="1" x14ac:dyDescent="0.25">
      <c r="A7" s="482" t="s">
        <v>273</v>
      </c>
      <c r="B7" s="463" t="s">
        <v>188</v>
      </c>
      <c r="C7" s="463"/>
      <c r="D7" s="463"/>
      <c r="E7" s="127"/>
      <c r="F7" s="463" t="s">
        <v>243</v>
      </c>
      <c r="G7" s="463"/>
      <c r="H7" s="463"/>
      <c r="I7" s="128"/>
      <c r="J7" s="463" t="s">
        <v>244</v>
      </c>
      <c r="K7" s="463"/>
      <c r="L7" s="463"/>
      <c r="M7" s="128"/>
      <c r="N7" s="463" t="s">
        <v>635</v>
      </c>
      <c r="O7" s="463"/>
      <c r="P7" s="463"/>
      <c r="Q7" s="143"/>
      <c r="R7" s="463" t="s">
        <v>636</v>
      </c>
      <c r="S7" s="463"/>
      <c r="T7" s="463"/>
    </row>
    <row r="8" spans="1:25" ht="18.75" customHeight="1" x14ac:dyDescent="0.25">
      <c r="A8" s="482"/>
      <c r="B8" s="141"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row>
    <row r="9" spans="1:25" x14ac:dyDescent="0.25">
      <c r="A9" s="44"/>
      <c r="Q9" s="229"/>
      <c r="R9" s="229"/>
      <c r="S9" s="229"/>
    </row>
    <row r="10" spans="1:25" s="6" customFormat="1" x14ac:dyDescent="0.25">
      <c r="A10" s="157" t="s">
        <v>188</v>
      </c>
      <c r="B10" s="70">
        <f>SUM(B11:B19)</f>
        <v>8243</v>
      </c>
      <c r="C10" s="70">
        <f>SUM(C11:C19)</f>
        <v>3918</v>
      </c>
      <c r="D10" s="70">
        <f>SUM(D11:D19)</f>
        <v>4325</v>
      </c>
      <c r="E10" s="70"/>
      <c r="F10" s="70">
        <f>SUM(F11:F19)</f>
        <v>265</v>
      </c>
      <c r="G10" s="70">
        <f>SUM(G11:G19)</f>
        <v>141</v>
      </c>
      <c r="H10" s="70">
        <f>SUM(H11:H19)</f>
        <v>124</v>
      </c>
      <c r="I10" s="70"/>
      <c r="J10" s="70">
        <f>SUM(J11:J19)</f>
        <v>3547</v>
      </c>
      <c r="K10" s="70">
        <f>SUM(K11:K19)</f>
        <v>1817</v>
      </c>
      <c r="L10" s="70">
        <f>SUM(L11:L19)</f>
        <v>1730</v>
      </c>
      <c r="M10" s="70"/>
      <c r="N10" s="70">
        <f>SUM(N11:N19)</f>
        <v>3112</v>
      </c>
      <c r="O10" s="70">
        <f>SUM(O11:O19)</f>
        <v>1548</v>
      </c>
      <c r="P10" s="70">
        <f>SUM(P11:P19)</f>
        <v>1564</v>
      </c>
      <c r="Q10" s="70"/>
      <c r="R10" s="70">
        <f>SUM(R11:R19)</f>
        <v>1319</v>
      </c>
      <c r="S10" s="70">
        <f>SUM(S11:S19)</f>
        <v>412</v>
      </c>
      <c r="T10" s="70">
        <f>SUM(T11:T19)</f>
        <v>907</v>
      </c>
      <c r="U10" s="25"/>
      <c r="V10" s="25"/>
      <c r="W10" s="25"/>
      <c r="X10" s="25"/>
    </row>
    <row r="11" spans="1:25" s="242" customFormat="1" x14ac:dyDescent="0.25">
      <c r="A11" s="93" t="s">
        <v>280</v>
      </c>
      <c r="B11" s="71">
        <f>+F11+J11+N11+R11</f>
        <v>546</v>
      </c>
      <c r="C11" s="71">
        <f t="shared" ref="C11:D19" si="0">+G11+K11+O11+S11</f>
        <v>281</v>
      </c>
      <c r="D11" s="71">
        <f t="shared" si="0"/>
        <v>265</v>
      </c>
      <c r="E11" s="71"/>
      <c r="F11" s="71">
        <v>0</v>
      </c>
      <c r="G11" s="71">
        <v>0</v>
      </c>
      <c r="H11" s="71">
        <v>0</v>
      </c>
      <c r="I11" s="71"/>
      <c r="J11" s="71">
        <v>319</v>
      </c>
      <c r="K11" s="71">
        <v>148</v>
      </c>
      <c r="L11" s="71">
        <v>171</v>
      </c>
      <c r="M11" s="71"/>
      <c r="N11" s="71">
        <v>227</v>
      </c>
      <c r="O11" s="71">
        <v>133</v>
      </c>
      <c r="P11" s="71">
        <v>94</v>
      </c>
      <c r="Q11" s="78"/>
      <c r="R11" s="71">
        <v>0</v>
      </c>
      <c r="S11" s="71">
        <v>0</v>
      </c>
      <c r="T11" s="71">
        <v>0</v>
      </c>
      <c r="U11" s="7"/>
      <c r="V11" s="7"/>
      <c r="W11" s="7"/>
      <c r="X11" s="7"/>
      <c r="Y11" s="175"/>
    </row>
    <row r="12" spans="1:25" s="242" customFormat="1" x14ac:dyDescent="0.25">
      <c r="A12" s="93" t="s">
        <v>282</v>
      </c>
      <c r="B12" s="71">
        <f t="shared" ref="B12:B19" si="1">+F12+J12+N12+R12</f>
        <v>691</v>
      </c>
      <c r="C12" s="71">
        <f t="shared" si="0"/>
        <v>359</v>
      </c>
      <c r="D12" s="71">
        <f t="shared" si="0"/>
        <v>332</v>
      </c>
      <c r="E12" s="71"/>
      <c r="F12" s="71">
        <v>0</v>
      </c>
      <c r="G12" s="71">
        <v>0</v>
      </c>
      <c r="H12" s="71">
        <v>0</v>
      </c>
      <c r="I12" s="71"/>
      <c r="J12" s="71">
        <v>376</v>
      </c>
      <c r="K12" s="71">
        <v>205</v>
      </c>
      <c r="L12" s="71">
        <v>171</v>
      </c>
      <c r="M12" s="71"/>
      <c r="N12" s="71">
        <v>315</v>
      </c>
      <c r="O12" s="71">
        <v>154</v>
      </c>
      <c r="P12" s="71">
        <v>161</v>
      </c>
      <c r="Q12" s="78"/>
      <c r="R12" s="71">
        <v>0</v>
      </c>
      <c r="S12" s="71">
        <v>0</v>
      </c>
      <c r="T12" s="71">
        <v>0</v>
      </c>
      <c r="U12" s="7"/>
      <c r="V12" s="7"/>
      <c r="W12" s="7"/>
      <c r="X12" s="7"/>
      <c r="Y12" s="175"/>
    </row>
    <row r="13" spans="1:25" s="242" customFormat="1" x14ac:dyDescent="0.25">
      <c r="A13" s="93" t="s">
        <v>287</v>
      </c>
      <c r="B13" s="71">
        <f t="shared" si="1"/>
        <v>257</v>
      </c>
      <c r="C13" s="71">
        <f t="shared" si="0"/>
        <v>120</v>
      </c>
      <c r="D13" s="71">
        <f t="shared" si="0"/>
        <v>137</v>
      </c>
      <c r="E13" s="71"/>
      <c r="F13" s="71">
        <v>18</v>
      </c>
      <c r="G13" s="71">
        <v>6</v>
      </c>
      <c r="H13" s="71">
        <v>12</v>
      </c>
      <c r="I13" s="71"/>
      <c r="J13" s="71">
        <v>90</v>
      </c>
      <c r="K13" s="71">
        <v>58</v>
      </c>
      <c r="L13" s="71">
        <v>32</v>
      </c>
      <c r="M13" s="71"/>
      <c r="N13" s="71">
        <v>62</v>
      </c>
      <c r="O13" s="71">
        <v>27</v>
      </c>
      <c r="P13" s="71">
        <v>35</v>
      </c>
      <c r="Q13" s="78"/>
      <c r="R13" s="71">
        <v>87</v>
      </c>
      <c r="S13" s="71">
        <v>29</v>
      </c>
      <c r="T13" s="71">
        <v>58</v>
      </c>
      <c r="U13" s="7"/>
      <c r="V13" s="7"/>
      <c r="W13" s="7"/>
      <c r="X13" s="7"/>
      <c r="Y13" s="175"/>
    </row>
    <row r="14" spans="1:25" s="242" customFormat="1" x14ac:dyDescent="0.25">
      <c r="A14" s="93" t="s">
        <v>291</v>
      </c>
      <c r="B14" s="71">
        <f t="shared" si="1"/>
        <v>694</v>
      </c>
      <c r="C14" s="71">
        <f t="shared" si="0"/>
        <v>352</v>
      </c>
      <c r="D14" s="71">
        <f t="shared" si="0"/>
        <v>342</v>
      </c>
      <c r="E14" s="71"/>
      <c r="F14" s="71">
        <v>0</v>
      </c>
      <c r="G14" s="71">
        <v>0</v>
      </c>
      <c r="H14" s="71">
        <v>0</v>
      </c>
      <c r="I14" s="71"/>
      <c r="J14" s="71">
        <v>410</v>
      </c>
      <c r="K14" s="71">
        <v>218</v>
      </c>
      <c r="L14" s="71">
        <v>192</v>
      </c>
      <c r="M14" s="71"/>
      <c r="N14" s="71">
        <v>284</v>
      </c>
      <c r="O14" s="71">
        <v>134</v>
      </c>
      <c r="P14" s="71">
        <v>150</v>
      </c>
      <c r="Q14" s="78"/>
      <c r="R14" s="71">
        <v>0</v>
      </c>
      <c r="S14" s="71">
        <v>0</v>
      </c>
      <c r="T14" s="71">
        <v>0</v>
      </c>
      <c r="U14" s="7"/>
      <c r="V14" s="7"/>
      <c r="W14" s="7"/>
      <c r="X14" s="7"/>
      <c r="Y14" s="175"/>
    </row>
    <row r="15" spans="1:25" s="242" customFormat="1" x14ac:dyDescent="0.25">
      <c r="A15" s="93" t="s">
        <v>293</v>
      </c>
      <c r="B15" s="71">
        <f t="shared" si="1"/>
        <v>1662</v>
      </c>
      <c r="C15" s="71">
        <f t="shared" si="0"/>
        <v>830</v>
      </c>
      <c r="D15" s="71">
        <f t="shared" si="0"/>
        <v>832</v>
      </c>
      <c r="E15" s="71"/>
      <c r="F15" s="71">
        <v>28</v>
      </c>
      <c r="G15" s="71">
        <v>9</v>
      </c>
      <c r="H15" s="71">
        <v>19</v>
      </c>
      <c r="I15" s="71"/>
      <c r="J15" s="71">
        <v>685</v>
      </c>
      <c r="K15" s="71">
        <v>375</v>
      </c>
      <c r="L15" s="71">
        <v>310</v>
      </c>
      <c r="M15" s="71"/>
      <c r="N15" s="71">
        <v>540</v>
      </c>
      <c r="O15" s="71">
        <v>279</v>
      </c>
      <c r="P15" s="71">
        <v>261</v>
      </c>
      <c r="Q15" s="78"/>
      <c r="R15" s="71">
        <v>409</v>
      </c>
      <c r="S15" s="71">
        <v>167</v>
      </c>
      <c r="T15" s="71">
        <v>242</v>
      </c>
      <c r="U15" s="7"/>
      <c r="V15" s="7"/>
      <c r="W15" s="7"/>
      <c r="X15" s="7"/>
      <c r="Y15" s="175"/>
    </row>
    <row r="16" spans="1:25" s="242" customFormat="1" x14ac:dyDescent="0.25">
      <c r="A16" s="93" t="s">
        <v>295</v>
      </c>
      <c r="B16" s="71">
        <f t="shared" si="1"/>
        <v>1809</v>
      </c>
      <c r="C16" s="71">
        <f t="shared" si="0"/>
        <v>990</v>
      </c>
      <c r="D16" s="71">
        <f t="shared" si="0"/>
        <v>819</v>
      </c>
      <c r="E16" s="71"/>
      <c r="F16" s="71">
        <v>96</v>
      </c>
      <c r="G16" s="71">
        <v>94</v>
      </c>
      <c r="H16" s="71">
        <v>2</v>
      </c>
      <c r="I16" s="71"/>
      <c r="J16" s="71">
        <v>705</v>
      </c>
      <c r="K16" s="71">
        <v>405</v>
      </c>
      <c r="L16" s="71">
        <v>300</v>
      </c>
      <c r="M16" s="71"/>
      <c r="N16" s="71">
        <v>814</v>
      </c>
      <c r="O16" s="71">
        <v>443</v>
      </c>
      <c r="P16" s="71">
        <v>371</v>
      </c>
      <c r="Q16" s="78"/>
      <c r="R16" s="71">
        <v>194</v>
      </c>
      <c r="S16" s="71">
        <v>48</v>
      </c>
      <c r="T16" s="71">
        <v>146</v>
      </c>
      <c r="U16" s="7"/>
      <c r="V16" s="7"/>
      <c r="W16" s="7"/>
      <c r="X16" s="7"/>
      <c r="Y16" s="175"/>
    </row>
    <row r="17" spans="1:25" s="242" customFormat="1" x14ac:dyDescent="0.25">
      <c r="A17" s="93" t="s">
        <v>298</v>
      </c>
      <c r="B17" s="71">
        <f t="shared" si="1"/>
        <v>539</v>
      </c>
      <c r="C17" s="71">
        <f t="shared" si="0"/>
        <v>187</v>
      </c>
      <c r="D17" s="71">
        <f t="shared" si="0"/>
        <v>352</v>
      </c>
      <c r="E17" s="71"/>
      <c r="F17" s="71">
        <v>23</v>
      </c>
      <c r="G17" s="71">
        <v>7</v>
      </c>
      <c r="H17" s="71">
        <v>16</v>
      </c>
      <c r="I17" s="71"/>
      <c r="J17" s="71">
        <v>134</v>
      </c>
      <c r="K17" s="71">
        <v>55</v>
      </c>
      <c r="L17" s="71">
        <v>79</v>
      </c>
      <c r="M17" s="71"/>
      <c r="N17" s="71">
        <v>145</v>
      </c>
      <c r="O17" s="71">
        <v>68</v>
      </c>
      <c r="P17" s="71">
        <v>77</v>
      </c>
      <c r="Q17" s="78"/>
      <c r="R17" s="71">
        <v>237</v>
      </c>
      <c r="S17" s="71">
        <v>57</v>
      </c>
      <c r="T17" s="71">
        <v>180</v>
      </c>
      <c r="U17" s="7"/>
      <c r="V17" s="7"/>
      <c r="W17" s="7"/>
      <c r="X17" s="7"/>
      <c r="Y17" s="175"/>
    </row>
    <row r="18" spans="1:25" s="242" customFormat="1" x14ac:dyDescent="0.25">
      <c r="A18" s="93" t="s">
        <v>299</v>
      </c>
      <c r="B18" s="71">
        <f t="shared" si="1"/>
        <v>1535</v>
      </c>
      <c r="C18" s="71">
        <f t="shared" si="0"/>
        <v>547</v>
      </c>
      <c r="D18" s="71">
        <f t="shared" si="0"/>
        <v>988</v>
      </c>
      <c r="E18" s="71"/>
      <c r="F18" s="71">
        <v>67</v>
      </c>
      <c r="G18" s="71">
        <v>20</v>
      </c>
      <c r="H18" s="71">
        <v>47</v>
      </c>
      <c r="I18" s="71"/>
      <c r="J18" s="71">
        <v>651</v>
      </c>
      <c r="K18" s="71">
        <v>253</v>
      </c>
      <c r="L18" s="71">
        <v>398</v>
      </c>
      <c r="M18" s="71"/>
      <c r="N18" s="71">
        <v>537</v>
      </c>
      <c r="O18" s="71">
        <v>209</v>
      </c>
      <c r="P18" s="71">
        <v>328</v>
      </c>
      <c r="Q18" s="78"/>
      <c r="R18" s="71">
        <v>280</v>
      </c>
      <c r="S18" s="71">
        <v>65</v>
      </c>
      <c r="T18" s="71">
        <v>215</v>
      </c>
      <c r="U18" s="7"/>
      <c r="V18" s="7"/>
      <c r="W18" s="7"/>
      <c r="X18" s="7"/>
      <c r="Y18" s="175"/>
    </row>
    <row r="19" spans="1:25" s="242" customFormat="1" ht="13.5" thickBot="1" x14ac:dyDescent="0.3">
      <c r="A19" s="350" t="s">
        <v>300</v>
      </c>
      <c r="B19" s="73">
        <f t="shared" si="1"/>
        <v>510</v>
      </c>
      <c r="C19" s="73">
        <f t="shared" si="0"/>
        <v>252</v>
      </c>
      <c r="D19" s="73">
        <f t="shared" si="0"/>
        <v>258</v>
      </c>
      <c r="E19" s="73"/>
      <c r="F19" s="73">
        <v>33</v>
      </c>
      <c r="G19" s="73">
        <v>5</v>
      </c>
      <c r="H19" s="73">
        <v>28</v>
      </c>
      <c r="I19" s="73"/>
      <c r="J19" s="73">
        <v>177</v>
      </c>
      <c r="K19" s="73">
        <v>100</v>
      </c>
      <c r="L19" s="73">
        <v>77</v>
      </c>
      <c r="M19" s="73"/>
      <c r="N19" s="73">
        <v>188</v>
      </c>
      <c r="O19" s="73">
        <v>101</v>
      </c>
      <c r="P19" s="73">
        <v>87</v>
      </c>
      <c r="Q19" s="79"/>
      <c r="R19" s="73">
        <v>112</v>
      </c>
      <c r="S19" s="73">
        <v>46</v>
      </c>
      <c r="T19" s="73">
        <v>66</v>
      </c>
      <c r="U19" s="7"/>
      <c r="V19" s="7"/>
      <c r="W19" s="7"/>
      <c r="X19" s="7"/>
      <c r="Y19" s="175"/>
    </row>
    <row r="20" spans="1:25" ht="15" customHeight="1" x14ac:dyDescent="0.25">
      <c r="A20" s="332" t="s">
        <v>262</v>
      </c>
      <c r="B20" s="332"/>
      <c r="C20" s="332"/>
      <c r="D20" s="332"/>
      <c r="E20" s="332"/>
      <c r="F20" s="332"/>
      <c r="G20" s="332"/>
      <c r="H20" s="332"/>
      <c r="I20" s="332"/>
      <c r="J20" s="332"/>
      <c r="K20" s="332"/>
      <c r="L20" s="332"/>
      <c r="M20" s="332"/>
      <c r="N20" s="332"/>
      <c r="O20" s="332"/>
      <c r="P20" s="332"/>
      <c r="Q20" s="332"/>
      <c r="R20" s="332"/>
      <c r="S20" s="332"/>
      <c r="T20" s="332"/>
    </row>
    <row r="21" spans="1:25" x14ac:dyDescent="0.25">
      <c r="A21" s="229"/>
      <c r="L21" s="8"/>
      <c r="M21" s="8"/>
      <c r="N21" s="8"/>
      <c r="Q21" s="229"/>
      <c r="R21" s="229"/>
      <c r="S21" s="229"/>
    </row>
    <row r="22" spans="1:25" x14ac:dyDescent="0.25">
      <c r="A22" s="229"/>
      <c r="Q22" s="229"/>
      <c r="R22" s="229"/>
      <c r="S22" s="229"/>
    </row>
  </sheetData>
  <mergeCells count="12">
    <mergeCell ref="R7:T7"/>
    <mergeCell ref="A1:T1"/>
    <mergeCell ref="A2:T2"/>
    <mergeCell ref="A3:T3"/>
    <mergeCell ref="A4:T4"/>
    <mergeCell ref="A5:T5"/>
    <mergeCell ref="A6:T6"/>
    <mergeCell ref="A7:A8"/>
    <mergeCell ref="B7:D7"/>
    <mergeCell ref="F7:H7"/>
    <mergeCell ref="J7:L7"/>
    <mergeCell ref="N7:P7"/>
  </mergeCells>
  <hyperlinks>
    <hyperlink ref="U2" location="Contenido!A1" display="Contenido" xr:uid="{8B9981EC-EEA0-4CFE-AA83-D80EE58FF395}"/>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617B-6660-4028-9FBE-3649AC0562B4}">
  <sheetPr codeName="Hoja138">
    <tabColor rgb="FFAFCAFF"/>
    <pageSetUpPr fitToPage="1"/>
  </sheetPr>
  <dimension ref="A1:W32"/>
  <sheetViews>
    <sheetView showGridLines="0" showOutlineSymbols="0" showWhiteSpace="0" workbookViewId="0">
      <selection activeCell="C35" sqref="C35"/>
    </sheetView>
  </sheetViews>
  <sheetFormatPr baseColWidth="10" defaultColWidth="8" defaultRowHeight="13" x14ac:dyDescent="0.25"/>
  <cols>
    <col min="1" max="1" width="15.332031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7" width="1.75" style="55" customWidth="1"/>
    <col min="18" max="20" width="7.83203125" style="55" customWidth="1"/>
    <col min="21" max="21" width="11.33203125" style="8" customWidth="1"/>
    <col min="22" max="16384" width="8" style="8"/>
  </cols>
  <sheetData>
    <row r="1" spans="1:23" ht="15" customHeight="1" x14ac:dyDescent="0.25">
      <c r="A1" s="436" t="s">
        <v>648</v>
      </c>
      <c r="B1" s="436"/>
      <c r="C1" s="436"/>
      <c r="D1" s="436"/>
      <c r="E1" s="436"/>
      <c r="F1" s="436"/>
      <c r="G1" s="436"/>
      <c r="H1" s="436"/>
      <c r="I1" s="436"/>
      <c r="J1" s="436"/>
      <c r="K1" s="436"/>
      <c r="L1" s="436"/>
      <c r="M1" s="436"/>
      <c r="N1" s="436"/>
      <c r="O1" s="436"/>
      <c r="P1" s="436"/>
      <c r="Q1" s="436"/>
      <c r="R1" s="436"/>
      <c r="S1" s="436"/>
      <c r="T1" s="436"/>
      <c r="U1" s="19"/>
    </row>
    <row r="2" spans="1:23" ht="15" customHeight="1" x14ac:dyDescent="0.25">
      <c r="A2" s="437" t="s">
        <v>628</v>
      </c>
      <c r="B2" s="437"/>
      <c r="C2" s="437"/>
      <c r="D2" s="437"/>
      <c r="E2" s="437"/>
      <c r="F2" s="437"/>
      <c r="G2" s="437"/>
      <c r="H2" s="437"/>
      <c r="I2" s="437"/>
      <c r="J2" s="437"/>
      <c r="K2" s="437"/>
      <c r="L2" s="437"/>
      <c r="M2" s="437"/>
      <c r="N2" s="437"/>
      <c r="O2" s="437"/>
      <c r="P2" s="437"/>
      <c r="Q2" s="437"/>
      <c r="R2" s="437"/>
      <c r="S2" s="437"/>
      <c r="T2" s="470"/>
      <c r="U2" s="91" t="s">
        <v>0</v>
      </c>
    </row>
    <row r="3" spans="1:23" ht="14.5" x14ac:dyDescent="0.25">
      <c r="A3" s="437" t="s">
        <v>649</v>
      </c>
      <c r="B3" s="437"/>
      <c r="C3" s="437"/>
      <c r="D3" s="437"/>
      <c r="E3" s="437"/>
      <c r="F3" s="437"/>
      <c r="G3" s="437"/>
      <c r="H3" s="437"/>
      <c r="I3" s="437"/>
      <c r="J3" s="437"/>
      <c r="K3" s="437"/>
      <c r="L3" s="437"/>
      <c r="M3" s="437"/>
      <c r="N3" s="437"/>
      <c r="O3" s="437"/>
      <c r="P3" s="437"/>
      <c r="Q3" s="437"/>
      <c r="R3" s="437"/>
      <c r="S3" s="437"/>
      <c r="T3" s="437"/>
      <c r="U3" s="19"/>
    </row>
    <row r="4" spans="1:23" ht="14.5" x14ac:dyDescent="0.25">
      <c r="A4" s="474" t="s">
        <v>633</v>
      </c>
      <c r="B4" s="474"/>
      <c r="C4" s="474"/>
      <c r="D4" s="474"/>
      <c r="E4" s="474"/>
      <c r="F4" s="474"/>
      <c r="G4" s="474"/>
      <c r="H4" s="474"/>
      <c r="I4" s="474"/>
      <c r="J4" s="474"/>
      <c r="K4" s="474"/>
      <c r="L4" s="474"/>
      <c r="M4" s="474"/>
      <c r="N4" s="474"/>
      <c r="O4" s="474"/>
      <c r="P4" s="474"/>
      <c r="Q4" s="474"/>
      <c r="R4" s="474"/>
      <c r="S4" s="474"/>
      <c r="T4" s="474"/>
      <c r="U4" s="6"/>
      <c r="V4" s="6"/>
    </row>
    <row r="5" spans="1:23" ht="14.5" x14ac:dyDescent="0.25">
      <c r="A5" s="437" t="s">
        <v>900</v>
      </c>
      <c r="B5" s="437"/>
      <c r="C5" s="437"/>
      <c r="D5" s="437"/>
      <c r="E5" s="437"/>
      <c r="F5" s="437"/>
      <c r="G5" s="437"/>
      <c r="H5" s="437"/>
      <c r="I5" s="437"/>
      <c r="J5" s="437"/>
      <c r="K5" s="437"/>
      <c r="L5" s="437"/>
      <c r="M5" s="437"/>
      <c r="N5" s="437"/>
      <c r="O5" s="437"/>
      <c r="P5" s="437"/>
      <c r="Q5" s="437"/>
      <c r="R5" s="437"/>
      <c r="S5" s="437"/>
      <c r="T5" s="437"/>
    </row>
    <row r="6" spans="1:23" ht="14.5" x14ac:dyDescent="0.25">
      <c r="A6" s="436" t="s">
        <v>909</v>
      </c>
      <c r="B6" s="436"/>
      <c r="C6" s="436"/>
      <c r="D6" s="436"/>
      <c r="E6" s="436"/>
      <c r="F6" s="436"/>
      <c r="G6" s="436"/>
      <c r="H6" s="436"/>
      <c r="I6" s="436"/>
      <c r="J6" s="436"/>
      <c r="K6" s="436"/>
      <c r="L6" s="436"/>
      <c r="M6" s="436"/>
      <c r="N6" s="436"/>
      <c r="O6" s="436"/>
      <c r="P6" s="436"/>
      <c r="Q6" s="436"/>
      <c r="R6" s="436"/>
      <c r="S6" s="436"/>
      <c r="T6" s="436"/>
    </row>
    <row r="7" spans="1:23" s="6" customFormat="1" ht="22.5" customHeight="1" x14ac:dyDescent="0.25">
      <c r="A7" s="439" t="s">
        <v>574</v>
      </c>
      <c r="B7" s="449" t="s">
        <v>188</v>
      </c>
      <c r="C7" s="449"/>
      <c r="D7" s="449"/>
      <c r="E7" s="121"/>
      <c r="F7" s="483" t="s">
        <v>243</v>
      </c>
      <c r="G7" s="483"/>
      <c r="H7" s="483"/>
      <c r="I7" s="121"/>
      <c r="J7" s="483" t="s">
        <v>244</v>
      </c>
      <c r="K7" s="483"/>
      <c r="L7" s="483"/>
      <c r="M7" s="121"/>
      <c r="N7" s="483" t="s">
        <v>650</v>
      </c>
      <c r="O7" s="483"/>
      <c r="P7" s="483"/>
      <c r="Q7" s="121"/>
      <c r="R7" s="483" t="s">
        <v>651</v>
      </c>
      <c r="S7" s="483"/>
      <c r="T7" s="483"/>
    </row>
    <row r="8" spans="1:23" s="6" customFormat="1" ht="22.5" customHeight="1" x14ac:dyDescent="0.25">
      <c r="A8" s="439"/>
      <c r="B8" s="119"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row>
    <row r="9" spans="1:23" s="6" customFormat="1" x14ac:dyDescent="0.25">
      <c r="A9" s="161"/>
      <c r="B9" s="162"/>
      <c r="C9" s="162"/>
      <c r="D9" s="162"/>
      <c r="E9" s="162"/>
      <c r="F9" s="162"/>
      <c r="G9" s="162"/>
      <c r="H9" s="162"/>
      <c r="I9" s="162"/>
      <c r="J9" s="162"/>
      <c r="K9" s="162"/>
      <c r="L9" s="162"/>
      <c r="M9" s="162"/>
      <c r="N9" s="162"/>
      <c r="O9" s="162"/>
      <c r="P9" s="162"/>
      <c r="Q9" s="162"/>
      <c r="R9" s="162"/>
      <c r="S9" s="162"/>
      <c r="T9" s="162"/>
    </row>
    <row r="10" spans="1:23" s="6" customFormat="1" x14ac:dyDescent="0.25">
      <c r="A10" s="157" t="s">
        <v>188</v>
      </c>
      <c r="B10" s="70">
        <f>SUM(B11:B27)</f>
        <v>8243</v>
      </c>
      <c r="C10" s="70">
        <f>SUM(C11:C27)</f>
        <v>3918</v>
      </c>
      <c r="D10" s="70">
        <f>SUM(D11:D27)</f>
        <v>4325</v>
      </c>
      <c r="E10" s="70"/>
      <c r="F10" s="70">
        <f>SUM(F11:F27)</f>
        <v>265</v>
      </c>
      <c r="G10" s="70">
        <f>SUM(G11:G27)</f>
        <v>141</v>
      </c>
      <c r="H10" s="70">
        <f>SUM(H11:H27)</f>
        <v>124</v>
      </c>
      <c r="I10" s="70"/>
      <c r="J10" s="70">
        <f>SUM(J11:J27)</f>
        <v>3547</v>
      </c>
      <c r="K10" s="70">
        <f>SUM(K11:K27)</f>
        <v>1817</v>
      </c>
      <c r="L10" s="70">
        <f>SUM(L11:L27)</f>
        <v>1730</v>
      </c>
      <c r="M10" s="70"/>
      <c r="N10" s="70">
        <f>SUM(N11:N27)</f>
        <v>3112</v>
      </c>
      <c r="O10" s="70">
        <f>SUM(O11:O27)</f>
        <v>1548</v>
      </c>
      <c r="P10" s="70">
        <f>SUM(P11:P27)</f>
        <v>1564</v>
      </c>
      <c r="Q10" s="70"/>
      <c r="R10" s="70">
        <f>SUM(R11:R27)</f>
        <v>1319</v>
      </c>
      <c r="S10" s="70">
        <f>SUM(S11:S27)</f>
        <v>412</v>
      </c>
      <c r="T10" s="70">
        <f>SUM(T11:T27)</f>
        <v>907</v>
      </c>
    </row>
    <row r="11" spans="1:23" x14ac:dyDescent="0.25">
      <c r="A11" s="93">
        <v>14</v>
      </c>
      <c r="B11" s="72">
        <f t="shared" ref="B11:C27" si="0">+F11+J11+N11+R11</f>
        <v>19</v>
      </c>
      <c r="C11" s="72">
        <f t="shared" si="0"/>
        <v>8</v>
      </c>
      <c r="D11" s="72">
        <f t="shared" ref="D11:D27" si="1">+B11-C11</f>
        <v>11</v>
      </c>
      <c r="E11" s="72"/>
      <c r="F11" s="72">
        <v>1</v>
      </c>
      <c r="G11" s="72">
        <v>1</v>
      </c>
      <c r="H11" s="72">
        <v>0</v>
      </c>
      <c r="I11" s="72"/>
      <c r="J11" s="72">
        <v>18</v>
      </c>
      <c r="K11" s="72">
        <v>7</v>
      </c>
      <c r="L11" s="72">
        <v>11</v>
      </c>
      <c r="M11" s="72"/>
      <c r="N11" s="72"/>
      <c r="O11" s="72"/>
      <c r="P11" s="72"/>
      <c r="Q11" s="72"/>
      <c r="R11" s="72"/>
      <c r="S11" s="72"/>
      <c r="T11" s="72"/>
      <c r="V11" s="345"/>
      <c r="W11" s="345"/>
    </row>
    <row r="12" spans="1:23" x14ac:dyDescent="0.25">
      <c r="A12" s="93">
        <v>15</v>
      </c>
      <c r="B12" s="72">
        <f t="shared" si="0"/>
        <v>813</v>
      </c>
      <c r="C12" s="72">
        <f t="shared" si="0"/>
        <v>411</v>
      </c>
      <c r="D12" s="72">
        <f t="shared" si="1"/>
        <v>402</v>
      </c>
      <c r="E12" s="72"/>
      <c r="F12" s="72">
        <v>3</v>
      </c>
      <c r="G12" s="72">
        <v>1</v>
      </c>
      <c r="H12" s="72">
        <v>2</v>
      </c>
      <c r="I12" s="72"/>
      <c r="J12" s="72">
        <v>727</v>
      </c>
      <c r="K12" s="72">
        <v>373</v>
      </c>
      <c r="L12" s="72">
        <v>354</v>
      </c>
      <c r="M12" s="72"/>
      <c r="N12" s="72">
        <v>81</v>
      </c>
      <c r="O12" s="72">
        <v>36</v>
      </c>
      <c r="P12" s="72">
        <v>45</v>
      </c>
      <c r="Q12" s="72"/>
      <c r="R12" s="72">
        <v>2</v>
      </c>
      <c r="S12" s="72">
        <v>1</v>
      </c>
      <c r="T12" s="72">
        <v>1</v>
      </c>
    </row>
    <row r="13" spans="1:23" x14ac:dyDescent="0.25">
      <c r="A13" s="93">
        <v>16</v>
      </c>
      <c r="B13" s="72">
        <f t="shared" si="0"/>
        <v>1161</v>
      </c>
      <c r="C13" s="72">
        <f t="shared" si="0"/>
        <v>618</v>
      </c>
      <c r="D13" s="72">
        <f t="shared" si="1"/>
        <v>543</v>
      </c>
      <c r="E13" s="72"/>
      <c r="F13" s="72">
        <v>3</v>
      </c>
      <c r="G13" s="72">
        <v>2</v>
      </c>
      <c r="H13" s="72">
        <v>1</v>
      </c>
      <c r="I13" s="72"/>
      <c r="J13" s="72">
        <v>839</v>
      </c>
      <c r="K13" s="72">
        <v>464</v>
      </c>
      <c r="L13" s="72">
        <v>375</v>
      </c>
      <c r="M13" s="72"/>
      <c r="N13" s="72">
        <v>313</v>
      </c>
      <c r="O13" s="72">
        <v>151</v>
      </c>
      <c r="P13" s="72">
        <v>162</v>
      </c>
      <c r="Q13" s="72"/>
      <c r="R13" s="72">
        <v>6</v>
      </c>
      <c r="S13" s="72">
        <v>1</v>
      </c>
      <c r="T13" s="72">
        <v>5</v>
      </c>
      <c r="V13" s="345"/>
      <c r="W13" s="345"/>
    </row>
    <row r="14" spans="1:23" x14ac:dyDescent="0.25">
      <c r="A14" s="93">
        <v>17</v>
      </c>
      <c r="B14" s="72">
        <f t="shared" si="0"/>
        <v>1093</v>
      </c>
      <c r="C14" s="72">
        <f t="shared" si="0"/>
        <v>603</v>
      </c>
      <c r="D14" s="72">
        <f t="shared" si="1"/>
        <v>490</v>
      </c>
      <c r="E14" s="72"/>
      <c r="F14" s="72">
        <v>3</v>
      </c>
      <c r="G14" s="72">
        <v>1</v>
      </c>
      <c r="H14" s="72">
        <v>2</v>
      </c>
      <c r="I14" s="72"/>
      <c r="J14" s="72">
        <v>481</v>
      </c>
      <c r="K14" s="72">
        <v>290</v>
      </c>
      <c r="L14" s="72">
        <v>191</v>
      </c>
      <c r="M14" s="72"/>
      <c r="N14" s="72">
        <v>519</v>
      </c>
      <c r="O14" s="72">
        <v>278</v>
      </c>
      <c r="P14" s="72">
        <v>241</v>
      </c>
      <c r="Q14" s="72"/>
      <c r="R14" s="72">
        <v>90</v>
      </c>
      <c r="S14" s="72">
        <v>34</v>
      </c>
      <c r="T14" s="72">
        <v>56</v>
      </c>
    </row>
    <row r="15" spans="1:23" x14ac:dyDescent="0.25">
      <c r="A15" s="93">
        <v>18</v>
      </c>
      <c r="B15" s="72">
        <f t="shared" si="0"/>
        <v>672</v>
      </c>
      <c r="C15" s="72">
        <f t="shared" si="0"/>
        <v>354</v>
      </c>
      <c r="D15" s="72">
        <f t="shared" si="1"/>
        <v>318</v>
      </c>
      <c r="E15" s="72"/>
      <c r="F15" s="72">
        <v>1</v>
      </c>
      <c r="G15" s="72">
        <v>1</v>
      </c>
      <c r="H15" s="72">
        <v>0</v>
      </c>
      <c r="I15" s="72"/>
      <c r="J15" s="72">
        <v>140</v>
      </c>
      <c r="K15" s="72">
        <v>72</v>
      </c>
      <c r="L15" s="72">
        <v>68</v>
      </c>
      <c r="M15" s="72"/>
      <c r="N15" s="72">
        <v>400</v>
      </c>
      <c r="O15" s="72">
        <v>225</v>
      </c>
      <c r="P15" s="72">
        <v>175</v>
      </c>
      <c r="Q15" s="72"/>
      <c r="R15" s="72">
        <v>131</v>
      </c>
      <c r="S15" s="72">
        <v>56</v>
      </c>
      <c r="T15" s="72">
        <v>75</v>
      </c>
    </row>
    <row r="16" spans="1:23" x14ac:dyDescent="0.25">
      <c r="A16" s="93">
        <v>19</v>
      </c>
      <c r="B16" s="72">
        <f t="shared" si="0"/>
        <v>483</v>
      </c>
      <c r="C16" s="72">
        <f t="shared" si="0"/>
        <v>240</v>
      </c>
      <c r="D16" s="72">
        <f t="shared" si="1"/>
        <v>243</v>
      </c>
      <c r="E16" s="72"/>
      <c r="F16" s="72">
        <v>1</v>
      </c>
      <c r="G16" s="72">
        <v>0</v>
      </c>
      <c r="H16" s="72">
        <v>1</v>
      </c>
      <c r="I16" s="72"/>
      <c r="J16" s="72">
        <v>98</v>
      </c>
      <c r="K16" s="72">
        <v>47</v>
      </c>
      <c r="L16" s="72">
        <v>51</v>
      </c>
      <c r="M16" s="72"/>
      <c r="N16" s="72">
        <v>255</v>
      </c>
      <c r="O16" s="72">
        <v>149</v>
      </c>
      <c r="P16" s="72">
        <v>106</v>
      </c>
      <c r="Q16" s="72"/>
      <c r="R16" s="72">
        <v>129</v>
      </c>
      <c r="S16" s="72">
        <v>44</v>
      </c>
      <c r="T16" s="72">
        <v>85</v>
      </c>
    </row>
    <row r="17" spans="1:20" x14ac:dyDescent="0.25">
      <c r="A17" s="93">
        <v>20</v>
      </c>
      <c r="B17" s="72">
        <f t="shared" si="0"/>
        <v>288</v>
      </c>
      <c r="C17" s="72">
        <f t="shared" si="0"/>
        <v>133</v>
      </c>
      <c r="D17" s="72">
        <f t="shared" si="1"/>
        <v>155</v>
      </c>
      <c r="E17" s="72"/>
      <c r="F17" s="72">
        <v>1</v>
      </c>
      <c r="G17" s="72">
        <v>1</v>
      </c>
      <c r="H17" s="72">
        <v>0</v>
      </c>
      <c r="I17" s="72"/>
      <c r="J17" s="72">
        <v>49</v>
      </c>
      <c r="K17" s="72">
        <v>25</v>
      </c>
      <c r="L17" s="72">
        <v>24</v>
      </c>
      <c r="M17" s="72"/>
      <c r="N17" s="72">
        <v>137</v>
      </c>
      <c r="O17" s="72">
        <v>72</v>
      </c>
      <c r="P17" s="72">
        <v>65</v>
      </c>
      <c r="Q17" s="72"/>
      <c r="R17" s="72">
        <v>101</v>
      </c>
      <c r="S17" s="72">
        <v>35</v>
      </c>
      <c r="T17" s="72">
        <v>66</v>
      </c>
    </row>
    <row r="18" spans="1:20" x14ac:dyDescent="0.25">
      <c r="A18" s="93">
        <v>21</v>
      </c>
      <c r="B18" s="72">
        <f t="shared" si="0"/>
        <v>233</v>
      </c>
      <c r="C18" s="72">
        <f t="shared" si="0"/>
        <v>114</v>
      </c>
      <c r="D18" s="72">
        <f t="shared" si="1"/>
        <v>119</v>
      </c>
      <c r="E18" s="72"/>
      <c r="F18" s="72">
        <v>0</v>
      </c>
      <c r="G18" s="72">
        <v>0</v>
      </c>
      <c r="H18" s="72">
        <v>0</v>
      </c>
      <c r="I18" s="72"/>
      <c r="J18" s="72">
        <v>52</v>
      </c>
      <c r="K18" s="72">
        <v>29</v>
      </c>
      <c r="L18" s="72">
        <v>23</v>
      </c>
      <c r="M18" s="72"/>
      <c r="N18" s="72">
        <v>98</v>
      </c>
      <c r="O18" s="72">
        <v>57</v>
      </c>
      <c r="P18" s="72">
        <v>41</v>
      </c>
      <c r="Q18" s="72"/>
      <c r="R18" s="72">
        <v>83</v>
      </c>
      <c r="S18" s="72">
        <v>28</v>
      </c>
      <c r="T18" s="72">
        <v>55</v>
      </c>
    </row>
    <row r="19" spans="1:20" x14ac:dyDescent="0.25">
      <c r="A19" s="93">
        <v>22</v>
      </c>
      <c r="B19" s="72">
        <f t="shared" si="0"/>
        <v>214</v>
      </c>
      <c r="C19" s="72">
        <f t="shared" si="0"/>
        <v>99</v>
      </c>
      <c r="D19" s="72">
        <f t="shared" si="1"/>
        <v>115</v>
      </c>
      <c r="E19" s="72"/>
      <c r="F19" s="72">
        <v>5</v>
      </c>
      <c r="G19" s="72">
        <v>2</v>
      </c>
      <c r="H19" s="72">
        <v>3</v>
      </c>
      <c r="I19" s="72"/>
      <c r="J19" s="72">
        <v>66</v>
      </c>
      <c r="K19" s="72">
        <v>38</v>
      </c>
      <c r="L19" s="72">
        <v>28</v>
      </c>
      <c r="M19" s="72"/>
      <c r="N19" s="72">
        <v>70</v>
      </c>
      <c r="O19" s="72">
        <v>35</v>
      </c>
      <c r="P19" s="72">
        <v>35</v>
      </c>
      <c r="Q19" s="72"/>
      <c r="R19" s="72">
        <v>73</v>
      </c>
      <c r="S19" s="72">
        <v>24</v>
      </c>
      <c r="T19" s="72">
        <v>49</v>
      </c>
    </row>
    <row r="20" spans="1:20" x14ac:dyDescent="0.25">
      <c r="A20" s="93">
        <v>23</v>
      </c>
      <c r="B20" s="72">
        <f t="shared" si="0"/>
        <v>155</v>
      </c>
      <c r="C20" s="72">
        <f t="shared" si="0"/>
        <v>75</v>
      </c>
      <c r="D20" s="72">
        <f t="shared" si="1"/>
        <v>80</v>
      </c>
      <c r="E20" s="72"/>
      <c r="F20" s="72">
        <v>3</v>
      </c>
      <c r="G20" s="72">
        <v>3</v>
      </c>
      <c r="H20" s="72">
        <v>0</v>
      </c>
      <c r="I20" s="72"/>
      <c r="J20" s="72">
        <v>42</v>
      </c>
      <c r="K20" s="72">
        <v>29</v>
      </c>
      <c r="L20" s="72">
        <v>13</v>
      </c>
      <c r="M20" s="72"/>
      <c r="N20" s="72">
        <v>51</v>
      </c>
      <c r="O20" s="72">
        <v>23</v>
      </c>
      <c r="P20" s="72">
        <v>28</v>
      </c>
      <c r="Q20" s="72"/>
      <c r="R20" s="72">
        <v>59</v>
      </c>
      <c r="S20" s="72">
        <v>20</v>
      </c>
      <c r="T20" s="72">
        <v>39</v>
      </c>
    </row>
    <row r="21" spans="1:20" x14ac:dyDescent="0.25">
      <c r="A21" s="93">
        <v>24</v>
      </c>
      <c r="B21" s="72">
        <f t="shared" si="0"/>
        <v>165</v>
      </c>
      <c r="C21" s="72">
        <f t="shared" si="0"/>
        <v>79</v>
      </c>
      <c r="D21" s="72">
        <f t="shared" si="1"/>
        <v>86</v>
      </c>
      <c r="E21" s="72"/>
      <c r="F21" s="72">
        <v>5</v>
      </c>
      <c r="G21" s="72">
        <v>2</v>
      </c>
      <c r="H21" s="72">
        <v>3</v>
      </c>
      <c r="I21" s="72"/>
      <c r="J21" s="72">
        <v>49</v>
      </c>
      <c r="K21" s="72">
        <v>27</v>
      </c>
      <c r="L21" s="72">
        <v>22</v>
      </c>
      <c r="M21" s="72"/>
      <c r="N21" s="72">
        <v>59</v>
      </c>
      <c r="O21" s="72">
        <v>35</v>
      </c>
      <c r="P21" s="72">
        <v>24</v>
      </c>
      <c r="Q21" s="72"/>
      <c r="R21" s="72">
        <v>52</v>
      </c>
      <c r="S21" s="72">
        <v>15</v>
      </c>
      <c r="T21" s="72">
        <v>37</v>
      </c>
    </row>
    <row r="22" spans="1:20" x14ac:dyDescent="0.25">
      <c r="A22" s="93" t="s">
        <v>356</v>
      </c>
      <c r="B22" s="72">
        <f t="shared" si="0"/>
        <v>751</v>
      </c>
      <c r="C22" s="72">
        <f t="shared" si="0"/>
        <v>357</v>
      </c>
      <c r="D22" s="72">
        <f t="shared" si="1"/>
        <v>394</v>
      </c>
      <c r="E22" s="72"/>
      <c r="F22" s="72">
        <v>26</v>
      </c>
      <c r="G22" s="72">
        <v>16</v>
      </c>
      <c r="H22" s="72">
        <v>10</v>
      </c>
      <c r="I22" s="72"/>
      <c r="J22" s="72">
        <v>244</v>
      </c>
      <c r="K22" s="72">
        <v>132</v>
      </c>
      <c r="L22" s="72">
        <v>112</v>
      </c>
      <c r="M22" s="72"/>
      <c r="N22" s="72">
        <v>308</v>
      </c>
      <c r="O22" s="72">
        <v>158</v>
      </c>
      <c r="P22" s="72">
        <v>150</v>
      </c>
      <c r="Q22" s="72"/>
      <c r="R22" s="72">
        <v>173</v>
      </c>
      <c r="S22" s="72">
        <v>51</v>
      </c>
      <c r="T22" s="72">
        <v>122</v>
      </c>
    </row>
    <row r="23" spans="1:20" x14ac:dyDescent="0.25">
      <c r="A23" s="93" t="s">
        <v>357</v>
      </c>
      <c r="B23" s="72">
        <f t="shared" si="0"/>
        <v>636</v>
      </c>
      <c r="C23" s="72">
        <f t="shared" si="0"/>
        <v>287</v>
      </c>
      <c r="D23" s="72">
        <f t="shared" si="1"/>
        <v>349</v>
      </c>
      <c r="E23" s="72"/>
      <c r="F23" s="72">
        <v>27</v>
      </c>
      <c r="G23" s="72">
        <v>15</v>
      </c>
      <c r="H23" s="72">
        <v>12</v>
      </c>
      <c r="I23" s="72"/>
      <c r="J23" s="72">
        <v>220</v>
      </c>
      <c r="K23" s="72">
        <v>109</v>
      </c>
      <c r="L23" s="72">
        <v>111</v>
      </c>
      <c r="M23" s="72"/>
      <c r="N23" s="72">
        <v>254</v>
      </c>
      <c r="O23" s="72">
        <v>122</v>
      </c>
      <c r="P23" s="72">
        <v>132</v>
      </c>
      <c r="Q23" s="72"/>
      <c r="R23" s="72">
        <v>135</v>
      </c>
      <c r="S23" s="72">
        <v>41</v>
      </c>
      <c r="T23" s="72">
        <v>94</v>
      </c>
    </row>
    <row r="24" spans="1:20" x14ac:dyDescent="0.25">
      <c r="A24" s="93" t="s">
        <v>358</v>
      </c>
      <c r="B24" s="72">
        <f t="shared" si="0"/>
        <v>593</v>
      </c>
      <c r="C24" s="72">
        <f t="shared" si="0"/>
        <v>230</v>
      </c>
      <c r="D24" s="72">
        <f t="shared" si="1"/>
        <v>363</v>
      </c>
      <c r="E24" s="72"/>
      <c r="F24" s="72">
        <v>45</v>
      </c>
      <c r="G24" s="72">
        <v>29</v>
      </c>
      <c r="H24" s="72">
        <v>16</v>
      </c>
      <c r="I24" s="72"/>
      <c r="J24" s="72">
        <v>190</v>
      </c>
      <c r="K24" s="72">
        <v>75</v>
      </c>
      <c r="L24" s="72">
        <v>115</v>
      </c>
      <c r="M24" s="72"/>
      <c r="N24" s="72">
        <v>227</v>
      </c>
      <c r="O24" s="72">
        <v>96</v>
      </c>
      <c r="P24" s="72">
        <v>131</v>
      </c>
      <c r="Q24" s="72"/>
      <c r="R24" s="72">
        <v>131</v>
      </c>
      <c r="S24" s="72">
        <v>30</v>
      </c>
      <c r="T24" s="72">
        <v>101</v>
      </c>
    </row>
    <row r="25" spans="1:20" x14ac:dyDescent="0.25">
      <c r="A25" s="93" t="s">
        <v>359</v>
      </c>
      <c r="B25" s="72">
        <f t="shared" si="0"/>
        <v>424</v>
      </c>
      <c r="C25" s="72">
        <f t="shared" si="0"/>
        <v>149</v>
      </c>
      <c r="D25" s="72">
        <f t="shared" si="1"/>
        <v>275</v>
      </c>
      <c r="E25" s="72"/>
      <c r="F25" s="72">
        <v>40</v>
      </c>
      <c r="G25" s="72">
        <v>21</v>
      </c>
      <c r="H25" s="72">
        <v>19</v>
      </c>
      <c r="I25" s="72"/>
      <c r="J25" s="72">
        <v>139</v>
      </c>
      <c r="K25" s="72">
        <v>52</v>
      </c>
      <c r="L25" s="72">
        <v>87</v>
      </c>
      <c r="M25" s="72"/>
      <c r="N25" s="72">
        <v>164</v>
      </c>
      <c r="O25" s="72">
        <v>57</v>
      </c>
      <c r="P25" s="72">
        <v>107</v>
      </c>
      <c r="Q25" s="72"/>
      <c r="R25" s="72">
        <v>81</v>
      </c>
      <c r="S25" s="72">
        <v>19</v>
      </c>
      <c r="T25" s="72">
        <v>62</v>
      </c>
    </row>
    <row r="26" spans="1:20" x14ac:dyDescent="0.25">
      <c r="A26" s="93" t="s">
        <v>360</v>
      </c>
      <c r="B26" s="72">
        <f t="shared" si="0"/>
        <v>280</v>
      </c>
      <c r="C26" s="72">
        <f t="shared" si="0"/>
        <v>91</v>
      </c>
      <c r="D26" s="72">
        <f t="shared" si="1"/>
        <v>189</v>
      </c>
      <c r="E26" s="72"/>
      <c r="F26" s="72">
        <v>40</v>
      </c>
      <c r="G26" s="72">
        <v>21</v>
      </c>
      <c r="H26" s="72">
        <v>19</v>
      </c>
      <c r="I26" s="72"/>
      <c r="J26" s="72">
        <v>94</v>
      </c>
      <c r="K26" s="72">
        <v>27</v>
      </c>
      <c r="L26" s="72">
        <v>67</v>
      </c>
      <c r="M26" s="72"/>
      <c r="N26" s="72">
        <v>102</v>
      </c>
      <c r="O26" s="72">
        <v>35</v>
      </c>
      <c r="P26" s="72">
        <v>67</v>
      </c>
      <c r="Q26" s="72"/>
      <c r="R26" s="72">
        <v>44</v>
      </c>
      <c r="S26" s="72">
        <v>8</v>
      </c>
      <c r="T26" s="72">
        <v>36</v>
      </c>
    </row>
    <row r="27" spans="1:20" ht="13.5" thickBot="1" x14ac:dyDescent="0.3">
      <c r="A27" s="350" t="s">
        <v>361</v>
      </c>
      <c r="B27" s="73">
        <f t="shared" si="0"/>
        <v>263</v>
      </c>
      <c r="C27" s="73">
        <f t="shared" si="0"/>
        <v>70</v>
      </c>
      <c r="D27" s="73">
        <f t="shared" si="1"/>
        <v>193</v>
      </c>
      <c r="E27" s="73"/>
      <c r="F27" s="73">
        <v>61</v>
      </c>
      <c r="G27" s="73">
        <v>25</v>
      </c>
      <c r="H27" s="73">
        <v>36</v>
      </c>
      <c r="I27" s="73"/>
      <c r="J27" s="73">
        <v>99</v>
      </c>
      <c r="K27" s="73">
        <v>21</v>
      </c>
      <c r="L27" s="73">
        <v>78</v>
      </c>
      <c r="M27" s="73"/>
      <c r="N27" s="73">
        <v>74</v>
      </c>
      <c r="O27" s="73">
        <v>19</v>
      </c>
      <c r="P27" s="73">
        <v>55</v>
      </c>
      <c r="Q27" s="73"/>
      <c r="R27" s="73">
        <v>29</v>
      </c>
      <c r="S27" s="73">
        <v>5</v>
      </c>
      <c r="T27" s="73">
        <v>24</v>
      </c>
    </row>
    <row r="28" spans="1:20" ht="15" customHeight="1" x14ac:dyDescent="0.25">
      <c r="A28" s="445" t="s">
        <v>970</v>
      </c>
      <c r="B28" s="445"/>
      <c r="C28" s="445"/>
      <c r="D28" s="445"/>
      <c r="E28" s="445"/>
      <c r="F28" s="445"/>
      <c r="G28" s="445"/>
      <c r="H28" s="445"/>
      <c r="I28" s="445"/>
      <c r="J28" s="445"/>
      <c r="K28" s="445"/>
      <c r="L28" s="445"/>
      <c r="M28" s="445"/>
      <c r="N28" s="445"/>
      <c r="O28" s="445"/>
      <c r="P28" s="445"/>
      <c r="Q28" s="445"/>
      <c r="R28" s="445"/>
      <c r="S28" s="445"/>
      <c r="T28" s="445"/>
    </row>
    <row r="29" spans="1:20" ht="15" customHeight="1" x14ac:dyDescent="0.25">
      <c r="A29" s="446"/>
      <c r="B29" s="446"/>
      <c r="C29" s="446"/>
      <c r="D29" s="446"/>
      <c r="E29" s="446"/>
      <c r="F29" s="446"/>
      <c r="G29" s="446"/>
      <c r="H29" s="446"/>
      <c r="I29" s="446"/>
      <c r="J29" s="446"/>
      <c r="K29" s="446"/>
      <c r="L29" s="446"/>
      <c r="M29" s="446"/>
      <c r="N29" s="446"/>
      <c r="O29" s="446"/>
      <c r="P29" s="446"/>
      <c r="Q29" s="446"/>
      <c r="R29" s="446"/>
      <c r="S29" s="446"/>
      <c r="T29" s="446"/>
    </row>
    <row r="30" spans="1:20" ht="15" customHeight="1" x14ac:dyDescent="0.25">
      <c r="A30" s="8" t="s">
        <v>262</v>
      </c>
      <c r="B30" s="8"/>
      <c r="C30" s="8"/>
      <c r="D30" s="8"/>
      <c r="E30" s="8"/>
      <c r="F30" s="8"/>
      <c r="G30" s="8"/>
      <c r="H30" s="8"/>
      <c r="I30" s="8"/>
      <c r="J30" s="8"/>
      <c r="K30" s="8"/>
      <c r="L30" s="8"/>
      <c r="M30" s="8"/>
      <c r="N30" s="8"/>
      <c r="O30" s="8"/>
      <c r="P30" s="8"/>
      <c r="Q30" s="8"/>
      <c r="R30" s="8"/>
      <c r="S30" s="8"/>
      <c r="T30" s="8"/>
    </row>
    <row r="32" spans="1:20" x14ac:dyDescent="0.25">
      <c r="F32" s="245"/>
      <c r="G32" s="245"/>
      <c r="H32" s="245"/>
      <c r="J32" s="245"/>
      <c r="K32" s="245"/>
      <c r="L32" s="245"/>
      <c r="N32" s="245"/>
      <c r="O32" s="245"/>
      <c r="P32" s="245"/>
      <c r="R32" s="245"/>
      <c r="S32" s="245"/>
      <c r="T32" s="245"/>
    </row>
  </sheetData>
  <mergeCells count="13">
    <mergeCell ref="A1:T1"/>
    <mergeCell ref="A2:T2"/>
    <mergeCell ref="A3:T3"/>
    <mergeCell ref="A4:T4"/>
    <mergeCell ref="A5:T5"/>
    <mergeCell ref="A28:T29"/>
    <mergeCell ref="A6:T6"/>
    <mergeCell ref="A7:A8"/>
    <mergeCell ref="B7:D7"/>
    <mergeCell ref="F7:H7"/>
    <mergeCell ref="J7:L7"/>
    <mergeCell ref="N7:P7"/>
    <mergeCell ref="R7:T7"/>
  </mergeCells>
  <hyperlinks>
    <hyperlink ref="U2" location="Contenido!A1" display="Contenido" xr:uid="{BC9D7ED9-BCB0-4897-88BF-982B9875043F}"/>
  </hyperlinks>
  <printOptions horizontalCentered="1"/>
  <pageMargins left="0.39370078740157483" right="0.39370078740157483" top="0.39370078740157483" bottom="0.39370078740157483" header="0.31496062992125984" footer="0.31496062992125984"/>
  <pageSetup paperSize="172" scale="86"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28604-365C-41DA-8A04-C5D214605F0F}">
  <sheetPr codeName="Hoja139">
    <tabColor rgb="FFAFCAFF"/>
    <pageSetUpPr fitToPage="1"/>
  </sheetPr>
  <dimension ref="A1:H31"/>
  <sheetViews>
    <sheetView showGridLines="0" showOutlineSymbols="0" showWhiteSpace="0" workbookViewId="0">
      <selection activeCell="H19" sqref="H19"/>
    </sheetView>
  </sheetViews>
  <sheetFormatPr baseColWidth="10" defaultColWidth="11" defaultRowHeight="13" x14ac:dyDescent="0.25"/>
  <cols>
    <col min="1" max="1" width="15.33203125" style="161" customWidth="1"/>
    <col min="2" max="4" width="12.83203125" style="55" customWidth="1"/>
    <col min="5" max="16384" width="11" style="8"/>
  </cols>
  <sheetData>
    <row r="1" spans="1:8" ht="15" customHeight="1" x14ac:dyDescent="0.25">
      <c r="A1" s="436" t="s">
        <v>652</v>
      </c>
      <c r="B1" s="436"/>
      <c r="C1" s="436"/>
      <c r="D1" s="436"/>
      <c r="E1" s="19"/>
      <c r="G1" s="247"/>
      <c r="H1" s="247"/>
    </row>
    <row r="2" spans="1:8" ht="15" customHeight="1" x14ac:dyDescent="0.25">
      <c r="A2" s="485" t="s">
        <v>653</v>
      </c>
      <c r="B2" s="485"/>
      <c r="C2" s="485"/>
      <c r="D2" s="485"/>
      <c r="E2" s="91" t="s">
        <v>0</v>
      </c>
      <c r="G2" s="248"/>
      <c r="H2" s="248"/>
    </row>
    <row r="3" spans="1:8" ht="14.5" x14ac:dyDescent="0.25">
      <c r="A3" s="485"/>
      <c r="B3" s="485"/>
      <c r="C3" s="485"/>
      <c r="D3" s="485"/>
      <c r="G3" s="248"/>
      <c r="H3" s="248"/>
    </row>
    <row r="4" spans="1:8" ht="14.5" x14ac:dyDescent="0.25">
      <c r="A4" s="474" t="s">
        <v>573</v>
      </c>
      <c r="B4" s="437"/>
      <c r="C4" s="437"/>
      <c r="D4" s="437"/>
      <c r="E4" s="249"/>
      <c r="F4" s="249"/>
      <c r="G4" s="249"/>
      <c r="H4" s="249"/>
    </row>
    <row r="5" spans="1:8" ht="14.5" x14ac:dyDescent="0.25">
      <c r="A5" s="474" t="s">
        <v>654</v>
      </c>
      <c r="B5" s="474"/>
      <c r="C5" s="474"/>
      <c r="D5" s="474"/>
      <c r="E5" s="248"/>
      <c r="F5" s="248"/>
      <c r="G5" s="248"/>
      <c r="H5" s="248"/>
    </row>
    <row r="6" spans="1:8" ht="14.5" x14ac:dyDescent="0.25">
      <c r="A6" s="437" t="s">
        <v>900</v>
      </c>
      <c r="B6" s="437"/>
      <c r="C6" s="437"/>
      <c r="D6" s="437"/>
      <c r="E6" s="247"/>
      <c r="F6" s="247"/>
      <c r="G6" s="247"/>
      <c r="H6" s="247"/>
    </row>
    <row r="7" spans="1:8" ht="15" customHeight="1" x14ac:dyDescent="0.25">
      <c r="A7" s="436" t="s">
        <v>909</v>
      </c>
      <c r="B7" s="436"/>
      <c r="C7" s="436"/>
      <c r="D7" s="436"/>
    </row>
    <row r="8" spans="1:8" s="6" customFormat="1" ht="18.649999999999999" customHeight="1" x14ac:dyDescent="0.25">
      <c r="A8" s="439" t="s">
        <v>574</v>
      </c>
      <c r="B8" s="484" t="s">
        <v>631</v>
      </c>
      <c r="C8" s="484"/>
      <c r="D8" s="484"/>
    </row>
    <row r="9" spans="1:8" s="6" customFormat="1" ht="18.649999999999999" customHeight="1" x14ac:dyDescent="0.25">
      <c r="A9" s="439"/>
      <c r="B9" s="112" t="s">
        <v>188</v>
      </c>
      <c r="C9" s="112" t="s">
        <v>258</v>
      </c>
      <c r="D9" s="112" t="s">
        <v>259</v>
      </c>
    </row>
    <row r="10" spans="1:8" s="6" customFormat="1" x14ac:dyDescent="0.25">
      <c r="A10" s="161"/>
      <c r="B10" s="162"/>
      <c r="C10" s="162"/>
      <c r="D10" s="162"/>
    </row>
    <row r="11" spans="1:8" s="6" customFormat="1" x14ac:dyDescent="0.25">
      <c r="A11" s="157" t="s">
        <v>188</v>
      </c>
      <c r="B11" s="70">
        <f>SUM(B12:B28)</f>
        <v>11709</v>
      </c>
      <c r="C11" s="70">
        <f>SUM(C12:C28)</f>
        <v>2961</v>
      </c>
      <c r="D11" s="70">
        <f>SUM(D12:D28)</f>
        <v>8748</v>
      </c>
    </row>
    <row r="12" spans="1:8" x14ac:dyDescent="0.25">
      <c r="A12" s="93">
        <v>14</v>
      </c>
      <c r="B12" s="72">
        <v>14</v>
      </c>
      <c r="C12" s="72">
        <v>6</v>
      </c>
      <c r="D12" s="72">
        <v>8</v>
      </c>
    </row>
    <row r="13" spans="1:8" x14ac:dyDescent="0.25">
      <c r="A13" s="93">
        <v>15</v>
      </c>
      <c r="B13" s="72">
        <v>211</v>
      </c>
      <c r="C13" s="72">
        <v>111</v>
      </c>
      <c r="D13" s="72">
        <v>100</v>
      </c>
    </row>
    <row r="14" spans="1:8" x14ac:dyDescent="0.25">
      <c r="A14" s="93">
        <v>16</v>
      </c>
      <c r="B14" s="72">
        <v>271</v>
      </c>
      <c r="C14" s="72">
        <v>139</v>
      </c>
      <c r="D14" s="72">
        <v>132</v>
      </c>
    </row>
    <row r="15" spans="1:8" x14ac:dyDescent="0.25">
      <c r="A15" s="93">
        <v>17</v>
      </c>
      <c r="B15" s="72">
        <v>499</v>
      </c>
      <c r="C15" s="72">
        <v>247</v>
      </c>
      <c r="D15" s="72">
        <v>252</v>
      </c>
    </row>
    <row r="16" spans="1:8" x14ac:dyDescent="0.25">
      <c r="A16" s="93">
        <v>18</v>
      </c>
      <c r="B16" s="72">
        <v>465</v>
      </c>
      <c r="C16" s="72">
        <v>221</v>
      </c>
      <c r="D16" s="72">
        <v>244</v>
      </c>
    </row>
    <row r="17" spans="1:4" x14ac:dyDescent="0.25">
      <c r="A17" s="93">
        <v>19</v>
      </c>
      <c r="B17" s="72">
        <v>396</v>
      </c>
      <c r="C17" s="72">
        <v>144</v>
      </c>
      <c r="D17" s="72">
        <v>252</v>
      </c>
    </row>
    <row r="18" spans="1:4" x14ac:dyDescent="0.25">
      <c r="A18" s="93">
        <v>20</v>
      </c>
      <c r="B18" s="72">
        <v>360</v>
      </c>
      <c r="C18" s="72">
        <v>144</v>
      </c>
      <c r="D18" s="72">
        <v>216</v>
      </c>
    </row>
    <row r="19" spans="1:4" x14ac:dyDescent="0.25">
      <c r="A19" s="93">
        <v>21</v>
      </c>
      <c r="B19" s="72">
        <v>302</v>
      </c>
      <c r="C19" s="72">
        <v>115</v>
      </c>
      <c r="D19" s="72">
        <v>187</v>
      </c>
    </row>
    <row r="20" spans="1:4" x14ac:dyDescent="0.25">
      <c r="A20" s="93">
        <v>22</v>
      </c>
      <c r="B20" s="72">
        <v>299</v>
      </c>
      <c r="C20" s="72">
        <v>108</v>
      </c>
      <c r="D20" s="72">
        <v>191</v>
      </c>
    </row>
    <row r="21" spans="1:4" x14ac:dyDescent="0.25">
      <c r="A21" s="93">
        <v>23</v>
      </c>
      <c r="B21" s="72">
        <v>257</v>
      </c>
      <c r="C21" s="72">
        <v>83</v>
      </c>
      <c r="D21" s="72">
        <v>174</v>
      </c>
    </row>
    <row r="22" spans="1:4" x14ac:dyDescent="0.25">
      <c r="A22" s="93">
        <v>24</v>
      </c>
      <c r="B22" s="72">
        <v>259</v>
      </c>
      <c r="C22" s="72">
        <v>88</v>
      </c>
      <c r="D22" s="72">
        <v>171</v>
      </c>
    </row>
    <row r="23" spans="1:4" x14ac:dyDescent="0.25">
      <c r="A23" s="93" t="s">
        <v>356</v>
      </c>
      <c r="B23" s="72">
        <v>1156</v>
      </c>
      <c r="C23" s="72">
        <v>320</v>
      </c>
      <c r="D23" s="72">
        <v>836</v>
      </c>
    </row>
    <row r="24" spans="1:4" x14ac:dyDescent="0.25">
      <c r="A24" s="93" t="s">
        <v>357</v>
      </c>
      <c r="B24" s="72">
        <v>1244</v>
      </c>
      <c r="C24" s="72">
        <v>283</v>
      </c>
      <c r="D24" s="72">
        <v>961</v>
      </c>
    </row>
    <row r="25" spans="1:4" x14ac:dyDescent="0.25">
      <c r="A25" s="93" t="s">
        <v>358</v>
      </c>
      <c r="B25" s="72">
        <v>1284</v>
      </c>
      <c r="C25" s="72">
        <v>256</v>
      </c>
      <c r="D25" s="72">
        <v>1028</v>
      </c>
    </row>
    <row r="26" spans="1:4" x14ac:dyDescent="0.25">
      <c r="A26" s="93" t="s">
        <v>359</v>
      </c>
      <c r="B26" s="72">
        <v>1126</v>
      </c>
      <c r="C26" s="72">
        <v>201</v>
      </c>
      <c r="D26" s="72">
        <v>925</v>
      </c>
    </row>
    <row r="27" spans="1:4" x14ac:dyDescent="0.25">
      <c r="A27" s="93" t="s">
        <v>360</v>
      </c>
      <c r="B27" s="72">
        <v>878</v>
      </c>
      <c r="C27" s="72">
        <v>121</v>
      </c>
      <c r="D27" s="72">
        <v>757</v>
      </c>
    </row>
    <row r="28" spans="1:4" ht="13.5" thickBot="1" x14ac:dyDescent="0.3">
      <c r="A28" s="350" t="s">
        <v>361</v>
      </c>
      <c r="B28" s="73">
        <v>2688</v>
      </c>
      <c r="C28" s="73">
        <v>374</v>
      </c>
      <c r="D28" s="73">
        <v>2314</v>
      </c>
    </row>
    <row r="29" spans="1:4" ht="15" customHeight="1" x14ac:dyDescent="0.25">
      <c r="A29" s="445" t="s">
        <v>971</v>
      </c>
      <c r="B29" s="445"/>
      <c r="C29" s="445"/>
      <c r="D29" s="445"/>
    </row>
    <row r="30" spans="1:4" ht="15" customHeight="1" x14ac:dyDescent="0.25">
      <c r="A30" s="446"/>
      <c r="B30" s="446"/>
      <c r="C30" s="446"/>
      <c r="D30" s="446"/>
    </row>
    <row r="31" spans="1:4" ht="26.25" customHeight="1" x14ac:dyDescent="0.25">
      <c r="A31" s="446" t="s">
        <v>262</v>
      </c>
      <c r="B31" s="446"/>
      <c r="C31" s="446"/>
      <c r="D31" s="446"/>
    </row>
  </sheetData>
  <mergeCells count="10">
    <mergeCell ref="A1:D1"/>
    <mergeCell ref="A4:D4"/>
    <mergeCell ref="A6:D6"/>
    <mergeCell ref="A31:D31"/>
    <mergeCell ref="A8:A9"/>
    <mergeCell ref="B8:D8"/>
    <mergeCell ref="A29:D30"/>
    <mergeCell ref="A2:D3"/>
    <mergeCell ref="A7:D7"/>
    <mergeCell ref="A5:D5"/>
  </mergeCells>
  <conditionalFormatting sqref="B11:D28">
    <cfRule type="cellIs" dxfId="74" priority="5" operator="equal">
      <formula>0</formula>
    </cfRule>
  </conditionalFormatting>
  <hyperlinks>
    <hyperlink ref="E2" location="Contenido!A1" display="Contenido" xr:uid="{A71BBD3A-444E-47FD-A1EA-4CD390DADC02}"/>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4021-F118-434E-B52A-D776B578BC8A}">
  <sheetPr codeName="Hoja140">
    <tabColor rgb="FFAFCAFF"/>
    <pageSetUpPr fitToPage="1"/>
  </sheetPr>
  <dimension ref="A1:R42"/>
  <sheetViews>
    <sheetView showGridLines="0" showOutlineSymbols="0" showWhiteSpace="0" zoomScaleNormal="100" workbookViewId="0">
      <selection activeCell="C35" sqref="C35"/>
    </sheetView>
  </sheetViews>
  <sheetFormatPr baseColWidth="10" defaultColWidth="11" defaultRowHeight="13" x14ac:dyDescent="0.25"/>
  <cols>
    <col min="1" max="1" width="38.832031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6384" width="11" style="8"/>
  </cols>
  <sheetData>
    <row r="1" spans="1:18" ht="15" customHeight="1" x14ac:dyDescent="0.25">
      <c r="A1" s="436" t="s">
        <v>655</v>
      </c>
      <c r="B1" s="436"/>
      <c r="C1" s="436"/>
      <c r="D1" s="436"/>
      <c r="E1" s="436"/>
      <c r="F1" s="436"/>
      <c r="G1" s="436"/>
      <c r="H1" s="436"/>
      <c r="I1" s="436"/>
      <c r="J1" s="436"/>
      <c r="K1" s="436"/>
      <c r="L1" s="436"/>
      <c r="M1" s="436"/>
      <c r="N1" s="436"/>
      <c r="O1" s="436"/>
      <c r="P1" s="436"/>
      <c r="Q1" s="19"/>
    </row>
    <row r="2" spans="1:18" ht="15" customHeight="1" x14ac:dyDescent="0.25">
      <c r="A2" s="437" t="s">
        <v>1084</v>
      </c>
      <c r="B2" s="437"/>
      <c r="C2" s="437"/>
      <c r="D2" s="437"/>
      <c r="E2" s="437"/>
      <c r="F2" s="437"/>
      <c r="G2" s="437"/>
      <c r="H2" s="437"/>
      <c r="I2" s="437"/>
      <c r="J2" s="437"/>
      <c r="K2" s="437"/>
      <c r="L2" s="437"/>
      <c r="M2" s="437"/>
      <c r="N2" s="437"/>
      <c r="O2" s="437"/>
      <c r="P2" s="437"/>
      <c r="Q2" s="91" t="s">
        <v>0</v>
      </c>
    </row>
    <row r="3" spans="1:18" ht="15" customHeight="1" x14ac:dyDescent="0.25">
      <c r="A3" s="437" t="s">
        <v>656</v>
      </c>
      <c r="B3" s="437"/>
      <c r="C3" s="437"/>
      <c r="D3" s="437"/>
      <c r="E3" s="437"/>
      <c r="F3" s="437"/>
      <c r="G3" s="437"/>
      <c r="H3" s="437"/>
      <c r="I3" s="437"/>
      <c r="J3" s="437"/>
      <c r="K3" s="437"/>
      <c r="L3" s="437"/>
      <c r="M3" s="437"/>
      <c r="N3" s="437"/>
      <c r="O3" s="437"/>
      <c r="P3" s="437"/>
    </row>
    <row r="4" spans="1:18" ht="14.5" x14ac:dyDescent="0.25">
      <c r="A4" s="474" t="s">
        <v>633</v>
      </c>
      <c r="B4" s="474"/>
      <c r="C4" s="474"/>
      <c r="D4" s="474"/>
      <c r="E4" s="474"/>
      <c r="F4" s="474"/>
      <c r="G4" s="474"/>
      <c r="H4" s="474"/>
      <c r="I4" s="474"/>
      <c r="J4" s="474"/>
      <c r="K4" s="474"/>
      <c r="L4" s="474"/>
      <c r="M4" s="474"/>
      <c r="N4" s="474"/>
      <c r="O4" s="474"/>
      <c r="P4" s="474"/>
      <c r="Q4" s="6"/>
      <c r="R4" s="6"/>
    </row>
    <row r="5" spans="1:18" ht="14.5" x14ac:dyDescent="0.25">
      <c r="A5" s="437" t="s">
        <v>657</v>
      </c>
      <c r="B5" s="437"/>
      <c r="C5" s="437"/>
      <c r="D5" s="437"/>
      <c r="E5" s="437"/>
      <c r="F5" s="437"/>
      <c r="G5" s="437"/>
      <c r="H5" s="437"/>
      <c r="I5" s="437"/>
      <c r="J5" s="437"/>
      <c r="K5" s="437"/>
      <c r="L5" s="437"/>
      <c r="M5" s="437"/>
      <c r="N5" s="437"/>
      <c r="O5" s="437"/>
      <c r="P5" s="437"/>
    </row>
    <row r="6" spans="1:18" ht="14.5" x14ac:dyDescent="0.25">
      <c r="A6" s="437" t="s">
        <v>900</v>
      </c>
      <c r="B6" s="437"/>
      <c r="C6" s="437"/>
      <c r="D6" s="437"/>
      <c r="E6" s="437"/>
      <c r="F6" s="437"/>
      <c r="G6" s="437"/>
      <c r="H6" s="437"/>
      <c r="I6" s="437"/>
      <c r="J6" s="437"/>
      <c r="K6" s="437"/>
      <c r="L6" s="437"/>
      <c r="M6" s="437"/>
      <c r="N6" s="437"/>
      <c r="O6" s="437"/>
      <c r="P6" s="437"/>
    </row>
    <row r="7" spans="1:18" ht="14.5" x14ac:dyDescent="0.25">
      <c r="A7" s="436" t="s">
        <v>909</v>
      </c>
      <c r="B7" s="436"/>
      <c r="C7" s="436"/>
      <c r="D7" s="436"/>
      <c r="E7" s="436"/>
      <c r="F7" s="436"/>
      <c r="G7" s="436"/>
      <c r="H7" s="436"/>
      <c r="I7" s="436"/>
      <c r="J7" s="436"/>
      <c r="K7" s="436"/>
      <c r="L7" s="436"/>
      <c r="M7" s="436"/>
      <c r="N7" s="436"/>
      <c r="O7" s="436"/>
      <c r="P7" s="436"/>
    </row>
    <row r="8" spans="1:18" s="6" customFormat="1" ht="18.75" customHeight="1" x14ac:dyDescent="0.25">
      <c r="A8" s="438" t="s">
        <v>374</v>
      </c>
      <c r="B8" s="449" t="s">
        <v>188</v>
      </c>
      <c r="C8" s="449"/>
      <c r="D8" s="449"/>
      <c r="E8" s="121"/>
      <c r="F8" s="483" t="s">
        <v>243</v>
      </c>
      <c r="G8" s="483"/>
      <c r="H8" s="483"/>
      <c r="I8" s="121"/>
      <c r="J8" s="483" t="s">
        <v>244</v>
      </c>
      <c r="K8" s="483"/>
      <c r="L8" s="483"/>
      <c r="M8" s="121"/>
      <c r="N8" s="483" t="s">
        <v>245</v>
      </c>
      <c r="O8" s="483"/>
      <c r="P8" s="483"/>
    </row>
    <row r="9" spans="1:18" s="6" customFormat="1" ht="18.75" customHeight="1" x14ac:dyDescent="0.25">
      <c r="A9" s="438"/>
      <c r="B9" s="119" t="s">
        <v>188</v>
      </c>
      <c r="C9" s="112" t="s">
        <v>258</v>
      </c>
      <c r="D9" s="112" t="s">
        <v>259</v>
      </c>
      <c r="E9" s="113"/>
      <c r="F9" s="112" t="s">
        <v>188</v>
      </c>
      <c r="G9" s="112" t="s">
        <v>258</v>
      </c>
      <c r="H9" s="112" t="s">
        <v>259</v>
      </c>
      <c r="I9" s="113"/>
      <c r="J9" s="112" t="s">
        <v>188</v>
      </c>
      <c r="K9" s="112" t="s">
        <v>258</v>
      </c>
      <c r="L9" s="112" t="s">
        <v>259</v>
      </c>
      <c r="M9" s="113"/>
      <c r="N9" s="112" t="s">
        <v>188</v>
      </c>
      <c r="O9" s="112" t="s">
        <v>258</v>
      </c>
      <c r="P9" s="112" t="s">
        <v>259</v>
      </c>
    </row>
    <row r="11" spans="1:18" s="6" customFormat="1" ht="15.75" customHeight="1" x14ac:dyDescent="0.25">
      <c r="A11" s="486" t="s">
        <v>658</v>
      </c>
      <c r="B11" s="486"/>
      <c r="C11" s="486"/>
      <c r="D11" s="486"/>
      <c r="E11" s="486"/>
      <c r="F11" s="486"/>
      <c r="G11" s="486"/>
      <c r="H11" s="486"/>
      <c r="I11" s="486"/>
      <c r="J11" s="486"/>
      <c r="K11" s="486"/>
      <c r="L11" s="486"/>
      <c r="M11" s="486"/>
      <c r="N11" s="486"/>
      <c r="O11" s="486"/>
      <c r="P11" s="486"/>
    </row>
    <row r="12" spans="1:18" s="86" customFormat="1" x14ac:dyDescent="0.25">
      <c r="A12" s="157" t="s">
        <v>188</v>
      </c>
      <c r="B12" s="70">
        <f>SUM(B13:B24)</f>
        <v>164</v>
      </c>
      <c r="C12" s="70">
        <f t="shared" ref="C12:D12" si="0">SUM(C13:C24)</f>
        <v>89</v>
      </c>
      <c r="D12" s="70">
        <f t="shared" si="0"/>
        <v>75</v>
      </c>
      <c r="E12" s="70"/>
      <c r="F12" s="70">
        <f>SUM(F13:F24)</f>
        <v>2</v>
      </c>
      <c r="G12" s="70">
        <f t="shared" ref="G12" si="1">SUM(G13:G24)</f>
        <v>1</v>
      </c>
      <c r="H12" s="70">
        <f t="shared" ref="H12" si="2">SUM(H13:H24)</f>
        <v>1</v>
      </c>
      <c r="I12" s="70"/>
      <c r="J12" s="70">
        <f>SUM(J13:J24)</f>
        <v>67</v>
      </c>
      <c r="K12" s="70">
        <f t="shared" ref="K12" si="3">SUM(K13:K24)</f>
        <v>34</v>
      </c>
      <c r="L12" s="70">
        <f t="shared" ref="L12" si="4">SUM(L13:L24)</f>
        <v>33</v>
      </c>
      <c r="M12" s="70"/>
      <c r="N12" s="70">
        <f>SUM(N13:N24)</f>
        <v>95</v>
      </c>
      <c r="O12" s="70">
        <f t="shared" ref="O12" si="5">SUM(O13:O24)</f>
        <v>54</v>
      </c>
      <c r="P12" s="70">
        <f t="shared" ref="P12" si="6">SUM(P13:P24)</f>
        <v>41</v>
      </c>
      <c r="Q12" s="25"/>
      <c r="R12" s="25"/>
    </row>
    <row r="13" spans="1:18" s="4" customFormat="1" x14ac:dyDescent="0.25">
      <c r="A13" s="93" t="s">
        <v>378</v>
      </c>
      <c r="B13" s="71">
        <f>+F13+J13+N13</f>
        <v>10</v>
      </c>
      <c r="C13" s="71">
        <f t="shared" ref="C13:D13" si="7">+G13+K13+O13</f>
        <v>9</v>
      </c>
      <c r="D13" s="71">
        <f t="shared" si="7"/>
        <v>1</v>
      </c>
      <c r="E13" s="71"/>
      <c r="F13" s="71">
        <v>0</v>
      </c>
      <c r="G13" s="71">
        <v>0</v>
      </c>
      <c r="H13" s="71">
        <v>0</v>
      </c>
      <c r="I13" s="71"/>
      <c r="J13" s="71">
        <v>2</v>
      </c>
      <c r="K13" s="71">
        <v>2</v>
      </c>
      <c r="L13" s="71">
        <v>0</v>
      </c>
      <c r="M13" s="71"/>
      <c r="N13" s="71">
        <v>8</v>
      </c>
      <c r="O13" s="71">
        <v>7</v>
      </c>
      <c r="P13" s="71">
        <v>1</v>
      </c>
      <c r="Q13" s="7"/>
      <c r="R13" s="7"/>
    </row>
    <row r="14" spans="1:18" s="4" customFormat="1" x14ac:dyDescent="0.25">
      <c r="A14" s="93" t="s">
        <v>542</v>
      </c>
      <c r="B14" s="71">
        <f t="shared" ref="B14:B24" si="8">+F14+J14+N14</f>
        <v>2</v>
      </c>
      <c r="C14" s="71">
        <f t="shared" ref="C14:C24" si="9">+G14+K14+O14</f>
        <v>1</v>
      </c>
      <c r="D14" s="71">
        <f t="shared" ref="D14:D24" si="10">+H14+L14+P14</f>
        <v>1</v>
      </c>
      <c r="E14" s="71"/>
      <c r="F14" s="71">
        <v>0</v>
      </c>
      <c r="G14" s="71">
        <v>0</v>
      </c>
      <c r="H14" s="71">
        <v>0</v>
      </c>
      <c r="I14" s="71"/>
      <c r="J14" s="71">
        <v>0</v>
      </c>
      <c r="K14" s="71">
        <v>0</v>
      </c>
      <c r="L14" s="71">
        <v>0</v>
      </c>
      <c r="M14" s="71"/>
      <c r="N14" s="71">
        <v>2</v>
      </c>
      <c r="O14" s="71">
        <v>1</v>
      </c>
      <c r="P14" s="71">
        <v>1</v>
      </c>
      <c r="Q14" s="7"/>
      <c r="R14" s="7"/>
    </row>
    <row r="15" spans="1:18" s="4" customFormat="1" x14ac:dyDescent="0.25">
      <c r="A15" s="93" t="s">
        <v>543</v>
      </c>
      <c r="B15" s="71">
        <f t="shared" si="8"/>
        <v>2</v>
      </c>
      <c r="C15" s="71">
        <f t="shared" si="9"/>
        <v>2</v>
      </c>
      <c r="D15" s="71">
        <f t="shared" si="10"/>
        <v>0</v>
      </c>
      <c r="E15" s="71"/>
      <c r="F15" s="71">
        <v>1</v>
      </c>
      <c r="G15" s="71">
        <v>1</v>
      </c>
      <c r="H15" s="71">
        <v>0</v>
      </c>
      <c r="I15" s="71"/>
      <c r="J15" s="71">
        <v>1</v>
      </c>
      <c r="K15" s="71">
        <v>1</v>
      </c>
      <c r="L15" s="71">
        <v>0</v>
      </c>
      <c r="M15" s="71"/>
      <c r="N15" s="71">
        <v>0</v>
      </c>
      <c r="O15" s="71">
        <v>0</v>
      </c>
      <c r="P15" s="71">
        <v>0</v>
      </c>
      <c r="Q15" s="7"/>
      <c r="R15" s="7"/>
    </row>
    <row r="16" spans="1:18" s="4" customFormat="1" x14ac:dyDescent="0.25">
      <c r="A16" s="93" t="s">
        <v>379</v>
      </c>
      <c r="B16" s="71">
        <f t="shared" si="8"/>
        <v>35</v>
      </c>
      <c r="C16" s="71">
        <f t="shared" si="9"/>
        <v>16</v>
      </c>
      <c r="D16" s="71">
        <f t="shared" si="10"/>
        <v>19</v>
      </c>
      <c r="E16" s="71"/>
      <c r="F16" s="71">
        <v>0</v>
      </c>
      <c r="G16" s="71">
        <v>0</v>
      </c>
      <c r="H16" s="71">
        <v>0</v>
      </c>
      <c r="I16" s="71"/>
      <c r="J16" s="71">
        <v>13</v>
      </c>
      <c r="K16" s="71">
        <v>4</v>
      </c>
      <c r="L16" s="71">
        <v>9</v>
      </c>
      <c r="M16" s="71"/>
      <c r="N16" s="71">
        <v>22</v>
      </c>
      <c r="O16" s="71">
        <v>12</v>
      </c>
      <c r="P16" s="71">
        <v>10</v>
      </c>
      <c r="Q16" s="7"/>
      <c r="R16" s="7"/>
    </row>
    <row r="17" spans="1:18" s="4" customFormat="1" x14ac:dyDescent="0.25">
      <c r="A17" s="93" t="s">
        <v>659</v>
      </c>
      <c r="B17" s="71">
        <f t="shared" si="8"/>
        <v>16</v>
      </c>
      <c r="C17" s="71">
        <f t="shared" si="9"/>
        <v>13</v>
      </c>
      <c r="D17" s="71">
        <f t="shared" si="10"/>
        <v>3</v>
      </c>
      <c r="E17" s="71"/>
      <c r="F17" s="71">
        <v>1</v>
      </c>
      <c r="G17" s="71">
        <v>0</v>
      </c>
      <c r="H17" s="71">
        <v>1</v>
      </c>
      <c r="I17" s="71"/>
      <c r="J17" s="71">
        <v>6</v>
      </c>
      <c r="K17" s="71">
        <v>6</v>
      </c>
      <c r="L17" s="71">
        <v>0</v>
      </c>
      <c r="M17" s="71"/>
      <c r="N17" s="71">
        <v>9</v>
      </c>
      <c r="O17" s="71">
        <v>7</v>
      </c>
      <c r="P17" s="71">
        <v>2</v>
      </c>
      <c r="Q17" s="7"/>
      <c r="R17" s="7"/>
    </row>
    <row r="18" spans="1:18" s="4" customFormat="1" x14ac:dyDescent="0.25">
      <c r="A18" s="93" t="s">
        <v>544</v>
      </c>
      <c r="B18" s="71">
        <f t="shared" si="8"/>
        <v>1</v>
      </c>
      <c r="C18" s="71">
        <f t="shared" si="9"/>
        <v>1</v>
      </c>
      <c r="D18" s="71">
        <f t="shared" si="10"/>
        <v>0</v>
      </c>
      <c r="E18" s="71"/>
      <c r="F18" s="71">
        <v>0</v>
      </c>
      <c r="G18" s="71">
        <v>0</v>
      </c>
      <c r="H18" s="71">
        <v>0</v>
      </c>
      <c r="I18" s="71"/>
      <c r="J18" s="71">
        <v>1</v>
      </c>
      <c r="K18" s="71">
        <v>1</v>
      </c>
      <c r="L18" s="71">
        <v>0</v>
      </c>
      <c r="M18" s="71"/>
      <c r="N18" s="71">
        <v>0</v>
      </c>
      <c r="O18" s="71">
        <v>0</v>
      </c>
      <c r="P18" s="71">
        <v>0</v>
      </c>
      <c r="Q18" s="7"/>
      <c r="R18" s="7"/>
    </row>
    <row r="19" spans="1:18" s="4" customFormat="1" x14ac:dyDescent="0.25">
      <c r="A19" s="93" t="s">
        <v>545</v>
      </c>
      <c r="B19" s="71">
        <f t="shared" si="8"/>
        <v>2</v>
      </c>
      <c r="C19" s="71">
        <f t="shared" si="9"/>
        <v>0</v>
      </c>
      <c r="D19" s="71">
        <f t="shared" si="10"/>
        <v>2</v>
      </c>
      <c r="E19" s="71"/>
      <c r="F19" s="71">
        <v>0</v>
      </c>
      <c r="G19" s="71">
        <v>0</v>
      </c>
      <c r="H19" s="71">
        <v>0</v>
      </c>
      <c r="I19" s="71"/>
      <c r="J19" s="71">
        <v>1</v>
      </c>
      <c r="K19" s="71">
        <v>0</v>
      </c>
      <c r="L19" s="71">
        <v>1</v>
      </c>
      <c r="M19" s="71"/>
      <c r="N19" s="71">
        <v>1</v>
      </c>
      <c r="O19" s="71">
        <v>0</v>
      </c>
      <c r="P19" s="71">
        <v>1</v>
      </c>
      <c r="Q19" s="7"/>
      <c r="R19" s="7"/>
    </row>
    <row r="20" spans="1:18" s="4" customFormat="1" x14ac:dyDescent="0.25">
      <c r="A20" s="93" t="s">
        <v>546</v>
      </c>
      <c r="B20" s="71">
        <f t="shared" si="8"/>
        <v>1</v>
      </c>
      <c r="C20" s="71">
        <f t="shared" si="9"/>
        <v>0</v>
      </c>
      <c r="D20" s="71">
        <f t="shared" si="10"/>
        <v>1</v>
      </c>
      <c r="E20" s="71"/>
      <c r="F20" s="71">
        <v>0</v>
      </c>
      <c r="G20" s="71">
        <v>0</v>
      </c>
      <c r="H20" s="71">
        <v>0</v>
      </c>
      <c r="I20" s="71"/>
      <c r="J20" s="71">
        <v>1</v>
      </c>
      <c r="K20" s="71">
        <v>0</v>
      </c>
      <c r="L20" s="71">
        <v>1</v>
      </c>
      <c r="M20" s="71"/>
      <c r="N20" s="71">
        <v>0</v>
      </c>
      <c r="O20" s="71">
        <v>0</v>
      </c>
      <c r="P20" s="71">
        <v>0</v>
      </c>
      <c r="Q20" s="7"/>
      <c r="R20" s="7"/>
    </row>
    <row r="21" spans="1:18" x14ac:dyDescent="0.25">
      <c r="A21" s="93" t="s">
        <v>660</v>
      </c>
      <c r="B21" s="71">
        <f t="shared" si="8"/>
        <v>15</v>
      </c>
      <c r="C21" s="71">
        <f t="shared" si="9"/>
        <v>10</v>
      </c>
      <c r="D21" s="71">
        <f t="shared" si="10"/>
        <v>5</v>
      </c>
      <c r="E21" s="71"/>
      <c r="F21" s="71">
        <v>0</v>
      </c>
      <c r="G21" s="71">
        <v>0</v>
      </c>
      <c r="H21" s="71">
        <v>0</v>
      </c>
      <c r="I21" s="71"/>
      <c r="J21" s="71">
        <v>4</v>
      </c>
      <c r="K21" s="71">
        <v>1</v>
      </c>
      <c r="L21" s="71">
        <v>3</v>
      </c>
      <c r="M21" s="71"/>
      <c r="N21" s="71">
        <v>11</v>
      </c>
      <c r="O21" s="71">
        <v>9</v>
      </c>
      <c r="P21" s="71">
        <v>2</v>
      </c>
    </row>
    <row r="22" spans="1:18" s="4" customFormat="1" ht="14.5" x14ac:dyDescent="0.25">
      <c r="A22" s="93" t="s">
        <v>958</v>
      </c>
      <c r="B22" s="71">
        <f t="shared" si="8"/>
        <v>24</v>
      </c>
      <c r="C22" s="71">
        <f t="shared" si="9"/>
        <v>11</v>
      </c>
      <c r="D22" s="71">
        <f t="shared" si="10"/>
        <v>13</v>
      </c>
      <c r="E22" s="71"/>
      <c r="F22" s="71">
        <v>0</v>
      </c>
      <c r="G22" s="71">
        <v>0</v>
      </c>
      <c r="H22" s="71">
        <v>0</v>
      </c>
      <c r="I22" s="71"/>
      <c r="J22" s="71">
        <v>14</v>
      </c>
      <c r="K22" s="71">
        <v>6</v>
      </c>
      <c r="L22" s="71">
        <v>8</v>
      </c>
      <c r="M22" s="71"/>
      <c r="N22" s="71">
        <v>10</v>
      </c>
      <c r="O22" s="71">
        <v>5</v>
      </c>
      <c r="P22" s="71">
        <v>5</v>
      </c>
      <c r="Q22" s="7"/>
      <c r="R22" s="8"/>
    </row>
    <row r="23" spans="1:18" s="4" customFormat="1" ht="14.5" x14ac:dyDescent="0.25">
      <c r="A23" s="93" t="s">
        <v>959</v>
      </c>
      <c r="B23" s="71">
        <f t="shared" si="8"/>
        <v>55</v>
      </c>
      <c r="C23" s="71">
        <f t="shared" si="9"/>
        <v>25</v>
      </c>
      <c r="D23" s="71">
        <f t="shared" si="10"/>
        <v>30</v>
      </c>
      <c r="E23" s="71"/>
      <c r="F23" s="71">
        <v>0</v>
      </c>
      <c r="G23" s="71">
        <v>0</v>
      </c>
      <c r="H23" s="71">
        <v>0</v>
      </c>
      <c r="I23" s="71"/>
      <c r="J23" s="71">
        <v>23</v>
      </c>
      <c r="K23" s="71">
        <v>12</v>
      </c>
      <c r="L23" s="71">
        <v>11</v>
      </c>
      <c r="M23" s="71"/>
      <c r="N23" s="71">
        <v>32</v>
      </c>
      <c r="O23" s="71">
        <v>13</v>
      </c>
      <c r="P23" s="71">
        <v>19</v>
      </c>
      <c r="Q23" s="7"/>
      <c r="R23" s="7"/>
    </row>
    <row r="24" spans="1:18" s="4" customFormat="1" x14ac:dyDescent="0.25">
      <c r="A24" s="93" t="s">
        <v>603</v>
      </c>
      <c r="B24" s="71">
        <f t="shared" si="8"/>
        <v>1</v>
      </c>
      <c r="C24" s="71">
        <f t="shared" si="9"/>
        <v>1</v>
      </c>
      <c r="D24" s="71">
        <f t="shared" si="10"/>
        <v>0</v>
      </c>
      <c r="E24" s="71"/>
      <c r="F24" s="71">
        <v>0</v>
      </c>
      <c r="G24" s="71">
        <v>0</v>
      </c>
      <c r="H24" s="71">
        <v>0</v>
      </c>
      <c r="I24" s="71"/>
      <c r="J24" s="71">
        <v>1</v>
      </c>
      <c r="K24" s="71">
        <v>1</v>
      </c>
      <c r="L24" s="71">
        <v>0</v>
      </c>
      <c r="M24" s="71"/>
      <c r="N24" s="71">
        <v>0</v>
      </c>
      <c r="O24" s="71">
        <v>0</v>
      </c>
      <c r="P24" s="71">
        <v>0</v>
      </c>
      <c r="Q24" s="7"/>
      <c r="R24" s="7"/>
    </row>
    <row r="25" spans="1:18" ht="15" customHeight="1" x14ac:dyDescent="0.25">
      <c r="B25" s="7"/>
      <c r="C25" s="7"/>
      <c r="D25" s="7"/>
      <c r="E25" s="7"/>
      <c r="F25" s="7"/>
      <c r="G25" s="7"/>
      <c r="H25" s="7"/>
      <c r="I25" s="7"/>
      <c r="J25" s="7"/>
      <c r="K25" s="7"/>
      <c r="L25" s="7"/>
      <c r="M25" s="7"/>
      <c r="N25" s="7"/>
      <c r="O25" s="7"/>
      <c r="P25" s="7"/>
      <c r="R25" s="7"/>
    </row>
    <row r="26" spans="1:18" ht="15" customHeight="1" x14ac:dyDescent="0.25">
      <c r="A26" s="486" t="s">
        <v>661</v>
      </c>
      <c r="B26" s="486"/>
      <c r="C26" s="486"/>
      <c r="D26" s="486"/>
      <c r="E26" s="486"/>
      <c r="F26" s="486"/>
      <c r="G26" s="486"/>
      <c r="H26" s="486"/>
      <c r="I26" s="486"/>
      <c r="J26" s="486"/>
      <c r="K26" s="486"/>
      <c r="L26" s="486"/>
      <c r="M26" s="486"/>
      <c r="N26" s="486"/>
      <c r="O26" s="486"/>
      <c r="P26" s="486"/>
      <c r="Q26" s="6"/>
    </row>
    <row r="27" spans="1:18" s="86" customFormat="1" x14ac:dyDescent="0.25">
      <c r="A27" s="157" t="s">
        <v>188</v>
      </c>
      <c r="B27" s="70">
        <f>SUM(B28:B39)</f>
        <v>42</v>
      </c>
      <c r="C27" s="70">
        <f>SUM(C28:C39)</f>
        <v>19</v>
      </c>
      <c r="D27" s="70">
        <f>SUM(D28:D39)</f>
        <v>23</v>
      </c>
      <c r="E27" s="70"/>
      <c r="F27" s="70">
        <f>SUM(F28:F39)</f>
        <v>0</v>
      </c>
      <c r="G27" s="70">
        <f>SUM(G28:G39)</f>
        <v>0</v>
      </c>
      <c r="H27" s="70">
        <f>SUM(H28:H39)</f>
        <v>0</v>
      </c>
      <c r="I27" s="70"/>
      <c r="J27" s="70">
        <f>SUM(J28:J39)</f>
        <v>23</v>
      </c>
      <c r="K27" s="70">
        <f>SUM(K28:K39)</f>
        <v>9</v>
      </c>
      <c r="L27" s="70">
        <f>SUM(L28:L39)</f>
        <v>14</v>
      </c>
      <c r="M27" s="70"/>
      <c r="N27" s="70">
        <f>SUM(N28:N39)</f>
        <v>19</v>
      </c>
      <c r="O27" s="70">
        <f>SUM(O28:O39)</f>
        <v>10</v>
      </c>
      <c r="P27" s="70">
        <f>SUM(P28:P39)</f>
        <v>9</v>
      </c>
      <c r="Q27" s="25"/>
      <c r="R27" s="6"/>
    </row>
    <row r="28" spans="1:18" s="4" customFormat="1" x14ac:dyDescent="0.25">
      <c r="A28" s="93" t="s">
        <v>378</v>
      </c>
      <c r="B28" s="71">
        <f>+F28+J28+N28</f>
        <v>1</v>
      </c>
      <c r="C28" s="71">
        <f t="shared" ref="C28" si="11">+G28+K28+O28</f>
        <v>1</v>
      </c>
      <c r="D28" s="71">
        <f t="shared" ref="D28" si="12">+H28+L28+P28</f>
        <v>0</v>
      </c>
      <c r="E28" s="71"/>
      <c r="F28" s="71">
        <v>0</v>
      </c>
      <c r="G28" s="71">
        <v>0</v>
      </c>
      <c r="H28" s="71">
        <v>0</v>
      </c>
      <c r="I28" s="71"/>
      <c r="J28" s="71">
        <v>0</v>
      </c>
      <c r="K28" s="71">
        <v>0</v>
      </c>
      <c r="L28" s="71">
        <v>0</v>
      </c>
      <c r="M28" s="71"/>
      <c r="N28" s="71">
        <v>1</v>
      </c>
      <c r="O28" s="71">
        <v>1</v>
      </c>
      <c r="P28" s="71">
        <v>0</v>
      </c>
      <c r="Q28" s="167"/>
      <c r="R28" s="167"/>
    </row>
    <row r="29" spans="1:18" s="4" customFormat="1" x14ac:dyDescent="0.25">
      <c r="A29" s="93" t="s">
        <v>542</v>
      </c>
      <c r="B29" s="71">
        <f t="shared" ref="B29:B38" si="13">+F29+J29+N29</f>
        <v>1</v>
      </c>
      <c r="C29" s="71">
        <f t="shared" ref="C29:C38" si="14">+G29+K29+O29</f>
        <v>0</v>
      </c>
      <c r="D29" s="71">
        <f t="shared" ref="D29:D38" si="15">+H29+L29+P29</f>
        <v>1</v>
      </c>
      <c r="E29" s="71"/>
      <c r="F29" s="71">
        <v>0</v>
      </c>
      <c r="G29" s="71">
        <v>0</v>
      </c>
      <c r="H29" s="71">
        <v>0</v>
      </c>
      <c r="I29" s="71"/>
      <c r="J29" s="71">
        <v>0</v>
      </c>
      <c r="K29" s="71">
        <v>0</v>
      </c>
      <c r="L29" s="71">
        <v>0</v>
      </c>
      <c r="M29" s="71"/>
      <c r="N29" s="71">
        <v>1</v>
      </c>
      <c r="O29" s="71">
        <v>0</v>
      </c>
      <c r="P29" s="71">
        <v>1</v>
      </c>
      <c r="Q29" s="167"/>
      <c r="R29" s="167"/>
    </row>
    <row r="30" spans="1:18" s="4" customFormat="1" x14ac:dyDescent="0.25">
      <c r="A30" s="93" t="s">
        <v>543</v>
      </c>
      <c r="B30" s="71">
        <f t="shared" si="13"/>
        <v>0</v>
      </c>
      <c r="C30" s="71">
        <f t="shared" si="14"/>
        <v>0</v>
      </c>
      <c r="D30" s="71">
        <f t="shared" si="15"/>
        <v>0</v>
      </c>
      <c r="E30" s="71"/>
      <c r="F30" s="71">
        <v>0</v>
      </c>
      <c r="G30" s="71">
        <v>0</v>
      </c>
      <c r="H30" s="71">
        <v>0</v>
      </c>
      <c r="I30" s="71"/>
      <c r="J30" s="71">
        <v>0</v>
      </c>
      <c r="K30" s="71">
        <v>0</v>
      </c>
      <c r="L30" s="71">
        <v>0</v>
      </c>
      <c r="M30" s="71"/>
      <c r="N30" s="71">
        <v>0</v>
      </c>
      <c r="O30" s="71">
        <v>0</v>
      </c>
      <c r="P30" s="71">
        <v>0</v>
      </c>
      <c r="Q30" s="167"/>
      <c r="R30" s="167"/>
    </row>
    <row r="31" spans="1:18" s="4" customFormat="1" x14ac:dyDescent="0.25">
      <c r="A31" s="93" t="s">
        <v>379</v>
      </c>
      <c r="B31" s="71">
        <f t="shared" si="13"/>
        <v>6</v>
      </c>
      <c r="C31" s="71">
        <f t="shared" si="14"/>
        <v>3</v>
      </c>
      <c r="D31" s="71">
        <f t="shared" si="15"/>
        <v>3</v>
      </c>
      <c r="E31" s="71"/>
      <c r="F31" s="71">
        <v>0</v>
      </c>
      <c r="G31" s="71">
        <v>0</v>
      </c>
      <c r="H31" s="71">
        <v>0</v>
      </c>
      <c r="I31" s="71"/>
      <c r="J31" s="71">
        <v>3</v>
      </c>
      <c r="K31" s="71">
        <v>1</v>
      </c>
      <c r="L31" s="71">
        <v>2</v>
      </c>
      <c r="M31" s="71"/>
      <c r="N31" s="71">
        <v>3</v>
      </c>
      <c r="O31" s="71">
        <v>2</v>
      </c>
      <c r="P31" s="71">
        <v>1</v>
      </c>
      <c r="Q31" s="167"/>
      <c r="R31" s="167"/>
    </row>
    <row r="32" spans="1:18" s="4" customFormat="1" x14ac:dyDescent="0.25">
      <c r="A32" s="93" t="s">
        <v>659</v>
      </c>
      <c r="B32" s="71">
        <f t="shared" si="13"/>
        <v>0</v>
      </c>
      <c r="C32" s="71">
        <f t="shared" si="14"/>
        <v>0</v>
      </c>
      <c r="D32" s="71">
        <f t="shared" si="15"/>
        <v>0</v>
      </c>
      <c r="E32" s="71"/>
      <c r="F32" s="71">
        <v>0</v>
      </c>
      <c r="G32" s="71">
        <v>0</v>
      </c>
      <c r="H32" s="71">
        <v>0</v>
      </c>
      <c r="I32" s="71"/>
      <c r="J32" s="71">
        <v>0</v>
      </c>
      <c r="K32" s="71">
        <v>0</v>
      </c>
      <c r="L32" s="71">
        <v>0</v>
      </c>
      <c r="M32" s="71"/>
      <c r="N32" s="71">
        <v>0</v>
      </c>
      <c r="O32" s="71">
        <v>0</v>
      </c>
      <c r="P32" s="71">
        <v>0</v>
      </c>
      <c r="Q32" s="167"/>
      <c r="R32" s="167"/>
    </row>
    <row r="33" spans="1:18" s="4" customFormat="1" x14ac:dyDescent="0.25">
      <c r="A33" s="93" t="s">
        <v>544</v>
      </c>
      <c r="B33" s="71">
        <f t="shared" si="13"/>
        <v>0</v>
      </c>
      <c r="C33" s="71">
        <f t="shared" si="14"/>
        <v>0</v>
      </c>
      <c r="D33" s="71">
        <f t="shared" si="15"/>
        <v>0</v>
      </c>
      <c r="E33" s="71"/>
      <c r="F33" s="71">
        <v>0</v>
      </c>
      <c r="G33" s="71">
        <v>0</v>
      </c>
      <c r="H33" s="71">
        <v>0</v>
      </c>
      <c r="I33" s="71"/>
      <c r="J33" s="71">
        <v>0</v>
      </c>
      <c r="K33" s="71">
        <v>0</v>
      </c>
      <c r="L33" s="71">
        <v>0</v>
      </c>
      <c r="M33" s="71"/>
      <c r="N33" s="71">
        <v>0</v>
      </c>
      <c r="O33" s="71">
        <v>0</v>
      </c>
      <c r="P33" s="71">
        <v>0</v>
      </c>
      <c r="Q33" s="167"/>
      <c r="R33" s="167"/>
    </row>
    <row r="34" spans="1:18" x14ac:dyDescent="0.25">
      <c r="A34" s="93" t="s">
        <v>545</v>
      </c>
      <c r="B34" s="71">
        <f t="shared" si="13"/>
        <v>1</v>
      </c>
      <c r="C34" s="71">
        <f t="shared" si="14"/>
        <v>0</v>
      </c>
      <c r="D34" s="71">
        <f t="shared" si="15"/>
        <v>1</v>
      </c>
      <c r="E34" s="71"/>
      <c r="F34" s="71">
        <v>0</v>
      </c>
      <c r="G34" s="71">
        <v>0</v>
      </c>
      <c r="H34" s="71">
        <v>0</v>
      </c>
      <c r="I34" s="71"/>
      <c r="J34" s="71">
        <v>1</v>
      </c>
      <c r="K34" s="71">
        <v>0</v>
      </c>
      <c r="L34" s="71">
        <v>1</v>
      </c>
      <c r="M34" s="71"/>
      <c r="N34" s="71">
        <v>0</v>
      </c>
      <c r="O34" s="71">
        <v>0</v>
      </c>
      <c r="P34" s="71">
        <v>0</v>
      </c>
      <c r="Q34" s="167"/>
    </row>
    <row r="35" spans="1:18" x14ac:dyDescent="0.25">
      <c r="A35" s="93" t="s">
        <v>546</v>
      </c>
      <c r="B35" s="71">
        <f t="shared" si="13"/>
        <v>0</v>
      </c>
      <c r="C35" s="71">
        <f t="shared" si="14"/>
        <v>0</v>
      </c>
      <c r="D35" s="71">
        <f t="shared" si="15"/>
        <v>0</v>
      </c>
      <c r="E35" s="71"/>
      <c r="F35" s="71">
        <v>0</v>
      </c>
      <c r="G35" s="71">
        <v>0</v>
      </c>
      <c r="H35" s="71">
        <v>0</v>
      </c>
      <c r="I35" s="71"/>
      <c r="J35" s="71">
        <v>0</v>
      </c>
      <c r="K35" s="71">
        <v>0</v>
      </c>
      <c r="L35" s="71">
        <v>0</v>
      </c>
      <c r="M35" s="71"/>
      <c r="N35" s="71">
        <v>0</v>
      </c>
      <c r="O35" s="71">
        <v>0</v>
      </c>
      <c r="P35" s="71">
        <v>0</v>
      </c>
      <c r="Q35" s="167"/>
      <c r="R35" s="55"/>
    </row>
    <row r="36" spans="1:18" x14ac:dyDescent="0.25">
      <c r="A36" s="93" t="s">
        <v>660</v>
      </c>
      <c r="B36" s="71">
        <f t="shared" si="13"/>
        <v>3</v>
      </c>
      <c r="C36" s="71">
        <f t="shared" si="14"/>
        <v>2</v>
      </c>
      <c r="D36" s="71">
        <f t="shared" si="15"/>
        <v>1</v>
      </c>
      <c r="E36" s="71"/>
      <c r="F36" s="71">
        <v>0</v>
      </c>
      <c r="G36" s="71">
        <v>0</v>
      </c>
      <c r="H36" s="71">
        <v>0</v>
      </c>
      <c r="I36" s="71"/>
      <c r="J36" s="71">
        <v>0</v>
      </c>
      <c r="K36" s="71">
        <v>0</v>
      </c>
      <c r="L36" s="71">
        <v>0</v>
      </c>
      <c r="M36" s="71"/>
      <c r="N36" s="71">
        <v>3</v>
      </c>
      <c r="O36" s="71">
        <v>2</v>
      </c>
      <c r="P36" s="71">
        <v>1</v>
      </c>
      <c r="Q36" s="167"/>
      <c r="R36" s="55"/>
    </row>
    <row r="37" spans="1:18" ht="14.5" x14ac:dyDescent="0.25">
      <c r="A37" s="93" t="s">
        <v>958</v>
      </c>
      <c r="B37" s="71">
        <f t="shared" si="13"/>
        <v>22</v>
      </c>
      <c r="C37" s="71">
        <f t="shared" si="14"/>
        <v>10</v>
      </c>
      <c r="D37" s="71">
        <f t="shared" si="15"/>
        <v>12</v>
      </c>
      <c r="E37" s="71"/>
      <c r="F37" s="71">
        <v>0</v>
      </c>
      <c r="G37" s="71">
        <v>0</v>
      </c>
      <c r="H37" s="71">
        <v>0</v>
      </c>
      <c r="I37" s="71"/>
      <c r="J37" s="71">
        <v>14</v>
      </c>
      <c r="K37" s="71">
        <v>6</v>
      </c>
      <c r="L37" s="71">
        <v>8</v>
      </c>
      <c r="M37" s="71"/>
      <c r="N37" s="71">
        <v>8</v>
      </c>
      <c r="O37" s="71">
        <v>4</v>
      </c>
      <c r="P37" s="71">
        <v>4</v>
      </c>
      <c r="Q37" s="167"/>
    </row>
    <row r="38" spans="1:18" ht="14.5" x14ac:dyDescent="0.25">
      <c r="A38" s="93" t="s">
        <v>959</v>
      </c>
      <c r="B38" s="71">
        <f t="shared" si="13"/>
        <v>8</v>
      </c>
      <c r="C38" s="71">
        <f t="shared" si="14"/>
        <v>3</v>
      </c>
      <c r="D38" s="71">
        <f t="shared" si="15"/>
        <v>5</v>
      </c>
      <c r="E38" s="71"/>
      <c r="F38" s="71">
        <v>0</v>
      </c>
      <c r="G38" s="71">
        <v>0</v>
      </c>
      <c r="H38" s="71">
        <v>0</v>
      </c>
      <c r="I38" s="71"/>
      <c r="J38" s="71">
        <v>5</v>
      </c>
      <c r="K38" s="71">
        <v>2</v>
      </c>
      <c r="L38" s="71">
        <v>3</v>
      </c>
      <c r="M38" s="71"/>
      <c r="N38" s="71">
        <v>3</v>
      </c>
      <c r="O38" s="71">
        <v>1</v>
      </c>
      <c r="P38" s="71">
        <v>2</v>
      </c>
      <c r="Q38" s="167"/>
    </row>
    <row r="39" spans="1:18" ht="13.5" thickBot="1" x14ac:dyDescent="0.3">
      <c r="A39" s="93" t="s">
        <v>603</v>
      </c>
      <c r="B39" s="71">
        <f t="shared" ref="B39" si="16">+F39+J39+N39</f>
        <v>0</v>
      </c>
      <c r="C39" s="71">
        <f t="shared" ref="C39" si="17">+G39+K39+O39</f>
        <v>0</v>
      </c>
      <c r="D39" s="71">
        <f t="shared" ref="D39" si="18">+H39+L39+P39</f>
        <v>0</v>
      </c>
      <c r="E39" s="71"/>
      <c r="F39" s="71">
        <v>0</v>
      </c>
      <c r="G39" s="71">
        <v>0</v>
      </c>
      <c r="H39" s="71">
        <v>0</v>
      </c>
      <c r="I39" s="71"/>
      <c r="J39" s="71">
        <v>0</v>
      </c>
      <c r="K39" s="71">
        <v>0</v>
      </c>
      <c r="L39" s="71">
        <v>0</v>
      </c>
      <c r="M39" s="71"/>
      <c r="N39" s="71">
        <v>0</v>
      </c>
      <c r="O39" s="71">
        <v>0</v>
      </c>
      <c r="P39" s="71">
        <v>0</v>
      </c>
      <c r="Q39" s="167"/>
    </row>
    <row r="40" spans="1:18" x14ac:dyDescent="0.25">
      <c r="A40" s="122" t="s">
        <v>624</v>
      </c>
      <c r="B40" s="122"/>
      <c r="C40" s="122"/>
      <c r="D40" s="122"/>
      <c r="E40" s="122"/>
      <c r="F40" s="122"/>
      <c r="G40" s="122"/>
      <c r="H40" s="122"/>
      <c r="I40" s="122"/>
      <c r="J40" s="122"/>
      <c r="K40" s="122"/>
      <c r="L40" s="122"/>
      <c r="M40" s="122"/>
      <c r="N40" s="122"/>
      <c r="O40" s="122"/>
      <c r="P40" s="122"/>
      <c r="Q40" s="55"/>
    </row>
    <row r="41" spans="1:18" x14ac:dyDescent="0.25">
      <c r="A41" s="55" t="s">
        <v>625</v>
      </c>
      <c r="B41" s="235"/>
      <c r="C41" s="235"/>
      <c r="D41" s="235"/>
      <c r="E41" s="235"/>
      <c r="F41" s="235"/>
      <c r="G41" s="235"/>
      <c r="H41" s="235"/>
      <c r="I41" s="235"/>
      <c r="J41" s="235"/>
      <c r="K41" s="235"/>
      <c r="L41" s="235"/>
      <c r="M41" s="235"/>
      <c r="N41" s="235"/>
      <c r="O41" s="235"/>
      <c r="P41" s="235"/>
      <c r="Q41" s="55"/>
    </row>
    <row r="42" spans="1:18" x14ac:dyDescent="0.25">
      <c r="A42" s="8" t="s">
        <v>262</v>
      </c>
      <c r="B42" s="8"/>
      <c r="C42" s="8"/>
      <c r="D42" s="8"/>
      <c r="E42" s="8"/>
      <c r="F42" s="8"/>
      <c r="G42" s="8"/>
      <c r="H42" s="8"/>
      <c r="I42" s="8"/>
      <c r="J42" s="8"/>
      <c r="K42" s="8"/>
      <c r="L42" s="8"/>
      <c r="M42" s="8"/>
      <c r="N42" s="8"/>
      <c r="O42" s="8"/>
      <c r="P42" s="8"/>
      <c r="Q42" s="55"/>
    </row>
  </sheetData>
  <mergeCells count="14">
    <mergeCell ref="A6:P6"/>
    <mergeCell ref="A1:P1"/>
    <mergeCell ref="A2:P2"/>
    <mergeCell ref="A3:P3"/>
    <mergeCell ref="A4:P4"/>
    <mergeCell ref="A5:P5"/>
    <mergeCell ref="A26:P26"/>
    <mergeCell ref="A11:P11"/>
    <mergeCell ref="A7:P7"/>
    <mergeCell ref="A8:A9"/>
    <mergeCell ref="B8:D8"/>
    <mergeCell ref="F8:H8"/>
    <mergeCell ref="J8:L8"/>
    <mergeCell ref="N8:P8"/>
  </mergeCells>
  <hyperlinks>
    <hyperlink ref="Q2" location="Contenido!A1" display="Contenido" xr:uid="{DF4EB4BD-DA81-4824-889C-2C443DA90D9F}"/>
  </hyperlinks>
  <printOptions horizontalCentered="1"/>
  <pageMargins left="0.39370078740157483" right="0.39370078740157483" top="0.39370078740157483" bottom="0.39370078740157483" header="0.31496062992125984" footer="0.31496062992125984"/>
  <pageSetup paperSize="172" scale="8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74F3-CCA3-497B-BB1E-8A34791FDE3C}">
  <sheetPr syncVertical="1" syncRef="A1" transitionEvaluation="1" codeName="Hoja14">
    <tabColor rgb="FFAFCAFF"/>
    <pageSetUpPr fitToPage="1"/>
  </sheetPr>
  <dimension ref="A1:R44"/>
  <sheetViews>
    <sheetView showGridLines="0" showOutlineSymbols="0" showWhiteSpace="0" workbookViewId="0">
      <selection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250</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902</v>
      </c>
      <c r="B4" s="416"/>
      <c r="C4" s="416"/>
      <c r="D4" s="416"/>
      <c r="E4" s="416"/>
      <c r="F4" s="416"/>
      <c r="G4" s="416"/>
      <c r="H4" s="416"/>
      <c r="I4" s="416"/>
      <c r="J4" s="416"/>
      <c r="K4" s="416"/>
      <c r="L4" s="416"/>
      <c r="M4" s="416"/>
      <c r="N4" s="416"/>
      <c r="O4" s="416"/>
      <c r="P4" s="416"/>
      <c r="Q4" s="416"/>
    </row>
    <row r="5" spans="1:18" ht="14.5" x14ac:dyDescent="0.25">
      <c r="A5" s="416" t="s">
        <v>913</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7">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x14ac:dyDescent="0.25">
      <c r="A9" s="42" t="s">
        <v>247</v>
      </c>
      <c r="B9" s="70">
        <f t="shared" ref="B9:D9" si="0">+B10</f>
        <v>574</v>
      </c>
      <c r="C9" s="70">
        <f t="shared" si="0"/>
        <v>621</v>
      </c>
      <c r="D9" s="70">
        <f t="shared" si="0"/>
        <v>602</v>
      </c>
      <c r="E9" s="70">
        <v>669</v>
      </c>
      <c r="F9" s="70">
        <v>611</v>
      </c>
      <c r="G9" s="70">
        <v>621</v>
      </c>
      <c r="H9" s="70">
        <v>639</v>
      </c>
      <c r="I9" s="70">
        <v>631</v>
      </c>
      <c r="J9" s="70">
        <v>597</v>
      </c>
      <c r="K9" s="70">
        <v>621</v>
      </c>
      <c r="L9" s="70">
        <v>661</v>
      </c>
      <c r="M9" s="70">
        <f>M10</f>
        <v>638</v>
      </c>
      <c r="N9" s="70">
        <f>N10</f>
        <v>575</v>
      </c>
      <c r="O9" s="70">
        <f>O10</f>
        <v>592</v>
      </c>
      <c r="P9" s="70">
        <f>P10</f>
        <v>605</v>
      </c>
      <c r="Q9" s="70">
        <f>Q10</f>
        <v>580</v>
      </c>
      <c r="R9" s="5"/>
    </row>
    <row r="10" spans="1:18" s="2" customFormat="1" ht="14.25" customHeight="1" x14ac:dyDescent="0.25">
      <c r="A10" s="42" t="s">
        <v>1006</v>
      </c>
      <c r="B10" s="70">
        <f t="shared" ref="B10:D10" si="1">+B11+B12+B13</f>
        <v>574</v>
      </c>
      <c r="C10" s="70">
        <f t="shared" si="1"/>
        <v>621</v>
      </c>
      <c r="D10" s="70">
        <f t="shared" si="1"/>
        <v>602</v>
      </c>
      <c r="E10" s="70">
        <v>669</v>
      </c>
      <c r="F10" s="70">
        <v>611</v>
      </c>
      <c r="G10" s="70">
        <v>621</v>
      </c>
      <c r="H10" s="70">
        <v>639</v>
      </c>
      <c r="I10" s="70">
        <v>631</v>
      </c>
      <c r="J10" s="70">
        <v>597</v>
      </c>
      <c r="K10" s="70">
        <v>621</v>
      </c>
      <c r="L10" s="70">
        <v>661</v>
      </c>
      <c r="M10" s="70">
        <f>SUM(M11:M13)</f>
        <v>638</v>
      </c>
      <c r="N10" s="70">
        <f>SUM(N11:N13)</f>
        <v>575</v>
      </c>
      <c r="O10" s="70">
        <f>SUM(O11:O13)</f>
        <v>592</v>
      </c>
      <c r="P10" s="70">
        <f>SUM(P11:P13)</f>
        <v>605</v>
      </c>
      <c r="Q10" s="70">
        <f>SUM(Q11:Q13)</f>
        <v>580</v>
      </c>
      <c r="R10" s="5"/>
    </row>
    <row r="11" spans="1:18" s="3" customFormat="1" ht="14.25" customHeight="1" x14ac:dyDescent="0.25">
      <c r="A11" s="27" t="s">
        <v>233</v>
      </c>
      <c r="B11" s="71">
        <v>244</v>
      </c>
      <c r="C11" s="71">
        <v>273</v>
      </c>
      <c r="D11" s="71">
        <v>219</v>
      </c>
      <c r="E11" s="71">
        <v>310</v>
      </c>
      <c r="F11" s="71">
        <v>250</v>
      </c>
      <c r="G11" s="71">
        <v>223</v>
      </c>
      <c r="H11" s="71">
        <v>276</v>
      </c>
      <c r="I11" s="71">
        <v>258</v>
      </c>
      <c r="J11" s="71">
        <v>201</v>
      </c>
      <c r="K11" s="71">
        <v>280</v>
      </c>
      <c r="L11" s="71">
        <v>308</v>
      </c>
      <c r="M11" s="71">
        <v>264</v>
      </c>
      <c r="N11" s="71">
        <v>273</v>
      </c>
      <c r="O11" s="71">
        <v>251</v>
      </c>
      <c r="P11" s="71">
        <v>268</v>
      </c>
      <c r="Q11" s="71">
        <v>280</v>
      </c>
      <c r="R11" s="60"/>
    </row>
    <row r="12" spans="1:18" s="3" customFormat="1" ht="14.25" customHeight="1" x14ac:dyDescent="0.25">
      <c r="A12" s="27" t="s">
        <v>234</v>
      </c>
      <c r="B12" s="71">
        <v>158</v>
      </c>
      <c r="C12" s="71">
        <v>200</v>
      </c>
      <c r="D12" s="71">
        <v>206</v>
      </c>
      <c r="E12" s="71">
        <v>171</v>
      </c>
      <c r="F12" s="71">
        <v>217</v>
      </c>
      <c r="G12" s="71">
        <v>204</v>
      </c>
      <c r="H12" s="71">
        <v>181</v>
      </c>
      <c r="I12" s="71">
        <v>211</v>
      </c>
      <c r="J12" s="71">
        <v>207</v>
      </c>
      <c r="K12" s="71">
        <v>150</v>
      </c>
      <c r="L12" s="71">
        <v>216</v>
      </c>
      <c r="M12" s="71">
        <v>198</v>
      </c>
      <c r="N12" s="71">
        <v>169</v>
      </c>
      <c r="O12" s="71">
        <v>193</v>
      </c>
      <c r="P12" s="71">
        <v>157</v>
      </c>
      <c r="Q12" s="71">
        <v>165</v>
      </c>
      <c r="R12" s="60"/>
    </row>
    <row r="13" spans="1:18" s="3" customFormat="1" ht="14.25" customHeight="1" thickBot="1" x14ac:dyDescent="0.3">
      <c r="A13" s="27" t="s">
        <v>235</v>
      </c>
      <c r="B13" s="71">
        <v>172</v>
      </c>
      <c r="C13" s="71">
        <v>148</v>
      </c>
      <c r="D13" s="71">
        <v>177</v>
      </c>
      <c r="E13" s="71">
        <v>188</v>
      </c>
      <c r="F13" s="71">
        <v>144</v>
      </c>
      <c r="G13" s="71">
        <v>194</v>
      </c>
      <c r="H13" s="71">
        <v>182</v>
      </c>
      <c r="I13" s="71">
        <v>162</v>
      </c>
      <c r="J13" s="71">
        <v>189</v>
      </c>
      <c r="K13" s="71">
        <v>191</v>
      </c>
      <c r="L13" s="71">
        <v>137</v>
      </c>
      <c r="M13" s="71">
        <v>176</v>
      </c>
      <c r="N13" s="71">
        <v>133</v>
      </c>
      <c r="O13" s="71">
        <v>148</v>
      </c>
      <c r="P13" s="71">
        <v>180</v>
      </c>
      <c r="Q13" s="71">
        <v>135</v>
      </c>
      <c r="R13" s="60"/>
    </row>
    <row r="14" spans="1:18" ht="15" customHeight="1" x14ac:dyDescent="0.25">
      <c r="A14" s="330" t="s">
        <v>217</v>
      </c>
      <c r="B14" s="330"/>
      <c r="C14" s="330"/>
      <c r="D14" s="330"/>
      <c r="E14" s="330"/>
      <c r="F14" s="330"/>
      <c r="G14" s="330"/>
      <c r="H14" s="330"/>
      <c r="I14" s="330"/>
      <c r="J14" s="330"/>
      <c r="K14" s="330"/>
      <c r="L14" s="330"/>
      <c r="M14" s="330"/>
      <c r="N14" s="330"/>
      <c r="O14" s="330"/>
      <c r="P14" s="330"/>
      <c r="Q14" s="330"/>
      <c r="R14" s="54"/>
    </row>
    <row r="15" spans="1:18" x14ac:dyDescent="0.25">
      <c r="E15" s="308"/>
      <c r="F15" s="308"/>
      <c r="G15" s="308"/>
      <c r="H15" s="308"/>
      <c r="I15" s="308"/>
      <c r="J15" s="308"/>
      <c r="K15" s="308"/>
      <c r="L15" s="308"/>
      <c r="M15" s="308"/>
      <c r="N15" s="308"/>
      <c r="O15" s="308"/>
      <c r="P15" s="308"/>
      <c r="Q15" s="308"/>
      <c r="R15" s="54"/>
    </row>
    <row r="16" spans="1:18" x14ac:dyDescent="0.25">
      <c r="R16" s="54"/>
    </row>
    <row r="17" spans="18:18" x14ac:dyDescent="0.25">
      <c r="R17" s="54"/>
    </row>
    <row r="18" spans="18:18" x14ac:dyDescent="0.25">
      <c r="R18" s="54"/>
    </row>
    <row r="19" spans="18:18" x14ac:dyDescent="0.25">
      <c r="R19" s="202"/>
    </row>
    <row r="20" spans="18:18" x14ac:dyDescent="0.25">
      <c r="R20" s="54"/>
    </row>
    <row r="21" spans="18:18" x14ac:dyDescent="0.25">
      <c r="R21" s="54"/>
    </row>
    <row r="22" spans="18:18" x14ac:dyDescent="0.25">
      <c r="R22" s="54"/>
    </row>
    <row r="23" spans="18:18" x14ac:dyDescent="0.25">
      <c r="R23" s="202"/>
    </row>
    <row r="24" spans="18:18" x14ac:dyDescent="0.25">
      <c r="R24" s="54"/>
    </row>
    <row r="25" spans="18:18" x14ac:dyDescent="0.25">
      <c r="R25" s="54"/>
    </row>
    <row r="26" spans="18:18" x14ac:dyDescent="0.25">
      <c r="R26" s="54"/>
    </row>
    <row r="27" spans="18:18" x14ac:dyDescent="0.25">
      <c r="R27" s="54"/>
    </row>
    <row r="28" spans="18:18" x14ac:dyDescent="0.25">
      <c r="R28" s="54"/>
    </row>
    <row r="29" spans="18:18" x14ac:dyDescent="0.25">
      <c r="R29" s="54"/>
    </row>
    <row r="30" spans="18:18" x14ac:dyDescent="0.25">
      <c r="R30" s="54"/>
    </row>
    <row r="31" spans="18:18" x14ac:dyDescent="0.25">
      <c r="R31" s="54"/>
    </row>
    <row r="32" spans="18:18" x14ac:dyDescent="0.25">
      <c r="R32" s="54"/>
    </row>
    <row r="33" spans="18:18" x14ac:dyDescent="0.25">
      <c r="R33" s="54"/>
    </row>
    <row r="34" spans="18:18" x14ac:dyDescent="0.25">
      <c r="R34" s="54"/>
    </row>
    <row r="35" spans="18:18" x14ac:dyDescent="0.25">
      <c r="R35" s="54"/>
    </row>
    <row r="36" spans="18:18" x14ac:dyDescent="0.25">
      <c r="R36" s="54"/>
    </row>
    <row r="37" spans="18:18" x14ac:dyDescent="0.25">
      <c r="R37" s="54"/>
    </row>
    <row r="38" spans="18:18" x14ac:dyDescent="0.25">
      <c r="R38" s="54"/>
    </row>
    <row r="39" spans="18:18" x14ac:dyDescent="0.25">
      <c r="R39" s="54"/>
    </row>
    <row r="40" spans="18:18" x14ac:dyDescent="0.25">
      <c r="R40" s="54"/>
    </row>
    <row r="41" spans="18:18" x14ac:dyDescent="0.25">
      <c r="R41" s="202"/>
    </row>
    <row r="42" spans="18:18" x14ac:dyDescent="0.25">
      <c r="R42" s="54"/>
    </row>
    <row r="43" spans="18:18" x14ac:dyDescent="0.25">
      <c r="R43" s="54"/>
    </row>
    <row r="44" spans="18:18" x14ac:dyDescent="0.25">
      <c r="R44" s="54"/>
    </row>
  </sheetData>
  <mergeCells count="6">
    <mergeCell ref="A6:Q6"/>
    <mergeCell ref="A1:Q1"/>
    <mergeCell ref="A2:Q2"/>
    <mergeCell ref="A3:Q3"/>
    <mergeCell ref="A4:Q4"/>
    <mergeCell ref="A5:Q5"/>
  </mergeCells>
  <hyperlinks>
    <hyperlink ref="R2" location="Contenido!A1" display="Contenido" xr:uid="{3CAD0247-D9CC-4636-B089-B346687E766C}"/>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7370-EB7C-41FB-87E7-12A44C652541}">
  <sheetPr codeName="Hoja141">
    <tabColor rgb="FFAFCAFF"/>
    <pageSetUpPr fitToPage="1"/>
  </sheetPr>
  <dimension ref="A1:S31"/>
  <sheetViews>
    <sheetView showGridLines="0" showOutlineSymbols="0" showWhiteSpace="0" workbookViewId="0">
      <selection activeCell="C35" sqref="C35"/>
    </sheetView>
  </sheetViews>
  <sheetFormatPr baseColWidth="10" defaultColWidth="11" defaultRowHeight="13" x14ac:dyDescent="0.25"/>
  <cols>
    <col min="1" max="1" width="39"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6384" width="11" style="8"/>
  </cols>
  <sheetData>
    <row r="1" spans="1:19" ht="15" customHeight="1" x14ac:dyDescent="0.25">
      <c r="A1" s="437" t="s">
        <v>663</v>
      </c>
      <c r="B1" s="437"/>
      <c r="C1" s="437"/>
      <c r="D1" s="437"/>
      <c r="E1" s="437"/>
      <c r="F1" s="437"/>
      <c r="G1" s="437"/>
      <c r="H1" s="437"/>
      <c r="I1" s="437"/>
      <c r="J1" s="437"/>
      <c r="K1" s="437"/>
      <c r="L1" s="437"/>
      <c r="M1" s="437"/>
      <c r="N1" s="437"/>
      <c r="O1" s="437"/>
      <c r="P1" s="437"/>
      <c r="Q1" s="19"/>
    </row>
    <row r="2" spans="1:19" ht="15" customHeight="1" x14ac:dyDescent="0.25">
      <c r="A2" s="437" t="s">
        <v>1083</v>
      </c>
      <c r="B2" s="437"/>
      <c r="C2" s="437"/>
      <c r="D2" s="437"/>
      <c r="E2" s="437"/>
      <c r="F2" s="437"/>
      <c r="G2" s="437"/>
      <c r="H2" s="437"/>
      <c r="I2" s="437"/>
      <c r="J2" s="437"/>
      <c r="K2" s="437"/>
      <c r="L2" s="437"/>
      <c r="M2" s="437"/>
      <c r="N2" s="437"/>
      <c r="O2" s="437"/>
      <c r="P2" s="437"/>
      <c r="Q2" s="91" t="s">
        <v>0</v>
      </c>
    </row>
    <row r="3" spans="1:19" ht="14.5" x14ac:dyDescent="0.25">
      <c r="A3" s="474" t="s">
        <v>633</v>
      </c>
      <c r="B3" s="474"/>
      <c r="C3" s="474"/>
      <c r="D3" s="474"/>
      <c r="E3" s="474"/>
      <c r="F3" s="474"/>
      <c r="G3" s="474"/>
      <c r="H3" s="474"/>
      <c r="I3" s="474"/>
      <c r="J3" s="474"/>
      <c r="K3" s="474"/>
      <c r="L3" s="474"/>
      <c r="M3" s="474"/>
      <c r="N3" s="474"/>
      <c r="O3" s="474"/>
      <c r="P3" s="474"/>
      <c r="Q3" s="6"/>
      <c r="R3" s="6"/>
      <c r="S3" s="6"/>
    </row>
    <row r="4" spans="1:19" ht="14.5" x14ac:dyDescent="0.25">
      <c r="A4" s="437" t="s">
        <v>657</v>
      </c>
      <c r="B4" s="437"/>
      <c r="C4" s="437"/>
      <c r="D4" s="437"/>
      <c r="E4" s="437"/>
      <c r="F4" s="437"/>
      <c r="G4" s="437"/>
      <c r="H4" s="437"/>
      <c r="I4" s="437"/>
      <c r="J4" s="437"/>
      <c r="K4" s="437"/>
      <c r="L4" s="437"/>
      <c r="M4" s="437"/>
      <c r="N4" s="437"/>
      <c r="O4" s="437"/>
      <c r="P4" s="437"/>
    </row>
    <row r="5" spans="1:19" ht="14.5" x14ac:dyDescent="0.25">
      <c r="A5" s="437" t="s">
        <v>900</v>
      </c>
      <c r="B5" s="437"/>
      <c r="C5" s="437"/>
      <c r="D5" s="437"/>
      <c r="E5" s="437"/>
      <c r="F5" s="437"/>
      <c r="G5" s="437"/>
      <c r="H5" s="437"/>
      <c r="I5" s="437"/>
      <c r="J5" s="437"/>
      <c r="K5" s="437"/>
      <c r="L5" s="437"/>
      <c r="M5" s="437"/>
      <c r="N5" s="437"/>
      <c r="O5" s="437"/>
      <c r="P5" s="437"/>
    </row>
    <row r="6" spans="1:19" ht="14.5" x14ac:dyDescent="0.25">
      <c r="A6" s="436" t="s">
        <v>909</v>
      </c>
      <c r="B6" s="436"/>
      <c r="C6" s="436"/>
      <c r="D6" s="436"/>
      <c r="E6" s="436"/>
      <c r="F6" s="436"/>
      <c r="G6" s="436"/>
      <c r="H6" s="436"/>
      <c r="I6" s="436"/>
      <c r="J6" s="436"/>
      <c r="K6" s="436"/>
      <c r="L6" s="436"/>
      <c r="M6" s="436"/>
      <c r="N6" s="436"/>
      <c r="O6" s="436"/>
      <c r="P6" s="436"/>
    </row>
    <row r="7" spans="1:19" s="6" customFormat="1" ht="18.75" customHeight="1" x14ac:dyDescent="0.25">
      <c r="A7" s="438" t="s">
        <v>374</v>
      </c>
      <c r="B7" s="449" t="s">
        <v>188</v>
      </c>
      <c r="C7" s="449"/>
      <c r="D7" s="449"/>
      <c r="E7" s="121"/>
      <c r="F7" s="483" t="s">
        <v>243</v>
      </c>
      <c r="G7" s="483"/>
      <c r="H7" s="483"/>
      <c r="I7" s="121"/>
      <c r="J7" s="483" t="s">
        <v>244</v>
      </c>
      <c r="K7" s="483"/>
      <c r="L7" s="483"/>
      <c r="M7" s="121"/>
      <c r="N7" s="483" t="s">
        <v>245</v>
      </c>
      <c r="O7" s="483"/>
      <c r="P7" s="483"/>
    </row>
    <row r="8" spans="1:19" s="6" customFormat="1" ht="18.75" customHeight="1" x14ac:dyDescent="0.25">
      <c r="A8" s="438"/>
      <c r="B8" s="119"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row>
    <row r="9" spans="1:19" s="6" customFormat="1" ht="15.75" customHeight="1" x14ac:dyDescent="0.25">
      <c r="A9" s="161"/>
      <c r="B9" s="486"/>
      <c r="C9" s="486"/>
      <c r="D9" s="486"/>
      <c r="E9" s="486"/>
      <c r="F9" s="486"/>
      <c r="G9" s="486"/>
      <c r="H9" s="486"/>
      <c r="I9" s="486"/>
      <c r="J9" s="486"/>
      <c r="K9" s="486"/>
      <c r="L9" s="486"/>
      <c r="M9" s="486"/>
      <c r="N9" s="486"/>
      <c r="O9" s="486"/>
      <c r="P9" s="486"/>
    </row>
    <row r="10" spans="1:19" s="4" customFormat="1" x14ac:dyDescent="0.25">
      <c r="A10" s="157" t="s">
        <v>188</v>
      </c>
      <c r="B10" s="70">
        <f>SUM(B11:B22)</f>
        <v>149</v>
      </c>
      <c r="C10" s="70">
        <f t="shared" ref="C10:D10" si="0">SUM(C11:C22)</f>
        <v>80</v>
      </c>
      <c r="D10" s="70">
        <f t="shared" si="0"/>
        <v>69</v>
      </c>
      <c r="E10" s="70"/>
      <c r="F10" s="70">
        <f>SUM(F11:F22)</f>
        <v>1</v>
      </c>
      <c r="G10" s="70">
        <f t="shared" ref="G10" si="1">SUM(G11:G22)</f>
        <v>0</v>
      </c>
      <c r="H10" s="70">
        <f t="shared" ref="H10" si="2">SUM(H11:H22)</f>
        <v>1</v>
      </c>
      <c r="I10" s="70"/>
      <c r="J10" s="70">
        <f>SUM(J11:J22)</f>
        <v>62</v>
      </c>
      <c r="K10" s="70">
        <f t="shared" ref="K10" si="3">SUM(K11:K22)</f>
        <v>32</v>
      </c>
      <c r="L10" s="70">
        <f t="shared" ref="L10" si="4">SUM(L11:L22)</f>
        <v>30</v>
      </c>
      <c r="M10" s="70"/>
      <c r="N10" s="70">
        <f>SUM(N11:N22)</f>
        <v>86</v>
      </c>
      <c r="O10" s="70">
        <f t="shared" ref="O10" si="5">SUM(O11:O22)</f>
        <v>48</v>
      </c>
      <c r="P10" s="70">
        <f t="shared" ref="P10" si="6">SUM(P11:P22)</f>
        <v>38</v>
      </c>
      <c r="Q10" s="167"/>
      <c r="R10" s="167"/>
      <c r="S10" s="167"/>
    </row>
    <row r="11" spans="1:19" s="4" customFormat="1" x14ac:dyDescent="0.25">
      <c r="A11" s="93" t="s">
        <v>378</v>
      </c>
      <c r="B11" s="71">
        <f>+F11+J11+N11</f>
        <v>9</v>
      </c>
      <c r="C11" s="71">
        <f t="shared" ref="C11:D11" si="7">+G11+K11+O11</f>
        <v>8</v>
      </c>
      <c r="D11" s="71">
        <f t="shared" si="7"/>
        <v>1</v>
      </c>
      <c r="E11" s="71"/>
      <c r="F11" s="71">
        <v>0</v>
      </c>
      <c r="G11" s="71">
        <v>0</v>
      </c>
      <c r="H11" s="71">
        <v>0</v>
      </c>
      <c r="I11" s="71"/>
      <c r="J11" s="71">
        <v>2</v>
      </c>
      <c r="K11" s="71">
        <v>2</v>
      </c>
      <c r="L11" s="71">
        <v>0</v>
      </c>
      <c r="M11" s="71"/>
      <c r="N11" s="71">
        <v>7</v>
      </c>
      <c r="O11" s="71">
        <v>6</v>
      </c>
      <c r="P11" s="71">
        <v>1</v>
      </c>
      <c r="Q11" s="7"/>
      <c r="R11" s="7"/>
      <c r="S11" s="7"/>
    </row>
    <row r="12" spans="1:19" s="4" customFormat="1" x14ac:dyDescent="0.25">
      <c r="A12" s="93" t="s">
        <v>542</v>
      </c>
      <c r="B12" s="71">
        <f t="shared" ref="B12:B22" si="8">+F12+J12+N12</f>
        <v>2</v>
      </c>
      <c r="C12" s="71">
        <f t="shared" ref="C12:C22" si="9">+G12+K12+O12</f>
        <v>1</v>
      </c>
      <c r="D12" s="71">
        <f t="shared" ref="D12:D22" si="10">+H12+L12+P12</f>
        <v>1</v>
      </c>
      <c r="E12" s="71"/>
      <c r="F12" s="71">
        <v>0</v>
      </c>
      <c r="G12" s="71">
        <v>0</v>
      </c>
      <c r="H12" s="71">
        <v>0</v>
      </c>
      <c r="I12" s="71"/>
      <c r="J12" s="71">
        <v>0</v>
      </c>
      <c r="K12" s="71">
        <v>0</v>
      </c>
      <c r="L12" s="71">
        <v>0</v>
      </c>
      <c r="M12" s="71"/>
      <c r="N12" s="71">
        <v>2</v>
      </c>
      <c r="O12" s="71">
        <v>1</v>
      </c>
      <c r="P12" s="71">
        <v>1</v>
      </c>
      <c r="Q12" s="7"/>
      <c r="R12" s="7"/>
      <c r="S12" s="7"/>
    </row>
    <row r="13" spans="1:19" s="4" customFormat="1" x14ac:dyDescent="0.25">
      <c r="A13" s="93" t="s">
        <v>543</v>
      </c>
      <c r="B13" s="71">
        <f t="shared" si="8"/>
        <v>0</v>
      </c>
      <c r="C13" s="71">
        <f t="shared" si="9"/>
        <v>0</v>
      </c>
      <c r="D13" s="71">
        <f t="shared" si="10"/>
        <v>0</v>
      </c>
      <c r="E13" s="71"/>
      <c r="F13" s="71">
        <v>0</v>
      </c>
      <c r="G13" s="71">
        <v>0</v>
      </c>
      <c r="H13" s="71">
        <v>0</v>
      </c>
      <c r="I13" s="71"/>
      <c r="J13" s="71">
        <v>0</v>
      </c>
      <c r="K13" s="71">
        <v>0</v>
      </c>
      <c r="L13" s="71">
        <v>0</v>
      </c>
      <c r="M13" s="71"/>
      <c r="N13" s="71">
        <v>0</v>
      </c>
      <c r="O13" s="71">
        <v>0</v>
      </c>
      <c r="P13" s="71">
        <v>0</v>
      </c>
      <c r="Q13" s="7"/>
      <c r="R13" s="7"/>
      <c r="S13" s="7"/>
    </row>
    <row r="14" spans="1:19" s="4" customFormat="1" x14ac:dyDescent="0.25">
      <c r="A14" s="93" t="s">
        <v>379</v>
      </c>
      <c r="B14" s="71">
        <f t="shared" si="8"/>
        <v>26</v>
      </c>
      <c r="C14" s="71">
        <f t="shared" si="9"/>
        <v>11</v>
      </c>
      <c r="D14" s="71">
        <f t="shared" si="10"/>
        <v>15</v>
      </c>
      <c r="E14" s="71"/>
      <c r="F14" s="71">
        <v>0</v>
      </c>
      <c r="G14" s="71">
        <v>0</v>
      </c>
      <c r="H14" s="71">
        <v>0</v>
      </c>
      <c r="I14" s="71"/>
      <c r="J14" s="71">
        <v>9</v>
      </c>
      <c r="K14" s="71">
        <v>3</v>
      </c>
      <c r="L14" s="71">
        <v>6</v>
      </c>
      <c r="M14" s="71"/>
      <c r="N14" s="71">
        <v>17</v>
      </c>
      <c r="O14" s="71">
        <v>8</v>
      </c>
      <c r="P14" s="71">
        <v>9</v>
      </c>
      <c r="Q14" s="7"/>
      <c r="R14" s="7"/>
      <c r="S14" s="7"/>
    </row>
    <row r="15" spans="1:19" s="4" customFormat="1" x14ac:dyDescent="0.25">
      <c r="A15" s="93" t="s">
        <v>659</v>
      </c>
      <c r="B15" s="71">
        <f t="shared" si="8"/>
        <v>16</v>
      </c>
      <c r="C15" s="71">
        <f t="shared" si="9"/>
        <v>13</v>
      </c>
      <c r="D15" s="71">
        <f t="shared" si="10"/>
        <v>3</v>
      </c>
      <c r="E15" s="71"/>
      <c r="F15" s="71">
        <v>1</v>
      </c>
      <c r="G15" s="71">
        <v>0</v>
      </c>
      <c r="H15" s="71">
        <v>1</v>
      </c>
      <c r="I15" s="71"/>
      <c r="J15" s="71">
        <v>6</v>
      </c>
      <c r="K15" s="71">
        <v>6</v>
      </c>
      <c r="L15" s="71">
        <v>0</v>
      </c>
      <c r="M15" s="71"/>
      <c r="N15" s="71">
        <v>9</v>
      </c>
      <c r="O15" s="71">
        <v>7</v>
      </c>
      <c r="P15" s="71">
        <v>2</v>
      </c>
      <c r="Q15" s="7"/>
      <c r="R15" s="7"/>
      <c r="S15" s="7"/>
    </row>
    <row r="16" spans="1:19" s="4" customFormat="1" x14ac:dyDescent="0.25">
      <c r="A16" s="93" t="s">
        <v>544</v>
      </c>
      <c r="B16" s="71">
        <f t="shared" si="8"/>
        <v>1</v>
      </c>
      <c r="C16" s="71">
        <f t="shared" si="9"/>
        <v>1</v>
      </c>
      <c r="D16" s="71">
        <f t="shared" si="10"/>
        <v>0</v>
      </c>
      <c r="E16" s="71"/>
      <c r="F16" s="71">
        <v>0</v>
      </c>
      <c r="G16" s="71">
        <v>0</v>
      </c>
      <c r="H16" s="71">
        <v>0</v>
      </c>
      <c r="I16" s="71"/>
      <c r="J16" s="71">
        <v>1</v>
      </c>
      <c r="K16" s="71">
        <v>1</v>
      </c>
      <c r="L16" s="71">
        <v>0</v>
      </c>
      <c r="M16" s="71"/>
      <c r="N16" s="71">
        <v>0</v>
      </c>
      <c r="O16" s="71">
        <v>0</v>
      </c>
      <c r="P16" s="71">
        <v>0</v>
      </c>
      <c r="Q16" s="7"/>
      <c r="R16" s="7"/>
      <c r="S16" s="7"/>
    </row>
    <row r="17" spans="1:19" s="4" customFormat="1" x14ac:dyDescent="0.25">
      <c r="A17" s="93" t="s">
        <v>545</v>
      </c>
      <c r="B17" s="71">
        <f t="shared" si="8"/>
        <v>1</v>
      </c>
      <c r="C17" s="71">
        <f t="shared" si="9"/>
        <v>0</v>
      </c>
      <c r="D17" s="71">
        <f t="shared" si="10"/>
        <v>1</v>
      </c>
      <c r="E17" s="71"/>
      <c r="F17" s="71">
        <v>0</v>
      </c>
      <c r="G17" s="71">
        <v>0</v>
      </c>
      <c r="H17" s="71">
        <v>0</v>
      </c>
      <c r="I17" s="71"/>
      <c r="J17" s="71">
        <v>1</v>
      </c>
      <c r="K17" s="71">
        <v>0</v>
      </c>
      <c r="L17" s="71">
        <v>1</v>
      </c>
      <c r="M17" s="71"/>
      <c r="N17" s="71">
        <v>0</v>
      </c>
      <c r="O17" s="71">
        <v>0</v>
      </c>
      <c r="P17" s="71">
        <v>0</v>
      </c>
      <c r="Q17" s="7"/>
      <c r="R17" s="7"/>
      <c r="S17" s="7"/>
    </row>
    <row r="18" spans="1:19" s="4" customFormat="1" x14ac:dyDescent="0.25">
      <c r="A18" s="93" t="s">
        <v>546</v>
      </c>
      <c r="B18" s="71">
        <f t="shared" si="8"/>
        <v>1</v>
      </c>
      <c r="C18" s="71">
        <f t="shared" si="9"/>
        <v>0</v>
      </c>
      <c r="D18" s="71">
        <f t="shared" si="10"/>
        <v>1</v>
      </c>
      <c r="E18" s="71"/>
      <c r="F18" s="71">
        <v>0</v>
      </c>
      <c r="G18" s="71">
        <v>0</v>
      </c>
      <c r="H18" s="71">
        <v>0</v>
      </c>
      <c r="I18" s="71"/>
      <c r="J18" s="71">
        <v>1</v>
      </c>
      <c r="K18" s="71">
        <v>0</v>
      </c>
      <c r="L18" s="71">
        <v>1</v>
      </c>
      <c r="M18" s="71"/>
      <c r="N18" s="71">
        <v>0</v>
      </c>
      <c r="O18" s="71">
        <v>0</v>
      </c>
      <c r="P18" s="71">
        <v>0</v>
      </c>
      <c r="Q18" s="7"/>
      <c r="R18" s="7"/>
      <c r="S18" s="7"/>
    </row>
    <row r="19" spans="1:19" s="4" customFormat="1" x14ac:dyDescent="0.25">
      <c r="A19" s="93" t="s">
        <v>660</v>
      </c>
      <c r="B19" s="71">
        <f t="shared" si="8"/>
        <v>13</v>
      </c>
      <c r="C19" s="71">
        <f t="shared" si="9"/>
        <v>9</v>
      </c>
      <c r="D19" s="71">
        <f t="shared" si="10"/>
        <v>4</v>
      </c>
      <c r="E19" s="71"/>
      <c r="F19" s="71">
        <v>0</v>
      </c>
      <c r="G19" s="71">
        <v>0</v>
      </c>
      <c r="H19" s="71">
        <v>0</v>
      </c>
      <c r="I19" s="71"/>
      <c r="J19" s="71">
        <v>4</v>
      </c>
      <c r="K19" s="71">
        <v>1</v>
      </c>
      <c r="L19" s="71">
        <v>3</v>
      </c>
      <c r="M19" s="71"/>
      <c r="N19" s="71">
        <v>9</v>
      </c>
      <c r="O19" s="71">
        <v>8</v>
      </c>
      <c r="P19" s="71">
        <v>1</v>
      </c>
      <c r="Q19" s="7"/>
      <c r="R19" s="7"/>
      <c r="S19" s="7"/>
    </row>
    <row r="20" spans="1:19" s="4" customFormat="1" ht="14.5" x14ac:dyDescent="0.25">
      <c r="A20" s="93" t="s">
        <v>958</v>
      </c>
      <c r="B20" s="71">
        <f t="shared" si="8"/>
        <v>24</v>
      </c>
      <c r="C20" s="71">
        <f t="shared" si="9"/>
        <v>11</v>
      </c>
      <c r="D20" s="71">
        <f t="shared" si="10"/>
        <v>13</v>
      </c>
      <c r="E20" s="71"/>
      <c r="F20" s="71">
        <v>0</v>
      </c>
      <c r="G20" s="71">
        <v>0</v>
      </c>
      <c r="H20" s="71">
        <v>0</v>
      </c>
      <c r="I20" s="71"/>
      <c r="J20" s="71">
        <v>14</v>
      </c>
      <c r="K20" s="71">
        <v>6</v>
      </c>
      <c r="L20" s="71">
        <v>8</v>
      </c>
      <c r="M20" s="71"/>
      <c r="N20" s="71">
        <v>10</v>
      </c>
      <c r="O20" s="71">
        <v>5</v>
      </c>
      <c r="P20" s="71">
        <v>5</v>
      </c>
      <c r="Q20" s="7"/>
      <c r="R20" s="7"/>
      <c r="S20" s="7"/>
    </row>
    <row r="21" spans="1:19" s="4" customFormat="1" ht="14.5" x14ac:dyDescent="0.25">
      <c r="A21" s="93" t="s">
        <v>959</v>
      </c>
      <c r="B21" s="71">
        <f t="shared" si="8"/>
        <v>55</v>
      </c>
      <c r="C21" s="71">
        <f t="shared" si="9"/>
        <v>25</v>
      </c>
      <c r="D21" s="71">
        <f t="shared" si="10"/>
        <v>30</v>
      </c>
      <c r="E21" s="71"/>
      <c r="F21" s="71">
        <v>0</v>
      </c>
      <c r="G21" s="71">
        <v>0</v>
      </c>
      <c r="H21" s="71">
        <v>0</v>
      </c>
      <c r="I21" s="71"/>
      <c r="J21" s="71">
        <v>23</v>
      </c>
      <c r="K21" s="71">
        <v>12</v>
      </c>
      <c r="L21" s="71">
        <v>11</v>
      </c>
      <c r="M21" s="71"/>
      <c r="N21" s="71">
        <v>32</v>
      </c>
      <c r="O21" s="71">
        <v>13</v>
      </c>
      <c r="P21" s="71">
        <v>19</v>
      </c>
      <c r="Q21" s="7"/>
      <c r="R21" s="7"/>
      <c r="S21" s="7"/>
    </row>
    <row r="22" spans="1:19" s="4" customFormat="1" ht="13.5" thickBot="1" x14ac:dyDescent="0.3">
      <c r="A22" s="93" t="s">
        <v>603</v>
      </c>
      <c r="B22" s="71">
        <f t="shared" si="8"/>
        <v>1</v>
      </c>
      <c r="C22" s="71">
        <f t="shared" si="9"/>
        <v>1</v>
      </c>
      <c r="D22" s="71">
        <f t="shared" si="10"/>
        <v>0</v>
      </c>
      <c r="E22" s="71"/>
      <c r="F22" s="71">
        <v>0</v>
      </c>
      <c r="G22" s="71">
        <v>0</v>
      </c>
      <c r="H22" s="71">
        <v>0</v>
      </c>
      <c r="I22" s="71"/>
      <c r="J22" s="71">
        <v>1</v>
      </c>
      <c r="K22" s="71">
        <v>1</v>
      </c>
      <c r="L22" s="71">
        <v>0</v>
      </c>
      <c r="M22" s="71"/>
      <c r="N22" s="71">
        <v>0</v>
      </c>
      <c r="O22" s="71">
        <v>0</v>
      </c>
      <c r="P22" s="71">
        <v>0</v>
      </c>
      <c r="Q22" s="7"/>
      <c r="R22" s="7"/>
      <c r="S22" s="7"/>
    </row>
    <row r="23" spans="1:19" x14ac:dyDescent="0.25">
      <c r="A23" s="353" t="s">
        <v>624</v>
      </c>
      <c r="B23" s="353"/>
      <c r="C23" s="353"/>
      <c r="D23" s="353"/>
      <c r="E23" s="353"/>
      <c r="F23" s="353"/>
      <c r="G23" s="353"/>
      <c r="H23" s="353"/>
      <c r="I23" s="353"/>
      <c r="J23" s="353"/>
      <c r="K23" s="353"/>
      <c r="L23" s="353"/>
      <c r="M23" s="353"/>
      <c r="N23" s="353"/>
      <c r="O23" s="353"/>
      <c r="P23" s="353"/>
    </row>
    <row r="24" spans="1:19" x14ac:dyDescent="0.25">
      <c r="A24" s="468" t="s">
        <v>625</v>
      </c>
      <c r="B24" s="468"/>
      <c r="C24" s="468"/>
      <c r="D24" s="468"/>
      <c r="E24" s="468"/>
      <c r="F24" s="468"/>
      <c r="G24" s="468"/>
      <c r="H24" s="468"/>
      <c r="I24" s="468"/>
      <c r="J24" s="468"/>
      <c r="K24" s="468"/>
      <c r="L24" s="468"/>
      <c r="M24" s="468"/>
      <c r="N24" s="468"/>
      <c r="O24" s="468"/>
      <c r="P24" s="468"/>
      <c r="Q24" s="55"/>
      <c r="R24" s="55"/>
      <c r="S24" s="55"/>
    </row>
    <row r="25" spans="1:19" ht="15" customHeight="1" x14ac:dyDescent="0.25">
      <c r="A25" s="8" t="s">
        <v>262</v>
      </c>
      <c r="B25" s="8"/>
      <c r="C25" s="8"/>
      <c r="D25" s="8"/>
      <c r="E25" s="8"/>
      <c r="F25" s="8"/>
      <c r="G25" s="8"/>
      <c r="H25" s="8"/>
      <c r="I25" s="8"/>
      <c r="J25" s="8"/>
      <c r="K25" s="8"/>
      <c r="L25" s="8"/>
      <c r="M25" s="8"/>
      <c r="N25" s="8"/>
      <c r="O25" s="8"/>
      <c r="P25" s="8"/>
      <c r="Q25" s="55"/>
      <c r="R25" s="55"/>
      <c r="S25" s="55"/>
    </row>
    <row r="26" spans="1:19" s="86" customFormat="1" ht="15.75" customHeight="1" x14ac:dyDescent="0.25">
      <c r="A26" s="157"/>
      <c r="B26" s="25"/>
      <c r="C26" s="25"/>
      <c r="D26" s="25"/>
      <c r="E26" s="25"/>
      <c r="F26" s="25"/>
      <c r="G26" s="25"/>
      <c r="H26" s="25"/>
      <c r="I26" s="25"/>
      <c r="J26" s="25"/>
      <c r="K26" s="25"/>
      <c r="L26" s="25"/>
      <c r="M26" s="25"/>
      <c r="N26" s="25"/>
      <c r="O26" s="25"/>
      <c r="P26" s="25"/>
      <c r="Q26" s="25"/>
      <c r="R26" s="25"/>
      <c r="S26" s="25"/>
    </row>
    <row r="27" spans="1:19" s="4" customFormat="1" x14ac:dyDescent="0.25">
      <c r="A27" s="175"/>
      <c r="B27" s="240"/>
      <c r="C27" s="240"/>
      <c r="D27" s="240"/>
      <c r="E27" s="167"/>
      <c r="F27" s="167"/>
      <c r="G27" s="167"/>
      <c r="H27" s="167"/>
      <c r="I27" s="167"/>
      <c r="J27" s="167"/>
      <c r="K27" s="167"/>
      <c r="L27" s="167"/>
      <c r="M27" s="167"/>
      <c r="N27" s="167"/>
      <c r="O27" s="167"/>
      <c r="P27" s="167"/>
      <c r="Q27" s="167"/>
      <c r="R27" s="167"/>
      <c r="S27" s="167"/>
    </row>
    <row r="28" spans="1:19" s="4" customFormat="1" ht="15.75" customHeight="1" x14ac:dyDescent="0.25">
      <c r="A28" s="28"/>
      <c r="B28" s="7"/>
      <c r="C28" s="7"/>
      <c r="D28" s="7"/>
      <c r="E28" s="7"/>
      <c r="F28" s="7"/>
      <c r="G28" s="7"/>
      <c r="H28" s="7"/>
      <c r="I28" s="7"/>
      <c r="J28" s="7"/>
      <c r="K28" s="7"/>
      <c r="L28" s="7"/>
      <c r="M28" s="7"/>
      <c r="N28" s="7"/>
      <c r="O28" s="7"/>
      <c r="P28" s="7"/>
      <c r="Q28" s="7"/>
      <c r="R28" s="7"/>
      <c r="S28" s="7"/>
    </row>
    <row r="29" spans="1:19" ht="15" customHeight="1" x14ac:dyDescent="0.25">
      <c r="A29" s="447"/>
      <c r="B29" s="447"/>
      <c r="C29" s="447"/>
      <c r="D29" s="447"/>
      <c r="E29" s="447"/>
      <c r="F29" s="447"/>
      <c r="G29" s="447"/>
      <c r="H29" s="447"/>
      <c r="I29" s="447"/>
      <c r="J29" s="447"/>
      <c r="K29" s="447"/>
      <c r="L29" s="447"/>
      <c r="M29" s="447"/>
      <c r="N29" s="447"/>
      <c r="O29" s="447"/>
      <c r="P29" s="447"/>
      <c r="Q29" s="55"/>
      <c r="R29" s="55"/>
      <c r="S29" s="55"/>
    </row>
    <row r="30" spans="1:19" s="55" customFormat="1" ht="15" customHeight="1" x14ac:dyDescent="0.25">
      <c r="A30" s="161"/>
      <c r="Q30" s="8"/>
      <c r="R30" s="8"/>
      <c r="S30" s="8"/>
    </row>
    <row r="31" spans="1:19" s="55" customFormat="1" ht="15" customHeight="1" x14ac:dyDescent="0.25">
      <c r="A31" s="161"/>
      <c r="Q31" s="8"/>
      <c r="R31" s="8"/>
      <c r="S31" s="8"/>
    </row>
  </sheetData>
  <mergeCells count="14">
    <mergeCell ref="A6:P6"/>
    <mergeCell ref="A1:P1"/>
    <mergeCell ref="A2:P2"/>
    <mergeCell ref="A3:P3"/>
    <mergeCell ref="A4:P4"/>
    <mergeCell ref="A5:P5"/>
    <mergeCell ref="A7:A8"/>
    <mergeCell ref="B7:D7"/>
    <mergeCell ref="J7:L7"/>
    <mergeCell ref="N7:P7"/>
    <mergeCell ref="A29:P29"/>
    <mergeCell ref="A24:P24"/>
    <mergeCell ref="B9:P9"/>
    <mergeCell ref="F7:H7"/>
  </mergeCells>
  <hyperlinks>
    <hyperlink ref="Q2" location="Contenido!A1" display="Contenido" xr:uid="{90C6514C-6EED-48EA-AD22-3555705E9EAF}"/>
  </hyperlinks>
  <printOptions horizontalCentered="1"/>
  <pageMargins left="0.39370078740157483" right="0.39370078740157483" top="0.39370078740157483" bottom="0.39370078740157483" header="0.31496062992125984" footer="0.31496062992125984"/>
  <pageSetup paperSize="172" scale="88" fitToHeight="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AB01-D30C-414B-8BDF-B4599824D215}">
  <sheetPr codeName="Hoja142">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664</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601D5364-417C-4D2A-A5AA-B6CA1C8EB426}"/>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B5C0-1BEF-47AB-8931-0034251A0583}">
  <sheetPr codeName="Hoja143">
    <tabColor rgb="FFAFCAFF"/>
    <pageSetUpPr fitToPage="1"/>
  </sheetPr>
  <dimension ref="A1:Q25"/>
  <sheetViews>
    <sheetView showGridLines="0" showOutlineSymbols="0" showWhiteSpace="0" workbookViewId="0">
      <selection activeCell="C35" sqref="C35"/>
    </sheetView>
  </sheetViews>
  <sheetFormatPr baseColWidth="10" defaultColWidth="10" defaultRowHeight="13" x14ac:dyDescent="0.25"/>
  <cols>
    <col min="1" max="1" width="9.7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0.83203125" style="8" customWidth="1"/>
    <col min="18" max="20" width="7.83203125" style="8" customWidth="1"/>
    <col min="21" max="16384" width="10" style="8"/>
  </cols>
  <sheetData>
    <row r="1" spans="1:17" ht="14.5" x14ac:dyDescent="0.25">
      <c r="A1" s="474" t="s">
        <v>665</v>
      </c>
      <c r="B1" s="474"/>
      <c r="C1" s="474"/>
      <c r="D1" s="474"/>
      <c r="E1" s="474"/>
      <c r="F1" s="474"/>
      <c r="G1" s="474"/>
      <c r="H1" s="474"/>
      <c r="I1" s="474"/>
      <c r="J1" s="474"/>
      <c r="K1" s="474"/>
      <c r="L1" s="474"/>
      <c r="M1" s="474"/>
      <c r="N1" s="474"/>
      <c r="O1" s="474"/>
      <c r="P1" s="474"/>
      <c r="Q1" s="19"/>
    </row>
    <row r="2" spans="1:17" ht="14.5" x14ac:dyDescent="0.25">
      <c r="A2" s="475" t="s">
        <v>666</v>
      </c>
      <c r="B2" s="475"/>
      <c r="C2" s="475"/>
      <c r="D2" s="475"/>
      <c r="E2" s="475"/>
      <c r="F2" s="475"/>
      <c r="G2" s="475"/>
      <c r="H2" s="475"/>
      <c r="I2" s="475"/>
      <c r="J2" s="475"/>
      <c r="K2" s="475"/>
      <c r="L2" s="475"/>
      <c r="M2" s="475"/>
      <c r="N2" s="475"/>
      <c r="O2" s="475"/>
      <c r="P2" s="475"/>
      <c r="Q2" s="91" t="s">
        <v>0</v>
      </c>
    </row>
    <row r="3" spans="1:17" ht="14.5" x14ac:dyDescent="0.25">
      <c r="A3" s="474" t="s">
        <v>629</v>
      </c>
      <c r="B3" s="474"/>
      <c r="C3" s="474"/>
      <c r="D3" s="474"/>
      <c r="E3" s="474"/>
      <c r="F3" s="474"/>
      <c r="G3" s="474"/>
      <c r="H3" s="474"/>
      <c r="I3" s="474"/>
      <c r="J3" s="474"/>
      <c r="K3" s="474"/>
      <c r="L3" s="474"/>
      <c r="M3" s="474"/>
      <c r="N3" s="474"/>
      <c r="O3" s="474"/>
      <c r="P3" s="474"/>
      <c r="Q3" s="6"/>
    </row>
    <row r="4" spans="1:17" ht="14.5" x14ac:dyDescent="0.25">
      <c r="A4" s="474" t="s">
        <v>905</v>
      </c>
      <c r="B4" s="474"/>
      <c r="C4" s="474"/>
      <c r="D4" s="474"/>
      <c r="E4" s="474"/>
      <c r="F4" s="474"/>
      <c r="G4" s="474"/>
      <c r="H4" s="474"/>
      <c r="I4" s="474"/>
      <c r="J4" s="474"/>
      <c r="K4" s="474"/>
      <c r="L4" s="474"/>
      <c r="M4" s="474"/>
      <c r="N4" s="474"/>
      <c r="O4" s="474"/>
      <c r="P4" s="474"/>
    </row>
    <row r="5" spans="1:17" ht="14.5" x14ac:dyDescent="0.25">
      <c r="A5" s="475" t="s">
        <v>908</v>
      </c>
      <c r="B5" s="475"/>
      <c r="C5" s="475"/>
      <c r="D5" s="475"/>
      <c r="E5" s="475"/>
      <c r="F5" s="475"/>
      <c r="G5" s="475"/>
      <c r="H5" s="475"/>
      <c r="I5" s="475"/>
      <c r="J5" s="475"/>
      <c r="K5" s="475"/>
      <c r="L5" s="475"/>
      <c r="M5" s="475"/>
      <c r="N5" s="475"/>
      <c r="O5" s="475"/>
      <c r="P5" s="475"/>
    </row>
    <row r="6" spans="1:17" ht="30.75" customHeight="1" x14ac:dyDescent="0.25">
      <c r="A6" s="473" t="s">
        <v>612</v>
      </c>
      <c r="B6" s="480" t="s">
        <v>188</v>
      </c>
      <c r="C6" s="480"/>
      <c r="D6" s="480"/>
      <c r="E6" s="140"/>
      <c r="F6" s="480" t="s">
        <v>630</v>
      </c>
      <c r="G6" s="480"/>
      <c r="H6" s="480"/>
      <c r="I6" s="140"/>
      <c r="J6" s="480" t="s">
        <v>667</v>
      </c>
      <c r="K6" s="480"/>
      <c r="L6" s="480"/>
      <c r="M6" s="140"/>
      <c r="N6" s="480" t="s">
        <v>899</v>
      </c>
      <c r="O6" s="480"/>
      <c r="P6" s="480"/>
    </row>
    <row r="7" spans="1:17" ht="18.75" customHeight="1" x14ac:dyDescent="0.25">
      <c r="A7" s="473"/>
      <c r="B7" s="112" t="s">
        <v>188</v>
      </c>
      <c r="C7" s="112" t="s">
        <v>258</v>
      </c>
      <c r="D7" s="112" t="s">
        <v>259</v>
      </c>
      <c r="E7" s="112"/>
      <c r="F7" s="112" t="s">
        <v>188</v>
      </c>
      <c r="G7" s="112" t="s">
        <v>258</v>
      </c>
      <c r="H7" s="112" t="s">
        <v>259</v>
      </c>
      <c r="I7" s="112"/>
      <c r="J7" s="112" t="s">
        <v>188</v>
      </c>
      <c r="K7" s="112" t="s">
        <v>258</v>
      </c>
      <c r="L7" s="112" t="s">
        <v>259</v>
      </c>
      <c r="M7" s="112"/>
      <c r="N7" s="112" t="s">
        <v>188</v>
      </c>
      <c r="O7" s="112" t="s">
        <v>258</v>
      </c>
      <c r="P7" s="112" t="s">
        <v>259</v>
      </c>
    </row>
    <row r="9" spans="1:17" ht="13.5" customHeight="1" x14ac:dyDescent="0.25">
      <c r="A9" s="42">
        <v>2010</v>
      </c>
      <c r="B9" s="71">
        <f>+F9+J9+N9</f>
        <v>31592</v>
      </c>
      <c r="C9" s="71">
        <f t="shared" ref="C9:D22" si="0">+G9+K9+O9</f>
        <v>15050</v>
      </c>
      <c r="D9" s="71">
        <f t="shared" si="0"/>
        <v>16542</v>
      </c>
      <c r="E9" s="71"/>
      <c r="F9" s="71">
        <v>25236</v>
      </c>
      <c r="G9" s="71">
        <v>12942</v>
      </c>
      <c r="H9" s="71">
        <v>12294</v>
      </c>
      <c r="I9" s="71"/>
      <c r="J9" s="71">
        <v>5122</v>
      </c>
      <c r="K9" s="71">
        <v>1210</v>
      </c>
      <c r="L9" s="71">
        <v>3912</v>
      </c>
      <c r="M9" s="71"/>
      <c r="N9" s="71">
        <v>1234</v>
      </c>
      <c r="O9" s="71">
        <v>898</v>
      </c>
      <c r="P9" s="71">
        <v>336</v>
      </c>
    </row>
    <row r="10" spans="1:17" ht="13.5" customHeight="1" x14ac:dyDescent="0.25">
      <c r="A10" s="42">
        <v>2011</v>
      </c>
      <c r="B10" s="71">
        <f t="shared" ref="B10:B22" si="1">+F10+J10+N10</f>
        <v>33628</v>
      </c>
      <c r="C10" s="71">
        <f t="shared" si="0"/>
        <v>15847</v>
      </c>
      <c r="D10" s="71">
        <f t="shared" si="0"/>
        <v>17781</v>
      </c>
      <c r="E10" s="71"/>
      <c r="F10" s="71">
        <v>26246</v>
      </c>
      <c r="G10" s="71">
        <v>13323</v>
      </c>
      <c r="H10" s="71">
        <v>12923</v>
      </c>
      <c r="I10" s="71"/>
      <c r="J10" s="71">
        <v>5765</v>
      </c>
      <c r="K10" s="71">
        <v>1373</v>
      </c>
      <c r="L10" s="71">
        <v>4392</v>
      </c>
      <c r="M10" s="71"/>
      <c r="N10" s="71">
        <v>1617</v>
      </c>
      <c r="O10" s="71">
        <v>1151</v>
      </c>
      <c r="P10" s="71">
        <v>466</v>
      </c>
    </row>
    <row r="11" spans="1:17" ht="13.5" customHeight="1" x14ac:dyDescent="0.25">
      <c r="A11" s="42">
        <v>2012</v>
      </c>
      <c r="B11" s="71">
        <f t="shared" si="1"/>
        <v>34632</v>
      </c>
      <c r="C11" s="71">
        <f t="shared" si="0"/>
        <v>16233</v>
      </c>
      <c r="D11" s="71">
        <f t="shared" si="0"/>
        <v>18399</v>
      </c>
      <c r="E11" s="71"/>
      <c r="F11" s="71">
        <v>26895</v>
      </c>
      <c r="G11" s="71">
        <v>13952</v>
      </c>
      <c r="H11" s="71">
        <v>12943</v>
      </c>
      <c r="I11" s="71"/>
      <c r="J11" s="71">
        <v>6018</v>
      </c>
      <c r="K11" s="71">
        <v>1113</v>
      </c>
      <c r="L11" s="71">
        <v>4905</v>
      </c>
      <c r="M11" s="71"/>
      <c r="N11" s="71">
        <v>1719</v>
      </c>
      <c r="O11" s="71">
        <v>1168</v>
      </c>
      <c r="P11" s="71">
        <v>551</v>
      </c>
    </row>
    <row r="12" spans="1:17" ht="13.5" customHeight="1" x14ac:dyDescent="0.25">
      <c r="A12" s="42">
        <v>2013</v>
      </c>
      <c r="B12" s="71">
        <f t="shared" si="1"/>
        <v>39368</v>
      </c>
      <c r="C12" s="71">
        <f t="shared" si="0"/>
        <v>18699</v>
      </c>
      <c r="D12" s="71">
        <f t="shared" si="0"/>
        <v>20669</v>
      </c>
      <c r="E12" s="71"/>
      <c r="F12" s="71">
        <v>30264</v>
      </c>
      <c r="G12" s="71">
        <v>15481</v>
      </c>
      <c r="H12" s="71">
        <v>14783</v>
      </c>
      <c r="I12" s="71"/>
      <c r="J12" s="71">
        <v>6883</v>
      </c>
      <c r="K12" s="71">
        <v>1773</v>
      </c>
      <c r="L12" s="71">
        <v>5110</v>
      </c>
      <c r="M12" s="71"/>
      <c r="N12" s="71">
        <v>2221</v>
      </c>
      <c r="O12" s="71">
        <v>1445</v>
      </c>
      <c r="P12" s="71">
        <v>776</v>
      </c>
    </row>
    <row r="13" spans="1:17" ht="13.5" customHeight="1" x14ac:dyDescent="0.25">
      <c r="A13" s="42">
        <v>2014</v>
      </c>
      <c r="B13" s="71">
        <f t="shared" si="1"/>
        <v>41951</v>
      </c>
      <c r="C13" s="71">
        <f t="shared" si="0"/>
        <v>19347</v>
      </c>
      <c r="D13" s="71">
        <f t="shared" si="0"/>
        <v>22604</v>
      </c>
      <c r="E13" s="71"/>
      <c r="F13" s="71">
        <v>33238</v>
      </c>
      <c r="G13" s="71">
        <v>16955</v>
      </c>
      <c r="H13" s="71">
        <v>16283</v>
      </c>
      <c r="I13" s="71"/>
      <c r="J13" s="71">
        <v>7030</v>
      </c>
      <c r="K13" s="71">
        <v>1019</v>
      </c>
      <c r="L13" s="71">
        <v>6011</v>
      </c>
      <c r="M13" s="71"/>
      <c r="N13" s="71">
        <v>1683</v>
      </c>
      <c r="O13" s="71">
        <v>1373</v>
      </c>
      <c r="P13" s="71">
        <v>310</v>
      </c>
    </row>
    <row r="14" spans="1:17" ht="13.5" customHeight="1" x14ac:dyDescent="0.25">
      <c r="A14" s="42">
        <v>2015</v>
      </c>
      <c r="B14" s="71">
        <f t="shared" si="1"/>
        <v>44850</v>
      </c>
      <c r="C14" s="71">
        <f t="shared" si="0"/>
        <v>20576</v>
      </c>
      <c r="D14" s="71">
        <f t="shared" si="0"/>
        <v>24274</v>
      </c>
      <c r="E14" s="71"/>
      <c r="F14" s="71">
        <v>34683</v>
      </c>
      <c r="G14" s="71">
        <v>17925</v>
      </c>
      <c r="H14" s="71">
        <v>16758</v>
      </c>
      <c r="I14" s="71"/>
      <c r="J14" s="71">
        <v>8674</v>
      </c>
      <c r="K14" s="71">
        <v>1452</v>
      </c>
      <c r="L14" s="71">
        <v>7222</v>
      </c>
      <c r="M14" s="71"/>
      <c r="N14" s="71">
        <v>1493</v>
      </c>
      <c r="O14" s="71">
        <v>1199</v>
      </c>
      <c r="P14" s="71">
        <v>294</v>
      </c>
    </row>
    <row r="15" spans="1:17" ht="13.5" customHeight="1" x14ac:dyDescent="0.25">
      <c r="A15" s="42">
        <v>2016</v>
      </c>
      <c r="B15" s="71">
        <f t="shared" si="1"/>
        <v>48673</v>
      </c>
      <c r="C15" s="71">
        <f t="shared" si="0"/>
        <v>21586</v>
      </c>
      <c r="D15" s="71">
        <f t="shared" si="0"/>
        <v>27087</v>
      </c>
      <c r="E15" s="71"/>
      <c r="F15" s="71">
        <v>37682</v>
      </c>
      <c r="G15" s="71">
        <v>18964</v>
      </c>
      <c r="H15" s="71">
        <v>18718</v>
      </c>
      <c r="I15" s="71"/>
      <c r="J15" s="71">
        <v>10211</v>
      </c>
      <c r="K15" s="71">
        <v>2071</v>
      </c>
      <c r="L15" s="71">
        <v>8140</v>
      </c>
      <c r="M15" s="71"/>
      <c r="N15" s="71">
        <v>780</v>
      </c>
      <c r="O15" s="71">
        <v>551</v>
      </c>
      <c r="P15" s="71">
        <v>229</v>
      </c>
    </row>
    <row r="16" spans="1:17" ht="13.5" customHeight="1" x14ac:dyDescent="0.25">
      <c r="A16" s="42">
        <v>2017</v>
      </c>
      <c r="B16" s="71">
        <f t="shared" si="1"/>
        <v>56491</v>
      </c>
      <c r="C16" s="71">
        <f t="shared" si="0"/>
        <v>23895</v>
      </c>
      <c r="D16" s="71">
        <f t="shared" si="0"/>
        <v>32596</v>
      </c>
      <c r="E16" s="71"/>
      <c r="F16" s="71">
        <v>42076</v>
      </c>
      <c r="G16" s="71">
        <v>20439</v>
      </c>
      <c r="H16" s="71">
        <v>21637</v>
      </c>
      <c r="I16" s="71"/>
      <c r="J16" s="71">
        <v>13475</v>
      </c>
      <c r="K16" s="71">
        <v>2801</v>
      </c>
      <c r="L16" s="71">
        <v>10674</v>
      </c>
      <c r="M16" s="71"/>
      <c r="N16" s="71">
        <v>940</v>
      </c>
      <c r="O16" s="71">
        <v>655</v>
      </c>
      <c r="P16" s="71">
        <v>285</v>
      </c>
    </row>
    <row r="17" spans="1:16" ht="13.5" customHeight="1" x14ac:dyDescent="0.25">
      <c r="A17" s="42">
        <v>2018</v>
      </c>
      <c r="B17" s="71">
        <f t="shared" si="1"/>
        <v>70011</v>
      </c>
      <c r="C17" s="71">
        <f t="shared" si="0"/>
        <v>30732</v>
      </c>
      <c r="D17" s="71">
        <f t="shared" si="0"/>
        <v>39279</v>
      </c>
      <c r="E17" s="71"/>
      <c r="F17" s="71">
        <v>50898</v>
      </c>
      <c r="G17" s="71">
        <v>25206</v>
      </c>
      <c r="H17" s="71">
        <v>25692</v>
      </c>
      <c r="I17" s="71"/>
      <c r="J17" s="71">
        <v>17574</v>
      </c>
      <c r="K17" s="71">
        <v>4256</v>
      </c>
      <c r="L17" s="71">
        <v>13318</v>
      </c>
      <c r="M17" s="71"/>
      <c r="N17" s="71">
        <v>1539</v>
      </c>
      <c r="O17" s="71">
        <v>1270</v>
      </c>
      <c r="P17" s="71">
        <v>269</v>
      </c>
    </row>
    <row r="18" spans="1:16" ht="13.5" customHeight="1" x14ac:dyDescent="0.25">
      <c r="A18" s="42">
        <v>2019</v>
      </c>
      <c r="B18" s="71">
        <f t="shared" si="1"/>
        <v>76053</v>
      </c>
      <c r="C18" s="71">
        <f t="shared" si="0"/>
        <v>32936</v>
      </c>
      <c r="D18" s="71">
        <f t="shared" si="0"/>
        <v>43117</v>
      </c>
      <c r="E18" s="71"/>
      <c r="F18" s="71">
        <v>55627</v>
      </c>
      <c r="G18" s="71">
        <v>26435</v>
      </c>
      <c r="H18" s="71">
        <v>29192</v>
      </c>
      <c r="I18" s="71"/>
      <c r="J18" s="71">
        <v>18386</v>
      </c>
      <c r="K18" s="71">
        <v>4810</v>
      </c>
      <c r="L18" s="71">
        <v>13576</v>
      </c>
      <c r="M18" s="71"/>
      <c r="N18" s="71">
        <v>2040</v>
      </c>
      <c r="O18" s="71">
        <v>1691</v>
      </c>
      <c r="P18" s="71">
        <v>349</v>
      </c>
    </row>
    <row r="19" spans="1:16" ht="13.5" customHeight="1" x14ac:dyDescent="0.25">
      <c r="A19" s="42">
        <v>2020</v>
      </c>
      <c r="B19" s="71">
        <f t="shared" si="1"/>
        <v>75953</v>
      </c>
      <c r="C19" s="71">
        <f t="shared" si="0"/>
        <v>31187</v>
      </c>
      <c r="D19" s="71">
        <f t="shared" si="0"/>
        <v>44766</v>
      </c>
      <c r="E19" s="71"/>
      <c r="F19" s="71">
        <v>54269</v>
      </c>
      <c r="G19" s="71">
        <v>24578</v>
      </c>
      <c r="H19" s="71">
        <v>29691</v>
      </c>
      <c r="I19" s="71"/>
      <c r="J19" s="71">
        <v>19381</v>
      </c>
      <c r="K19" s="71">
        <v>4942</v>
      </c>
      <c r="L19" s="71">
        <v>14439</v>
      </c>
      <c r="M19" s="71"/>
      <c r="N19" s="71">
        <v>2303</v>
      </c>
      <c r="O19" s="71">
        <v>1667</v>
      </c>
      <c r="P19" s="71">
        <v>636</v>
      </c>
    </row>
    <row r="20" spans="1:16" ht="13.5" customHeight="1" x14ac:dyDescent="0.25">
      <c r="A20" s="42">
        <v>2021</v>
      </c>
      <c r="B20" s="71">
        <f t="shared" si="1"/>
        <v>79976</v>
      </c>
      <c r="C20" s="71">
        <f t="shared" si="0"/>
        <v>32451</v>
      </c>
      <c r="D20" s="71">
        <f t="shared" si="0"/>
        <v>47525</v>
      </c>
      <c r="E20" s="71"/>
      <c r="F20" s="71">
        <v>61068</v>
      </c>
      <c r="G20" s="71">
        <v>26786</v>
      </c>
      <c r="H20" s="71">
        <v>34282</v>
      </c>
      <c r="I20" s="71"/>
      <c r="J20" s="71">
        <v>16945</v>
      </c>
      <c r="K20" s="71">
        <v>4104</v>
      </c>
      <c r="L20" s="71">
        <v>12841</v>
      </c>
      <c r="M20" s="71"/>
      <c r="N20" s="71">
        <v>1963</v>
      </c>
      <c r="O20" s="71">
        <v>1561</v>
      </c>
      <c r="P20" s="71">
        <v>402</v>
      </c>
    </row>
    <row r="21" spans="1:16" ht="13.5" customHeight="1" x14ac:dyDescent="0.25">
      <c r="A21" s="42">
        <v>2022</v>
      </c>
      <c r="B21" s="71">
        <f t="shared" si="1"/>
        <v>69191</v>
      </c>
      <c r="C21" s="71">
        <f t="shared" si="0"/>
        <v>28401</v>
      </c>
      <c r="D21" s="71">
        <f t="shared" si="0"/>
        <v>40790</v>
      </c>
      <c r="E21" s="71"/>
      <c r="F21" s="71">
        <v>50890</v>
      </c>
      <c r="G21" s="71">
        <v>22065</v>
      </c>
      <c r="H21" s="71">
        <v>28825</v>
      </c>
      <c r="I21" s="71"/>
      <c r="J21" s="71">
        <v>16340</v>
      </c>
      <c r="K21" s="71">
        <v>4728</v>
      </c>
      <c r="L21" s="71">
        <v>11612</v>
      </c>
      <c r="M21" s="71"/>
      <c r="N21" s="71">
        <v>1961</v>
      </c>
      <c r="O21" s="71">
        <v>1608</v>
      </c>
      <c r="P21" s="71">
        <v>353</v>
      </c>
    </row>
    <row r="22" spans="1:16" ht="13.5" customHeight="1" x14ac:dyDescent="0.25">
      <c r="A22" s="42">
        <v>2023</v>
      </c>
      <c r="B22" s="72">
        <f t="shared" si="1"/>
        <v>65540</v>
      </c>
      <c r="C22" s="72">
        <f t="shared" si="0"/>
        <v>27396</v>
      </c>
      <c r="D22" s="72">
        <f t="shared" si="0"/>
        <v>38144</v>
      </c>
      <c r="E22" s="72"/>
      <c r="F22" s="72">
        <v>45990</v>
      </c>
      <c r="G22" s="72">
        <v>20390</v>
      </c>
      <c r="H22" s="72">
        <v>25600</v>
      </c>
      <c r="I22" s="72"/>
      <c r="J22" s="72">
        <v>17336</v>
      </c>
      <c r="K22" s="72">
        <v>5234</v>
      </c>
      <c r="L22" s="72">
        <v>12102</v>
      </c>
      <c r="M22" s="72"/>
      <c r="N22" s="72">
        <v>2214</v>
      </c>
      <c r="O22" s="72">
        <v>1772</v>
      </c>
      <c r="P22" s="72">
        <v>442</v>
      </c>
    </row>
    <row r="23" spans="1:16" ht="13.5" customHeight="1" x14ac:dyDescent="0.25">
      <c r="A23" s="42">
        <v>2024</v>
      </c>
      <c r="B23" s="72">
        <v>62342</v>
      </c>
      <c r="C23" s="72">
        <v>26512</v>
      </c>
      <c r="D23" s="72">
        <v>35830</v>
      </c>
      <c r="E23" s="72"/>
      <c r="F23" s="72">
        <v>42712</v>
      </c>
      <c r="G23" s="72">
        <v>19886</v>
      </c>
      <c r="H23" s="72">
        <v>22826</v>
      </c>
      <c r="I23" s="72"/>
      <c r="J23" s="72">
        <v>18228</v>
      </c>
      <c r="K23" s="72">
        <v>5423</v>
      </c>
      <c r="L23" s="72">
        <v>12805</v>
      </c>
      <c r="M23" s="72"/>
      <c r="N23" s="72">
        <v>1402</v>
      </c>
      <c r="O23" s="72">
        <v>1203</v>
      </c>
      <c r="P23" s="72">
        <v>199</v>
      </c>
    </row>
    <row r="24" spans="1:16" ht="13.5" customHeight="1" thickBot="1" x14ac:dyDescent="0.3">
      <c r="A24" s="77">
        <v>2025</v>
      </c>
      <c r="B24" s="73">
        <f t="shared" ref="B24" si="2">+F24+J24+N24</f>
        <v>62505</v>
      </c>
      <c r="C24" s="73">
        <f t="shared" ref="C24" si="3">+G24+K24+O24</f>
        <v>26554</v>
      </c>
      <c r="D24" s="73">
        <f t="shared" ref="D24" si="4">+H24+L24+P24</f>
        <v>35951</v>
      </c>
      <c r="E24" s="73"/>
      <c r="F24" s="73">
        <v>43334</v>
      </c>
      <c r="G24" s="73">
        <v>20500</v>
      </c>
      <c r="H24" s="73">
        <v>22834</v>
      </c>
      <c r="I24" s="73"/>
      <c r="J24" s="73">
        <v>18032</v>
      </c>
      <c r="K24" s="73">
        <v>5189</v>
      </c>
      <c r="L24" s="73">
        <v>12843</v>
      </c>
      <c r="M24" s="73"/>
      <c r="N24" s="73">
        <v>1139</v>
      </c>
      <c r="O24" s="73">
        <v>865</v>
      </c>
      <c r="P24" s="73">
        <v>274</v>
      </c>
    </row>
    <row r="25" spans="1:16" ht="15" customHeight="1" x14ac:dyDescent="0.25">
      <c r="A25" s="332" t="s">
        <v>262</v>
      </c>
      <c r="B25" s="332"/>
      <c r="C25" s="332"/>
      <c r="D25" s="332"/>
      <c r="E25" s="332"/>
      <c r="F25" s="332"/>
      <c r="G25" s="332"/>
      <c r="H25" s="332"/>
      <c r="I25" s="332"/>
      <c r="J25" s="332"/>
      <c r="K25" s="332"/>
      <c r="L25" s="332"/>
      <c r="M25" s="332"/>
      <c r="N25" s="332"/>
      <c r="O25" s="332"/>
      <c r="P25" s="332"/>
    </row>
  </sheetData>
  <mergeCells count="10">
    <mergeCell ref="A1:P1"/>
    <mergeCell ref="A2:P2"/>
    <mergeCell ref="A3:P3"/>
    <mergeCell ref="A4:P4"/>
    <mergeCell ref="A5:P5"/>
    <mergeCell ref="A6:A7"/>
    <mergeCell ref="B6:D6"/>
    <mergeCell ref="F6:H6"/>
    <mergeCell ref="J6:L6"/>
    <mergeCell ref="N6:P6"/>
  </mergeCells>
  <conditionalFormatting sqref="B9:P24">
    <cfRule type="cellIs" dxfId="73" priority="2" operator="equal">
      <formula>0</formula>
    </cfRule>
  </conditionalFormatting>
  <hyperlinks>
    <hyperlink ref="Q2" location="Contenido!A1" display="Contenido" xr:uid="{5FBB0344-EA01-4176-B8F1-F3743D1099EC}"/>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78369-364E-4BB6-88D6-B4A54E812205}">
  <sheetPr codeName="Hoja144">
    <tabColor rgb="FFAFCAFF"/>
    <pageSetUpPr fitToPage="1"/>
  </sheetPr>
  <dimension ref="A1:U27"/>
  <sheetViews>
    <sheetView showGridLines="0" showOutlineSymbols="0" showWhiteSpace="0" workbookViewId="0">
      <selection activeCell="C35" sqref="C35"/>
    </sheetView>
  </sheetViews>
  <sheetFormatPr baseColWidth="10" defaultColWidth="10" defaultRowHeight="13" x14ac:dyDescent="0.25"/>
  <cols>
    <col min="1" max="1" width="9.7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75" style="229" customWidth="1"/>
    <col min="18" max="20" width="7.83203125" style="8" customWidth="1"/>
    <col min="21" max="21" width="10.83203125" style="8" customWidth="1"/>
    <col min="22" max="16384" width="10" style="8"/>
  </cols>
  <sheetData>
    <row r="1" spans="1:21" ht="14.5" x14ac:dyDescent="0.25">
      <c r="A1" s="474" t="s">
        <v>668</v>
      </c>
      <c r="B1" s="474"/>
      <c r="C1" s="474"/>
      <c r="D1" s="474"/>
      <c r="E1" s="474"/>
      <c r="F1" s="474"/>
      <c r="G1" s="474"/>
      <c r="H1" s="474"/>
      <c r="I1" s="474"/>
      <c r="J1" s="474"/>
      <c r="K1" s="474"/>
      <c r="L1" s="474"/>
      <c r="M1" s="474"/>
      <c r="N1" s="474"/>
      <c r="O1" s="474"/>
      <c r="P1" s="474"/>
      <c r="Q1" s="474"/>
      <c r="R1" s="474"/>
      <c r="S1" s="474"/>
      <c r="T1" s="481"/>
      <c r="U1" s="19"/>
    </row>
    <row r="2" spans="1:21" ht="14.5" x14ac:dyDescent="0.25">
      <c r="A2" s="474" t="s">
        <v>666</v>
      </c>
      <c r="B2" s="474"/>
      <c r="C2" s="474"/>
      <c r="D2" s="474"/>
      <c r="E2" s="474"/>
      <c r="F2" s="474"/>
      <c r="G2" s="474"/>
      <c r="H2" s="474"/>
      <c r="I2" s="474"/>
      <c r="J2" s="474"/>
      <c r="K2" s="474"/>
      <c r="L2" s="474"/>
      <c r="M2" s="474"/>
      <c r="N2" s="474"/>
      <c r="O2" s="474"/>
      <c r="P2" s="474"/>
      <c r="Q2" s="474"/>
      <c r="R2" s="474"/>
      <c r="S2" s="474"/>
      <c r="T2" s="481"/>
      <c r="U2" s="91" t="s">
        <v>0</v>
      </c>
    </row>
    <row r="3" spans="1:21" ht="14.5" x14ac:dyDescent="0.25">
      <c r="A3" s="474" t="s">
        <v>633</v>
      </c>
      <c r="B3" s="474"/>
      <c r="C3" s="474"/>
      <c r="D3" s="474"/>
      <c r="E3" s="474"/>
      <c r="F3" s="474"/>
      <c r="G3" s="474"/>
      <c r="H3" s="474"/>
      <c r="I3" s="474"/>
      <c r="J3" s="474"/>
      <c r="K3" s="474"/>
      <c r="L3" s="474"/>
      <c r="M3" s="474"/>
      <c r="N3" s="474"/>
      <c r="O3" s="474"/>
      <c r="P3" s="474"/>
      <c r="Q3" s="474"/>
      <c r="R3" s="474"/>
      <c r="S3" s="474"/>
      <c r="T3" s="481"/>
      <c r="U3" s="6"/>
    </row>
    <row r="4" spans="1:21" ht="14.5" x14ac:dyDescent="0.25">
      <c r="A4" s="474" t="s">
        <v>634</v>
      </c>
      <c r="B4" s="474"/>
      <c r="C4" s="474"/>
      <c r="D4" s="474"/>
      <c r="E4" s="474"/>
      <c r="F4" s="474"/>
      <c r="G4" s="474"/>
      <c r="H4" s="474"/>
      <c r="I4" s="474"/>
      <c r="J4" s="474"/>
      <c r="K4" s="474"/>
      <c r="L4" s="474"/>
      <c r="M4" s="474"/>
      <c r="N4" s="474"/>
      <c r="O4" s="474"/>
      <c r="P4" s="474"/>
      <c r="Q4" s="474"/>
      <c r="R4" s="474"/>
      <c r="S4" s="474"/>
      <c r="T4" s="481"/>
    </row>
    <row r="5" spans="1:21" ht="14.5" x14ac:dyDescent="0.25">
      <c r="A5" s="474" t="s">
        <v>905</v>
      </c>
      <c r="B5" s="474"/>
      <c r="C5" s="474"/>
      <c r="D5" s="474"/>
      <c r="E5" s="474"/>
      <c r="F5" s="474"/>
      <c r="G5" s="474"/>
      <c r="H5" s="474"/>
      <c r="I5" s="474"/>
      <c r="J5" s="474"/>
      <c r="K5" s="474"/>
      <c r="L5" s="474"/>
      <c r="M5" s="474"/>
      <c r="N5" s="474"/>
      <c r="O5" s="474"/>
      <c r="P5" s="474"/>
      <c r="Q5" s="474"/>
      <c r="R5" s="474"/>
      <c r="S5" s="474"/>
      <c r="T5" s="481"/>
    </row>
    <row r="6" spans="1:21" ht="14.5" x14ac:dyDescent="0.25">
      <c r="A6" s="474" t="s">
        <v>908</v>
      </c>
      <c r="B6" s="474"/>
      <c r="C6" s="474"/>
      <c r="D6" s="474"/>
      <c r="E6" s="474"/>
      <c r="F6" s="474"/>
      <c r="G6" s="474"/>
      <c r="H6" s="474"/>
      <c r="I6" s="474"/>
      <c r="J6" s="474"/>
      <c r="K6" s="474"/>
      <c r="L6" s="474"/>
      <c r="M6" s="474"/>
      <c r="N6" s="474"/>
      <c r="O6" s="474"/>
      <c r="P6" s="474"/>
      <c r="Q6" s="474"/>
      <c r="R6" s="474"/>
      <c r="S6" s="474"/>
      <c r="T6" s="481"/>
    </row>
    <row r="7" spans="1:21" ht="18.75" customHeight="1" x14ac:dyDescent="0.25">
      <c r="A7" s="473" t="s">
        <v>612</v>
      </c>
      <c r="B7" s="480" t="s">
        <v>188</v>
      </c>
      <c r="C7" s="480"/>
      <c r="D7" s="480"/>
      <c r="E7" s="140"/>
      <c r="F7" s="480" t="s">
        <v>243</v>
      </c>
      <c r="G7" s="480"/>
      <c r="H7" s="480"/>
      <c r="I7" s="140"/>
      <c r="J7" s="480" t="s">
        <v>244</v>
      </c>
      <c r="K7" s="480"/>
      <c r="L7" s="480"/>
      <c r="M7" s="140"/>
      <c r="N7" s="480" t="s">
        <v>635</v>
      </c>
      <c r="O7" s="480"/>
      <c r="P7" s="480"/>
      <c r="Q7" s="140"/>
      <c r="R7" s="480" t="s">
        <v>636</v>
      </c>
      <c r="S7" s="480"/>
      <c r="T7" s="480"/>
    </row>
    <row r="8" spans="1:21" ht="18.75" customHeight="1" x14ac:dyDescent="0.25">
      <c r="A8" s="473"/>
      <c r="B8" s="112" t="s">
        <v>188</v>
      </c>
      <c r="C8" s="112" t="s">
        <v>258</v>
      </c>
      <c r="D8" s="112" t="s">
        <v>259</v>
      </c>
      <c r="E8" s="112"/>
      <c r="F8" s="112" t="s">
        <v>188</v>
      </c>
      <c r="G8" s="112" t="s">
        <v>258</v>
      </c>
      <c r="H8" s="112" t="s">
        <v>259</v>
      </c>
      <c r="I8" s="112"/>
      <c r="J8" s="112" t="s">
        <v>188</v>
      </c>
      <c r="K8" s="112" t="s">
        <v>258</v>
      </c>
      <c r="L8" s="112" t="s">
        <v>259</v>
      </c>
      <c r="M8" s="112"/>
      <c r="N8" s="112" t="s">
        <v>188</v>
      </c>
      <c r="O8" s="112" t="s">
        <v>258</v>
      </c>
      <c r="P8" s="112" t="s">
        <v>259</v>
      </c>
      <c r="Q8" s="112"/>
      <c r="R8" s="112" t="s">
        <v>188</v>
      </c>
      <c r="S8" s="112" t="s">
        <v>258</v>
      </c>
      <c r="T8" s="112" t="s">
        <v>259</v>
      </c>
    </row>
    <row r="10" spans="1:21" ht="13.5" customHeight="1" x14ac:dyDescent="0.25">
      <c r="A10" s="42">
        <v>2010</v>
      </c>
      <c r="B10" s="71">
        <f t="shared" ref="B10:D13" si="0">+F10+J10+N10</f>
        <v>25236</v>
      </c>
      <c r="C10" s="71">
        <f t="shared" si="0"/>
        <v>12942</v>
      </c>
      <c r="D10" s="71">
        <f t="shared" si="0"/>
        <v>12294</v>
      </c>
      <c r="E10" s="71"/>
      <c r="F10" s="71">
        <v>2487</v>
      </c>
      <c r="G10" s="71">
        <v>1557</v>
      </c>
      <c r="H10" s="71">
        <v>930</v>
      </c>
      <c r="I10" s="71"/>
      <c r="J10" s="71">
        <v>15785</v>
      </c>
      <c r="K10" s="71">
        <v>8381</v>
      </c>
      <c r="L10" s="71">
        <v>7404</v>
      </c>
      <c r="M10" s="71"/>
      <c r="N10" s="71">
        <v>6964</v>
      </c>
      <c r="O10" s="71">
        <v>3004</v>
      </c>
      <c r="P10" s="71">
        <v>3960</v>
      </c>
      <c r="Q10" s="71"/>
      <c r="R10" s="71" t="s">
        <v>669</v>
      </c>
      <c r="S10" s="71" t="s">
        <v>669</v>
      </c>
      <c r="T10" s="71" t="s">
        <v>669</v>
      </c>
    </row>
    <row r="11" spans="1:21" ht="13.5" customHeight="1" x14ac:dyDescent="0.25">
      <c r="A11" s="42">
        <v>2011</v>
      </c>
      <c r="B11" s="71">
        <f t="shared" si="0"/>
        <v>26246</v>
      </c>
      <c r="C11" s="71">
        <f t="shared" si="0"/>
        <v>13323</v>
      </c>
      <c r="D11" s="71">
        <f t="shared" si="0"/>
        <v>12923</v>
      </c>
      <c r="E11" s="71"/>
      <c r="F11" s="71">
        <v>1761</v>
      </c>
      <c r="G11" s="71">
        <v>1098</v>
      </c>
      <c r="H11" s="71">
        <v>663</v>
      </c>
      <c r="I11" s="71"/>
      <c r="J11" s="71">
        <v>16711</v>
      </c>
      <c r="K11" s="71">
        <v>8858</v>
      </c>
      <c r="L11" s="71">
        <v>7853</v>
      </c>
      <c r="M11" s="71"/>
      <c r="N11" s="71">
        <v>7774</v>
      </c>
      <c r="O11" s="71">
        <v>3367</v>
      </c>
      <c r="P11" s="71">
        <v>4407</v>
      </c>
      <c r="Q11" s="71"/>
      <c r="R11" s="71" t="s">
        <v>669</v>
      </c>
      <c r="S11" s="71" t="s">
        <v>669</v>
      </c>
      <c r="T11" s="71" t="s">
        <v>669</v>
      </c>
    </row>
    <row r="12" spans="1:21" ht="13.5" customHeight="1" x14ac:dyDescent="0.25">
      <c r="A12" s="42">
        <v>2012</v>
      </c>
      <c r="B12" s="71">
        <f t="shared" si="0"/>
        <v>26895</v>
      </c>
      <c r="C12" s="71">
        <f t="shared" si="0"/>
        <v>13952</v>
      </c>
      <c r="D12" s="71">
        <f t="shared" si="0"/>
        <v>12943</v>
      </c>
      <c r="E12" s="71"/>
      <c r="F12" s="71">
        <v>1785</v>
      </c>
      <c r="G12" s="71">
        <v>1050</v>
      </c>
      <c r="H12" s="71">
        <v>735</v>
      </c>
      <c r="I12" s="71"/>
      <c r="J12" s="71">
        <v>16237</v>
      </c>
      <c r="K12" s="71">
        <v>8916</v>
      </c>
      <c r="L12" s="71">
        <v>7321</v>
      </c>
      <c r="M12" s="71"/>
      <c r="N12" s="71">
        <v>8873</v>
      </c>
      <c r="O12" s="71">
        <v>3986</v>
      </c>
      <c r="P12" s="71">
        <v>4887</v>
      </c>
      <c r="Q12" s="71"/>
      <c r="R12" s="71" t="s">
        <v>669</v>
      </c>
      <c r="S12" s="71" t="s">
        <v>669</v>
      </c>
      <c r="T12" s="71" t="s">
        <v>669</v>
      </c>
    </row>
    <row r="13" spans="1:21" ht="13.5" customHeight="1" x14ac:dyDescent="0.25">
      <c r="A13" s="42">
        <v>2013</v>
      </c>
      <c r="B13" s="71">
        <f>+F13+J13+N13</f>
        <v>30264</v>
      </c>
      <c r="C13" s="71">
        <f t="shared" si="0"/>
        <v>15481</v>
      </c>
      <c r="D13" s="71">
        <f t="shared" si="0"/>
        <v>14783</v>
      </c>
      <c r="E13" s="71"/>
      <c r="F13" s="71">
        <v>1848</v>
      </c>
      <c r="G13" s="71">
        <v>1098</v>
      </c>
      <c r="H13" s="71">
        <v>750</v>
      </c>
      <c r="I13" s="71"/>
      <c r="J13" s="71">
        <v>17586</v>
      </c>
      <c r="K13" s="71">
        <v>9602</v>
      </c>
      <c r="L13" s="71">
        <v>7984</v>
      </c>
      <c r="M13" s="71"/>
      <c r="N13" s="71">
        <v>10830</v>
      </c>
      <c r="O13" s="71">
        <v>4781</v>
      </c>
      <c r="P13" s="71">
        <v>6049</v>
      </c>
      <c r="Q13" s="71"/>
      <c r="R13" s="71" t="s">
        <v>669</v>
      </c>
      <c r="S13" s="71" t="s">
        <v>669</v>
      </c>
      <c r="T13" s="71" t="s">
        <v>669</v>
      </c>
    </row>
    <row r="14" spans="1:21" ht="13.5" customHeight="1" x14ac:dyDescent="0.25">
      <c r="A14" s="42">
        <v>2014</v>
      </c>
      <c r="B14" s="71">
        <f t="shared" ref="B14:D23" si="1">+F14+J14+N14+R14</f>
        <v>33238</v>
      </c>
      <c r="C14" s="71">
        <f t="shared" si="1"/>
        <v>16955</v>
      </c>
      <c r="D14" s="71">
        <f t="shared" si="1"/>
        <v>16283</v>
      </c>
      <c r="E14" s="71"/>
      <c r="F14" s="71">
        <v>2321</v>
      </c>
      <c r="G14" s="71">
        <v>1386</v>
      </c>
      <c r="H14" s="71">
        <v>935</v>
      </c>
      <c r="I14" s="71"/>
      <c r="J14" s="71">
        <v>18946</v>
      </c>
      <c r="K14" s="71">
        <v>10222</v>
      </c>
      <c r="L14" s="71">
        <v>8724</v>
      </c>
      <c r="M14" s="71"/>
      <c r="N14" s="71">
        <v>11773</v>
      </c>
      <c r="O14" s="71">
        <v>5259</v>
      </c>
      <c r="P14" s="71">
        <v>6514</v>
      </c>
      <c r="Q14" s="71"/>
      <c r="R14" s="71">
        <v>198</v>
      </c>
      <c r="S14" s="71">
        <v>88</v>
      </c>
      <c r="T14" s="71">
        <v>110</v>
      </c>
    </row>
    <row r="15" spans="1:21" ht="13.5" customHeight="1" x14ac:dyDescent="0.25">
      <c r="A15" s="42">
        <v>2015</v>
      </c>
      <c r="B15" s="71">
        <f t="shared" si="1"/>
        <v>34683</v>
      </c>
      <c r="C15" s="71">
        <f t="shared" si="1"/>
        <v>17925</v>
      </c>
      <c r="D15" s="71">
        <f t="shared" si="1"/>
        <v>16758</v>
      </c>
      <c r="E15" s="71"/>
      <c r="F15" s="71">
        <v>2276</v>
      </c>
      <c r="G15" s="71">
        <v>1317</v>
      </c>
      <c r="H15" s="71">
        <v>959</v>
      </c>
      <c r="I15" s="71"/>
      <c r="J15" s="71">
        <v>19781</v>
      </c>
      <c r="K15" s="71">
        <v>10830</v>
      </c>
      <c r="L15" s="71">
        <v>8951</v>
      </c>
      <c r="M15" s="71"/>
      <c r="N15" s="71">
        <v>12397</v>
      </c>
      <c r="O15" s="71">
        <v>5716</v>
      </c>
      <c r="P15" s="71">
        <v>6681</v>
      </c>
      <c r="Q15" s="71"/>
      <c r="R15" s="71">
        <v>229</v>
      </c>
      <c r="S15" s="71">
        <v>62</v>
      </c>
      <c r="T15" s="71">
        <v>167</v>
      </c>
    </row>
    <row r="16" spans="1:21" ht="13.5" customHeight="1" x14ac:dyDescent="0.25">
      <c r="A16" s="42">
        <v>2016</v>
      </c>
      <c r="B16" s="71">
        <f t="shared" si="1"/>
        <v>37682</v>
      </c>
      <c r="C16" s="71">
        <f t="shared" si="1"/>
        <v>18964</v>
      </c>
      <c r="D16" s="71">
        <f t="shared" si="1"/>
        <v>18718</v>
      </c>
      <c r="E16" s="71"/>
      <c r="F16" s="71">
        <v>2881</v>
      </c>
      <c r="G16" s="71">
        <v>1696</v>
      </c>
      <c r="H16" s="71">
        <v>1185</v>
      </c>
      <c r="I16" s="71"/>
      <c r="J16" s="71">
        <v>20922</v>
      </c>
      <c r="K16" s="71">
        <v>10976</v>
      </c>
      <c r="L16" s="71">
        <v>9946</v>
      </c>
      <c r="M16" s="71"/>
      <c r="N16" s="71">
        <v>13514</v>
      </c>
      <c r="O16" s="71">
        <v>6181</v>
      </c>
      <c r="P16" s="71">
        <v>7333</v>
      </c>
      <c r="Q16" s="71"/>
      <c r="R16" s="71">
        <v>365</v>
      </c>
      <c r="S16" s="71">
        <v>111</v>
      </c>
      <c r="T16" s="71">
        <v>254</v>
      </c>
    </row>
    <row r="17" spans="1:20" ht="13.5" customHeight="1" x14ac:dyDescent="0.25">
      <c r="A17" s="42">
        <v>2017</v>
      </c>
      <c r="B17" s="71">
        <f t="shared" si="1"/>
        <v>42076</v>
      </c>
      <c r="C17" s="71">
        <f t="shared" si="1"/>
        <v>20439</v>
      </c>
      <c r="D17" s="71">
        <f t="shared" si="1"/>
        <v>21637</v>
      </c>
      <c r="E17" s="71"/>
      <c r="F17" s="71">
        <v>3064</v>
      </c>
      <c r="G17" s="71">
        <v>1442</v>
      </c>
      <c r="H17" s="71">
        <v>1622</v>
      </c>
      <c r="I17" s="71"/>
      <c r="J17" s="71">
        <v>23621</v>
      </c>
      <c r="K17" s="71">
        <v>12303</v>
      </c>
      <c r="L17" s="71">
        <v>11318</v>
      </c>
      <c r="M17" s="71"/>
      <c r="N17" s="71">
        <v>14966</v>
      </c>
      <c r="O17" s="71">
        <v>6582</v>
      </c>
      <c r="P17" s="71">
        <v>8384</v>
      </c>
      <c r="Q17" s="71"/>
      <c r="R17" s="71">
        <v>425</v>
      </c>
      <c r="S17" s="71">
        <v>112</v>
      </c>
      <c r="T17" s="71">
        <v>313</v>
      </c>
    </row>
    <row r="18" spans="1:20" ht="13.5" customHeight="1" x14ac:dyDescent="0.25">
      <c r="A18" s="42">
        <v>2018</v>
      </c>
      <c r="B18" s="71">
        <f t="shared" si="1"/>
        <v>50898</v>
      </c>
      <c r="C18" s="71">
        <f t="shared" si="1"/>
        <v>25206</v>
      </c>
      <c r="D18" s="71">
        <f t="shared" si="1"/>
        <v>25692</v>
      </c>
      <c r="E18" s="71"/>
      <c r="F18" s="71">
        <v>4494</v>
      </c>
      <c r="G18" s="71">
        <v>2475</v>
      </c>
      <c r="H18" s="71">
        <v>2019</v>
      </c>
      <c r="I18" s="71"/>
      <c r="J18" s="71">
        <v>28766</v>
      </c>
      <c r="K18" s="71">
        <v>14879</v>
      </c>
      <c r="L18" s="71">
        <v>13887</v>
      </c>
      <c r="M18" s="71"/>
      <c r="N18" s="71">
        <v>17133</v>
      </c>
      <c r="O18" s="71">
        <v>7712</v>
      </c>
      <c r="P18" s="71">
        <v>9421</v>
      </c>
      <c r="Q18" s="71"/>
      <c r="R18" s="71">
        <v>505</v>
      </c>
      <c r="S18" s="71">
        <v>140</v>
      </c>
      <c r="T18" s="71">
        <v>365</v>
      </c>
    </row>
    <row r="19" spans="1:20" ht="13.5" customHeight="1" x14ac:dyDescent="0.25">
      <c r="A19" s="42">
        <v>2019</v>
      </c>
      <c r="B19" s="71">
        <f t="shared" si="1"/>
        <v>55627</v>
      </c>
      <c r="C19" s="71">
        <f t="shared" si="1"/>
        <v>26435</v>
      </c>
      <c r="D19" s="71">
        <f t="shared" si="1"/>
        <v>29192</v>
      </c>
      <c r="E19" s="71"/>
      <c r="F19" s="71">
        <v>4648</v>
      </c>
      <c r="G19" s="71">
        <v>2404</v>
      </c>
      <c r="H19" s="71">
        <v>2244</v>
      </c>
      <c r="I19" s="71"/>
      <c r="J19" s="71">
        <v>28551</v>
      </c>
      <c r="K19" s="71">
        <v>14265</v>
      </c>
      <c r="L19" s="71">
        <v>14286</v>
      </c>
      <c r="M19" s="71"/>
      <c r="N19" s="71">
        <v>21774</v>
      </c>
      <c r="O19" s="71">
        <v>9603</v>
      </c>
      <c r="P19" s="71">
        <v>12171</v>
      </c>
      <c r="Q19" s="71"/>
      <c r="R19" s="71">
        <v>654</v>
      </c>
      <c r="S19" s="71">
        <v>163</v>
      </c>
      <c r="T19" s="71">
        <v>491</v>
      </c>
    </row>
    <row r="20" spans="1:20" ht="13.5" customHeight="1" x14ac:dyDescent="0.25">
      <c r="A20" s="42">
        <v>2020</v>
      </c>
      <c r="B20" s="71">
        <f>+F20+J20+N20+R20</f>
        <v>54269</v>
      </c>
      <c r="C20" s="71">
        <f t="shared" si="1"/>
        <v>24578</v>
      </c>
      <c r="D20" s="71">
        <f t="shared" si="1"/>
        <v>29691</v>
      </c>
      <c r="E20" s="71"/>
      <c r="F20" s="71">
        <v>4939</v>
      </c>
      <c r="G20" s="71">
        <v>2063</v>
      </c>
      <c r="H20" s="71">
        <v>2876</v>
      </c>
      <c r="I20" s="71"/>
      <c r="J20" s="71">
        <v>26288</v>
      </c>
      <c r="K20" s="71">
        <v>12957</v>
      </c>
      <c r="L20" s="71">
        <v>13331</v>
      </c>
      <c r="M20" s="71"/>
      <c r="N20" s="71">
        <v>22373</v>
      </c>
      <c r="O20" s="71">
        <v>9389</v>
      </c>
      <c r="P20" s="71">
        <v>12984</v>
      </c>
      <c r="Q20" s="71"/>
      <c r="R20" s="71">
        <v>669</v>
      </c>
      <c r="S20" s="71">
        <v>169</v>
      </c>
      <c r="T20" s="71">
        <v>500</v>
      </c>
    </row>
    <row r="21" spans="1:20" ht="13.5" customHeight="1" x14ac:dyDescent="0.25">
      <c r="A21" s="42">
        <v>2021</v>
      </c>
      <c r="B21" s="71">
        <f>+F21+J21+N21+R21</f>
        <v>61068</v>
      </c>
      <c r="C21" s="71">
        <f t="shared" si="1"/>
        <v>26786</v>
      </c>
      <c r="D21" s="71">
        <f t="shared" si="1"/>
        <v>34282</v>
      </c>
      <c r="E21" s="71"/>
      <c r="F21" s="71">
        <v>5335</v>
      </c>
      <c r="G21" s="71">
        <v>2356</v>
      </c>
      <c r="H21" s="71">
        <v>2979</v>
      </c>
      <c r="I21" s="71"/>
      <c r="J21" s="71">
        <v>26470</v>
      </c>
      <c r="K21" s="71">
        <v>12236</v>
      </c>
      <c r="L21" s="71">
        <v>14234</v>
      </c>
      <c r="M21" s="71"/>
      <c r="N21" s="71">
        <v>28128</v>
      </c>
      <c r="O21" s="71">
        <v>11931</v>
      </c>
      <c r="P21" s="71">
        <v>16197</v>
      </c>
      <c r="Q21" s="71"/>
      <c r="R21" s="71">
        <v>1135</v>
      </c>
      <c r="S21" s="71">
        <v>263</v>
      </c>
      <c r="T21" s="71">
        <v>872</v>
      </c>
    </row>
    <row r="22" spans="1:20" ht="13.5" customHeight="1" x14ac:dyDescent="0.25">
      <c r="A22" s="42">
        <v>2022</v>
      </c>
      <c r="B22" s="71">
        <f>+F22+J22+N22+R22</f>
        <v>50890</v>
      </c>
      <c r="C22" s="71">
        <f t="shared" si="1"/>
        <v>22065</v>
      </c>
      <c r="D22" s="71">
        <f t="shared" si="1"/>
        <v>28825</v>
      </c>
      <c r="E22" s="71"/>
      <c r="F22" s="71">
        <v>4730</v>
      </c>
      <c r="G22" s="71">
        <v>2092</v>
      </c>
      <c r="H22" s="71">
        <v>2638</v>
      </c>
      <c r="I22" s="71"/>
      <c r="J22" s="71">
        <v>21740</v>
      </c>
      <c r="K22" s="71">
        <v>10007</v>
      </c>
      <c r="L22" s="71">
        <v>11733</v>
      </c>
      <c r="M22" s="71"/>
      <c r="N22" s="71">
        <v>23288</v>
      </c>
      <c r="O22" s="71">
        <v>9678</v>
      </c>
      <c r="P22" s="71">
        <v>13610</v>
      </c>
      <c r="Q22" s="71"/>
      <c r="R22" s="71">
        <v>1132</v>
      </c>
      <c r="S22" s="71">
        <v>288</v>
      </c>
      <c r="T22" s="71">
        <v>844</v>
      </c>
    </row>
    <row r="23" spans="1:20" ht="13.5" customHeight="1" x14ac:dyDescent="0.25">
      <c r="A23" s="42">
        <v>2023</v>
      </c>
      <c r="B23" s="72">
        <f>+F23+J23+N23+R23</f>
        <v>45990</v>
      </c>
      <c r="C23" s="72">
        <f t="shared" si="1"/>
        <v>20389</v>
      </c>
      <c r="D23" s="72">
        <f t="shared" si="1"/>
        <v>25601</v>
      </c>
      <c r="E23" s="72"/>
      <c r="F23" s="72">
        <v>4128</v>
      </c>
      <c r="G23" s="72">
        <v>1863</v>
      </c>
      <c r="H23" s="72">
        <v>2265</v>
      </c>
      <c r="I23" s="72"/>
      <c r="J23" s="72">
        <v>19549</v>
      </c>
      <c r="K23" s="72">
        <v>9291</v>
      </c>
      <c r="L23" s="72">
        <v>10258</v>
      </c>
      <c r="M23" s="72"/>
      <c r="N23" s="72">
        <v>21254</v>
      </c>
      <c r="O23" s="72">
        <v>8931</v>
      </c>
      <c r="P23" s="72">
        <v>12323</v>
      </c>
      <c r="Q23" s="72"/>
      <c r="R23" s="72">
        <v>1059</v>
      </c>
      <c r="S23" s="72">
        <v>304</v>
      </c>
      <c r="T23" s="72">
        <v>755</v>
      </c>
    </row>
    <row r="24" spans="1:20" ht="13.5" customHeight="1" x14ac:dyDescent="0.25">
      <c r="A24" s="42">
        <v>2024</v>
      </c>
      <c r="B24" s="72">
        <v>42712</v>
      </c>
      <c r="C24" s="72">
        <v>19886</v>
      </c>
      <c r="D24" s="72">
        <v>22826</v>
      </c>
      <c r="E24" s="72"/>
      <c r="F24" s="72">
        <v>3718</v>
      </c>
      <c r="G24" s="72">
        <v>1885</v>
      </c>
      <c r="H24" s="72">
        <v>1833</v>
      </c>
      <c r="I24" s="72"/>
      <c r="J24" s="72">
        <v>18138</v>
      </c>
      <c r="K24" s="72">
        <v>9116</v>
      </c>
      <c r="L24" s="72">
        <v>9022</v>
      </c>
      <c r="M24" s="72"/>
      <c r="N24" s="72">
        <v>19920</v>
      </c>
      <c r="O24" s="72">
        <v>8638</v>
      </c>
      <c r="P24" s="72">
        <v>11282</v>
      </c>
      <c r="Q24" s="72"/>
      <c r="R24" s="72">
        <v>936</v>
      </c>
      <c r="S24" s="72">
        <v>247</v>
      </c>
      <c r="T24" s="72">
        <v>689</v>
      </c>
    </row>
    <row r="25" spans="1:20" ht="13.5" customHeight="1" thickBot="1" x14ac:dyDescent="0.3">
      <c r="A25" s="77">
        <v>2025</v>
      </c>
      <c r="B25" s="73">
        <v>43334</v>
      </c>
      <c r="C25" s="73">
        <v>20500</v>
      </c>
      <c r="D25" s="73">
        <v>22834</v>
      </c>
      <c r="E25" s="73"/>
      <c r="F25" s="73">
        <v>3720</v>
      </c>
      <c r="G25" s="73">
        <v>1757</v>
      </c>
      <c r="H25" s="73">
        <v>1963</v>
      </c>
      <c r="I25" s="73"/>
      <c r="J25" s="73">
        <v>18996</v>
      </c>
      <c r="K25" s="73">
        <v>9764</v>
      </c>
      <c r="L25" s="73">
        <v>9232</v>
      </c>
      <c r="M25" s="73"/>
      <c r="N25" s="73">
        <v>19554</v>
      </c>
      <c r="O25" s="73">
        <v>8634</v>
      </c>
      <c r="P25" s="73">
        <v>10920</v>
      </c>
      <c r="Q25" s="73"/>
      <c r="R25" s="73">
        <v>1064</v>
      </c>
      <c r="S25" s="73">
        <v>345</v>
      </c>
      <c r="T25" s="73">
        <v>719</v>
      </c>
    </row>
    <row r="26" spans="1:20" ht="15" customHeight="1" x14ac:dyDescent="0.25">
      <c r="A26" s="454" t="s">
        <v>670</v>
      </c>
      <c r="B26" s="454"/>
      <c r="C26" s="454"/>
      <c r="D26" s="454"/>
      <c r="E26" s="454"/>
      <c r="F26" s="454"/>
      <c r="G26" s="454"/>
      <c r="H26" s="454"/>
      <c r="I26" s="454"/>
      <c r="J26" s="454"/>
      <c r="K26" s="454"/>
      <c r="L26" s="454"/>
      <c r="M26" s="454"/>
      <c r="N26" s="454"/>
      <c r="O26" s="454"/>
      <c r="P26" s="454"/>
      <c r="Q26" s="454"/>
      <c r="R26" s="454"/>
      <c r="S26" s="454"/>
      <c r="T26" s="454"/>
    </row>
    <row r="27" spans="1:20" x14ac:dyDescent="0.25">
      <c r="A27" s="8" t="s">
        <v>262</v>
      </c>
      <c r="B27" s="8"/>
      <c r="C27" s="8"/>
      <c r="D27" s="8"/>
      <c r="E27" s="8"/>
      <c r="F27" s="8"/>
      <c r="G27" s="8"/>
      <c r="H27" s="8"/>
      <c r="I27" s="8"/>
      <c r="J27" s="8"/>
      <c r="K27" s="8"/>
      <c r="L27" s="8"/>
      <c r="M27" s="8"/>
      <c r="N27" s="8"/>
      <c r="O27" s="8"/>
      <c r="P27" s="8"/>
      <c r="Q27" s="8"/>
    </row>
  </sheetData>
  <mergeCells count="13">
    <mergeCell ref="A26:T26"/>
    <mergeCell ref="R7:T7"/>
    <mergeCell ref="A1:T1"/>
    <mergeCell ref="A2:T2"/>
    <mergeCell ref="A3:T3"/>
    <mergeCell ref="A4:T4"/>
    <mergeCell ref="A5:T5"/>
    <mergeCell ref="A6:T6"/>
    <mergeCell ref="A7:A8"/>
    <mergeCell ref="B7:D7"/>
    <mergeCell ref="F7:H7"/>
    <mergeCell ref="J7:L7"/>
    <mergeCell ref="N7:P7"/>
  </mergeCells>
  <conditionalFormatting sqref="B10:T25">
    <cfRule type="cellIs" dxfId="72" priority="1" operator="equal">
      <formula>0</formula>
    </cfRule>
  </conditionalFormatting>
  <hyperlinks>
    <hyperlink ref="U2" location="Contenido!A1" display="Contenido" xr:uid="{AFE9958E-2010-4216-862A-3B7C9243D812}"/>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25C6-3134-421F-816A-95552E76997B}">
  <sheetPr codeName="Hoja145">
    <tabColor rgb="FFAFCAFF"/>
    <pageSetUpPr fitToPage="1"/>
  </sheetPr>
  <dimension ref="A1:Y18"/>
  <sheetViews>
    <sheetView showGridLines="0" showOutlineSymbols="0" showWhiteSpace="0" workbookViewId="0">
      <selection activeCell="A19" sqref="A19"/>
    </sheetView>
  </sheetViews>
  <sheetFormatPr baseColWidth="10" defaultColWidth="10" defaultRowHeight="13" x14ac:dyDescent="0.25"/>
  <cols>
    <col min="1" max="1" width="29" style="8" customWidth="1"/>
    <col min="2" max="4" width="11.33203125" style="229" customWidth="1"/>
    <col min="5" max="5" width="10.83203125" style="8" customWidth="1"/>
    <col min="6" max="16384" width="10" style="8"/>
  </cols>
  <sheetData>
    <row r="1" spans="1:25" ht="14.5" x14ac:dyDescent="0.25">
      <c r="A1" s="475" t="s">
        <v>671</v>
      </c>
      <c r="B1" s="475"/>
      <c r="C1" s="475"/>
      <c r="D1" s="475"/>
      <c r="E1" s="19"/>
    </row>
    <row r="2" spans="1:25" ht="14.5" x14ac:dyDescent="0.25">
      <c r="A2" s="475" t="s">
        <v>672</v>
      </c>
      <c r="B2" s="475"/>
      <c r="C2" s="475"/>
      <c r="D2" s="475"/>
      <c r="E2" s="91" t="s">
        <v>0</v>
      </c>
    </row>
    <row r="3" spans="1:25" ht="14.5" x14ac:dyDescent="0.25">
      <c r="A3" s="475" t="s">
        <v>673</v>
      </c>
      <c r="B3" s="475"/>
      <c r="C3" s="475"/>
      <c r="D3" s="475"/>
      <c r="E3" s="6"/>
    </row>
    <row r="4" spans="1:25" ht="14.5" x14ac:dyDescent="0.25">
      <c r="A4" s="474" t="s">
        <v>640</v>
      </c>
      <c r="B4" s="474"/>
      <c r="C4" s="474"/>
      <c r="D4" s="474"/>
    </row>
    <row r="5" spans="1:25" ht="14.5" x14ac:dyDescent="0.25">
      <c r="A5" s="474" t="s">
        <v>905</v>
      </c>
      <c r="B5" s="474"/>
      <c r="C5" s="474"/>
      <c r="D5" s="474"/>
    </row>
    <row r="6" spans="1:25" ht="14.5" x14ac:dyDescent="0.25">
      <c r="A6" s="475" t="s">
        <v>909</v>
      </c>
      <c r="B6" s="475"/>
      <c r="C6" s="475"/>
      <c r="D6" s="475"/>
    </row>
    <row r="7" spans="1:25" ht="18.75" customHeight="1" x14ac:dyDescent="0.25">
      <c r="A7" s="133" t="s">
        <v>641</v>
      </c>
      <c r="B7" s="141" t="s">
        <v>188</v>
      </c>
      <c r="C7" s="142" t="s">
        <v>258</v>
      </c>
      <c r="D7" s="142" t="s">
        <v>259</v>
      </c>
    </row>
    <row r="8" spans="1:25" x14ac:dyDescent="0.25">
      <c r="A8" s="44"/>
      <c r="B8" s="44"/>
      <c r="C8" s="44"/>
      <c r="D8" s="44"/>
    </row>
    <row r="9" spans="1:25" s="6" customFormat="1" ht="15.75" customHeight="1" x14ac:dyDescent="0.25">
      <c r="A9" s="157" t="s">
        <v>188</v>
      </c>
      <c r="B9" s="70">
        <f>+B16+B17+B10</f>
        <v>62505</v>
      </c>
      <c r="C9" s="70">
        <f>+C16+C17+C10</f>
        <v>26554</v>
      </c>
      <c r="D9" s="70">
        <f>+D16+D17+D10</f>
        <v>35951</v>
      </c>
      <c r="E9" s="25"/>
      <c r="F9" s="25"/>
      <c r="G9" s="25"/>
      <c r="H9" s="25"/>
      <c r="I9" s="25"/>
      <c r="J9" s="25"/>
      <c r="K9" s="25"/>
      <c r="L9" s="25"/>
      <c r="M9" s="25"/>
      <c r="N9" s="25"/>
      <c r="O9" s="25"/>
      <c r="P9" s="25"/>
      <c r="Q9" s="25"/>
      <c r="R9" s="25"/>
      <c r="S9" s="25"/>
      <c r="T9" s="25"/>
      <c r="U9" s="25"/>
      <c r="V9" s="25"/>
      <c r="W9" s="25"/>
      <c r="X9" s="25"/>
    </row>
    <row r="10" spans="1:25" s="6" customFormat="1" ht="15.75" customHeight="1" x14ac:dyDescent="0.25">
      <c r="A10" s="282" t="s">
        <v>642</v>
      </c>
      <c r="B10" s="70">
        <f t="shared" ref="B10" si="0">+C10+D10</f>
        <v>43334</v>
      </c>
      <c r="C10" s="70">
        <f>+C11+C12+C13</f>
        <v>20500</v>
      </c>
      <c r="D10" s="70">
        <f>+D11+D12+D13</f>
        <v>22834</v>
      </c>
      <c r="E10" s="25"/>
      <c r="F10" s="25"/>
      <c r="G10" s="25"/>
      <c r="H10" s="25"/>
      <c r="I10" s="25"/>
      <c r="J10" s="25"/>
      <c r="K10" s="25"/>
      <c r="L10" s="25"/>
      <c r="M10" s="25"/>
      <c r="N10" s="25"/>
      <c r="O10" s="25"/>
      <c r="P10" s="25"/>
      <c r="Q10" s="25"/>
      <c r="R10" s="25"/>
      <c r="S10" s="25"/>
      <c r="T10" s="25"/>
      <c r="U10" s="25"/>
      <c r="V10" s="25"/>
      <c r="W10" s="25"/>
      <c r="X10" s="25"/>
    </row>
    <row r="11" spans="1:25" s="242" customFormat="1" ht="15.75" customHeight="1" x14ac:dyDescent="0.25">
      <c r="A11" s="27" t="s">
        <v>643</v>
      </c>
      <c r="B11" s="71">
        <v>3720</v>
      </c>
      <c r="C11" s="71">
        <v>1757</v>
      </c>
      <c r="D11" s="71">
        <v>1963</v>
      </c>
      <c r="E11" s="7"/>
      <c r="F11" s="7"/>
      <c r="G11" s="7"/>
      <c r="H11" s="7"/>
      <c r="I11" s="7"/>
      <c r="J11" s="7"/>
      <c r="K11" s="7"/>
      <c r="L11" s="7"/>
      <c r="M11" s="7"/>
      <c r="N11" s="7"/>
      <c r="O11" s="7"/>
      <c r="P11" s="7"/>
      <c r="Q11" s="28"/>
      <c r="R11" s="7"/>
      <c r="S11" s="7"/>
      <c r="T11" s="7"/>
      <c r="U11" s="7"/>
      <c r="V11" s="7"/>
      <c r="W11" s="7"/>
      <c r="X11" s="7"/>
      <c r="Y11" s="175"/>
    </row>
    <row r="12" spans="1:25" s="242" customFormat="1" ht="15.75" customHeight="1" x14ac:dyDescent="0.25">
      <c r="A12" s="27" t="s">
        <v>644</v>
      </c>
      <c r="B12" s="71">
        <v>18996</v>
      </c>
      <c r="C12" s="71">
        <v>9764</v>
      </c>
      <c r="D12" s="71">
        <v>9232</v>
      </c>
      <c r="E12" s="7"/>
      <c r="F12" s="7"/>
      <c r="G12" s="7"/>
      <c r="H12" s="7"/>
      <c r="I12" s="7"/>
      <c r="J12" s="7"/>
      <c r="K12" s="7"/>
      <c r="L12" s="7"/>
      <c r="M12" s="7"/>
      <c r="N12" s="7"/>
      <c r="O12" s="7"/>
      <c r="P12" s="7"/>
      <c r="Q12" s="28"/>
      <c r="R12" s="7"/>
      <c r="S12" s="7"/>
      <c r="T12" s="7"/>
      <c r="U12" s="7"/>
      <c r="V12" s="7"/>
      <c r="W12" s="7"/>
      <c r="X12" s="7"/>
      <c r="Y12" s="175"/>
    </row>
    <row r="13" spans="1:25" s="242" customFormat="1" ht="15.75" customHeight="1" x14ac:dyDescent="0.25">
      <c r="A13" s="27" t="s">
        <v>645</v>
      </c>
      <c r="B13" s="71">
        <v>20618</v>
      </c>
      <c r="C13" s="71">
        <v>8979</v>
      </c>
      <c r="D13" s="71">
        <v>11639</v>
      </c>
      <c r="E13" s="7"/>
      <c r="F13" s="7"/>
      <c r="G13" s="7"/>
      <c r="H13" s="7"/>
      <c r="I13" s="7"/>
      <c r="J13" s="7"/>
      <c r="K13" s="7"/>
      <c r="L13" s="7"/>
      <c r="M13" s="7"/>
      <c r="N13" s="7"/>
      <c r="O13" s="7"/>
      <c r="P13" s="7"/>
      <c r="Q13" s="28"/>
      <c r="R13" s="7"/>
      <c r="S13" s="7"/>
      <c r="T13" s="7"/>
      <c r="U13" s="7"/>
      <c r="V13" s="7"/>
      <c r="W13" s="7"/>
      <c r="X13" s="7"/>
      <c r="Y13" s="175"/>
    </row>
    <row r="14" spans="1:25" ht="15.75" customHeight="1" x14ac:dyDescent="0.25">
      <c r="A14" s="376" t="s">
        <v>202</v>
      </c>
      <c r="B14" s="246">
        <v>19554</v>
      </c>
      <c r="C14" s="246">
        <v>8634</v>
      </c>
      <c r="D14" s="246">
        <v>10920</v>
      </c>
    </row>
    <row r="15" spans="1:25" ht="15.75" customHeight="1" x14ac:dyDescent="0.25">
      <c r="A15" s="376" t="s">
        <v>203</v>
      </c>
      <c r="B15" s="246">
        <v>1064</v>
      </c>
      <c r="C15" s="246">
        <v>345</v>
      </c>
      <c r="D15" s="246">
        <v>719</v>
      </c>
    </row>
    <row r="16" spans="1:25" s="6" customFormat="1" ht="15.75" customHeight="1" x14ac:dyDescent="0.25">
      <c r="A16" s="282" t="s">
        <v>674</v>
      </c>
      <c r="B16" s="70">
        <v>18032</v>
      </c>
      <c r="C16" s="70">
        <v>5189</v>
      </c>
      <c r="D16" s="70">
        <v>12843</v>
      </c>
      <c r="E16" s="25"/>
      <c r="F16" s="25"/>
      <c r="G16" s="25"/>
      <c r="H16" s="25"/>
      <c r="I16" s="25"/>
      <c r="J16" s="25"/>
      <c r="K16" s="25"/>
      <c r="L16" s="25"/>
      <c r="M16" s="25"/>
      <c r="N16" s="25"/>
      <c r="O16" s="25"/>
      <c r="P16" s="25"/>
      <c r="Q16" s="25"/>
      <c r="R16" s="25"/>
      <c r="S16" s="25"/>
      <c r="T16" s="25"/>
      <c r="U16" s="25"/>
      <c r="V16" s="25"/>
      <c r="W16" s="25"/>
      <c r="X16" s="25"/>
    </row>
    <row r="17" spans="1:24" s="6" customFormat="1" ht="15.75" customHeight="1" thickBot="1" x14ac:dyDescent="0.3">
      <c r="A17" s="282" t="s">
        <v>1075</v>
      </c>
      <c r="B17" s="70">
        <v>1139</v>
      </c>
      <c r="C17" s="70">
        <v>865</v>
      </c>
      <c r="D17" s="70">
        <v>274</v>
      </c>
      <c r="E17" s="25"/>
      <c r="F17" s="25"/>
      <c r="G17" s="25"/>
      <c r="H17" s="25"/>
      <c r="I17" s="25"/>
      <c r="J17" s="25"/>
      <c r="K17" s="25"/>
      <c r="L17" s="25"/>
      <c r="M17" s="25"/>
      <c r="N17" s="25"/>
      <c r="O17" s="25"/>
      <c r="P17" s="25"/>
      <c r="Q17" s="25"/>
      <c r="R17" s="25"/>
      <c r="S17" s="25"/>
      <c r="T17" s="25"/>
      <c r="U17" s="25"/>
      <c r="V17" s="25"/>
      <c r="W17" s="25"/>
      <c r="X17" s="25"/>
    </row>
    <row r="18" spans="1:24" ht="15" customHeight="1" x14ac:dyDescent="0.25">
      <c r="A18" s="332" t="s">
        <v>262</v>
      </c>
      <c r="B18" s="332"/>
      <c r="C18" s="332"/>
      <c r="D18" s="332"/>
    </row>
  </sheetData>
  <mergeCells count="6">
    <mergeCell ref="A6:D6"/>
    <mergeCell ref="A1:D1"/>
    <mergeCell ref="A2:D2"/>
    <mergeCell ref="A3:D3"/>
    <mergeCell ref="A4:D4"/>
    <mergeCell ref="A5:D5"/>
  </mergeCells>
  <conditionalFormatting sqref="B11:P13 R11:X13">
    <cfRule type="cellIs" dxfId="71" priority="2" operator="equal">
      <formula>0</formula>
    </cfRule>
  </conditionalFormatting>
  <conditionalFormatting sqref="B9:X10">
    <cfRule type="cellIs" dxfId="70" priority="3" operator="equal">
      <formula>0</formula>
    </cfRule>
  </conditionalFormatting>
  <conditionalFormatting sqref="B16:X17">
    <cfRule type="cellIs" dxfId="69" priority="1" operator="equal">
      <formula>0</formula>
    </cfRule>
  </conditionalFormatting>
  <hyperlinks>
    <hyperlink ref="E2" location="Contenido!A1" display="Contenido" xr:uid="{6A566DA5-BEC9-4A65-84C8-4C465079445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84F64-F057-4465-A86B-876BC4AD20C0}">
  <sheetPr codeName="Hoja146">
    <tabColor rgb="FFAFCAFF"/>
    <pageSetUpPr fitToPage="1"/>
  </sheetPr>
  <dimension ref="A1:Y33"/>
  <sheetViews>
    <sheetView showGridLines="0" showOutlineSymbols="0" showWhiteSpace="0" workbookViewId="0">
      <selection activeCell="C35" sqref="C35"/>
    </sheetView>
  </sheetViews>
  <sheetFormatPr baseColWidth="10" defaultColWidth="10" defaultRowHeight="13" x14ac:dyDescent="0.25"/>
  <cols>
    <col min="1" max="1" width="20.3320312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75" style="229" customWidth="1"/>
    <col min="18" max="19" width="7.83203125" style="8" customWidth="1"/>
    <col min="20" max="20" width="7.83203125" style="229" customWidth="1"/>
    <col min="21" max="21" width="11" style="8" customWidth="1"/>
    <col min="22" max="16384" width="10" style="8"/>
  </cols>
  <sheetData>
    <row r="1" spans="1:25" ht="14.5" x14ac:dyDescent="0.25">
      <c r="A1" s="475" t="s">
        <v>675</v>
      </c>
      <c r="B1" s="475"/>
      <c r="C1" s="475"/>
      <c r="D1" s="475"/>
      <c r="E1" s="475"/>
      <c r="F1" s="475"/>
      <c r="G1" s="475"/>
      <c r="H1" s="475"/>
      <c r="I1" s="475"/>
      <c r="J1" s="475"/>
      <c r="K1" s="475"/>
      <c r="L1" s="475"/>
      <c r="M1" s="475"/>
      <c r="N1" s="475"/>
      <c r="O1" s="475"/>
      <c r="P1" s="475"/>
      <c r="Q1" s="475"/>
      <c r="R1" s="475"/>
      <c r="S1" s="475"/>
      <c r="T1" s="475"/>
      <c r="U1" s="19"/>
    </row>
    <row r="2" spans="1:25" ht="14.5" x14ac:dyDescent="0.25">
      <c r="A2" s="475" t="s">
        <v>666</v>
      </c>
      <c r="B2" s="475"/>
      <c r="C2" s="475"/>
      <c r="D2" s="475"/>
      <c r="E2" s="475"/>
      <c r="F2" s="475"/>
      <c r="G2" s="475"/>
      <c r="H2" s="475"/>
      <c r="I2" s="475"/>
      <c r="J2" s="475"/>
      <c r="K2" s="475"/>
      <c r="L2" s="475"/>
      <c r="M2" s="475"/>
      <c r="N2" s="475"/>
      <c r="O2" s="475"/>
      <c r="P2" s="475"/>
      <c r="Q2" s="475"/>
      <c r="R2" s="475"/>
      <c r="S2" s="475"/>
      <c r="T2" s="475"/>
      <c r="U2" s="91" t="s">
        <v>0</v>
      </c>
    </row>
    <row r="3" spans="1:25" ht="14.5" x14ac:dyDescent="0.25">
      <c r="A3" s="474" t="s">
        <v>633</v>
      </c>
      <c r="B3" s="475"/>
      <c r="C3" s="475"/>
      <c r="D3" s="475"/>
      <c r="E3" s="475"/>
      <c r="F3" s="475"/>
      <c r="G3" s="475"/>
      <c r="H3" s="475"/>
      <c r="I3" s="475"/>
      <c r="J3" s="475"/>
      <c r="K3" s="475"/>
      <c r="L3" s="475"/>
      <c r="M3" s="475"/>
      <c r="N3" s="475"/>
      <c r="O3" s="475"/>
      <c r="P3" s="475"/>
      <c r="Q3" s="475"/>
      <c r="R3" s="475"/>
      <c r="S3" s="475"/>
      <c r="T3" s="475"/>
      <c r="U3" s="6"/>
    </row>
    <row r="4" spans="1:25" ht="14.5" x14ac:dyDescent="0.25">
      <c r="A4" s="474" t="s">
        <v>647</v>
      </c>
      <c r="B4" s="474"/>
      <c r="C4" s="474"/>
      <c r="D4" s="474"/>
      <c r="E4" s="474"/>
      <c r="F4" s="474"/>
      <c r="G4" s="474"/>
      <c r="H4" s="474"/>
      <c r="I4" s="474"/>
      <c r="J4" s="474"/>
      <c r="K4" s="474"/>
      <c r="L4" s="474"/>
      <c r="M4" s="474"/>
      <c r="N4" s="474"/>
      <c r="O4" s="474"/>
      <c r="P4" s="474"/>
      <c r="Q4" s="474"/>
      <c r="R4" s="474"/>
      <c r="S4" s="474"/>
      <c r="T4" s="474"/>
    </row>
    <row r="5" spans="1:25" ht="14.5" x14ac:dyDescent="0.25">
      <c r="A5" s="474" t="s">
        <v>905</v>
      </c>
      <c r="B5" s="474"/>
      <c r="C5" s="474"/>
      <c r="D5" s="474"/>
      <c r="E5" s="474"/>
      <c r="F5" s="474"/>
      <c r="G5" s="474"/>
      <c r="H5" s="474"/>
      <c r="I5" s="474"/>
      <c r="J5" s="474"/>
      <c r="K5" s="474"/>
      <c r="L5" s="474"/>
      <c r="M5" s="474"/>
      <c r="N5" s="474"/>
      <c r="O5" s="474"/>
      <c r="P5" s="474"/>
      <c r="Q5" s="474"/>
      <c r="R5" s="474"/>
      <c r="S5" s="474"/>
      <c r="T5" s="474"/>
    </row>
    <row r="6" spans="1:25" ht="14.5" x14ac:dyDescent="0.25">
      <c r="A6" s="475" t="s">
        <v>909</v>
      </c>
      <c r="B6" s="475"/>
      <c r="C6" s="475"/>
      <c r="D6" s="475"/>
      <c r="E6" s="475"/>
      <c r="F6" s="475"/>
      <c r="G6" s="475"/>
      <c r="H6" s="475"/>
      <c r="I6" s="475"/>
      <c r="J6" s="475"/>
      <c r="K6" s="475"/>
      <c r="L6" s="475"/>
      <c r="M6" s="475"/>
      <c r="N6" s="475"/>
      <c r="O6" s="475"/>
      <c r="P6" s="475"/>
      <c r="Q6" s="475"/>
      <c r="R6" s="475"/>
      <c r="S6" s="475"/>
      <c r="T6" s="475"/>
    </row>
    <row r="7" spans="1:25" ht="18.75" customHeight="1" x14ac:dyDescent="0.25">
      <c r="A7" s="482" t="s">
        <v>273</v>
      </c>
      <c r="B7" s="463" t="s">
        <v>188</v>
      </c>
      <c r="C7" s="463"/>
      <c r="D7" s="463"/>
      <c r="E7" s="127"/>
      <c r="F7" s="463" t="s">
        <v>243</v>
      </c>
      <c r="G7" s="463"/>
      <c r="H7" s="463"/>
      <c r="I7" s="127"/>
      <c r="J7" s="463" t="s">
        <v>244</v>
      </c>
      <c r="K7" s="463"/>
      <c r="L7" s="463"/>
      <c r="M7" s="127"/>
      <c r="N7" s="463" t="s">
        <v>635</v>
      </c>
      <c r="O7" s="463"/>
      <c r="P7" s="463"/>
      <c r="Q7" s="127"/>
      <c r="R7" s="463" t="s">
        <v>636</v>
      </c>
      <c r="S7" s="463"/>
      <c r="T7" s="463"/>
    </row>
    <row r="8" spans="1:25" ht="18.75" customHeight="1" x14ac:dyDescent="0.25">
      <c r="A8" s="482"/>
      <c r="B8" s="141"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row>
    <row r="9" spans="1:25" x14ac:dyDescent="0.25">
      <c r="A9" s="44"/>
      <c r="R9" s="229"/>
      <c r="S9" s="229"/>
    </row>
    <row r="10" spans="1:25" s="6" customFormat="1" x14ac:dyDescent="0.25">
      <c r="A10" s="157" t="s">
        <v>188</v>
      </c>
      <c r="B10" s="70">
        <f>SUM(B11:B32)</f>
        <v>43334</v>
      </c>
      <c r="C10" s="70">
        <f>SUM(C11:C32)</f>
        <v>20500</v>
      </c>
      <c r="D10" s="70">
        <f>SUM(D11:D32)</f>
        <v>22834</v>
      </c>
      <c r="E10" s="70"/>
      <c r="F10" s="70">
        <f>SUM(F11:F32)</f>
        <v>3720</v>
      </c>
      <c r="G10" s="70">
        <f>SUM(G11:G32)</f>
        <v>1757</v>
      </c>
      <c r="H10" s="70">
        <f>SUM(H11:H32)</f>
        <v>1963</v>
      </c>
      <c r="I10" s="70"/>
      <c r="J10" s="70">
        <f>SUM(J11:J32)</f>
        <v>18996</v>
      </c>
      <c r="K10" s="70">
        <f>SUM(K11:K32)</f>
        <v>9764</v>
      </c>
      <c r="L10" s="70">
        <f>SUM(L11:L32)</f>
        <v>9232</v>
      </c>
      <c r="M10" s="70"/>
      <c r="N10" s="70">
        <f>SUM(N11:N32)</f>
        <v>19554</v>
      </c>
      <c r="O10" s="70">
        <f>SUM(O11:O32)</f>
        <v>8634</v>
      </c>
      <c r="P10" s="70">
        <f>SUM(P11:P32)</f>
        <v>10920</v>
      </c>
      <c r="Q10" s="70"/>
      <c r="R10" s="70">
        <f>SUM(R11:R32)</f>
        <v>1064</v>
      </c>
      <c r="S10" s="70">
        <f>SUM(S11:S32)</f>
        <v>345</v>
      </c>
      <c r="T10" s="70">
        <f>SUM(T11:T32)</f>
        <v>719</v>
      </c>
      <c r="U10" s="25"/>
      <c r="V10" s="25"/>
      <c r="W10" s="25"/>
      <c r="X10" s="25"/>
    </row>
    <row r="11" spans="1:25" s="242" customFormat="1" x14ac:dyDescent="0.25">
      <c r="A11" s="93" t="s">
        <v>280</v>
      </c>
      <c r="B11" s="71">
        <f>+F11+J11+N11+R11</f>
        <v>2566</v>
      </c>
      <c r="C11" s="71">
        <f t="shared" ref="C11:D26" si="0">+G11+K11+O11+S11</f>
        <v>1130</v>
      </c>
      <c r="D11" s="71">
        <f t="shared" si="0"/>
        <v>1436</v>
      </c>
      <c r="E11" s="71"/>
      <c r="F11" s="71">
        <v>108</v>
      </c>
      <c r="G11" s="71">
        <v>42</v>
      </c>
      <c r="H11" s="71">
        <v>66</v>
      </c>
      <c r="I11" s="71"/>
      <c r="J11" s="71">
        <v>1304</v>
      </c>
      <c r="K11" s="71">
        <v>631</v>
      </c>
      <c r="L11" s="71">
        <v>673</v>
      </c>
      <c r="M11" s="71"/>
      <c r="N11" s="71">
        <v>1154</v>
      </c>
      <c r="O11" s="71">
        <v>457</v>
      </c>
      <c r="P11" s="71">
        <v>697</v>
      </c>
      <c r="Q11" s="71"/>
      <c r="R11" s="71">
        <v>0</v>
      </c>
      <c r="S11" s="71">
        <v>0</v>
      </c>
      <c r="T11" s="71">
        <v>0</v>
      </c>
      <c r="U11" s="7"/>
      <c r="V11" s="7"/>
      <c r="W11" s="7"/>
      <c r="X11" s="7"/>
      <c r="Y11" s="175"/>
    </row>
    <row r="12" spans="1:25" s="242" customFormat="1" x14ac:dyDescent="0.25">
      <c r="A12" s="93" t="s">
        <v>281</v>
      </c>
      <c r="B12" s="71">
        <f t="shared" ref="B12:D32" si="1">+F12+J12+N12+R12</f>
        <v>1590</v>
      </c>
      <c r="C12" s="71">
        <f t="shared" si="0"/>
        <v>706</v>
      </c>
      <c r="D12" s="71">
        <f t="shared" si="0"/>
        <v>884</v>
      </c>
      <c r="E12" s="71"/>
      <c r="F12" s="71">
        <v>65</v>
      </c>
      <c r="G12" s="71">
        <v>17</v>
      </c>
      <c r="H12" s="71">
        <v>48</v>
      </c>
      <c r="I12" s="71"/>
      <c r="J12" s="71">
        <v>791</v>
      </c>
      <c r="K12" s="71">
        <v>387</v>
      </c>
      <c r="L12" s="71">
        <v>404</v>
      </c>
      <c r="M12" s="71"/>
      <c r="N12" s="71">
        <v>734</v>
      </c>
      <c r="O12" s="71">
        <v>302</v>
      </c>
      <c r="P12" s="71">
        <v>432</v>
      </c>
      <c r="Q12" s="71"/>
      <c r="R12" s="71">
        <v>0</v>
      </c>
      <c r="S12" s="71">
        <v>0</v>
      </c>
      <c r="T12" s="71">
        <v>0</v>
      </c>
      <c r="U12" s="7"/>
      <c r="V12" s="7"/>
      <c r="W12" s="7"/>
      <c r="X12" s="7"/>
      <c r="Y12" s="175"/>
    </row>
    <row r="13" spans="1:25" s="242" customFormat="1" x14ac:dyDescent="0.25">
      <c r="A13" s="93" t="s">
        <v>282</v>
      </c>
      <c r="B13" s="71">
        <f t="shared" si="1"/>
        <v>3033</v>
      </c>
      <c r="C13" s="71">
        <f t="shared" si="0"/>
        <v>1294</v>
      </c>
      <c r="D13" s="71">
        <f t="shared" si="0"/>
        <v>1739</v>
      </c>
      <c r="E13" s="71"/>
      <c r="F13" s="71">
        <v>141</v>
      </c>
      <c r="G13" s="71">
        <v>46</v>
      </c>
      <c r="H13" s="71">
        <v>95</v>
      </c>
      <c r="I13" s="71"/>
      <c r="J13" s="71">
        <v>1411</v>
      </c>
      <c r="K13" s="71">
        <v>645</v>
      </c>
      <c r="L13" s="71">
        <v>766</v>
      </c>
      <c r="M13" s="71"/>
      <c r="N13" s="71">
        <v>1481</v>
      </c>
      <c r="O13" s="71">
        <v>603</v>
      </c>
      <c r="P13" s="71">
        <v>878</v>
      </c>
      <c r="Q13" s="71"/>
      <c r="R13" s="71">
        <v>0</v>
      </c>
      <c r="S13" s="71">
        <v>0</v>
      </c>
      <c r="T13" s="71">
        <v>0</v>
      </c>
      <c r="U13" s="7"/>
      <c r="V13" s="7"/>
      <c r="W13" s="7"/>
      <c r="X13" s="7"/>
      <c r="Y13" s="175"/>
    </row>
    <row r="14" spans="1:25" s="242" customFormat="1" x14ac:dyDescent="0.25">
      <c r="A14" s="93" t="s">
        <v>283</v>
      </c>
      <c r="B14" s="71">
        <f t="shared" si="1"/>
        <v>1471</v>
      </c>
      <c r="C14" s="71">
        <f t="shared" si="0"/>
        <v>493</v>
      </c>
      <c r="D14" s="71">
        <f t="shared" si="0"/>
        <v>978</v>
      </c>
      <c r="E14" s="71"/>
      <c r="F14" s="71">
        <v>110</v>
      </c>
      <c r="G14" s="71">
        <v>14</v>
      </c>
      <c r="H14" s="71">
        <v>96</v>
      </c>
      <c r="I14" s="71"/>
      <c r="J14" s="71">
        <v>878</v>
      </c>
      <c r="K14" s="71">
        <v>324</v>
      </c>
      <c r="L14" s="71">
        <v>554</v>
      </c>
      <c r="M14" s="71"/>
      <c r="N14" s="71">
        <v>483</v>
      </c>
      <c r="O14" s="71">
        <v>155</v>
      </c>
      <c r="P14" s="71">
        <v>328</v>
      </c>
      <c r="Q14" s="71"/>
      <c r="R14" s="71">
        <v>0</v>
      </c>
      <c r="S14" s="71">
        <v>0</v>
      </c>
      <c r="T14" s="71">
        <v>0</v>
      </c>
      <c r="U14" s="7"/>
      <c r="V14" s="7"/>
      <c r="W14" s="7"/>
      <c r="X14" s="7"/>
      <c r="Y14" s="175"/>
    </row>
    <row r="15" spans="1:25" s="242" customFormat="1" x14ac:dyDescent="0.25">
      <c r="A15" s="93" t="s">
        <v>284</v>
      </c>
      <c r="B15" s="71">
        <f t="shared" si="1"/>
        <v>123</v>
      </c>
      <c r="C15" s="71">
        <f t="shared" si="0"/>
        <v>53</v>
      </c>
      <c r="D15" s="71">
        <f t="shared" si="0"/>
        <v>70</v>
      </c>
      <c r="E15" s="71"/>
      <c r="F15" s="71">
        <v>14</v>
      </c>
      <c r="G15" s="71">
        <v>4</v>
      </c>
      <c r="H15" s="71">
        <v>10</v>
      </c>
      <c r="I15" s="71"/>
      <c r="J15" s="71">
        <v>41</v>
      </c>
      <c r="K15" s="71">
        <v>19</v>
      </c>
      <c r="L15" s="71">
        <v>22</v>
      </c>
      <c r="M15" s="71"/>
      <c r="N15" s="71">
        <v>68</v>
      </c>
      <c r="O15" s="71">
        <v>30</v>
      </c>
      <c r="P15" s="71">
        <v>38</v>
      </c>
      <c r="Q15" s="71"/>
      <c r="R15" s="71">
        <v>0</v>
      </c>
      <c r="S15" s="71">
        <v>0</v>
      </c>
      <c r="T15" s="71">
        <v>0</v>
      </c>
      <c r="U15" s="7"/>
      <c r="V15" s="7"/>
      <c r="W15" s="7"/>
      <c r="X15" s="7"/>
      <c r="Y15" s="175"/>
    </row>
    <row r="16" spans="1:25" s="242" customFormat="1" x14ac:dyDescent="0.25">
      <c r="A16" s="93" t="s">
        <v>285</v>
      </c>
      <c r="B16" s="71">
        <f t="shared" si="1"/>
        <v>874</v>
      </c>
      <c r="C16" s="71">
        <f t="shared" si="0"/>
        <v>372</v>
      </c>
      <c r="D16" s="71">
        <f t="shared" si="0"/>
        <v>502</v>
      </c>
      <c r="E16" s="71"/>
      <c r="F16" s="71">
        <v>31</v>
      </c>
      <c r="G16" s="71">
        <v>7</v>
      </c>
      <c r="H16" s="71">
        <v>24</v>
      </c>
      <c r="I16" s="71"/>
      <c r="J16" s="71">
        <v>361</v>
      </c>
      <c r="K16" s="71">
        <v>158</v>
      </c>
      <c r="L16" s="71">
        <v>203</v>
      </c>
      <c r="M16" s="71"/>
      <c r="N16" s="71">
        <v>482</v>
      </c>
      <c r="O16" s="71">
        <v>207</v>
      </c>
      <c r="P16" s="71">
        <v>275</v>
      </c>
      <c r="Q16" s="71"/>
      <c r="R16" s="71">
        <v>0</v>
      </c>
      <c r="S16" s="71">
        <v>0</v>
      </c>
      <c r="T16" s="71">
        <v>0</v>
      </c>
      <c r="U16" s="7"/>
      <c r="V16" s="7"/>
      <c r="W16" s="7"/>
      <c r="X16" s="7"/>
      <c r="Y16" s="175"/>
    </row>
    <row r="17" spans="1:25" s="242" customFormat="1" x14ac:dyDescent="0.25">
      <c r="A17" s="93" t="s">
        <v>287</v>
      </c>
      <c r="B17" s="71">
        <f t="shared" si="1"/>
        <v>2333</v>
      </c>
      <c r="C17" s="71">
        <f t="shared" si="0"/>
        <v>2036</v>
      </c>
      <c r="D17" s="71">
        <f t="shared" si="0"/>
        <v>297</v>
      </c>
      <c r="E17" s="71"/>
      <c r="F17" s="71">
        <v>523</v>
      </c>
      <c r="G17" s="71">
        <v>507</v>
      </c>
      <c r="H17" s="71">
        <v>16</v>
      </c>
      <c r="I17" s="71"/>
      <c r="J17" s="71">
        <v>1089</v>
      </c>
      <c r="K17" s="71">
        <v>948</v>
      </c>
      <c r="L17" s="71">
        <v>141</v>
      </c>
      <c r="M17" s="71"/>
      <c r="N17" s="71">
        <v>721</v>
      </c>
      <c r="O17" s="71">
        <v>581</v>
      </c>
      <c r="P17" s="71">
        <v>140</v>
      </c>
      <c r="Q17" s="71"/>
      <c r="R17" s="71">
        <v>0</v>
      </c>
      <c r="S17" s="71">
        <v>0</v>
      </c>
      <c r="T17" s="71">
        <v>0</v>
      </c>
      <c r="U17" s="7"/>
      <c r="V17" s="7"/>
      <c r="W17" s="7"/>
      <c r="X17" s="7"/>
      <c r="Y17" s="175"/>
    </row>
    <row r="18" spans="1:25" s="242" customFormat="1" x14ac:dyDescent="0.25">
      <c r="A18" s="93" t="s">
        <v>288</v>
      </c>
      <c r="B18" s="71">
        <f t="shared" si="1"/>
        <v>1466</v>
      </c>
      <c r="C18" s="71">
        <f t="shared" si="0"/>
        <v>647</v>
      </c>
      <c r="D18" s="71">
        <f t="shared" si="0"/>
        <v>819</v>
      </c>
      <c r="E18" s="71"/>
      <c r="F18" s="71">
        <v>74</v>
      </c>
      <c r="G18" s="71">
        <v>17</v>
      </c>
      <c r="H18" s="71">
        <v>57</v>
      </c>
      <c r="I18" s="71"/>
      <c r="J18" s="71">
        <v>565</v>
      </c>
      <c r="K18" s="71">
        <v>281</v>
      </c>
      <c r="L18" s="71">
        <v>284</v>
      </c>
      <c r="M18" s="71"/>
      <c r="N18" s="71">
        <v>656</v>
      </c>
      <c r="O18" s="71">
        <v>282</v>
      </c>
      <c r="P18" s="71">
        <v>374</v>
      </c>
      <c r="Q18" s="71"/>
      <c r="R18" s="71">
        <v>171</v>
      </c>
      <c r="S18" s="71">
        <v>67</v>
      </c>
      <c r="T18" s="71">
        <v>104</v>
      </c>
      <c r="U18" s="7"/>
      <c r="V18" s="7"/>
      <c r="W18" s="7"/>
      <c r="X18" s="7"/>
      <c r="Y18" s="175"/>
    </row>
    <row r="19" spans="1:25" s="242" customFormat="1" x14ac:dyDescent="0.25">
      <c r="A19" s="93" t="s">
        <v>289</v>
      </c>
      <c r="B19" s="71">
        <f t="shared" si="1"/>
        <v>4667</v>
      </c>
      <c r="C19" s="71">
        <f t="shared" si="0"/>
        <v>2228</v>
      </c>
      <c r="D19" s="71">
        <f t="shared" si="0"/>
        <v>2439</v>
      </c>
      <c r="E19" s="71"/>
      <c r="F19" s="71">
        <v>516</v>
      </c>
      <c r="G19" s="71">
        <v>230</v>
      </c>
      <c r="H19" s="71">
        <v>286</v>
      </c>
      <c r="I19" s="71"/>
      <c r="J19" s="71">
        <v>2026</v>
      </c>
      <c r="K19" s="71">
        <v>1015</v>
      </c>
      <c r="L19" s="71">
        <v>1011</v>
      </c>
      <c r="M19" s="71"/>
      <c r="N19" s="71">
        <v>2125</v>
      </c>
      <c r="O19" s="71">
        <v>983</v>
      </c>
      <c r="P19" s="71">
        <v>1142</v>
      </c>
      <c r="Q19" s="71"/>
      <c r="R19" s="71">
        <v>0</v>
      </c>
      <c r="S19" s="71">
        <v>0</v>
      </c>
      <c r="T19" s="71">
        <v>0</v>
      </c>
      <c r="U19" s="7"/>
      <c r="V19" s="7"/>
      <c r="W19" s="7"/>
      <c r="X19" s="7"/>
      <c r="Y19" s="175"/>
    </row>
    <row r="20" spans="1:25" s="242" customFormat="1" x14ac:dyDescent="0.25">
      <c r="A20" s="93" t="s">
        <v>290</v>
      </c>
      <c r="B20" s="71">
        <f t="shared" si="1"/>
        <v>2727</v>
      </c>
      <c r="C20" s="71">
        <f t="shared" si="0"/>
        <v>1201</v>
      </c>
      <c r="D20" s="71">
        <f t="shared" si="0"/>
        <v>1526</v>
      </c>
      <c r="E20" s="71"/>
      <c r="F20" s="71">
        <v>254</v>
      </c>
      <c r="G20" s="71">
        <v>67</v>
      </c>
      <c r="H20" s="71">
        <v>187</v>
      </c>
      <c r="I20" s="71"/>
      <c r="J20" s="71">
        <v>1104</v>
      </c>
      <c r="K20" s="71">
        <v>552</v>
      </c>
      <c r="L20" s="71">
        <v>552</v>
      </c>
      <c r="M20" s="71"/>
      <c r="N20" s="71">
        <v>1150</v>
      </c>
      <c r="O20" s="71">
        <v>487</v>
      </c>
      <c r="P20" s="71">
        <v>663</v>
      </c>
      <c r="Q20" s="71"/>
      <c r="R20" s="71">
        <v>219</v>
      </c>
      <c r="S20" s="71">
        <v>95</v>
      </c>
      <c r="T20" s="71">
        <v>124</v>
      </c>
      <c r="U20" s="7"/>
      <c r="V20" s="7"/>
      <c r="W20" s="7"/>
      <c r="X20" s="7"/>
      <c r="Y20" s="175"/>
    </row>
    <row r="21" spans="1:25" s="242" customFormat="1" x14ac:dyDescent="0.25">
      <c r="A21" s="93" t="s">
        <v>292</v>
      </c>
      <c r="B21" s="71">
        <f t="shared" si="1"/>
        <v>1442</v>
      </c>
      <c r="C21" s="71">
        <f t="shared" si="0"/>
        <v>616</v>
      </c>
      <c r="D21" s="71">
        <f t="shared" si="0"/>
        <v>826</v>
      </c>
      <c r="E21" s="71"/>
      <c r="F21" s="71">
        <v>117</v>
      </c>
      <c r="G21" s="71">
        <v>32</v>
      </c>
      <c r="H21" s="71">
        <v>85</v>
      </c>
      <c r="I21" s="71"/>
      <c r="J21" s="71">
        <v>630</v>
      </c>
      <c r="K21" s="71">
        <v>285</v>
      </c>
      <c r="L21" s="71">
        <v>345</v>
      </c>
      <c r="M21" s="71"/>
      <c r="N21" s="71">
        <v>695</v>
      </c>
      <c r="O21" s="71">
        <v>299</v>
      </c>
      <c r="P21" s="71">
        <v>396</v>
      </c>
      <c r="Q21" s="71"/>
      <c r="R21" s="71">
        <v>0</v>
      </c>
      <c r="S21" s="71">
        <v>0</v>
      </c>
      <c r="T21" s="71">
        <v>0</v>
      </c>
      <c r="U21" s="7"/>
      <c r="V21" s="7"/>
      <c r="W21" s="7"/>
      <c r="X21" s="7"/>
      <c r="Y21" s="175"/>
    </row>
    <row r="22" spans="1:25" s="242" customFormat="1" x14ac:dyDescent="0.25">
      <c r="A22" s="93" t="s">
        <v>676</v>
      </c>
      <c r="B22" s="71">
        <f t="shared" si="1"/>
        <v>904</v>
      </c>
      <c r="C22" s="71">
        <f t="shared" si="0"/>
        <v>394</v>
      </c>
      <c r="D22" s="71">
        <f t="shared" si="0"/>
        <v>510</v>
      </c>
      <c r="E22" s="71"/>
      <c r="F22" s="71">
        <v>44</v>
      </c>
      <c r="G22" s="71">
        <v>10</v>
      </c>
      <c r="H22" s="71">
        <v>34</v>
      </c>
      <c r="I22" s="71"/>
      <c r="J22" s="71">
        <v>375</v>
      </c>
      <c r="K22" s="71">
        <v>193</v>
      </c>
      <c r="L22" s="71">
        <v>182</v>
      </c>
      <c r="M22" s="71"/>
      <c r="N22" s="71">
        <v>485</v>
      </c>
      <c r="O22" s="71">
        <v>191</v>
      </c>
      <c r="P22" s="71">
        <v>294</v>
      </c>
      <c r="Q22" s="71"/>
      <c r="R22" s="71">
        <v>0</v>
      </c>
      <c r="S22" s="71">
        <v>0</v>
      </c>
      <c r="T22" s="71">
        <v>0</v>
      </c>
      <c r="U22" s="7"/>
      <c r="V22" s="7"/>
      <c r="W22" s="7"/>
      <c r="X22" s="7"/>
      <c r="Y22" s="175"/>
    </row>
    <row r="23" spans="1:25" s="242" customFormat="1" x14ac:dyDescent="0.25">
      <c r="A23" s="93" t="s">
        <v>296</v>
      </c>
      <c r="B23" s="71">
        <f t="shared" si="1"/>
        <v>1348</v>
      </c>
      <c r="C23" s="71">
        <f t="shared" si="0"/>
        <v>658</v>
      </c>
      <c r="D23" s="71">
        <f t="shared" si="0"/>
        <v>690</v>
      </c>
      <c r="E23" s="71"/>
      <c r="F23" s="71">
        <v>77</v>
      </c>
      <c r="G23" s="71">
        <v>39</v>
      </c>
      <c r="H23" s="71">
        <v>38</v>
      </c>
      <c r="I23" s="71"/>
      <c r="J23" s="71">
        <v>529</v>
      </c>
      <c r="K23" s="71">
        <v>249</v>
      </c>
      <c r="L23" s="71">
        <v>280</v>
      </c>
      <c r="M23" s="71"/>
      <c r="N23" s="71">
        <v>742</v>
      </c>
      <c r="O23" s="71">
        <v>370</v>
      </c>
      <c r="P23" s="71">
        <v>372</v>
      </c>
      <c r="Q23" s="71"/>
      <c r="R23" s="71">
        <v>0</v>
      </c>
      <c r="S23" s="71">
        <v>0</v>
      </c>
      <c r="T23" s="71">
        <v>0</v>
      </c>
      <c r="U23" s="7"/>
      <c r="V23" s="7"/>
      <c r="W23" s="7"/>
      <c r="X23" s="7"/>
      <c r="Y23" s="175"/>
    </row>
    <row r="24" spans="1:25" s="242" customFormat="1" x14ac:dyDescent="0.25">
      <c r="A24" s="93" t="s">
        <v>297</v>
      </c>
      <c r="B24" s="71">
        <f t="shared" si="1"/>
        <v>1146</v>
      </c>
      <c r="C24" s="71">
        <f t="shared" si="0"/>
        <v>506</v>
      </c>
      <c r="D24" s="71">
        <f t="shared" si="0"/>
        <v>640</v>
      </c>
      <c r="E24" s="71"/>
      <c r="F24" s="71">
        <v>47</v>
      </c>
      <c r="G24" s="71">
        <v>11</v>
      </c>
      <c r="H24" s="71">
        <v>36</v>
      </c>
      <c r="I24" s="71"/>
      <c r="J24" s="71">
        <v>449</v>
      </c>
      <c r="K24" s="71">
        <v>221</v>
      </c>
      <c r="L24" s="71">
        <v>228</v>
      </c>
      <c r="M24" s="71"/>
      <c r="N24" s="71">
        <v>546</v>
      </c>
      <c r="O24" s="71">
        <v>246</v>
      </c>
      <c r="P24" s="71">
        <v>300</v>
      </c>
      <c r="Q24" s="71"/>
      <c r="R24" s="71">
        <v>104</v>
      </c>
      <c r="S24" s="71">
        <v>28</v>
      </c>
      <c r="T24" s="71">
        <v>76</v>
      </c>
      <c r="U24" s="7"/>
      <c r="V24" s="7"/>
      <c r="W24" s="7"/>
      <c r="X24" s="7"/>
      <c r="Y24" s="175"/>
    </row>
    <row r="25" spans="1:25" s="242" customFormat="1" x14ac:dyDescent="0.25">
      <c r="A25" s="93" t="s">
        <v>298</v>
      </c>
      <c r="B25" s="71">
        <f t="shared" si="1"/>
        <v>1312</v>
      </c>
      <c r="C25" s="71">
        <f t="shared" si="0"/>
        <v>481</v>
      </c>
      <c r="D25" s="71">
        <f t="shared" si="0"/>
        <v>831</v>
      </c>
      <c r="E25" s="71"/>
      <c r="F25" s="71">
        <v>111</v>
      </c>
      <c r="G25" s="71">
        <v>27</v>
      </c>
      <c r="H25" s="71">
        <v>84</v>
      </c>
      <c r="I25" s="71"/>
      <c r="J25" s="71">
        <v>367</v>
      </c>
      <c r="K25" s="71">
        <v>168</v>
      </c>
      <c r="L25" s="71">
        <v>199</v>
      </c>
      <c r="M25" s="71"/>
      <c r="N25" s="71">
        <v>525</v>
      </c>
      <c r="O25" s="71">
        <v>209</v>
      </c>
      <c r="P25" s="71">
        <v>316</v>
      </c>
      <c r="Q25" s="71"/>
      <c r="R25" s="71">
        <v>309</v>
      </c>
      <c r="S25" s="71">
        <v>77</v>
      </c>
      <c r="T25" s="71">
        <v>232</v>
      </c>
      <c r="U25" s="7"/>
      <c r="V25" s="7"/>
      <c r="W25" s="7"/>
      <c r="X25" s="7"/>
      <c r="Y25" s="175"/>
    </row>
    <row r="26" spans="1:25" s="242" customFormat="1" x14ac:dyDescent="0.25">
      <c r="A26" s="93" t="s">
        <v>299</v>
      </c>
      <c r="B26" s="71">
        <f t="shared" si="1"/>
        <v>1860</v>
      </c>
      <c r="C26" s="71">
        <f t="shared" si="0"/>
        <v>875</v>
      </c>
      <c r="D26" s="71">
        <f t="shared" si="0"/>
        <v>985</v>
      </c>
      <c r="E26" s="71"/>
      <c r="F26" s="71">
        <v>139</v>
      </c>
      <c r="G26" s="71">
        <v>78</v>
      </c>
      <c r="H26" s="71">
        <v>61</v>
      </c>
      <c r="I26" s="71"/>
      <c r="J26" s="71">
        <v>761</v>
      </c>
      <c r="K26" s="71">
        <v>418</v>
      </c>
      <c r="L26" s="71">
        <v>343</v>
      </c>
      <c r="M26" s="71"/>
      <c r="N26" s="71">
        <v>801</v>
      </c>
      <c r="O26" s="71">
        <v>345</v>
      </c>
      <c r="P26" s="71">
        <v>456</v>
      </c>
      <c r="Q26" s="71"/>
      <c r="R26" s="71">
        <v>159</v>
      </c>
      <c r="S26" s="71">
        <v>34</v>
      </c>
      <c r="T26" s="71">
        <v>125</v>
      </c>
      <c r="U26" s="7"/>
      <c r="V26" s="7"/>
      <c r="W26" s="7"/>
      <c r="X26" s="7"/>
      <c r="Y26" s="175"/>
    </row>
    <row r="27" spans="1:25" s="242" customFormat="1" x14ac:dyDescent="0.25">
      <c r="A27" s="93" t="s">
        <v>300</v>
      </c>
      <c r="B27" s="71">
        <f t="shared" si="1"/>
        <v>867</v>
      </c>
      <c r="C27" s="71">
        <f t="shared" si="1"/>
        <v>440</v>
      </c>
      <c r="D27" s="71">
        <f t="shared" si="1"/>
        <v>427</v>
      </c>
      <c r="E27" s="71"/>
      <c r="F27" s="71">
        <v>19</v>
      </c>
      <c r="G27" s="71">
        <v>5</v>
      </c>
      <c r="H27" s="71">
        <v>14</v>
      </c>
      <c r="I27" s="71"/>
      <c r="J27" s="71">
        <v>359</v>
      </c>
      <c r="K27" s="71">
        <v>206</v>
      </c>
      <c r="L27" s="71">
        <v>153</v>
      </c>
      <c r="M27" s="71"/>
      <c r="N27" s="71">
        <v>489</v>
      </c>
      <c r="O27" s="71">
        <v>229</v>
      </c>
      <c r="P27" s="71">
        <v>260</v>
      </c>
      <c r="Q27" s="71"/>
      <c r="R27" s="71">
        <v>0</v>
      </c>
      <c r="S27" s="71">
        <v>0</v>
      </c>
      <c r="T27" s="71">
        <v>0</v>
      </c>
      <c r="U27" s="7"/>
      <c r="V27" s="7"/>
      <c r="W27" s="7"/>
      <c r="X27" s="7"/>
      <c r="Y27" s="175"/>
    </row>
    <row r="28" spans="1:25" s="242" customFormat="1" x14ac:dyDescent="0.25">
      <c r="A28" s="93" t="s">
        <v>302</v>
      </c>
      <c r="B28" s="71">
        <f t="shared" si="1"/>
        <v>1241</v>
      </c>
      <c r="C28" s="71">
        <f t="shared" si="1"/>
        <v>554</v>
      </c>
      <c r="D28" s="71">
        <f t="shared" si="1"/>
        <v>687</v>
      </c>
      <c r="E28" s="71"/>
      <c r="F28" s="71">
        <v>61</v>
      </c>
      <c r="G28" s="71">
        <v>16</v>
      </c>
      <c r="H28" s="71">
        <v>45</v>
      </c>
      <c r="I28" s="71"/>
      <c r="J28" s="71">
        <v>535</v>
      </c>
      <c r="K28" s="71">
        <v>249</v>
      </c>
      <c r="L28" s="71">
        <v>286</v>
      </c>
      <c r="M28" s="71"/>
      <c r="N28" s="71">
        <v>645</v>
      </c>
      <c r="O28" s="71">
        <v>289</v>
      </c>
      <c r="P28" s="71">
        <v>356</v>
      </c>
      <c r="Q28" s="71"/>
      <c r="R28" s="71">
        <v>0</v>
      </c>
      <c r="S28" s="71">
        <v>0</v>
      </c>
      <c r="T28" s="71">
        <v>0</v>
      </c>
      <c r="U28" s="7"/>
      <c r="V28" s="7"/>
      <c r="W28" s="7"/>
      <c r="X28" s="7"/>
      <c r="Y28" s="175"/>
    </row>
    <row r="29" spans="1:25" s="242" customFormat="1" x14ac:dyDescent="0.25">
      <c r="A29" s="93" t="s">
        <v>303</v>
      </c>
      <c r="B29" s="71">
        <f t="shared" si="1"/>
        <v>658</v>
      </c>
      <c r="C29" s="71">
        <f t="shared" si="1"/>
        <v>313</v>
      </c>
      <c r="D29" s="71">
        <f t="shared" si="1"/>
        <v>345</v>
      </c>
      <c r="E29" s="71"/>
      <c r="F29" s="71">
        <v>35</v>
      </c>
      <c r="G29" s="71">
        <v>11</v>
      </c>
      <c r="H29" s="71">
        <v>24</v>
      </c>
      <c r="I29" s="71"/>
      <c r="J29" s="71">
        <v>312</v>
      </c>
      <c r="K29" s="71">
        <v>163</v>
      </c>
      <c r="L29" s="71">
        <v>149</v>
      </c>
      <c r="M29" s="71"/>
      <c r="N29" s="71">
        <v>311</v>
      </c>
      <c r="O29" s="71">
        <v>139</v>
      </c>
      <c r="P29" s="71">
        <v>172</v>
      </c>
      <c r="Q29" s="71"/>
      <c r="R29" s="71">
        <v>0</v>
      </c>
      <c r="S29" s="71">
        <v>0</v>
      </c>
      <c r="T29" s="71">
        <v>0</v>
      </c>
      <c r="U29" s="7"/>
      <c r="V29" s="7"/>
      <c r="W29" s="7"/>
      <c r="X29" s="7"/>
      <c r="Y29" s="175"/>
    </row>
    <row r="30" spans="1:25" s="242" customFormat="1" x14ac:dyDescent="0.25">
      <c r="A30" s="93" t="s">
        <v>304</v>
      </c>
      <c r="B30" s="71">
        <f t="shared" si="1"/>
        <v>4988</v>
      </c>
      <c r="C30" s="71">
        <f t="shared" si="1"/>
        <v>2365</v>
      </c>
      <c r="D30" s="71">
        <f t="shared" si="1"/>
        <v>2623</v>
      </c>
      <c r="E30" s="71"/>
      <c r="F30" s="71">
        <v>523</v>
      </c>
      <c r="G30" s="71">
        <v>247</v>
      </c>
      <c r="H30" s="71">
        <v>276</v>
      </c>
      <c r="I30" s="71"/>
      <c r="J30" s="71">
        <v>2295</v>
      </c>
      <c r="K30" s="71">
        <v>1164</v>
      </c>
      <c r="L30" s="71">
        <v>1131</v>
      </c>
      <c r="M30" s="71"/>
      <c r="N30" s="71">
        <v>2068</v>
      </c>
      <c r="O30" s="71">
        <v>910</v>
      </c>
      <c r="P30" s="71">
        <v>1158</v>
      </c>
      <c r="Q30" s="71"/>
      <c r="R30" s="71">
        <v>102</v>
      </c>
      <c r="S30" s="71">
        <v>44</v>
      </c>
      <c r="T30" s="71">
        <v>58</v>
      </c>
      <c r="U30" s="7"/>
      <c r="V30" s="7"/>
      <c r="W30" s="7"/>
      <c r="X30" s="7"/>
      <c r="Y30" s="175"/>
    </row>
    <row r="31" spans="1:25" s="242" customFormat="1" x14ac:dyDescent="0.25">
      <c r="A31" s="93" t="s">
        <v>305</v>
      </c>
      <c r="B31" s="72">
        <f t="shared" si="1"/>
        <v>5342</v>
      </c>
      <c r="C31" s="72">
        <f t="shared" si="1"/>
        <v>2571</v>
      </c>
      <c r="D31" s="72">
        <f t="shared" si="1"/>
        <v>2771</v>
      </c>
      <c r="E31" s="72"/>
      <c r="F31" s="72">
        <v>607</v>
      </c>
      <c r="G31" s="72">
        <v>301</v>
      </c>
      <c r="H31" s="72">
        <v>306</v>
      </c>
      <c r="I31" s="72"/>
      <c r="J31" s="72">
        <v>2282</v>
      </c>
      <c r="K31" s="72">
        <v>1242</v>
      </c>
      <c r="L31" s="72">
        <v>1040</v>
      </c>
      <c r="M31" s="72"/>
      <c r="N31" s="72">
        <v>2453</v>
      </c>
      <c r="O31" s="72">
        <v>1028</v>
      </c>
      <c r="P31" s="72">
        <v>1425</v>
      </c>
      <c r="Q31" s="72"/>
      <c r="R31" s="72">
        <v>0</v>
      </c>
      <c r="S31" s="72">
        <v>0</v>
      </c>
      <c r="T31" s="72">
        <v>0</v>
      </c>
      <c r="U31" s="7"/>
      <c r="V31" s="7"/>
      <c r="W31" s="7"/>
      <c r="X31" s="7"/>
      <c r="Y31" s="175"/>
    </row>
    <row r="32" spans="1:25" s="242" customFormat="1" ht="13.5" thickBot="1" x14ac:dyDescent="0.3">
      <c r="A32" s="350" t="s">
        <v>306</v>
      </c>
      <c r="B32" s="73">
        <f t="shared" si="1"/>
        <v>1376</v>
      </c>
      <c r="C32" s="73">
        <f t="shared" si="1"/>
        <v>567</v>
      </c>
      <c r="D32" s="73">
        <f t="shared" si="1"/>
        <v>809</v>
      </c>
      <c r="E32" s="73"/>
      <c r="F32" s="73">
        <v>104</v>
      </c>
      <c r="G32" s="73">
        <v>29</v>
      </c>
      <c r="H32" s="73">
        <v>75</v>
      </c>
      <c r="I32" s="73"/>
      <c r="J32" s="73">
        <v>532</v>
      </c>
      <c r="K32" s="73">
        <v>246</v>
      </c>
      <c r="L32" s="73">
        <v>286</v>
      </c>
      <c r="M32" s="73"/>
      <c r="N32" s="73">
        <v>740</v>
      </c>
      <c r="O32" s="73">
        <v>292</v>
      </c>
      <c r="P32" s="73">
        <v>448</v>
      </c>
      <c r="Q32" s="73"/>
      <c r="R32" s="73">
        <v>0</v>
      </c>
      <c r="S32" s="73">
        <v>0</v>
      </c>
      <c r="T32" s="73">
        <v>0</v>
      </c>
      <c r="U32" s="7"/>
      <c r="V32" s="7"/>
      <c r="W32" s="7"/>
      <c r="X32" s="7"/>
      <c r="Y32" s="175"/>
    </row>
    <row r="33" spans="1:20" x14ac:dyDescent="0.25">
      <c r="A33" s="332" t="s">
        <v>262</v>
      </c>
      <c r="B33" s="332"/>
      <c r="C33" s="332"/>
      <c r="D33" s="332"/>
      <c r="E33" s="332"/>
      <c r="F33" s="332"/>
      <c r="G33" s="332"/>
      <c r="H33" s="332"/>
      <c r="I33" s="332"/>
      <c r="J33" s="332"/>
      <c r="K33" s="332"/>
      <c r="L33" s="332"/>
      <c r="M33" s="332"/>
      <c r="N33" s="332"/>
      <c r="O33" s="332"/>
      <c r="P33" s="332"/>
      <c r="Q33" s="332"/>
      <c r="R33" s="332"/>
      <c r="S33" s="332"/>
      <c r="T33" s="332"/>
    </row>
  </sheetData>
  <mergeCells count="12">
    <mergeCell ref="R7:T7"/>
    <mergeCell ref="A1:T1"/>
    <mergeCell ref="A2:T2"/>
    <mergeCell ref="A3:T3"/>
    <mergeCell ref="A4:T4"/>
    <mergeCell ref="A5:T5"/>
    <mergeCell ref="A6:T6"/>
    <mergeCell ref="A7:A8"/>
    <mergeCell ref="B7:D7"/>
    <mergeCell ref="F7:H7"/>
    <mergeCell ref="J7:L7"/>
    <mergeCell ref="N7:P7"/>
  </mergeCells>
  <hyperlinks>
    <hyperlink ref="U2" location="Contenido!A1" display="Contenido" xr:uid="{210DC0F3-7408-4D4C-8A68-8A9C123935C2}"/>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617A-A4E4-424E-998F-263946FE3846}">
  <sheetPr codeName="Hoja147">
    <tabColor rgb="FFAFCAFF"/>
    <pageSetUpPr fitToPage="1"/>
  </sheetPr>
  <dimension ref="A1:V32"/>
  <sheetViews>
    <sheetView showGridLines="0" showOutlineSymbols="0" showWhiteSpace="0" workbookViewId="0">
      <selection activeCell="C35" sqref="C35"/>
    </sheetView>
  </sheetViews>
  <sheetFormatPr baseColWidth="10" defaultColWidth="11" defaultRowHeight="13" x14ac:dyDescent="0.25"/>
  <cols>
    <col min="1" max="1" width="15.332031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7" width="1.75" style="55" customWidth="1"/>
    <col min="18" max="20" width="7.83203125" style="55" customWidth="1"/>
    <col min="21" max="16384" width="11" style="8"/>
  </cols>
  <sheetData>
    <row r="1" spans="1:22" ht="15" customHeight="1" x14ac:dyDescent="0.25">
      <c r="A1" s="436" t="s">
        <v>677</v>
      </c>
      <c r="B1" s="436"/>
      <c r="C1" s="436"/>
      <c r="D1" s="436"/>
      <c r="E1" s="436"/>
      <c r="F1" s="436"/>
      <c r="G1" s="436"/>
      <c r="H1" s="436"/>
      <c r="I1" s="436"/>
      <c r="J1" s="436"/>
      <c r="K1" s="436"/>
      <c r="L1" s="436"/>
      <c r="M1" s="436"/>
      <c r="N1" s="436"/>
      <c r="O1" s="436"/>
      <c r="P1" s="436"/>
      <c r="Q1" s="436"/>
      <c r="R1" s="436"/>
      <c r="S1" s="436"/>
      <c r="T1" s="436"/>
      <c r="U1" s="19"/>
    </row>
    <row r="2" spans="1:22" ht="15" customHeight="1" x14ac:dyDescent="0.25">
      <c r="A2" s="437" t="s">
        <v>666</v>
      </c>
      <c r="B2" s="437"/>
      <c r="C2" s="437"/>
      <c r="D2" s="437"/>
      <c r="E2" s="437"/>
      <c r="F2" s="437"/>
      <c r="G2" s="437"/>
      <c r="H2" s="437"/>
      <c r="I2" s="437"/>
      <c r="J2" s="437"/>
      <c r="K2" s="437"/>
      <c r="L2" s="437"/>
      <c r="M2" s="437"/>
      <c r="N2" s="437"/>
      <c r="O2" s="437"/>
      <c r="P2" s="437"/>
      <c r="Q2" s="437"/>
      <c r="R2" s="437"/>
      <c r="S2" s="437"/>
      <c r="T2" s="470"/>
      <c r="U2" s="91" t="s">
        <v>0</v>
      </c>
    </row>
    <row r="3" spans="1:22" ht="14.5" x14ac:dyDescent="0.25">
      <c r="A3" s="437" t="s">
        <v>633</v>
      </c>
      <c r="B3" s="437"/>
      <c r="C3" s="437"/>
      <c r="D3" s="437"/>
      <c r="E3" s="437"/>
      <c r="F3" s="437"/>
      <c r="G3" s="437"/>
      <c r="H3" s="437"/>
      <c r="I3" s="437"/>
      <c r="J3" s="437"/>
      <c r="K3" s="437"/>
      <c r="L3" s="437"/>
      <c r="M3" s="437"/>
      <c r="N3" s="437"/>
      <c r="O3" s="437"/>
      <c r="P3" s="437"/>
      <c r="Q3" s="437"/>
      <c r="R3" s="437"/>
      <c r="S3" s="437"/>
      <c r="T3" s="437"/>
      <c r="U3" s="6"/>
      <c r="V3" s="6"/>
    </row>
    <row r="4" spans="1:22" ht="14.5" x14ac:dyDescent="0.25">
      <c r="A4" s="474" t="s">
        <v>649</v>
      </c>
      <c r="B4" s="474"/>
      <c r="C4" s="474"/>
      <c r="D4" s="474"/>
      <c r="E4" s="474"/>
      <c r="F4" s="474"/>
      <c r="G4" s="474"/>
      <c r="H4" s="474"/>
      <c r="I4" s="474"/>
      <c r="J4" s="474"/>
      <c r="K4" s="474"/>
      <c r="L4" s="474"/>
      <c r="M4" s="474"/>
      <c r="N4" s="474"/>
      <c r="O4" s="474"/>
      <c r="P4" s="474"/>
      <c r="Q4" s="474"/>
      <c r="R4" s="474"/>
      <c r="S4" s="474"/>
      <c r="T4" s="474"/>
    </row>
    <row r="5" spans="1:22" ht="14.5" x14ac:dyDescent="0.25">
      <c r="A5" s="437" t="s">
        <v>905</v>
      </c>
      <c r="B5" s="437"/>
      <c r="C5" s="437"/>
      <c r="D5" s="437"/>
      <c r="E5" s="437"/>
      <c r="F5" s="437"/>
      <c r="G5" s="437"/>
      <c r="H5" s="437"/>
      <c r="I5" s="437"/>
      <c r="J5" s="437"/>
      <c r="K5" s="437"/>
      <c r="L5" s="437"/>
      <c r="M5" s="437"/>
      <c r="N5" s="437"/>
      <c r="O5" s="437"/>
      <c r="P5" s="437"/>
      <c r="Q5" s="437"/>
      <c r="R5" s="437"/>
      <c r="S5" s="437"/>
      <c r="T5" s="437"/>
    </row>
    <row r="6" spans="1:22" ht="14.5" x14ac:dyDescent="0.25">
      <c r="A6" s="436" t="s">
        <v>909</v>
      </c>
      <c r="B6" s="436"/>
      <c r="C6" s="436"/>
      <c r="D6" s="436"/>
      <c r="E6" s="436"/>
      <c r="F6" s="436"/>
      <c r="G6" s="436"/>
      <c r="H6" s="436"/>
      <c r="I6" s="436"/>
      <c r="J6" s="436"/>
      <c r="K6" s="436"/>
      <c r="L6" s="436"/>
      <c r="M6" s="436"/>
      <c r="N6" s="436"/>
      <c r="O6" s="436"/>
      <c r="P6" s="436"/>
      <c r="Q6" s="436"/>
      <c r="R6" s="436"/>
      <c r="S6" s="436"/>
      <c r="T6" s="436"/>
    </row>
    <row r="7" spans="1:22" s="6" customFormat="1" ht="22.5" customHeight="1" x14ac:dyDescent="0.25">
      <c r="A7" s="439" t="s">
        <v>574</v>
      </c>
      <c r="B7" s="449" t="s">
        <v>188</v>
      </c>
      <c r="C7" s="449"/>
      <c r="D7" s="449"/>
      <c r="E7" s="121"/>
      <c r="F7" s="483" t="s">
        <v>243</v>
      </c>
      <c r="G7" s="483"/>
      <c r="H7" s="483"/>
      <c r="I7" s="121"/>
      <c r="J7" s="483" t="s">
        <v>244</v>
      </c>
      <c r="K7" s="483"/>
      <c r="L7" s="483"/>
      <c r="M7" s="121"/>
      <c r="N7" s="483" t="s">
        <v>650</v>
      </c>
      <c r="O7" s="483"/>
      <c r="P7" s="483"/>
      <c r="Q7" s="121"/>
      <c r="R7" s="483" t="s">
        <v>651</v>
      </c>
      <c r="S7" s="483"/>
      <c r="T7" s="483"/>
    </row>
    <row r="8" spans="1:22" s="6" customFormat="1" ht="22.5" customHeight="1" x14ac:dyDescent="0.25">
      <c r="A8" s="439"/>
      <c r="B8" s="119"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row>
    <row r="9" spans="1:22" s="6" customFormat="1" x14ac:dyDescent="0.25">
      <c r="A9" s="161"/>
      <c r="B9" s="162"/>
      <c r="C9" s="162"/>
      <c r="D9" s="162"/>
      <c r="E9" s="162"/>
      <c r="F9" s="162"/>
      <c r="G9" s="162"/>
      <c r="H9" s="162"/>
      <c r="I9" s="162"/>
      <c r="J9" s="162"/>
      <c r="K9" s="162"/>
      <c r="L9" s="162"/>
      <c r="M9" s="162"/>
      <c r="N9" s="162"/>
      <c r="O9" s="162"/>
      <c r="P9" s="162"/>
      <c r="Q9" s="162"/>
      <c r="R9" s="162"/>
      <c r="S9" s="162"/>
      <c r="T9" s="162"/>
    </row>
    <row r="10" spans="1:22" s="6" customFormat="1" x14ac:dyDescent="0.25">
      <c r="A10" s="157" t="s">
        <v>188</v>
      </c>
      <c r="B10" s="70">
        <f>SUM(B11:B27)</f>
        <v>43334</v>
      </c>
      <c r="C10" s="70">
        <f>SUM(C11:C27)</f>
        <v>20500</v>
      </c>
      <c r="D10" s="70">
        <f>SUM(D11:D27)</f>
        <v>22834</v>
      </c>
      <c r="E10" s="70"/>
      <c r="F10" s="70">
        <f>SUM(F11:F27)</f>
        <v>3720</v>
      </c>
      <c r="G10" s="70">
        <f>SUM(G11:G27)</f>
        <v>1757</v>
      </c>
      <c r="H10" s="70">
        <f>SUM(H11:H27)</f>
        <v>1963</v>
      </c>
      <c r="I10" s="70"/>
      <c r="J10" s="70">
        <f>SUM(J11:J27)</f>
        <v>18996</v>
      </c>
      <c r="K10" s="70">
        <f>SUM(K11:K27)</f>
        <v>9764</v>
      </c>
      <c r="L10" s="70">
        <f>SUM(L11:L27)</f>
        <v>9232</v>
      </c>
      <c r="M10" s="70"/>
      <c r="N10" s="70">
        <f>SUM(N11:N27)</f>
        <v>19554</v>
      </c>
      <c r="O10" s="70">
        <f>SUM(O11:O27)</f>
        <v>8634</v>
      </c>
      <c r="P10" s="70">
        <f>SUM(P11:P27)</f>
        <v>10920</v>
      </c>
      <c r="Q10" s="70"/>
      <c r="R10" s="70">
        <f>SUM(R11:R27)</f>
        <v>1064</v>
      </c>
      <c r="S10" s="70">
        <f>SUM(S11:S27)</f>
        <v>345</v>
      </c>
      <c r="T10" s="70">
        <f>SUM(T11:T27)</f>
        <v>719</v>
      </c>
    </row>
    <row r="11" spans="1:22" x14ac:dyDescent="0.25">
      <c r="A11" s="27">
        <v>14</v>
      </c>
      <c r="B11" s="72">
        <f t="shared" ref="B11:C27" si="0">+F11+J11+N11+R11</f>
        <v>118</v>
      </c>
      <c r="C11" s="72">
        <f t="shared" si="0"/>
        <v>63</v>
      </c>
      <c r="D11" s="72">
        <f t="shared" ref="D11:D27" si="1">+B11-C11</f>
        <v>55</v>
      </c>
      <c r="E11" s="72"/>
      <c r="F11" s="72">
        <v>7</v>
      </c>
      <c r="G11" s="72">
        <v>3</v>
      </c>
      <c r="H11" s="72">
        <v>4</v>
      </c>
      <c r="I11" s="72"/>
      <c r="J11" s="72">
        <v>104</v>
      </c>
      <c r="K11" s="72">
        <v>57</v>
      </c>
      <c r="L11" s="72">
        <v>47</v>
      </c>
      <c r="M11" s="72"/>
      <c r="N11" s="72">
        <v>7</v>
      </c>
      <c r="O11" s="72">
        <v>3</v>
      </c>
      <c r="P11" s="72">
        <v>4</v>
      </c>
      <c r="Q11" s="72"/>
      <c r="R11" s="72"/>
      <c r="S11" s="72"/>
      <c r="T11" s="72"/>
    </row>
    <row r="12" spans="1:22" x14ac:dyDescent="0.25">
      <c r="A12" s="27">
        <v>15</v>
      </c>
      <c r="B12" s="72">
        <f t="shared" si="0"/>
        <v>3254</v>
      </c>
      <c r="C12" s="72">
        <f t="shared" si="0"/>
        <v>1769</v>
      </c>
      <c r="D12" s="72">
        <f t="shared" si="1"/>
        <v>1485</v>
      </c>
      <c r="E12" s="72"/>
      <c r="F12" s="72">
        <v>53</v>
      </c>
      <c r="G12" s="72">
        <v>32</v>
      </c>
      <c r="H12" s="72">
        <v>21</v>
      </c>
      <c r="I12" s="72"/>
      <c r="J12" s="72">
        <v>2795</v>
      </c>
      <c r="K12" s="72">
        <v>1554</v>
      </c>
      <c r="L12" s="72">
        <v>1241</v>
      </c>
      <c r="M12" s="72"/>
      <c r="N12" s="72">
        <v>400</v>
      </c>
      <c r="O12" s="72">
        <v>177</v>
      </c>
      <c r="P12" s="72">
        <v>223</v>
      </c>
      <c r="Q12" s="72"/>
      <c r="R12" s="72">
        <v>6</v>
      </c>
      <c r="S12" s="72">
        <v>6</v>
      </c>
      <c r="T12" s="72">
        <v>0</v>
      </c>
    </row>
    <row r="13" spans="1:22" x14ac:dyDescent="0.25">
      <c r="A13" s="27">
        <v>16</v>
      </c>
      <c r="B13" s="72">
        <f t="shared" si="0"/>
        <v>4239</v>
      </c>
      <c r="C13" s="72">
        <f t="shared" si="0"/>
        <v>2299</v>
      </c>
      <c r="D13" s="72">
        <f t="shared" si="1"/>
        <v>1940</v>
      </c>
      <c r="E13" s="72"/>
      <c r="F13" s="72">
        <v>42</v>
      </c>
      <c r="G13" s="72">
        <v>24</v>
      </c>
      <c r="H13" s="72">
        <v>18</v>
      </c>
      <c r="I13" s="72"/>
      <c r="J13" s="72">
        <v>2735</v>
      </c>
      <c r="K13" s="72">
        <v>1606</v>
      </c>
      <c r="L13" s="72">
        <v>1129</v>
      </c>
      <c r="M13" s="72"/>
      <c r="N13" s="72">
        <v>1455</v>
      </c>
      <c r="O13" s="72">
        <v>666</v>
      </c>
      <c r="P13" s="72">
        <v>789</v>
      </c>
      <c r="Q13" s="72"/>
      <c r="R13" s="72">
        <v>7</v>
      </c>
      <c r="S13" s="72">
        <v>3</v>
      </c>
      <c r="T13" s="72">
        <v>4</v>
      </c>
    </row>
    <row r="14" spans="1:22" x14ac:dyDescent="0.25">
      <c r="A14" s="27">
        <v>17</v>
      </c>
      <c r="B14" s="72">
        <f t="shared" si="0"/>
        <v>4327</v>
      </c>
      <c r="C14" s="72">
        <f t="shared" si="0"/>
        <v>2332</v>
      </c>
      <c r="D14" s="72">
        <f t="shared" si="1"/>
        <v>1995</v>
      </c>
      <c r="E14" s="72"/>
      <c r="F14" s="72">
        <v>25</v>
      </c>
      <c r="G14" s="72">
        <v>16</v>
      </c>
      <c r="H14" s="72">
        <v>9</v>
      </c>
      <c r="I14" s="72"/>
      <c r="J14" s="72">
        <v>1755</v>
      </c>
      <c r="K14" s="72">
        <v>1061</v>
      </c>
      <c r="L14" s="72">
        <v>694</v>
      </c>
      <c r="M14" s="72"/>
      <c r="N14" s="72">
        <v>2478</v>
      </c>
      <c r="O14" s="72">
        <v>1222</v>
      </c>
      <c r="P14" s="72">
        <v>1256</v>
      </c>
      <c r="Q14" s="72"/>
      <c r="R14" s="72">
        <v>69</v>
      </c>
      <c r="S14" s="72">
        <v>33</v>
      </c>
      <c r="T14" s="72">
        <v>36</v>
      </c>
    </row>
    <row r="15" spans="1:22" x14ac:dyDescent="0.25">
      <c r="A15" s="27">
        <v>18</v>
      </c>
      <c r="B15" s="72">
        <f t="shared" si="0"/>
        <v>2875</v>
      </c>
      <c r="C15" s="72">
        <f t="shared" si="0"/>
        <v>1548</v>
      </c>
      <c r="D15" s="72">
        <f t="shared" si="1"/>
        <v>1327</v>
      </c>
      <c r="E15" s="72"/>
      <c r="F15" s="72">
        <v>28</v>
      </c>
      <c r="G15" s="72">
        <v>12</v>
      </c>
      <c r="H15" s="72">
        <v>16</v>
      </c>
      <c r="I15" s="72"/>
      <c r="J15" s="72">
        <v>834</v>
      </c>
      <c r="K15" s="72">
        <v>484</v>
      </c>
      <c r="L15" s="72">
        <v>350</v>
      </c>
      <c r="M15" s="72"/>
      <c r="N15" s="72">
        <v>1928</v>
      </c>
      <c r="O15" s="72">
        <v>1019</v>
      </c>
      <c r="P15" s="72">
        <v>909</v>
      </c>
      <c r="Q15" s="72"/>
      <c r="R15" s="72">
        <v>85</v>
      </c>
      <c r="S15" s="72">
        <v>33</v>
      </c>
      <c r="T15" s="72">
        <v>52</v>
      </c>
    </row>
    <row r="16" spans="1:22" x14ac:dyDescent="0.25">
      <c r="A16" s="27">
        <v>19</v>
      </c>
      <c r="B16" s="72">
        <f t="shared" si="0"/>
        <v>1926</v>
      </c>
      <c r="C16" s="72">
        <f t="shared" si="0"/>
        <v>1044</v>
      </c>
      <c r="D16" s="72">
        <f t="shared" si="1"/>
        <v>882</v>
      </c>
      <c r="E16" s="72"/>
      <c r="F16" s="72">
        <v>33</v>
      </c>
      <c r="G16" s="72">
        <v>20</v>
      </c>
      <c r="H16" s="72">
        <v>13</v>
      </c>
      <c r="I16" s="72"/>
      <c r="J16" s="72">
        <v>544</v>
      </c>
      <c r="K16" s="72">
        <v>308</v>
      </c>
      <c r="L16" s="72">
        <v>236</v>
      </c>
      <c r="M16" s="72"/>
      <c r="N16" s="72">
        <v>1248</v>
      </c>
      <c r="O16" s="72">
        <v>670</v>
      </c>
      <c r="P16" s="72">
        <v>578</v>
      </c>
      <c r="Q16" s="72"/>
      <c r="R16" s="72">
        <v>101</v>
      </c>
      <c r="S16" s="72">
        <v>46</v>
      </c>
      <c r="T16" s="72">
        <v>55</v>
      </c>
    </row>
    <row r="17" spans="1:20" x14ac:dyDescent="0.25">
      <c r="A17" s="27">
        <v>20</v>
      </c>
      <c r="B17" s="72">
        <f t="shared" si="0"/>
        <v>1317</v>
      </c>
      <c r="C17" s="72">
        <f t="shared" si="0"/>
        <v>653</v>
      </c>
      <c r="D17" s="72">
        <f t="shared" si="1"/>
        <v>664</v>
      </c>
      <c r="E17" s="72"/>
      <c r="F17" s="72">
        <v>35</v>
      </c>
      <c r="G17" s="72">
        <v>22</v>
      </c>
      <c r="H17" s="72">
        <v>13</v>
      </c>
      <c r="I17" s="72"/>
      <c r="J17" s="72">
        <v>402</v>
      </c>
      <c r="K17" s="72">
        <v>227</v>
      </c>
      <c r="L17" s="72">
        <v>175</v>
      </c>
      <c r="M17" s="72"/>
      <c r="N17" s="72">
        <v>811</v>
      </c>
      <c r="O17" s="72">
        <v>376</v>
      </c>
      <c r="P17" s="72">
        <v>435</v>
      </c>
      <c r="Q17" s="72"/>
      <c r="R17" s="72">
        <v>69</v>
      </c>
      <c r="S17" s="72">
        <v>28</v>
      </c>
      <c r="T17" s="72">
        <v>41</v>
      </c>
    </row>
    <row r="18" spans="1:20" x14ac:dyDescent="0.25">
      <c r="A18" s="27">
        <v>21</v>
      </c>
      <c r="B18" s="72">
        <f t="shared" si="0"/>
        <v>1058</v>
      </c>
      <c r="C18" s="72">
        <f t="shared" si="0"/>
        <v>564</v>
      </c>
      <c r="D18" s="72">
        <f t="shared" si="1"/>
        <v>494</v>
      </c>
      <c r="E18" s="72"/>
      <c r="F18" s="72">
        <v>37</v>
      </c>
      <c r="G18" s="72">
        <v>25</v>
      </c>
      <c r="H18" s="72">
        <v>12</v>
      </c>
      <c r="I18" s="72"/>
      <c r="J18" s="72">
        <v>343</v>
      </c>
      <c r="K18" s="72">
        <v>199</v>
      </c>
      <c r="L18" s="72">
        <v>144</v>
      </c>
      <c r="M18" s="72"/>
      <c r="N18" s="72">
        <v>614</v>
      </c>
      <c r="O18" s="72">
        <v>317</v>
      </c>
      <c r="P18" s="72">
        <v>297</v>
      </c>
      <c r="Q18" s="72"/>
      <c r="R18" s="72">
        <v>64</v>
      </c>
      <c r="S18" s="72">
        <v>23</v>
      </c>
      <c r="T18" s="72">
        <v>41</v>
      </c>
    </row>
    <row r="19" spans="1:20" x14ac:dyDescent="0.25">
      <c r="A19" s="27">
        <v>22</v>
      </c>
      <c r="B19" s="72">
        <f t="shared" si="0"/>
        <v>869</v>
      </c>
      <c r="C19" s="72">
        <f t="shared" si="0"/>
        <v>471</v>
      </c>
      <c r="D19" s="72">
        <f t="shared" si="1"/>
        <v>398</v>
      </c>
      <c r="E19" s="72"/>
      <c r="F19" s="72">
        <v>42</v>
      </c>
      <c r="G19" s="72">
        <v>33</v>
      </c>
      <c r="H19" s="72">
        <v>9</v>
      </c>
      <c r="I19" s="72"/>
      <c r="J19" s="72">
        <v>317</v>
      </c>
      <c r="K19" s="72">
        <v>183</v>
      </c>
      <c r="L19" s="72">
        <v>134</v>
      </c>
      <c r="M19" s="72"/>
      <c r="N19" s="72">
        <v>452</v>
      </c>
      <c r="O19" s="72">
        <v>234</v>
      </c>
      <c r="P19" s="72">
        <v>218</v>
      </c>
      <c r="Q19" s="72"/>
      <c r="R19" s="72">
        <v>58</v>
      </c>
      <c r="S19" s="72">
        <v>21</v>
      </c>
      <c r="T19" s="72">
        <v>37</v>
      </c>
    </row>
    <row r="20" spans="1:20" x14ac:dyDescent="0.25">
      <c r="A20" s="27">
        <v>23</v>
      </c>
      <c r="B20" s="72">
        <f t="shared" si="0"/>
        <v>909</v>
      </c>
      <c r="C20" s="72">
        <f t="shared" si="0"/>
        <v>436</v>
      </c>
      <c r="D20" s="72">
        <f t="shared" si="1"/>
        <v>473</v>
      </c>
      <c r="E20" s="72"/>
      <c r="F20" s="72">
        <v>40</v>
      </c>
      <c r="G20" s="72">
        <v>25</v>
      </c>
      <c r="H20" s="72">
        <v>15</v>
      </c>
      <c r="I20" s="72"/>
      <c r="J20" s="72">
        <v>379</v>
      </c>
      <c r="K20" s="72">
        <v>198</v>
      </c>
      <c r="L20" s="72">
        <v>181</v>
      </c>
      <c r="M20" s="72"/>
      <c r="N20" s="72">
        <v>441</v>
      </c>
      <c r="O20" s="72">
        <v>197</v>
      </c>
      <c r="P20" s="72">
        <v>244</v>
      </c>
      <c r="Q20" s="72"/>
      <c r="R20" s="72">
        <v>49</v>
      </c>
      <c r="S20" s="72">
        <v>16</v>
      </c>
      <c r="T20" s="72">
        <v>33</v>
      </c>
    </row>
    <row r="21" spans="1:20" x14ac:dyDescent="0.25">
      <c r="A21" s="27">
        <v>24</v>
      </c>
      <c r="B21" s="72">
        <f t="shared" si="0"/>
        <v>977</v>
      </c>
      <c r="C21" s="72">
        <f t="shared" si="0"/>
        <v>480</v>
      </c>
      <c r="D21" s="72">
        <f t="shared" si="1"/>
        <v>497</v>
      </c>
      <c r="E21" s="72"/>
      <c r="F21" s="72">
        <v>72</v>
      </c>
      <c r="G21" s="72">
        <v>40</v>
      </c>
      <c r="H21" s="72">
        <v>32</v>
      </c>
      <c r="I21" s="72"/>
      <c r="J21" s="72">
        <v>387</v>
      </c>
      <c r="K21" s="72">
        <v>196</v>
      </c>
      <c r="L21" s="72">
        <v>191</v>
      </c>
      <c r="M21" s="72"/>
      <c r="N21" s="72">
        <v>464</v>
      </c>
      <c r="O21" s="72">
        <v>226</v>
      </c>
      <c r="P21" s="72">
        <v>238</v>
      </c>
      <c r="Q21" s="72"/>
      <c r="R21" s="72">
        <v>54</v>
      </c>
      <c r="S21" s="72">
        <v>18</v>
      </c>
      <c r="T21" s="72">
        <v>36</v>
      </c>
    </row>
    <row r="22" spans="1:20" x14ac:dyDescent="0.25">
      <c r="A22" s="27" t="s">
        <v>356</v>
      </c>
      <c r="B22" s="72">
        <f t="shared" si="0"/>
        <v>4679</v>
      </c>
      <c r="C22" s="72">
        <f t="shared" si="0"/>
        <v>2265</v>
      </c>
      <c r="D22" s="72">
        <f t="shared" si="1"/>
        <v>2414</v>
      </c>
      <c r="E22" s="72"/>
      <c r="F22" s="72">
        <v>402</v>
      </c>
      <c r="G22" s="72">
        <v>228</v>
      </c>
      <c r="H22" s="72">
        <v>174</v>
      </c>
      <c r="I22" s="72"/>
      <c r="J22" s="72">
        <v>1926</v>
      </c>
      <c r="K22" s="72">
        <v>1001</v>
      </c>
      <c r="L22" s="72">
        <v>925</v>
      </c>
      <c r="M22" s="72"/>
      <c r="N22" s="72">
        <v>2216</v>
      </c>
      <c r="O22" s="72">
        <v>988</v>
      </c>
      <c r="P22" s="72">
        <v>1228</v>
      </c>
      <c r="Q22" s="72"/>
      <c r="R22" s="72">
        <v>135</v>
      </c>
      <c r="S22" s="72">
        <v>48</v>
      </c>
      <c r="T22" s="72">
        <v>87</v>
      </c>
    </row>
    <row r="23" spans="1:20" x14ac:dyDescent="0.25">
      <c r="A23" s="27" t="s">
        <v>357</v>
      </c>
      <c r="B23" s="72">
        <f t="shared" si="0"/>
        <v>4862</v>
      </c>
      <c r="C23" s="72">
        <f t="shared" si="0"/>
        <v>2102</v>
      </c>
      <c r="D23" s="72">
        <f t="shared" si="1"/>
        <v>2760</v>
      </c>
      <c r="E23" s="72"/>
      <c r="F23" s="72">
        <v>512</v>
      </c>
      <c r="G23" s="72">
        <v>254</v>
      </c>
      <c r="H23" s="72">
        <v>258</v>
      </c>
      <c r="I23" s="72"/>
      <c r="J23" s="72">
        <v>2016</v>
      </c>
      <c r="K23" s="72">
        <v>948</v>
      </c>
      <c r="L23" s="72">
        <v>1068</v>
      </c>
      <c r="M23" s="72"/>
      <c r="N23" s="72">
        <v>2204</v>
      </c>
      <c r="O23" s="72">
        <v>869</v>
      </c>
      <c r="P23" s="72">
        <v>1335</v>
      </c>
      <c r="Q23" s="72"/>
      <c r="R23" s="72">
        <v>130</v>
      </c>
      <c r="S23" s="72">
        <v>31</v>
      </c>
      <c r="T23" s="72">
        <v>99</v>
      </c>
    </row>
    <row r="24" spans="1:20" x14ac:dyDescent="0.25">
      <c r="A24" s="27" t="s">
        <v>358</v>
      </c>
      <c r="B24" s="72">
        <f t="shared" si="0"/>
        <v>4512</v>
      </c>
      <c r="C24" s="72">
        <f t="shared" si="0"/>
        <v>1754</v>
      </c>
      <c r="D24" s="72">
        <f t="shared" si="1"/>
        <v>2758</v>
      </c>
      <c r="E24" s="72"/>
      <c r="F24" s="72">
        <v>625</v>
      </c>
      <c r="G24" s="72">
        <v>290</v>
      </c>
      <c r="H24" s="72">
        <v>335</v>
      </c>
      <c r="I24" s="72"/>
      <c r="J24" s="72">
        <v>1761</v>
      </c>
      <c r="K24" s="72">
        <v>719</v>
      </c>
      <c r="L24" s="72">
        <v>1042</v>
      </c>
      <c r="M24" s="72"/>
      <c r="N24" s="72">
        <v>2032</v>
      </c>
      <c r="O24" s="72">
        <v>729</v>
      </c>
      <c r="P24" s="72">
        <v>1303</v>
      </c>
      <c r="Q24" s="72"/>
      <c r="R24" s="72">
        <v>94</v>
      </c>
      <c r="S24" s="72">
        <v>16</v>
      </c>
      <c r="T24" s="72">
        <v>78</v>
      </c>
    </row>
    <row r="25" spans="1:20" x14ac:dyDescent="0.25">
      <c r="A25" s="27" t="s">
        <v>359</v>
      </c>
      <c r="B25" s="72">
        <f t="shared" si="0"/>
        <v>3245</v>
      </c>
      <c r="C25" s="72">
        <f t="shared" si="0"/>
        <v>1222</v>
      </c>
      <c r="D25" s="72">
        <f t="shared" si="1"/>
        <v>2023</v>
      </c>
      <c r="E25" s="72"/>
      <c r="F25" s="72">
        <v>597</v>
      </c>
      <c r="G25" s="72">
        <v>247</v>
      </c>
      <c r="H25" s="72">
        <v>350</v>
      </c>
      <c r="I25" s="72"/>
      <c r="J25" s="72">
        <v>1219</v>
      </c>
      <c r="K25" s="72">
        <v>483</v>
      </c>
      <c r="L25" s="72">
        <v>736</v>
      </c>
      <c r="M25" s="72"/>
      <c r="N25" s="72">
        <v>1357</v>
      </c>
      <c r="O25" s="72">
        <v>479</v>
      </c>
      <c r="P25" s="72">
        <v>878</v>
      </c>
      <c r="Q25" s="72"/>
      <c r="R25" s="72">
        <v>72</v>
      </c>
      <c r="S25" s="72">
        <v>13</v>
      </c>
      <c r="T25" s="72">
        <v>59</v>
      </c>
    </row>
    <row r="26" spans="1:20" x14ac:dyDescent="0.25">
      <c r="A26" s="27" t="s">
        <v>360</v>
      </c>
      <c r="B26" s="72">
        <f t="shared" si="0"/>
        <v>1927</v>
      </c>
      <c r="C26" s="72">
        <f t="shared" si="0"/>
        <v>632</v>
      </c>
      <c r="D26" s="72">
        <f t="shared" si="1"/>
        <v>1295</v>
      </c>
      <c r="E26" s="72"/>
      <c r="F26" s="72">
        <v>436</v>
      </c>
      <c r="G26" s="72">
        <v>170</v>
      </c>
      <c r="H26" s="72">
        <v>266</v>
      </c>
      <c r="I26" s="72"/>
      <c r="J26" s="72">
        <v>703</v>
      </c>
      <c r="K26" s="72">
        <v>241</v>
      </c>
      <c r="L26" s="72">
        <v>462</v>
      </c>
      <c r="M26" s="72"/>
      <c r="N26" s="72">
        <v>752</v>
      </c>
      <c r="O26" s="72">
        <v>215</v>
      </c>
      <c r="P26" s="72">
        <v>537</v>
      </c>
      <c r="Q26" s="72"/>
      <c r="R26" s="72">
        <v>36</v>
      </c>
      <c r="S26" s="72">
        <v>6</v>
      </c>
      <c r="T26" s="72">
        <v>30</v>
      </c>
    </row>
    <row r="27" spans="1:20" ht="13.5" thickBot="1" x14ac:dyDescent="0.3">
      <c r="A27" s="32" t="s">
        <v>361</v>
      </c>
      <c r="B27" s="73">
        <f t="shared" si="0"/>
        <v>2240</v>
      </c>
      <c r="C27" s="73">
        <f t="shared" si="0"/>
        <v>866</v>
      </c>
      <c r="D27" s="73">
        <f t="shared" si="1"/>
        <v>1374</v>
      </c>
      <c r="E27" s="73"/>
      <c r="F27" s="73">
        <v>734</v>
      </c>
      <c r="G27" s="73">
        <v>316</v>
      </c>
      <c r="H27" s="73">
        <v>418</v>
      </c>
      <c r="I27" s="73"/>
      <c r="J27" s="73">
        <v>776</v>
      </c>
      <c r="K27" s="73">
        <v>299</v>
      </c>
      <c r="L27" s="73">
        <v>477</v>
      </c>
      <c r="M27" s="73"/>
      <c r="N27" s="73">
        <v>695</v>
      </c>
      <c r="O27" s="73">
        <v>247</v>
      </c>
      <c r="P27" s="73">
        <v>448</v>
      </c>
      <c r="Q27" s="73"/>
      <c r="R27" s="73">
        <v>35</v>
      </c>
      <c r="S27" s="73">
        <v>4</v>
      </c>
      <c r="T27" s="73">
        <v>31</v>
      </c>
    </row>
    <row r="28" spans="1:20" ht="15" customHeight="1" x14ac:dyDescent="0.25">
      <c r="A28" s="445" t="s">
        <v>972</v>
      </c>
      <c r="B28" s="445"/>
      <c r="C28" s="445"/>
      <c r="D28" s="445"/>
      <c r="E28" s="445"/>
      <c r="F28" s="445"/>
      <c r="G28" s="445"/>
      <c r="H28" s="445"/>
      <c r="I28" s="445"/>
      <c r="J28" s="445"/>
      <c r="K28" s="445"/>
      <c r="L28" s="445"/>
      <c r="M28" s="445"/>
      <c r="N28" s="445"/>
      <c r="O28" s="445"/>
      <c r="P28" s="445"/>
      <c r="Q28" s="445"/>
      <c r="R28" s="445"/>
      <c r="S28" s="445"/>
      <c r="T28" s="445"/>
    </row>
    <row r="29" spans="1:20" ht="15" customHeight="1" x14ac:dyDescent="0.25">
      <c r="A29" s="446"/>
      <c r="B29" s="446"/>
      <c r="C29" s="446"/>
      <c r="D29" s="446"/>
      <c r="E29" s="446"/>
      <c r="F29" s="446"/>
      <c r="G29" s="446"/>
      <c r="H29" s="446"/>
      <c r="I29" s="446"/>
      <c r="J29" s="446"/>
      <c r="K29" s="446"/>
      <c r="L29" s="446"/>
      <c r="M29" s="446"/>
      <c r="N29" s="446"/>
      <c r="O29" s="446"/>
      <c r="P29" s="446"/>
      <c r="Q29" s="446"/>
      <c r="R29" s="446"/>
      <c r="S29" s="446"/>
      <c r="T29" s="446"/>
    </row>
    <row r="30" spans="1:20" ht="15" customHeight="1" x14ac:dyDescent="0.25">
      <c r="A30" s="8" t="s">
        <v>262</v>
      </c>
      <c r="B30" s="8"/>
      <c r="C30" s="8"/>
      <c r="D30" s="8"/>
      <c r="E30" s="8"/>
      <c r="F30" s="8"/>
      <c r="G30" s="8"/>
      <c r="H30" s="8"/>
      <c r="I30" s="8"/>
      <c r="J30" s="8"/>
      <c r="K30" s="8"/>
      <c r="L30" s="8"/>
      <c r="M30" s="8"/>
      <c r="N30" s="8"/>
      <c r="O30" s="8"/>
      <c r="P30" s="8"/>
      <c r="Q30" s="8"/>
      <c r="R30" s="8"/>
      <c r="S30" s="8"/>
      <c r="T30" s="8"/>
    </row>
    <row r="32" spans="1:20" x14ac:dyDescent="0.25">
      <c r="F32" s="245"/>
      <c r="G32" s="245"/>
      <c r="H32" s="245"/>
      <c r="J32" s="245"/>
      <c r="K32" s="245"/>
      <c r="L32" s="245"/>
      <c r="N32" s="245"/>
      <c r="O32" s="245"/>
      <c r="P32" s="245"/>
      <c r="R32" s="245"/>
      <c r="S32" s="245"/>
      <c r="T32" s="245"/>
    </row>
  </sheetData>
  <mergeCells count="13">
    <mergeCell ref="A4:T4"/>
    <mergeCell ref="A5:T5"/>
    <mergeCell ref="A6:T6"/>
    <mergeCell ref="A1:T1"/>
    <mergeCell ref="A2:T2"/>
    <mergeCell ref="A3:T3"/>
    <mergeCell ref="A28:T29"/>
    <mergeCell ref="A7:A8"/>
    <mergeCell ref="B7:D7"/>
    <mergeCell ref="F7:H7"/>
    <mergeCell ref="J7:L7"/>
    <mergeCell ref="N7:P7"/>
    <mergeCell ref="R7:T7"/>
  </mergeCells>
  <hyperlinks>
    <hyperlink ref="U2" location="Contenido!A1" display="Contenido" xr:uid="{076E32F0-2200-496A-BCE8-261BF4469649}"/>
  </hyperlinks>
  <printOptions horizontalCentered="1"/>
  <pageMargins left="0.39370078740157483" right="0.39370078740157483" top="0.39370078740157483" bottom="0.39370078740157483" header="0.31496062992125984" footer="0.31496062992125984"/>
  <pageSetup paperSize="172" scale="86" fitToHeight="0"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BD87-FD4B-4DA3-9F1E-360750355BFA}">
  <sheetPr codeName="Hoja148">
    <tabColor rgb="FFAFCAFF"/>
    <pageSetUpPr fitToPage="1"/>
  </sheetPr>
  <dimension ref="A1:L33"/>
  <sheetViews>
    <sheetView showGridLines="0" showOutlineSymbols="0" showWhiteSpace="0" workbookViewId="0">
      <selection activeCell="A31" sqref="A31:D32"/>
    </sheetView>
  </sheetViews>
  <sheetFormatPr baseColWidth="10" defaultColWidth="11" defaultRowHeight="13" x14ac:dyDescent="0.25"/>
  <cols>
    <col min="1" max="1" width="15.5" style="161" customWidth="1"/>
    <col min="2" max="4" width="12.83203125" style="55" customWidth="1"/>
    <col min="5" max="16384" width="11" style="8"/>
  </cols>
  <sheetData>
    <row r="1" spans="1:12" ht="15" customHeight="1" x14ac:dyDescent="0.25">
      <c r="A1" s="436" t="s">
        <v>678</v>
      </c>
      <c r="B1" s="436"/>
      <c r="C1" s="436"/>
      <c r="D1" s="436"/>
      <c r="E1" s="19"/>
    </row>
    <row r="2" spans="1:12" ht="15" customHeight="1" x14ac:dyDescent="0.25">
      <c r="A2" s="485" t="s">
        <v>666</v>
      </c>
      <c r="B2" s="485"/>
      <c r="C2" s="485"/>
      <c r="D2" s="485"/>
      <c r="E2" s="91" t="s">
        <v>0</v>
      </c>
    </row>
    <row r="3" spans="1:12" ht="15" customHeight="1" x14ac:dyDescent="0.25">
      <c r="A3" s="485"/>
      <c r="B3" s="485"/>
      <c r="C3" s="485"/>
      <c r="D3" s="485"/>
    </row>
    <row r="4" spans="1:12" ht="14.5" x14ac:dyDescent="0.25">
      <c r="A4" s="474" t="s">
        <v>573</v>
      </c>
      <c r="B4" s="437"/>
      <c r="C4" s="437"/>
      <c r="D4" s="437"/>
    </row>
    <row r="5" spans="1:12" ht="14.5" x14ac:dyDescent="0.25">
      <c r="A5" s="474" t="s">
        <v>679</v>
      </c>
      <c r="B5" s="474"/>
      <c r="C5" s="474"/>
      <c r="D5" s="474"/>
    </row>
    <row r="6" spans="1:12" ht="14.5" x14ac:dyDescent="0.25">
      <c r="A6" s="437" t="s">
        <v>905</v>
      </c>
      <c r="B6" s="437"/>
      <c r="C6" s="437"/>
      <c r="D6" s="437"/>
    </row>
    <row r="7" spans="1:12" ht="14.5" x14ac:dyDescent="0.25">
      <c r="A7" s="436" t="s">
        <v>909</v>
      </c>
      <c r="B7" s="436"/>
      <c r="C7" s="436"/>
      <c r="D7" s="436"/>
      <c r="I7" s="436"/>
      <c r="J7" s="436"/>
      <c r="K7" s="436"/>
      <c r="L7" s="436"/>
    </row>
    <row r="8" spans="1:12" s="6" customFormat="1" ht="22.5" customHeight="1" x14ac:dyDescent="0.25">
      <c r="A8" s="439" t="s">
        <v>574</v>
      </c>
      <c r="B8" s="484" t="s">
        <v>674</v>
      </c>
      <c r="C8" s="484"/>
      <c r="D8" s="484"/>
      <c r="I8" s="485"/>
      <c r="J8" s="485"/>
      <c r="K8" s="485"/>
      <c r="L8" s="485"/>
    </row>
    <row r="9" spans="1:12" s="6" customFormat="1" ht="22.5" customHeight="1" x14ac:dyDescent="0.25">
      <c r="A9" s="439"/>
      <c r="B9" s="112" t="s">
        <v>188</v>
      </c>
      <c r="C9" s="112" t="s">
        <v>258</v>
      </c>
      <c r="D9" s="112" t="s">
        <v>259</v>
      </c>
      <c r="I9" s="485"/>
      <c r="J9" s="485"/>
      <c r="K9" s="485"/>
      <c r="L9" s="485"/>
    </row>
    <row r="10" spans="1:12" s="6" customFormat="1" ht="14.5" x14ac:dyDescent="0.25">
      <c r="A10" s="161"/>
      <c r="B10" s="162"/>
      <c r="C10" s="162"/>
      <c r="D10" s="162"/>
      <c r="I10" s="474"/>
      <c r="J10" s="437"/>
      <c r="K10" s="437"/>
      <c r="L10" s="437"/>
    </row>
    <row r="11" spans="1:12" s="6" customFormat="1" ht="14.5" x14ac:dyDescent="0.25">
      <c r="A11" s="157" t="s">
        <v>188</v>
      </c>
      <c r="B11" s="70">
        <f>SUM(B12:B30)</f>
        <v>18032</v>
      </c>
      <c r="C11" s="70">
        <f>SUM(C12:C30)</f>
        <v>5189</v>
      </c>
      <c r="D11" s="70">
        <f>SUM(D12:D30)</f>
        <v>12843</v>
      </c>
      <c r="I11" s="474"/>
      <c r="J11" s="474"/>
      <c r="K11" s="474"/>
      <c r="L11" s="474"/>
    </row>
    <row r="12" spans="1:12" ht="14.5" x14ac:dyDescent="0.25">
      <c r="A12" s="27">
        <v>12</v>
      </c>
      <c r="B12" s="72">
        <v>4</v>
      </c>
      <c r="C12" s="72">
        <v>2</v>
      </c>
      <c r="D12" s="72">
        <v>2</v>
      </c>
      <c r="I12" s="437"/>
      <c r="J12" s="437"/>
      <c r="K12" s="437"/>
      <c r="L12" s="437"/>
    </row>
    <row r="13" spans="1:12" ht="14.5" x14ac:dyDescent="0.25">
      <c r="A13" s="27">
        <v>13</v>
      </c>
      <c r="B13" s="72">
        <v>18</v>
      </c>
      <c r="C13" s="72">
        <v>6</v>
      </c>
      <c r="D13" s="72">
        <v>12</v>
      </c>
      <c r="I13" s="436"/>
      <c r="J13" s="436"/>
      <c r="K13" s="436"/>
      <c r="L13" s="436"/>
    </row>
    <row r="14" spans="1:12" x14ac:dyDescent="0.25">
      <c r="A14" s="27">
        <v>14</v>
      </c>
      <c r="B14" s="72">
        <v>54</v>
      </c>
      <c r="C14" s="72">
        <v>26</v>
      </c>
      <c r="D14" s="72">
        <v>28</v>
      </c>
    </row>
    <row r="15" spans="1:12" x14ac:dyDescent="0.25">
      <c r="A15" s="27">
        <v>15</v>
      </c>
      <c r="B15" s="72">
        <v>592</v>
      </c>
      <c r="C15" s="72">
        <v>238</v>
      </c>
      <c r="D15" s="72">
        <v>354</v>
      </c>
    </row>
    <row r="16" spans="1:12" x14ac:dyDescent="0.25">
      <c r="A16" s="27">
        <v>16</v>
      </c>
      <c r="B16" s="72">
        <v>749</v>
      </c>
      <c r="C16" s="72">
        <v>328</v>
      </c>
      <c r="D16" s="72">
        <v>421</v>
      </c>
    </row>
    <row r="17" spans="1:4" x14ac:dyDescent="0.25">
      <c r="A17" s="27">
        <v>17</v>
      </c>
      <c r="B17" s="72">
        <v>977</v>
      </c>
      <c r="C17" s="72">
        <v>394</v>
      </c>
      <c r="D17" s="72">
        <v>583</v>
      </c>
    </row>
    <row r="18" spans="1:4" x14ac:dyDescent="0.25">
      <c r="A18" s="27">
        <v>18</v>
      </c>
      <c r="B18" s="72">
        <v>904</v>
      </c>
      <c r="C18" s="72">
        <v>358</v>
      </c>
      <c r="D18" s="72">
        <v>546</v>
      </c>
    </row>
    <row r="19" spans="1:4" x14ac:dyDescent="0.25">
      <c r="A19" s="27">
        <v>19</v>
      </c>
      <c r="B19" s="72">
        <v>765</v>
      </c>
      <c r="C19" s="72">
        <v>295</v>
      </c>
      <c r="D19" s="72">
        <v>470</v>
      </c>
    </row>
    <row r="20" spans="1:4" x14ac:dyDescent="0.25">
      <c r="A20" s="27">
        <v>20</v>
      </c>
      <c r="B20" s="72">
        <v>653</v>
      </c>
      <c r="C20" s="72">
        <v>231</v>
      </c>
      <c r="D20" s="72">
        <v>422</v>
      </c>
    </row>
    <row r="21" spans="1:4" x14ac:dyDescent="0.25">
      <c r="A21" s="27">
        <v>21</v>
      </c>
      <c r="B21" s="72">
        <v>611</v>
      </c>
      <c r="C21" s="72">
        <v>220</v>
      </c>
      <c r="D21" s="72">
        <v>391</v>
      </c>
    </row>
    <row r="22" spans="1:4" x14ac:dyDescent="0.25">
      <c r="A22" s="27">
        <v>22</v>
      </c>
      <c r="B22" s="72">
        <v>601</v>
      </c>
      <c r="C22" s="72">
        <v>205</v>
      </c>
      <c r="D22" s="72">
        <v>396</v>
      </c>
    </row>
    <row r="23" spans="1:4" x14ac:dyDescent="0.25">
      <c r="A23" s="27">
        <v>23</v>
      </c>
      <c r="B23" s="72">
        <v>559</v>
      </c>
      <c r="C23" s="72">
        <v>178</v>
      </c>
      <c r="D23" s="72">
        <v>381</v>
      </c>
    </row>
    <row r="24" spans="1:4" x14ac:dyDescent="0.25">
      <c r="A24" s="27">
        <v>24</v>
      </c>
      <c r="B24" s="72">
        <v>513</v>
      </c>
      <c r="C24" s="72">
        <v>156</v>
      </c>
      <c r="D24" s="72">
        <v>357</v>
      </c>
    </row>
    <row r="25" spans="1:4" x14ac:dyDescent="0.25">
      <c r="A25" s="27" t="s">
        <v>356</v>
      </c>
      <c r="B25" s="72">
        <v>2353</v>
      </c>
      <c r="C25" s="72">
        <v>691</v>
      </c>
      <c r="D25" s="72">
        <v>1662</v>
      </c>
    </row>
    <row r="26" spans="1:4" x14ac:dyDescent="0.25">
      <c r="A26" s="27" t="s">
        <v>357</v>
      </c>
      <c r="B26" s="72">
        <v>2321</v>
      </c>
      <c r="C26" s="72">
        <v>555</v>
      </c>
      <c r="D26" s="72">
        <v>1766</v>
      </c>
    </row>
    <row r="27" spans="1:4" x14ac:dyDescent="0.25">
      <c r="A27" s="27" t="s">
        <v>358</v>
      </c>
      <c r="B27" s="72">
        <v>2002</v>
      </c>
      <c r="C27" s="72">
        <v>465</v>
      </c>
      <c r="D27" s="72">
        <v>1537</v>
      </c>
    </row>
    <row r="28" spans="1:4" x14ac:dyDescent="0.25">
      <c r="A28" s="27" t="s">
        <v>359</v>
      </c>
      <c r="B28" s="72">
        <v>1405</v>
      </c>
      <c r="C28" s="72">
        <v>278</v>
      </c>
      <c r="D28" s="72">
        <v>1127</v>
      </c>
    </row>
    <row r="29" spans="1:4" x14ac:dyDescent="0.25">
      <c r="A29" s="27" t="s">
        <v>360</v>
      </c>
      <c r="B29" s="72">
        <v>984</v>
      </c>
      <c r="C29" s="72">
        <v>203</v>
      </c>
      <c r="D29" s="72">
        <v>781</v>
      </c>
    </row>
    <row r="30" spans="1:4" ht="13.5" thickBot="1" x14ac:dyDescent="0.3">
      <c r="A30" s="32" t="s">
        <v>361</v>
      </c>
      <c r="B30" s="73">
        <v>1967</v>
      </c>
      <c r="C30" s="73">
        <v>360</v>
      </c>
      <c r="D30" s="73">
        <v>1607</v>
      </c>
    </row>
    <row r="31" spans="1:4" ht="15" customHeight="1" x14ac:dyDescent="0.25">
      <c r="A31" s="445" t="s">
        <v>971</v>
      </c>
      <c r="B31" s="445"/>
      <c r="C31" s="445"/>
      <c r="D31" s="445"/>
    </row>
    <row r="32" spans="1:4" ht="15" customHeight="1" x14ac:dyDescent="0.25">
      <c r="A32" s="446"/>
      <c r="B32" s="446"/>
      <c r="C32" s="446"/>
      <c r="D32" s="446"/>
    </row>
    <row r="33" spans="1:4" ht="28.5" customHeight="1" x14ac:dyDescent="0.25">
      <c r="A33" s="446" t="s">
        <v>262</v>
      </c>
      <c r="B33" s="446"/>
      <c r="C33" s="446"/>
      <c r="D33" s="446"/>
    </row>
  </sheetData>
  <mergeCells count="16">
    <mergeCell ref="I13:L13"/>
    <mergeCell ref="A2:D3"/>
    <mergeCell ref="A5:D5"/>
    <mergeCell ref="I7:L7"/>
    <mergeCell ref="I8:L9"/>
    <mergeCell ref="I10:L10"/>
    <mergeCell ref="I11:L11"/>
    <mergeCell ref="I12:L12"/>
    <mergeCell ref="A8:A9"/>
    <mergeCell ref="B8:D8"/>
    <mergeCell ref="A31:D32"/>
    <mergeCell ref="A33:D33"/>
    <mergeCell ref="A1:D1"/>
    <mergeCell ref="A4:D4"/>
    <mergeCell ref="A6:D6"/>
    <mergeCell ref="A7:D7"/>
  </mergeCells>
  <conditionalFormatting sqref="B11:D30">
    <cfRule type="cellIs" dxfId="68" priority="4" operator="equal">
      <formula>0</formula>
    </cfRule>
  </conditionalFormatting>
  <hyperlinks>
    <hyperlink ref="E2" location="Contenido!A1" display="Contenido" xr:uid="{9CC4EF57-1A72-45D4-BC99-2E5F9D8EA4F4}"/>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2A40F-7784-4050-84F6-676CF9758B72}">
  <sheetPr codeName="Hoja149">
    <tabColor rgb="FFAFCAFF"/>
    <pageSetUpPr fitToPage="1"/>
  </sheetPr>
  <dimension ref="A1:Q44"/>
  <sheetViews>
    <sheetView showGridLines="0" showOutlineSymbols="0" showWhiteSpace="0" topLeftCell="A10" zoomScaleNormal="100" workbookViewId="0">
      <selection activeCell="C35" sqref="C35"/>
    </sheetView>
  </sheetViews>
  <sheetFormatPr baseColWidth="10" defaultColWidth="11" defaultRowHeight="13" x14ac:dyDescent="0.25"/>
  <cols>
    <col min="1" max="1" width="38.832031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6384" width="11" style="8"/>
  </cols>
  <sheetData>
    <row r="1" spans="1:17" ht="15" customHeight="1" x14ac:dyDescent="0.25">
      <c r="A1" s="437" t="s">
        <v>680</v>
      </c>
      <c r="B1" s="437"/>
      <c r="C1" s="437"/>
      <c r="D1" s="437"/>
      <c r="E1" s="437"/>
      <c r="F1" s="437"/>
      <c r="G1" s="437"/>
      <c r="H1" s="437"/>
      <c r="I1" s="437"/>
      <c r="J1" s="437"/>
      <c r="K1" s="437"/>
      <c r="L1" s="437"/>
      <c r="M1" s="437"/>
      <c r="N1" s="437"/>
      <c r="O1" s="437"/>
      <c r="P1" s="437"/>
      <c r="Q1" s="19"/>
    </row>
    <row r="2" spans="1:17" ht="15" customHeight="1" x14ac:dyDescent="0.25">
      <c r="A2" s="437" t="s">
        <v>1082</v>
      </c>
      <c r="B2" s="437"/>
      <c r="C2" s="437"/>
      <c r="D2" s="437"/>
      <c r="E2" s="437"/>
      <c r="F2" s="437"/>
      <c r="G2" s="437"/>
      <c r="H2" s="437"/>
      <c r="I2" s="437"/>
      <c r="J2" s="437"/>
      <c r="K2" s="437"/>
      <c r="L2" s="437"/>
      <c r="M2" s="437"/>
      <c r="N2" s="437"/>
      <c r="O2" s="437"/>
      <c r="P2" s="437"/>
      <c r="Q2" s="91" t="s">
        <v>0</v>
      </c>
    </row>
    <row r="3" spans="1:17" ht="15" customHeight="1" x14ac:dyDescent="0.25">
      <c r="A3" s="474" t="s">
        <v>656</v>
      </c>
      <c r="B3" s="474"/>
      <c r="C3" s="474"/>
      <c r="D3" s="474"/>
      <c r="E3" s="474"/>
      <c r="F3" s="474"/>
      <c r="G3" s="474"/>
      <c r="H3" s="474"/>
      <c r="I3" s="474"/>
      <c r="J3" s="474"/>
      <c r="K3" s="474"/>
      <c r="L3" s="474"/>
      <c r="M3" s="474"/>
      <c r="N3" s="474"/>
      <c r="O3" s="474"/>
      <c r="P3" s="474"/>
      <c r="Q3" s="6"/>
    </row>
    <row r="4" spans="1:17" ht="14.5" x14ac:dyDescent="0.25">
      <c r="A4" s="437" t="s">
        <v>633</v>
      </c>
      <c r="B4" s="437"/>
      <c r="C4" s="437"/>
      <c r="D4" s="437"/>
      <c r="E4" s="437"/>
      <c r="F4" s="437"/>
      <c r="G4" s="437"/>
      <c r="H4" s="437"/>
      <c r="I4" s="437"/>
      <c r="J4" s="437"/>
      <c r="K4" s="437"/>
      <c r="L4" s="437"/>
      <c r="M4" s="437"/>
      <c r="N4" s="437"/>
      <c r="O4" s="437"/>
      <c r="P4" s="437"/>
      <c r="Q4" s="6"/>
    </row>
    <row r="5" spans="1:17" ht="14.5" x14ac:dyDescent="0.25">
      <c r="A5" s="437" t="s">
        <v>657</v>
      </c>
      <c r="B5" s="437"/>
      <c r="C5" s="437"/>
      <c r="D5" s="437"/>
      <c r="E5" s="437"/>
      <c r="F5" s="437"/>
      <c r="G5" s="437"/>
      <c r="H5" s="437"/>
      <c r="I5" s="437"/>
      <c r="J5" s="437"/>
      <c r="K5" s="437"/>
      <c r="L5" s="437"/>
      <c r="M5" s="437"/>
      <c r="N5" s="437"/>
      <c r="O5" s="437"/>
      <c r="P5" s="437"/>
    </row>
    <row r="6" spans="1:17" ht="14.5" x14ac:dyDescent="0.25">
      <c r="A6" s="436" t="s">
        <v>909</v>
      </c>
      <c r="B6" s="436"/>
      <c r="C6" s="436"/>
      <c r="D6" s="436"/>
      <c r="E6" s="436"/>
      <c r="F6" s="436"/>
      <c r="G6" s="436"/>
      <c r="H6" s="436"/>
      <c r="I6" s="436"/>
      <c r="J6" s="436"/>
      <c r="K6" s="436"/>
      <c r="L6" s="436"/>
      <c r="M6" s="436"/>
      <c r="N6" s="436"/>
      <c r="O6" s="436"/>
      <c r="P6" s="436"/>
    </row>
    <row r="7" spans="1:17" s="6" customFormat="1" ht="18.75" customHeight="1" x14ac:dyDescent="0.25">
      <c r="A7" s="438" t="s">
        <v>374</v>
      </c>
      <c r="B7" s="449" t="s">
        <v>188</v>
      </c>
      <c r="C7" s="449"/>
      <c r="D7" s="449"/>
      <c r="E7" s="121"/>
      <c r="F7" s="483" t="s">
        <v>243</v>
      </c>
      <c r="G7" s="483"/>
      <c r="H7" s="483"/>
      <c r="I7" s="121"/>
      <c r="J7" s="483" t="s">
        <v>244</v>
      </c>
      <c r="K7" s="483"/>
      <c r="L7" s="483"/>
      <c r="M7" s="121"/>
      <c r="N7" s="483" t="s">
        <v>245</v>
      </c>
      <c r="O7" s="483"/>
      <c r="P7" s="483"/>
    </row>
    <row r="8" spans="1:17" s="6" customFormat="1" ht="18.75" customHeight="1" x14ac:dyDescent="0.25">
      <c r="A8" s="438"/>
      <c r="B8" s="119"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row>
    <row r="9" spans="1:17" s="6" customFormat="1" ht="15" customHeight="1" x14ac:dyDescent="0.25">
      <c r="A9" s="161"/>
      <c r="B9" s="486" t="s">
        <v>658</v>
      </c>
      <c r="C9" s="486"/>
      <c r="D9" s="486"/>
      <c r="E9" s="486"/>
      <c r="F9" s="486"/>
      <c r="G9" s="486"/>
      <c r="H9" s="486"/>
      <c r="I9" s="486"/>
      <c r="J9" s="486"/>
      <c r="K9" s="486"/>
      <c r="L9" s="486"/>
      <c r="M9" s="486"/>
      <c r="N9" s="486"/>
      <c r="O9" s="486"/>
      <c r="P9" s="486"/>
    </row>
    <row r="10" spans="1:17" s="6" customFormat="1" x14ac:dyDescent="0.25">
      <c r="A10" s="157" t="s">
        <v>188</v>
      </c>
      <c r="B10" s="80">
        <f>SUM(B11:B24)</f>
        <v>1477</v>
      </c>
      <c r="C10" s="80">
        <f t="shared" ref="C10:D10" si="0">SUM(C11:C24)</f>
        <v>662</v>
      </c>
      <c r="D10" s="80">
        <f t="shared" si="0"/>
        <v>815</v>
      </c>
      <c r="E10" s="70"/>
      <c r="F10" s="80">
        <f>SUM(F11:F24)</f>
        <v>164</v>
      </c>
      <c r="G10" s="80">
        <f t="shared" ref="G10" si="1">SUM(G11:G24)</f>
        <v>85</v>
      </c>
      <c r="H10" s="80">
        <f t="shared" ref="H10" si="2">SUM(H11:H24)</f>
        <v>79</v>
      </c>
      <c r="I10" s="70"/>
      <c r="J10" s="80">
        <f>SUM(J11:J24)</f>
        <v>625</v>
      </c>
      <c r="K10" s="80">
        <f t="shared" ref="K10" si="3">SUM(K11:K24)</f>
        <v>312</v>
      </c>
      <c r="L10" s="80">
        <f t="shared" ref="L10" si="4">SUM(L11:L24)</f>
        <v>313</v>
      </c>
      <c r="M10" s="70"/>
      <c r="N10" s="80">
        <f>SUM(N11:N24)</f>
        <v>688</v>
      </c>
      <c r="O10" s="80">
        <f t="shared" ref="O10" si="5">SUM(O11:O24)</f>
        <v>265</v>
      </c>
      <c r="P10" s="80">
        <f t="shared" ref="P10" si="6">SUM(P11:P24)</f>
        <v>423</v>
      </c>
    </row>
    <row r="11" spans="1:17" x14ac:dyDescent="0.25">
      <c r="A11" s="27" t="s">
        <v>378</v>
      </c>
      <c r="B11" s="81">
        <f>+F11+J11+N11</f>
        <v>84</v>
      </c>
      <c r="C11" s="81">
        <f t="shared" ref="C11:D11" si="7">+G11+K11+O11</f>
        <v>49</v>
      </c>
      <c r="D11" s="81">
        <f t="shared" si="7"/>
        <v>35</v>
      </c>
      <c r="E11" s="71"/>
      <c r="F11" s="71">
        <v>9</v>
      </c>
      <c r="G11" s="71">
        <v>6</v>
      </c>
      <c r="H11" s="71">
        <v>3</v>
      </c>
      <c r="I11" s="71"/>
      <c r="J11" s="71">
        <v>36</v>
      </c>
      <c r="K11" s="71">
        <v>19</v>
      </c>
      <c r="L11" s="71">
        <v>17</v>
      </c>
      <c r="M11" s="71"/>
      <c r="N11" s="71">
        <v>39</v>
      </c>
      <c r="O11" s="71">
        <v>24</v>
      </c>
      <c r="P11" s="71">
        <v>15</v>
      </c>
    </row>
    <row r="12" spans="1:17" x14ac:dyDescent="0.25">
      <c r="A12" s="27" t="s">
        <v>542</v>
      </c>
      <c r="B12" s="81">
        <f t="shared" ref="B12:B24" si="8">+F12+J12+N12</f>
        <v>14</v>
      </c>
      <c r="C12" s="81">
        <f t="shared" ref="C12:C24" si="9">+G12+K12+O12</f>
        <v>7</v>
      </c>
      <c r="D12" s="81">
        <f t="shared" ref="D12:D24" si="10">+H12+L12+P12</f>
        <v>7</v>
      </c>
      <c r="E12" s="71"/>
      <c r="F12" s="71">
        <v>2</v>
      </c>
      <c r="G12" s="71">
        <v>0</v>
      </c>
      <c r="H12" s="71">
        <v>2</v>
      </c>
      <c r="I12" s="71"/>
      <c r="J12" s="71">
        <v>6</v>
      </c>
      <c r="K12" s="71">
        <v>4</v>
      </c>
      <c r="L12" s="71">
        <v>2</v>
      </c>
      <c r="M12" s="71"/>
      <c r="N12" s="71">
        <v>6</v>
      </c>
      <c r="O12" s="71">
        <v>3</v>
      </c>
      <c r="P12" s="71">
        <v>3</v>
      </c>
    </row>
    <row r="13" spans="1:17" x14ac:dyDescent="0.25">
      <c r="A13" s="27" t="s">
        <v>543</v>
      </c>
      <c r="B13" s="81">
        <f t="shared" si="8"/>
        <v>35</v>
      </c>
      <c r="C13" s="81">
        <f t="shared" si="9"/>
        <v>10</v>
      </c>
      <c r="D13" s="81">
        <f t="shared" si="10"/>
        <v>25</v>
      </c>
      <c r="E13" s="71"/>
      <c r="F13" s="71">
        <v>2</v>
      </c>
      <c r="G13" s="71">
        <v>0</v>
      </c>
      <c r="H13" s="71">
        <v>2</v>
      </c>
      <c r="I13" s="71"/>
      <c r="J13" s="71">
        <v>15</v>
      </c>
      <c r="K13" s="71">
        <v>6</v>
      </c>
      <c r="L13" s="71">
        <v>9</v>
      </c>
      <c r="M13" s="71"/>
      <c r="N13" s="71">
        <v>18</v>
      </c>
      <c r="O13" s="71">
        <v>4</v>
      </c>
      <c r="P13" s="71">
        <v>14</v>
      </c>
    </row>
    <row r="14" spans="1:17" x14ac:dyDescent="0.25">
      <c r="A14" s="27" t="s">
        <v>379</v>
      </c>
      <c r="B14" s="81">
        <f t="shared" si="8"/>
        <v>704</v>
      </c>
      <c r="C14" s="81">
        <f t="shared" si="9"/>
        <v>299</v>
      </c>
      <c r="D14" s="81">
        <f t="shared" si="10"/>
        <v>405</v>
      </c>
      <c r="E14" s="71"/>
      <c r="F14" s="71">
        <v>84</v>
      </c>
      <c r="G14" s="71">
        <v>46</v>
      </c>
      <c r="H14" s="71">
        <v>38</v>
      </c>
      <c r="I14" s="71"/>
      <c r="J14" s="71">
        <v>270</v>
      </c>
      <c r="K14" s="71">
        <v>136</v>
      </c>
      <c r="L14" s="71">
        <v>134</v>
      </c>
      <c r="M14" s="71"/>
      <c r="N14" s="71">
        <v>350</v>
      </c>
      <c r="O14" s="71">
        <v>117</v>
      </c>
      <c r="P14" s="71">
        <v>233</v>
      </c>
    </row>
    <row r="15" spans="1:17" x14ac:dyDescent="0.25">
      <c r="A15" s="27" t="s">
        <v>380</v>
      </c>
      <c r="B15" s="81">
        <f t="shared" si="8"/>
        <v>99</v>
      </c>
      <c r="C15" s="81">
        <f t="shared" si="9"/>
        <v>49</v>
      </c>
      <c r="D15" s="81">
        <f t="shared" si="10"/>
        <v>50</v>
      </c>
      <c r="E15" s="71"/>
      <c r="F15" s="71">
        <v>10</v>
      </c>
      <c r="G15" s="71">
        <v>5</v>
      </c>
      <c r="H15" s="71">
        <v>5</v>
      </c>
      <c r="I15" s="71"/>
      <c r="J15" s="71">
        <v>46</v>
      </c>
      <c r="K15" s="71">
        <v>29</v>
      </c>
      <c r="L15" s="71">
        <v>17</v>
      </c>
      <c r="M15" s="71"/>
      <c r="N15" s="71">
        <v>43</v>
      </c>
      <c r="O15" s="71">
        <v>15</v>
      </c>
      <c r="P15" s="71">
        <v>28</v>
      </c>
    </row>
    <row r="16" spans="1:17" x14ac:dyDescent="0.25">
      <c r="A16" s="27" t="s">
        <v>544</v>
      </c>
      <c r="B16" s="81">
        <f t="shared" si="8"/>
        <v>2</v>
      </c>
      <c r="C16" s="81">
        <f t="shared" si="9"/>
        <v>2</v>
      </c>
      <c r="D16" s="81">
        <f t="shared" si="10"/>
        <v>0</v>
      </c>
      <c r="E16" s="71"/>
      <c r="F16" s="71">
        <v>0</v>
      </c>
      <c r="G16" s="71">
        <v>0</v>
      </c>
      <c r="H16" s="71">
        <v>0</v>
      </c>
      <c r="I16" s="71"/>
      <c r="J16" s="71">
        <v>2</v>
      </c>
      <c r="K16" s="71">
        <v>2</v>
      </c>
      <c r="L16" s="71">
        <v>0</v>
      </c>
      <c r="M16" s="71"/>
      <c r="N16" s="71">
        <v>0</v>
      </c>
      <c r="O16" s="71">
        <v>0</v>
      </c>
      <c r="P16" s="71">
        <v>0</v>
      </c>
    </row>
    <row r="17" spans="1:17" x14ac:dyDescent="0.25">
      <c r="A17" s="27" t="s">
        <v>545</v>
      </c>
      <c r="B17" s="81">
        <f t="shared" si="8"/>
        <v>52</v>
      </c>
      <c r="C17" s="81">
        <f t="shared" si="9"/>
        <v>26</v>
      </c>
      <c r="D17" s="81">
        <f t="shared" si="10"/>
        <v>26</v>
      </c>
      <c r="E17" s="71"/>
      <c r="F17" s="71">
        <v>15</v>
      </c>
      <c r="G17" s="71">
        <v>8</v>
      </c>
      <c r="H17" s="71">
        <v>7</v>
      </c>
      <c r="I17" s="71"/>
      <c r="J17" s="71">
        <v>29</v>
      </c>
      <c r="K17" s="71">
        <v>12</v>
      </c>
      <c r="L17" s="71">
        <v>17</v>
      </c>
      <c r="M17" s="71"/>
      <c r="N17" s="71">
        <v>8</v>
      </c>
      <c r="O17" s="71">
        <v>6</v>
      </c>
      <c r="P17" s="71">
        <v>2</v>
      </c>
    </row>
    <row r="18" spans="1:17" x14ac:dyDescent="0.25">
      <c r="A18" s="27" t="s">
        <v>546</v>
      </c>
      <c r="B18" s="81">
        <f t="shared" si="8"/>
        <v>7</v>
      </c>
      <c r="C18" s="81">
        <f t="shared" si="9"/>
        <v>2</v>
      </c>
      <c r="D18" s="81">
        <f t="shared" si="10"/>
        <v>5</v>
      </c>
      <c r="E18" s="71"/>
      <c r="F18" s="71">
        <v>0</v>
      </c>
      <c r="G18" s="71">
        <v>0</v>
      </c>
      <c r="H18" s="71">
        <v>0</v>
      </c>
      <c r="I18" s="71"/>
      <c r="J18" s="71">
        <v>3</v>
      </c>
      <c r="K18" s="71">
        <v>1</v>
      </c>
      <c r="L18" s="71">
        <v>2</v>
      </c>
      <c r="M18" s="71"/>
      <c r="N18" s="71">
        <v>4</v>
      </c>
      <c r="O18" s="71">
        <v>1</v>
      </c>
      <c r="P18" s="71">
        <v>3</v>
      </c>
    </row>
    <row r="19" spans="1:17" s="4" customFormat="1" x14ac:dyDescent="0.25">
      <c r="A19" s="27" t="s">
        <v>547</v>
      </c>
      <c r="B19" s="81">
        <f t="shared" si="8"/>
        <v>1</v>
      </c>
      <c r="C19" s="81">
        <f t="shared" si="9"/>
        <v>0</v>
      </c>
      <c r="D19" s="81">
        <f t="shared" si="10"/>
        <v>1</v>
      </c>
      <c r="E19" s="71"/>
      <c r="F19" s="71">
        <v>0</v>
      </c>
      <c r="G19" s="71">
        <v>0</v>
      </c>
      <c r="H19" s="71">
        <v>0</v>
      </c>
      <c r="I19" s="71"/>
      <c r="J19" s="71">
        <v>0</v>
      </c>
      <c r="K19" s="71">
        <v>0</v>
      </c>
      <c r="L19" s="71">
        <v>0</v>
      </c>
      <c r="M19" s="71"/>
      <c r="N19" s="71">
        <v>1</v>
      </c>
      <c r="O19" s="71">
        <v>0</v>
      </c>
      <c r="P19" s="71">
        <v>1</v>
      </c>
      <c r="Q19" s="7"/>
    </row>
    <row r="20" spans="1:17" x14ac:dyDescent="0.25">
      <c r="A20" s="27" t="s">
        <v>381</v>
      </c>
      <c r="B20" s="81">
        <f t="shared" si="8"/>
        <v>29</v>
      </c>
      <c r="C20" s="81">
        <f t="shared" si="9"/>
        <v>27</v>
      </c>
      <c r="D20" s="81">
        <f t="shared" si="10"/>
        <v>2</v>
      </c>
      <c r="E20" s="71"/>
      <c r="F20" s="71">
        <v>0</v>
      </c>
      <c r="G20" s="71">
        <v>0</v>
      </c>
      <c r="H20" s="71">
        <v>0</v>
      </c>
      <c r="I20" s="71"/>
      <c r="J20" s="71">
        <v>12</v>
      </c>
      <c r="K20" s="71">
        <v>12</v>
      </c>
      <c r="L20" s="71">
        <v>0</v>
      </c>
      <c r="M20" s="71"/>
      <c r="N20" s="71">
        <v>17</v>
      </c>
      <c r="O20" s="71">
        <v>15</v>
      </c>
      <c r="P20" s="71">
        <v>2</v>
      </c>
    </row>
    <row r="21" spans="1:17" ht="14.5" x14ac:dyDescent="0.25">
      <c r="A21" s="27" t="s">
        <v>958</v>
      </c>
      <c r="B21" s="81">
        <f t="shared" si="8"/>
        <v>70</v>
      </c>
      <c r="C21" s="81">
        <f t="shared" si="9"/>
        <v>39</v>
      </c>
      <c r="D21" s="81">
        <f t="shared" si="10"/>
        <v>31</v>
      </c>
      <c r="E21" s="71"/>
      <c r="F21" s="71">
        <v>3</v>
      </c>
      <c r="G21" s="71">
        <v>1</v>
      </c>
      <c r="H21" s="71">
        <v>2</v>
      </c>
      <c r="I21" s="71"/>
      <c r="J21" s="71">
        <v>46</v>
      </c>
      <c r="K21" s="71">
        <v>25</v>
      </c>
      <c r="L21" s="71">
        <v>21</v>
      </c>
      <c r="M21" s="71"/>
      <c r="N21" s="71">
        <v>21</v>
      </c>
      <c r="O21" s="71">
        <v>13</v>
      </c>
      <c r="P21" s="71">
        <v>8</v>
      </c>
    </row>
    <row r="22" spans="1:17" ht="14.5" x14ac:dyDescent="0.25">
      <c r="A22" s="27" t="s">
        <v>959</v>
      </c>
      <c r="B22" s="81">
        <f t="shared" si="8"/>
        <v>309</v>
      </c>
      <c r="C22" s="81">
        <f t="shared" si="9"/>
        <v>118</v>
      </c>
      <c r="D22" s="81">
        <f t="shared" si="10"/>
        <v>191</v>
      </c>
      <c r="E22" s="71"/>
      <c r="F22" s="71">
        <v>29</v>
      </c>
      <c r="G22" s="71">
        <v>12</v>
      </c>
      <c r="H22" s="71">
        <v>17</v>
      </c>
      <c r="I22" s="71"/>
      <c r="J22" s="71">
        <v>136</v>
      </c>
      <c r="K22" s="71">
        <v>54</v>
      </c>
      <c r="L22" s="71">
        <v>82</v>
      </c>
      <c r="M22" s="71"/>
      <c r="N22" s="71">
        <v>144</v>
      </c>
      <c r="O22" s="71">
        <v>52</v>
      </c>
      <c r="P22" s="71">
        <v>92</v>
      </c>
    </row>
    <row r="23" spans="1:17" x14ac:dyDescent="0.25">
      <c r="A23" s="27" t="s">
        <v>603</v>
      </c>
      <c r="B23" s="81">
        <f t="shared" si="8"/>
        <v>25</v>
      </c>
      <c r="C23" s="81">
        <f t="shared" si="9"/>
        <v>14</v>
      </c>
      <c r="D23" s="81">
        <f t="shared" si="10"/>
        <v>11</v>
      </c>
      <c r="E23" s="71"/>
      <c r="F23" s="71">
        <v>7</v>
      </c>
      <c r="G23" s="71">
        <v>5</v>
      </c>
      <c r="H23" s="71">
        <v>2</v>
      </c>
      <c r="I23" s="71"/>
      <c r="J23" s="71">
        <v>11</v>
      </c>
      <c r="K23" s="71">
        <v>4</v>
      </c>
      <c r="L23" s="71">
        <v>7</v>
      </c>
      <c r="M23" s="71"/>
      <c r="N23" s="71">
        <v>7</v>
      </c>
      <c r="O23" s="71">
        <v>5</v>
      </c>
      <c r="P23" s="71">
        <v>2</v>
      </c>
    </row>
    <row r="24" spans="1:17" x14ac:dyDescent="0.25">
      <c r="A24" s="27" t="s">
        <v>548</v>
      </c>
      <c r="B24" s="81">
        <f t="shared" si="8"/>
        <v>46</v>
      </c>
      <c r="C24" s="81">
        <f t="shared" si="9"/>
        <v>20</v>
      </c>
      <c r="D24" s="81">
        <f t="shared" si="10"/>
        <v>26</v>
      </c>
      <c r="E24" s="71"/>
      <c r="F24" s="71">
        <v>3</v>
      </c>
      <c r="G24" s="71">
        <v>2</v>
      </c>
      <c r="H24" s="71">
        <v>1</v>
      </c>
      <c r="I24" s="71"/>
      <c r="J24" s="71">
        <v>13</v>
      </c>
      <c r="K24" s="71">
        <v>8</v>
      </c>
      <c r="L24" s="71">
        <v>5</v>
      </c>
      <c r="M24" s="71"/>
      <c r="N24" s="71">
        <v>30</v>
      </c>
      <c r="O24" s="71">
        <v>10</v>
      </c>
      <c r="P24" s="71">
        <v>20</v>
      </c>
    </row>
    <row r="25" spans="1:17" x14ac:dyDescent="0.25">
      <c r="A25" s="54"/>
      <c r="B25" s="168"/>
      <c r="C25" s="168"/>
      <c r="D25" s="168"/>
      <c r="E25" s="240"/>
      <c r="F25" s="240"/>
      <c r="G25" s="240"/>
      <c r="H25" s="240"/>
      <c r="I25" s="240"/>
      <c r="J25" s="240"/>
      <c r="K25" s="240"/>
      <c r="L25" s="240"/>
      <c r="M25" s="240"/>
      <c r="N25" s="240"/>
      <c r="O25" s="240"/>
      <c r="P25" s="240"/>
    </row>
    <row r="26" spans="1:17" s="6" customFormat="1" ht="15.75" customHeight="1" x14ac:dyDescent="0.25">
      <c r="A26" s="161"/>
      <c r="B26" s="486" t="s">
        <v>661</v>
      </c>
      <c r="C26" s="486"/>
      <c r="D26" s="486"/>
      <c r="E26" s="486"/>
      <c r="F26" s="486"/>
      <c r="G26" s="486"/>
      <c r="H26" s="486"/>
      <c r="I26" s="486"/>
      <c r="J26" s="486"/>
      <c r="K26" s="486"/>
      <c r="L26" s="486"/>
      <c r="M26" s="486"/>
      <c r="N26" s="486"/>
      <c r="O26" s="486"/>
      <c r="P26" s="486"/>
    </row>
    <row r="27" spans="1:17" s="6" customFormat="1" ht="15.75" customHeight="1" x14ac:dyDescent="0.25">
      <c r="A27" s="157" t="s">
        <v>188</v>
      </c>
      <c r="B27" s="80">
        <f>SUM(B28:B41)</f>
        <v>347</v>
      </c>
      <c r="C27" s="80">
        <f t="shared" ref="C27" si="11">SUM(C28:C41)</f>
        <v>164</v>
      </c>
      <c r="D27" s="80">
        <f t="shared" ref="D27" si="12">SUM(D28:D41)</f>
        <v>183</v>
      </c>
      <c r="E27" s="70"/>
      <c r="F27" s="80">
        <f>SUM(F28:F41)</f>
        <v>41</v>
      </c>
      <c r="G27" s="80">
        <f t="shared" ref="G27" si="13">SUM(G28:G41)</f>
        <v>24</v>
      </c>
      <c r="H27" s="80">
        <f t="shared" ref="H27" si="14">SUM(H28:H41)</f>
        <v>17</v>
      </c>
      <c r="I27" s="70"/>
      <c r="J27" s="80">
        <f>SUM(J28:J41)</f>
        <v>162</v>
      </c>
      <c r="K27" s="80">
        <f t="shared" ref="K27" si="15">SUM(K28:K41)</f>
        <v>91</v>
      </c>
      <c r="L27" s="80">
        <f t="shared" ref="L27" si="16">SUM(L28:L41)</f>
        <v>71</v>
      </c>
      <c r="M27" s="70"/>
      <c r="N27" s="80">
        <f>SUM(N28:N41)</f>
        <v>144</v>
      </c>
      <c r="O27" s="80">
        <f t="shared" ref="O27" si="17">SUM(O28:O41)</f>
        <v>49</v>
      </c>
      <c r="P27" s="80">
        <f t="shared" ref="P27" si="18">SUM(P28:P41)</f>
        <v>95</v>
      </c>
    </row>
    <row r="28" spans="1:17" x14ac:dyDescent="0.25">
      <c r="A28" s="27" t="s">
        <v>378</v>
      </c>
      <c r="B28" s="81">
        <f t="shared" ref="B28" si="19">+F28+J28+N28</f>
        <v>13</v>
      </c>
      <c r="C28" s="81">
        <f t="shared" ref="C28" si="20">+G28+K28+O28</f>
        <v>7</v>
      </c>
      <c r="D28" s="81">
        <f t="shared" ref="D28" si="21">+H28+L28+P28</f>
        <v>6</v>
      </c>
      <c r="E28" s="72"/>
      <c r="F28" s="72">
        <v>0</v>
      </c>
      <c r="G28" s="72">
        <v>0</v>
      </c>
      <c r="H28" s="72">
        <v>0</v>
      </c>
      <c r="I28" s="72"/>
      <c r="J28" s="72">
        <v>8</v>
      </c>
      <c r="K28" s="72">
        <v>4</v>
      </c>
      <c r="L28" s="72">
        <v>4</v>
      </c>
      <c r="M28" s="72"/>
      <c r="N28" s="72">
        <v>5</v>
      </c>
      <c r="O28" s="72">
        <v>3</v>
      </c>
      <c r="P28" s="72">
        <v>2</v>
      </c>
    </row>
    <row r="29" spans="1:17" x14ac:dyDescent="0.25">
      <c r="A29" s="27" t="s">
        <v>542</v>
      </c>
      <c r="B29" s="81">
        <f t="shared" ref="B29:B31" si="22">+F29+J29+N29</f>
        <v>4</v>
      </c>
      <c r="C29" s="81">
        <f t="shared" ref="C29:C31" si="23">+G29+K29+O29</f>
        <v>2</v>
      </c>
      <c r="D29" s="81">
        <f t="shared" ref="D29:D31" si="24">+H29+L29+P29</f>
        <v>2</v>
      </c>
      <c r="E29" s="72"/>
      <c r="F29" s="72">
        <v>0</v>
      </c>
      <c r="G29" s="72">
        <v>0</v>
      </c>
      <c r="H29" s="72">
        <v>0</v>
      </c>
      <c r="I29" s="72"/>
      <c r="J29" s="72">
        <v>1</v>
      </c>
      <c r="K29" s="72">
        <v>0</v>
      </c>
      <c r="L29" s="72">
        <v>1</v>
      </c>
      <c r="M29" s="72"/>
      <c r="N29" s="72">
        <v>3</v>
      </c>
      <c r="O29" s="72">
        <v>2</v>
      </c>
      <c r="P29" s="72">
        <v>1</v>
      </c>
    </row>
    <row r="30" spans="1:17" x14ac:dyDescent="0.25">
      <c r="A30" s="27" t="s">
        <v>543</v>
      </c>
      <c r="B30" s="81">
        <f t="shared" si="22"/>
        <v>4</v>
      </c>
      <c r="C30" s="81">
        <f t="shared" si="23"/>
        <v>4</v>
      </c>
      <c r="D30" s="81">
        <f t="shared" si="24"/>
        <v>0</v>
      </c>
      <c r="E30" s="72"/>
      <c r="F30" s="72">
        <v>0</v>
      </c>
      <c r="G30" s="72">
        <v>0</v>
      </c>
      <c r="H30" s="72">
        <v>0</v>
      </c>
      <c r="I30" s="72"/>
      <c r="J30" s="72">
        <v>3</v>
      </c>
      <c r="K30" s="72">
        <v>3</v>
      </c>
      <c r="L30" s="72">
        <v>0</v>
      </c>
      <c r="M30" s="72"/>
      <c r="N30" s="72">
        <v>1</v>
      </c>
      <c r="O30" s="72">
        <v>1</v>
      </c>
      <c r="P30" s="72">
        <v>0</v>
      </c>
    </row>
    <row r="31" spans="1:17" x14ac:dyDescent="0.25">
      <c r="A31" s="27" t="s">
        <v>379</v>
      </c>
      <c r="B31" s="81">
        <f t="shared" si="22"/>
        <v>217</v>
      </c>
      <c r="C31" s="81">
        <f t="shared" si="23"/>
        <v>96</v>
      </c>
      <c r="D31" s="81">
        <f t="shared" si="24"/>
        <v>121</v>
      </c>
      <c r="E31" s="72"/>
      <c r="F31" s="72">
        <v>15</v>
      </c>
      <c r="G31" s="72">
        <v>8</v>
      </c>
      <c r="H31" s="72">
        <v>7</v>
      </c>
      <c r="I31" s="72"/>
      <c r="J31" s="72">
        <v>101</v>
      </c>
      <c r="K31" s="72">
        <v>61</v>
      </c>
      <c r="L31" s="72">
        <v>40</v>
      </c>
      <c r="M31" s="72"/>
      <c r="N31" s="72">
        <v>101</v>
      </c>
      <c r="O31" s="72">
        <v>27</v>
      </c>
      <c r="P31" s="72">
        <v>74</v>
      </c>
    </row>
    <row r="32" spans="1:17" x14ac:dyDescent="0.25">
      <c r="A32" s="27" t="s">
        <v>380</v>
      </c>
      <c r="B32" s="81">
        <f t="shared" ref="B32:B38" si="25">+F32+J32+N32</f>
        <v>15</v>
      </c>
      <c r="C32" s="81">
        <f t="shared" ref="C32:C38" si="26">+G32+K32+O32</f>
        <v>6</v>
      </c>
      <c r="D32" s="81">
        <f t="shared" ref="D32:D38" si="27">+H32+L32+P32</f>
        <v>9</v>
      </c>
      <c r="E32" s="72"/>
      <c r="F32" s="72">
        <v>4</v>
      </c>
      <c r="G32" s="72">
        <v>1</v>
      </c>
      <c r="H32" s="72">
        <v>3</v>
      </c>
      <c r="I32" s="72"/>
      <c r="J32" s="72">
        <v>9</v>
      </c>
      <c r="K32" s="72">
        <v>5</v>
      </c>
      <c r="L32" s="72">
        <v>4</v>
      </c>
      <c r="M32" s="72"/>
      <c r="N32" s="72">
        <v>2</v>
      </c>
      <c r="O32" s="72">
        <v>0</v>
      </c>
      <c r="P32" s="72">
        <v>2</v>
      </c>
    </row>
    <row r="33" spans="1:16" x14ac:dyDescent="0.25">
      <c r="A33" s="27" t="s">
        <v>544</v>
      </c>
      <c r="B33" s="81">
        <f t="shared" si="25"/>
        <v>0</v>
      </c>
      <c r="C33" s="81">
        <f t="shared" si="26"/>
        <v>0</v>
      </c>
      <c r="D33" s="81">
        <f t="shared" si="27"/>
        <v>0</v>
      </c>
      <c r="E33" s="72"/>
      <c r="F33" s="72">
        <v>0</v>
      </c>
      <c r="G33" s="72">
        <v>0</v>
      </c>
      <c r="H33" s="72">
        <v>0</v>
      </c>
      <c r="I33" s="72"/>
      <c r="J33" s="72">
        <v>0</v>
      </c>
      <c r="K33" s="72">
        <v>0</v>
      </c>
      <c r="L33" s="72">
        <v>0</v>
      </c>
      <c r="M33" s="72"/>
      <c r="N33" s="72">
        <v>0</v>
      </c>
      <c r="O33" s="72">
        <v>0</v>
      </c>
      <c r="P33" s="72">
        <v>0</v>
      </c>
    </row>
    <row r="34" spans="1:16" x14ac:dyDescent="0.25">
      <c r="A34" s="27" t="s">
        <v>545</v>
      </c>
      <c r="B34" s="81">
        <f t="shared" si="25"/>
        <v>47</v>
      </c>
      <c r="C34" s="81">
        <f t="shared" si="26"/>
        <v>26</v>
      </c>
      <c r="D34" s="81">
        <f t="shared" si="27"/>
        <v>21</v>
      </c>
      <c r="E34" s="72"/>
      <c r="F34" s="72">
        <v>15</v>
      </c>
      <c r="G34" s="72">
        <v>8</v>
      </c>
      <c r="H34" s="72">
        <v>7</v>
      </c>
      <c r="I34" s="72"/>
      <c r="J34" s="72">
        <v>25</v>
      </c>
      <c r="K34" s="72">
        <v>12</v>
      </c>
      <c r="L34" s="72">
        <v>13</v>
      </c>
      <c r="M34" s="72"/>
      <c r="N34" s="72">
        <v>7</v>
      </c>
      <c r="O34" s="72">
        <v>6</v>
      </c>
      <c r="P34" s="72">
        <v>1</v>
      </c>
    </row>
    <row r="35" spans="1:16" x14ac:dyDescent="0.25">
      <c r="A35" s="27" t="s">
        <v>546</v>
      </c>
      <c r="B35" s="81">
        <f t="shared" si="25"/>
        <v>0</v>
      </c>
      <c r="C35" s="81">
        <f t="shared" si="26"/>
        <v>0</v>
      </c>
      <c r="D35" s="81">
        <f t="shared" si="27"/>
        <v>0</v>
      </c>
      <c r="E35" s="72"/>
      <c r="F35" s="72">
        <v>0</v>
      </c>
      <c r="G35" s="72">
        <v>0</v>
      </c>
      <c r="H35" s="72">
        <v>0</v>
      </c>
      <c r="I35" s="72"/>
      <c r="J35" s="72">
        <v>0</v>
      </c>
      <c r="K35" s="72">
        <v>0</v>
      </c>
      <c r="L35" s="72">
        <v>0</v>
      </c>
      <c r="M35" s="72"/>
      <c r="N35" s="72">
        <v>0</v>
      </c>
      <c r="O35" s="72">
        <v>0</v>
      </c>
      <c r="P35" s="72">
        <v>0</v>
      </c>
    </row>
    <row r="36" spans="1:16" x14ac:dyDescent="0.25">
      <c r="A36" s="27" t="s">
        <v>547</v>
      </c>
      <c r="B36" s="81">
        <f t="shared" si="25"/>
        <v>0</v>
      </c>
      <c r="C36" s="81">
        <f t="shared" si="26"/>
        <v>0</v>
      </c>
      <c r="D36" s="81">
        <f t="shared" si="27"/>
        <v>0</v>
      </c>
      <c r="E36" s="72"/>
      <c r="F36" s="72">
        <v>0</v>
      </c>
      <c r="G36" s="72">
        <v>0</v>
      </c>
      <c r="H36" s="72">
        <v>0</v>
      </c>
      <c r="I36" s="72"/>
      <c r="J36" s="72">
        <v>0</v>
      </c>
      <c r="K36" s="72">
        <v>0</v>
      </c>
      <c r="L36" s="72">
        <v>0</v>
      </c>
      <c r="M36" s="72"/>
      <c r="N36" s="72">
        <v>0</v>
      </c>
      <c r="O36" s="72">
        <v>0</v>
      </c>
      <c r="P36" s="72">
        <v>0</v>
      </c>
    </row>
    <row r="37" spans="1:16" x14ac:dyDescent="0.25">
      <c r="A37" s="27" t="s">
        <v>381</v>
      </c>
      <c r="B37" s="81">
        <f t="shared" si="25"/>
        <v>2</v>
      </c>
      <c r="C37" s="81">
        <f t="shared" si="26"/>
        <v>1</v>
      </c>
      <c r="D37" s="81">
        <f t="shared" si="27"/>
        <v>1</v>
      </c>
      <c r="E37" s="71"/>
      <c r="F37" s="71">
        <v>0</v>
      </c>
      <c r="G37" s="71">
        <v>0</v>
      </c>
      <c r="H37" s="71">
        <v>0</v>
      </c>
      <c r="I37" s="71"/>
      <c r="J37" s="71">
        <v>1</v>
      </c>
      <c r="K37" s="71">
        <v>1</v>
      </c>
      <c r="L37" s="71">
        <v>0</v>
      </c>
      <c r="M37" s="71"/>
      <c r="N37" s="71">
        <v>1</v>
      </c>
      <c r="O37" s="71">
        <v>0</v>
      </c>
      <c r="P37" s="71">
        <v>1</v>
      </c>
    </row>
    <row r="38" spans="1:16" ht="14.5" x14ac:dyDescent="0.25">
      <c r="A38" s="27" t="s">
        <v>958</v>
      </c>
      <c r="B38" s="81">
        <f t="shared" si="25"/>
        <v>2</v>
      </c>
      <c r="C38" s="81">
        <f t="shared" si="26"/>
        <v>1</v>
      </c>
      <c r="D38" s="81">
        <f t="shared" si="27"/>
        <v>1</v>
      </c>
      <c r="E38" s="71"/>
      <c r="F38" s="71">
        <v>0</v>
      </c>
      <c r="G38" s="71">
        <v>0</v>
      </c>
      <c r="H38" s="71">
        <v>0</v>
      </c>
      <c r="I38" s="71"/>
      <c r="J38" s="71">
        <v>0</v>
      </c>
      <c r="K38" s="71">
        <v>0</v>
      </c>
      <c r="L38" s="71">
        <v>0</v>
      </c>
      <c r="M38" s="71"/>
      <c r="N38" s="71">
        <v>2</v>
      </c>
      <c r="O38" s="71">
        <v>1</v>
      </c>
      <c r="P38" s="71">
        <v>1</v>
      </c>
    </row>
    <row r="39" spans="1:16" ht="14.5" x14ac:dyDescent="0.25">
      <c r="A39" s="27" t="s">
        <v>959</v>
      </c>
      <c r="B39" s="81">
        <f t="shared" ref="B39:B41" si="28">+F39+J39+N39</f>
        <v>35</v>
      </c>
      <c r="C39" s="81">
        <f t="shared" ref="C39:C41" si="29">+G39+K39+O39</f>
        <v>13</v>
      </c>
      <c r="D39" s="81">
        <f t="shared" ref="D39:D41" si="30">+H39+L39+P39</f>
        <v>22</v>
      </c>
      <c r="E39" s="71"/>
      <c r="F39" s="71">
        <v>3</v>
      </c>
      <c r="G39" s="71">
        <v>3</v>
      </c>
      <c r="H39" s="71">
        <v>0</v>
      </c>
      <c r="I39" s="71"/>
      <c r="J39" s="71">
        <v>13</v>
      </c>
      <c r="K39" s="71">
        <v>4</v>
      </c>
      <c r="L39" s="71">
        <v>9</v>
      </c>
      <c r="M39" s="71"/>
      <c r="N39" s="71">
        <v>19</v>
      </c>
      <c r="O39" s="71">
        <v>6</v>
      </c>
      <c r="P39" s="71">
        <v>13</v>
      </c>
    </row>
    <row r="40" spans="1:16" x14ac:dyDescent="0.25">
      <c r="A40" s="27" t="s">
        <v>603</v>
      </c>
      <c r="B40" s="81">
        <f t="shared" si="28"/>
        <v>6</v>
      </c>
      <c r="C40" s="81">
        <f t="shared" si="29"/>
        <v>6</v>
      </c>
      <c r="D40" s="81">
        <f t="shared" si="30"/>
        <v>0</v>
      </c>
      <c r="E40" s="71"/>
      <c r="F40" s="71">
        <v>3</v>
      </c>
      <c r="G40" s="71">
        <v>3</v>
      </c>
      <c r="H40" s="71">
        <v>0</v>
      </c>
      <c r="I40" s="71"/>
      <c r="J40" s="71">
        <v>1</v>
      </c>
      <c r="K40" s="71">
        <v>1</v>
      </c>
      <c r="L40" s="71">
        <v>0</v>
      </c>
      <c r="M40" s="71"/>
      <c r="N40" s="71">
        <v>2</v>
      </c>
      <c r="O40" s="71">
        <v>2</v>
      </c>
      <c r="P40" s="71">
        <v>0</v>
      </c>
    </row>
    <row r="41" spans="1:16" ht="13.5" thickBot="1" x14ac:dyDescent="0.3">
      <c r="A41" s="27" t="s">
        <v>548</v>
      </c>
      <c r="B41" s="81">
        <f t="shared" si="28"/>
        <v>2</v>
      </c>
      <c r="C41" s="81">
        <f t="shared" si="29"/>
        <v>2</v>
      </c>
      <c r="D41" s="81">
        <f t="shared" si="30"/>
        <v>0</v>
      </c>
      <c r="E41" s="72"/>
      <c r="F41" s="72">
        <v>1</v>
      </c>
      <c r="G41" s="72">
        <v>1</v>
      </c>
      <c r="H41" s="72">
        <v>0</v>
      </c>
      <c r="I41" s="72"/>
      <c r="J41" s="72">
        <v>0</v>
      </c>
      <c r="K41" s="72">
        <v>0</v>
      </c>
      <c r="L41" s="72">
        <v>0</v>
      </c>
      <c r="M41" s="72"/>
      <c r="N41" s="72">
        <v>1</v>
      </c>
      <c r="O41" s="72">
        <v>1</v>
      </c>
      <c r="P41" s="72">
        <v>0</v>
      </c>
    </row>
    <row r="42" spans="1:16" x14ac:dyDescent="0.25">
      <c r="A42" s="122" t="s">
        <v>624</v>
      </c>
      <c r="B42" s="122"/>
      <c r="C42" s="122"/>
      <c r="D42" s="122"/>
      <c r="E42" s="122"/>
      <c r="F42" s="122"/>
      <c r="G42" s="122"/>
      <c r="H42" s="122"/>
      <c r="I42" s="122"/>
      <c r="J42" s="122"/>
      <c r="K42" s="122"/>
      <c r="L42" s="122"/>
      <c r="M42" s="122"/>
      <c r="N42" s="122"/>
      <c r="O42" s="122"/>
      <c r="P42" s="122"/>
    </row>
    <row r="43" spans="1:16" s="55" customFormat="1" x14ac:dyDescent="0.25">
      <c r="A43" s="55" t="s">
        <v>625</v>
      </c>
    </row>
    <row r="44" spans="1:16" s="55" customFormat="1" x14ac:dyDescent="0.25">
      <c r="A44" s="8" t="s">
        <v>262</v>
      </c>
    </row>
  </sheetData>
  <mergeCells count="13">
    <mergeCell ref="B26:P26"/>
    <mergeCell ref="B9:P9"/>
    <mergeCell ref="A6:P6"/>
    <mergeCell ref="A1:P1"/>
    <mergeCell ref="A2:P2"/>
    <mergeCell ref="A3:P3"/>
    <mergeCell ref="A4:P4"/>
    <mergeCell ref="A5:P5"/>
    <mergeCell ref="A7:A8"/>
    <mergeCell ref="B7:D7"/>
    <mergeCell ref="F7:H7"/>
    <mergeCell ref="J7:L7"/>
    <mergeCell ref="N7:P7"/>
  </mergeCells>
  <hyperlinks>
    <hyperlink ref="Q2" location="Contenido!A1" display="Contenido" xr:uid="{1948F9FD-B079-4FA7-9BF0-B44CDFCB2D5E}"/>
  </hyperlinks>
  <printOptions horizontalCentered="1"/>
  <pageMargins left="0.39370078740157483" right="0.39370078740157483" top="0.39370078740157483" bottom="0.39370078740157483" header="0.31496062992125984" footer="0.31496062992125984"/>
  <pageSetup paperSize="172" scale="88"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E5776-A93E-4F67-88C8-EE87133423B5}">
  <sheetPr codeName="Hoja150">
    <tabColor rgb="FFAFCAFF"/>
    <pageSetUpPr fitToPage="1"/>
  </sheetPr>
  <dimension ref="A1:R26"/>
  <sheetViews>
    <sheetView showGridLines="0" showOutlineSymbols="0" showWhiteSpace="0" zoomScaleNormal="100" workbookViewId="0">
      <selection activeCell="C35" sqref="C35"/>
    </sheetView>
  </sheetViews>
  <sheetFormatPr baseColWidth="10" defaultColWidth="11" defaultRowHeight="13" x14ac:dyDescent="0.25"/>
  <cols>
    <col min="1" max="1" width="37.25" style="161" customWidth="1"/>
    <col min="2" max="4" width="7.83203125" style="55" customWidth="1"/>
    <col min="5" max="5" width="1.75" style="55" customWidth="1"/>
    <col min="6" max="8" width="7.83203125" style="55" customWidth="1"/>
    <col min="9" max="9" width="1.75" style="55" customWidth="1"/>
    <col min="10" max="12" width="7.83203125" style="55" customWidth="1"/>
    <col min="13" max="13" width="1.75" style="55" customWidth="1"/>
    <col min="14" max="16" width="7.83203125" style="55" customWidth="1"/>
    <col min="17" max="16384" width="11" style="8"/>
  </cols>
  <sheetData>
    <row r="1" spans="1:18" ht="15" customHeight="1" x14ac:dyDescent="0.25">
      <c r="A1" s="437" t="s">
        <v>681</v>
      </c>
      <c r="B1" s="437"/>
      <c r="C1" s="437"/>
      <c r="D1" s="437"/>
      <c r="E1" s="437"/>
      <c r="F1" s="437"/>
      <c r="G1" s="437"/>
      <c r="H1" s="437"/>
      <c r="I1" s="437"/>
      <c r="J1" s="437"/>
      <c r="K1" s="437"/>
      <c r="L1" s="437"/>
      <c r="M1" s="437"/>
      <c r="N1" s="437"/>
      <c r="O1" s="437"/>
      <c r="P1" s="437"/>
      <c r="Q1" s="19"/>
    </row>
    <row r="2" spans="1:18" ht="15" customHeight="1" x14ac:dyDescent="0.25">
      <c r="A2" s="474" t="s">
        <v>1081</v>
      </c>
      <c r="B2" s="474"/>
      <c r="C2" s="474"/>
      <c r="D2" s="474"/>
      <c r="E2" s="474"/>
      <c r="F2" s="474"/>
      <c r="G2" s="474"/>
      <c r="H2" s="474"/>
      <c r="I2" s="474"/>
      <c r="J2" s="474"/>
      <c r="K2" s="474"/>
      <c r="L2" s="474"/>
      <c r="M2" s="474"/>
      <c r="N2" s="474"/>
      <c r="O2" s="474"/>
      <c r="P2" s="474"/>
      <c r="Q2" s="91" t="s">
        <v>0</v>
      </c>
    </row>
    <row r="3" spans="1:18" ht="14.5" x14ac:dyDescent="0.25">
      <c r="A3" s="437" t="s">
        <v>633</v>
      </c>
      <c r="B3" s="437"/>
      <c r="C3" s="437"/>
      <c r="D3" s="437"/>
      <c r="E3" s="437"/>
      <c r="F3" s="437"/>
      <c r="G3" s="437"/>
      <c r="H3" s="437"/>
      <c r="I3" s="437"/>
      <c r="J3" s="437"/>
      <c r="K3" s="437"/>
      <c r="L3" s="437"/>
      <c r="M3" s="437"/>
      <c r="N3" s="437"/>
      <c r="O3" s="437"/>
      <c r="P3" s="437"/>
      <c r="Q3" s="6"/>
      <c r="R3" s="6"/>
    </row>
    <row r="4" spans="1:18" ht="14.5" x14ac:dyDescent="0.25">
      <c r="A4" s="437" t="s">
        <v>657</v>
      </c>
      <c r="B4" s="437"/>
      <c r="C4" s="437"/>
      <c r="D4" s="437"/>
      <c r="E4" s="437"/>
      <c r="F4" s="437"/>
      <c r="G4" s="437"/>
      <c r="H4" s="437"/>
      <c r="I4" s="437"/>
      <c r="J4" s="437"/>
      <c r="K4" s="437"/>
      <c r="L4" s="437"/>
      <c r="M4" s="437"/>
      <c r="N4" s="437"/>
      <c r="O4" s="437"/>
      <c r="P4" s="437"/>
    </row>
    <row r="5" spans="1:18" ht="14.5" x14ac:dyDescent="0.25">
      <c r="A5" s="436" t="s">
        <v>909</v>
      </c>
      <c r="B5" s="436"/>
      <c r="C5" s="436"/>
      <c r="D5" s="436"/>
      <c r="E5" s="436"/>
      <c r="F5" s="436"/>
      <c r="G5" s="436"/>
      <c r="H5" s="436"/>
      <c r="I5" s="436"/>
      <c r="J5" s="436"/>
      <c r="K5" s="436"/>
      <c r="L5" s="436"/>
      <c r="M5" s="436"/>
      <c r="N5" s="436"/>
      <c r="O5" s="436"/>
      <c r="P5" s="436"/>
    </row>
    <row r="6" spans="1:18" s="6" customFormat="1" ht="18.75" customHeight="1" x14ac:dyDescent="0.25">
      <c r="A6" s="438" t="s">
        <v>374</v>
      </c>
      <c r="B6" s="449" t="s">
        <v>188</v>
      </c>
      <c r="C6" s="449"/>
      <c r="D6" s="449"/>
      <c r="E6" s="121"/>
      <c r="F6" s="483" t="s">
        <v>243</v>
      </c>
      <c r="G6" s="483"/>
      <c r="H6" s="483"/>
      <c r="I6" s="121"/>
      <c r="J6" s="483" t="s">
        <v>244</v>
      </c>
      <c r="K6" s="483"/>
      <c r="L6" s="483"/>
      <c r="M6" s="121"/>
      <c r="N6" s="483" t="s">
        <v>245</v>
      </c>
      <c r="O6" s="483"/>
      <c r="P6" s="483"/>
    </row>
    <row r="7" spans="1:18" s="6" customFormat="1" ht="18.75" customHeight="1" x14ac:dyDescent="0.25">
      <c r="A7" s="438"/>
      <c r="B7" s="119"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18" s="6" customFormat="1" x14ac:dyDescent="0.25">
      <c r="A8" s="50"/>
      <c r="B8" s="51"/>
      <c r="C8" s="52"/>
      <c r="D8" s="52"/>
      <c r="E8" s="53"/>
      <c r="F8" s="52"/>
      <c r="G8" s="52"/>
      <c r="H8" s="52"/>
      <c r="I8" s="53"/>
      <c r="J8" s="52"/>
      <c r="K8" s="52"/>
      <c r="L8" s="52"/>
      <c r="M8" s="53"/>
      <c r="N8" s="52"/>
      <c r="O8" s="52"/>
      <c r="P8" s="52"/>
    </row>
    <row r="9" spans="1:18" s="6" customFormat="1" x14ac:dyDescent="0.25">
      <c r="A9" s="157" t="s">
        <v>188</v>
      </c>
      <c r="B9" s="80">
        <f>SUM(B10:B23)</f>
        <v>980</v>
      </c>
      <c r="C9" s="80">
        <f t="shared" ref="C9:D9" si="0">SUM(C10:C23)</f>
        <v>435</v>
      </c>
      <c r="D9" s="80">
        <f t="shared" si="0"/>
        <v>545</v>
      </c>
      <c r="E9" s="70"/>
      <c r="F9" s="80">
        <f>SUM(F10:F23)</f>
        <v>104</v>
      </c>
      <c r="G9" s="80">
        <f t="shared" ref="G9:H9" si="1">SUM(G10:G23)</f>
        <v>55</v>
      </c>
      <c r="H9" s="80">
        <f t="shared" si="1"/>
        <v>49</v>
      </c>
      <c r="I9" s="70"/>
      <c r="J9" s="80">
        <f>SUM(J10:J23)</f>
        <v>409</v>
      </c>
      <c r="K9" s="80">
        <f t="shared" ref="K9:L9" si="2">SUM(K10:K23)</f>
        <v>199</v>
      </c>
      <c r="L9" s="80">
        <f t="shared" si="2"/>
        <v>210</v>
      </c>
      <c r="M9" s="70"/>
      <c r="N9" s="80">
        <f>SUM(N10:N23)</f>
        <v>467</v>
      </c>
      <c r="O9" s="80">
        <f t="shared" ref="O9:P9" si="3">SUM(O10:O23)</f>
        <v>181</v>
      </c>
      <c r="P9" s="80">
        <f t="shared" si="3"/>
        <v>286</v>
      </c>
    </row>
    <row r="10" spans="1:18" s="6" customFormat="1" x14ac:dyDescent="0.25">
      <c r="A10" s="27" t="s">
        <v>378</v>
      </c>
      <c r="B10" s="81">
        <f>+F10+J10+N10</f>
        <v>63</v>
      </c>
      <c r="C10" s="81">
        <f t="shared" ref="C10:D10" si="4">+G10+K10+O10</f>
        <v>40</v>
      </c>
      <c r="D10" s="81">
        <f t="shared" si="4"/>
        <v>23</v>
      </c>
      <c r="E10" s="71"/>
      <c r="F10" s="71">
        <v>6</v>
      </c>
      <c r="G10" s="71">
        <v>5</v>
      </c>
      <c r="H10" s="71">
        <v>1</v>
      </c>
      <c r="I10" s="71"/>
      <c r="J10" s="71">
        <v>30</v>
      </c>
      <c r="K10" s="71">
        <v>18</v>
      </c>
      <c r="L10" s="71">
        <v>12</v>
      </c>
      <c r="M10" s="71"/>
      <c r="N10" s="71">
        <v>27</v>
      </c>
      <c r="O10" s="71">
        <v>17</v>
      </c>
      <c r="P10" s="71">
        <v>10</v>
      </c>
    </row>
    <row r="11" spans="1:18" ht="15.75" customHeight="1" x14ac:dyDescent="0.25">
      <c r="A11" s="27" t="s">
        <v>542</v>
      </c>
      <c r="B11" s="81">
        <f t="shared" ref="B11:B23" si="5">+F11+J11+N11</f>
        <v>9</v>
      </c>
      <c r="C11" s="81">
        <f t="shared" ref="C11:C23" si="6">+G11+K11+O11</f>
        <v>5</v>
      </c>
      <c r="D11" s="81">
        <f t="shared" ref="D11:D23" si="7">+H11+L11+P11</f>
        <v>4</v>
      </c>
      <c r="E11" s="71"/>
      <c r="F11" s="71">
        <v>1</v>
      </c>
      <c r="G11" s="71">
        <v>0</v>
      </c>
      <c r="H11" s="71">
        <v>1</v>
      </c>
      <c r="I11" s="71"/>
      <c r="J11" s="71">
        <v>4</v>
      </c>
      <c r="K11" s="71">
        <v>3</v>
      </c>
      <c r="L11" s="71">
        <v>1</v>
      </c>
      <c r="M11" s="71"/>
      <c r="N11" s="71">
        <v>4</v>
      </c>
      <c r="O11" s="71">
        <v>2</v>
      </c>
      <c r="P11" s="71">
        <v>2</v>
      </c>
    </row>
    <row r="12" spans="1:18" ht="15.75" customHeight="1" x14ac:dyDescent="0.25">
      <c r="A12" s="27" t="s">
        <v>543</v>
      </c>
      <c r="B12" s="81">
        <f t="shared" si="5"/>
        <v>31</v>
      </c>
      <c r="C12" s="81">
        <f t="shared" si="6"/>
        <v>9</v>
      </c>
      <c r="D12" s="81">
        <f t="shared" si="7"/>
        <v>22</v>
      </c>
      <c r="E12" s="71"/>
      <c r="F12" s="71">
        <v>2</v>
      </c>
      <c r="G12" s="71">
        <v>0</v>
      </c>
      <c r="H12" s="71">
        <v>2</v>
      </c>
      <c r="I12" s="71"/>
      <c r="J12" s="71">
        <v>15</v>
      </c>
      <c r="K12" s="71">
        <v>6</v>
      </c>
      <c r="L12" s="71">
        <v>9</v>
      </c>
      <c r="M12" s="71"/>
      <c r="N12" s="71">
        <v>14</v>
      </c>
      <c r="O12" s="71">
        <v>3</v>
      </c>
      <c r="P12" s="71">
        <v>11</v>
      </c>
    </row>
    <row r="13" spans="1:18" ht="15.75" customHeight="1" x14ac:dyDescent="0.25">
      <c r="A13" s="27" t="s">
        <v>379</v>
      </c>
      <c r="B13" s="81">
        <f t="shared" si="5"/>
        <v>438</v>
      </c>
      <c r="C13" s="81">
        <f t="shared" si="6"/>
        <v>173</v>
      </c>
      <c r="D13" s="81">
        <f t="shared" si="7"/>
        <v>265</v>
      </c>
      <c r="E13" s="71"/>
      <c r="F13" s="71">
        <v>58</v>
      </c>
      <c r="G13" s="71">
        <v>30</v>
      </c>
      <c r="H13" s="71">
        <v>28</v>
      </c>
      <c r="I13" s="71"/>
      <c r="J13" s="71">
        <v>152</v>
      </c>
      <c r="K13" s="71">
        <v>69</v>
      </c>
      <c r="L13" s="71">
        <v>83</v>
      </c>
      <c r="M13" s="71"/>
      <c r="N13" s="71">
        <v>228</v>
      </c>
      <c r="O13" s="71">
        <v>74</v>
      </c>
      <c r="P13" s="71">
        <v>154</v>
      </c>
    </row>
    <row r="14" spans="1:18" ht="15.75" customHeight="1" x14ac:dyDescent="0.25">
      <c r="A14" s="27" t="s">
        <v>380</v>
      </c>
      <c r="B14" s="81">
        <f t="shared" si="5"/>
        <v>77</v>
      </c>
      <c r="C14" s="81">
        <f t="shared" si="6"/>
        <v>42</v>
      </c>
      <c r="D14" s="81">
        <f t="shared" si="7"/>
        <v>35</v>
      </c>
      <c r="E14" s="71"/>
      <c r="F14" s="71">
        <v>3</v>
      </c>
      <c r="G14" s="71">
        <v>1</v>
      </c>
      <c r="H14" s="71">
        <v>2</v>
      </c>
      <c r="I14" s="71"/>
      <c r="J14" s="71">
        <v>37</v>
      </c>
      <c r="K14" s="71">
        <v>25</v>
      </c>
      <c r="L14" s="71">
        <v>12</v>
      </c>
      <c r="M14" s="71"/>
      <c r="N14" s="71">
        <v>37</v>
      </c>
      <c r="O14" s="71">
        <v>16</v>
      </c>
      <c r="P14" s="71">
        <v>21</v>
      </c>
    </row>
    <row r="15" spans="1:18" ht="15.75" customHeight="1" x14ac:dyDescent="0.25">
      <c r="A15" s="27" t="s">
        <v>544</v>
      </c>
      <c r="B15" s="81">
        <f t="shared" si="5"/>
        <v>1</v>
      </c>
      <c r="C15" s="81">
        <f t="shared" si="6"/>
        <v>1</v>
      </c>
      <c r="D15" s="81">
        <f t="shared" si="7"/>
        <v>0</v>
      </c>
      <c r="E15" s="71"/>
      <c r="F15" s="71">
        <v>0</v>
      </c>
      <c r="G15" s="71">
        <v>0</v>
      </c>
      <c r="H15" s="71">
        <v>0</v>
      </c>
      <c r="I15" s="71"/>
      <c r="J15" s="71">
        <v>1</v>
      </c>
      <c r="K15" s="71">
        <v>1</v>
      </c>
      <c r="L15" s="71">
        <v>0</v>
      </c>
      <c r="M15" s="71"/>
      <c r="N15" s="71">
        <v>0</v>
      </c>
      <c r="O15" s="71">
        <v>0</v>
      </c>
      <c r="P15" s="71">
        <v>0</v>
      </c>
    </row>
    <row r="16" spans="1:18" ht="15.75" customHeight="1" x14ac:dyDescent="0.25">
      <c r="A16" s="27" t="s">
        <v>545</v>
      </c>
      <c r="B16" s="81">
        <f t="shared" si="5"/>
        <v>47</v>
      </c>
      <c r="C16" s="81">
        <f t="shared" si="6"/>
        <v>25</v>
      </c>
      <c r="D16" s="81">
        <f t="shared" si="7"/>
        <v>22</v>
      </c>
      <c r="E16" s="71"/>
      <c r="F16" s="71">
        <v>14</v>
      </c>
      <c r="G16" s="71">
        <v>7</v>
      </c>
      <c r="H16" s="71">
        <v>7</v>
      </c>
      <c r="I16" s="71"/>
      <c r="J16" s="71">
        <v>25</v>
      </c>
      <c r="K16" s="71">
        <v>12</v>
      </c>
      <c r="L16" s="71">
        <v>13</v>
      </c>
      <c r="M16" s="71"/>
      <c r="N16" s="71">
        <v>8</v>
      </c>
      <c r="O16" s="71">
        <v>6</v>
      </c>
      <c r="P16" s="71">
        <v>2</v>
      </c>
    </row>
    <row r="17" spans="1:16" ht="15.75" customHeight="1" x14ac:dyDescent="0.25">
      <c r="A17" s="27" t="s">
        <v>546</v>
      </c>
      <c r="B17" s="81">
        <f t="shared" si="5"/>
        <v>7</v>
      </c>
      <c r="C17" s="81">
        <f t="shared" si="6"/>
        <v>2</v>
      </c>
      <c r="D17" s="81">
        <f t="shared" si="7"/>
        <v>5</v>
      </c>
      <c r="E17" s="71"/>
      <c r="F17" s="71">
        <v>0</v>
      </c>
      <c r="G17" s="71">
        <v>0</v>
      </c>
      <c r="H17" s="71">
        <v>0</v>
      </c>
      <c r="I17" s="71"/>
      <c r="J17" s="71">
        <v>3</v>
      </c>
      <c r="K17" s="71">
        <v>1</v>
      </c>
      <c r="L17" s="71">
        <v>2</v>
      </c>
      <c r="M17" s="71"/>
      <c r="N17" s="71">
        <v>4</v>
      </c>
      <c r="O17" s="71">
        <v>1</v>
      </c>
      <c r="P17" s="71">
        <v>3</v>
      </c>
    </row>
    <row r="18" spans="1:16" ht="15.75" customHeight="1" x14ac:dyDescent="0.25">
      <c r="A18" s="27" t="s">
        <v>547</v>
      </c>
      <c r="B18" s="81">
        <f t="shared" si="5"/>
        <v>1</v>
      </c>
      <c r="C18" s="81">
        <f t="shared" si="6"/>
        <v>0</v>
      </c>
      <c r="D18" s="81">
        <f t="shared" si="7"/>
        <v>1</v>
      </c>
      <c r="E18" s="71"/>
      <c r="F18" s="71">
        <v>0</v>
      </c>
      <c r="G18" s="71">
        <v>0</v>
      </c>
      <c r="H18" s="71">
        <v>0</v>
      </c>
      <c r="I18" s="71"/>
      <c r="J18" s="71">
        <v>0</v>
      </c>
      <c r="K18" s="71">
        <v>0</v>
      </c>
      <c r="L18" s="71">
        <v>0</v>
      </c>
      <c r="M18" s="71"/>
      <c r="N18" s="71">
        <v>1</v>
      </c>
      <c r="O18" s="71">
        <v>0</v>
      </c>
      <c r="P18" s="71">
        <v>1</v>
      </c>
    </row>
    <row r="19" spans="1:16" ht="15.75" customHeight="1" x14ac:dyDescent="0.25">
      <c r="A19" s="27" t="s">
        <v>381</v>
      </c>
      <c r="B19" s="81">
        <f t="shared" si="5"/>
        <v>18</v>
      </c>
      <c r="C19" s="81">
        <f t="shared" si="6"/>
        <v>17</v>
      </c>
      <c r="D19" s="81">
        <f t="shared" si="7"/>
        <v>1</v>
      </c>
      <c r="E19" s="71"/>
      <c r="F19" s="71">
        <v>0</v>
      </c>
      <c r="G19" s="71">
        <v>0</v>
      </c>
      <c r="H19" s="71">
        <v>0</v>
      </c>
      <c r="I19" s="71"/>
      <c r="J19" s="71">
        <v>7</v>
      </c>
      <c r="K19" s="71">
        <v>7</v>
      </c>
      <c r="L19" s="71">
        <v>0</v>
      </c>
      <c r="M19" s="71"/>
      <c r="N19" s="71">
        <v>11</v>
      </c>
      <c r="O19" s="71">
        <v>10</v>
      </c>
      <c r="P19" s="71">
        <v>1</v>
      </c>
    </row>
    <row r="20" spans="1:16" ht="15.75" customHeight="1" x14ac:dyDescent="0.25">
      <c r="A20" s="27" t="s">
        <v>958</v>
      </c>
      <c r="B20" s="81">
        <f t="shared" si="5"/>
        <v>32</v>
      </c>
      <c r="C20" s="81">
        <f t="shared" si="6"/>
        <v>17</v>
      </c>
      <c r="D20" s="81">
        <f t="shared" si="7"/>
        <v>15</v>
      </c>
      <c r="E20" s="71"/>
      <c r="F20" s="71">
        <v>1</v>
      </c>
      <c r="G20" s="71">
        <v>0</v>
      </c>
      <c r="H20" s="71">
        <v>1</v>
      </c>
      <c r="I20" s="71"/>
      <c r="J20" s="71">
        <v>15</v>
      </c>
      <c r="K20" s="71">
        <v>9</v>
      </c>
      <c r="L20" s="71">
        <v>6</v>
      </c>
      <c r="M20" s="71"/>
      <c r="N20" s="71">
        <v>16</v>
      </c>
      <c r="O20" s="71">
        <v>8</v>
      </c>
      <c r="P20" s="71">
        <v>8</v>
      </c>
    </row>
    <row r="21" spans="1:16" ht="15.75" customHeight="1" x14ac:dyDescent="0.25">
      <c r="A21" s="27" t="s">
        <v>959</v>
      </c>
      <c r="B21" s="81">
        <f t="shared" si="5"/>
        <v>217</v>
      </c>
      <c r="C21" s="81">
        <f t="shared" si="6"/>
        <v>84</v>
      </c>
      <c r="D21" s="81">
        <f t="shared" si="7"/>
        <v>133</v>
      </c>
      <c r="E21" s="71"/>
      <c r="F21" s="71">
        <v>14</v>
      </c>
      <c r="G21" s="71">
        <v>8</v>
      </c>
      <c r="H21" s="71">
        <v>6</v>
      </c>
      <c r="I21" s="71"/>
      <c r="J21" s="71">
        <v>107</v>
      </c>
      <c r="K21" s="71">
        <v>42</v>
      </c>
      <c r="L21" s="71">
        <v>65</v>
      </c>
      <c r="M21" s="71"/>
      <c r="N21" s="71">
        <v>96</v>
      </c>
      <c r="O21" s="71">
        <v>34</v>
      </c>
      <c r="P21" s="71">
        <v>62</v>
      </c>
    </row>
    <row r="22" spans="1:16" ht="15.75" customHeight="1" x14ac:dyDescent="0.25">
      <c r="A22" s="27" t="s">
        <v>603</v>
      </c>
      <c r="B22" s="81">
        <f t="shared" si="5"/>
        <v>15</v>
      </c>
      <c r="C22" s="81">
        <f t="shared" si="6"/>
        <v>8</v>
      </c>
      <c r="D22" s="81">
        <f t="shared" si="7"/>
        <v>7</v>
      </c>
      <c r="E22" s="71"/>
      <c r="F22" s="71">
        <v>4</v>
      </c>
      <c r="G22" s="71">
        <v>3</v>
      </c>
      <c r="H22" s="71">
        <v>1</v>
      </c>
      <c r="I22" s="71"/>
      <c r="J22" s="71">
        <v>6</v>
      </c>
      <c r="K22" s="71">
        <v>1</v>
      </c>
      <c r="L22" s="71">
        <v>5</v>
      </c>
      <c r="M22" s="71"/>
      <c r="N22" s="71">
        <v>5</v>
      </c>
      <c r="O22" s="71">
        <v>4</v>
      </c>
      <c r="P22" s="71">
        <v>1</v>
      </c>
    </row>
    <row r="23" spans="1:16" ht="15.75" customHeight="1" thickBot="1" x14ac:dyDescent="0.3">
      <c r="A23" s="27" t="s">
        <v>548</v>
      </c>
      <c r="B23" s="81">
        <f t="shared" si="5"/>
        <v>24</v>
      </c>
      <c r="C23" s="81">
        <f t="shared" si="6"/>
        <v>12</v>
      </c>
      <c r="D23" s="81">
        <f t="shared" si="7"/>
        <v>12</v>
      </c>
      <c r="E23" s="71"/>
      <c r="F23" s="71">
        <v>1</v>
      </c>
      <c r="G23" s="71">
        <v>1</v>
      </c>
      <c r="H23" s="71">
        <v>0</v>
      </c>
      <c r="I23" s="71"/>
      <c r="J23" s="71">
        <v>7</v>
      </c>
      <c r="K23" s="71">
        <v>5</v>
      </c>
      <c r="L23" s="71">
        <v>2</v>
      </c>
      <c r="M23" s="71"/>
      <c r="N23" s="71">
        <v>16</v>
      </c>
      <c r="O23" s="71">
        <v>6</v>
      </c>
      <c r="P23" s="71">
        <v>10</v>
      </c>
    </row>
    <row r="24" spans="1:16" x14ac:dyDescent="0.25">
      <c r="A24" s="122" t="s">
        <v>624</v>
      </c>
      <c r="B24" s="88"/>
      <c r="C24" s="88"/>
      <c r="D24" s="88"/>
      <c r="E24" s="88"/>
      <c r="F24" s="88"/>
      <c r="G24" s="88"/>
      <c r="H24" s="88"/>
      <c r="I24" s="88"/>
      <c r="J24" s="88"/>
      <c r="K24" s="88"/>
      <c r="L24" s="88"/>
      <c r="M24" s="88"/>
      <c r="N24" s="88"/>
      <c r="O24" s="88"/>
      <c r="P24" s="88"/>
    </row>
    <row r="25" spans="1:16" x14ac:dyDescent="0.25">
      <c r="A25" s="55" t="s">
        <v>625</v>
      </c>
    </row>
    <row r="26" spans="1:16" s="55" customFormat="1" x14ac:dyDescent="0.25">
      <c r="A26" s="8" t="s">
        <v>262</v>
      </c>
    </row>
  </sheetData>
  <mergeCells count="10">
    <mergeCell ref="A1:P1"/>
    <mergeCell ref="A2:P2"/>
    <mergeCell ref="A3:P3"/>
    <mergeCell ref="A4:P4"/>
    <mergeCell ref="A5:P5"/>
    <mergeCell ref="A6:A7"/>
    <mergeCell ref="B6:D6"/>
    <mergeCell ref="F6:H6"/>
    <mergeCell ref="J6:L6"/>
    <mergeCell ref="N6:P6"/>
  </mergeCells>
  <hyperlinks>
    <hyperlink ref="Q2" location="Contenido!A1" display="Contenido" xr:uid="{AC2DF86B-2827-4854-AB67-996E1AE2023A}"/>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33E9-CFD1-4BC0-815C-F8A428290CF6}">
  <sheetPr codeName="Hoja15">
    <tabColor rgb="FF0035A0"/>
    <pageSetUpPr fitToPage="1"/>
  </sheetPr>
  <dimension ref="A1:L22"/>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251</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B22" s="410"/>
      <c r="C22" s="411"/>
      <c r="D22" s="411"/>
      <c r="E22" s="411"/>
      <c r="F22" s="411"/>
      <c r="G22" s="411"/>
      <c r="H22" s="411"/>
      <c r="I22" s="411"/>
      <c r="J22" s="412"/>
    </row>
  </sheetData>
  <mergeCells count="1">
    <mergeCell ref="B3:J22"/>
  </mergeCells>
  <hyperlinks>
    <hyperlink ref="L2" location="Contenido!A1" display="Contenido" xr:uid="{0F77D802-7574-4868-A54F-2499F04870AB}"/>
  </hyperlinks>
  <printOptions horizontalCentered="1" verticalCentered="1"/>
  <pageMargins left="0.39370078740157483" right="0.39370078740157483" top="0.39370078740157483" bottom="0.39370078740157483" header="0.31496062992125984" footer="0.31496062992125984"/>
  <pageSetup paperSize="172"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F7151-EC95-47F4-B7D7-33EDDDA6037B}">
  <sheetPr codeName="Hoja151">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682</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07C59899-4F3B-429D-9B2D-6198FEA25125}"/>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1A0-6D4B-403D-8A03-6ADA2C397E1F}">
  <sheetPr codeName="Hoja152">
    <tabColor rgb="FFAFCAFF"/>
    <pageSetUpPr fitToPage="1"/>
  </sheetPr>
  <dimension ref="A1:Y25"/>
  <sheetViews>
    <sheetView showGridLines="0" showOutlineSymbols="0" showWhiteSpace="0" zoomScaleNormal="100" workbookViewId="0">
      <selection activeCell="C35" sqref="C35"/>
    </sheetView>
  </sheetViews>
  <sheetFormatPr baseColWidth="10" defaultColWidth="9" defaultRowHeight="13" x14ac:dyDescent="0.25"/>
  <cols>
    <col min="1" max="1" width="9.8320312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75" style="229" customWidth="1"/>
    <col min="18" max="20" width="7.83203125" style="229" customWidth="1"/>
    <col min="21" max="21" width="1.75" style="229" customWidth="1"/>
    <col min="22" max="24" width="7.83203125" style="229" customWidth="1"/>
    <col min="25" max="25" width="11.83203125" style="242" customWidth="1"/>
    <col min="26" max="16384" width="9" style="242"/>
  </cols>
  <sheetData>
    <row r="1" spans="1:25" ht="14.5" x14ac:dyDescent="0.25">
      <c r="A1" s="474" t="s">
        <v>683</v>
      </c>
      <c r="B1" s="474"/>
      <c r="C1" s="474"/>
      <c r="D1" s="474"/>
      <c r="E1" s="474"/>
      <c r="F1" s="474"/>
      <c r="G1" s="474"/>
      <c r="H1" s="474"/>
      <c r="I1" s="474"/>
      <c r="J1" s="474"/>
      <c r="K1" s="474"/>
      <c r="L1" s="474"/>
      <c r="M1" s="474"/>
      <c r="N1" s="474"/>
      <c r="O1" s="474"/>
      <c r="P1" s="474"/>
      <c r="Q1" s="474"/>
      <c r="R1" s="474"/>
      <c r="S1" s="474"/>
      <c r="T1" s="474"/>
      <c r="U1" s="474"/>
      <c r="V1" s="474"/>
      <c r="W1" s="474"/>
      <c r="X1" s="474"/>
      <c r="Y1" s="19"/>
    </row>
    <row r="2" spans="1:25" ht="14.5" x14ac:dyDescent="0.25">
      <c r="A2" s="474" t="s">
        <v>684</v>
      </c>
      <c r="B2" s="474"/>
      <c r="C2" s="474"/>
      <c r="D2" s="474"/>
      <c r="E2" s="474"/>
      <c r="F2" s="474"/>
      <c r="G2" s="474"/>
      <c r="H2" s="474"/>
      <c r="I2" s="474"/>
      <c r="J2" s="474"/>
      <c r="K2" s="474"/>
      <c r="L2" s="474"/>
      <c r="M2" s="474"/>
      <c r="N2" s="474"/>
      <c r="O2" s="474"/>
      <c r="P2" s="474"/>
      <c r="Q2" s="474"/>
      <c r="R2" s="474"/>
      <c r="S2" s="474"/>
      <c r="T2" s="474"/>
      <c r="U2" s="474"/>
      <c r="V2" s="474"/>
      <c r="W2" s="474"/>
      <c r="X2" s="474"/>
      <c r="Y2" s="91" t="s">
        <v>0</v>
      </c>
    </row>
    <row r="3" spans="1:25" ht="14.5" x14ac:dyDescent="0.25">
      <c r="A3" s="474" t="s">
        <v>685</v>
      </c>
      <c r="B3" s="474"/>
      <c r="C3" s="474"/>
      <c r="D3" s="474"/>
      <c r="E3" s="474"/>
      <c r="F3" s="474"/>
      <c r="G3" s="474"/>
      <c r="H3" s="474"/>
      <c r="I3" s="474"/>
      <c r="J3" s="474"/>
      <c r="K3" s="474"/>
      <c r="L3" s="474"/>
      <c r="M3" s="474"/>
      <c r="N3" s="474"/>
      <c r="O3" s="474"/>
      <c r="P3" s="474"/>
      <c r="Q3" s="474"/>
      <c r="R3" s="474"/>
      <c r="S3" s="474"/>
      <c r="T3" s="474"/>
      <c r="U3" s="474"/>
      <c r="V3" s="474"/>
      <c r="W3" s="474"/>
      <c r="X3" s="474"/>
      <c r="Y3" s="6"/>
    </row>
    <row r="4" spans="1:25" ht="14.5" x14ac:dyDescent="0.25">
      <c r="A4" s="474" t="s">
        <v>900</v>
      </c>
      <c r="B4" s="474"/>
      <c r="C4" s="474"/>
      <c r="D4" s="474"/>
      <c r="E4" s="474"/>
      <c r="F4" s="474"/>
      <c r="G4" s="474"/>
      <c r="H4" s="474"/>
      <c r="I4" s="474"/>
      <c r="J4" s="474"/>
      <c r="K4" s="474"/>
      <c r="L4" s="474"/>
      <c r="M4" s="474"/>
      <c r="N4" s="474"/>
      <c r="O4" s="474"/>
      <c r="P4" s="474"/>
      <c r="Q4" s="474"/>
      <c r="R4" s="474"/>
      <c r="S4" s="474"/>
      <c r="T4" s="474"/>
      <c r="U4" s="474"/>
      <c r="V4" s="474"/>
      <c r="W4" s="474"/>
      <c r="X4" s="474"/>
    </row>
    <row r="5" spans="1:25" ht="14.5" x14ac:dyDescent="0.25">
      <c r="A5" s="474" t="s">
        <v>908</v>
      </c>
      <c r="B5" s="474"/>
      <c r="C5" s="474"/>
      <c r="D5" s="474"/>
      <c r="E5" s="474"/>
      <c r="F5" s="474"/>
      <c r="G5" s="474"/>
      <c r="H5" s="474"/>
      <c r="I5" s="474"/>
      <c r="J5" s="474"/>
      <c r="K5" s="474"/>
      <c r="L5" s="474"/>
      <c r="M5" s="474"/>
      <c r="N5" s="474"/>
      <c r="O5" s="474"/>
      <c r="P5" s="474"/>
      <c r="Q5" s="474"/>
      <c r="R5" s="474"/>
      <c r="S5" s="474"/>
      <c r="T5" s="474"/>
      <c r="U5" s="474"/>
      <c r="V5" s="474"/>
      <c r="W5" s="474"/>
      <c r="X5" s="474"/>
    </row>
    <row r="6" spans="1:25" s="49" customFormat="1" ht="18.75" customHeight="1" x14ac:dyDescent="0.25">
      <c r="A6" s="473" t="s">
        <v>686</v>
      </c>
      <c r="B6" s="463" t="s">
        <v>188</v>
      </c>
      <c r="C6" s="463"/>
      <c r="D6" s="463"/>
      <c r="E6" s="127"/>
      <c r="F6" s="463" t="s">
        <v>230</v>
      </c>
      <c r="G6" s="463"/>
      <c r="H6" s="463"/>
      <c r="I6" s="127"/>
      <c r="J6" s="463" t="s">
        <v>231</v>
      </c>
      <c r="K6" s="463"/>
      <c r="L6" s="463"/>
      <c r="M6" s="127"/>
      <c r="N6" s="463" t="s">
        <v>232</v>
      </c>
      <c r="O6" s="463"/>
      <c r="P6" s="463"/>
      <c r="Q6" s="127"/>
      <c r="R6" s="463" t="s">
        <v>233</v>
      </c>
      <c r="S6" s="463"/>
      <c r="T6" s="463"/>
      <c r="U6" s="127"/>
      <c r="V6" s="463" t="s">
        <v>234</v>
      </c>
      <c r="W6" s="463"/>
      <c r="X6" s="463"/>
    </row>
    <row r="7" spans="1:25" s="49" customFormat="1" ht="18.75" customHeight="1" x14ac:dyDescent="0.25">
      <c r="A7" s="473"/>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9" spans="1:25" ht="13.5" customHeight="1" x14ac:dyDescent="0.25">
      <c r="A9" s="42">
        <v>2010</v>
      </c>
      <c r="B9" s="71">
        <v>5107.0000000000009</v>
      </c>
      <c r="C9" s="71" t="s">
        <v>193</v>
      </c>
      <c r="D9" s="71" t="s">
        <v>193</v>
      </c>
      <c r="E9" s="71"/>
      <c r="F9" s="71">
        <v>1166.175164674311</v>
      </c>
      <c r="G9" s="71" t="s">
        <v>193</v>
      </c>
      <c r="H9" s="71" t="s">
        <v>193</v>
      </c>
      <c r="I9" s="71"/>
      <c r="J9" s="71">
        <v>1035.3542327396926</v>
      </c>
      <c r="K9" s="71" t="s">
        <v>193</v>
      </c>
      <c r="L9" s="71" t="s">
        <v>193</v>
      </c>
      <c r="M9" s="71"/>
      <c r="N9" s="71">
        <v>898.30373261771172</v>
      </c>
      <c r="O9" s="71" t="s">
        <v>193</v>
      </c>
      <c r="P9" s="71" t="s">
        <v>193</v>
      </c>
      <c r="Q9" s="71"/>
      <c r="R9" s="71">
        <v>1219.7494510856307</v>
      </c>
      <c r="S9" s="71" t="s">
        <v>193</v>
      </c>
      <c r="T9" s="71" t="s">
        <v>193</v>
      </c>
      <c r="U9" s="71"/>
      <c r="V9" s="71">
        <v>787.41741888265437</v>
      </c>
      <c r="W9" s="71" t="s">
        <v>193</v>
      </c>
      <c r="X9" s="71" t="s">
        <v>193</v>
      </c>
      <c r="Y9" s="244"/>
    </row>
    <row r="10" spans="1:25" ht="13.5" customHeight="1" x14ac:dyDescent="0.25">
      <c r="A10" s="42">
        <v>2011</v>
      </c>
      <c r="B10" s="71">
        <v>5436</v>
      </c>
      <c r="C10" s="71">
        <v>2114.6040000000003</v>
      </c>
      <c r="D10" s="71">
        <v>3321.3959999999997</v>
      </c>
      <c r="E10" s="71"/>
      <c r="F10" s="71">
        <v>1232</v>
      </c>
      <c r="G10" s="71">
        <v>479.24799999999999</v>
      </c>
      <c r="H10" s="71">
        <v>752.75199999999995</v>
      </c>
      <c r="I10" s="71"/>
      <c r="J10" s="71">
        <v>1154</v>
      </c>
      <c r="K10" s="71">
        <v>448.90600000000001</v>
      </c>
      <c r="L10" s="71">
        <v>705.09400000000005</v>
      </c>
      <c r="M10" s="71"/>
      <c r="N10" s="71">
        <v>1022</v>
      </c>
      <c r="O10" s="71">
        <v>397.55799999999999</v>
      </c>
      <c r="P10" s="71">
        <v>624.44200000000001</v>
      </c>
      <c r="Q10" s="71"/>
      <c r="R10" s="71">
        <v>1340</v>
      </c>
      <c r="S10" s="71">
        <v>521.26</v>
      </c>
      <c r="T10" s="71">
        <v>818.74</v>
      </c>
      <c r="U10" s="71"/>
      <c r="V10" s="71">
        <v>688</v>
      </c>
      <c r="W10" s="71">
        <v>267.63200000000001</v>
      </c>
      <c r="X10" s="71">
        <v>420.36799999999999</v>
      </c>
      <c r="Y10" s="244"/>
    </row>
    <row r="11" spans="1:25" ht="13.5" customHeight="1" x14ac:dyDescent="0.25">
      <c r="A11" s="42">
        <v>2012</v>
      </c>
      <c r="B11" s="71">
        <v>5037</v>
      </c>
      <c r="C11" s="71">
        <v>1942.8428571428572</v>
      </c>
      <c r="D11" s="71">
        <v>3094.1571428571428</v>
      </c>
      <c r="E11" s="71"/>
      <c r="F11" s="71">
        <v>1068</v>
      </c>
      <c r="G11" s="71">
        <v>562.10526315789468</v>
      </c>
      <c r="H11" s="71">
        <v>505.89473684210526</v>
      </c>
      <c r="I11" s="71"/>
      <c r="J11" s="71">
        <v>1039</v>
      </c>
      <c r="K11" s="71">
        <v>460.01526717557255</v>
      </c>
      <c r="L11" s="71">
        <v>578.98473282442751</v>
      </c>
      <c r="M11" s="71"/>
      <c r="N11" s="71">
        <v>1043</v>
      </c>
      <c r="O11" s="71">
        <v>444.5</v>
      </c>
      <c r="P11" s="71">
        <v>598.5</v>
      </c>
      <c r="Q11" s="71"/>
      <c r="R11" s="71">
        <v>1164</v>
      </c>
      <c r="S11" s="71">
        <v>409.9386106623586</v>
      </c>
      <c r="T11" s="71">
        <v>754.06138933764134</v>
      </c>
      <c r="U11" s="71"/>
      <c r="V11" s="71">
        <v>723</v>
      </c>
      <c r="W11" s="71">
        <v>253.51948051948051</v>
      </c>
      <c r="X11" s="71">
        <v>469.48051948051949</v>
      </c>
      <c r="Y11" s="244"/>
    </row>
    <row r="12" spans="1:25" ht="13.5" customHeight="1" x14ac:dyDescent="0.25">
      <c r="A12" s="42">
        <v>2013</v>
      </c>
      <c r="B12" s="71">
        <v>2755</v>
      </c>
      <c r="C12" s="71">
        <v>1062.6428571428571</v>
      </c>
      <c r="D12" s="71">
        <v>1692.3571428571429</v>
      </c>
      <c r="E12" s="71"/>
      <c r="F12" s="71">
        <v>87</v>
      </c>
      <c r="G12" s="71">
        <v>45.78947368421052</v>
      </c>
      <c r="H12" s="71">
        <v>41.210526315789473</v>
      </c>
      <c r="I12" s="71"/>
      <c r="J12" s="71">
        <v>651</v>
      </c>
      <c r="K12" s="71">
        <v>288.2290076335878</v>
      </c>
      <c r="L12" s="71">
        <v>362.77099236641226</v>
      </c>
      <c r="M12" s="71"/>
      <c r="N12" s="71">
        <v>834</v>
      </c>
      <c r="O12" s="71">
        <v>355.42953020134229</v>
      </c>
      <c r="P12" s="71">
        <v>478.57046979865771</v>
      </c>
      <c r="Q12" s="71"/>
      <c r="R12" s="71">
        <v>725</v>
      </c>
      <c r="S12" s="71">
        <v>255.33117932148625</v>
      </c>
      <c r="T12" s="71">
        <v>469.66882067851373</v>
      </c>
      <c r="U12" s="71"/>
      <c r="V12" s="71">
        <v>458</v>
      </c>
      <c r="W12" s="71">
        <v>160.59740259740261</v>
      </c>
      <c r="X12" s="71">
        <v>297.40259740259739</v>
      </c>
      <c r="Y12" s="244"/>
    </row>
    <row r="13" spans="1:25" ht="13.5" customHeight="1" x14ac:dyDescent="0.25">
      <c r="A13" s="42">
        <v>2014</v>
      </c>
      <c r="B13" s="71">
        <v>1750</v>
      </c>
      <c r="C13" s="71">
        <v>675</v>
      </c>
      <c r="D13" s="71">
        <v>1075</v>
      </c>
      <c r="E13" s="71"/>
      <c r="F13" s="71">
        <v>19</v>
      </c>
      <c r="G13" s="71">
        <v>10</v>
      </c>
      <c r="H13" s="71">
        <v>9</v>
      </c>
      <c r="I13" s="71"/>
      <c r="J13" s="71">
        <v>131</v>
      </c>
      <c r="K13" s="71">
        <v>58</v>
      </c>
      <c r="L13" s="71">
        <v>73</v>
      </c>
      <c r="M13" s="71"/>
      <c r="N13" s="71">
        <v>596</v>
      </c>
      <c r="O13" s="71">
        <v>254</v>
      </c>
      <c r="P13" s="71">
        <v>342</v>
      </c>
      <c r="Q13" s="71"/>
      <c r="R13" s="71">
        <v>619</v>
      </c>
      <c r="S13" s="71">
        <v>218</v>
      </c>
      <c r="T13" s="71">
        <v>401</v>
      </c>
      <c r="U13" s="71"/>
      <c r="V13" s="71">
        <v>385</v>
      </c>
      <c r="W13" s="71">
        <v>135</v>
      </c>
      <c r="X13" s="71">
        <v>250</v>
      </c>
      <c r="Y13" s="244"/>
    </row>
    <row r="14" spans="1:25" ht="13.5" customHeight="1" x14ac:dyDescent="0.25">
      <c r="A14" s="42">
        <v>2015</v>
      </c>
      <c r="B14" s="71">
        <v>898</v>
      </c>
      <c r="C14" s="71">
        <v>333</v>
      </c>
      <c r="D14" s="71">
        <v>565</v>
      </c>
      <c r="E14" s="71"/>
      <c r="F14" s="71">
        <v>4</v>
      </c>
      <c r="G14" s="71">
        <v>0</v>
      </c>
      <c r="H14" s="71">
        <v>4</v>
      </c>
      <c r="I14" s="71"/>
      <c r="J14" s="71">
        <v>14</v>
      </c>
      <c r="K14" s="71">
        <v>10</v>
      </c>
      <c r="L14" s="71">
        <v>4</v>
      </c>
      <c r="M14" s="71"/>
      <c r="N14" s="71">
        <v>192</v>
      </c>
      <c r="O14" s="71">
        <v>74</v>
      </c>
      <c r="P14" s="71">
        <v>118</v>
      </c>
      <c r="Q14" s="71"/>
      <c r="R14" s="71">
        <v>422</v>
      </c>
      <c r="S14" s="71">
        <v>167</v>
      </c>
      <c r="T14" s="71">
        <v>255</v>
      </c>
      <c r="U14" s="71"/>
      <c r="V14" s="71">
        <v>266</v>
      </c>
      <c r="W14" s="71">
        <v>82</v>
      </c>
      <c r="X14" s="71">
        <v>184</v>
      </c>
      <c r="Y14" s="244"/>
    </row>
    <row r="15" spans="1:25" ht="13.5" customHeight="1" x14ac:dyDescent="0.25">
      <c r="A15" s="42">
        <v>2016</v>
      </c>
      <c r="B15" s="71">
        <v>675</v>
      </c>
      <c r="C15" s="71">
        <v>275</v>
      </c>
      <c r="D15" s="71">
        <v>400</v>
      </c>
      <c r="E15" s="71"/>
      <c r="F15" s="71">
        <v>27</v>
      </c>
      <c r="G15" s="71">
        <v>13</v>
      </c>
      <c r="H15" s="71">
        <v>14</v>
      </c>
      <c r="I15" s="71"/>
      <c r="J15" s="71">
        <v>62</v>
      </c>
      <c r="K15" s="71">
        <v>36</v>
      </c>
      <c r="L15" s="71">
        <v>26</v>
      </c>
      <c r="M15" s="71"/>
      <c r="N15" s="71">
        <v>108</v>
      </c>
      <c r="O15" s="71">
        <v>40</v>
      </c>
      <c r="P15" s="71">
        <v>68</v>
      </c>
      <c r="Q15" s="71"/>
      <c r="R15" s="71">
        <v>199</v>
      </c>
      <c r="S15" s="71">
        <v>84</v>
      </c>
      <c r="T15" s="71">
        <v>115</v>
      </c>
      <c r="U15" s="71"/>
      <c r="V15" s="71">
        <v>279</v>
      </c>
      <c r="W15" s="71">
        <v>102</v>
      </c>
      <c r="X15" s="71">
        <v>177</v>
      </c>
      <c r="Y15" s="244"/>
    </row>
    <row r="16" spans="1:25" ht="13.5" customHeight="1" x14ac:dyDescent="0.25">
      <c r="A16" s="42">
        <v>2017</v>
      </c>
      <c r="B16" s="71">
        <v>2052</v>
      </c>
      <c r="C16" s="71">
        <v>912</v>
      </c>
      <c r="D16" s="71">
        <v>1140</v>
      </c>
      <c r="E16" s="71"/>
      <c r="F16" s="71">
        <v>564</v>
      </c>
      <c r="G16" s="71">
        <v>275</v>
      </c>
      <c r="H16" s="71">
        <v>289</v>
      </c>
      <c r="I16" s="71"/>
      <c r="J16" s="71">
        <v>425</v>
      </c>
      <c r="K16" s="71">
        <v>195</v>
      </c>
      <c r="L16" s="71">
        <v>230</v>
      </c>
      <c r="M16" s="71"/>
      <c r="N16" s="71">
        <v>327</v>
      </c>
      <c r="O16" s="71">
        <v>155</v>
      </c>
      <c r="P16" s="71">
        <v>172</v>
      </c>
      <c r="Q16" s="71"/>
      <c r="R16" s="71">
        <v>505</v>
      </c>
      <c r="S16" s="71">
        <v>209</v>
      </c>
      <c r="T16" s="71">
        <v>296</v>
      </c>
      <c r="U16" s="71"/>
      <c r="V16" s="71">
        <v>231</v>
      </c>
      <c r="W16" s="71">
        <v>78</v>
      </c>
      <c r="X16" s="71">
        <v>153</v>
      </c>
      <c r="Y16" s="244"/>
    </row>
    <row r="17" spans="1:25" ht="13.5" customHeight="1" x14ac:dyDescent="0.25">
      <c r="A17" s="42">
        <v>2018</v>
      </c>
      <c r="B17" s="71">
        <v>2571</v>
      </c>
      <c r="C17" s="71">
        <v>1065</v>
      </c>
      <c r="D17" s="71">
        <v>1506</v>
      </c>
      <c r="E17" s="71"/>
      <c r="F17" s="71">
        <v>736</v>
      </c>
      <c r="G17" s="71">
        <v>335</v>
      </c>
      <c r="H17" s="71">
        <v>401</v>
      </c>
      <c r="I17" s="71"/>
      <c r="J17" s="71">
        <v>578</v>
      </c>
      <c r="K17" s="71">
        <v>239</v>
      </c>
      <c r="L17" s="71">
        <v>339</v>
      </c>
      <c r="M17" s="71"/>
      <c r="N17" s="71">
        <v>410</v>
      </c>
      <c r="O17" s="71">
        <v>175</v>
      </c>
      <c r="P17" s="71">
        <v>235</v>
      </c>
      <c r="Q17" s="71"/>
      <c r="R17" s="71">
        <v>599</v>
      </c>
      <c r="S17" s="71">
        <v>235</v>
      </c>
      <c r="T17" s="71">
        <v>364</v>
      </c>
      <c r="U17" s="71"/>
      <c r="V17" s="71">
        <v>248</v>
      </c>
      <c r="W17" s="71">
        <v>81</v>
      </c>
      <c r="X17" s="71">
        <v>167</v>
      </c>
      <c r="Y17" s="244"/>
    </row>
    <row r="18" spans="1:25" ht="13.5" customHeight="1" x14ac:dyDescent="0.25">
      <c r="A18" s="42">
        <v>2019</v>
      </c>
      <c r="B18" s="71">
        <v>3315</v>
      </c>
      <c r="C18" s="71">
        <v>1381</v>
      </c>
      <c r="D18" s="71">
        <v>1934</v>
      </c>
      <c r="E18" s="71"/>
      <c r="F18" s="71">
        <v>705</v>
      </c>
      <c r="G18" s="71">
        <v>285</v>
      </c>
      <c r="H18" s="71">
        <v>420</v>
      </c>
      <c r="I18" s="71"/>
      <c r="J18" s="71">
        <v>675</v>
      </c>
      <c r="K18" s="71">
        <v>292</v>
      </c>
      <c r="L18" s="71">
        <v>383</v>
      </c>
      <c r="M18" s="71"/>
      <c r="N18" s="71">
        <v>644</v>
      </c>
      <c r="O18" s="71">
        <v>287</v>
      </c>
      <c r="P18" s="71">
        <v>357</v>
      </c>
      <c r="Q18" s="71"/>
      <c r="R18" s="71">
        <v>820</v>
      </c>
      <c r="S18" s="71">
        <v>340</v>
      </c>
      <c r="T18" s="71">
        <v>480</v>
      </c>
      <c r="U18" s="71"/>
      <c r="V18" s="71">
        <v>471</v>
      </c>
      <c r="W18" s="71">
        <v>177</v>
      </c>
      <c r="X18" s="71">
        <v>294</v>
      </c>
      <c r="Y18" s="244"/>
    </row>
    <row r="19" spans="1:25" ht="13.5" customHeight="1" x14ac:dyDescent="0.25">
      <c r="A19" s="42">
        <v>2020</v>
      </c>
      <c r="B19" s="71">
        <v>3471</v>
      </c>
      <c r="C19" s="71">
        <v>1388</v>
      </c>
      <c r="D19" s="71">
        <v>2083</v>
      </c>
      <c r="E19" s="71"/>
      <c r="F19" s="71">
        <v>774</v>
      </c>
      <c r="G19" s="71">
        <v>349</v>
      </c>
      <c r="H19" s="71">
        <v>425</v>
      </c>
      <c r="I19" s="71"/>
      <c r="J19" s="71">
        <v>656</v>
      </c>
      <c r="K19" s="71">
        <v>268</v>
      </c>
      <c r="L19" s="71">
        <v>388</v>
      </c>
      <c r="M19" s="71"/>
      <c r="N19" s="71">
        <v>660</v>
      </c>
      <c r="O19" s="71">
        <v>262</v>
      </c>
      <c r="P19" s="71">
        <v>398</v>
      </c>
      <c r="Q19" s="71"/>
      <c r="R19" s="71">
        <v>890</v>
      </c>
      <c r="S19" s="71">
        <v>340</v>
      </c>
      <c r="T19" s="71">
        <v>550</v>
      </c>
      <c r="U19" s="71"/>
      <c r="V19" s="71">
        <v>491</v>
      </c>
      <c r="W19" s="71">
        <v>169</v>
      </c>
      <c r="X19" s="71">
        <v>322</v>
      </c>
      <c r="Y19" s="244"/>
    </row>
    <row r="20" spans="1:25" ht="13.5" customHeight="1" x14ac:dyDescent="0.25">
      <c r="A20" s="42">
        <v>2021</v>
      </c>
      <c r="B20" s="71">
        <v>3575</v>
      </c>
      <c r="C20" s="71">
        <v>1469</v>
      </c>
      <c r="D20" s="71">
        <v>2106</v>
      </c>
      <c r="E20" s="71"/>
      <c r="F20" s="71">
        <v>614</v>
      </c>
      <c r="G20" s="71">
        <v>276</v>
      </c>
      <c r="H20" s="71">
        <v>338</v>
      </c>
      <c r="I20" s="71"/>
      <c r="J20" s="71">
        <v>575</v>
      </c>
      <c r="K20" s="71">
        <v>241</v>
      </c>
      <c r="L20" s="71">
        <v>334</v>
      </c>
      <c r="M20" s="71"/>
      <c r="N20" s="71">
        <v>699</v>
      </c>
      <c r="O20" s="71">
        <v>287</v>
      </c>
      <c r="P20" s="71">
        <v>412</v>
      </c>
      <c r="Q20" s="71"/>
      <c r="R20" s="71">
        <v>1027</v>
      </c>
      <c r="S20" s="71">
        <v>438</v>
      </c>
      <c r="T20" s="71">
        <v>589</v>
      </c>
      <c r="U20" s="71"/>
      <c r="V20" s="71">
        <v>660</v>
      </c>
      <c r="W20" s="71">
        <v>227</v>
      </c>
      <c r="X20" s="71">
        <v>433</v>
      </c>
      <c r="Y20" s="244"/>
    </row>
    <row r="21" spans="1:25" ht="13.5" customHeight="1" x14ac:dyDescent="0.25">
      <c r="A21" s="42">
        <v>2022</v>
      </c>
      <c r="B21" s="71">
        <f>+F21+J21+N21+R21+V21</f>
        <v>3622</v>
      </c>
      <c r="C21" s="71">
        <f t="shared" ref="C21:D22" si="0">+G21+K21+O21+S21+W21</f>
        <v>1476</v>
      </c>
      <c r="D21" s="71">
        <f t="shared" si="0"/>
        <v>2146</v>
      </c>
      <c r="E21" s="71"/>
      <c r="F21" s="71">
        <v>690</v>
      </c>
      <c r="G21" s="71">
        <v>321</v>
      </c>
      <c r="H21" s="71">
        <v>369</v>
      </c>
      <c r="I21" s="71"/>
      <c r="J21" s="71">
        <v>610</v>
      </c>
      <c r="K21" s="71">
        <v>258</v>
      </c>
      <c r="L21" s="71">
        <v>352</v>
      </c>
      <c r="M21" s="71"/>
      <c r="N21" s="71">
        <v>662</v>
      </c>
      <c r="O21" s="71">
        <v>262</v>
      </c>
      <c r="P21" s="71">
        <v>400</v>
      </c>
      <c r="Q21" s="71"/>
      <c r="R21" s="71">
        <v>1055</v>
      </c>
      <c r="S21" s="71">
        <v>416</v>
      </c>
      <c r="T21" s="71">
        <v>639</v>
      </c>
      <c r="U21" s="71"/>
      <c r="V21" s="71">
        <v>605</v>
      </c>
      <c r="W21" s="71">
        <v>219</v>
      </c>
      <c r="X21" s="71">
        <v>386</v>
      </c>
      <c r="Y21" s="244"/>
    </row>
    <row r="22" spans="1:25" ht="13.5" customHeight="1" x14ac:dyDescent="0.25">
      <c r="A22" s="42">
        <v>2023</v>
      </c>
      <c r="B22" s="72">
        <f>+F22+J22+N22+R22+V22</f>
        <v>3653</v>
      </c>
      <c r="C22" s="72">
        <f t="shared" si="0"/>
        <v>1518</v>
      </c>
      <c r="D22" s="72">
        <f t="shared" si="0"/>
        <v>2135</v>
      </c>
      <c r="E22" s="72"/>
      <c r="F22" s="72">
        <v>703</v>
      </c>
      <c r="G22" s="72">
        <v>311</v>
      </c>
      <c r="H22" s="72">
        <v>392</v>
      </c>
      <c r="I22" s="72"/>
      <c r="J22" s="72">
        <v>637</v>
      </c>
      <c r="K22" s="72">
        <v>279</v>
      </c>
      <c r="L22" s="72">
        <v>358</v>
      </c>
      <c r="M22" s="72"/>
      <c r="N22" s="72">
        <v>629</v>
      </c>
      <c r="O22" s="72">
        <v>261</v>
      </c>
      <c r="P22" s="72">
        <v>368</v>
      </c>
      <c r="Q22" s="72"/>
      <c r="R22" s="72">
        <v>1108</v>
      </c>
      <c r="S22" s="72">
        <v>443</v>
      </c>
      <c r="T22" s="72">
        <v>665</v>
      </c>
      <c r="U22" s="72"/>
      <c r="V22" s="72">
        <v>576</v>
      </c>
      <c r="W22" s="72">
        <v>224</v>
      </c>
      <c r="X22" s="72">
        <v>352</v>
      </c>
      <c r="Y22" s="244"/>
    </row>
    <row r="23" spans="1:25" ht="13.5" customHeight="1" x14ac:dyDescent="0.25">
      <c r="A23" s="42">
        <v>2024</v>
      </c>
      <c r="B23" s="72">
        <v>3939</v>
      </c>
      <c r="C23" s="72">
        <v>1420</v>
      </c>
      <c r="D23" s="72">
        <v>2519</v>
      </c>
      <c r="E23" s="72"/>
      <c r="F23" s="72">
        <v>662</v>
      </c>
      <c r="G23" s="72">
        <v>254</v>
      </c>
      <c r="H23" s="72">
        <v>408</v>
      </c>
      <c r="I23" s="72"/>
      <c r="J23" s="72">
        <v>735</v>
      </c>
      <c r="K23" s="72">
        <v>264</v>
      </c>
      <c r="L23" s="72">
        <v>471</v>
      </c>
      <c r="M23" s="72"/>
      <c r="N23" s="72">
        <v>809</v>
      </c>
      <c r="O23" s="72">
        <v>302</v>
      </c>
      <c r="P23" s="72">
        <v>507</v>
      </c>
      <c r="Q23" s="72"/>
      <c r="R23" s="72">
        <v>1130</v>
      </c>
      <c r="S23" s="72">
        <v>386</v>
      </c>
      <c r="T23" s="72">
        <v>744</v>
      </c>
      <c r="U23" s="72"/>
      <c r="V23" s="72">
        <v>603</v>
      </c>
      <c r="W23" s="72">
        <v>214</v>
      </c>
      <c r="X23" s="72">
        <v>389</v>
      </c>
      <c r="Y23" s="244"/>
    </row>
    <row r="24" spans="1:25" ht="13.5" customHeight="1" thickBot="1" x14ac:dyDescent="0.3">
      <c r="A24" s="77">
        <v>2025</v>
      </c>
      <c r="B24" s="73">
        <f>+F24+J24+N24+R24+V24</f>
        <v>4261</v>
      </c>
      <c r="C24" s="73">
        <f t="shared" ref="C24" si="1">+G24+K24+O24+S24+W24</f>
        <v>1410</v>
      </c>
      <c r="D24" s="73">
        <f t="shared" ref="D24" si="2">+H24+L24+P24+T24+X24</f>
        <v>2851</v>
      </c>
      <c r="E24" s="73"/>
      <c r="F24" s="73">
        <v>715</v>
      </c>
      <c r="G24" s="73">
        <v>226</v>
      </c>
      <c r="H24" s="73">
        <v>489</v>
      </c>
      <c r="I24" s="73"/>
      <c r="J24" s="73">
        <v>730</v>
      </c>
      <c r="K24" s="73">
        <v>243</v>
      </c>
      <c r="L24" s="73">
        <v>487</v>
      </c>
      <c r="M24" s="73"/>
      <c r="N24" s="73">
        <v>775</v>
      </c>
      <c r="O24" s="73">
        <v>282</v>
      </c>
      <c r="P24" s="73">
        <v>493</v>
      </c>
      <c r="Q24" s="73"/>
      <c r="R24" s="73">
        <v>1367</v>
      </c>
      <c r="S24" s="73">
        <v>427</v>
      </c>
      <c r="T24" s="73">
        <v>940</v>
      </c>
      <c r="U24" s="73"/>
      <c r="V24" s="73">
        <v>674</v>
      </c>
      <c r="W24" s="73">
        <v>232</v>
      </c>
      <c r="X24" s="73">
        <v>442</v>
      </c>
      <c r="Y24" s="244"/>
    </row>
    <row r="25" spans="1:25" ht="15" customHeight="1" x14ac:dyDescent="0.25">
      <c r="A25" s="332" t="s">
        <v>262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row>
  </sheetData>
  <mergeCells count="12">
    <mergeCell ref="R6:T6"/>
    <mergeCell ref="V6:X6"/>
    <mergeCell ref="A1:X1"/>
    <mergeCell ref="A2:X2"/>
    <mergeCell ref="A3:X3"/>
    <mergeCell ref="A4:X4"/>
    <mergeCell ref="A5:X5"/>
    <mergeCell ref="A6:A7"/>
    <mergeCell ref="B6:D6"/>
    <mergeCell ref="F6:H6"/>
    <mergeCell ref="J6:L6"/>
    <mergeCell ref="N6:P6"/>
  </mergeCells>
  <hyperlinks>
    <hyperlink ref="Y2" location="Contenido!A1" display="Contenido" xr:uid="{EA5B0F62-9716-4FB4-A21C-55E6210BA571}"/>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7302-B7D9-4E9C-A946-89D35B79ADB7}">
  <sheetPr codeName="Hoja153">
    <tabColor rgb="FFAFCAFF"/>
    <pageSetUpPr fitToPage="1"/>
  </sheetPr>
  <dimension ref="A1:Y25"/>
  <sheetViews>
    <sheetView showGridLines="0" showOutlineSymbols="0" showWhiteSpace="0" zoomScaleNormal="100" workbookViewId="0">
      <selection activeCell="C35" sqref="C35"/>
    </sheetView>
  </sheetViews>
  <sheetFormatPr baseColWidth="10" defaultColWidth="9" defaultRowHeight="13" x14ac:dyDescent="0.25"/>
  <cols>
    <col min="1" max="1" width="20.25" style="242" customWidth="1"/>
    <col min="2" max="4" width="7.83203125" style="243" customWidth="1"/>
    <col min="5" max="5" width="1.75" style="243" customWidth="1"/>
    <col min="6" max="8" width="7.83203125" style="243" customWidth="1"/>
    <col min="9" max="9" width="1.75" style="243" customWidth="1"/>
    <col min="10" max="12" width="7.83203125" style="243" customWidth="1"/>
    <col min="13" max="13" width="1.75" style="243" customWidth="1"/>
    <col min="14" max="16" width="7.83203125" style="243" customWidth="1"/>
    <col min="17" max="17" width="1.75" style="243" customWidth="1"/>
    <col min="18" max="20" width="7.83203125" style="243" customWidth="1"/>
    <col min="21" max="21" width="1.75" style="243" customWidth="1"/>
    <col min="22" max="24" width="7.83203125" style="243" customWidth="1"/>
    <col min="25" max="25" width="11.08203125" style="243" customWidth="1"/>
    <col min="26" max="16384" width="9" style="242"/>
  </cols>
  <sheetData>
    <row r="1" spans="1:25" ht="14.5" x14ac:dyDescent="0.25">
      <c r="A1" s="474" t="s">
        <v>687</v>
      </c>
      <c r="B1" s="474"/>
      <c r="C1" s="474"/>
      <c r="D1" s="474"/>
      <c r="E1" s="474"/>
      <c r="F1" s="474"/>
      <c r="G1" s="474"/>
      <c r="H1" s="474"/>
      <c r="I1" s="474"/>
      <c r="J1" s="474"/>
      <c r="K1" s="474"/>
      <c r="L1" s="474"/>
      <c r="M1" s="474"/>
      <c r="N1" s="474"/>
      <c r="O1" s="474"/>
      <c r="P1" s="474"/>
      <c r="Q1" s="474"/>
      <c r="R1" s="474"/>
      <c r="S1" s="474"/>
      <c r="T1" s="474"/>
      <c r="U1" s="474"/>
      <c r="V1" s="474"/>
      <c r="W1" s="474"/>
      <c r="X1" s="474"/>
      <c r="Y1" s="19"/>
    </row>
    <row r="2" spans="1:25" ht="14.5" x14ac:dyDescent="0.25">
      <c r="A2" s="474" t="s">
        <v>684</v>
      </c>
      <c r="B2" s="474"/>
      <c r="C2" s="474"/>
      <c r="D2" s="474"/>
      <c r="E2" s="474"/>
      <c r="F2" s="474"/>
      <c r="G2" s="474"/>
      <c r="H2" s="474"/>
      <c r="I2" s="474"/>
      <c r="J2" s="474"/>
      <c r="K2" s="474"/>
      <c r="L2" s="474"/>
      <c r="M2" s="474"/>
      <c r="N2" s="474"/>
      <c r="O2" s="474"/>
      <c r="P2" s="474"/>
      <c r="Q2" s="474"/>
      <c r="R2" s="474"/>
      <c r="S2" s="474"/>
      <c r="T2" s="474"/>
      <c r="U2" s="474"/>
      <c r="V2" s="474"/>
      <c r="W2" s="474"/>
      <c r="X2" s="474"/>
      <c r="Y2" s="91" t="s">
        <v>0</v>
      </c>
    </row>
    <row r="3" spans="1:25" ht="14.5" x14ac:dyDescent="0.25">
      <c r="A3" s="474" t="s">
        <v>688</v>
      </c>
      <c r="B3" s="474"/>
      <c r="C3" s="474"/>
      <c r="D3" s="474"/>
      <c r="E3" s="474"/>
      <c r="F3" s="474"/>
      <c r="G3" s="474"/>
      <c r="H3" s="474"/>
      <c r="I3" s="474"/>
      <c r="J3" s="474"/>
      <c r="K3" s="474"/>
      <c r="L3" s="474"/>
      <c r="M3" s="474"/>
      <c r="N3" s="474"/>
      <c r="O3" s="474"/>
      <c r="P3" s="474"/>
      <c r="Q3" s="474"/>
      <c r="R3" s="474"/>
      <c r="S3" s="474"/>
      <c r="T3" s="474"/>
      <c r="U3" s="474"/>
      <c r="V3" s="474"/>
      <c r="W3" s="474"/>
      <c r="X3" s="474"/>
      <c r="Y3" s="6"/>
    </row>
    <row r="4" spans="1:25" ht="14.5" x14ac:dyDescent="0.25">
      <c r="A4" s="474" t="s">
        <v>900</v>
      </c>
      <c r="B4" s="474"/>
      <c r="C4" s="474"/>
      <c r="D4" s="474"/>
      <c r="E4" s="474"/>
      <c r="F4" s="474"/>
      <c r="G4" s="474"/>
      <c r="H4" s="474"/>
      <c r="I4" s="474"/>
      <c r="J4" s="474"/>
      <c r="K4" s="474"/>
      <c r="L4" s="474"/>
      <c r="M4" s="474"/>
      <c r="N4" s="474"/>
      <c r="O4" s="474"/>
      <c r="P4" s="474"/>
      <c r="Q4" s="474"/>
      <c r="R4" s="474"/>
      <c r="S4" s="474"/>
      <c r="T4" s="474"/>
      <c r="U4" s="474"/>
      <c r="V4" s="474"/>
      <c r="W4" s="474"/>
      <c r="X4" s="474"/>
      <c r="Y4" s="242"/>
    </row>
    <row r="5" spans="1:25" ht="14.5" x14ac:dyDescent="0.25">
      <c r="A5" s="474" t="s">
        <v>909</v>
      </c>
      <c r="B5" s="474"/>
      <c r="C5" s="474"/>
      <c r="D5" s="474"/>
      <c r="E5" s="474"/>
      <c r="F5" s="474"/>
      <c r="G5" s="474"/>
      <c r="H5" s="474"/>
      <c r="I5" s="474"/>
      <c r="J5" s="474"/>
      <c r="K5" s="474"/>
      <c r="L5" s="474"/>
      <c r="M5" s="474"/>
      <c r="N5" s="474"/>
      <c r="O5" s="474"/>
      <c r="P5" s="474"/>
      <c r="Q5" s="474"/>
      <c r="R5" s="474"/>
      <c r="S5" s="474"/>
      <c r="T5" s="474"/>
      <c r="U5" s="474"/>
      <c r="V5" s="474"/>
      <c r="W5" s="474"/>
      <c r="X5" s="474"/>
      <c r="Y5" s="242"/>
    </row>
    <row r="6" spans="1:25" s="49" customFormat="1" ht="18.75" customHeight="1" x14ac:dyDescent="0.25">
      <c r="A6" s="482" t="s">
        <v>273</v>
      </c>
      <c r="B6" s="463" t="s">
        <v>188</v>
      </c>
      <c r="C6" s="463"/>
      <c r="D6" s="463"/>
      <c r="E6" s="127"/>
      <c r="F6" s="463" t="s">
        <v>230</v>
      </c>
      <c r="G6" s="463"/>
      <c r="H6" s="463"/>
      <c r="I6" s="127"/>
      <c r="J6" s="463" t="s">
        <v>231</v>
      </c>
      <c r="K6" s="463"/>
      <c r="L6" s="463"/>
      <c r="M6" s="127"/>
      <c r="N6" s="463" t="s">
        <v>232</v>
      </c>
      <c r="O6" s="463"/>
      <c r="P6" s="463"/>
      <c r="Q6" s="127"/>
      <c r="R6" s="463" t="s">
        <v>233</v>
      </c>
      <c r="S6" s="463"/>
      <c r="T6" s="463"/>
      <c r="U6" s="127"/>
      <c r="V6" s="463" t="s">
        <v>234</v>
      </c>
      <c r="W6" s="463"/>
      <c r="X6" s="463"/>
    </row>
    <row r="7" spans="1:25" s="49" customFormat="1" ht="18.75" customHeight="1" x14ac:dyDescent="0.25">
      <c r="A7" s="473"/>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8" spans="1:25" s="49" customFormat="1" ht="15.65" customHeight="1" x14ac:dyDescent="0.25">
      <c r="A8" s="28"/>
      <c r="B8" s="7"/>
      <c r="C8" s="7"/>
      <c r="D8" s="7"/>
      <c r="E8" s="7"/>
      <c r="F8" s="7"/>
      <c r="G8" s="7"/>
      <c r="H8" s="7"/>
      <c r="I8" s="7"/>
      <c r="J8" s="7"/>
      <c r="K8" s="7"/>
      <c r="L8" s="7"/>
      <c r="M8" s="7"/>
      <c r="N8" s="7"/>
      <c r="O8" s="7"/>
      <c r="P8" s="7"/>
      <c r="Q8" s="7"/>
      <c r="R8" s="7"/>
      <c r="S8" s="7"/>
      <c r="T8" s="7"/>
      <c r="U8" s="7"/>
      <c r="V8" s="7"/>
      <c r="W8" s="7"/>
      <c r="X8" s="7"/>
    </row>
    <row r="9" spans="1:25" s="6" customFormat="1" ht="13.5" customHeight="1" x14ac:dyDescent="0.25">
      <c r="A9" s="157" t="s">
        <v>188</v>
      </c>
      <c r="B9" s="70">
        <f>SUM(B10:B24)</f>
        <v>4261</v>
      </c>
      <c r="C9" s="70">
        <f>SUM(C10:C24)</f>
        <v>1410</v>
      </c>
      <c r="D9" s="70">
        <f>SUM(D10:D24)</f>
        <v>2851</v>
      </c>
      <c r="E9" s="70"/>
      <c r="F9" s="70">
        <f>SUM(F10:F24)</f>
        <v>715</v>
      </c>
      <c r="G9" s="70">
        <f>SUM(G10:G24)</f>
        <v>226</v>
      </c>
      <c r="H9" s="70">
        <f>SUM(H10:H24)</f>
        <v>489</v>
      </c>
      <c r="I9" s="70"/>
      <c r="J9" s="70">
        <f>SUM(J10:J24)</f>
        <v>730</v>
      </c>
      <c r="K9" s="70">
        <f>SUM(K10:K24)</f>
        <v>243</v>
      </c>
      <c r="L9" s="70">
        <f>SUM(L10:L24)</f>
        <v>487</v>
      </c>
      <c r="M9" s="70"/>
      <c r="N9" s="70">
        <f>SUM(N10:N24)</f>
        <v>775</v>
      </c>
      <c r="O9" s="70">
        <f>SUM(O10:O24)</f>
        <v>282</v>
      </c>
      <c r="P9" s="70">
        <f>SUM(P10:P24)</f>
        <v>493</v>
      </c>
      <c r="Q9" s="70"/>
      <c r="R9" s="70">
        <f>SUM(R10:R24)</f>
        <v>1367</v>
      </c>
      <c r="S9" s="70">
        <f>SUM(S10:S24)</f>
        <v>427</v>
      </c>
      <c r="T9" s="70">
        <f>SUM(T10:T24)</f>
        <v>940</v>
      </c>
      <c r="U9" s="70"/>
      <c r="V9" s="70">
        <f>SUM(V10:V24)</f>
        <v>674</v>
      </c>
      <c r="W9" s="70">
        <f>SUM(W10:W24)</f>
        <v>232</v>
      </c>
      <c r="X9" s="70">
        <f>SUM(X10:X24)</f>
        <v>442</v>
      </c>
    </row>
    <row r="10" spans="1:25" ht="13.5" customHeight="1" x14ac:dyDescent="0.25">
      <c r="A10" s="27" t="s">
        <v>280</v>
      </c>
      <c r="B10" s="71">
        <f>+F10+J10+N10+R10+V10</f>
        <v>802</v>
      </c>
      <c r="C10" s="71">
        <f t="shared" ref="C10:D24" si="0">+G10+K10+O10+S10+W10</f>
        <v>189</v>
      </c>
      <c r="D10" s="71">
        <f t="shared" si="0"/>
        <v>613</v>
      </c>
      <c r="E10" s="71"/>
      <c r="F10" s="71">
        <v>162</v>
      </c>
      <c r="G10" s="71">
        <v>32</v>
      </c>
      <c r="H10" s="71">
        <v>130</v>
      </c>
      <c r="I10" s="71"/>
      <c r="J10" s="71">
        <v>166</v>
      </c>
      <c r="K10" s="71">
        <v>34</v>
      </c>
      <c r="L10" s="71">
        <v>132</v>
      </c>
      <c r="M10" s="71"/>
      <c r="N10" s="71">
        <v>147</v>
      </c>
      <c r="O10" s="71">
        <v>46</v>
      </c>
      <c r="P10" s="71">
        <v>101</v>
      </c>
      <c r="Q10" s="71"/>
      <c r="R10" s="71">
        <v>234</v>
      </c>
      <c r="S10" s="71">
        <v>48</v>
      </c>
      <c r="T10" s="71">
        <v>186</v>
      </c>
      <c r="U10" s="71"/>
      <c r="V10" s="71">
        <v>93</v>
      </c>
      <c r="W10" s="71">
        <v>29</v>
      </c>
      <c r="X10" s="71">
        <v>64</v>
      </c>
      <c r="Y10" s="175"/>
    </row>
    <row r="11" spans="1:25" ht="13.5" customHeight="1" x14ac:dyDescent="0.25">
      <c r="A11" s="27" t="s">
        <v>282</v>
      </c>
      <c r="B11" s="71">
        <f t="shared" ref="B11:B12" si="1">+F11+J11+N11+R11+V11</f>
        <v>100</v>
      </c>
      <c r="C11" s="71">
        <f t="shared" ref="C11:C12" si="2">+G11+K11+O11+S11+W11</f>
        <v>38</v>
      </c>
      <c r="D11" s="71">
        <f t="shared" ref="D11:D12" si="3">+H11+L11+P11+T11+X11</f>
        <v>62</v>
      </c>
      <c r="E11" s="71"/>
      <c r="F11" s="71">
        <v>19</v>
      </c>
      <c r="G11" s="71">
        <v>9</v>
      </c>
      <c r="H11" s="71">
        <v>10</v>
      </c>
      <c r="I11" s="71"/>
      <c r="J11" s="71">
        <v>13</v>
      </c>
      <c r="K11" s="71">
        <v>4</v>
      </c>
      <c r="L11" s="71">
        <v>9</v>
      </c>
      <c r="M11" s="71"/>
      <c r="N11" s="71">
        <v>14</v>
      </c>
      <c r="O11" s="71">
        <v>2</v>
      </c>
      <c r="P11" s="71">
        <v>12</v>
      </c>
      <c r="Q11" s="71"/>
      <c r="R11" s="71">
        <v>36</v>
      </c>
      <c r="S11" s="71">
        <v>15</v>
      </c>
      <c r="T11" s="71">
        <v>21</v>
      </c>
      <c r="U11" s="71"/>
      <c r="V11" s="71">
        <v>18</v>
      </c>
      <c r="W11" s="71">
        <v>8</v>
      </c>
      <c r="X11" s="71">
        <v>10</v>
      </c>
      <c r="Y11" s="175"/>
    </row>
    <row r="12" spans="1:25" ht="13.5" customHeight="1" x14ac:dyDescent="0.25">
      <c r="A12" s="27" t="s">
        <v>283</v>
      </c>
      <c r="B12" s="71">
        <f t="shared" si="1"/>
        <v>178</v>
      </c>
      <c r="C12" s="71">
        <f t="shared" si="2"/>
        <v>67</v>
      </c>
      <c r="D12" s="71">
        <f t="shared" si="3"/>
        <v>111</v>
      </c>
      <c r="E12" s="71"/>
      <c r="F12" s="71">
        <v>36</v>
      </c>
      <c r="G12" s="71">
        <v>17</v>
      </c>
      <c r="H12" s="71">
        <v>19</v>
      </c>
      <c r="I12" s="71"/>
      <c r="J12" s="71">
        <v>30</v>
      </c>
      <c r="K12" s="71">
        <v>12</v>
      </c>
      <c r="L12" s="71">
        <v>18</v>
      </c>
      <c r="M12" s="71"/>
      <c r="N12" s="71">
        <v>44</v>
      </c>
      <c r="O12" s="71">
        <v>16</v>
      </c>
      <c r="P12" s="71">
        <v>28</v>
      </c>
      <c r="Q12" s="71"/>
      <c r="R12" s="71">
        <v>51</v>
      </c>
      <c r="S12" s="71">
        <v>18</v>
      </c>
      <c r="T12" s="71">
        <v>33</v>
      </c>
      <c r="U12" s="71"/>
      <c r="V12" s="71">
        <v>17</v>
      </c>
      <c r="W12" s="71">
        <v>4</v>
      </c>
      <c r="X12" s="71">
        <v>13</v>
      </c>
      <c r="Y12" s="175"/>
    </row>
    <row r="13" spans="1:25" ht="13.5" customHeight="1" x14ac:dyDescent="0.25">
      <c r="A13" s="27" t="s">
        <v>284</v>
      </c>
      <c r="B13" s="71">
        <f t="shared" ref="B13:B24" si="4">+F13+J13+N13+R13+V13</f>
        <v>54</v>
      </c>
      <c r="C13" s="71">
        <f t="shared" si="0"/>
        <v>16</v>
      </c>
      <c r="D13" s="71">
        <f t="shared" si="0"/>
        <v>38</v>
      </c>
      <c r="E13" s="71"/>
      <c r="F13" s="71">
        <v>0</v>
      </c>
      <c r="G13" s="71">
        <v>0</v>
      </c>
      <c r="H13" s="71">
        <v>0</v>
      </c>
      <c r="I13" s="71"/>
      <c r="J13" s="71">
        <v>0</v>
      </c>
      <c r="K13" s="71">
        <v>0</v>
      </c>
      <c r="L13" s="71">
        <v>0</v>
      </c>
      <c r="M13" s="71"/>
      <c r="N13" s="71">
        <v>13</v>
      </c>
      <c r="O13" s="71">
        <v>2</v>
      </c>
      <c r="P13" s="71">
        <v>11</v>
      </c>
      <c r="Q13" s="71"/>
      <c r="R13" s="71">
        <v>27</v>
      </c>
      <c r="S13" s="71">
        <v>7</v>
      </c>
      <c r="T13" s="71">
        <v>20</v>
      </c>
      <c r="U13" s="71"/>
      <c r="V13" s="71">
        <v>14</v>
      </c>
      <c r="W13" s="71">
        <v>7</v>
      </c>
      <c r="X13" s="71">
        <v>7</v>
      </c>
      <c r="Y13" s="175"/>
    </row>
    <row r="14" spans="1:25" ht="13.5" customHeight="1" x14ac:dyDescent="0.25">
      <c r="A14" s="27" t="s">
        <v>287</v>
      </c>
      <c r="B14" s="71">
        <f t="shared" si="4"/>
        <v>387</v>
      </c>
      <c r="C14" s="71">
        <f t="shared" si="0"/>
        <v>173</v>
      </c>
      <c r="D14" s="71">
        <f t="shared" si="0"/>
        <v>214</v>
      </c>
      <c r="E14" s="71"/>
      <c r="F14" s="71">
        <v>82</v>
      </c>
      <c r="G14" s="71">
        <v>45</v>
      </c>
      <c r="H14" s="71">
        <v>37</v>
      </c>
      <c r="I14" s="71"/>
      <c r="J14" s="71">
        <v>85</v>
      </c>
      <c r="K14" s="71">
        <v>35</v>
      </c>
      <c r="L14" s="71">
        <v>50</v>
      </c>
      <c r="M14" s="71"/>
      <c r="N14" s="71">
        <v>96</v>
      </c>
      <c r="O14" s="71">
        <v>39</v>
      </c>
      <c r="P14" s="71">
        <v>57</v>
      </c>
      <c r="Q14" s="71"/>
      <c r="R14" s="71">
        <v>78</v>
      </c>
      <c r="S14" s="71">
        <v>31</v>
      </c>
      <c r="T14" s="71">
        <v>47</v>
      </c>
      <c r="U14" s="71"/>
      <c r="V14" s="71">
        <v>46</v>
      </c>
      <c r="W14" s="71">
        <v>23</v>
      </c>
      <c r="X14" s="71">
        <v>23</v>
      </c>
      <c r="Y14" s="175"/>
    </row>
    <row r="15" spans="1:25" ht="13.5" customHeight="1" x14ac:dyDescent="0.25">
      <c r="A15" s="27" t="s">
        <v>288</v>
      </c>
      <c r="B15" s="71">
        <f t="shared" si="4"/>
        <v>382</v>
      </c>
      <c r="C15" s="71">
        <f t="shared" si="0"/>
        <v>113</v>
      </c>
      <c r="D15" s="71">
        <f t="shared" si="0"/>
        <v>269</v>
      </c>
      <c r="E15" s="71"/>
      <c r="F15" s="71">
        <v>59</v>
      </c>
      <c r="G15" s="71">
        <v>11</v>
      </c>
      <c r="H15" s="71">
        <v>48</v>
      </c>
      <c r="I15" s="71"/>
      <c r="J15" s="71">
        <v>54</v>
      </c>
      <c r="K15" s="71">
        <v>14</v>
      </c>
      <c r="L15" s="71">
        <v>40</v>
      </c>
      <c r="M15" s="71"/>
      <c r="N15" s="71">
        <v>73</v>
      </c>
      <c r="O15" s="71">
        <v>28</v>
      </c>
      <c r="P15" s="71">
        <v>45</v>
      </c>
      <c r="Q15" s="71"/>
      <c r="R15" s="71">
        <v>125</v>
      </c>
      <c r="S15" s="71">
        <v>40</v>
      </c>
      <c r="T15" s="71">
        <v>85</v>
      </c>
      <c r="U15" s="71"/>
      <c r="V15" s="71">
        <v>71</v>
      </c>
      <c r="W15" s="71">
        <v>20</v>
      </c>
      <c r="X15" s="71">
        <v>51</v>
      </c>
      <c r="Y15" s="175"/>
    </row>
    <row r="16" spans="1:25" ht="13.5" customHeight="1" x14ac:dyDescent="0.25">
      <c r="A16" s="27" t="s">
        <v>291</v>
      </c>
      <c r="B16" s="71">
        <f t="shared" si="4"/>
        <v>593</v>
      </c>
      <c r="C16" s="71">
        <f t="shared" si="0"/>
        <v>243</v>
      </c>
      <c r="D16" s="71">
        <f t="shared" si="0"/>
        <v>350</v>
      </c>
      <c r="E16" s="71"/>
      <c r="F16" s="71">
        <v>100</v>
      </c>
      <c r="G16" s="71">
        <v>43</v>
      </c>
      <c r="H16" s="71">
        <v>57</v>
      </c>
      <c r="I16" s="71"/>
      <c r="J16" s="71">
        <v>145</v>
      </c>
      <c r="K16" s="71">
        <v>60</v>
      </c>
      <c r="L16" s="71">
        <v>85</v>
      </c>
      <c r="M16" s="71"/>
      <c r="N16" s="71">
        <v>114</v>
      </c>
      <c r="O16" s="71">
        <v>57</v>
      </c>
      <c r="P16" s="71">
        <v>57</v>
      </c>
      <c r="Q16" s="71"/>
      <c r="R16" s="71">
        <v>175</v>
      </c>
      <c r="S16" s="71">
        <v>62</v>
      </c>
      <c r="T16" s="71">
        <v>113</v>
      </c>
      <c r="U16" s="71"/>
      <c r="V16" s="71">
        <v>59</v>
      </c>
      <c r="W16" s="71">
        <v>21</v>
      </c>
      <c r="X16" s="71">
        <v>38</v>
      </c>
      <c r="Y16" s="175"/>
    </row>
    <row r="17" spans="1:25" ht="13.5" customHeight="1" x14ac:dyDescent="0.25">
      <c r="A17" s="27" t="s">
        <v>292</v>
      </c>
      <c r="B17" s="71">
        <f t="shared" ref="B17:B19" si="5">+F17+J17+N17+R17+V17</f>
        <v>216</v>
      </c>
      <c r="C17" s="71">
        <f t="shared" ref="C17:C19" si="6">+G17+K17+O17+S17+W17</f>
        <v>56</v>
      </c>
      <c r="D17" s="71">
        <f t="shared" ref="D17:D19" si="7">+H17+L17+P17+T17+X17</f>
        <v>160</v>
      </c>
      <c r="E17" s="71"/>
      <c r="F17" s="71">
        <v>23</v>
      </c>
      <c r="G17" s="71">
        <v>3</v>
      </c>
      <c r="H17" s="71">
        <v>20</v>
      </c>
      <c r="I17" s="71"/>
      <c r="J17" s="71">
        <v>27</v>
      </c>
      <c r="K17" s="71">
        <v>2</v>
      </c>
      <c r="L17" s="71">
        <v>25</v>
      </c>
      <c r="M17" s="71"/>
      <c r="N17" s="71">
        <v>34</v>
      </c>
      <c r="O17" s="71">
        <v>10</v>
      </c>
      <c r="P17" s="71">
        <v>24</v>
      </c>
      <c r="Q17" s="71"/>
      <c r="R17" s="71">
        <v>79</v>
      </c>
      <c r="S17" s="71">
        <v>22</v>
      </c>
      <c r="T17" s="71">
        <v>57</v>
      </c>
      <c r="U17" s="71"/>
      <c r="V17" s="71">
        <v>53</v>
      </c>
      <c r="W17" s="71">
        <v>19</v>
      </c>
      <c r="X17" s="71">
        <v>34</v>
      </c>
      <c r="Y17" s="175"/>
    </row>
    <row r="18" spans="1:25" ht="13.5" customHeight="1" x14ac:dyDescent="0.25">
      <c r="A18" s="27" t="s">
        <v>293</v>
      </c>
      <c r="B18" s="71">
        <f t="shared" si="5"/>
        <v>536</v>
      </c>
      <c r="C18" s="71">
        <f t="shared" si="6"/>
        <v>145</v>
      </c>
      <c r="D18" s="71">
        <f t="shared" si="7"/>
        <v>391</v>
      </c>
      <c r="E18" s="71"/>
      <c r="F18" s="71">
        <v>91</v>
      </c>
      <c r="G18" s="71">
        <v>14</v>
      </c>
      <c r="H18" s="71">
        <v>77</v>
      </c>
      <c r="I18" s="71"/>
      <c r="J18" s="71">
        <v>95</v>
      </c>
      <c r="K18" s="71">
        <v>34</v>
      </c>
      <c r="L18" s="71">
        <v>61</v>
      </c>
      <c r="M18" s="71"/>
      <c r="N18" s="71">
        <v>112</v>
      </c>
      <c r="O18" s="71">
        <v>34</v>
      </c>
      <c r="P18" s="71">
        <v>78</v>
      </c>
      <c r="Q18" s="71"/>
      <c r="R18" s="71">
        <v>153</v>
      </c>
      <c r="S18" s="71">
        <v>38</v>
      </c>
      <c r="T18" s="71">
        <v>115</v>
      </c>
      <c r="U18" s="71"/>
      <c r="V18" s="71">
        <v>85</v>
      </c>
      <c r="W18" s="71">
        <v>25</v>
      </c>
      <c r="X18" s="71">
        <v>60</v>
      </c>
      <c r="Y18" s="175"/>
    </row>
    <row r="19" spans="1:25" ht="13.5" customHeight="1" x14ac:dyDescent="0.25">
      <c r="A19" s="27" t="s">
        <v>295</v>
      </c>
      <c r="B19" s="71">
        <f t="shared" si="5"/>
        <v>182</v>
      </c>
      <c r="C19" s="71">
        <f t="shared" si="6"/>
        <v>78</v>
      </c>
      <c r="D19" s="71">
        <f t="shared" si="7"/>
        <v>104</v>
      </c>
      <c r="E19" s="71"/>
      <c r="F19" s="71">
        <v>15</v>
      </c>
      <c r="G19" s="71">
        <v>6</v>
      </c>
      <c r="H19" s="71">
        <v>9</v>
      </c>
      <c r="I19" s="71"/>
      <c r="J19" s="71">
        <v>25</v>
      </c>
      <c r="K19" s="71">
        <v>13</v>
      </c>
      <c r="L19" s="71">
        <v>12</v>
      </c>
      <c r="M19" s="71"/>
      <c r="N19" s="71">
        <v>27</v>
      </c>
      <c r="O19" s="71">
        <v>12</v>
      </c>
      <c r="P19" s="71">
        <v>15</v>
      </c>
      <c r="Q19" s="71"/>
      <c r="R19" s="71">
        <v>71</v>
      </c>
      <c r="S19" s="71">
        <v>28</v>
      </c>
      <c r="T19" s="71">
        <v>43</v>
      </c>
      <c r="U19" s="71"/>
      <c r="V19" s="71">
        <v>44</v>
      </c>
      <c r="W19" s="71">
        <v>19</v>
      </c>
      <c r="X19" s="71">
        <v>25</v>
      </c>
      <c r="Y19" s="175"/>
    </row>
    <row r="20" spans="1:25" ht="13.5" customHeight="1" x14ac:dyDescent="0.25">
      <c r="A20" s="27" t="s">
        <v>296</v>
      </c>
      <c r="B20" s="71">
        <f t="shared" si="4"/>
        <v>106</v>
      </c>
      <c r="C20" s="71">
        <f t="shared" si="0"/>
        <v>31</v>
      </c>
      <c r="D20" s="71">
        <f t="shared" si="0"/>
        <v>75</v>
      </c>
      <c r="E20" s="71"/>
      <c r="F20" s="71">
        <v>13</v>
      </c>
      <c r="G20" s="71">
        <v>6</v>
      </c>
      <c r="H20" s="71">
        <v>7</v>
      </c>
      <c r="I20" s="71"/>
      <c r="J20" s="71">
        <v>7</v>
      </c>
      <c r="K20" s="71">
        <v>3</v>
      </c>
      <c r="L20" s="71">
        <v>4</v>
      </c>
      <c r="M20" s="71"/>
      <c r="N20" s="71">
        <v>12</v>
      </c>
      <c r="O20" s="71">
        <v>2</v>
      </c>
      <c r="P20" s="71">
        <v>10</v>
      </c>
      <c r="Q20" s="71"/>
      <c r="R20" s="71">
        <v>47</v>
      </c>
      <c r="S20" s="71">
        <v>13</v>
      </c>
      <c r="T20" s="71">
        <v>34</v>
      </c>
      <c r="U20" s="71"/>
      <c r="V20" s="71">
        <v>27</v>
      </c>
      <c r="W20" s="71">
        <v>7</v>
      </c>
      <c r="X20" s="71">
        <v>20</v>
      </c>
      <c r="Y20" s="175"/>
    </row>
    <row r="21" spans="1:25" ht="13.5" customHeight="1" x14ac:dyDescent="0.25">
      <c r="A21" s="27" t="s">
        <v>299</v>
      </c>
      <c r="B21" s="71">
        <f t="shared" si="4"/>
        <v>308</v>
      </c>
      <c r="C21" s="71">
        <f t="shared" si="0"/>
        <v>111</v>
      </c>
      <c r="D21" s="71">
        <f t="shared" si="0"/>
        <v>197</v>
      </c>
      <c r="E21" s="71"/>
      <c r="F21" s="71">
        <v>53</v>
      </c>
      <c r="G21" s="71">
        <v>22</v>
      </c>
      <c r="H21" s="71">
        <v>31</v>
      </c>
      <c r="I21" s="71"/>
      <c r="J21" s="71">
        <v>31</v>
      </c>
      <c r="K21" s="71">
        <v>12</v>
      </c>
      <c r="L21" s="71">
        <v>19</v>
      </c>
      <c r="M21" s="71"/>
      <c r="N21" s="71">
        <v>40</v>
      </c>
      <c r="O21" s="71">
        <v>13</v>
      </c>
      <c r="P21" s="71">
        <v>27</v>
      </c>
      <c r="Q21" s="71"/>
      <c r="R21" s="71">
        <v>139</v>
      </c>
      <c r="S21" s="71">
        <v>53</v>
      </c>
      <c r="T21" s="71">
        <v>86</v>
      </c>
      <c r="U21" s="71"/>
      <c r="V21" s="71">
        <v>45</v>
      </c>
      <c r="W21" s="71">
        <v>11</v>
      </c>
      <c r="X21" s="71">
        <v>34</v>
      </c>
      <c r="Y21" s="175"/>
    </row>
    <row r="22" spans="1:25" ht="13.5" customHeight="1" x14ac:dyDescent="0.25">
      <c r="A22" s="27" t="s">
        <v>300</v>
      </c>
      <c r="B22" s="71">
        <f t="shared" si="4"/>
        <v>165</v>
      </c>
      <c r="C22" s="71">
        <f t="shared" si="0"/>
        <v>51</v>
      </c>
      <c r="D22" s="71">
        <f t="shared" si="0"/>
        <v>114</v>
      </c>
      <c r="E22" s="71"/>
      <c r="F22" s="71">
        <v>22</v>
      </c>
      <c r="G22" s="71">
        <v>2</v>
      </c>
      <c r="H22" s="71">
        <v>20</v>
      </c>
      <c r="I22" s="71"/>
      <c r="J22" s="71">
        <v>22</v>
      </c>
      <c r="K22" s="71">
        <v>9</v>
      </c>
      <c r="L22" s="71">
        <v>13</v>
      </c>
      <c r="M22" s="71"/>
      <c r="N22" s="71">
        <v>22</v>
      </c>
      <c r="O22" s="71">
        <v>7</v>
      </c>
      <c r="P22" s="71">
        <v>15</v>
      </c>
      <c r="Q22" s="71"/>
      <c r="R22" s="71">
        <v>60</v>
      </c>
      <c r="S22" s="71">
        <v>20</v>
      </c>
      <c r="T22" s="71">
        <v>40</v>
      </c>
      <c r="U22" s="71"/>
      <c r="V22" s="71">
        <v>39</v>
      </c>
      <c r="W22" s="71">
        <v>13</v>
      </c>
      <c r="X22" s="71">
        <v>26</v>
      </c>
      <c r="Y22" s="175"/>
    </row>
    <row r="23" spans="1:25" ht="13.5" customHeight="1" x14ac:dyDescent="0.25">
      <c r="A23" s="27" t="s">
        <v>301</v>
      </c>
      <c r="B23" s="71">
        <f t="shared" ref="B23" si="8">+F23+J23+N23+R23+V23</f>
        <v>71</v>
      </c>
      <c r="C23" s="71">
        <f t="shared" ref="C23" si="9">+G23+K23+O23+S23+W23</f>
        <v>21</v>
      </c>
      <c r="D23" s="71">
        <f t="shared" ref="D23" si="10">+H23+L23+P23+T23+X23</f>
        <v>50</v>
      </c>
      <c r="E23" s="71"/>
      <c r="F23" s="71">
        <v>14</v>
      </c>
      <c r="G23" s="71">
        <v>6</v>
      </c>
      <c r="H23" s="71">
        <v>8</v>
      </c>
      <c r="I23" s="71"/>
      <c r="J23" s="71">
        <v>8</v>
      </c>
      <c r="K23" s="71">
        <v>1</v>
      </c>
      <c r="L23" s="71">
        <v>7</v>
      </c>
      <c r="M23" s="71"/>
      <c r="N23" s="71">
        <v>4</v>
      </c>
      <c r="O23" s="71">
        <v>0</v>
      </c>
      <c r="P23" s="71">
        <v>4</v>
      </c>
      <c r="Q23" s="71"/>
      <c r="R23" s="71">
        <v>21</v>
      </c>
      <c r="S23" s="71">
        <v>6</v>
      </c>
      <c r="T23" s="71">
        <v>15</v>
      </c>
      <c r="U23" s="71"/>
      <c r="V23" s="71">
        <v>24</v>
      </c>
      <c r="W23" s="71">
        <v>8</v>
      </c>
      <c r="X23" s="71">
        <v>16</v>
      </c>
      <c r="Y23" s="175"/>
    </row>
    <row r="24" spans="1:25" ht="13.5" customHeight="1" thickBot="1" x14ac:dyDescent="0.3">
      <c r="A24" s="27" t="s">
        <v>304</v>
      </c>
      <c r="B24" s="71">
        <f t="shared" si="4"/>
        <v>181</v>
      </c>
      <c r="C24" s="71">
        <f t="shared" si="0"/>
        <v>78</v>
      </c>
      <c r="D24" s="71">
        <f t="shared" si="0"/>
        <v>103</v>
      </c>
      <c r="E24" s="71"/>
      <c r="F24" s="71">
        <v>26</v>
      </c>
      <c r="G24" s="71">
        <v>10</v>
      </c>
      <c r="H24" s="71">
        <v>16</v>
      </c>
      <c r="I24" s="71"/>
      <c r="J24" s="71">
        <v>22</v>
      </c>
      <c r="K24" s="71">
        <v>10</v>
      </c>
      <c r="L24" s="71">
        <v>12</v>
      </c>
      <c r="M24" s="71"/>
      <c r="N24" s="71">
        <v>23</v>
      </c>
      <c r="O24" s="71">
        <v>14</v>
      </c>
      <c r="P24" s="71">
        <v>9</v>
      </c>
      <c r="Q24" s="71"/>
      <c r="R24" s="71">
        <v>71</v>
      </c>
      <c r="S24" s="71">
        <v>26</v>
      </c>
      <c r="T24" s="71">
        <v>45</v>
      </c>
      <c r="U24" s="71"/>
      <c r="V24" s="71">
        <v>39</v>
      </c>
      <c r="W24" s="71">
        <v>18</v>
      </c>
      <c r="X24" s="71">
        <v>21</v>
      </c>
      <c r="Y24" s="175"/>
    </row>
    <row r="25" spans="1:25" s="243" customFormat="1" x14ac:dyDescent="0.25">
      <c r="A25" s="330" t="s">
        <v>262</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row>
  </sheetData>
  <mergeCells count="12">
    <mergeCell ref="R6:T6"/>
    <mergeCell ref="V6:X6"/>
    <mergeCell ref="A1:X1"/>
    <mergeCell ref="A2:X2"/>
    <mergeCell ref="A3:X3"/>
    <mergeCell ref="A4:X4"/>
    <mergeCell ref="A5:X5"/>
    <mergeCell ref="A6:A7"/>
    <mergeCell ref="B6:D6"/>
    <mergeCell ref="F6:H6"/>
    <mergeCell ref="J6:L6"/>
    <mergeCell ref="N6:P6"/>
  </mergeCells>
  <hyperlinks>
    <hyperlink ref="Y2" location="Contenido!A1" display="Contenido" xr:uid="{CB3FF2AF-C396-4476-B476-5B3A2BEE56F0}"/>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A14AA-CC24-4071-9272-EBEA2DDE8CD8}">
  <sheetPr codeName="Hoja154">
    <tabColor rgb="FFAFCAFF"/>
    <pageSetUpPr fitToPage="1"/>
  </sheetPr>
  <dimension ref="A1:Y26"/>
  <sheetViews>
    <sheetView showGridLines="0" showOutlineSymbols="0" showWhiteSpace="0" zoomScaleNormal="100" workbookViewId="0">
      <selection activeCell="C35" sqref="C35"/>
    </sheetView>
  </sheetViews>
  <sheetFormatPr baseColWidth="10" defaultColWidth="11" defaultRowHeight="13" x14ac:dyDescent="0.25"/>
  <cols>
    <col min="1" max="1" width="15.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47" customWidth="1"/>
    <col min="21" max="21" width="1.75" style="240" customWidth="1"/>
    <col min="22" max="24" width="7.83203125" style="47" customWidth="1"/>
    <col min="25" max="25" width="11" style="47"/>
    <col min="26" max="16384" width="11" style="8"/>
  </cols>
  <sheetData>
    <row r="1" spans="1:25" ht="15" customHeight="1" x14ac:dyDescent="0.25">
      <c r="A1" s="474" t="s">
        <v>689</v>
      </c>
      <c r="B1" s="474"/>
      <c r="C1" s="474"/>
      <c r="D1" s="474"/>
      <c r="E1" s="474"/>
      <c r="F1" s="474"/>
      <c r="G1" s="474"/>
      <c r="H1" s="474"/>
      <c r="I1" s="474"/>
      <c r="J1" s="474"/>
      <c r="K1" s="474"/>
      <c r="L1" s="474"/>
      <c r="M1" s="474"/>
      <c r="N1" s="474"/>
      <c r="O1" s="474"/>
      <c r="P1" s="474"/>
      <c r="Q1" s="474"/>
      <c r="R1" s="474"/>
      <c r="S1" s="474"/>
      <c r="T1" s="474"/>
      <c r="U1" s="474"/>
      <c r="V1" s="474"/>
      <c r="W1" s="474"/>
      <c r="X1" s="474"/>
      <c r="Y1" s="19"/>
    </row>
    <row r="2" spans="1:25" ht="15" customHeight="1" x14ac:dyDescent="0.25">
      <c r="A2" s="474" t="s">
        <v>684</v>
      </c>
      <c r="B2" s="474"/>
      <c r="C2" s="474"/>
      <c r="D2" s="474"/>
      <c r="E2" s="474"/>
      <c r="F2" s="474"/>
      <c r="G2" s="474"/>
      <c r="H2" s="474"/>
      <c r="I2" s="474"/>
      <c r="J2" s="474"/>
      <c r="K2" s="474"/>
      <c r="L2" s="474"/>
      <c r="M2" s="474"/>
      <c r="N2" s="474"/>
      <c r="O2" s="474"/>
      <c r="P2" s="474"/>
      <c r="Q2" s="474"/>
      <c r="R2" s="474"/>
      <c r="S2" s="474"/>
      <c r="T2" s="474"/>
      <c r="U2" s="474"/>
      <c r="V2" s="474"/>
      <c r="W2" s="474"/>
      <c r="X2" s="474"/>
      <c r="Y2" s="91" t="s">
        <v>0</v>
      </c>
    </row>
    <row r="3" spans="1:25" ht="14.5" x14ac:dyDescent="0.25">
      <c r="A3" s="474" t="s">
        <v>355</v>
      </c>
      <c r="B3" s="474"/>
      <c r="C3" s="474"/>
      <c r="D3" s="474"/>
      <c r="E3" s="474"/>
      <c r="F3" s="474"/>
      <c r="G3" s="474"/>
      <c r="H3" s="474"/>
      <c r="I3" s="474"/>
      <c r="J3" s="474"/>
      <c r="K3" s="474"/>
      <c r="L3" s="474"/>
      <c r="M3" s="474"/>
      <c r="N3" s="474"/>
      <c r="O3" s="474"/>
      <c r="P3" s="474"/>
      <c r="Q3" s="474"/>
      <c r="R3" s="474"/>
      <c r="S3" s="474"/>
      <c r="T3" s="474"/>
      <c r="U3" s="474"/>
      <c r="V3" s="474"/>
      <c r="W3" s="474"/>
      <c r="X3" s="474"/>
      <c r="Y3" s="6"/>
    </row>
    <row r="4" spans="1:25" ht="14.5" x14ac:dyDescent="0.25">
      <c r="A4" s="474" t="s">
        <v>900</v>
      </c>
      <c r="B4" s="474"/>
      <c r="C4" s="474"/>
      <c r="D4" s="474"/>
      <c r="E4" s="474"/>
      <c r="F4" s="474"/>
      <c r="G4" s="474"/>
      <c r="H4" s="474"/>
      <c r="I4" s="474"/>
      <c r="J4" s="474"/>
      <c r="K4" s="474"/>
      <c r="L4" s="474"/>
      <c r="M4" s="474"/>
      <c r="N4" s="474"/>
      <c r="O4" s="474"/>
      <c r="P4" s="474"/>
      <c r="Q4" s="474"/>
      <c r="R4" s="474"/>
      <c r="S4" s="474"/>
      <c r="T4" s="474"/>
      <c r="U4" s="474"/>
      <c r="V4" s="474"/>
      <c r="W4" s="474"/>
      <c r="X4" s="474"/>
    </row>
    <row r="5" spans="1:25" ht="14.5" x14ac:dyDescent="0.25">
      <c r="A5" s="474" t="s">
        <v>909</v>
      </c>
      <c r="B5" s="474"/>
      <c r="C5" s="474"/>
      <c r="D5" s="474"/>
      <c r="E5" s="474"/>
      <c r="F5" s="474"/>
      <c r="G5" s="474"/>
      <c r="H5" s="474"/>
      <c r="I5" s="474"/>
      <c r="J5" s="474"/>
      <c r="K5" s="474"/>
      <c r="L5" s="474"/>
      <c r="M5" s="474"/>
      <c r="N5" s="474"/>
      <c r="O5" s="474"/>
      <c r="P5" s="474"/>
      <c r="Q5" s="474"/>
      <c r="R5" s="474"/>
      <c r="S5" s="474"/>
      <c r="T5" s="474"/>
      <c r="U5" s="474"/>
      <c r="V5" s="474"/>
      <c r="W5" s="474"/>
      <c r="X5" s="474"/>
    </row>
    <row r="6" spans="1:25" s="6" customFormat="1" ht="18.649999999999999" customHeight="1" x14ac:dyDescent="0.25">
      <c r="A6" s="482" t="s">
        <v>574</v>
      </c>
      <c r="B6" s="463" t="s">
        <v>188</v>
      </c>
      <c r="C6" s="463"/>
      <c r="D6" s="463"/>
      <c r="E6" s="127"/>
      <c r="F6" s="463" t="s">
        <v>230</v>
      </c>
      <c r="G6" s="463"/>
      <c r="H6" s="463"/>
      <c r="I6" s="127"/>
      <c r="J6" s="463" t="s">
        <v>231</v>
      </c>
      <c r="K6" s="463"/>
      <c r="L6" s="463"/>
      <c r="M6" s="127"/>
      <c r="N6" s="463" t="s">
        <v>232</v>
      </c>
      <c r="O6" s="463"/>
      <c r="P6" s="463"/>
      <c r="Q6" s="127"/>
      <c r="R6" s="463" t="s">
        <v>233</v>
      </c>
      <c r="S6" s="463"/>
      <c r="T6" s="463"/>
      <c r="U6" s="127"/>
      <c r="V6" s="463" t="s">
        <v>234</v>
      </c>
      <c r="W6" s="463"/>
      <c r="X6" s="463"/>
      <c r="Y6" s="46"/>
    </row>
    <row r="7" spans="1:25" s="6" customFormat="1" ht="18.649999999999999" customHeight="1" x14ac:dyDescent="0.25">
      <c r="A7" s="482"/>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46"/>
    </row>
    <row r="8" spans="1:25" s="6" customFormat="1" x14ac:dyDescent="0.25">
      <c r="A8" s="28"/>
      <c r="B8" s="7"/>
      <c r="C8" s="7"/>
      <c r="D8" s="7"/>
      <c r="E8" s="7"/>
      <c r="F8" s="7"/>
      <c r="G8" s="7"/>
      <c r="H8" s="7"/>
      <c r="I8" s="7"/>
      <c r="J8" s="7"/>
      <c r="K8" s="7"/>
      <c r="L8" s="7"/>
      <c r="M8" s="7"/>
      <c r="N8" s="7"/>
      <c r="O8" s="7"/>
      <c r="P8" s="7"/>
      <c r="Q8" s="7"/>
      <c r="R8" s="7"/>
      <c r="S8" s="7"/>
      <c r="T8" s="7"/>
      <c r="U8" s="7"/>
      <c r="V8" s="7"/>
      <c r="W8" s="7"/>
      <c r="X8" s="7"/>
      <c r="Y8" s="46"/>
    </row>
    <row r="9" spans="1:25" s="6" customFormat="1" x14ac:dyDescent="0.25">
      <c r="A9" s="157" t="s">
        <v>188</v>
      </c>
      <c r="B9" s="70">
        <f>SUM(B10:B22)</f>
        <v>4261</v>
      </c>
      <c r="C9" s="70">
        <f>SUM(C10:C22)</f>
        <v>1410</v>
      </c>
      <c r="D9" s="70">
        <f>SUM(D10:D22)</f>
        <v>2851</v>
      </c>
      <c r="E9" s="70"/>
      <c r="F9" s="70">
        <f>SUM(F10:F22)</f>
        <v>715</v>
      </c>
      <c r="G9" s="70">
        <f>SUM(G10:G22)</f>
        <v>226</v>
      </c>
      <c r="H9" s="70">
        <f>SUM(H10:H22)</f>
        <v>489</v>
      </c>
      <c r="I9" s="70"/>
      <c r="J9" s="70">
        <f>SUM(J10:J22)</f>
        <v>730</v>
      </c>
      <c r="K9" s="70">
        <f>SUM(K10:K22)</f>
        <v>243</v>
      </c>
      <c r="L9" s="70">
        <f>SUM(L10:L22)</f>
        <v>487</v>
      </c>
      <c r="M9" s="70"/>
      <c r="N9" s="70">
        <f>SUM(N10:N22)</f>
        <v>775</v>
      </c>
      <c r="O9" s="70">
        <f>SUM(O10:O22)</f>
        <v>282</v>
      </c>
      <c r="P9" s="70">
        <f>SUM(P10:P22)</f>
        <v>493</v>
      </c>
      <c r="Q9" s="70"/>
      <c r="R9" s="70">
        <f>SUM(R10:R22)</f>
        <v>1367</v>
      </c>
      <c r="S9" s="70">
        <f>SUM(S10:S22)</f>
        <v>427</v>
      </c>
      <c r="T9" s="70">
        <f>SUM(T10:T22)</f>
        <v>940</v>
      </c>
      <c r="U9" s="70"/>
      <c r="V9" s="70">
        <f>SUM(V10:V22)</f>
        <v>674</v>
      </c>
      <c r="W9" s="70">
        <f>SUM(W10:W22)</f>
        <v>232</v>
      </c>
      <c r="X9" s="70">
        <f>SUM(X10:X22)</f>
        <v>442</v>
      </c>
      <c r="Y9" s="46"/>
    </row>
    <row r="10" spans="1:25" x14ac:dyDescent="0.25">
      <c r="A10" s="27">
        <v>18</v>
      </c>
      <c r="B10" s="71">
        <f>+F10+J10+N10+R10+V10</f>
        <v>74</v>
      </c>
      <c r="C10" s="71">
        <f t="shared" ref="C10:C22" si="0">+G10+K10+O10+S10+W10</f>
        <v>32</v>
      </c>
      <c r="D10" s="71">
        <f t="shared" ref="D10:D22" si="1">+B10-C10</f>
        <v>42</v>
      </c>
      <c r="E10" s="71"/>
      <c r="F10" s="71">
        <v>9</v>
      </c>
      <c r="G10" s="71">
        <v>2</v>
      </c>
      <c r="H10" s="71">
        <v>7</v>
      </c>
      <c r="I10" s="71"/>
      <c r="J10" s="71">
        <v>2</v>
      </c>
      <c r="K10" s="71">
        <v>2</v>
      </c>
      <c r="L10" s="71">
        <v>0</v>
      </c>
      <c r="M10" s="71"/>
      <c r="N10" s="71">
        <v>5</v>
      </c>
      <c r="O10" s="71">
        <v>3</v>
      </c>
      <c r="P10" s="71">
        <v>2</v>
      </c>
      <c r="Q10" s="71"/>
      <c r="R10" s="71">
        <v>25</v>
      </c>
      <c r="S10" s="71">
        <v>12</v>
      </c>
      <c r="T10" s="71">
        <v>13</v>
      </c>
      <c r="U10" s="71"/>
      <c r="V10" s="71">
        <v>33</v>
      </c>
      <c r="W10" s="71">
        <v>13</v>
      </c>
      <c r="X10" s="71">
        <v>20</v>
      </c>
    </row>
    <row r="11" spans="1:25" x14ac:dyDescent="0.25">
      <c r="A11" s="27">
        <v>19</v>
      </c>
      <c r="B11" s="71">
        <f t="shared" ref="B11:B22" si="2">+F11+J11+N11+R11+V11</f>
        <v>73</v>
      </c>
      <c r="C11" s="71">
        <f t="shared" si="0"/>
        <v>25</v>
      </c>
      <c r="D11" s="71">
        <f t="shared" si="1"/>
        <v>48</v>
      </c>
      <c r="E11" s="71"/>
      <c r="F11" s="71">
        <v>6</v>
      </c>
      <c r="G11" s="71">
        <v>2</v>
      </c>
      <c r="H11" s="71">
        <v>4</v>
      </c>
      <c r="I11" s="71"/>
      <c r="J11" s="71">
        <v>3</v>
      </c>
      <c r="K11" s="71">
        <v>1</v>
      </c>
      <c r="L11" s="71">
        <v>2</v>
      </c>
      <c r="M11" s="71"/>
      <c r="N11" s="71">
        <v>10</v>
      </c>
      <c r="O11" s="71">
        <v>3</v>
      </c>
      <c r="P11" s="71">
        <v>7</v>
      </c>
      <c r="Q11" s="71"/>
      <c r="R11" s="71">
        <v>25</v>
      </c>
      <c r="S11" s="71">
        <v>8</v>
      </c>
      <c r="T11" s="71">
        <v>17</v>
      </c>
      <c r="U11" s="71"/>
      <c r="V11" s="71">
        <v>29</v>
      </c>
      <c r="W11" s="71">
        <v>11</v>
      </c>
      <c r="X11" s="71">
        <v>18</v>
      </c>
    </row>
    <row r="12" spans="1:25" x14ac:dyDescent="0.25">
      <c r="A12" s="27">
        <v>20</v>
      </c>
      <c r="B12" s="71">
        <f t="shared" si="2"/>
        <v>71</v>
      </c>
      <c r="C12" s="71">
        <f t="shared" si="0"/>
        <v>30</v>
      </c>
      <c r="D12" s="71">
        <f t="shared" si="1"/>
        <v>41</v>
      </c>
      <c r="E12" s="71"/>
      <c r="F12" s="71">
        <v>8</v>
      </c>
      <c r="G12" s="71">
        <v>5</v>
      </c>
      <c r="H12" s="71">
        <v>3</v>
      </c>
      <c r="I12" s="71"/>
      <c r="J12" s="71">
        <v>6</v>
      </c>
      <c r="K12" s="71">
        <v>4</v>
      </c>
      <c r="L12" s="71">
        <v>2</v>
      </c>
      <c r="M12" s="71"/>
      <c r="N12" s="71">
        <v>11</v>
      </c>
      <c r="O12" s="71">
        <v>4</v>
      </c>
      <c r="P12" s="71">
        <v>7</v>
      </c>
      <c r="Q12" s="71"/>
      <c r="R12" s="71">
        <v>26</v>
      </c>
      <c r="S12" s="71">
        <v>10</v>
      </c>
      <c r="T12" s="71">
        <v>16</v>
      </c>
      <c r="U12" s="71"/>
      <c r="V12" s="71">
        <v>20</v>
      </c>
      <c r="W12" s="71">
        <v>7</v>
      </c>
      <c r="X12" s="71">
        <v>13</v>
      </c>
    </row>
    <row r="13" spans="1:25" x14ac:dyDescent="0.25">
      <c r="A13" s="27">
        <v>21</v>
      </c>
      <c r="B13" s="71">
        <f t="shared" si="2"/>
        <v>60</v>
      </c>
      <c r="C13" s="71">
        <f t="shared" si="0"/>
        <v>16</v>
      </c>
      <c r="D13" s="71">
        <f t="shared" si="1"/>
        <v>44</v>
      </c>
      <c r="E13" s="71"/>
      <c r="F13" s="71">
        <v>8</v>
      </c>
      <c r="G13" s="71">
        <v>4</v>
      </c>
      <c r="H13" s="71">
        <v>4</v>
      </c>
      <c r="I13" s="71"/>
      <c r="J13" s="71">
        <v>5</v>
      </c>
      <c r="K13" s="71">
        <v>3</v>
      </c>
      <c r="L13" s="71">
        <v>2</v>
      </c>
      <c r="M13" s="71"/>
      <c r="N13" s="71">
        <v>11</v>
      </c>
      <c r="O13" s="71">
        <v>2</v>
      </c>
      <c r="P13" s="71">
        <v>9</v>
      </c>
      <c r="Q13" s="71"/>
      <c r="R13" s="71">
        <v>24</v>
      </c>
      <c r="S13" s="71">
        <v>5</v>
      </c>
      <c r="T13" s="71">
        <v>19</v>
      </c>
      <c r="U13" s="71"/>
      <c r="V13" s="71">
        <v>12</v>
      </c>
      <c r="W13" s="71">
        <v>2</v>
      </c>
      <c r="X13" s="71">
        <v>10</v>
      </c>
    </row>
    <row r="14" spans="1:25" x14ac:dyDescent="0.25">
      <c r="A14" s="27">
        <v>22</v>
      </c>
      <c r="B14" s="71">
        <f t="shared" si="2"/>
        <v>89</v>
      </c>
      <c r="C14" s="71">
        <f t="shared" si="0"/>
        <v>37</v>
      </c>
      <c r="D14" s="71">
        <f t="shared" si="1"/>
        <v>52</v>
      </c>
      <c r="E14" s="71"/>
      <c r="F14" s="71">
        <v>12</v>
      </c>
      <c r="G14" s="71">
        <v>5</v>
      </c>
      <c r="H14" s="71">
        <v>7</v>
      </c>
      <c r="I14" s="71"/>
      <c r="J14" s="71">
        <v>17</v>
      </c>
      <c r="K14" s="71">
        <v>5</v>
      </c>
      <c r="L14" s="71">
        <v>12</v>
      </c>
      <c r="M14" s="71"/>
      <c r="N14" s="71">
        <v>16</v>
      </c>
      <c r="O14" s="71">
        <v>7</v>
      </c>
      <c r="P14" s="71">
        <v>9</v>
      </c>
      <c r="Q14" s="71"/>
      <c r="R14" s="71">
        <v>25</v>
      </c>
      <c r="S14" s="71">
        <v>14</v>
      </c>
      <c r="T14" s="71">
        <v>11</v>
      </c>
      <c r="U14" s="71"/>
      <c r="V14" s="71">
        <v>19</v>
      </c>
      <c r="W14" s="71">
        <v>6</v>
      </c>
      <c r="X14" s="71">
        <v>13</v>
      </c>
    </row>
    <row r="15" spans="1:25" x14ac:dyDescent="0.25">
      <c r="A15" s="27">
        <v>23</v>
      </c>
      <c r="B15" s="71">
        <f t="shared" si="2"/>
        <v>90</v>
      </c>
      <c r="C15" s="71">
        <f t="shared" si="0"/>
        <v>33</v>
      </c>
      <c r="D15" s="71">
        <f t="shared" si="1"/>
        <v>57</v>
      </c>
      <c r="E15" s="71"/>
      <c r="F15" s="71">
        <v>13</v>
      </c>
      <c r="G15" s="71">
        <v>2</v>
      </c>
      <c r="H15" s="71">
        <v>11</v>
      </c>
      <c r="I15" s="71"/>
      <c r="J15" s="71">
        <v>11</v>
      </c>
      <c r="K15" s="71">
        <v>8</v>
      </c>
      <c r="L15" s="71">
        <v>3</v>
      </c>
      <c r="M15" s="71"/>
      <c r="N15" s="71">
        <v>17</v>
      </c>
      <c r="O15" s="71">
        <v>6</v>
      </c>
      <c r="P15" s="71">
        <v>11</v>
      </c>
      <c r="Q15" s="71"/>
      <c r="R15" s="71">
        <v>40</v>
      </c>
      <c r="S15" s="71">
        <v>13</v>
      </c>
      <c r="T15" s="71">
        <v>27</v>
      </c>
      <c r="U15" s="71"/>
      <c r="V15" s="71">
        <v>9</v>
      </c>
      <c r="W15" s="71">
        <v>4</v>
      </c>
      <c r="X15" s="71">
        <v>5</v>
      </c>
    </row>
    <row r="16" spans="1:25" x14ac:dyDescent="0.25">
      <c r="A16" s="27">
        <v>24</v>
      </c>
      <c r="B16" s="71">
        <f t="shared" si="2"/>
        <v>106</v>
      </c>
      <c r="C16" s="71">
        <f t="shared" si="0"/>
        <v>39</v>
      </c>
      <c r="D16" s="71">
        <f t="shared" si="1"/>
        <v>67</v>
      </c>
      <c r="E16" s="71"/>
      <c r="F16" s="71">
        <v>16</v>
      </c>
      <c r="G16" s="71">
        <v>4</v>
      </c>
      <c r="H16" s="71">
        <v>12</v>
      </c>
      <c r="I16" s="71"/>
      <c r="J16" s="71">
        <v>21</v>
      </c>
      <c r="K16" s="71">
        <v>8</v>
      </c>
      <c r="L16" s="71">
        <v>13</v>
      </c>
      <c r="M16" s="71"/>
      <c r="N16" s="71">
        <v>15</v>
      </c>
      <c r="O16" s="71">
        <v>8</v>
      </c>
      <c r="P16" s="71">
        <v>7</v>
      </c>
      <c r="Q16" s="71"/>
      <c r="R16" s="71">
        <v>43</v>
      </c>
      <c r="S16" s="71">
        <v>14</v>
      </c>
      <c r="T16" s="71">
        <v>29</v>
      </c>
      <c r="U16" s="71"/>
      <c r="V16" s="71">
        <v>11</v>
      </c>
      <c r="W16" s="71">
        <v>5</v>
      </c>
      <c r="X16" s="71">
        <v>6</v>
      </c>
    </row>
    <row r="17" spans="1:24" x14ac:dyDescent="0.25">
      <c r="A17" s="27" t="s">
        <v>356</v>
      </c>
      <c r="B17" s="71">
        <f t="shared" si="2"/>
        <v>783</v>
      </c>
      <c r="C17" s="71">
        <f t="shared" si="0"/>
        <v>246</v>
      </c>
      <c r="D17" s="71">
        <f t="shared" si="1"/>
        <v>537</v>
      </c>
      <c r="E17" s="71"/>
      <c r="F17" s="71">
        <v>123</v>
      </c>
      <c r="G17" s="71">
        <v>44</v>
      </c>
      <c r="H17" s="71">
        <v>79</v>
      </c>
      <c r="I17" s="71"/>
      <c r="J17" s="71">
        <v>124</v>
      </c>
      <c r="K17" s="71">
        <v>35</v>
      </c>
      <c r="L17" s="71">
        <v>89</v>
      </c>
      <c r="M17" s="71"/>
      <c r="N17" s="71">
        <v>144</v>
      </c>
      <c r="O17" s="71">
        <v>50</v>
      </c>
      <c r="P17" s="71">
        <v>94</v>
      </c>
      <c r="Q17" s="71"/>
      <c r="R17" s="71">
        <v>274</v>
      </c>
      <c r="S17" s="71">
        <v>82</v>
      </c>
      <c r="T17" s="71">
        <v>192</v>
      </c>
      <c r="U17" s="71"/>
      <c r="V17" s="71">
        <v>118</v>
      </c>
      <c r="W17" s="71">
        <v>35</v>
      </c>
      <c r="X17" s="71">
        <v>83</v>
      </c>
    </row>
    <row r="18" spans="1:24" x14ac:dyDescent="0.25">
      <c r="A18" s="27" t="s">
        <v>357</v>
      </c>
      <c r="B18" s="71">
        <f t="shared" si="2"/>
        <v>845</v>
      </c>
      <c r="C18" s="71">
        <f t="shared" si="0"/>
        <v>285</v>
      </c>
      <c r="D18" s="71">
        <f t="shared" si="1"/>
        <v>560</v>
      </c>
      <c r="E18" s="71"/>
      <c r="F18" s="71">
        <v>139</v>
      </c>
      <c r="G18" s="71">
        <v>48</v>
      </c>
      <c r="H18" s="71">
        <v>91</v>
      </c>
      <c r="I18" s="71"/>
      <c r="J18" s="71">
        <v>132</v>
      </c>
      <c r="K18" s="71">
        <v>49</v>
      </c>
      <c r="L18" s="71">
        <v>83</v>
      </c>
      <c r="M18" s="71"/>
      <c r="N18" s="71">
        <v>137</v>
      </c>
      <c r="O18" s="71">
        <v>58</v>
      </c>
      <c r="P18" s="71">
        <v>79</v>
      </c>
      <c r="Q18" s="71"/>
      <c r="R18" s="71">
        <v>291</v>
      </c>
      <c r="S18" s="71">
        <v>84</v>
      </c>
      <c r="T18" s="71">
        <v>207</v>
      </c>
      <c r="U18" s="71"/>
      <c r="V18" s="71">
        <v>146</v>
      </c>
      <c r="W18" s="71">
        <v>46</v>
      </c>
      <c r="X18" s="71">
        <v>100</v>
      </c>
    </row>
    <row r="19" spans="1:24" x14ac:dyDescent="0.25">
      <c r="A19" s="27" t="s">
        <v>358</v>
      </c>
      <c r="B19" s="71">
        <f t="shared" si="2"/>
        <v>873</v>
      </c>
      <c r="C19" s="71">
        <f t="shared" si="0"/>
        <v>268</v>
      </c>
      <c r="D19" s="71">
        <f t="shared" si="1"/>
        <v>605</v>
      </c>
      <c r="E19" s="71"/>
      <c r="F19" s="71">
        <v>133</v>
      </c>
      <c r="G19" s="71">
        <v>35</v>
      </c>
      <c r="H19" s="71">
        <v>98</v>
      </c>
      <c r="I19" s="71"/>
      <c r="J19" s="71">
        <v>184</v>
      </c>
      <c r="K19" s="71">
        <v>56</v>
      </c>
      <c r="L19" s="71">
        <v>128</v>
      </c>
      <c r="M19" s="71"/>
      <c r="N19" s="71">
        <v>167</v>
      </c>
      <c r="O19" s="71">
        <v>51</v>
      </c>
      <c r="P19" s="71">
        <v>116</v>
      </c>
      <c r="Q19" s="71"/>
      <c r="R19" s="71">
        <v>259</v>
      </c>
      <c r="S19" s="71">
        <v>78</v>
      </c>
      <c r="T19" s="71">
        <v>181</v>
      </c>
      <c r="U19" s="71"/>
      <c r="V19" s="71">
        <v>130</v>
      </c>
      <c r="W19" s="71">
        <v>48</v>
      </c>
      <c r="X19" s="71">
        <v>82</v>
      </c>
    </row>
    <row r="20" spans="1:24" x14ac:dyDescent="0.25">
      <c r="A20" s="27" t="s">
        <v>359</v>
      </c>
      <c r="B20" s="71">
        <f t="shared" si="2"/>
        <v>687</v>
      </c>
      <c r="C20" s="71">
        <f t="shared" si="0"/>
        <v>219</v>
      </c>
      <c r="D20" s="71">
        <f t="shared" si="1"/>
        <v>468</v>
      </c>
      <c r="E20" s="71"/>
      <c r="F20" s="71">
        <v>154</v>
      </c>
      <c r="G20" s="71">
        <v>45</v>
      </c>
      <c r="H20" s="71">
        <v>109</v>
      </c>
      <c r="I20" s="71"/>
      <c r="J20" s="71">
        <v>118</v>
      </c>
      <c r="K20" s="71">
        <v>41</v>
      </c>
      <c r="L20" s="71">
        <v>77</v>
      </c>
      <c r="M20" s="71"/>
      <c r="N20" s="71">
        <v>146</v>
      </c>
      <c r="O20" s="71">
        <v>48</v>
      </c>
      <c r="P20" s="71">
        <v>98</v>
      </c>
      <c r="Q20" s="71"/>
      <c r="R20" s="71">
        <v>183</v>
      </c>
      <c r="S20" s="71">
        <v>55</v>
      </c>
      <c r="T20" s="71">
        <v>128</v>
      </c>
      <c r="U20" s="71"/>
      <c r="V20" s="71">
        <v>86</v>
      </c>
      <c r="W20" s="71">
        <v>30</v>
      </c>
      <c r="X20" s="71">
        <v>56</v>
      </c>
    </row>
    <row r="21" spans="1:24" x14ac:dyDescent="0.25">
      <c r="A21" s="27" t="s">
        <v>360</v>
      </c>
      <c r="B21" s="71">
        <f t="shared" si="2"/>
        <v>299</v>
      </c>
      <c r="C21" s="71">
        <f t="shared" si="0"/>
        <v>108</v>
      </c>
      <c r="D21" s="71">
        <f t="shared" si="1"/>
        <v>191</v>
      </c>
      <c r="E21" s="71"/>
      <c r="F21" s="71">
        <v>56</v>
      </c>
      <c r="G21" s="71">
        <v>22</v>
      </c>
      <c r="H21" s="71">
        <v>34</v>
      </c>
      <c r="I21" s="71"/>
      <c r="J21" s="71">
        <v>66</v>
      </c>
      <c r="K21" s="71">
        <v>18</v>
      </c>
      <c r="L21" s="71">
        <v>48</v>
      </c>
      <c r="M21" s="71"/>
      <c r="N21" s="71">
        <v>65</v>
      </c>
      <c r="O21" s="71">
        <v>28</v>
      </c>
      <c r="P21" s="71">
        <v>37</v>
      </c>
      <c r="Q21" s="71"/>
      <c r="R21" s="71">
        <v>79</v>
      </c>
      <c r="S21" s="71">
        <v>28</v>
      </c>
      <c r="T21" s="71">
        <v>51</v>
      </c>
      <c r="U21" s="71"/>
      <c r="V21" s="71">
        <v>33</v>
      </c>
      <c r="W21" s="71">
        <v>12</v>
      </c>
      <c r="X21" s="71">
        <v>21</v>
      </c>
    </row>
    <row r="22" spans="1:24" ht="13.5" thickBot="1" x14ac:dyDescent="0.3">
      <c r="A22" s="93" t="s">
        <v>361</v>
      </c>
      <c r="B22" s="71">
        <f t="shared" si="2"/>
        <v>211</v>
      </c>
      <c r="C22" s="71">
        <f t="shared" si="0"/>
        <v>72</v>
      </c>
      <c r="D22" s="71">
        <f t="shared" si="1"/>
        <v>139</v>
      </c>
      <c r="E22" s="71"/>
      <c r="F22" s="71">
        <v>38</v>
      </c>
      <c r="G22" s="71">
        <v>8</v>
      </c>
      <c r="H22" s="71">
        <v>30</v>
      </c>
      <c r="I22" s="71"/>
      <c r="J22" s="71">
        <v>41</v>
      </c>
      <c r="K22" s="71">
        <v>13</v>
      </c>
      <c r="L22" s="71">
        <v>28</v>
      </c>
      <c r="M22" s="71"/>
      <c r="N22" s="71">
        <v>31</v>
      </c>
      <c r="O22" s="71">
        <v>14</v>
      </c>
      <c r="P22" s="71">
        <v>17</v>
      </c>
      <c r="Q22" s="71"/>
      <c r="R22" s="71">
        <v>73</v>
      </c>
      <c r="S22" s="71">
        <v>24</v>
      </c>
      <c r="T22" s="71">
        <v>49</v>
      </c>
      <c r="U22" s="71"/>
      <c r="V22" s="71">
        <v>28</v>
      </c>
      <c r="W22" s="71">
        <v>13</v>
      </c>
      <c r="X22" s="71">
        <v>15</v>
      </c>
    </row>
    <row r="23" spans="1:24" ht="15" customHeight="1" x14ac:dyDescent="0.25">
      <c r="A23" s="122" t="s">
        <v>973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row>
    <row r="24" spans="1:24" ht="15" customHeight="1" x14ac:dyDescent="0.25">
      <c r="A24" s="447" t="s">
        <v>262</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row>
    <row r="26" spans="1:24" x14ac:dyDescent="0.25">
      <c r="F26" s="241"/>
      <c r="G26" s="241"/>
      <c r="H26" s="241"/>
      <c r="J26" s="241"/>
      <c r="K26" s="241"/>
      <c r="L26" s="241"/>
      <c r="N26" s="241"/>
      <c r="O26" s="241"/>
      <c r="P26" s="241"/>
      <c r="R26" s="241"/>
      <c r="S26" s="241"/>
      <c r="T26" s="241"/>
      <c r="V26" s="241"/>
      <c r="W26" s="241"/>
      <c r="X26" s="241"/>
    </row>
  </sheetData>
  <mergeCells count="13">
    <mergeCell ref="A24:X24"/>
    <mergeCell ref="A1:X1"/>
    <mergeCell ref="A2:X2"/>
    <mergeCell ref="A3:X3"/>
    <mergeCell ref="V6:X6"/>
    <mergeCell ref="A4:X4"/>
    <mergeCell ref="A5:X5"/>
    <mergeCell ref="A6:A7"/>
    <mergeCell ref="B6:D6"/>
    <mergeCell ref="F6:H6"/>
    <mergeCell ref="J6:L6"/>
    <mergeCell ref="N6:P6"/>
    <mergeCell ref="R6:T6"/>
  </mergeCells>
  <conditionalFormatting sqref="B9:X9">
    <cfRule type="cellIs" dxfId="67" priority="1" operator="equal">
      <formula>0</formula>
    </cfRule>
  </conditionalFormatting>
  <hyperlinks>
    <hyperlink ref="Y2" location="Contenido!A1" display="Contenido" xr:uid="{1BF3C3ED-A4AC-4879-8C33-0A331B15ECD1}"/>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E401-3DE0-40A9-BB30-38DB412CDDD4}">
  <sheetPr codeName="Hoja155">
    <tabColor rgb="FFAFCAFF"/>
    <pageSetUpPr fitToPage="1"/>
  </sheetPr>
  <dimension ref="A1:S33"/>
  <sheetViews>
    <sheetView showGridLines="0" showOutlineSymbols="0" showWhiteSpace="0" zoomScaleNormal="100" workbookViewId="0">
      <selection activeCell="C35" sqref="C35"/>
    </sheetView>
  </sheetViews>
  <sheetFormatPr baseColWidth="10" defaultColWidth="11" defaultRowHeight="13" x14ac:dyDescent="0.25"/>
  <cols>
    <col min="1" max="1" width="34.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9" width="11" style="47"/>
    <col min="20" max="16384" width="11" style="8"/>
  </cols>
  <sheetData>
    <row r="1" spans="1:19" ht="15" customHeight="1" x14ac:dyDescent="0.25">
      <c r="A1" s="437" t="s">
        <v>690</v>
      </c>
      <c r="B1" s="437"/>
      <c r="C1" s="437"/>
      <c r="D1" s="437"/>
      <c r="E1" s="437"/>
      <c r="F1" s="437"/>
      <c r="G1" s="437"/>
      <c r="H1" s="437"/>
      <c r="I1" s="437"/>
      <c r="J1" s="437"/>
      <c r="K1" s="437"/>
      <c r="L1" s="437"/>
      <c r="M1" s="19"/>
    </row>
    <row r="2" spans="1:19" ht="15" customHeight="1" x14ac:dyDescent="0.25">
      <c r="A2" s="437" t="s">
        <v>1080</v>
      </c>
      <c r="B2" s="437"/>
      <c r="C2" s="437"/>
      <c r="D2" s="437"/>
      <c r="E2" s="437"/>
      <c r="F2" s="437"/>
      <c r="G2" s="437"/>
      <c r="H2" s="437"/>
      <c r="I2" s="437"/>
      <c r="J2" s="437"/>
      <c r="K2" s="437"/>
      <c r="L2" s="437"/>
      <c r="M2" s="91" t="s">
        <v>0</v>
      </c>
    </row>
    <row r="3" spans="1:19" ht="15" customHeight="1" x14ac:dyDescent="0.25">
      <c r="A3" s="437" t="s">
        <v>691</v>
      </c>
      <c r="B3" s="437"/>
      <c r="C3" s="437"/>
      <c r="D3" s="437"/>
      <c r="E3" s="437"/>
      <c r="F3" s="437"/>
      <c r="G3" s="437"/>
      <c r="H3" s="437"/>
      <c r="I3" s="437"/>
      <c r="J3" s="437"/>
      <c r="K3" s="437"/>
      <c r="L3" s="437"/>
      <c r="M3" s="6"/>
    </row>
    <row r="4" spans="1:19" ht="15" customHeight="1" x14ac:dyDescent="0.25">
      <c r="A4" s="437" t="s">
        <v>692</v>
      </c>
      <c r="B4" s="437"/>
      <c r="C4" s="437"/>
      <c r="D4" s="437"/>
      <c r="E4" s="437"/>
      <c r="F4" s="437"/>
      <c r="G4" s="437"/>
      <c r="H4" s="437"/>
      <c r="I4" s="437"/>
      <c r="J4" s="437"/>
      <c r="K4" s="437"/>
      <c r="L4" s="437"/>
    </row>
    <row r="5" spans="1:19" ht="14.5" x14ac:dyDescent="0.25">
      <c r="A5" s="437" t="s">
        <v>373</v>
      </c>
      <c r="B5" s="437"/>
      <c r="C5" s="437"/>
      <c r="D5" s="437"/>
      <c r="E5" s="437"/>
      <c r="F5" s="437"/>
      <c r="G5" s="437"/>
      <c r="H5" s="437"/>
      <c r="I5" s="437"/>
      <c r="J5" s="437"/>
      <c r="K5" s="437"/>
      <c r="L5" s="437"/>
    </row>
    <row r="6" spans="1:19" ht="14.5" x14ac:dyDescent="0.25">
      <c r="A6" s="436" t="s">
        <v>909</v>
      </c>
      <c r="B6" s="436"/>
      <c r="C6" s="436"/>
      <c r="D6" s="436"/>
      <c r="E6" s="436"/>
      <c r="F6" s="436"/>
      <c r="G6" s="436"/>
      <c r="H6" s="436"/>
      <c r="I6" s="436"/>
      <c r="J6" s="436"/>
      <c r="K6" s="436"/>
      <c r="L6" s="436"/>
    </row>
    <row r="7" spans="1:19" s="6" customFormat="1" ht="27.75" customHeight="1" x14ac:dyDescent="0.25">
      <c r="A7" s="438" t="s">
        <v>374</v>
      </c>
      <c r="B7" s="448" t="s">
        <v>375</v>
      </c>
      <c r="C7" s="448"/>
      <c r="D7" s="448"/>
      <c r="E7" s="121"/>
      <c r="F7" s="448" t="s">
        <v>376</v>
      </c>
      <c r="G7" s="448"/>
      <c r="H7" s="448"/>
      <c r="I7" s="121"/>
      <c r="J7" s="449" t="s">
        <v>377</v>
      </c>
      <c r="K7" s="449"/>
      <c r="L7" s="449"/>
      <c r="M7" s="46"/>
      <c r="N7" s="46"/>
      <c r="O7" s="46"/>
      <c r="P7" s="46"/>
      <c r="Q7" s="46"/>
      <c r="R7" s="46"/>
      <c r="S7" s="46"/>
    </row>
    <row r="8" spans="1:19" s="6"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46"/>
      <c r="N8" s="46"/>
      <c r="O8" s="46"/>
      <c r="P8" s="46"/>
      <c r="Q8" s="46"/>
      <c r="R8" s="46"/>
      <c r="S8" s="46"/>
    </row>
    <row r="9" spans="1:19" s="6" customFormat="1" x14ac:dyDescent="0.25">
      <c r="A9" s="236"/>
      <c r="B9" s="237"/>
      <c r="C9" s="237"/>
      <c r="D9" s="237"/>
      <c r="E9" s="238"/>
      <c r="F9" s="237"/>
      <c r="G9" s="237"/>
      <c r="H9" s="237"/>
      <c r="I9" s="238"/>
      <c r="J9" s="237"/>
      <c r="K9" s="237"/>
      <c r="L9" s="237"/>
      <c r="M9" s="46"/>
      <c r="N9" s="46"/>
      <c r="O9" s="46"/>
      <c r="P9" s="46"/>
      <c r="Q9" s="46"/>
      <c r="R9" s="46"/>
      <c r="S9" s="46"/>
    </row>
    <row r="10" spans="1:19" s="6" customFormat="1" ht="15" customHeight="1" x14ac:dyDescent="0.25">
      <c r="A10" s="487" t="s">
        <v>518</v>
      </c>
      <c r="B10" s="487"/>
      <c r="C10" s="487"/>
      <c r="D10" s="487"/>
      <c r="E10" s="487"/>
      <c r="F10" s="487"/>
      <c r="G10" s="487"/>
      <c r="H10" s="487"/>
      <c r="I10" s="487"/>
      <c r="J10" s="487"/>
      <c r="K10" s="487"/>
      <c r="L10" s="487"/>
      <c r="M10" s="46"/>
      <c r="N10" s="46"/>
      <c r="O10" s="46"/>
      <c r="P10" s="46"/>
      <c r="Q10" s="46"/>
      <c r="R10" s="46"/>
      <c r="S10" s="46"/>
    </row>
    <row r="11" spans="1:19" s="6" customFormat="1" x14ac:dyDescent="0.25">
      <c r="A11" s="157" t="s">
        <v>188</v>
      </c>
      <c r="B11" s="70">
        <f>SUM(B12:B18)</f>
        <v>29</v>
      </c>
      <c r="C11" s="70">
        <f t="shared" ref="C11:D11" si="0">SUM(C12:C18)</f>
        <v>10</v>
      </c>
      <c r="D11" s="70">
        <f t="shared" si="0"/>
        <v>19</v>
      </c>
      <c r="E11" s="70"/>
      <c r="F11" s="70">
        <f>SUM(F12:F18)</f>
        <v>21</v>
      </c>
      <c r="G11" s="70">
        <f t="shared" ref="G11:H11" si="1">SUM(G12:G18)</f>
        <v>6</v>
      </c>
      <c r="H11" s="70">
        <f t="shared" si="1"/>
        <v>15</v>
      </c>
      <c r="I11" s="70"/>
      <c r="J11" s="70">
        <f>SUM(J12:J18)</f>
        <v>25</v>
      </c>
      <c r="K11" s="70">
        <f t="shared" ref="K11:L11" si="2">SUM(K12:K18)</f>
        <v>8</v>
      </c>
      <c r="L11" s="70">
        <f t="shared" si="2"/>
        <v>17</v>
      </c>
      <c r="M11" s="25"/>
      <c r="N11" s="25"/>
      <c r="O11" s="25"/>
      <c r="P11" s="25"/>
    </row>
    <row r="12" spans="1:19" x14ac:dyDescent="0.25">
      <c r="A12" s="27" t="s">
        <v>378</v>
      </c>
      <c r="B12" s="71">
        <v>3</v>
      </c>
      <c r="C12" s="71">
        <v>2</v>
      </c>
      <c r="D12" s="71">
        <v>1</v>
      </c>
      <c r="E12" s="71"/>
      <c r="F12" s="71">
        <v>3</v>
      </c>
      <c r="G12" s="71">
        <v>2</v>
      </c>
      <c r="H12" s="71">
        <v>1</v>
      </c>
      <c r="I12" s="71"/>
      <c r="J12" s="71">
        <v>2</v>
      </c>
      <c r="K12" s="71">
        <v>1</v>
      </c>
      <c r="L12" s="71">
        <v>1</v>
      </c>
      <c r="M12" s="7"/>
      <c r="N12" s="7"/>
      <c r="O12" s="7"/>
      <c r="P12" s="7"/>
      <c r="Q12" s="8"/>
      <c r="R12" s="8"/>
      <c r="S12" s="8"/>
    </row>
    <row r="13" spans="1:19" x14ac:dyDescent="0.25">
      <c r="A13" s="27" t="s">
        <v>542</v>
      </c>
      <c r="B13" s="71">
        <v>1</v>
      </c>
      <c r="C13" s="71">
        <v>1</v>
      </c>
      <c r="D13" s="71">
        <v>0</v>
      </c>
      <c r="E13" s="71"/>
      <c r="F13" s="71">
        <v>1</v>
      </c>
      <c r="G13" s="71">
        <v>1</v>
      </c>
      <c r="H13" s="71">
        <v>0</v>
      </c>
      <c r="I13" s="71"/>
      <c r="J13" s="71">
        <v>1</v>
      </c>
      <c r="K13" s="71">
        <v>1</v>
      </c>
      <c r="L13" s="71">
        <v>0</v>
      </c>
      <c r="M13" s="7"/>
      <c r="N13" s="7"/>
      <c r="O13" s="7"/>
      <c r="P13" s="7"/>
      <c r="Q13" s="8"/>
      <c r="R13" s="8"/>
      <c r="S13" s="8"/>
    </row>
    <row r="14" spans="1:19" x14ac:dyDescent="0.25">
      <c r="A14" s="27" t="s">
        <v>543</v>
      </c>
      <c r="B14" s="71">
        <v>1</v>
      </c>
      <c r="C14" s="71">
        <v>0</v>
      </c>
      <c r="D14" s="71">
        <v>1</v>
      </c>
      <c r="E14" s="71"/>
      <c r="F14" s="71">
        <v>1</v>
      </c>
      <c r="G14" s="71">
        <v>0</v>
      </c>
      <c r="H14" s="71">
        <v>1</v>
      </c>
      <c r="I14" s="71"/>
      <c r="J14" s="71">
        <v>0</v>
      </c>
      <c r="K14" s="71">
        <v>0</v>
      </c>
      <c r="L14" s="71">
        <v>0</v>
      </c>
      <c r="M14" s="7"/>
      <c r="N14" s="7"/>
      <c r="O14" s="7"/>
      <c r="P14" s="7"/>
      <c r="Q14" s="8"/>
      <c r="R14" s="8"/>
      <c r="S14" s="8"/>
    </row>
    <row r="15" spans="1:19" x14ac:dyDescent="0.25">
      <c r="A15" s="27" t="s">
        <v>379</v>
      </c>
      <c r="B15" s="71">
        <v>5</v>
      </c>
      <c r="C15" s="71">
        <v>1</v>
      </c>
      <c r="D15" s="71">
        <v>4</v>
      </c>
      <c r="E15" s="71"/>
      <c r="F15" s="71">
        <v>4</v>
      </c>
      <c r="G15" s="71">
        <v>0</v>
      </c>
      <c r="H15" s="71">
        <v>4</v>
      </c>
      <c r="I15" s="71"/>
      <c r="J15" s="71">
        <v>3</v>
      </c>
      <c r="K15" s="71">
        <v>0</v>
      </c>
      <c r="L15" s="71">
        <v>3</v>
      </c>
      <c r="M15" s="7"/>
      <c r="N15" s="7"/>
      <c r="O15" s="7"/>
      <c r="P15" s="7"/>
      <c r="Q15" s="8"/>
      <c r="R15" s="8"/>
      <c r="S15" s="8"/>
    </row>
    <row r="16" spans="1:19" x14ac:dyDescent="0.25">
      <c r="A16" s="27" t="s">
        <v>546</v>
      </c>
      <c r="B16" s="71">
        <v>1</v>
      </c>
      <c r="C16" s="71">
        <v>0</v>
      </c>
      <c r="D16" s="71">
        <v>1</v>
      </c>
      <c r="E16" s="71"/>
      <c r="F16" s="71">
        <v>1</v>
      </c>
      <c r="G16" s="71">
        <v>0</v>
      </c>
      <c r="H16" s="71">
        <v>1</v>
      </c>
      <c r="I16" s="71"/>
      <c r="J16" s="71">
        <v>1</v>
      </c>
      <c r="K16" s="71">
        <v>0</v>
      </c>
      <c r="L16" s="71">
        <v>1</v>
      </c>
      <c r="M16" s="7"/>
      <c r="N16" s="7"/>
      <c r="O16" s="7"/>
      <c r="P16" s="7"/>
      <c r="Q16" s="8"/>
      <c r="R16" s="8"/>
      <c r="S16" s="8"/>
    </row>
    <row r="17" spans="1:19" ht="14.5" x14ac:dyDescent="0.25">
      <c r="A17" s="27" t="s">
        <v>944</v>
      </c>
      <c r="B17" s="71">
        <v>17</v>
      </c>
      <c r="C17" s="71">
        <v>6</v>
      </c>
      <c r="D17" s="71">
        <v>11</v>
      </c>
      <c r="E17" s="71"/>
      <c r="F17" s="71">
        <v>11</v>
      </c>
      <c r="G17" s="71">
        <v>3</v>
      </c>
      <c r="H17" s="71">
        <v>8</v>
      </c>
      <c r="I17" s="71"/>
      <c r="J17" s="71">
        <v>17</v>
      </c>
      <c r="K17" s="71">
        <v>6</v>
      </c>
      <c r="L17" s="71">
        <v>11</v>
      </c>
      <c r="M17" s="7"/>
      <c r="N17" s="7"/>
      <c r="O17" s="7"/>
      <c r="P17" s="7"/>
      <c r="Q17" s="8"/>
      <c r="R17" s="8"/>
      <c r="S17" s="8"/>
    </row>
    <row r="18" spans="1:19" x14ac:dyDescent="0.25">
      <c r="A18" s="27" t="s">
        <v>548</v>
      </c>
      <c r="B18" s="71">
        <v>1</v>
      </c>
      <c r="C18" s="71">
        <v>0</v>
      </c>
      <c r="D18" s="71">
        <v>1</v>
      </c>
      <c r="E18" s="71"/>
      <c r="F18" s="71">
        <v>0</v>
      </c>
      <c r="G18" s="71">
        <v>0</v>
      </c>
      <c r="H18" s="71">
        <v>0</v>
      </c>
      <c r="I18" s="71"/>
      <c r="J18" s="71">
        <v>1</v>
      </c>
      <c r="K18" s="71">
        <v>0</v>
      </c>
      <c r="L18" s="71">
        <v>1</v>
      </c>
      <c r="M18" s="7"/>
      <c r="N18" s="7"/>
      <c r="O18" s="7"/>
      <c r="P18" s="7"/>
      <c r="Q18" s="8"/>
      <c r="R18" s="8"/>
      <c r="S18" s="8"/>
    </row>
    <row r="19" spans="1:19" s="55" customFormat="1" ht="15" customHeight="1" x14ac:dyDescent="0.25">
      <c r="B19" s="240"/>
      <c r="C19" s="240"/>
      <c r="D19" s="240"/>
      <c r="E19" s="240"/>
      <c r="F19" s="240"/>
      <c r="G19" s="240"/>
      <c r="H19" s="240"/>
      <c r="I19" s="240"/>
      <c r="J19" s="240"/>
      <c r="K19" s="240"/>
      <c r="L19" s="240"/>
      <c r="M19" s="240"/>
      <c r="N19" s="240"/>
      <c r="O19" s="240"/>
      <c r="P19" s="240"/>
      <c r="Q19" s="240"/>
      <c r="R19" s="240"/>
      <c r="S19" s="240"/>
    </row>
    <row r="20" spans="1:19" s="6" customFormat="1" ht="15" customHeight="1" x14ac:dyDescent="0.25">
      <c r="A20" s="487" t="s">
        <v>693</v>
      </c>
      <c r="B20" s="487"/>
      <c r="C20" s="487"/>
      <c r="D20" s="487"/>
      <c r="E20" s="487"/>
      <c r="F20" s="487"/>
      <c r="G20" s="487"/>
      <c r="H20" s="487"/>
      <c r="I20" s="487"/>
      <c r="J20" s="487"/>
      <c r="K20" s="487"/>
      <c r="L20" s="487"/>
      <c r="M20" s="46"/>
      <c r="N20" s="46"/>
      <c r="O20" s="46"/>
      <c r="P20" s="46"/>
      <c r="Q20" s="46"/>
      <c r="R20" s="46"/>
      <c r="S20" s="46"/>
    </row>
    <row r="21" spans="1:19" s="6" customFormat="1" x14ac:dyDescent="0.25">
      <c r="A21" s="157" t="s">
        <v>188</v>
      </c>
      <c r="B21" s="70">
        <f>SUM(B22:B27)</f>
        <v>30</v>
      </c>
      <c r="C21" s="70">
        <f t="shared" ref="C21:D21" si="3">SUM(C22:C27)</f>
        <v>8</v>
      </c>
      <c r="D21" s="70">
        <f t="shared" si="3"/>
        <v>22</v>
      </c>
      <c r="E21" s="76"/>
      <c r="F21" s="70">
        <f>SUM(F22:F27)</f>
        <v>20</v>
      </c>
      <c r="G21" s="70">
        <f t="shared" ref="G21:H21" si="4">SUM(G22:G27)</f>
        <v>6</v>
      </c>
      <c r="H21" s="70">
        <f t="shared" si="4"/>
        <v>14</v>
      </c>
      <c r="I21" s="76"/>
      <c r="J21" s="70">
        <f>SUM(J22:J27)</f>
        <v>26</v>
      </c>
      <c r="K21" s="70">
        <f t="shared" ref="K21:L21" si="5">SUM(K22:K27)</f>
        <v>7</v>
      </c>
      <c r="L21" s="70">
        <f t="shared" si="5"/>
        <v>19</v>
      </c>
      <c r="M21" s="46"/>
      <c r="N21" s="46"/>
      <c r="O21" s="46"/>
      <c r="P21" s="46"/>
      <c r="Q21" s="46"/>
      <c r="R21" s="46"/>
      <c r="S21" s="46"/>
    </row>
    <row r="22" spans="1:19" x14ac:dyDescent="0.25">
      <c r="A22" s="27" t="s">
        <v>378</v>
      </c>
      <c r="B22" s="72">
        <v>3</v>
      </c>
      <c r="C22" s="72">
        <v>0</v>
      </c>
      <c r="D22" s="72">
        <v>3</v>
      </c>
      <c r="E22" s="72"/>
      <c r="F22" s="72">
        <v>2</v>
      </c>
      <c r="G22" s="72">
        <v>0</v>
      </c>
      <c r="H22" s="72">
        <v>2</v>
      </c>
      <c r="I22" s="72"/>
      <c r="J22" s="72">
        <v>1</v>
      </c>
      <c r="K22" s="72">
        <v>0</v>
      </c>
      <c r="L22" s="72">
        <v>1</v>
      </c>
    </row>
    <row r="23" spans="1:19" x14ac:dyDescent="0.25">
      <c r="A23" s="27" t="s">
        <v>543</v>
      </c>
      <c r="B23" s="72">
        <v>2</v>
      </c>
      <c r="C23" s="72">
        <v>1</v>
      </c>
      <c r="D23" s="72">
        <v>1</v>
      </c>
      <c r="E23" s="72"/>
      <c r="F23" s="72">
        <v>2</v>
      </c>
      <c r="G23" s="72">
        <v>1</v>
      </c>
      <c r="H23" s="72">
        <v>1</v>
      </c>
      <c r="I23" s="72"/>
      <c r="J23" s="72">
        <v>2</v>
      </c>
      <c r="K23" s="72">
        <v>1</v>
      </c>
      <c r="L23" s="72">
        <v>1</v>
      </c>
    </row>
    <row r="24" spans="1:19" x14ac:dyDescent="0.25">
      <c r="A24" s="27" t="s">
        <v>379</v>
      </c>
      <c r="B24" s="72">
        <v>2</v>
      </c>
      <c r="C24" s="72">
        <v>0</v>
      </c>
      <c r="D24" s="72">
        <v>2</v>
      </c>
      <c r="E24" s="72"/>
      <c r="F24" s="72">
        <v>1</v>
      </c>
      <c r="G24" s="72">
        <v>0</v>
      </c>
      <c r="H24" s="72">
        <v>1</v>
      </c>
      <c r="I24" s="72"/>
      <c r="J24" s="72">
        <v>2</v>
      </c>
      <c r="K24" s="72">
        <v>0</v>
      </c>
      <c r="L24" s="72">
        <v>2</v>
      </c>
    </row>
    <row r="25" spans="1:19" ht="14.5" x14ac:dyDescent="0.25">
      <c r="A25" s="27" t="s">
        <v>950</v>
      </c>
      <c r="B25" s="72">
        <v>2</v>
      </c>
      <c r="C25" s="72">
        <v>1</v>
      </c>
      <c r="D25" s="72">
        <v>1</v>
      </c>
      <c r="E25" s="72"/>
      <c r="F25" s="72">
        <v>0</v>
      </c>
      <c r="G25" s="72">
        <v>0</v>
      </c>
      <c r="H25" s="72">
        <v>0</v>
      </c>
      <c r="I25" s="72"/>
      <c r="J25" s="72">
        <v>0</v>
      </c>
      <c r="K25" s="72">
        <v>0</v>
      </c>
      <c r="L25" s="72">
        <v>0</v>
      </c>
    </row>
    <row r="26" spans="1:19" ht="14.5" x14ac:dyDescent="0.25">
      <c r="A26" s="27" t="s">
        <v>944</v>
      </c>
      <c r="B26" s="72">
        <v>19</v>
      </c>
      <c r="C26" s="72">
        <v>6</v>
      </c>
      <c r="D26" s="72">
        <v>13</v>
      </c>
      <c r="E26" s="72"/>
      <c r="F26" s="72">
        <v>15</v>
      </c>
      <c r="G26" s="72">
        <v>5</v>
      </c>
      <c r="H26" s="72">
        <v>10</v>
      </c>
      <c r="I26" s="72"/>
      <c r="J26" s="72">
        <v>19</v>
      </c>
      <c r="K26" s="72">
        <v>6</v>
      </c>
      <c r="L26" s="72">
        <v>13</v>
      </c>
    </row>
    <row r="27" spans="1:19" ht="13.5" thickBot="1" x14ac:dyDescent="0.3">
      <c r="A27" s="351" t="s">
        <v>548</v>
      </c>
      <c r="B27" s="72">
        <v>2</v>
      </c>
      <c r="C27" s="72">
        <v>0</v>
      </c>
      <c r="D27" s="72">
        <v>2</v>
      </c>
      <c r="E27" s="72"/>
      <c r="F27" s="72">
        <v>0</v>
      </c>
      <c r="G27" s="72">
        <v>0</v>
      </c>
      <c r="H27" s="72">
        <v>0</v>
      </c>
      <c r="I27" s="72"/>
      <c r="J27" s="72">
        <v>2</v>
      </c>
      <c r="K27" s="72">
        <v>0</v>
      </c>
      <c r="L27" s="72">
        <v>2</v>
      </c>
    </row>
    <row r="28" spans="1:19" s="55" customFormat="1" x14ac:dyDescent="0.25">
      <c r="A28" s="163" t="s">
        <v>382</v>
      </c>
      <c r="B28" s="332"/>
      <c r="C28" s="332"/>
      <c r="D28" s="332"/>
      <c r="E28" s="332"/>
      <c r="F28" s="332"/>
      <c r="G28" s="332"/>
      <c r="H28" s="332"/>
      <c r="I28" s="332"/>
      <c r="J28" s="332"/>
      <c r="K28" s="332"/>
      <c r="L28" s="332"/>
      <c r="M28" s="447"/>
      <c r="N28" s="447"/>
      <c r="O28" s="447"/>
      <c r="P28" s="447"/>
      <c r="Q28" s="240"/>
      <c r="R28" s="240"/>
      <c r="S28" s="240"/>
    </row>
    <row r="29" spans="1:19" s="55" customFormat="1" x14ac:dyDescent="0.25">
      <c r="A29" s="8" t="s">
        <v>662</v>
      </c>
      <c r="B29" s="159"/>
      <c r="C29" s="159"/>
      <c r="D29" s="159"/>
      <c r="E29" s="159"/>
      <c r="F29" s="159"/>
      <c r="G29" s="159"/>
      <c r="H29" s="159"/>
      <c r="I29" s="159"/>
      <c r="J29" s="159"/>
      <c r="K29" s="159"/>
      <c r="L29" s="159"/>
      <c r="M29" s="159"/>
      <c r="N29" s="159"/>
      <c r="O29" s="159"/>
      <c r="P29" s="159"/>
      <c r="Q29" s="240"/>
      <c r="R29" s="240"/>
      <c r="S29" s="240"/>
    </row>
    <row r="30" spans="1:19" s="55" customFormat="1" x14ac:dyDescent="0.25">
      <c r="A30" s="8" t="s">
        <v>262</v>
      </c>
      <c r="B30" s="8"/>
      <c r="C30" s="8"/>
      <c r="D30" s="8"/>
      <c r="E30" s="8"/>
      <c r="F30" s="8"/>
      <c r="G30" s="8"/>
      <c r="H30" s="8"/>
      <c r="I30" s="8"/>
      <c r="J30" s="8"/>
      <c r="K30" s="8"/>
      <c r="L30" s="8"/>
      <c r="M30" s="159"/>
      <c r="N30" s="159"/>
      <c r="O30" s="159"/>
      <c r="P30" s="159"/>
      <c r="Q30" s="240"/>
      <c r="R30" s="240"/>
      <c r="S30" s="240"/>
    </row>
    <row r="31" spans="1:19" s="55" customFormat="1" ht="15" customHeight="1" x14ac:dyDescent="0.25">
      <c r="M31" s="240"/>
      <c r="N31" s="240"/>
      <c r="O31" s="240"/>
      <c r="P31" s="240"/>
      <c r="Q31" s="240"/>
      <c r="R31" s="240"/>
      <c r="S31" s="240"/>
    </row>
    <row r="32" spans="1:19" x14ac:dyDescent="0.25">
      <c r="A32" s="8"/>
    </row>
    <row r="33" spans="1:16" x14ac:dyDescent="0.25">
      <c r="A33" s="8"/>
      <c r="B33" s="8"/>
      <c r="C33" s="8"/>
      <c r="D33" s="8"/>
      <c r="E33" s="8"/>
      <c r="F33" s="8"/>
      <c r="G33" s="8"/>
      <c r="H33" s="8"/>
      <c r="I33" s="8"/>
      <c r="J33" s="8"/>
      <c r="K33" s="8"/>
      <c r="L33" s="8"/>
      <c r="M33" s="468"/>
      <c r="N33" s="468"/>
      <c r="O33" s="468"/>
      <c r="P33" s="468"/>
    </row>
  </sheetData>
  <mergeCells count="14">
    <mergeCell ref="M33:P33"/>
    <mergeCell ref="M28:P28"/>
    <mergeCell ref="A1:L1"/>
    <mergeCell ref="A2:L2"/>
    <mergeCell ref="A3:L3"/>
    <mergeCell ref="A4:L4"/>
    <mergeCell ref="A5:L5"/>
    <mergeCell ref="A6:L6"/>
    <mergeCell ref="A7:A8"/>
    <mergeCell ref="B7:D7"/>
    <mergeCell ref="F7:H7"/>
    <mergeCell ref="J7:L7"/>
    <mergeCell ref="A10:L10"/>
    <mergeCell ref="A20:L20"/>
  </mergeCells>
  <hyperlinks>
    <hyperlink ref="M2" location="Contenido!A1" display="Contenido" xr:uid="{4043DE43-3622-49DB-9077-EE88EB44B550}"/>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38E86-A0CE-4174-A268-61F785FB5372}">
  <sheetPr codeName="Hoja156">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899</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0B832186-FFF4-4712-A548-7A954598C816}"/>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891D0-940E-448E-B947-0901F9770243}">
  <sheetPr codeName="Hoja157">
    <tabColor rgb="FFAFCAFF"/>
    <pageSetUpPr fitToPage="1"/>
  </sheetPr>
  <dimension ref="A1:AE49"/>
  <sheetViews>
    <sheetView showGridLines="0" showOutlineSymbols="0" showWhiteSpace="0" zoomScaleNormal="100" workbookViewId="0">
      <selection activeCell="C35" sqref="C35"/>
    </sheetView>
  </sheetViews>
  <sheetFormatPr baseColWidth="10" defaultColWidth="10" defaultRowHeight="13" x14ac:dyDescent="0.25"/>
  <cols>
    <col min="1" max="1" width="9.83203125" style="8" customWidth="1"/>
    <col min="2" max="4" width="8" style="229" customWidth="1"/>
    <col min="5" max="5" width="1.75" style="229" customWidth="1"/>
    <col min="6" max="8" width="8" style="229" customWidth="1"/>
    <col min="9" max="9" width="1.75" style="229" customWidth="1"/>
    <col min="10" max="12" width="8" style="229" customWidth="1"/>
    <col min="13" max="13" width="1.75" style="229" customWidth="1"/>
    <col min="14" max="16" width="8" style="229" customWidth="1"/>
    <col min="17" max="17" width="11" style="172"/>
    <col min="18" max="18" width="10" style="47"/>
    <col min="19" max="16384" width="10" style="8"/>
  </cols>
  <sheetData>
    <row r="1" spans="1:17" ht="14.5" x14ac:dyDescent="0.25">
      <c r="A1" s="474" t="s">
        <v>694</v>
      </c>
      <c r="B1" s="474"/>
      <c r="C1" s="474"/>
      <c r="D1" s="474"/>
      <c r="E1" s="474"/>
      <c r="F1" s="474"/>
      <c r="G1" s="474"/>
      <c r="H1" s="474"/>
      <c r="I1" s="474"/>
      <c r="J1" s="474"/>
      <c r="K1" s="474"/>
      <c r="L1" s="474"/>
      <c r="M1" s="474"/>
      <c r="N1" s="474"/>
      <c r="O1" s="474"/>
      <c r="P1" s="474"/>
      <c r="Q1" s="19"/>
    </row>
    <row r="2" spans="1:17" ht="14.5" x14ac:dyDescent="0.25">
      <c r="A2" s="475" t="s">
        <v>898</v>
      </c>
      <c r="B2" s="475"/>
      <c r="C2" s="475"/>
      <c r="D2" s="475"/>
      <c r="E2" s="475"/>
      <c r="F2" s="475"/>
      <c r="G2" s="475"/>
      <c r="H2" s="475"/>
      <c r="I2" s="475"/>
      <c r="J2" s="475"/>
      <c r="K2" s="475"/>
      <c r="L2" s="475"/>
      <c r="M2" s="475"/>
      <c r="N2" s="475"/>
      <c r="O2" s="475"/>
      <c r="P2" s="475"/>
      <c r="Q2" s="91" t="s">
        <v>0</v>
      </c>
    </row>
    <row r="3" spans="1:17" ht="14.5" x14ac:dyDescent="0.25">
      <c r="A3" s="474" t="s">
        <v>695</v>
      </c>
      <c r="B3" s="474"/>
      <c r="C3" s="474"/>
      <c r="D3" s="474"/>
      <c r="E3" s="474"/>
      <c r="F3" s="474"/>
      <c r="G3" s="474"/>
      <c r="H3" s="474"/>
      <c r="I3" s="474"/>
      <c r="J3" s="474"/>
      <c r="K3" s="474"/>
      <c r="L3" s="474"/>
      <c r="M3" s="474"/>
      <c r="N3" s="474"/>
      <c r="O3" s="474"/>
      <c r="P3" s="474"/>
      <c r="Q3" s="6"/>
    </row>
    <row r="4" spans="1:17" ht="14.5" x14ac:dyDescent="0.25">
      <c r="A4" s="474" t="s">
        <v>900</v>
      </c>
      <c r="B4" s="474"/>
      <c r="C4" s="474"/>
      <c r="D4" s="474"/>
      <c r="E4" s="474"/>
      <c r="F4" s="474"/>
      <c r="G4" s="474"/>
      <c r="H4" s="474"/>
      <c r="I4" s="474"/>
      <c r="J4" s="474"/>
      <c r="K4" s="474"/>
      <c r="L4" s="474"/>
      <c r="M4" s="474"/>
      <c r="N4" s="474"/>
      <c r="O4" s="474"/>
      <c r="P4" s="474"/>
      <c r="Q4" s="60"/>
    </row>
    <row r="5" spans="1:17" ht="14.5" x14ac:dyDescent="0.25">
      <c r="A5" s="475" t="s">
        <v>908</v>
      </c>
      <c r="B5" s="475"/>
      <c r="C5" s="475"/>
      <c r="D5" s="475"/>
      <c r="E5" s="475"/>
      <c r="F5" s="475"/>
      <c r="G5" s="475"/>
      <c r="H5" s="475"/>
      <c r="I5" s="475"/>
      <c r="J5" s="475"/>
      <c r="K5" s="475"/>
      <c r="L5" s="475"/>
      <c r="M5" s="475"/>
      <c r="N5" s="475"/>
      <c r="O5" s="475"/>
      <c r="P5" s="475"/>
    </row>
    <row r="6" spans="1:17" ht="31.15" customHeight="1" x14ac:dyDescent="0.25">
      <c r="A6" s="473" t="s">
        <v>612</v>
      </c>
      <c r="B6" s="480" t="s">
        <v>894</v>
      </c>
      <c r="C6" s="480"/>
      <c r="D6" s="480"/>
      <c r="E6" s="140"/>
      <c r="F6" s="480" t="s">
        <v>895</v>
      </c>
      <c r="G6" s="480"/>
      <c r="H6" s="480"/>
      <c r="I6" s="140"/>
      <c r="J6" s="480" t="s">
        <v>896</v>
      </c>
      <c r="K6" s="480"/>
      <c r="L6" s="480"/>
      <c r="M6" s="140"/>
      <c r="N6" s="480" t="s">
        <v>897</v>
      </c>
      <c r="O6" s="480"/>
      <c r="P6" s="480"/>
    </row>
    <row r="7" spans="1:17" ht="18.75" customHeight="1" x14ac:dyDescent="0.25">
      <c r="A7" s="473"/>
      <c r="B7" s="112" t="s">
        <v>188</v>
      </c>
      <c r="C7" s="112" t="s">
        <v>258</v>
      </c>
      <c r="D7" s="112" t="s">
        <v>259</v>
      </c>
      <c r="E7" s="112"/>
      <c r="F7" s="112" t="s">
        <v>188</v>
      </c>
      <c r="G7" s="112" t="s">
        <v>258</v>
      </c>
      <c r="H7" s="112" t="s">
        <v>259</v>
      </c>
      <c r="I7" s="112"/>
      <c r="J7" s="112" t="s">
        <v>188</v>
      </c>
      <c r="K7" s="112" t="s">
        <v>258</v>
      </c>
      <c r="L7" s="112" t="s">
        <v>259</v>
      </c>
      <c r="M7" s="112"/>
      <c r="N7" s="112" t="s">
        <v>188</v>
      </c>
      <c r="O7" s="112" t="s">
        <v>258</v>
      </c>
      <c r="P7" s="112" t="s">
        <v>259</v>
      </c>
    </row>
    <row r="9" spans="1:17" ht="13.5" customHeight="1" x14ac:dyDescent="0.25">
      <c r="A9" s="42">
        <v>2010</v>
      </c>
      <c r="B9" s="71">
        <v>13265</v>
      </c>
      <c r="C9" s="71">
        <v>5862</v>
      </c>
      <c r="D9" s="71">
        <v>7403</v>
      </c>
      <c r="E9" s="71"/>
      <c r="F9" s="71">
        <v>10467</v>
      </c>
      <c r="G9" s="71">
        <v>4847</v>
      </c>
      <c r="H9" s="71">
        <v>5620</v>
      </c>
      <c r="I9" s="71"/>
      <c r="J9" s="71">
        <v>3289</v>
      </c>
      <c r="K9" s="71">
        <v>1568</v>
      </c>
      <c r="L9" s="71">
        <v>1721</v>
      </c>
      <c r="M9" s="71"/>
      <c r="N9" s="71">
        <v>86</v>
      </c>
      <c r="O9" s="71">
        <v>39</v>
      </c>
      <c r="P9" s="71">
        <v>47</v>
      </c>
    </row>
    <row r="10" spans="1:17" ht="13.5" customHeight="1" x14ac:dyDescent="0.25">
      <c r="A10" s="42">
        <v>2011</v>
      </c>
      <c r="B10" s="71">
        <v>11872</v>
      </c>
      <c r="C10" s="71">
        <v>5296</v>
      </c>
      <c r="D10" s="71">
        <v>6576</v>
      </c>
      <c r="E10" s="71"/>
      <c r="F10" s="71">
        <v>11755</v>
      </c>
      <c r="G10" s="71">
        <v>5441</v>
      </c>
      <c r="H10" s="71">
        <v>6314</v>
      </c>
      <c r="I10" s="71"/>
      <c r="J10" s="71">
        <v>3138</v>
      </c>
      <c r="K10" s="71">
        <v>1599</v>
      </c>
      <c r="L10" s="71">
        <v>1539</v>
      </c>
      <c r="M10" s="71"/>
      <c r="N10" s="71">
        <v>96</v>
      </c>
      <c r="O10" s="71">
        <v>34</v>
      </c>
      <c r="P10" s="71">
        <v>62</v>
      </c>
    </row>
    <row r="11" spans="1:17" ht="13.5" customHeight="1" x14ac:dyDescent="0.25">
      <c r="A11" s="42">
        <v>2012</v>
      </c>
      <c r="B11" s="71">
        <v>16142</v>
      </c>
      <c r="C11" s="71">
        <v>7250</v>
      </c>
      <c r="D11" s="71">
        <v>8892</v>
      </c>
      <c r="E11" s="71"/>
      <c r="F11" s="71">
        <v>15060</v>
      </c>
      <c r="G11" s="71">
        <v>7199</v>
      </c>
      <c r="H11" s="71">
        <v>7861</v>
      </c>
      <c r="I11" s="71"/>
      <c r="J11" s="71">
        <v>4931</v>
      </c>
      <c r="K11" s="71">
        <v>2325</v>
      </c>
      <c r="L11" s="71">
        <v>2606</v>
      </c>
      <c r="M11" s="71"/>
      <c r="N11" s="71">
        <v>206</v>
      </c>
      <c r="O11" s="71">
        <v>88</v>
      </c>
      <c r="P11" s="71">
        <v>118</v>
      </c>
    </row>
    <row r="12" spans="1:17" ht="13.5" customHeight="1" x14ac:dyDescent="0.25">
      <c r="A12" s="42">
        <v>2013</v>
      </c>
      <c r="B12" s="71">
        <v>15893</v>
      </c>
      <c r="C12" s="71">
        <v>6957</v>
      </c>
      <c r="D12" s="71">
        <v>8936</v>
      </c>
      <c r="E12" s="71"/>
      <c r="F12" s="71">
        <v>16931</v>
      </c>
      <c r="G12" s="71">
        <v>7898</v>
      </c>
      <c r="H12" s="71">
        <v>9033</v>
      </c>
      <c r="I12" s="71"/>
      <c r="J12" s="71">
        <v>5910</v>
      </c>
      <c r="K12" s="71">
        <v>2650</v>
      </c>
      <c r="L12" s="71">
        <v>3260</v>
      </c>
      <c r="M12" s="71"/>
      <c r="N12" s="71">
        <v>197</v>
      </c>
      <c r="O12" s="71">
        <v>71</v>
      </c>
      <c r="P12" s="71">
        <v>126</v>
      </c>
    </row>
    <row r="13" spans="1:17" ht="13.5" customHeight="1" x14ac:dyDescent="0.25">
      <c r="A13" s="42">
        <v>2014</v>
      </c>
      <c r="B13" s="71">
        <v>18154</v>
      </c>
      <c r="C13" s="71">
        <v>7725</v>
      </c>
      <c r="D13" s="71">
        <v>10429</v>
      </c>
      <c r="E13" s="71"/>
      <c r="F13" s="71">
        <v>18551</v>
      </c>
      <c r="G13" s="71">
        <v>8836</v>
      </c>
      <c r="H13" s="71">
        <v>9715</v>
      </c>
      <c r="I13" s="71"/>
      <c r="J13" s="71">
        <v>7634</v>
      </c>
      <c r="K13" s="71">
        <v>3592</v>
      </c>
      <c r="L13" s="71">
        <v>4042</v>
      </c>
      <c r="M13" s="71"/>
      <c r="N13" s="71">
        <v>389</v>
      </c>
      <c r="O13" s="71">
        <v>194</v>
      </c>
      <c r="P13" s="71">
        <v>195</v>
      </c>
    </row>
    <row r="14" spans="1:17" ht="13.5" customHeight="1" x14ac:dyDescent="0.25">
      <c r="A14" s="42">
        <v>2015</v>
      </c>
      <c r="B14" s="71">
        <v>17685</v>
      </c>
      <c r="C14" s="71">
        <v>7314</v>
      </c>
      <c r="D14" s="71">
        <v>10371</v>
      </c>
      <c r="E14" s="71"/>
      <c r="F14" s="71">
        <v>16199</v>
      </c>
      <c r="G14" s="71">
        <v>7955</v>
      </c>
      <c r="H14" s="71">
        <v>8244</v>
      </c>
      <c r="I14" s="71"/>
      <c r="J14" s="71">
        <v>6560</v>
      </c>
      <c r="K14" s="71">
        <v>3104</v>
      </c>
      <c r="L14" s="71">
        <v>3456</v>
      </c>
      <c r="M14" s="71"/>
      <c r="N14" s="71">
        <v>118</v>
      </c>
      <c r="O14" s="71">
        <v>51</v>
      </c>
      <c r="P14" s="71">
        <v>67</v>
      </c>
    </row>
    <row r="15" spans="1:17" ht="13.5" customHeight="1" x14ac:dyDescent="0.25">
      <c r="A15" s="42">
        <v>2016</v>
      </c>
      <c r="B15" s="71">
        <v>20737</v>
      </c>
      <c r="C15" s="71">
        <v>7975</v>
      </c>
      <c r="D15" s="71">
        <v>12762</v>
      </c>
      <c r="E15" s="71"/>
      <c r="F15" s="71">
        <v>17620</v>
      </c>
      <c r="G15" s="71">
        <v>8523</v>
      </c>
      <c r="H15" s="71">
        <v>9097</v>
      </c>
      <c r="I15" s="71"/>
      <c r="J15" s="71">
        <v>7944</v>
      </c>
      <c r="K15" s="71">
        <v>3564</v>
      </c>
      <c r="L15" s="71">
        <v>4380</v>
      </c>
      <c r="M15" s="71"/>
      <c r="N15" s="71">
        <v>271</v>
      </c>
      <c r="O15" s="71">
        <v>101</v>
      </c>
      <c r="P15" s="71">
        <v>170</v>
      </c>
    </row>
    <row r="16" spans="1:17" ht="13.5" customHeight="1" x14ac:dyDescent="0.25">
      <c r="A16" s="42">
        <v>2017</v>
      </c>
      <c r="B16" s="71">
        <v>19379</v>
      </c>
      <c r="C16" s="71">
        <v>6867</v>
      </c>
      <c r="D16" s="71">
        <v>12512</v>
      </c>
      <c r="E16" s="71"/>
      <c r="F16" s="71">
        <v>17822</v>
      </c>
      <c r="G16" s="71">
        <v>8279</v>
      </c>
      <c r="H16" s="71">
        <v>9543</v>
      </c>
      <c r="I16" s="71"/>
      <c r="J16" s="71">
        <v>8417</v>
      </c>
      <c r="K16" s="71">
        <v>3605</v>
      </c>
      <c r="L16" s="71">
        <v>4812</v>
      </c>
      <c r="M16" s="71"/>
      <c r="N16" s="71">
        <v>91</v>
      </c>
      <c r="O16" s="71">
        <v>37</v>
      </c>
      <c r="P16" s="71">
        <v>54</v>
      </c>
    </row>
    <row r="17" spans="1:31" ht="13.5" customHeight="1" x14ac:dyDescent="0.25">
      <c r="A17" s="42">
        <v>2018</v>
      </c>
      <c r="B17" s="71">
        <v>21265</v>
      </c>
      <c r="C17" s="71">
        <v>7859</v>
      </c>
      <c r="D17" s="71">
        <v>13406</v>
      </c>
      <c r="E17" s="71"/>
      <c r="F17" s="71">
        <v>18180</v>
      </c>
      <c r="G17" s="71">
        <v>8363</v>
      </c>
      <c r="H17" s="71">
        <v>9817</v>
      </c>
      <c r="I17" s="71"/>
      <c r="J17" s="71">
        <v>9239</v>
      </c>
      <c r="K17" s="71">
        <v>3803</v>
      </c>
      <c r="L17" s="71">
        <v>5436</v>
      </c>
      <c r="M17" s="71"/>
      <c r="N17" s="71">
        <v>166</v>
      </c>
      <c r="O17" s="71">
        <v>72</v>
      </c>
      <c r="P17" s="71">
        <v>94</v>
      </c>
    </row>
    <row r="18" spans="1:31" ht="13.5" customHeight="1" x14ac:dyDescent="0.25">
      <c r="A18" s="42">
        <v>2019</v>
      </c>
      <c r="B18" s="71">
        <v>19870</v>
      </c>
      <c r="C18" s="71">
        <v>7408</v>
      </c>
      <c r="D18" s="71">
        <v>12462</v>
      </c>
      <c r="E18" s="71"/>
      <c r="F18" s="71">
        <v>18747</v>
      </c>
      <c r="G18" s="71">
        <v>8669</v>
      </c>
      <c r="H18" s="71">
        <v>10078</v>
      </c>
      <c r="I18" s="71"/>
      <c r="J18" s="71">
        <v>9319</v>
      </c>
      <c r="K18" s="71">
        <v>4053</v>
      </c>
      <c r="L18" s="71">
        <v>5266</v>
      </c>
      <c r="M18" s="71"/>
      <c r="N18" s="71">
        <v>834</v>
      </c>
      <c r="O18" s="71">
        <v>357</v>
      </c>
      <c r="P18" s="71">
        <v>477</v>
      </c>
    </row>
    <row r="19" spans="1:31" ht="13.5" customHeight="1" x14ac:dyDescent="0.25">
      <c r="A19" s="42">
        <v>2020</v>
      </c>
      <c r="B19" s="71">
        <v>20058</v>
      </c>
      <c r="C19" s="71">
        <v>7090</v>
      </c>
      <c r="D19" s="71">
        <v>12968</v>
      </c>
      <c r="E19" s="71"/>
      <c r="F19" s="71">
        <v>19841</v>
      </c>
      <c r="G19" s="71">
        <v>8913</v>
      </c>
      <c r="H19" s="71">
        <v>10928</v>
      </c>
      <c r="I19" s="71"/>
      <c r="J19" s="71">
        <v>10244</v>
      </c>
      <c r="K19" s="71">
        <v>4273</v>
      </c>
      <c r="L19" s="71">
        <v>5971</v>
      </c>
      <c r="M19" s="71"/>
      <c r="N19" s="71">
        <v>166</v>
      </c>
      <c r="O19" s="71">
        <v>71</v>
      </c>
      <c r="P19" s="71">
        <v>95</v>
      </c>
      <c r="AE19" s="8" t="s">
        <v>390</v>
      </c>
    </row>
    <row r="20" spans="1:31" ht="13.5" customHeight="1" x14ac:dyDescent="0.25">
      <c r="A20" s="42">
        <v>2021</v>
      </c>
      <c r="B20" s="71">
        <v>20538</v>
      </c>
      <c r="C20" s="71">
        <v>7311</v>
      </c>
      <c r="D20" s="71">
        <v>13227</v>
      </c>
      <c r="E20" s="71"/>
      <c r="F20" s="71">
        <v>19343</v>
      </c>
      <c r="G20" s="71">
        <v>8287</v>
      </c>
      <c r="H20" s="71">
        <v>11056</v>
      </c>
      <c r="I20" s="71"/>
      <c r="J20" s="71">
        <v>10897</v>
      </c>
      <c r="K20" s="71">
        <v>4262</v>
      </c>
      <c r="L20" s="71">
        <v>6635</v>
      </c>
      <c r="M20" s="71"/>
      <c r="N20" s="71">
        <v>381</v>
      </c>
      <c r="O20" s="71">
        <v>164</v>
      </c>
      <c r="P20" s="71">
        <v>217</v>
      </c>
    </row>
    <row r="21" spans="1:31" ht="13.5" customHeight="1" x14ac:dyDescent="0.25">
      <c r="A21" s="42">
        <v>2022</v>
      </c>
      <c r="B21" s="71">
        <v>17760</v>
      </c>
      <c r="C21" s="71">
        <v>5777</v>
      </c>
      <c r="D21" s="71">
        <v>11983</v>
      </c>
      <c r="E21" s="71"/>
      <c r="F21" s="71">
        <v>16448</v>
      </c>
      <c r="G21" s="71">
        <v>7447</v>
      </c>
      <c r="H21" s="71">
        <v>9001</v>
      </c>
      <c r="I21" s="71"/>
      <c r="J21" s="71">
        <v>9144</v>
      </c>
      <c r="K21" s="71">
        <v>3874</v>
      </c>
      <c r="L21" s="71">
        <v>5270</v>
      </c>
      <c r="M21" s="71"/>
      <c r="N21" s="71">
        <v>646</v>
      </c>
      <c r="O21" s="71">
        <v>239</v>
      </c>
      <c r="P21" s="71">
        <v>407</v>
      </c>
    </row>
    <row r="22" spans="1:31" ht="13.5" customHeight="1" x14ac:dyDescent="0.25">
      <c r="A22" s="42">
        <v>2023</v>
      </c>
      <c r="B22" s="72">
        <v>14948</v>
      </c>
      <c r="C22" s="72">
        <v>5131</v>
      </c>
      <c r="D22" s="72">
        <v>9817</v>
      </c>
      <c r="E22" s="72"/>
      <c r="F22" s="72">
        <v>12481</v>
      </c>
      <c r="G22" s="72">
        <v>5690</v>
      </c>
      <c r="H22" s="72">
        <v>6791</v>
      </c>
      <c r="I22" s="72"/>
      <c r="J22" s="72">
        <v>7463</v>
      </c>
      <c r="K22" s="72">
        <v>3123</v>
      </c>
      <c r="L22" s="72">
        <v>4340</v>
      </c>
      <c r="M22" s="72"/>
      <c r="N22" s="72">
        <v>1157</v>
      </c>
      <c r="O22" s="72">
        <v>537</v>
      </c>
      <c r="P22" s="72">
        <v>620</v>
      </c>
    </row>
    <row r="23" spans="1:31" ht="13.5" customHeight="1" x14ac:dyDescent="0.25">
      <c r="A23" s="42">
        <v>2024</v>
      </c>
      <c r="B23" s="72">
        <v>11524</v>
      </c>
      <c r="C23" s="72">
        <v>4118</v>
      </c>
      <c r="D23" s="72">
        <v>7406</v>
      </c>
      <c r="E23" s="72"/>
      <c r="F23" s="72">
        <v>9540</v>
      </c>
      <c r="G23" s="72">
        <v>4547</v>
      </c>
      <c r="H23" s="72">
        <v>4993</v>
      </c>
      <c r="I23" s="72"/>
      <c r="J23" s="72">
        <v>5464</v>
      </c>
      <c r="K23" s="72">
        <v>2411</v>
      </c>
      <c r="L23" s="72">
        <v>3053</v>
      </c>
      <c r="M23" s="72"/>
      <c r="N23" s="72">
        <v>1001</v>
      </c>
      <c r="O23" s="72">
        <v>397</v>
      </c>
      <c r="P23" s="72">
        <v>604</v>
      </c>
    </row>
    <row r="24" spans="1:31" ht="13.5" customHeight="1" thickBot="1" x14ac:dyDescent="0.3">
      <c r="A24" s="77">
        <v>2025</v>
      </c>
      <c r="B24" s="73">
        <v>8905</v>
      </c>
      <c r="C24" s="73">
        <v>3097</v>
      </c>
      <c r="D24" s="73">
        <v>5808</v>
      </c>
      <c r="E24" s="73"/>
      <c r="F24" s="73">
        <v>8054</v>
      </c>
      <c r="G24" s="73">
        <v>3748</v>
      </c>
      <c r="H24" s="73">
        <v>4306</v>
      </c>
      <c r="I24" s="73"/>
      <c r="J24" s="73">
        <v>3803</v>
      </c>
      <c r="K24" s="73">
        <v>1700</v>
      </c>
      <c r="L24" s="73">
        <v>2103</v>
      </c>
      <c r="M24" s="73"/>
      <c r="N24" s="73">
        <v>937</v>
      </c>
      <c r="O24" s="73">
        <v>457</v>
      </c>
      <c r="P24" s="73">
        <v>480</v>
      </c>
    </row>
    <row r="25" spans="1:31" ht="15" customHeight="1" x14ac:dyDescent="0.25">
      <c r="A25" s="454" t="s">
        <v>696</v>
      </c>
      <c r="B25" s="454"/>
      <c r="C25" s="454"/>
      <c r="D25" s="454"/>
      <c r="E25" s="454"/>
      <c r="F25" s="454"/>
      <c r="G25" s="454"/>
      <c r="H25" s="454"/>
      <c r="I25" s="454"/>
      <c r="J25" s="454"/>
      <c r="K25" s="454"/>
      <c r="L25" s="454"/>
      <c r="M25" s="454"/>
      <c r="N25" s="454"/>
      <c r="O25" s="454"/>
      <c r="P25" s="454"/>
    </row>
    <row r="26" spans="1:31" x14ac:dyDescent="0.25">
      <c r="A26" s="447" t="s">
        <v>262</v>
      </c>
      <c r="B26" s="447"/>
      <c r="C26" s="447"/>
      <c r="D26" s="447"/>
      <c r="E26" s="447"/>
      <c r="F26" s="447"/>
      <c r="G26" s="447"/>
      <c r="H26" s="447"/>
      <c r="I26" s="447"/>
      <c r="J26" s="447"/>
      <c r="K26" s="447"/>
      <c r="L26" s="447"/>
      <c r="M26" s="447"/>
      <c r="N26" s="447"/>
      <c r="O26" s="447"/>
      <c r="P26" s="447"/>
    </row>
    <row r="31" spans="1:31" x14ac:dyDescent="0.25">
      <c r="R31" s="8"/>
    </row>
    <row r="32" spans="1:31" x14ac:dyDescent="0.25">
      <c r="R32" s="8"/>
    </row>
    <row r="33" spans="18:18" x14ac:dyDescent="0.25">
      <c r="R33" s="8"/>
    </row>
    <row r="34" spans="18:18" x14ac:dyDescent="0.25">
      <c r="R34" s="8"/>
    </row>
    <row r="35" spans="18:18" x14ac:dyDescent="0.25">
      <c r="R35" s="8"/>
    </row>
    <row r="36" spans="18:18" x14ac:dyDescent="0.25">
      <c r="R36" s="8"/>
    </row>
    <row r="37" spans="18:18" x14ac:dyDescent="0.25">
      <c r="R37" s="8"/>
    </row>
    <row r="38" spans="18:18" x14ac:dyDescent="0.25">
      <c r="R38" s="8"/>
    </row>
    <row r="39" spans="18:18" x14ac:dyDescent="0.25">
      <c r="R39" s="8"/>
    </row>
    <row r="40" spans="18:18" x14ac:dyDescent="0.25">
      <c r="R40" s="8"/>
    </row>
    <row r="41" spans="18:18" x14ac:dyDescent="0.25">
      <c r="R41" s="8"/>
    </row>
    <row r="42" spans="18:18" x14ac:dyDescent="0.25">
      <c r="R42" s="8"/>
    </row>
    <row r="43" spans="18:18" x14ac:dyDescent="0.25">
      <c r="R43" s="8"/>
    </row>
    <row r="44" spans="18:18" x14ac:dyDescent="0.25">
      <c r="R44" s="8"/>
    </row>
    <row r="45" spans="18:18" x14ac:dyDescent="0.25">
      <c r="R45" s="8"/>
    </row>
    <row r="46" spans="18:18" x14ac:dyDescent="0.25">
      <c r="R46" s="8"/>
    </row>
    <row r="47" spans="18:18" x14ac:dyDescent="0.25">
      <c r="R47" s="8"/>
    </row>
    <row r="48" spans="18:18" x14ac:dyDescent="0.25">
      <c r="R48" s="8"/>
    </row>
    <row r="49" spans="18:18" x14ac:dyDescent="0.25">
      <c r="R49" s="8"/>
    </row>
  </sheetData>
  <mergeCells count="12">
    <mergeCell ref="A25:P25"/>
    <mergeCell ref="A26:P26"/>
    <mergeCell ref="A1:P1"/>
    <mergeCell ref="A2:P2"/>
    <mergeCell ref="A3:P3"/>
    <mergeCell ref="A4:P4"/>
    <mergeCell ref="A5:P5"/>
    <mergeCell ref="A6:A7"/>
    <mergeCell ref="B6:D6"/>
    <mergeCell ref="F6:H6"/>
    <mergeCell ref="J6:L6"/>
    <mergeCell ref="N6:P6"/>
  </mergeCells>
  <conditionalFormatting sqref="B9:P24">
    <cfRule type="cellIs" dxfId="66" priority="1" operator="equal">
      <formula>0</formula>
    </cfRule>
  </conditionalFormatting>
  <hyperlinks>
    <hyperlink ref="Q2" location="Contenido!A1" display="Contenido" xr:uid="{F435118A-973A-480E-93B6-66588A904017}"/>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71A5-54C4-4978-9864-7417D346D146}">
  <sheetPr codeName="Hoja158">
    <tabColor rgb="FFAFCAFF"/>
    <pageSetUpPr fitToPage="1"/>
  </sheetPr>
  <dimension ref="A1:R36"/>
  <sheetViews>
    <sheetView showGridLines="0" showOutlineSymbols="0" showWhiteSpace="0" zoomScaleNormal="100" workbookViewId="0">
      <selection activeCell="A36" sqref="A36:P36"/>
    </sheetView>
  </sheetViews>
  <sheetFormatPr baseColWidth="10" defaultColWidth="10" defaultRowHeight="13" x14ac:dyDescent="0.25"/>
  <cols>
    <col min="1" max="1" width="20.33203125" style="8" customWidth="1"/>
    <col min="2" max="4" width="7.83203125" style="229" customWidth="1"/>
    <col min="5" max="5" width="1.75" style="229" customWidth="1"/>
    <col min="6" max="8" width="7.83203125" style="229" customWidth="1"/>
    <col min="9" max="9" width="1.75" style="229" customWidth="1"/>
    <col min="10" max="12" width="7.83203125" style="229" customWidth="1"/>
    <col min="13" max="13" width="1.75" style="229" customWidth="1"/>
    <col min="14" max="16" width="7.83203125" style="229" customWidth="1"/>
    <col min="17" max="17" width="11" style="172"/>
    <col min="18" max="18" width="10" style="47"/>
    <col min="19" max="16384" width="10" style="8"/>
  </cols>
  <sheetData>
    <row r="1" spans="1:18" ht="14.5" x14ac:dyDescent="0.25">
      <c r="A1" s="475" t="s">
        <v>697</v>
      </c>
      <c r="B1" s="475"/>
      <c r="C1" s="475"/>
      <c r="D1" s="475"/>
      <c r="E1" s="475"/>
      <c r="F1" s="475"/>
      <c r="G1" s="475"/>
      <c r="H1" s="475"/>
      <c r="I1" s="475"/>
      <c r="J1" s="475"/>
      <c r="K1" s="475"/>
      <c r="L1" s="475"/>
      <c r="M1" s="475"/>
      <c r="N1" s="475"/>
      <c r="O1" s="475"/>
      <c r="P1" s="475"/>
      <c r="Q1" s="19"/>
    </row>
    <row r="2" spans="1:18" ht="14.5" x14ac:dyDescent="0.25">
      <c r="A2" s="475" t="s">
        <v>898</v>
      </c>
      <c r="B2" s="475"/>
      <c r="C2" s="475"/>
      <c r="D2" s="475"/>
      <c r="E2" s="475"/>
      <c r="F2" s="475"/>
      <c r="G2" s="475"/>
      <c r="H2" s="475"/>
      <c r="I2" s="475"/>
      <c r="J2" s="475"/>
      <c r="K2" s="475"/>
      <c r="L2" s="475"/>
      <c r="M2" s="475"/>
      <c r="N2" s="475"/>
      <c r="O2" s="475"/>
      <c r="P2" s="475"/>
      <c r="Q2" s="91" t="s">
        <v>0</v>
      </c>
    </row>
    <row r="3" spans="1:18" ht="14.5" x14ac:dyDescent="0.25">
      <c r="A3" s="474" t="s">
        <v>698</v>
      </c>
      <c r="B3" s="474"/>
      <c r="C3" s="474"/>
      <c r="D3" s="474"/>
      <c r="E3" s="474"/>
      <c r="F3" s="474"/>
      <c r="G3" s="474"/>
      <c r="H3" s="474"/>
      <c r="I3" s="474"/>
      <c r="J3" s="474"/>
      <c r="K3" s="474"/>
      <c r="L3" s="474"/>
      <c r="M3" s="474"/>
      <c r="N3" s="474"/>
      <c r="O3" s="474"/>
      <c r="P3" s="474"/>
      <c r="Q3" s="6"/>
    </row>
    <row r="4" spans="1:18" ht="14.5" x14ac:dyDescent="0.25">
      <c r="A4" s="474" t="s">
        <v>900</v>
      </c>
      <c r="B4" s="474"/>
      <c r="C4" s="474"/>
      <c r="D4" s="474"/>
      <c r="E4" s="474"/>
      <c r="F4" s="474"/>
      <c r="G4" s="474"/>
      <c r="H4" s="474"/>
      <c r="I4" s="474"/>
      <c r="J4" s="474"/>
      <c r="K4" s="474"/>
      <c r="L4" s="474"/>
      <c r="M4" s="474"/>
      <c r="N4" s="474"/>
      <c r="O4" s="474"/>
      <c r="P4" s="474"/>
      <c r="Q4" s="60"/>
    </row>
    <row r="5" spans="1:18" ht="14.5" x14ac:dyDescent="0.25">
      <c r="A5" s="474" t="s">
        <v>909</v>
      </c>
      <c r="B5" s="436"/>
      <c r="C5" s="436"/>
      <c r="D5" s="436"/>
      <c r="E5" s="436"/>
      <c r="F5" s="436"/>
      <c r="G5" s="436"/>
      <c r="H5" s="436"/>
      <c r="I5" s="436"/>
      <c r="J5" s="436"/>
      <c r="K5" s="436"/>
      <c r="L5" s="436"/>
      <c r="M5" s="436"/>
      <c r="N5" s="436"/>
      <c r="O5" s="436"/>
      <c r="P5" s="436"/>
    </row>
    <row r="6" spans="1:18" ht="31.15" customHeight="1" x14ac:dyDescent="0.25">
      <c r="A6" s="482" t="s">
        <v>273</v>
      </c>
      <c r="B6" s="480" t="s">
        <v>894</v>
      </c>
      <c r="C6" s="480"/>
      <c r="D6" s="480"/>
      <c r="E6" s="140"/>
      <c r="F6" s="480" t="s">
        <v>895</v>
      </c>
      <c r="G6" s="480"/>
      <c r="H6" s="480"/>
      <c r="I6" s="140"/>
      <c r="J6" s="480" t="s">
        <v>896</v>
      </c>
      <c r="K6" s="480"/>
      <c r="L6" s="480"/>
      <c r="M6" s="140"/>
      <c r="N6" s="480" t="s">
        <v>897</v>
      </c>
      <c r="O6" s="480"/>
      <c r="P6" s="480"/>
    </row>
    <row r="7" spans="1:18" ht="18.75" customHeight="1" x14ac:dyDescent="0.25">
      <c r="A7" s="473"/>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18" ht="14.25" customHeight="1" x14ac:dyDescent="0.25">
      <c r="A8" s="28"/>
      <c r="B8" s="7"/>
      <c r="C8" s="7"/>
      <c r="D8" s="7"/>
      <c r="E8" s="7"/>
      <c r="F8" s="7"/>
      <c r="G8" s="7"/>
      <c r="H8" s="7"/>
      <c r="I8" s="7"/>
      <c r="J8" s="7"/>
      <c r="K8" s="7"/>
      <c r="L8" s="7"/>
      <c r="M8" s="7"/>
      <c r="N8" s="7"/>
      <c r="O8" s="7"/>
      <c r="P8" s="7"/>
    </row>
    <row r="9" spans="1:18" s="6" customFormat="1" ht="14.25" customHeight="1" x14ac:dyDescent="0.25">
      <c r="A9" s="157" t="s">
        <v>188</v>
      </c>
      <c r="B9" s="70">
        <f>SUM(B10:B34)</f>
        <v>8905</v>
      </c>
      <c r="C9" s="70">
        <f>SUM(C10:C34)</f>
        <v>3097</v>
      </c>
      <c r="D9" s="70">
        <f>SUM(D10:D34)</f>
        <v>5808</v>
      </c>
      <c r="E9" s="70"/>
      <c r="F9" s="70">
        <f>SUM(F10:F34)</f>
        <v>8054</v>
      </c>
      <c r="G9" s="70">
        <f>SUM(G10:G34)</f>
        <v>3748</v>
      </c>
      <c r="H9" s="70">
        <f>SUM(H10:H34)</f>
        <v>4306</v>
      </c>
      <c r="I9" s="70"/>
      <c r="J9" s="70">
        <f>SUM(J10:J34)</f>
        <v>3803</v>
      </c>
      <c r="K9" s="70">
        <f>SUM(K10:K34)</f>
        <v>1700</v>
      </c>
      <c r="L9" s="70">
        <f>SUM(L10:L34)</f>
        <v>2103</v>
      </c>
      <c r="M9" s="70"/>
      <c r="N9" s="70">
        <f>SUM(N10:N34)</f>
        <v>937</v>
      </c>
      <c r="O9" s="70">
        <f>SUM(O10:O34)</f>
        <v>457</v>
      </c>
      <c r="P9" s="70">
        <f>SUM(P10:P34)</f>
        <v>480</v>
      </c>
      <c r="Q9" s="172"/>
      <c r="R9" s="46"/>
    </row>
    <row r="10" spans="1:18" ht="14.25" customHeight="1" x14ac:dyDescent="0.25">
      <c r="A10" s="93" t="s">
        <v>280</v>
      </c>
      <c r="B10" s="71">
        <v>478</v>
      </c>
      <c r="C10" s="71">
        <v>198</v>
      </c>
      <c r="D10" s="71">
        <v>280</v>
      </c>
      <c r="E10" s="71"/>
      <c r="F10" s="71">
        <v>496</v>
      </c>
      <c r="G10" s="71">
        <v>224</v>
      </c>
      <c r="H10" s="71">
        <v>272</v>
      </c>
      <c r="I10" s="71"/>
      <c r="J10" s="71">
        <v>282</v>
      </c>
      <c r="K10" s="71">
        <v>113</v>
      </c>
      <c r="L10" s="71">
        <v>169</v>
      </c>
      <c r="M10" s="71"/>
      <c r="N10" s="71">
        <v>44</v>
      </c>
      <c r="O10" s="71">
        <v>27</v>
      </c>
      <c r="P10" s="71">
        <v>17</v>
      </c>
    </row>
    <row r="11" spans="1:18" ht="14.25" customHeight="1" x14ac:dyDescent="0.25">
      <c r="A11" s="93" t="s">
        <v>281</v>
      </c>
      <c r="B11" s="71">
        <v>301</v>
      </c>
      <c r="C11" s="71">
        <v>89</v>
      </c>
      <c r="D11" s="71">
        <v>212</v>
      </c>
      <c r="E11" s="71"/>
      <c r="F11" s="71">
        <v>394</v>
      </c>
      <c r="G11" s="71">
        <v>176</v>
      </c>
      <c r="H11" s="71">
        <v>218</v>
      </c>
      <c r="I11" s="71"/>
      <c r="J11" s="71">
        <v>148</v>
      </c>
      <c r="K11" s="71">
        <v>66</v>
      </c>
      <c r="L11" s="71">
        <v>82</v>
      </c>
      <c r="M11" s="71"/>
      <c r="N11" s="71">
        <v>40</v>
      </c>
      <c r="O11" s="71">
        <v>7</v>
      </c>
      <c r="P11" s="71">
        <v>33</v>
      </c>
    </row>
    <row r="12" spans="1:18" ht="14.25" customHeight="1" x14ac:dyDescent="0.25">
      <c r="A12" s="93" t="s">
        <v>282</v>
      </c>
      <c r="B12" s="71">
        <v>349</v>
      </c>
      <c r="C12" s="71">
        <v>65</v>
      </c>
      <c r="D12" s="71">
        <v>284</v>
      </c>
      <c r="E12" s="71"/>
      <c r="F12" s="71">
        <v>465</v>
      </c>
      <c r="G12" s="71">
        <v>188</v>
      </c>
      <c r="H12" s="71">
        <v>277</v>
      </c>
      <c r="I12" s="71"/>
      <c r="J12" s="71">
        <v>247</v>
      </c>
      <c r="K12" s="71">
        <v>92</v>
      </c>
      <c r="L12" s="71">
        <v>155</v>
      </c>
      <c r="M12" s="71"/>
      <c r="N12" s="71">
        <v>85</v>
      </c>
      <c r="O12" s="71">
        <v>22</v>
      </c>
      <c r="P12" s="71">
        <v>63</v>
      </c>
    </row>
    <row r="13" spans="1:18" ht="14.25" customHeight="1" x14ac:dyDescent="0.25">
      <c r="A13" s="93" t="s">
        <v>283</v>
      </c>
      <c r="B13" s="71">
        <v>381</v>
      </c>
      <c r="C13" s="71">
        <v>107</v>
      </c>
      <c r="D13" s="71">
        <v>274</v>
      </c>
      <c r="E13" s="71"/>
      <c r="F13" s="71">
        <v>677</v>
      </c>
      <c r="G13" s="71">
        <v>244</v>
      </c>
      <c r="H13" s="71">
        <v>433</v>
      </c>
      <c r="I13" s="71"/>
      <c r="J13" s="71">
        <v>303</v>
      </c>
      <c r="K13" s="71">
        <v>118</v>
      </c>
      <c r="L13" s="71">
        <v>185</v>
      </c>
      <c r="M13" s="71"/>
      <c r="N13" s="71">
        <v>119</v>
      </c>
      <c r="O13" s="71">
        <v>50</v>
      </c>
      <c r="P13" s="71">
        <v>69</v>
      </c>
    </row>
    <row r="14" spans="1:18" ht="14.25" customHeight="1" x14ac:dyDescent="0.25">
      <c r="A14" s="93" t="s">
        <v>284</v>
      </c>
      <c r="B14" s="71">
        <v>64</v>
      </c>
      <c r="C14" s="71">
        <v>20</v>
      </c>
      <c r="D14" s="71">
        <v>44</v>
      </c>
      <c r="E14" s="71"/>
      <c r="F14" s="71">
        <v>155</v>
      </c>
      <c r="G14" s="71">
        <v>62</v>
      </c>
      <c r="H14" s="71">
        <v>93</v>
      </c>
      <c r="I14" s="71"/>
      <c r="J14" s="71">
        <v>99</v>
      </c>
      <c r="K14" s="71">
        <v>39</v>
      </c>
      <c r="L14" s="71">
        <v>60</v>
      </c>
      <c r="M14" s="71"/>
      <c r="N14" s="71">
        <v>0</v>
      </c>
      <c r="O14" s="71">
        <v>0</v>
      </c>
      <c r="P14" s="71">
        <v>0</v>
      </c>
    </row>
    <row r="15" spans="1:18" ht="14.25" customHeight="1" x14ac:dyDescent="0.25">
      <c r="A15" s="93" t="s">
        <v>285</v>
      </c>
      <c r="B15" s="71">
        <v>474</v>
      </c>
      <c r="C15" s="71">
        <v>262</v>
      </c>
      <c r="D15" s="71">
        <v>212</v>
      </c>
      <c r="E15" s="71"/>
      <c r="F15" s="71">
        <v>232</v>
      </c>
      <c r="G15" s="71">
        <v>197</v>
      </c>
      <c r="H15" s="71">
        <v>35</v>
      </c>
      <c r="I15" s="71"/>
      <c r="J15" s="71">
        <v>11</v>
      </c>
      <c r="K15" s="71">
        <v>5</v>
      </c>
      <c r="L15" s="71">
        <v>6</v>
      </c>
      <c r="M15" s="71"/>
      <c r="N15" s="71">
        <v>94</v>
      </c>
      <c r="O15" s="71">
        <v>76</v>
      </c>
      <c r="P15" s="71">
        <v>18</v>
      </c>
    </row>
    <row r="16" spans="1:18" ht="14.25" customHeight="1" x14ac:dyDescent="0.25">
      <c r="A16" s="93" t="s">
        <v>286</v>
      </c>
      <c r="B16" s="71">
        <v>84</v>
      </c>
      <c r="C16" s="71">
        <v>30</v>
      </c>
      <c r="D16" s="71">
        <v>54</v>
      </c>
      <c r="E16" s="71"/>
      <c r="F16" s="71">
        <v>134</v>
      </c>
      <c r="G16" s="71">
        <v>47</v>
      </c>
      <c r="H16" s="71">
        <v>87</v>
      </c>
      <c r="I16" s="71"/>
      <c r="J16" s="71">
        <v>69</v>
      </c>
      <c r="K16" s="71">
        <v>28</v>
      </c>
      <c r="L16" s="71">
        <v>41</v>
      </c>
      <c r="M16" s="71"/>
      <c r="N16" s="71">
        <v>0</v>
      </c>
      <c r="O16" s="71">
        <v>0</v>
      </c>
      <c r="P16" s="71">
        <v>0</v>
      </c>
    </row>
    <row r="17" spans="1:16" ht="14.25" customHeight="1" x14ac:dyDescent="0.25">
      <c r="A17" s="93" t="s">
        <v>287</v>
      </c>
      <c r="B17" s="71">
        <v>1228</v>
      </c>
      <c r="C17" s="71">
        <v>470</v>
      </c>
      <c r="D17" s="71">
        <v>758</v>
      </c>
      <c r="E17" s="71"/>
      <c r="F17" s="71">
        <v>2699</v>
      </c>
      <c r="G17" s="71">
        <v>1352</v>
      </c>
      <c r="H17" s="71">
        <v>1347</v>
      </c>
      <c r="I17" s="71"/>
      <c r="J17" s="71">
        <v>992</v>
      </c>
      <c r="K17" s="71">
        <v>504</v>
      </c>
      <c r="L17" s="71">
        <v>488</v>
      </c>
      <c r="M17" s="71"/>
      <c r="N17" s="71">
        <v>315</v>
      </c>
      <c r="O17" s="71">
        <v>157</v>
      </c>
      <c r="P17" s="71">
        <v>158</v>
      </c>
    </row>
    <row r="18" spans="1:16" ht="14.25" customHeight="1" x14ac:dyDescent="0.25">
      <c r="A18" s="93" t="s">
        <v>288</v>
      </c>
      <c r="B18" s="71">
        <v>315</v>
      </c>
      <c r="C18" s="71">
        <v>89</v>
      </c>
      <c r="D18" s="71">
        <v>226</v>
      </c>
      <c r="E18" s="71"/>
      <c r="F18" s="71">
        <v>261</v>
      </c>
      <c r="G18" s="71">
        <v>135</v>
      </c>
      <c r="H18" s="71">
        <v>126</v>
      </c>
      <c r="I18" s="71"/>
      <c r="J18" s="71">
        <v>192</v>
      </c>
      <c r="K18" s="71">
        <v>93</v>
      </c>
      <c r="L18" s="71">
        <v>99</v>
      </c>
      <c r="M18" s="71"/>
      <c r="N18" s="71">
        <v>12</v>
      </c>
      <c r="O18" s="71">
        <v>5</v>
      </c>
      <c r="P18" s="71">
        <v>7</v>
      </c>
    </row>
    <row r="19" spans="1:16" ht="14.25" customHeight="1" x14ac:dyDescent="0.25">
      <c r="A19" s="93" t="s">
        <v>289</v>
      </c>
      <c r="B19" s="71">
        <v>168</v>
      </c>
      <c r="C19" s="71">
        <v>53</v>
      </c>
      <c r="D19" s="71">
        <v>115</v>
      </c>
      <c r="E19" s="71"/>
      <c r="F19" s="71">
        <v>231</v>
      </c>
      <c r="G19" s="71">
        <v>99</v>
      </c>
      <c r="H19" s="71">
        <v>132</v>
      </c>
      <c r="I19" s="71"/>
      <c r="J19" s="71">
        <v>95</v>
      </c>
      <c r="K19" s="71">
        <v>48</v>
      </c>
      <c r="L19" s="71">
        <v>47</v>
      </c>
      <c r="M19" s="71"/>
      <c r="N19" s="71">
        <v>0</v>
      </c>
      <c r="O19" s="71">
        <v>0</v>
      </c>
      <c r="P19" s="71">
        <v>0</v>
      </c>
    </row>
    <row r="20" spans="1:16" ht="15" customHeight="1" x14ac:dyDescent="0.25">
      <c r="A20" s="93" t="s">
        <v>290</v>
      </c>
      <c r="B20" s="71">
        <v>116</v>
      </c>
      <c r="C20" s="71">
        <v>40</v>
      </c>
      <c r="D20" s="71">
        <v>76</v>
      </c>
      <c r="E20" s="71"/>
      <c r="F20" s="71">
        <v>0</v>
      </c>
      <c r="G20" s="71">
        <v>0</v>
      </c>
      <c r="H20" s="71">
        <v>0</v>
      </c>
      <c r="I20" s="71"/>
      <c r="J20" s="71">
        <v>16</v>
      </c>
      <c r="K20" s="71">
        <v>8</v>
      </c>
      <c r="L20" s="71">
        <v>8</v>
      </c>
      <c r="M20" s="71"/>
      <c r="N20" s="71">
        <v>0</v>
      </c>
      <c r="O20" s="71">
        <v>0</v>
      </c>
      <c r="P20" s="71">
        <v>0</v>
      </c>
    </row>
    <row r="21" spans="1:16" x14ac:dyDescent="0.25">
      <c r="A21" s="93" t="s">
        <v>291</v>
      </c>
      <c r="B21" s="71">
        <v>317</v>
      </c>
      <c r="C21" s="71">
        <v>68</v>
      </c>
      <c r="D21" s="71">
        <v>249</v>
      </c>
      <c r="E21" s="71"/>
      <c r="F21" s="71">
        <v>1084</v>
      </c>
      <c r="G21" s="71">
        <v>472</v>
      </c>
      <c r="H21" s="71">
        <v>612</v>
      </c>
      <c r="I21" s="71"/>
      <c r="J21" s="71">
        <v>656</v>
      </c>
      <c r="K21" s="71">
        <v>276</v>
      </c>
      <c r="L21" s="71">
        <v>380</v>
      </c>
      <c r="M21" s="71"/>
      <c r="N21" s="71">
        <v>95</v>
      </c>
      <c r="O21" s="71">
        <v>45</v>
      </c>
      <c r="P21" s="71">
        <v>50</v>
      </c>
    </row>
    <row r="22" spans="1:16" x14ac:dyDescent="0.25">
      <c r="A22" s="93" t="s">
        <v>292</v>
      </c>
      <c r="B22" s="71">
        <v>46</v>
      </c>
      <c r="C22" s="71">
        <v>9</v>
      </c>
      <c r="D22" s="71">
        <v>37</v>
      </c>
      <c r="E22" s="71"/>
      <c r="F22" s="71">
        <v>0</v>
      </c>
      <c r="G22" s="71">
        <v>0</v>
      </c>
      <c r="H22" s="71">
        <v>0</v>
      </c>
      <c r="I22" s="71"/>
      <c r="J22" s="71">
        <v>0</v>
      </c>
      <c r="K22" s="71">
        <v>0</v>
      </c>
      <c r="L22" s="71">
        <v>0</v>
      </c>
      <c r="M22" s="71"/>
      <c r="N22" s="71">
        <v>0</v>
      </c>
      <c r="O22" s="71">
        <v>0</v>
      </c>
      <c r="P22" s="71">
        <v>0</v>
      </c>
    </row>
    <row r="23" spans="1:16" x14ac:dyDescent="0.25">
      <c r="A23" s="93" t="s">
        <v>293</v>
      </c>
      <c r="B23" s="71">
        <v>276</v>
      </c>
      <c r="C23" s="71">
        <v>91</v>
      </c>
      <c r="D23" s="71">
        <v>185</v>
      </c>
      <c r="E23" s="71"/>
      <c r="F23" s="71">
        <v>426</v>
      </c>
      <c r="G23" s="71">
        <v>208</v>
      </c>
      <c r="H23" s="71">
        <v>218</v>
      </c>
      <c r="I23" s="71"/>
      <c r="J23" s="71">
        <v>226</v>
      </c>
      <c r="K23" s="71">
        <v>121</v>
      </c>
      <c r="L23" s="71">
        <v>105</v>
      </c>
      <c r="M23" s="71"/>
      <c r="N23" s="71">
        <v>55</v>
      </c>
      <c r="O23" s="71">
        <v>30</v>
      </c>
      <c r="P23" s="71">
        <v>25</v>
      </c>
    </row>
    <row r="24" spans="1:16" x14ac:dyDescent="0.25">
      <c r="A24" s="93" t="s">
        <v>294</v>
      </c>
      <c r="B24" s="71">
        <v>318</v>
      </c>
      <c r="C24" s="71">
        <v>83</v>
      </c>
      <c r="D24" s="71">
        <v>235</v>
      </c>
      <c r="E24" s="71"/>
      <c r="F24" s="71">
        <v>0</v>
      </c>
      <c r="G24" s="71">
        <v>0</v>
      </c>
      <c r="H24" s="71">
        <v>0</v>
      </c>
      <c r="I24" s="71"/>
      <c r="J24" s="71">
        <v>0</v>
      </c>
      <c r="K24" s="71">
        <v>0</v>
      </c>
      <c r="L24" s="71">
        <v>0</v>
      </c>
      <c r="M24" s="71"/>
      <c r="N24" s="71">
        <v>0</v>
      </c>
      <c r="O24" s="71">
        <v>0</v>
      </c>
      <c r="P24" s="71">
        <v>0</v>
      </c>
    </row>
    <row r="25" spans="1:16" x14ac:dyDescent="0.25">
      <c r="A25" s="93" t="s">
        <v>295</v>
      </c>
      <c r="B25" s="71">
        <v>924</v>
      </c>
      <c r="C25" s="71">
        <v>416</v>
      </c>
      <c r="D25" s="71">
        <v>508</v>
      </c>
      <c r="E25" s="71"/>
      <c r="F25" s="71">
        <v>298</v>
      </c>
      <c r="G25" s="71">
        <v>114</v>
      </c>
      <c r="H25" s="71">
        <v>184</v>
      </c>
      <c r="I25" s="71"/>
      <c r="J25" s="71">
        <v>160</v>
      </c>
      <c r="K25" s="71">
        <v>73</v>
      </c>
      <c r="L25" s="71">
        <v>87</v>
      </c>
      <c r="M25" s="71"/>
      <c r="N25" s="71">
        <v>18</v>
      </c>
      <c r="O25" s="71">
        <v>5</v>
      </c>
      <c r="P25" s="71">
        <v>13</v>
      </c>
    </row>
    <row r="26" spans="1:16" x14ac:dyDescent="0.25">
      <c r="A26" s="93" t="s">
        <v>297</v>
      </c>
      <c r="B26" s="71">
        <v>91</v>
      </c>
      <c r="C26" s="71">
        <v>30</v>
      </c>
      <c r="D26" s="71">
        <v>61</v>
      </c>
      <c r="E26" s="71"/>
      <c r="F26" s="71">
        <v>23</v>
      </c>
      <c r="G26" s="71">
        <v>6</v>
      </c>
      <c r="H26" s="71">
        <v>17</v>
      </c>
      <c r="I26" s="71"/>
      <c r="J26" s="71">
        <v>15</v>
      </c>
      <c r="K26" s="71">
        <v>6</v>
      </c>
      <c r="L26" s="71">
        <v>9</v>
      </c>
      <c r="M26" s="71"/>
      <c r="N26" s="71">
        <v>0</v>
      </c>
      <c r="O26" s="71">
        <v>0</v>
      </c>
      <c r="P26" s="71">
        <v>0</v>
      </c>
    </row>
    <row r="27" spans="1:16" x14ac:dyDescent="0.25">
      <c r="A27" s="93" t="s">
        <v>299</v>
      </c>
      <c r="B27" s="71">
        <v>321</v>
      </c>
      <c r="C27" s="71">
        <v>78</v>
      </c>
      <c r="D27" s="71">
        <v>243</v>
      </c>
      <c r="E27" s="71"/>
      <c r="F27" s="71">
        <v>11</v>
      </c>
      <c r="G27" s="71">
        <v>7</v>
      </c>
      <c r="H27" s="71">
        <v>4</v>
      </c>
      <c r="I27" s="71"/>
      <c r="J27" s="71">
        <v>0</v>
      </c>
      <c r="K27" s="71">
        <v>0</v>
      </c>
      <c r="L27" s="71">
        <v>0</v>
      </c>
      <c r="M27" s="71"/>
      <c r="N27" s="71">
        <v>0</v>
      </c>
      <c r="O27" s="71">
        <v>0</v>
      </c>
      <c r="P27" s="71">
        <v>0</v>
      </c>
    </row>
    <row r="28" spans="1:16" x14ac:dyDescent="0.25">
      <c r="A28" s="93" t="s">
        <v>300</v>
      </c>
      <c r="B28" s="71">
        <v>593</v>
      </c>
      <c r="C28" s="71">
        <v>197</v>
      </c>
      <c r="D28" s="71">
        <v>396</v>
      </c>
      <c r="E28" s="71"/>
      <c r="F28" s="71">
        <v>12</v>
      </c>
      <c r="G28" s="71">
        <v>4</v>
      </c>
      <c r="H28" s="71">
        <v>8</v>
      </c>
      <c r="I28" s="71"/>
      <c r="J28" s="71">
        <v>0</v>
      </c>
      <c r="K28" s="71">
        <v>0</v>
      </c>
      <c r="L28" s="71">
        <v>0</v>
      </c>
      <c r="M28" s="71"/>
      <c r="N28" s="71">
        <v>0</v>
      </c>
      <c r="O28" s="71">
        <v>0</v>
      </c>
      <c r="P28" s="71">
        <v>0</v>
      </c>
    </row>
    <row r="29" spans="1:16" x14ac:dyDescent="0.25">
      <c r="A29" s="93" t="s">
        <v>301</v>
      </c>
      <c r="B29" s="71">
        <v>321</v>
      </c>
      <c r="C29" s="71">
        <v>115</v>
      </c>
      <c r="D29" s="71">
        <v>206</v>
      </c>
      <c r="E29" s="71"/>
      <c r="F29" s="71">
        <v>14</v>
      </c>
      <c r="G29" s="71">
        <v>4</v>
      </c>
      <c r="H29" s="71">
        <v>10</v>
      </c>
      <c r="I29" s="71"/>
      <c r="J29" s="71">
        <v>0</v>
      </c>
      <c r="K29" s="71">
        <v>0</v>
      </c>
      <c r="L29" s="71">
        <v>0</v>
      </c>
      <c r="M29" s="71"/>
      <c r="N29" s="71">
        <v>18</v>
      </c>
      <c r="O29" s="71">
        <v>8</v>
      </c>
      <c r="P29" s="71">
        <v>10</v>
      </c>
    </row>
    <row r="30" spans="1:16" x14ac:dyDescent="0.25">
      <c r="A30" s="93" t="s">
        <v>302</v>
      </c>
      <c r="B30" s="71">
        <v>775</v>
      </c>
      <c r="C30" s="71">
        <v>249</v>
      </c>
      <c r="D30" s="71">
        <v>526</v>
      </c>
      <c r="E30" s="71"/>
      <c r="F30" s="71">
        <v>200</v>
      </c>
      <c r="G30" s="71">
        <v>86</v>
      </c>
      <c r="H30" s="71">
        <v>114</v>
      </c>
      <c r="I30" s="71"/>
      <c r="J30" s="71">
        <v>90</v>
      </c>
      <c r="K30" s="71">
        <v>36</v>
      </c>
      <c r="L30" s="71">
        <v>54</v>
      </c>
      <c r="M30" s="71"/>
      <c r="N30" s="71">
        <v>9</v>
      </c>
      <c r="O30" s="71">
        <v>1</v>
      </c>
      <c r="P30" s="71">
        <v>8</v>
      </c>
    </row>
    <row r="31" spans="1:16" x14ac:dyDescent="0.25">
      <c r="A31" s="93" t="s">
        <v>303</v>
      </c>
      <c r="B31" s="71">
        <v>56</v>
      </c>
      <c r="C31" s="71">
        <v>17</v>
      </c>
      <c r="D31" s="71">
        <v>39</v>
      </c>
      <c r="E31" s="71"/>
      <c r="F31" s="71">
        <v>0</v>
      </c>
      <c r="G31" s="71">
        <v>0</v>
      </c>
      <c r="H31" s="71">
        <v>0</v>
      </c>
      <c r="I31" s="71"/>
      <c r="J31" s="71">
        <v>0</v>
      </c>
      <c r="K31" s="71">
        <v>0</v>
      </c>
      <c r="L31" s="71">
        <v>0</v>
      </c>
      <c r="M31" s="71"/>
      <c r="N31" s="71">
        <v>0</v>
      </c>
      <c r="O31" s="71">
        <v>0</v>
      </c>
      <c r="P31" s="71">
        <v>0</v>
      </c>
    </row>
    <row r="32" spans="1:16" x14ac:dyDescent="0.25">
      <c r="A32" s="93" t="s">
        <v>304</v>
      </c>
      <c r="B32" s="71">
        <v>353</v>
      </c>
      <c r="C32" s="71">
        <v>113</v>
      </c>
      <c r="D32" s="71">
        <v>240</v>
      </c>
      <c r="E32" s="71"/>
      <c r="F32" s="71">
        <v>113</v>
      </c>
      <c r="G32" s="71">
        <v>45</v>
      </c>
      <c r="H32" s="71">
        <v>68</v>
      </c>
      <c r="I32" s="71"/>
      <c r="J32" s="71">
        <v>95</v>
      </c>
      <c r="K32" s="71">
        <v>32</v>
      </c>
      <c r="L32" s="71">
        <v>63</v>
      </c>
      <c r="M32" s="71"/>
      <c r="N32" s="71">
        <v>0</v>
      </c>
      <c r="O32" s="71">
        <v>0</v>
      </c>
      <c r="P32" s="71">
        <v>0</v>
      </c>
    </row>
    <row r="33" spans="1:16" x14ac:dyDescent="0.25">
      <c r="A33" s="93" t="s">
        <v>305</v>
      </c>
      <c r="B33" s="72">
        <v>445</v>
      </c>
      <c r="C33" s="72">
        <v>162</v>
      </c>
      <c r="D33" s="72">
        <v>283</v>
      </c>
      <c r="E33" s="72"/>
      <c r="F33" s="72">
        <v>129</v>
      </c>
      <c r="G33" s="72">
        <v>78</v>
      </c>
      <c r="H33" s="72">
        <v>51</v>
      </c>
      <c r="I33" s="72"/>
      <c r="J33" s="72">
        <v>107</v>
      </c>
      <c r="K33" s="72">
        <v>42</v>
      </c>
      <c r="L33" s="72">
        <v>65</v>
      </c>
      <c r="M33" s="72"/>
      <c r="N33" s="72">
        <v>33</v>
      </c>
      <c r="O33" s="72">
        <v>24</v>
      </c>
      <c r="P33" s="72">
        <v>9</v>
      </c>
    </row>
    <row r="34" spans="1:16" ht="13.5" thickBot="1" x14ac:dyDescent="0.3">
      <c r="A34" s="350" t="s">
        <v>306</v>
      </c>
      <c r="B34" s="73">
        <v>111</v>
      </c>
      <c r="C34" s="73">
        <v>46</v>
      </c>
      <c r="D34" s="73">
        <v>65</v>
      </c>
      <c r="E34" s="73"/>
      <c r="F34" s="73">
        <v>0</v>
      </c>
      <c r="G34" s="73">
        <v>0</v>
      </c>
      <c r="H34" s="73">
        <v>0</v>
      </c>
      <c r="I34" s="73"/>
      <c r="J34" s="73">
        <v>0</v>
      </c>
      <c r="K34" s="73">
        <v>0</v>
      </c>
      <c r="L34" s="73">
        <v>0</v>
      </c>
      <c r="M34" s="73"/>
      <c r="N34" s="73">
        <v>0</v>
      </c>
      <c r="O34" s="73">
        <v>0</v>
      </c>
      <c r="P34" s="73">
        <v>0</v>
      </c>
    </row>
    <row r="35" spans="1:16" x14ac:dyDescent="0.25">
      <c r="A35" s="332" t="s">
        <v>696</v>
      </c>
      <c r="B35" s="332"/>
      <c r="C35" s="332"/>
      <c r="D35" s="332"/>
      <c r="E35" s="332"/>
      <c r="F35" s="332"/>
      <c r="G35" s="332"/>
      <c r="H35" s="332"/>
      <c r="I35" s="332"/>
      <c r="J35" s="332"/>
      <c r="K35" s="332"/>
      <c r="L35" s="332"/>
      <c r="M35" s="332"/>
      <c r="N35" s="332"/>
      <c r="O35" s="332"/>
      <c r="P35" s="332"/>
    </row>
    <row r="36" spans="1:16" x14ac:dyDescent="0.25">
      <c r="A36" s="8" t="s">
        <v>262</v>
      </c>
      <c r="B36" s="8"/>
      <c r="C36" s="8"/>
      <c r="D36" s="8"/>
      <c r="E36" s="8"/>
      <c r="F36" s="8"/>
      <c r="G36" s="8"/>
      <c r="H36" s="8"/>
      <c r="I36" s="8"/>
      <c r="J36" s="8"/>
      <c r="K36" s="8"/>
      <c r="L36" s="8"/>
      <c r="M36" s="8"/>
      <c r="N36" s="8"/>
      <c r="O36" s="8"/>
      <c r="P36" s="8"/>
    </row>
  </sheetData>
  <mergeCells count="10">
    <mergeCell ref="A6:A7"/>
    <mergeCell ref="B6:D6"/>
    <mergeCell ref="F6:H6"/>
    <mergeCell ref="J6:L6"/>
    <mergeCell ref="N6:P6"/>
    <mergeCell ref="A1:P1"/>
    <mergeCell ref="A2:P2"/>
    <mergeCell ref="A3:P3"/>
    <mergeCell ref="A4:P4"/>
    <mergeCell ref="A5:P5"/>
  </mergeCells>
  <hyperlinks>
    <hyperlink ref="Q2" location="Contenido!A1" display="Contenido" xr:uid="{D43FC1EB-6990-4E7C-9F0D-27FD0D3BC283}"/>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149BA-2F00-47ED-8E6F-E3820D6B9490}">
  <sheetPr codeName="Hoja159">
    <tabColor rgb="FFAFCAFF"/>
    <pageSetUpPr fitToPage="1"/>
  </sheetPr>
  <dimension ref="A1:R32"/>
  <sheetViews>
    <sheetView showGridLines="0" showOutlineSymbols="0" showWhiteSpace="0" zoomScaleNormal="100" workbookViewId="0">
      <selection activeCell="A29" sqref="A29:P29"/>
    </sheetView>
  </sheetViews>
  <sheetFormatPr baseColWidth="10" defaultColWidth="11" defaultRowHeight="13" x14ac:dyDescent="0.25"/>
  <cols>
    <col min="1" max="1" width="15.33203125" style="161" customWidth="1"/>
    <col min="2" max="4" width="8" style="55" customWidth="1"/>
    <col min="5" max="5" width="1.75" style="55" customWidth="1"/>
    <col min="6" max="8" width="8" style="55" customWidth="1"/>
    <col min="9" max="9" width="1.75" style="55" customWidth="1"/>
    <col min="10" max="12" width="8" style="55" customWidth="1"/>
    <col min="13" max="13" width="1.75" style="55" customWidth="1"/>
    <col min="14" max="16" width="8" style="55" customWidth="1"/>
    <col min="17" max="17" width="11" style="172"/>
    <col min="18" max="18" width="11" style="47"/>
    <col min="19" max="16384" width="11" style="8"/>
  </cols>
  <sheetData>
    <row r="1" spans="1:18" ht="15" customHeight="1" x14ac:dyDescent="0.25">
      <c r="A1" s="437" t="s">
        <v>699</v>
      </c>
      <c r="B1" s="436"/>
      <c r="C1" s="436"/>
      <c r="D1" s="436"/>
      <c r="E1" s="436"/>
      <c r="F1" s="436"/>
      <c r="G1" s="436"/>
      <c r="H1" s="436"/>
      <c r="I1" s="436"/>
      <c r="J1" s="436"/>
      <c r="K1" s="436"/>
      <c r="L1" s="436"/>
      <c r="M1" s="436"/>
      <c r="N1" s="436"/>
      <c r="O1" s="436"/>
      <c r="P1" s="436"/>
      <c r="Q1" s="19"/>
    </row>
    <row r="2" spans="1:18" ht="15" customHeight="1" x14ac:dyDescent="0.25">
      <c r="A2" s="437" t="s">
        <v>898</v>
      </c>
      <c r="B2" s="475"/>
      <c r="C2" s="475"/>
      <c r="D2" s="475"/>
      <c r="E2" s="475"/>
      <c r="F2" s="475"/>
      <c r="G2" s="475"/>
      <c r="H2" s="475"/>
      <c r="I2" s="475"/>
      <c r="J2" s="475"/>
      <c r="K2" s="475"/>
      <c r="L2" s="475"/>
      <c r="M2" s="475"/>
      <c r="N2" s="475"/>
      <c r="O2" s="475"/>
      <c r="P2" s="479"/>
      <c r="Q2" s="91" t="s">
        <v>0</v>
      </c>
    </row>
    <row r="3" spans="1:18" ht="14.5" x14ac:dyDescent="0.25">
      <c r="A3" s="474" t="s">
        <v>700</v>
      </c>
      <c r="B3" s="437"/>
      <c r="C3" s="437"/>
      <c r="D3" s="437"/>
      <c r="E3" s="437"/>
      <c r="F3" s="437"/>
      <c r="G3" s="437"/>
      <c r="H3" s="437"/>
      <c r="I3" s="437"/>
      <c r="J3" s="437"/>
      <c r="K3" s="437"/>
      <c r="L3" s="437"/>
      <c r="M3" s="437"/>
      <c r="N3" s="437"/>
      <c r="O3" s="437"/>
      <c r="P3" s="437"/>
      <c r="Q3" s="6"/>
    </row>
    <row r="4" spans="1:18" ht="14.5" x14ac:dyDescent="0.25">
      <c r="A4" s="437" t="s">
        <v>900</v>
      </c>
      <c r="B4" s="437"/>
      <c r="C4" s="437"/>
      <c r="D4" s="437"/>
      <c r="E4" s="437"/>
      <c r="F4" s="437"/>
      <c r="G4" s="437"/>
      <c r="H4" s="437"/>
      <c r="I4" s="437"/>
      <c r="J4" s="437"/>
      <c r="K4" s="437"/>
      <c r="L4" s="437"/>
      <c r="M4" s="437"/>
      <c r="N4" s="437"/>
      <c r="O4" s="437"/>
      <c r="P4" s="437"/>
      <c r="Q4" s="60"/>
    </row>
    <row r="5" spans="1:18" ht="14.5" x14ac:dyDescent="0.25">
      <c r="A5" s="436" t="s">
        <v>909</v>
      </c>
      <c r="B5" s="436"/>
      <c r="C5" s="436"/>
      <c r="D5" s="436"/>
      <c r="E5" s="436"/>
      <c r="F5" s="436"/>
      <c r="G5" s="436"/>
      <c r="H5" s="436"/>
      <c r="I5" s="436"/>
      <c r="J5" s="436"/>
      <c r="K5" s="436"/>
      <c r="L5" s="436"/>
      <c r="M5" s="436"/>
      <c r="N5" s="436"/>
      <c r="O5" s="436"/>
      <c r="P5" s="436"/>
    </row>
    <row r="6" spans="1:18" s="6" customFormat="1" ht="32.25" customHeight="1" x14ac:dyDescent="0.25">
      <c r="A6" s="439" t="s">
        <v>574</v>
      </c>
      <c r="B6" s="480" t="s">
        <v>894</v>
      </c>
      <c r="C6" s="480"/>
      <c r="D6" s="480"/>
      <c r="E6" s="140"/>
      <c r="F6" s="480" t="s">
        <v>895</v>
      </c>
      <c r="G6" s="480"/>
      <c r="H6" s="480"/>
      <c r="I6" s="140"/>
      <c r="J6" s="480" t="s">
        <v>896</v>
      </c>
      <c r="K6" s="480"/>
      <c r="L6" s="480"/>
      <c r="M6" s="140"/>
      <c r="N6" s="480" t="s">
        <v>897</v>
      </c>
      <c r="O6" s="480"/>
      <c r="P6" s="480"/>
      <c r="Q6" s="172"/>
      <c r="R6" s="46"/>
    </row>
    <row r="7" spans="1:18" s="6" customFormat="1" ht="18.649999999999999" customHeight="1" x14ac:dyDescent="0.25">
      <c r="A7" s="439"/>
      <c r="B7" s="119"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72"/>
      <c r="R7" s="46"/>
    </row>
    <row r="8" spans="1:18" s="6" customFormat="1" x14ac:dyDescent="0.25">
      <c r="A8" s="161"/>
      <c r="B8" s="234"/>
      <c r="C8" s="234"/>
      <c r="D8" s="234"/>
      <c r="E8" s="234"/>
      <c r="F8" s="234"/>
      <c r="G8" s="234"/>
      <c r="H8" s="234"/>
      <c r="I8" s="234"/>
      <c r="J8" s="234"/>
      <c r="K8" s="234"/>
      <c r="L8" s="234"/>
      <c r="M8" s="234"/>
      <c r="N8" s="234"/>
      <c r="O8" s="234"/>
      <c r="P8" s="234"/>
      <c r="Q8" s="172"/>
      <c r="R8" s="46"/>
    </row>
    <row r="9" spans="1:18" s="6" customFormat="1" x14ac:dyDescent="0.25">
      <c r="A9" s="157" t="s">
        <v>188</v>
      </c>
      <c r="B9" s="70">
        <f>SUM(B10:B28)</f>
        <v>8905</v>
      </c>
      <c r="C9" s="70">
        <f>SUM(C10:C28)</f>
        <v>3097</v>
      </c>
      <c r="D9" s="70">
        <f>SUM(D10:D28)</f>
        <v>5808</v>
      </c>
      <c r="E9" s="70"/>
      <c r="F9" s="70">
        <f>SUM(F10:F28)</f>
        <v>8054</v>
      </c>
      <c r="G9" s="70">
        <f>SUM(G10:G28)</f>
        <v>3748</v>
      </c>
      <c r="H9" s="70">
        <f>SUM(H10:H28)</f>
        <v>4306</v>
      </c>
      <c r="I9" s="70"/>
      <c r="J9" s="70">
        <f>SUM(J10:J28)</f>
        <v>3803</v>
      </c>
      <c r="K9" s="70">
        <f>SUM(K10:K28)</f>
        <v>1700</v>
      </c>
      <c r="L9" s="70">
        <f>SUM(L10:L28)</f>
        <v>2103</v>
      </c>
      <c r="M9" s="70"/>
      <c r="N9" s="70">
        <f>SUM(N10:N28)</f>
        <v>937</v>
      </c>
      <c r="O9" s="70">
        <f>SUM(O10:O28)</f>
        <v>457</v>
      </c>
      <c r="P9" s="70">
        <f>SUM(P10:P28)</f>
        <v>480</v>
      </c>
      <c r="Q9" s="172"/>
      <c r="R9" s="46"/>
    </row>
    <row r="10" spans="1:18" x14ac:dyDescent="0.25">
      <c r="A10" s="27">
        <v>12</v>
      </c>
      <c r="B10" s="72">
        <v>8</v>
      </c>
      <c r="C10" s="72">
        <v>4</v>
      </c>
      <c r="D10" s="72">
        <v>4</v>
      </c>
      <c r="E10" s="72"/>
      <c r="F10" s="72">
        <v>5</v>
      </c>
      <c r="G10" s="72">
        <v>4</v>
      </c>
      <c r="H10" s="72">
        <v>1</v>
      </c>
      <c r="I10" s="72"/>
      <c r="J10" s="72"/>
      <c r="K10" s="72"/>
      <c r="L10" s="72"/>
      <c r="M10" s="72"/>
      <c r="N10" s="72"/>
      <c r="O10" s="72"/>
      <c r="P10" s="72"/>
    </row>
    <row r="11" spans="1:18" x14ac:dyDescent="0.25">
      <c r="A11" s="27">
        <v>13</v>
      </c>
      <c r="B11" s="72">
        <v>15</v>
      </c>
      <c r="C11" s="72">
        <v>10</v>
      </c>
      <c r="D11" s="72">
        <v>5</v>
      </c>
      <c r="E11" s="72"/>
      <c r="F11" s="72">
        <v>33</v>
      </c>
      <c r="G11" s="72">
        <v>13</v>
      </c>
      <c r="H11" s="72">
        <v>20</v>
      </c>
      <c r="I11" s="72"/>
      <c r="J11" s="72"/>
      <c r="K11" s="72"/>
      <c r="L11" s="72"/>
      <c r="M11" s="72"/>
      <c r="N11" s="72"/>
      <c r="O11" s="72"/>
      <c r="P11" s="72"/>
    </row>
    <row r="12" spans="1:18" x14ac:dyDescent="0.25">
      <c r="A12" s="27">
        <v>14</v>
      </c>
      <c r="B12" s="72">
        <v>36</v>
      </c>
      <c r="C12" s="72">
        <v>22</v>
      </c>
      <c r="D12" s="72">
        <v>14</v>
      </c>
      <c r="E12" s="72"/>
      <c r="F12" s="72">
        <v>288</v>
      </c>
      <c r="G12" s="72">
        <v>151</v>
      </c>
      <c r="H12" s="72">
        <v>137</v>
      </c>
      <c r="I12" s="72"/>
      <c r="J12" s="72"/>
      <c r="K12" s="72"/>
      <c r="L12" s="72"/>
      <c r="M12" s="72"/>
      <c r="N12" s="72"/>
      <c r="O12" s="72"/>
      <c r="P12" s="72"/>
    </row>
    <row r="13" spans="1:18" x14ac:dyDescent="0.25">
      <c r="A13" s="27">
        <v>15</v>
      </c>
      <c r="B13" s="72">
        <v>69</v>
      </c>
      <c r="C13" s="72">
        <v>31</v>
      </c>
      <c r="D13" s="72">
        <v>38</v>
      </c>
      <c r="E13" s="72"/>
      <c r="F13" s="72">
        <v>662</v>
      </c>
      <c r="G13" s="72">
        <v>367</v>
      </c>
      <c r="H13" s="72">
        <v>295</v>
      </c>
      <c r="I13" s="72"/>
      <c r="J13" s="72">
        <v>13</v>
      </c>
      <c r="K13" s="72">
        <v>6</v>
      </c>
      <c r="L13" s="72">
        <v>7</v>
      </c>
      <c r="M13" s="72"/>
      <c r="N13" s="72">
        <v>3</v>
      </c>
      <c r="O13" s="72">
        <v>2</v>
      </c>
      <c r="P13" s="72">
        <v>1</v>
      </c>
    </row>
    <row r="14" spans="1:18" x14ac:dyDescent="0.25">
      <c r="A14" s="27">
        <v>16</v>
      </c>
      <c r="B14" s="72">
        <v>63</v>
      </c>
      <c r="C14" s="72">
        <v>42</v>
      </c>
      <c r="D14" s="72">
        <v>21</v>
      </c>
      <c r="E14" s="72"/>
      <c r="F14" s="72">
        <v>717</v>
      </c>
      <c r="G14" s="72">
        <v>387</v>
      </c>
      <c r="H14" s="72">
        <v>330</v>
      </c>
      <c r="I14" s="72"/>
      <c r="J14" s="72">
        <v>45</v>
      </c>
      <c r="K14" s="72">
        <v>18</v>
      </c>
      <c r="L14" s="72">
        <v>27</v>
      </c>
      <c r="M14" s="72"/>
      <c r="N14" s="72">
        <v>11</v>
      </c>
      <c r="O14" s="72">
        <v>5</v>
      </c>
      <c r="P14" s="72">
        <v>6</v>
      </c>
    </row>
    <row r="15" spans="1:18" x14ac:dyDescent="0.25">
      <c r="A15" s="27">
        <v>17</v>
      </c>
      <c r="B15" s="72">
        <v>64</v>
      </c>
      <c r="C15" s="72">
        <v>25</v>
      </c>
      <c r="D15" s="72">
        <v>39</v>
      </c>
      <c r="E15" s="72"/>
      <c r="F15" s="72">
        <v>530</v>
      </c>
      <c r="G15" s="72">
        <v>314</v>
      </c>
      <c r="H15" s="72">
        <v>216</v>
      </c>
      <c r="I15" s="72"/>
      <c r="J15" s="72">
        <v>269</v>
      </c>
      <c r="K15" s="72">
        <v>133</v>
      </c>
      <c r="L15" s="72">
        <v>136</v>
      </c>
      <c r="M15" s="72"/>
      <c r="N15" s="72">
        <v>66</v>
      </c>
      <c r="O15" s="72">
        <v>36</v>
      </c>
      <c r="P15" s="72">
        <v>30</v>
      </c>
    </row>
    <row r="16" spans="1:18" x14ac:dyDescent="0.25">
      <c r="A16" s="27">
        <v>18</v>
      </c>
      <c r="B16" s="72">
        <v>51</v>
      </c>
      <c r="C16" s="72">
        <v>26</v>
      </c>
      <c r="D16" s="72">
        <v>25</v>
      </c>
      <c r="E16" s="72"/>
      <c r="F16" s="72">
        <v>272</v>
      </c>
      <c r="G16" s="72">
        <v>138</v>
      </c>
      <c r="H16" s="72">
        <v>134</v>
      </c>
      <c r="I16" s="72"/>
      <c r="J16" s="72">
        <v>340</v>
      </c>
      <c r="K16" s="72">
        <v>186</v>
      </c>
      <c r="L16" s="72">
        <v>154</v>
      </c>
      <c r="M16" s="72"/>
      <c r="N16" s="72">
        <v>84</v>
      </c>
      <c r="O16" s="72">
        <v>50</v>
      </c>
      <c r="P16" s="72">
        <v>34</v>
      </c>
    </row>
    <row r="17" spans="1:16" x14ac:dyDescent="0.25">
      <c r="A17" s="27">
        <v>19</v>
      </c>
      <c r="B17" s="72">
        <v>37</v>
      </c>
      <c r="C17" s="72">
        <v>17</v>
      </c>
      <c r="D17" s="72">
        <v>20</v>
      </c>
      <c r="E17" s="72"/>
      <c r="F17" s="72">
        <v>234</v>
      </c>
      <c r="G17" s="72">
        <v>126</v>
      </c>
      <c r="H17" s="72">
        <v>108</v>
      </c>
      <c r="I17" s="72"/>
      <c r="J17" s="72">
        <v>271</v>
      </c>
      <c r="K17" s="72">
        <v>138</v>
      </c>
      <c r="L17" s="72">
        <v>133</v>
      </c>
      <c r="M17" s="72"/>
      <c r="N17" s="72">
        <v>67</v>
      </c>
      <c r="O17" s="72">
        <v>37</v>
      </c>
      <c r="P17" s="72">
        <v>30</v>
      </c>
    </row>
    <row r="18" spans="1:16" x14ac:dyDescent="0.25">
      <c r="A18" s="27">
        <v>20</v>
      </c>
      <c r="B18" s="72">
        <v>56</v>
      </c>
      <c r="C18" s="72">
        <v>27</v>
      </c>
      <c r="D18" s="72">
        <v>29</v>
      </c>
      <c r="E18" s="72"/>
      <c r="F18" s="72">
        <v>126</v>
      </c>
      <c r="G18" s="72">
        <v>65</v>
      </c>
      <c r="H18" s="72">
        <v>61</v>
      </c>
      <c r="I18" s="72"/>
      <c r="J18" s="72">
        <v>165</v>
      </c>
      <c r="K18" s="72">
        <v>75</v>
      </c>
      <c r="L18" s="72">
        <v>90</v>
      </c>
      <c r="M18" s="72"/>
      <c r="N18" s="72">
        <v>41</v>
      </c>
      <c r="O18" s="72">
        <v>20</v>
      </c>
      <c r="P18" s="72">
        <v>21</v>
      </c>
    </row>
    <row r="19" spans="1:16" x14ac:dyDescent="0.25">
      <c r="A19" s="27">
        <v>21</v>
      </c>
      <c r="B19" s="72">
        <v>63</v>
      </c>
      <c r="C19" s="72">
        <v>29</v>
      </c>
      <c r="D19" s="72">
        <v>34</v>
      </c>
      <c r="E19" s="72"/>
      <c r="F19" s="72">
        <v>139</v>
      </c>
      <c r="G19" s="72">
        <v>80</v>
      </c>
      <c r="H19" s="72">
        <v>59</v>
      </c>
      <c r="I19" s="72"/>
      <c r="J19" s="72">
        <v>120</v>
      </c>
      <c r="K19" s="72">
        <v>64</v>
      </c>
      <c r="L19" s="72">
        <v>56</v>
      </c>
      <c r="M19" s="72"/>
      <c r="N19" s="72">
        <v>30</v>
      </c>
      <c r="O19" s="72">
        <v>17</v>
      </c>
      <c r="P19" s="72">
        <v>13</v>
      </c>
    </row>
    <row r="20" spans="1:16" x14ac:dyDescent="0.25">
      <c r="A20" s="27">
        <v>22</v>
      </c>
      <c r="B20" s="72">
        <v>73</v>
      </c>
      <c r="C20" s="72">
        <v>30</v>
      </c>
      <c r="D20" s="72">
        <v>43</v>
      </c>
      <c r="E20" s="72"/>
      <c r="F20" s="72">
        <v>120</v>
      </c>
      <c r="G20" s="72">
        <v>53</v>
      </c>
      <c r="H20" s="72">
        <v>67</v>
      </c>
      <c r="I20" s="72"/>
      <c r="J20" s="72">
        <v>110</v>
      </c>
      <c r="K20" s="72">
        <v>55</v>
      </c>
      <c r="L20" s="72">
        <v>55</v>
      </c>
      <c r="M20" s="72"/>
      <c r="N20" s="72">
        <v>27</v>
      </c>
      <c r="O20" s="72">
        <v>15</v>
      </c>
      <c r="P20" s="72">
        <v>12</v>
      </c>
    </row>
    <row r="21" spans="1:16" x14ac:dyDescent="0.25">
      <c r="A21" s="27">
        <v>23</v>
      </c>
      <c r="B21" s="72">
        <v>74</v>
      </c>
      <c r="C21" s="72">
        <v>33</v>
      </c>
      <c r="D21" s="72">
        <v>41</v>
      </c>
      <c r="E21" s="72"/>
      <c r="F21" s="72">
        <v>156</v>
      </c>
      <c r="G21" s="72">
        <v>81</v>
      </c>
      <c r="H21" s="72">
        <v>75</v>
      </c>
      <c r="I21" s="72"/>
      <c r="J21" s="72">
        <v>111</v>
      </c>
      <c r="K21" s="72">
        <v>51</v>
      </c>
      <c r="L21" s="72">
        <v>60</v>
      </c>
      <c r="M21" s="72"/>
      <c r="N21" s="72">
        <v>27</v>
      </c>
      <c r="O21" s="72">
        <v>14</v>
      </c>
      <c r="P21" s="72">
        <v>13</v>
      </c>
    </row>
    <row r="22" spans="1:16" x14ac:dyDescent="0.25">
      <c r="A22" s="27">
        <v>24</v>
      </c>
      <c r="B22" s="72">
        <v>81</v>
      </c>
      <c r="C22" s="72">
        <v>42</v>
      </c>
      <c r="D22" s="72">
        <v>39</v>
      </c>
      <c r="E22" s="72"/>
      <c r="F22" s="72">
        <v>170</v>
      </c>
      <c r="G22" s="72">
        <v>92</v>
      </c>
      <c r="H22" s="72">
        <v>78</v>
      </c>
      <c r="I22" s="72"/>
      <c r="J22" s="72">
        <v>122</v>
      </c>
      <c r="K22" s="72">
        <v>55</v>
      </c>
      <c r="L22" s="72">
        <v>67</v>
      </c>
      <c r="M22" s="72"/>
      <c r="N22" s="72">
        <v>30</v>
      </c>
      <c r="O22" s="72">
        <v>15</v>
      </c>
      <c r="P22" s="72">
        <v>15</v>
      </c>
    </row>
    <row r="23" spans="1:16" x14ac:dyDescent="0.25">
      <c r="A23" s="27" t="s">
        <v>356</v>
      </c>
      <c r="B23" s="72">
        <v>653</v>
      </c>
      <c r="C23" s="72">
        <v>270</v>
      </c>
      <c r="D23" s="72">
        <v>383</v>
      </c>
      <c r="E23" s="72"/>
      <c r="F23" s="72">
        <v>882</v>
      </c>
      <c r="G23" s="72">
        <v>395</v>
      </c>
      <c r="H23" s="72">
        <v>487</v>
      </c>
      <c r="I23" s="72"/>
      <c r="J23" s="72">
        <v>604</v>
      </c>
      <c r="K23" s="72">
        <v>257</v>
      </c>
      <c r="L23" s="72">
        <v>347</v>
      </c>
      <c r="M23" s="72"/>
      <c r="N23" s="72">
        <v>149</v>
      </c>
      <c r="O23" s="72">
        <v>68</v>
      </c>
      <c r="P23" s="72">
        <v>81</v>
      </c>
    </row>
    <row r="24" spans="1:16" x14ac:dyDescent="0.25">
      <c r="A24" s="27" t="s">
        <v>357</v>
      </c>
      <c r="B24" s="72">
        <v>1029</v>
      </c>
      <c r="C24" s="72">
        <v>357</v>
      </c>
      <c r="D24" s="72">
        <v>672</v>
      </c>
      <c r="E24" s="72"/>
      <c r="F24" s="72">
        <v>975</v>
      </c>
      <c r="G24" s="72">
        <v>397</v>
      </c>
      <c r="H24" s="72">
        <v>578</v>
      </c>
      <c r="I24" s="72"/>
      <c r="J24" s="72">
        <v>536</v>
      </c>
      <c r="K24" s="72">
        <v>238</v>
      </c>
      <c r="L24" s="72">
        <v>298</v>
      </c>
      <c r="M24" s="72"/>
      <c r="N24" s="72">
        <v>132</v>
      </c>
      <c r="O24" s="72">
        <v>64</v>
      </c>
      <c r="P24" s="72">
        <v>68</v>
      </c>
    </row>
    <row r="25" spans="1:16" x14ac:dyDescent="0.25">
      <c r="A25" s="27" t="s">
        <v>358</v>
      </c>
      <c r="B25" s="72">
        <v>1538</v>
      </c>
      <c r="C25" s="72">
        <v>562</v>
      </c>
      <c r="D25" s="72">
        <v>976</v>
      </c>
      <c r="E25" s="72"/>
      <c r="F25" s="72">
        <v>1001</v>
      </c>
      <c r="G25" s="72">
        <v>418</v>
      </c>
      <c r="H25" s="72">
        <v>583</v>
      </c>
      <c r="I25" s="72"/>
      <c r="J25" s="72">
        <v>463</v>
      </c>
      <c r="K25" s="72">
        <v>180</v>
      </c>
      <c r="L25" s="72">
        <v>283</v>
      </c>
      <c r="M25" s="72"/>
      <c r="N25" s="72">
        <v>114</v>
      </c>
      <c r="O25" s="72">
        <v>48</v>
      </c>
      <c r="P25" s="72">
        <v>66</v>
      </c>
    </row>
    <row r="26" spans="1:16" x14ac:dyDescent="0.25">
      <c r="A26" s="27" t="s">
        <v>359</v>
      </c>
      <c r="B26" s="72">
        <v>1431</v>
      </c>
      <c r="C26" s="72">
        <v>443</v>
      </c>
      <c r="D26" s="72">
        <v>988</v>
      </c>
      <c r="E26" s="72"/>
      <c r="F26" s="72">
        <v>781</v>
      </c>
      <c r="G26" s="72">
        <v>324</v>
      </c>
      <c r="H26" s="72">
        <v>457</v>
      </c>
      <c r="I26" s="72"/>
      <c r="J26" s="72">
        <v>272</v>
      </c>
      <c r="K26" s="72">
        <v>109</v>
      </c>
      <c r="L26" s="72">
        <v>163</v>
      </c>
      <c r="M26" s="72"/>
      <c r="N26" s="72">
        <v>67</v>
      </c>
      <c r="O26" s="72">
        <v>29</v>
      </c>
      <c r="P26" s="72">
        <v>38</v>
      </c>
    </row>
    <row r="27" spans="1:16" x14ac:dyDescent="0.25">
      <c r="A27" s="27" t="s">
        <v>360</v>
      </c>
      <c r="B27" s="72">
        <v>1153</v>
      </c>
      <c r="C27" s="72">
        <v>380</v>
      </c>
      <c r="D27" s="72">
        <v>773</v>
      </c>
      <c r="E27" s="72"/>
      <c r="F27" s="72">
        <v>463</v>
      </c>
      <c r="G27" s="72">
        <v>171</v>
      </c>
      <c r="H27" s="72">
        <v>292</v>
      </c>
      <c r="I27" s="72"/>
      <c r="J27" s="72">
        <v>180</v>
      </c>
      <c r="K27" s="72">
        <v>73</v>
      </c>
      <c r="L27" s="72">
        <v>107</v>
      </c>
      <c r="M27" s="72"/>
      <c r="N27" s="72">
        <v>44</v>
      </c>
      <c r="O27" s="72">
        <v>20</v>
      </c>
      <c r="P27" s="72">
        <v>24</v>
      </c>
    </row>
    <row r="28" spans="1:16" ht="13.5" thickBot="1" x14ac:dyDescent="0.3">
      <c r="A28" s="32" t="s">
        <v>361</v>
      </c>
      <c r="B28" s="73">
        <v>2411</v>
      </c>
      <c r="C28" s="73">
        <v>747</v>
      </c>
      <c r="D28" s="73">
        <v>1664</v>
      </c>
      <c r="E28" s="73"/>
      <c r="F28" s="73">
        <v>500</v>
      </c>
      <c r="G28" s="73">
        <v>172</v>
      </c>
      <c r="H28" s="73">
        <v>328</v>
      </c>
      <c r="I28" s="73"/>
      <c r="J28" s="73">
        <v>182</v>
      </c>
      <c r="K28" s="73">
        <v>62</v>
      </c>
      <c r="L28" s="73">
        <v>120</v>
      </c>
      <c r="M28" s="73"/>
      <c r="N28" s="73">
        <v>45</v>
      </c>
      <c r="O28" s="73">
        <v>17</v>
      </c>
      <c r="P28" s="73">
        <v>28</v>
      </c>
    </row>
    <row r="29" spans="1:16" ht="15.75" customHeight="1" x14ac:dyDescent="0.25">
      <c r="A29" s="88" t="s">
        <v>696</v>
      </c>
      <c r="B29" s="88"/>
      <c r="C29" s="88"/>
      <c r="D29" s="88"/>
      <c r="E29" s="88"/>
      <c r="F29" s="88"/>
      <c r="G29" s="88"/>
      <c r="H29" s="88"/>
      <c r="I29" s="88"/>
      <c r="J29" s="88"/>
      <c r="K29" s="88"/>
      <c r="L29" s="88"/>
      <c r="M29" s="88"/>
      <c r="N29" s="88"/>
      <c r="O29" s="88"/>
      <c r="P29" s="88"/>
    </row>
    <row r="30" spans="1:16" ht="15" customHeight="1" x14ac:dyDescent="0.25">
      <c r="A30" s="488" t="s">
        <v>974</v>
      </c>
      <c r="B30" s="488"/>
      <c r="C30" s="488"/>
      <c r="D30" s="488"/>
      <c r="E30" s="488"/>
      <c r="F30" s="488"/>
      <c r="G30" s="488"/>
      <c r="H30" s="488"/>
      <c r="I30" s="488"/>
      <c r="J30" s="488"/>
      <c r="K30" s="488"/>
      <c r="L30" s="488"/>
      <c r="M30" s="488"/>
      <c r="N30" s="488"/>
      <c r="O30" s="488"/>
      <c r="P30" s="488"/>
    </row>
    <row r="31" spans="1:16" ht="15" customHeight="1" x14ac:dyDescent="0.25">
      <c r="A31" s="488"/>
      <c r="B31" s="488"/>
      <c r="C31" s="488"/>
      <c r="D31" s="488"/>
      <c r="E31" s="488"/>
      <c r="F31" s="488"/>
      <c r="G31" s="488"/>
      <c r="H31" s="488"/>
      <c r="I31" s="488"/>
      <c r="J31" s="488"/>
      <c r="K31" s="488"/>
      <c r="L31" s="488"/>
      <c r="M31" s="488"/>
      <c r="N31" s="488"/>
      <c r="O31" s="488"/>
      <c r="P31" s="488"/>
    </row>
    <row r="32" spans="1:16" ht="15" customHeight="1" x14ac:dyDescent="0.25">
      <c r="A32" s="55" t="s">
        <v>262</v>
      </c>
    </row>
  </sheetData>
  <mergeCells count="11">
    <mergeCell ref="N6:P6"/>
    <mergeCell ref="A1:P1"/>
    <mergeCell ref="A2:P2"/>
    <mergeCell ref="A3:P3"/>
    <mergeCell ref="A30:P31"/>
    <mergeCell ref="A4:P4"/>
    <mergeCell ref="A5:P5"/>
    <mergeCell ref="A6:A7"/>
    <mergeCell ref="B6:D6"/>
    <mergeCell ref="F6:H6"/>
    <mergeCell ref="J6:L6"/>
  </mergeCells>
  <hyperlinks>
    <hyperlink ref="Q2" location="Contenido!A1" display="Contenido" xr:uid="{47F9ACB7-C51E-44FF-9319-6EB97C1BE7A1}"/>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D7F63-3C1C-4AB5-8708-C6CEA3F50454}">
  <sheetPr codeName="Hoja160">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701</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5788DC5A-38BC-4E59-BFEA-22492DA67EC1}"/>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7972-4DF3-43C4-9CCF-D3DFC187ECF8}">
  <sheetPr syncVertical="1" syncRef="A11" transitionEvaluation="1" codeName="Hoja16">
    <tabColor rgb="FFAFCAFF"/>
    <pageSetUpPr fitToPage="1"/>
  </sheetPr>
  <dimension ref="A1:S74"/>
  <sheetViews>
    <sheetView showGridLines="0" showOutlineSymbols="0" showWhiteSpace="0" topLeftCell="A11" zoomScaleNormal="100" workbookViewId="0">
      <selection activeCell="C35" sqref="C35"/>
    </sheetView>
  </sheetViews>
  <sheetFormatPr baseColWidth="10" defaultColWidth="7.58203125" defaultRowHeight="13" x14ac:dyDescent="0.25"/>
  <cols>
    <col min="1" max="1" width="41.25" style="60" customWidth="1"/>
    <col min="2" max="4" width="8.75" style="206" customWidth="1"/>
    <col min="5" max="5" width="1.58203125" style="206" customWidth="1"/>
    <col min="6" max="8" width="8.75" style="206" customWidth="1"/>
    <col min="9" max="9" width="1.58203125" style="206" customWidth="1"/>
    <col min="10" max="12" width="8.75" style="206" customWidth="1"/>
    <col min="13" max="13" width="1.58203125" style="206" customWidth="1"/>
    <col min="14" max="16" width="8.75" style="206" customWidth="1"/>
    <col min="17" max="17" width="11" style="60" customWidth="1"/>
    <col min="18" max="16384" width="7.58203125" style="60"/>
  </cols>
  <sheetData>
    <row r="1" spans="1:17" ht="14.5" x14ac:dyDescent="0.25">
      <c r="A1" s="425" t="s">
        <v>252</v>
      </c>
      <c r="B1" s="425"/>
      <c r="C1" s="425"/>
      <c r="D1" s="425"/>
      <c r="E1" s="425"/>
      <c r="F1" s="425"/>
      <c r="G1" s="425"/>
      <c r="H1" s="425"/>
      <c r="I1" s="425"/>
      <c r="J1" s="425"/>
      <c r="K1" s="425"/>
      <c r="L1" s="425"/>
      <c r="M1" s="425"/>
      <c r="N1" s="425"/>
      <c r="O1" s="425"/>
      <c r="P1" s="425"/>
      <c r="Q1" s="19"/>
    </row>
    <row r="2" spans="1:17" ht="14.5" x14ac:dyDescent="0.25">
      <c r="A2" s="426" t="s">
        <v>253</v>
      </c>
      <c r="B2" s="426"/>
      <c r="C2" s="426"/>
      <c r="D2" s="426"/>
      <c r="E2" s="426"/>
      <c r="F2" s="426"/>
      <c r="G2" s="426"/>
      <c r="H2" s="426"/>
      <c r="I2" s="426"/>
      <c r="J2" s="426"/>
      <c r="K2" s="426"/>
      <c r="L2" s="426"/>
      <c r="M2" s="426"/>
      <c r="N2" s="426"/>
      <c r="O2" s="426"/>
      <c r="P2" s="426"/>
      <c r="Q2" s="91" t="s">
        <v>0</v>
      </c>
    </row>
    <row r="3" spans="1:17" ht="14.5" x14ac:dyDescent="0.25">
      <c r="A3" s="426" t="s">
        <v>254</v>
      </c>
      <c r="B3" s="426"/>
      <c r="C3" s="426"/>
      <c r="D3" s="426"/>
      <c r="E3" s="426"/>
      <c r="F3" s="426"/>
      <c r="G3" s="426"/>
      <c r="H3" s="426"/>
      <c r="I3" s="426"/>
      <c r="J3" s="426"/>
      <c r="K3" s="426"/>
      <c r="L3" s="426"/>
      <c r="M3" s="426"/>
      <c r="N3" s="426"/>
      <c r="O3" s="426"/>
      <c r="P3" s="426"/>
      <c r="Q3" s="19"/>
    </row>
    <row r="4" spans="1:17" ht="14.5" x14ac:dyDescent="0.25">
      <c r="A4" s="425" t="s">
        <v>909</v>
      </c>
      <c r="B4" s="425"/>
      <c r="C4" s="425"/>
      <c r="D4" s="425"/>
      <c r="E4" s="425"/>
      <c r="F4" s="425"/>
      <c r="G4" s="425"/>
      <c r="H4" s="425"/>
      <c r="I4" s="425"/>
      <c r="J4" s="425"/>
      <c r="K4" s="425"/>
      <c r="L4" s="425"/>
      <c r="M4" s="425"/>
      <c r="N4" s="425"/>
      <c r="O4" s="425"/>
      <c r="P4" s="425"/>
    </row>
    <row r="5" spans="1:17" s="5" customFormat="1" ht="18.75" customHeight="1" x14ac:dyDescent="0.25">
      <c r="A5" s="427" t="s">
        <v>187</v>
      </c>
      <c r="B5" s="428" t="s">
        <v>188</v>
      </c>
      <c r="C5" s="428"/>
      <c r="D5" s="428"/>
      <c r="E5" s="99"/>
      <c r="F5" s="428" t="s">
        <v>255</v>
      </c>
      <c r="G5" s="428"/>
      <c r="H5" s="428"/>
      <c r="I5" s="99"/>
      <c r="J5" s="428" t="s">
        <v>256</v>
      </c>
      <c r="K5" s="428"/>
      <c r="L5" s="428"/>
      <c r="M5" s="99"/>
      <c r="N5" s="429" t="s">
        <v>257</v>
      </c>
      <c r="O5" s="428"/>
      <c r="P5" s="428"/>
    </row>
    <row r="6" spans="1:17" s="5" customFormat="1" ht="18.75" customHeight="1" x14ac:dyDescent="0.25">
      <c r="A6" s="427"/>
      <c r="B6" s="100" t="s">
        <v>188</v>
      </c>
      <c r="C6" s="101" t="s">
        <v>258</v>
      </c>
      <c r="D6" s="101" t="s">
        <v>259</v>
      </c>
      <c r="E6" s="102"/>
      <c r="F6" s="100" t="s">
        <v>188</v>
      </c>
      <c r="G6" s="101" t="s">
        <v>258</v>
      </c>
      <c r="H6" s="101" t="s">
        <v>259</v>
      </c>
      <c r="I6" s="102"/>
      <c r="J6" s="100" t="s">
        <v>188</v>
      </c>
      <c r="K6" s="101" t="s">
        <v>258</v>
      </c>
      <c r="L6" s="101" t="s">
        <v>259</v>
      </c>
      <c r="M6" s="102"/>
      <c r="N6" s="100" t="s">
        <v>188</v>
      </c>
      <c r="O6" s="101" t="s">
        <v>258</v>
      </c>
      <c r="P6" s="101" t="s">
        <v>259</v>
      </c>
    </row>
    <row r="7" spans="1:17" ht="6" customHeight="1" x14ac:dyDescent="0.25"/>
    <row r="8" spans="1:17" s="5" customFormat="1" ht="14.25" customHeight="1" x14ac:dyDescent="0.25">
      <c r="A8" s="24" t="s">
        <v>188</v>
      </c>
      <c r="B8" s="70">
        <f>SUM(C8:D8)</f>
        <v>1058512</v>
      </c>
      <c r="C8" s="70">
        <f t="shared" ref="C8:D8" si="0">G8+K8+O8</f>
        <v>524569</v>
      </c>
      <c r="D8" s="70">
        <f t="shared" si="0"/>
        <v>533943</v>
      </c>
      <c r="E8" s="70"/>
      <c r="F8" s="70">
        <f>+G8+H8</f>
        <v>946046</v>
      </c>
      <c r="G8" s="70">
        <f>+G9+G13+G22+G39</f>
        <v>467399</v>
      </c>
      <c r="H8" s="70">
        <f>+H9+H13+H22+H39</f>
        <v>478647</v>
      </c>
      <c r="I8" s="70"/>
      <c r="J8" s="70">
        <f>+K8+L8</f>
        <v>92447</v>
      </c>
      <c r="K8" s="70">
        <f>+K9+K13+K22+K39</f>
        <v>47114</v>
      </c>
      <c r="L8" s="70">
        <f>+L9+L13+L22+L39</f>
        <v>45333</v>
      </c>
      <c r="M8" s="70"/>
      <c r="N8" s="70">
        <f>+O8+P8</f>
        <v>20019</v>
      </c>
      <c r="O8" s="70">
        <f>+O9+O13+O22+O39</f>
        <v>10056</v>
      </c>
      <c r="P8" s="70">
        <f>+P9+P13+P22+P39</f>
        <v>9963</v>
      </c>
    </row>
    <row r="9" spans="1:17" s="5" customFormat="1" ht="14.25" customHeight="1" x14ac:dyDescent="0.25">
      <c r="A9" s="42" t="s">
        <v>21</v>
      </c>
      <c r="B9" s="70">
        <f>SUM(C9:D9)</f>
        <v>122311</v>
      </c>
      <c r="C9" s="70">
        <f t="shared" ref="C9:D9" si="1">G9+K9+O9</f>
        <v>62239</v>
      </c>
      <c r="D9" s="70">
        <f t="shared" si="1"/>
        <v>60072</v>
      </c>
      <c r="E9" s="70"/>
      <c r="F9" s="70">
        <f>SUM(F10:F11)</f>
        <v>101558</v>
      </c>
      <c r="G9" s="70">
        <f t="shared" ref="G9:H9" si="2">SUM(G10:G11)</f>
        <v>51802</v>
      </c>
      <c r="H9" s="70">
        <f t="shared" si="2"/>
        <v>49756</v>
      </c>
      <c r="I9" s="70"/>
      <c r="J9" s="70">
        <f>SUM(J10:J11)</f>
        <v>19601</v>
      </c>
      <c r="K9" s="70">
        <f t="shared" ref="K9:L9" si="3">SUM(K10:K11)</f>
        <v>9906</v>
      </c>
      <c r="L9" s="70">
        <f t="shared" si="3"/>
        <v>9695</v>
      </c>
      <c r="M9" s="70"/>
      <c r="N9" s="70">
        <f>SUM(N10:N11)</f>
        <v>1152</v>
      </c>
      <c r="O9" s="70">
        <f t="shared" ref="O9:P9" si="4">SUM(O10:O11)</f>
        <v>531</v>
      </c>
      <c r="P9" s="70">
        <f t="shared" si="4"/>
        <v>621</v>
      </c>
    </row>
    <row r="10" spans="1:17" ht="14.25" customHeight="1" x14ac:dyDescent="0.25">
      <c r="A10" s="27" t="s">
        <v>189</v>
      </c>
      <c r="B10" s="71">
        <f>+F10+J10+N10</f>
        <v>118950</v>
      </c>
      <c r="C10" s="71">
        <f t="shared" ref="C10:D10" si="5">+G10+K10+O10</f>
        <v>60099</v>
      </c>
      <c r="D10" s="71">
        <f t="shared" si="5"/>
        <v>58851</v>
      </c>
      <c r="E10" s="71"/>
      <c r="F10" s="71">
        <v>98204</v>
      </c>
      <c r="G10" s="71">
        <v>49666</v>
      </c>
      <c r="H10" s="71">
        <v>48538</v>
      </c>
      <c r="I10" s="71"/>
      <c r="J10" s="71">
        <v>19598</v>
      </c>
      <c r="K10" s="71">
        <v>9905</v>
      </c>
      <c r="L10" s="71">
        <v>9693</v>
      </c>
      <c r="M10" s="71"/>
      <c r="N10" s="71">
        <v>1148</v>
      </c>
      <c r="O10" s="71">
        <v>528</v>
      </c>
      <c r="P10" s="71">
        <v>620</v>
      </c>
      <c r="Q10" s="5"/>
    </row>
    <row r="11" spans="1:17" ht="15.75" customHeight="1" x14ac:dyDescent="0.25">
      <c r="A11" s="27" t="s">
        <v>260</v>
      </c>
      <c r="B11" s="71">
        <v>3361</v>
      </c>
      <c r="C11" s="71">
        <v>2140</v>
      </c>
      <c r="D11" s="71">
        <v>1221</v>
      </c>
      <c r="E11" s="71"/>
      <c r="F11" s="370">
        <v>3354</v>
      </c>
      <c r="G11" s="370">
        <v>2136</v>
      </c>
      <c r="H11" s="370">
        <v>1218</v>
      </c>
      <c r="I11" s="71"/>
      <c r="J11" s="71">
        <v>3</v>
      </c>
      <c r="K11" s="71">
        <v>1</v>
      </c>
      <c r="L11" s="71">
        <v>2</v>
      </c>
      <c r="M11" s="71"/>
      <c r="N11" s="71">
        <v>4</v>
      </c>
      <c r="O11" s="71">
        <v>3</v>
      </c>
      <c r="P11" s="71">
        <v>1</v>
      </c>
    </row>
    <row r="12" spans="1:17" ht="6" customHeight="1" x14ac:dyDescent="0.25">
      <c r="A12" s="28"/>
      <c r="B12" s="71"/>
      <c r="C12" s="71"/>
      <c r="D12" s="71"/>
      <c r="E12" s="71"/>
      <c r="F12" s="71"/>
      <c r="G12" s="71"/>
      <c r="H12" s="71"/>
      <c r="I12" s="71"/>
      <c r="J12" s="71"/>
      <c r="K12" s="71"/>
      <c r="L12" s="71"/>
      <c r="M12" s="71"/>
      <c r="N12" s="71"/>
      <c r="O12" s="71"/>
      <c r="P12" s="71"/>
    </row>
    <row r="13" spans="1:17" s="54" customFormat="1" ht="14.25" customHeight="1" x14ac:dyDescent="0.25">
      <c r="A13" s="42" t="s">
        <v>195</v>
      </c>
      <c r="B13" s="70">
        <f t="shared" ref="B13" si="6">SUM(C13:D13)</f>
        <v>443616</v>
      </c>
      <c r="C13" s="70">
        <f t="shared" ref="C13:D13" si="7">G13+K13+O13</f>
        <v>225863</v>
      </c>
      <c r="D13" s="70">
        <f t="shared" si="7"/>
        <v>217753</v>
      </c>
      <c r="E13" s="70"/>
      <c r="F13" s="70">
        <f>SUM(F14:F20)</f>
        <v>397633</v>
      </c>
      <c r="G13" s="70">
        <f t="shared" ref="G13:H13" si="8">SUM(G14:G20)</f>
        <v>202653</v>
      </c>
      <c r="H13" s="70">
        <f t="shared" si="8"/>
        <v>194980</v>
      </c>
      <c r="I13" s="70"/>
      <c r="J13" s="70">
        <f>SUM(J14:J20)</f>
        <v>41259</v>
      </c>
      <c r="K13" s="70">
        <f t="shared" ref="K13:L13" si="9">SUM(K14:K20)</f>
        <v>20994</v>
      </c>
      <c r="L13" s="70">
        <f t="shared" si="9"/>
        <v>20265</v>
      </c>
      <c r="M13" s="70"/>
      <c r="N13" s="70">
        <f>SUM(N14:N20)</f>
        <v>4724</v>
      </c>
      <c r="O13" s="70">
        <f t="shared" ref="O13:P13" si="10">SUM(O14:O20)</f>
        <v>2216</v>
      </c>
      <c r="P13" s="70">
        <f t="shared" si="10"/>
        <v>2508</v>
      </c>
      <c r="Q13" s="60"/>
    </row>
    <row r="14" spans="1:17" s="54" customFormat="1" ht="14.25" customHeight="1" x14ac:dyDescent="0.25">
      <c r="A14" s="27" t="s">
        <v>30</v>
      </c>
      <c r="B14" s="71">
        <f t="shared" ref="B14:B15" si="11">+F14+J14+N14</f>
        <v>427073</v>
      </c>
      <c r="C14" s="71">
        <f t="shared" ref="C14:C15" si="12">+G14+K14+O14</f>
        <v>218677</v>
      </c>
      <c r="D14" s="71">
        <f t="shared" ref="D14:D15" si="13">+H14+L14+P14</f>
        <v>208396</v>
      </c>
      <c r="E14" s="71"/>
      <c r="F14" s="71">
        <v>381114</v>
      </c>
      <c r="G14" s="71">
        <v>195485</v>
      </c>
      <c r="H14" s="71">
        <v>185629</v>
      </c>
      <c r="I14" s="71"/>
      <c r="J14" s="71">
        <v>41255</v>
      </c>
      <c r="K14" s="71">
        <v>20991</v>
      </c>
      <c r="L14" s="71">
        <v>20264</v>
      </c>
      <c r="M14" s="71"/>
      <c r="N14" s="71">
        <v>4704</v>
      </c>
      <c r="O14" s="71">
        <v>2201</v>
      </c>
      <c r="P14" s="71">
        <v>2503</v>
      </c>
    </row>
    <row r="15" spans="1:17" s="54" customFormat="1" ht="14.25" customHeight="1" x14ac:dyDescent="0.25">
      <c r="A15" s="27" t="s">
        <v>242</v>
      </c>
      <c r="B15" s="71">
        <f t="shared" si="11"/>
        <v>252</v>
      </c>
      <c r="C15" s="71">
        <f t="shared" si="12"/>
        <v>74</v>
      </c>
      <c r="D15" s="71">
        <f t="shared" si="13"/>
        <v>178</v>
      </c>
      <c r="E15" s="71"/>
      <c r="F15" s="71">
        <v>252</v>
      </c>
      <c r="G15" s="71">
        <v>74</v>
      </c>
      <c r="H15" s="71">
        <v>178</v>
      </c>
      <c r="I15" s="71"/>
      <c r="J15" s="71" t="s">
        <v>191</v>
      </c>
      <c r="K15" s="71" t="s">
        <v>191</v>
      </c>
      <c r="L15" s="71" t="s">
        <v>191</v>
      </c>
      <c r="M15" s="71"/>
      <c r="N15" s="71" t="s">
        <v>191</v>
      </c>
      <c r="O15" s="71" t="s">
        <v>191</v>
      </c>
      <c r="P15" s="71" t="s">
        <v>191</v>
      </c>
    </row>
    <row r="16" spans="1:17" s="54" customFormat="1" ht="14.25" customHeight="1" x14ac:dyDescent="0.25">
      <c r="A16" s="27" t="s">
        <v>931</v>
      </c>
      <c r="B16" s="71">
        <v>8905</v>
      </c>
      <c r="C16" s="71">
        <v>3097</v>
      </c>
      <c r="D16" s="71">
        <v>5808</v>
      </c>
      <c r="E16" s="71"/>
      <c r="F16" s="71">
        <v>8905</v>
      </c>
      <c r="G16" s="71">
        <v>3097</v>
      </c>
      <c r="H16" s="71">
        <v>5808</v>
      </c>
      <c r="I16" s="71"/>
      <c r="J16" s="71" t="s">
        <v>191</v>
      </c>
      <c r="K16" s="71" t="s">
        <v>191</v>
      </c>
      <c r="L16" s="71" t="s">
        <v>191</v>
      </c>
      <c r="M16" s="71"/>
      <c r="N16" s="71" t="s">
        <v>191</v>
      </c>
      <c r="O16" s="71" t="s">
        <v>191</v>
      </c>
      <c r="P16" s="71" t="s">
        <v>191</v>
      </c>
    </row>
    <row r="17" spans="1:18" s="54" customFormat="1" ht="14.25" customHeight="1" x14ac:dyDescent="0.25">
      <c r="A17" s="27" t="s">
        <v>97</v>
      </c>
      <c r="B17" s="71">
        <v>577</v>
      </c>
      <c r="C17" s="71">
        <v>328</v>
      </c>
      <c r="D17" s="71">
        <v>249</v>
      </c>
      <c r="E17" s="71"/>
      <c r="F17" s="71">
        <v>577</v>
      </c>
      <c r="G17" s="71">
        <v>328</v>
      </c>
      <c r="H17" s="71">
        <v>249</v>
      </c>
      <c r="I17" s="71"/>
      <c r="J17" s="71">
        <v>0</v>
      </c>
      <c r="K17" s="71">
        <v>0</v>
      </c>
      <c r="L17" s="71">
        <v>0</v>
      </c>
      <c r="M17" s="71"/>
      <c r="N17" s="71">
        <v>0</v>
      </c>
      <c r="O17" s="71">
        <v>0</v>
      </c>
      <c r="P17" s="71">
        <v>0</v>
      </c>
    </row>
    <row r="18" spans="1:18" s="54" customFormat="1" ht="14.25" customHeight="1" x14ac:dyDescent="0.25">
      <c r="A18" s="27" t="s">
        <v>197</v>
      </c>
      <c r="B18" s="71">
        <v>3720</v>
      </c>
      <c r="C18" s="71">
        <v>1757</v>
      </c>
      <c r="D18" s="71">
        <v>1963</v>
      </c>
      <c r="E18" s="71"/>
      <c r="F18" s="71">
        <v>3720</v>
      </c>
      <c r="G18" s="71">
        <v>1757</v>
      </c>
      <c r="H18" s="71">
        <v>1963</v>
      </c>
      <c r="I18" s="71"/>
      <c r="J18" s="71">
        <v>0</v>
      </c>
      <c r="K18" s="71">
        <v>0</v>
      </c>
      <c r="L18" s="71">
        <v>0</v>
      </c>
      <c r="M18" s="71"/>
      <c r="N18" s="71">
        <v>0</v>
      </c>
      <c r="O18" s="71">
        <v>0</v>
      </c>
      <c r="P18" s="71">
        <v>0</v>
      </c>
    </row>
    <row r="19" spans="1:18" s="54" customFormat="1" ht="14.25" customHeight="1" x14ac:dyDescent="0.25">
      <c r="A19" s="27" t="s">
        <v>198</v>
      </c>
      <c r="B19" s="71">
        <v>265</v>
      </c>
      <c r="C19" s="71">
        <v>141</v>
      </c>
      <c r="D19" s="71">
        <v>124</v>
      </c>
      <c r="E19" s="71"/>
      <c r="F19" s="71">
        <v>265</v>
      </c>
      <c r="G19" s="71">
        <v>141</v>
      </c>
      <c r="H19" s="71">
        <v>124</v>
      </c>
      <c r="I19" s="71"/>
      <c r="J19" s="71">
        <v>0</v>
      </c>
      <c r="K19" s="71">
        <v>0</v>
      </c>
      <c r="L19" s="71">
        <v>0</v>
      </c>
      <c r="M19" s="71"/>
      <c r="N19" s="71">
        <v>0</v>
      </c>
      <c r="O19" s="71">
        <v>0</v>
      </c>
      <c r="P19" s="71">
        <v>0</v>
      </c>
      <c r="Q19" s="202"/>
    </row>
    <row r="20" spans="1:18" s="54" customFormat="1" ht="15.75" customHeight="1" x14ac:dyDescent="0.25">
      <c r="A20" s="27" t="s">
        <v>260</v>
      </c>
      <c r="B20" s="71">
        <v>2824</v>
      </c>
      <c r="C20" s="71">
        <v>1789</v>
      </c>
      <c r="D20" s="71">
        <v>1035</v>
      </c>
      <c r="E20" s="71"/>
      <c r="F20" s="71">
        <v>2800</v>
      </c>
      <c r="G20" s="71">
        <v>1771</v>
      </c>
      <c r="H20" s="71">
        <v>1029</v>
      </c>
      <c r="I20" s="71"/>
      <c r="J20" s="71">
        <v>4</v>
      </c>
      <c r="K20" s="71">
        <v>3</v>
      </c>
      <c r="L20" s="71">
        <v>1</v>
      </c>
      <c r="M20" s="71"/>
      <c r="N20" s="71">
        <v>20</v>
      </c>
      <c r="O20" s="71">
        <v>15</v>
      </c>
      <c r="P20" s="71">
        <v>5</v>
      </c>
    </row>
    <row r="21" spans="1:18" s="54" customFormat="1" ht="6" customHeight="1" x14ac:dyDescent="0.25">
      <c r="A21" s="28"/>
      <c r="B21" s="71"/>
      <c r="C21" s="71"/>
      <c r="D21" s="71"/>
      <c r="E21" s="71"/>
      <c r="F21" s="71"/>
      <c r="G21" s="71"/>
      <c r="H21" s="71"/>
      <c r="I21" s="71"/>
      <c r="J21" s="71"/>
      <c r="K21" s="71"/>
      <c r="L21" s="71"/>
      <c r="M21" s="71"/>
      <c r="N21" s="71"/>
      <c r="O21" s="71"/>
      <c r="P21" s="71"/>
    </row>
    <row r="22" spans="1:18" s="54" customFormat="1" ht="14.25" customHeight="1" x14ac:dyDescent="0.25">
      <c r="A22" s="42" t="s">
        <v>199</v>
      </c>
      <c r="B22" s="70">
        <f t="shared" ref="B22" si="14">SUM(C22:D22)</f>
        <v>461643</v>
      </c>
      <c r="C22" s="70">
        <f t="shared" ref="C22:D22" si="15">G22+K22+O22</f>
        <v>227610</v>
      </c>
      <c r="D22" s="70">
        <f t="shared" si="15"/>
        <v>234033</v>
      </c>
      <c r="E22" s="70"/>
      <c r="F22" s="70">
        <f>+F23+F31+F32+F33+F34+F35+F36+F37</f>
        <v>417114</v>
      </c>
      <c r="G22" s="70">
        <f>+G23+G31+G32+G33+G34+G35+G36+G37</f>
        <v>204794</v>
      </c>
      <c r="H22" s="70">
        <f>+H23+H31+H32+H33+H34+H35+H36+H37</f>
        <v>212320</v>
      </c>
      <c r="I22" s="70"/>
      <c r="J22" s="70">
        <f>+J23+J31+J32+J33+J34+J35+J36+J37</f>
        <v>31587</v>
      </c>
      <c r="K22" s="70">
        <f>+K23+K31+K32+K33+K34+K35+K36+K37</f>
        <v>16214</v>
      </c>
      <c r="L22" s="70">
        <f>+L23+L31+L32+L33+L34+L35+L36+L37</f>
        <v>15373</v>
      </c>
      <c r="M22" s="70"/>
      <c r="N22" s="70">
        <f>+N23+N31+N32+N33+N34+N35+N36+N37</f>
        <v>12942</v>
      </c>
      <c r="O22" s="70">
        <f>+O23+O31+O32+O33+O34+O35+O36+O37</f>
        <v>6602</v>
      </c>
      <c r="P22" s="70">
        <f>+P23+P31+P32+P33+P34+P35+P36+P37</f>
        <v>6340</v>
      </c>
    </row>
    <row r="23" spans="1:18" s="54" customFormat="1" ht="14.25" customHeight="1" x14ac:dyDescent="0.25">
      <c r="A23" s="27" t="s">
        <v>200</v>
      </c>
      <c r="B23" s="71">
        <f t="shared" ref="B23:B30" si="16">+F23+J23+N23</f>
        <v>388108</v>
      </c>
      <c r="C23" s="71">
        <f t="shared" ref="C23:C30" si="17">+G23+K23+O23</f>
        <v>192226</v>
      </c>
      <c r="D23" s="71">
        <f t="shared" ref="D23:D30" si="18">+H23+L23+P23</f>
        <v>195882</v>
      </c>
      <c r="E23" s="71"/>
      <c r="F23" s="71">
        <f>+F24+F27</f>
        <v>343677</v>
      </c>
      <c r="G23" s="71">
        <f t="shared" ref="G23:H23" si="19">+G24+G27</f>
        <v>169480</v>
      </c>
      <c r="H23" s="71">
        <f t="shared" si="19"/>
        <v>174197</v>
      </c>
      <c r="I23" s="71"/>
      <c r="J23" s="71">
        <f>+J24+J27</f>
        <v>31560</v>
      </c>
      <c r="K23" s="71">
        <f t="shared" ref="K23" si="20">+K24+K27</f>
        <v>16193</v>
      </c>
      <c r="L23" s="71">
        <f t="shared" ref="L23" si="21">+L24+L27</f>
        <v>15367</v>
      </c>
      <c r="M23" s="71"/>
      <c r="N23" s="71">
        <f>+N24+N27</f>
        <v>12871</v>
      </c>
      <c r="O23" s="71">
        <f t="shared" ref="O23" si="22">+O24+O27</f>
        <v>6553</v>
      </c>
      <c r="P23" s="71">
        <f t="shared" ref="P23" si="23">+P24+P27</f>
        <v>6318</v>
      </c>
      <c r="Q23" s="202"/>
    </row>
    <row r="24" spans="1:18" s="54" customFormat="1" ht="14.25" customHeight="1" x14ac:dyDescent="0.25">
      <c r="A24" s="373" t="s">
        <v>201</v>
      </c>
      <c r="B24" s="71">
        <f t="shared" si="16"/>
        <v>348854</v>
      </c>
      <c r="C24" s="71">
        <f t="shared" si="17"/>
        <v>174749</v>
      </c>
      <c r="D24" s="71">
        <f t="shared" si="18"/>
        <v>174105</v>
      </c>
      <c r="E24" s="71"/>
      <c r="F24" s="71">
        <f>+F25+F26</f>
        <v>305151</v>
      </c>
      <c r="G24" s="71">
        <f t="shared" ref="G24:H24" si="24">+G25+G26</f>
        <v>152489</v>
      </c>
      <c r="H24" s="71">
        <f t="shared" si="24"/>
        <v>152662</v>
      </c>
      <c r="I24" s="71"/>
      <c r="J24" s="71">
        <f>+J25+J26</f>
        <v>31412</v>
      </c>
      <c r="K24" s="71">
        <f t="shared" ref="K24" si="25">+K25+K26</f>
        <v>16069</v>
      </c>
      <c r="L24" s="71">
        <f t="shared" ref="L24" si="26">+L25+L26</f>
        <v>15343</v>
      </c>
      <c r="M24" s="71"/>
      <c r="N24" s="71">
        <f>+N25+N26</f>
        <v>12291</v>
      </c>
      <c r="O24" s="71">
        <f t="shared" ref="O24" si="27">+O25+O26</f>
        <v>6191</v>
      </c>
      <c r="P24" s="71">
        <f t="shared" ref="P24" si="28">+P25+P26</f>
        <v>6100</v>
      </c>
    </row>
    <row r="25" spans="1:18" s="54" customFormat="1" ht="14.25" customHeight="1" x14ac:dyDescent="0.25">
      <c r="A25" s="65" t="s">
        <v>202</v>
      </c>
      <c r="B25" s="71">
        <f t="shared" si="16"/>
        <v>242461</v>
      </c>
      <c r="C25" s="71">
        <f t="shared" si="17"/>
        <v>121427</v>
      </c>
      <c r="D25" s="71">
        <f t="shared" si="18"/>
        <v>121034</v>
      </c>
      <c r="E25" s="71"/>
      <c r="F25" s="71">
        <v>202434</v>
      </c>
      <c r="G25" s="71">
        <v>101307</v>
      </c>
      <c r="H25" s="71">
        <v>101127</v>
      </c>
      <c r="I25" s="71"/>
      <c r="J25" s="71">
        <v>30257</v>
      </c>
      <c r="K25" s="71">
        <v>15465</v>
      </c>
      <c r="L25" s="71">
        <v>14792</v>
      </c>
      <c r="M25" s="71"/>
      <c r="N25" s="71">
        <v>9770</v>
      </c>
      <c r="O25" s="71">
        <v>4655</v>
      </c>
      <c r="P25" s="71">
        <v>5115</v>
      </c>
    </row>
    <row r="26" spans="1:18" s="54" customFormat="1" ht="14.25" customHeight="1" x14ac:dyDescent="0.25">
      <c r="A26" s="65" t="s">
        <v>203</v>
      </c>
      <c r="B26" s="71">
        <f t="shared" si="16"/>
        <v>106393</v>
      </c>
      <c r="C26" s="71">
        <f t="shared" si="17"/>
        <v>53322</v>
      </c>
      <c r="D26" s="71">
        <f t="shared" si="18"/>
        <v>53071</v>
      </c>
      <c r="E26" s="71"/>
      <c r="F26" s="71">
        <v>102717</v>
      </c>
      <c r="G26" s="71">
        <v>51182</v>
      </c>
      <c r="H26" s="71">
        <v>51535</v>
      </c>
      <c r="I26" s="71"/>
      <c r="J26" s="71">
        <v>1155</v>
      </c>
      <c r="K26" s="71">
        <v>604</v>
      </c>
      <c r="L26" s="71">
        <v>551</v>
      </c>
      <c r="M26" s="71"/>
      <c r="N26" s="71">
        <v>2521</v>
      </c>
      <c r="O26" s="71">
        <v>1536</v>
      </c>
      <c r="P26" s="71">
        <v>985</v>
      </c>
    </row>
    <row r="27" spans="1:18" s="54" customFormat="1" ht="14.25" customHeight="1" x14ac:dyDescent="0.25">
      <c r="A27" s="373" t="s">
        <v>204</v>
      </c>
      <c r="B27" s="71">
        <f t="shared" si="16"/>
        <v>39254</v>
      </c>
      <c r="C27" s="71">
        <f t="shared" si="17"/>
        <v>17477</v>
      </c>
      <c r="D27" s="71">
        <f t="shared" si="18"/>
        <v>21777</v>
      </c>
      <c r="E27" s="71"/>
      <c r="F27" s="71">
        <f>+F28+F29+F30</f>
        <v>38526</v>
      </c>
      <c r="G27" s="71">
        <f t="shared" ref="G27:H27" si="29">+G28+G29+G30</f>
        <v>16991</v>
      </c>
      <c r="H27" s="71">
        <f t="shared" si="29"/>
        <v>21535</v>
      </c>
      <c r="I27" s="71"/>
      <c r="J27" s="71">
        <f>+J28+J29+J30</f>
        <v>148</v>
      </c>
      <c r="K27" s="71">
        <f t="shared" ref="K27" si="30">+K28+K29+K30</f>
        <v>124</v>
      </c>
      <c r="L27" s="71">
        <f t="shared" ref="L27" si="31">+L28+L29+L30</f>
        <v>24</v>
      </c>
      <c r="M27" s="71"/>
      <c r="N27" s="71">
        <f>+N28+N29+N30</f>
        <v>580</v>
      </c>
      <c r="O27" s="71">
        <f t="shared" ref="O27" si="32">+O28+O29+O30</f>
        <v>362</v>
      </c>
      <c r="P27" s="71">
        <f t="shared" ref="P27" si="33">+P28+P29+P30</f>
        <v>218</v>
      </c>
    </row>
    <row r="28" spans="1:18" s="54" customFormat="1" ht="14.25" customHeight="1" x14ac:dyDescent="0.25">
      <c r="A28" s="65" t="s">
        <v>202</v>
      </c>
      <c r="B28" s="71">
        <f t="shared" si="16"/>
        <v>22147</v>
      </c>
      <c r="C28" s="71">
        <f t="shared" si="17"/>
        <v>10604</v>
      </c>
      <c r="D28" s="71">
        <f t="shared" si="18"/>
        <v>11543</v>
      </c>
      <c r="E28" s="71"/>
      <c r="F28" s="71">
        <v>21999</v>
      </c>
      <c r="G28" s="71">
        <v>10480</v>
      </c>
      <c r="H28" s="71">
        <v>11519</v>
      </c>
      <c r="I28" s="71"/>
      <c r="J28" s="71">
        <v>148</v>
      </c>
      <c r="K28" s="71">
        <v>124</v>
      </c>
      <c r="L28" s="71">
        <v>24</v>
      </c>
      <c r="M28" s="71"/>
      <c r="N28" s="71"/>
      <c r="O28" s="71"/>
      <c r="P28" s="71"/>
    </row>
    <row r="29" spans="1:18" s="54" customFormat="1" ht="14.25" customHeight="1" x14ac:dyDescent="0.25">
      <c r="A29" s="65" t="s">
        <v>203</v>
      </c>
      <c r="B29" s="71">
        <f t="shared" si="16"/>
        <v>1590</v>
      </c>
      <c r="C29" s="71">
        <f t="shared" si="17"/>
        <v>904</v>
      </c>
      <c r="D29" s="71">
        <f t="shared" si="18"/>
        <v>686</v>
      </c>
      <c r="E29" s="71"/>
      <c r="F29" s="71">
        <v>1010</v>
      </c>
      <c r="G29" s="71">
        <v>542</v>
      </c>
      <c r="H29" s="71">
        <v>468</v>
      </c>
      <c r="I29" s="71"/>
      <c r="J29" s="71" t="s">
        <v>191</v>
      </c>
      <c r="K29" s="71" t="s">
        <v>191</v>
      </c>
      <c r="L29" s="71" t="s">
        <v>191</v>
      </c>
      <c r="M29" s="71"/>
      <c r="N29" s="71">
        <v>580</v>
      </c>
      <c r="O29" s="71">
        <v>362</v>
      </c>
      <c r="P29" s="71">
        <v>218</v>
      </c>
    </row>
    <row r="30" spans="1:18" s="54" customFormat="1" ht="14.25" customHeight="1" x14ac:dyDescent="0.25">
      <c r="A30" s="65" t="s">
        <v>205</v>
      </c>
      <c r="B30" s="71">
        <f t="shared" si="16"/>
        <v>15517</v>
      </c>
      <c r="C30" s="71">
        <f t="shared" si="17"/>
        <v>5969</v>
      </c>
      <c r="D30" s="71">
        <f t="shared" si="18"/>
        <v>9548</v>
      </c>
      <c r="E30" s="71"/>
      <c r="F30" s="71">
        <v>15517</v>
      </c>
      <c r="G30" s="71">
        <v>5969</v>
      </c>
      <c r="H30" s="71">
        <v>9548</v>
      </c>
      <c r="I30" s="71"/>
      <c r="J30" s="71" t="s">
        <v>191</v>
      </c>
      <c r="K30" s="71" t="s">
        <v>191</v>
      </c>
      <c r="L30" s="71" t="s">
        <v>191</v>
      </c>
      <c r="M30" s="71"/>
      <c r="N30" s="71" t="s">
        <v>191</v>
      </c>
      <c r="O30" s="71" t="s">
        <v>191</v>
      </c>
      <c r="P30" s="71" t="s">
        <v>191</v>
      </c>
      <c r="R30" s="60"/>
    </row>
    <row r="31" spans="1:18" s="54" customFormat="1" ht="14.25" customHeight="1" x14ac:dyDescent="0.25">
      <c r="A31" s="27" t="s">
        <v>932</v>
      </c>
      <c r="B31" s="71">
        <v>12794</v>
      </c>
      <c r="C31" s="71">
        <v>5905</v>
      </c>
      <c r="D31" s="71">
        <v>6889</v>
      </c>
      <c r="E31" s="71"/>
      <c r="F31" s="71">
        <v>12794</v>
      </c>
      <c r="G31" s="71">
        <v>5905</v>
      </c>
      <c r="H31" s="71">
        <v>6889</v>
      </c>
      <c r="I31" s="71"/>
      <c r="J31" s="71" t="s">
        <v>191</v>
      </c>
      <c r="K31" s="71" t="s">
        <v>191</v>
      </c>
      <c r="L31" s="71" t="s">
        <v>191</v>
      </c>
      <c r="M31" s="71"/>
      <c r="N31" s="71" t="s">
        <v>191</v>
      </c>
      <c r="O31" s="71" t="s">
        <v>191</v>
      </c>
      <c r="P31" s="71" t="s">
        <v>191</v>
      </c>
      <c r="R31" s="60"/>
    </row>
    <row r="32" spans="1:18" s="54" customFormat="1" ht="14.25" customHeight="1" x14ac:dyDescent="0.25">
      <c r="A32" s="27" t="s">
        <v>206</v>
      </c>
      <c r="B32" s="71">
        <v>4261</v>
      </c>
      <c r="C32" s="71">
        <v>1410</v>
      </c>
      <c r="D32" s="71">
        <v>2851</v>
      </c>
      <c r="E32" s="71"/>
      <c r="F32" s="71">
        <v>4261</v>
      </c>
      <c r="G32" s="71">
        <v>1410</v>
      </c>
      <c r="H32" s="71">
        <v>2851</v>
      </c>
      <c r="I32" s="71"/>
      <c r="J32" s="71" t="s">
        <v>191</v>
      </c>
      <c r="K32" s="71" t="s">
        <v>191</v>
      </c>
      <c r="L32" s="71" t="s">
        <v>191</v>
      </c>
      <c r="M32" s="71"/>
      <c r="N32" s="71" t="s">
        <v>191</v>
      </c>
      <c r="O32" s="71" t="s">
        <v>191</v>
      </c>
      <c r="P32" s="71" t="s">
        <v>191</v>
      </c>
      <c r="R32" s="60"/>
    </row>
    <row r="33" spans="1:19" s="54" customFormat="1" ht="14.25" customHeight="1" x14ac:dyDescent="0.25">
      <c r="A33" s="27" t="s">
        <v>208</v>
      </c>
      <c r="B33" s="71">
        <v>18996</v>
      </c>
      <c r="C33" s="71">
        <v>9764</v>
      </c>
      <c r="D33" s="71">
        <v>9232</v>
      </c>
      <c r="E33" s="71"/>
      <c r="F33" s="71">
        <v>18994</v>
      </c>
      <c r="G33" s="71">
        <v>9762</v>
      </c>
      <c r="H33" s="71">
        <v>9232</v>
      </c>
      <c r="I33" s="71"/>
      <c r="J33" s="71">
        <v>2</v>
      </c>
      <c r="K33" s="71">
        <v>2</v>
      </c>
      <c r="L33" s="71">
        <v>0</v>
      </c>
      <c r="M33" s="71"/>
      <c r="N33" s="71">
        <v>0</v>
      </c>
      <c r="O33" s="71">
        <v>0</v>
      </c>
      <c r="P33" s="71">
        <v>0</v>
      </c>
      <c r="R33" s="60"/>
    </row>
    <row r="34" spans="1:19" s="54" customFormat="1" ht="14.25" customHeight="1" x14ac:dyDescent="0.25">
      <c r="A34" s="27" t="s">
        <v>209</v>
      </c>
      <c r="B34" s="71">
        <v>3547</v>
      </c>
      <c r="C34" s="71">
        <v>1817</v>
      </c>
      <c r="D34" s="71">
        <v>1730</v>
      </c>
      <c r="E34" s="71"/>
      <c r="F34" s="71">
        <v>3547</v>
      </c>
      <c r="G34" s="71">
        <v>1817</v>
      </c>
      <c r="H34" s="71">
        <v>1730</v>
      </c>
      <c r="I34" s="71"/>
      <c r="J34" s="71" t="s">
        <v>191</v>
      </c>
      <c r="K34" s="71" t="s">
        <v>191</v>
      </c>
      <c r="L34" s="71" t="s">
        <v>191</v>
      </c>
      <c r="M34" s="71"/>
      <c r="N34" s="71" t="s">
        <v>191</v>
      </c>
      <c r="O34" s="71" t="s">
        <v>191</v>
      </c>
      <c r="P34" s="71" t="s">
        <v>191</v>
      </c>
      <c r="R34" s="60"/>
    </row>
    <row r="35" spans="1:19" s="54" customFormat="1" ht="14.25" customHeight="1" x14ac:dyDescent="0.25">
      <c r="A35" s="27" t="s">
        <v>210</v>
      </c>
      <c r="B35" s="71">
        <v>20618</v>
      </c>
      <c r="C35" s="71">
        <v>8979</v>
      </c>
      <c r="D35" s="71">
        <v>11639</v>
      </c>
      <c r="E35" s="71"/>
      <c r="F35" s="71">
        <v>20618</v>
      </c>
      <c r="G35" s="71">
        <v>8979</v>
      </c>
      <c r="H35" s="71">
        <v>11639</v>
      </c>
      <c r="I35" s="71"/>
      <c r="J35" s="71" t="s">
        <v>191</v>
      </c>
      <c r="K35" s="71" t="s">
        <v>191</v>
      </c>
      <c r="L35" s="71" t="s">
        <v>191</v>
      </c>
      <c r="M35" s="71"/>
      <c r="N35" s="71" t="s">
        <v>191</v>
      </c>
      <c r="O35" s="71" t="s">
        <v>191</v>
      </c>
      <c r="P35" s="71" t="s">
        <v>191</v>
      </c>
      <c r="R35" s="60"/>
    </row>
    <row r="36" spans="1:19" s="54" customFormat="1" ht="14.25" customHeight="1" x14ac:dyDescent="0.25">
      <c r="A36" s="27" t="s">
        <v>211</v>
      </c>
      <c r="B36" s="71">
        <v>4431</v>
      </c>
      <c r="C36" s="71">
        <v>1960</v>
      </c>
      <c r="D36" s="71">
        <v>2471</v>
      </c>
      <c r="E36" s="71"/>
      <c r="F36" s="71">
        <v>4431</v>
      </c>
      <c r="G36" s="71">
        <v>1960</v>
      </c>
      <c r="H36" s="71">
        <v>2471</v>
      </c>
      <c r="I36" s="71"/>
      <c r="J36" s="71" t="s">
        <v>191</v>
      </c>
      <c r="K36" s="71" t="s">
        <v>191</v>
      </c>
      <c r="L36" s="71" t="s">
        <v>191</v>
      </c>
      <c r="M36" s="71"/>
      <c r="N36" s="71" t="s">
        <v>191</v>
      </c>
      <c r="O36" s="71" t="s">
        <v>191</v>
      </c>
      <c r="P36" s="71" t="s">
        <v>191</v>
      </c>
      <c r="R36" s="60"/>
    </row>
    <row r="37" spans="1:19" s="54" customFormat="1" ht="15.75" customHeight="1" x14ac:dyDescent="0.25">
      <c r="A37" s="27" t="s">
        <v>260</v>
      </c>
      <c r="B37" s="71">
        <f>+F37+J37+N37</f>
        <v>8888</v>
      </c>
      <c r="C37" s="71">
        <f t="shared" ref="C37:D37" si="34">+G37+K37+O37</f>
        <v>5549</v>
      </c>
      <c r="D37" s="71">
        <f t="shared" si="34"/>
        <v>3339</v>
      </c>
      <c r="E37" s="71"/>
      <c r="F37" s="71">
        <v>8792</v>
      </c>
      <c r="G37" s="71">
        <v>5481</v>
      </c>
      <c r="H37" s="71">
        <v>3311</v>
      </c>
      <c r="I37" s="71"/>
      <c r="J37" s="71">
        <v>25</v>
      </c>
      <c r="K37" s="71">
        <v>19</v>
      </c>
      <c r="L37" s="71">
        <v>6</v>
      </c>
      <c r="M37" s="71"/>
      <c r="N37" s="71">
        <v>71</v>
      </c>
      <c r="O37" s="71">
        <v>49</v>
      </c>
      <c r="P37" s="71">
        <v>22</v>
      </c>
      <c r="R37" s="60"/>
    </row>
    <row r="38" spans="1:19" s="54" customFormat="1" ht="6" customHeight="1" x14ac:dyDescent="0.25">
      <c r="A38" s="28"/>
      <c r="B38" s="71"/>
      <c r="C38" s="71"/>
      <c r="D38" s="71"/>
      <c r="E38" s="71"/>
      <c r="F38" s="71"/>
      <c r="G38" s="71"/>
      <c r="H38" s="71"/>
      <c r="I38" s="71"/>
      <c r="J38" s="71"/>
      <c r="K38" s="71"/>
      <c r="L38" s="71"/>
      <c r="M38" s="71"/>
      <c r="N38" s="71"/>
      <c r="O38" s="71"/>
      <c r="P38" s="71"/>
    </row>
    <row r="39" spans="1:19" s="54" customFormat="1" ht="14.25" customHeight="1" x14ac:dyDescent="0.25">
      <c r="A39" s="42" t="s">
        <v>212</v>
      </c>
      <c r="B39" s="70">
        <f>+B40+B41+B42</f>
        <v>30942</v>
      </c>
      <c r="C39" s="70">
        <f t="shared" ref="C39:D39" si="35">+C40+C41+C42</f>
        <v>8857</v>
      </c>
      <c r="D39" s="70">
        <f t="shared" si="35"/>
        <v>22085</v>
      </c>
      <c r="E39" s="70"/>
      <c r="F39" s="70">
        <f>+F40+F41+F42</f>
        <v>29741</v>
      </c>
      <c r="G39" s="70">
        <f t="shared" ref="G39:H39" si="36">+G40+G41+G42</f>
        <v>8150</v>
      </c>
      <c r="H39" s="70">
        <f t="shared" si="36"/>
        <v>21591</v>
      </c>
      <c r="I39" s="70"/>
      <c r="J39" s="70">
        <f>+J40+J41+J42</f>
        <v>0</v>
      </c>
      <c r="K39" s="70">
        <f t="shared" ref="K39:L39" si="37">+K40+K41+K42</f>
        <v>0</v>
      </c>
      <c r="L39" s="70">
        <f t="shared" si="37"/>
        <v>0</v>
      </c>
      <c r="M39" s="70"/>
      <c r="N39" s="70">
        <f>+N40+N41+N42</f>
        <v>1201</v>
      </c>
      <c r="O39" s="70">
        <f t="shared" ref="O39:P39" si="38">+O40+O41+O42</f>
        <v>707</v>
      </c>
      <c r="P39" s="70">
        <f t="shared" si="38"/>
        <v>494</v>
      </c>
    </row>
    <row r="40" spans="1:19" s="54" customFormat="1" ht="14.25" customHeight="1" x14ac:dyDescent="0.25">
      <c r="A40" s="27" t="s">
        <v>213</v>
      </c>
      <c r="B40" s="72">
        <v>11709</v>
      </c>
      <c r="C40" s="71">
        <f t="shared" ref="C40:D42" si="39">SUM(G40,K40,O40)</f>
        <v>2961</v>
      </c>
      <c r="D40" s="71">
        <f t="shared" si="39"/>
        <v>8748</v>
      </c>
      <c r="E40" s="72"/>
      <c r="F40" s="71">
        <f t="shared" ref="F40:F42" si="40">SUM(G40:H40)</f>
        <v>11709</v>
      </c>
      <c r="G40" s="72">
        <v>2961</v>
      </c>
      <c r="H40" s="72">
        <v>8748</v>
      </c>
      <c r="I40" s="72"/>
      <c r="J40" s="71">
        <f t="shared" ref="J40:J42" si="41">SUM(K40:L40)</f>
        <v>0</v>
      </c>
      <c r="K40" s="72">
        <v>0</v>
      </c>
      <c r="L40" s="72">
        <v>0</v>
      </c>
      <c r="M40" s="72"/>
      <c r="N40" s="71">
        <f t="shared" ref="N40:N42" si="42">SUM(O40:P40)</f>
        <v>0</v>
      </c>
      <c r="O40" s="72">
        <v>0</v>
      </c>
      <c r="P40" s="72">
        <v>0</v>
      </c>
    </row>
    <row r="41" spans="1:19" s="54" customFormat="1" ht="14.25" customHeight="1" x14ac:dyDescent="0.25">
      <c r="A41" s="27" t="s">
        <v>214</v>
      </c>
      <c r="B41" s="72">
        <v>18032</v>
      </c>
      <c r="C41" s="71">
        <f t="shared" si="39"/>
        <v>5189</v>
      </c>
      <c r="D41" s="71">
        <f t="shared" si="39"/>
        <v>12843</v>
      </c>
      <c r="E41" s="72"/>
      <c r="F41" s="71">
        <f t="shared" si="40"/>
        <v>18032</v>
      </c>
      <c r="G41" s="72">
        <v>5189</v>
      </c>
      <c r="H41" s="72">
        <v>12843</v>
      </c>
      <c r="I41" s="72"/>
      <c r="J41" s="71">
        <f t="shared" si="41"/>
        <v>0</v>
      </c>
      <c r="K41" s="72">
        <v>0</v>
      </c>
      <c r="L41" s="72">
        <v>0</v>
      </c>
      <c r="M41" s="72"/>
      <c r="N41" s="71">
        <f t="shared" si="42"/>
        <v>0</v>
      </c>
      <c r="O41" s="72">
        <v>0</v>
      </c>
      <c r="P41" s="72">
        <v>0</v>
      </c>
      <c r="Q41" s="202"/>
      <c r="R41" s="60"/>
    </row>
    <row r="42" spans="1:19" s="54" customFormat="1" ht="14.25" customHeight="1" thickBot="1" x14ac:dyDescent="0.3">
      <c r="A42" s="27" t="s">
        <v>215</v>
      </c>
      <c r="B42" s="72">
        <v>1201</v>
      </c>
      <c r="C42" s="72">
        <f t="shared" si="39"/>
        <v>707</v>
      </c>
      <c r="D42" s="72">
        <f t="shared" si="39"/>
        <v>494</v>
      </c>
      <c r="E42" s="72"/>
      <c r="F42" s="72">
        <f t="shared" si="40"/>
        <v>0</v>
      </c>
      <c r="G42" s="72">
        <v>0</v>
      </c>
      <c r="H42" s="72">
        <v>0</v>
      </c>
      <c r="I42" s="72"/>
      <c r="J42" s="72">
        <f t="shared" si="41"/>
        <v>0</v>
      </c>
      <c r="K42" s="72">
        <v>0</v>
      </c>
      <c r="L42" s="72">
        <v>0</v>
      </c>
      <c r="M42" s="72"/>
      <c r="N42" s="72">
        <f t="shared" si="42"/>
        <v>1201</v>
      </c>
      <c r="O42" s="72">
        <v>707</v>
      </c>
      <c r="P42" s="72">
        <v>494</v>
      </c>
      <c r="R42" s="60"/>
    </row>
    <row r="43" spans="1:19" ht="27.75" customHeight="1" x14ac:dyDescent="0.25">
      <c r="A43" s="424" t="s">
        <v>261</v>
      </c>
      <c r="B43" s="424"/>
      <c r="C43" s="424"/>
      <c r="D43" s="424"/>
      <c r="E43" s="424"/>
      <c r="F43" s="424"/>
      <c r="G43" s="424"/>
      <c r="H43" s="424"/>
      <c r="I43" s="424"/>
      <c r="J43" s="424"/>
      <c r="K43" s="424"/>
      <c r="L43" s="424"/>
      <c r="M43" s="424"/>
      <c r="N43" s="424"/>
      <c r="O43" s="424"/>
      <c r="P43" s="424"/>
      <c r="Q43" s="54"/>
      <c r="R43" s="54"/>
      <c r="S43" s="54"/>
    </row>
    <row r="44" spans="1:19" x14ac:dyDescent="0.25">
      <c r="A44" s="54" t="s">
        <v>933</v>
      </c>
      <c r="B44" s="344"/>
      <c r="C44" s="344"/>
      <c r="D44" s="344"/>
      <c r="E44" s="344"/>
      <c r="F44" s="344"/>
      <c r="G44" s="344"/>
      <c r="H44" s="344"/>
      <c r="I44" s="344"/>
      <c r="J44" s="344"/>
      <c r="K44" s="344"/>
      <c r="L44" s="344"/>
      <c r="M44" s="344"/>
      <c r="N44" s="344"/>
      <c r="O44" s="344"/>
      <c r="P44" s="344"/>
      <c r="Q44" s="54"/>
      <c r="R44" s="54"/>
      <c r="S44" s="54"/>
    </row>
    <row r="45" spans="1:19" ht="15" customHeight="1" x14ac:dyDescent="0.25">
      <c r="A45" s="179" t="s">
        <v>262</v>
      </c>
      <c r="R45" s="54"/>
      <c r="S45" s="54"/>
    </row>
    <row r="46" spans="1:19" x14ac:dyDescent="0.25">
      <c r="R46" s="54"/>
      <c r="S46" s="54"/>
    </row>
    <row r="47" spans="1:19" x14ac:dyDescent="0.25">
      <c r="R47" s="54"/>
      <c r="S47" s="54"/>
    </row>
    <row r="48" spans="1:19" x14ac:dyDescent="0.25">
      <c r="F48" s="305"/>
      <c r="R48" s="54"/>
      <c r="S48" s="54"/>
    </row>
    <row r="49" spans="1:19" x14ac:dyDescent="0.25">
      <c r="R49" s="54"/>
      <c r="S49" s="54"/>
    </row>
    <row r="50" spans="1:19" x14ac:dyDescent="0.25">
      <c r="R50" s="54"/>
      <c r="S50" s="54"/>
    </row>
    <row r="51" spans="1:19" x14ac:dyDescent="0.25">
      <c r="R51" s="54"/>
      <c r="S51" s="54"/>
    </row>
    <row r="52" spans="1:19" x14ac:dyDescent="0.25">
      <c r="R52" s="54"/>
      <c r="S52" s="54"/>
    </row>
    <row r="53" spans="1:19" x14ac:dyDescent="0.25">
      <c r="R53" s="54"/>
      <c r="S53" s="54"/>
    </row>
    <row r="54" spans="1:19" x14ac:dyDescent="0.25">
      <c r="R54" s="54"/>
      <c r="S54" s="54"/>
    </row>
    <row r="55" spans="1:19" x14ac:dyDescent="0.25">
      <c r="R55" s="54"/>
      <c r="S55" s="54"/>
    </row>
    <row r="56" spans="1:19" x14ac:dyDescent="0.25">
      <c r="R56" s="54"/>
      <c r="S56" s="54"/>
    </row>
    <row r="57" spans="1:19" hidden="1" x14ac:dyDescent="0.25">
      <c r="A57" s="418" t="s">
        <v>253</v>
      </c>
      <c r="B57" s="418"/>
      <c r="C57" s="418"/>
      <c r="D57" s="418"/>
      <c r="E57" s="418"/>
      <c r="F57" s="418"/>
      <c r="G57" s="418"/>
      <c r="H57" s="418"/>
      <c r="I57" s="418"/>
      <c r="J57" s="418"/>
      <c r="K57" s="418"/>
      <c r="L57" s="418"/>
      <c r="M57" s="418"/>
      <c r="N57" s="418"/>
      <c r="O57" s="418"/>
      <c r="P57" s="418"/>
      <c r="R57" s="54"/>
      <c r="S57" s="54"/>
    </row>
    <row r="58" spans="1:19" hidden="1" x14ac:dyDescent="0.25">
      <c r="A58" s="418" t="s">
        <v>254</v>
      </c>
      <c r="B58" s="418"/>
      <c r="C58" s="418"/>
      <c r="D58" s="418"/>
      <c r="E58" s="418"/>
      <c r="F58" s="418"/>
      <c r="G58" s="418"/>
      <c r="H58" s="418"/>
      <c r="I58" s="418"/>
      <c r="J58" s="418"/>
      <c r="K58" s="418"/>
      <c r="L58" s="418"/>
      <c r="M58" s="418"/>
      <c r="N58" s="418"/>
      <c r="O58" s="418"/>
      <c r="P58" s="418"/>
      <c r="R58" s="54"/>
      <c r="S58" s="54"/>
    </row>
    <row r="59" spans="1:19" hidden="1" x14ac:dyDescent="0.25">
      <c r="A59" s="419" t="str">
        <f>+A4</f>
        <v>AÑO 2025</v>
      </c>
      <c r="B59" s="419"/>
      <c r="C59" s="419"/>
      <c r="D59" s="419"/>
      <c r="E59" s="419"/>
      <c r="F59" s="419"/>
      <c r="G59" s="419"/>
      <c r="H59" s="419"/>
      <c r="I59" s="419"/>
      <c r="J59" s="419"/>
      <c r="K59" s="419"/>
      <c r="L59" s="419"/>
      <c r="M59" s="419"/>
      <c r="N59" s="419"/>
      <c r="O59" s="419"/>
      <c r="P59" s="419"/>
      <c r="R59" s="54"/>
      <c r="S59" s="54"/>
    </row>
    <row r="60" spans="1:19" ht="12.75" hidden="1" customHeight="1" x14ac:dyDescent="0.25">
      <c r="A60" s="420" t="s">
        <v>187</v>
      </c>
      <c r="B60" s="422" t="s">
        <v>188</v>
      </c>
      <c r="C60" s="422"/>
      <c r="D60" s="422"/>
      <c r="E60" s="38"/>
      <c r="F60" s="422" t="s">
        <v>255</v>
      </c>
      <c r="G60" s="422"/>
      <c r="H60" s="422"/>
      <c r="I60" s="38"/>
      <c r="J60" s="422" t="s">
        <v>256</v>
      </c>
      <c r="K60" s="422"/>
      <c r="L60" s="422"/>
      <c r="M60" s="38"/>
      <c r="N60" s="423" t="s">
        <v>257</v>
      </c>
      <c r="O60" s="422"/>
      <c r="P60" s="422"/>
    </row>
    <row r="61" spans="1:19" hidden="1" x14ac:dyDescent="0.25">
      <c r="A61" s="421"/>
      <c r="B61" s="39" t="s">
        <v>188</v>
      </c>
      <c r="C61" s="40" t="s">
        <v>258</v>
      </c>
      <c r="D61" s="40" t="s">
        <v>259</v>
      </c>
      <c r="E61" s="41"/>
      <c r="F61" s="39" t="s">
        <v>188</v>
      </c>
      <c r="G61" s="40" t="s">
        <v>258</v>
      </c>
      <c r="H61" s="40" t="s">
        <v>259</v>
      </c>
      <c r="I61" s="41"/>
      <c r="J61" s="39" t="s">
        <v>188</v>
      </c>
      <c r="K61" s="40" t="s">
        <v>258</v>
      </c>
      <c r="L61" s="40" t="s">
        <v>259</v>
      </c>
      <c r="M61" s="41"/>
      <c r="N61" s="39" t="s">
        <v>188</v>
      </c>
      <c r="O61" s="40" t="s">
        <v>258</v>
      </c>
      <c r="P61" s="40" t="s">
        <v>259</v>
      </c>
    </row>
    <row r="62" spans="1:19" hidden="1" x14ac:dyDescent="0.25"/>
    <row r="63" spans="1:19" hidden="1" x14ac:dyDescent="0.25">
      <c r="A63" s="42" t="s">
        <v>188</v>
      </c>
      <c r="B63" s="198">
        <f>SUM(B65:B74)</f>
        <v>1007072</v>
      </c>
      <c r="C63" s="198">
        <f t="shared" ref="C63:P63" si="43">SUM(C65:C74)</f>
        <v>507417</v>
      </c>
      <c r="D63" s="198">
        <f t="shared" si="43"/>
        <v>499655</v>
      </c>
      <c r="E63" s="198">
        <f t="shared" si="43"/>
        <v>0</v>
      </c>
      <c r="F63" s="198">
        <f t="shared" si="43"/>
        <v>894606</v>
      </c>
      <c r="G63" s="198">
        <f t="shared" si="43"/>
        <v>450247</v>
      </c>
      <c r="H63" s="198">
        <f t="shared" si="43"/>
        <v>444359</v>
      </c>
      <c r="I63" s="198">
        <f t="shared" ref="I63" si="44">SUM(I65:I74)</f>
        <v>0</v>
      </c>
      <c r="J63" s="198">
        <f t="shared" si="43"/>
        <v>92447</v>
      </c>
      <c r="K63" s="198">
        <f t="shared" si="43"/>
        <v>47114</v>
      </c>
      <c r="L63" s="198">
        <f t="shared" si="43"/>
        <v>45333</v>
      </c>
      <c r="M63" s="198">
        <f t="shared" ref="M63" si="45">SUM(M65:M74)</f>
        <v>0</v>
      </c>
      <c r="N63" s="198">
        <f t="shared" si="43"/>
        <v>20019</v>
      </c>
      <c r="O63" s="198">
        <f t="shared" si="43"/>
        <v>10056</v>
      </c>
      <c r="P63" s="198">
        <f t="shared" si="43"/>
        <v>9963</v>
      </c>
    </row>
    <row r="64" spans="1:19" hidden="1" x14ac:dyDescent="0.25">
      <c r="A64" s="26"/>
      <c r="B64" s="207"/>
      <c r="C64" s="207"/>
      <c r="D64" s="207"/>
      <c r="E64" s="207"/>
      <c r="F64" s="207"/>
      <c r="G64" s="207"/>
      <c r="H64" s="207"/>
      <c r="I64" s="207"/>
      <c r="J64" s="207"/>
      <c r="K64" s="207"/>
      <c r="L64" s="207"/>
      <c r="M64" s="207"/>
      <c r="N64" s="207"/>
      <c r="O64" s="207"/>
      <c r="P64" s="207"/>
    </row>
    <row r="65" spans="1:16" hidden="1" x14ac:dyDescent="0.25">
      <c r="A65" s="42" t="s">
        <v>263</v>
      </c>
      <c r="B65" s="198">
        <f>+B10</f>
        <v>118950</v>
      </c>
      <c r="C65" s="198">
        <f>+C10</f>
        <v>60099</v>
      </c>
      <c r="D65" s="198">
        <f>+D10</f>
        <v>58851</v>
      </c>
      <c r="E65" s="198"/>
      <c r="F65" s="198">
        <f>+F10</f>
        <v>98204</v>
      </c>
      <c r="G65" s="198">
        <f>+G10</f>
        <v>49666</v>
      </c>
      <c r="H65" s="198">
        <f>+H10</f>
        <v>48538</v>
      </c>
      <c r="I65" s="198"/>
      <c r="J65" s="198">
        <f>+J10</f>
        <v>19598</v>
      </c>
      <c r="K65" s="198">
        <f>+K10</f>
        <v>9905</v>
      </c>
      <c r="L65" s="198">
        <f>+L10</f>
        <v>9693</v>
      </c>
      <c r="M65" s="198"/>
      <c r="N65" s="198">
        <f>+N10</f>
        <v>1148</v>
      </c>
      <c r="O65" s="198">
        <f>+O10</f>
        <v>528</v>
      </c>
      <c r="P65" s="198">
        <f>+P10</f>
        <v>620</v>
      </c>
    </row>
    <row r="66" spans="1:16" hidden="1" x14ac:dyDescent="0.25">
      <c r="A66" s="42" t="s">
        <v>196</v>
      </c>
      <c r="B66" s="198">
        <f t="shared" ref="B66:P66" si="46">+B14</f>
        <v>427073</v>
      </c>
      <c r="C66" s="198">
        <f t="shared" si="46"/>
        <v>218677</v>
      </c>
      <c r="D66" s="198">
        <f t="shared" si="46"/>
        <v>208396</v>
      </c>
      <c r="E66" s="198">
        <f t="shared" si="46"/>
        <v>0</v>
      </c>
      <c r="F66" s="198">
        <f t="shared" si="46"/>
        <v>381114</v>
      </c>
      <c r="G66" s="198">
        <f t="shared" si="46"/>
        <v>195485</v>
      </c>
      <c r="H66" s="198">
        <f t="shared" si="46"/>
        <v>185629</v>
      </c>
      <c r="I66" s="198">
        <f t="shared" ref="I66" si="47">+I14</f>
        <v>0</v>
      </c>
      <c r="J66" s="198">
        <f t="shared" si="46"/>
        <v>41255</v>
      </c>
      <c r="K66" s="198">
        <f t="shared" si="46"/>
        <v>20991</v>
      </c>
      <c r="L66" s="198">
        <f t="shared" si="46"/>
        <v>20264</v>
      </c>
      <c r="M66" s="198">
        <f t="shared" ref="M66" si="48">+M14</f>
        <v>0</v>
      </c>
      <c r="N66" s="198">
        <f t="shared" si="46"/>
        <v>4704</v>
      </c>
      <c r="O66" s="198">
        <f t="shared" si="46"/>
        <v>2201</v>
      </c>
      <c r="P66" s="198">
        <f t="shared" si="46"/>
        <v>2503</v>
      </c>
    </row>
    <row r="67" spans="1:16" hidden="1" x14ac:dyDescent="0.25">
      <c r="A67" s="42" t="s">
        <v>97</v>
      </c>
      <c r="B67" s="198">
        <f t="shared" ref="B67:P67" si="49">+B17</f>
        <v>577</v>
      </c>
      <c r="C67" s="198">
        <f t="shared" si="49"/>
        <v>328</v>
      </c>
      <c r="D67" s="198">
        <f t="shared" si="49"/>
        <v>249</v>
      </c>
      <c r="E67" s="198">
        <f t="shared" si="49"/>
        <v>0</v>
      </c>
      <c r="F67" s="198">
        <f t="shared" si="49"/>
        <v>577</v>
      </c>
      <c r="G67" s="198">
        <f t="shared" si="49"/>
        <v>328</v>
      </c>
      <c r="H67" s="198">
        <f t="shared" si="49"/>
        <v>249</v>
      </c>
      <c r="I67" s="198">
        <f t="shared" ref="I67" si="50">+I17</f>
        <v>0</v>
      </c>
      <c r="J67" s="198">
        <f t="shared" si="49"/>
        <v>0</v>
      </c>
      <c r="K67" s="198">
        <f t="shared" si="49"/>
        <v>0</v>
      </c>
      <c r="L67" s="198">
        <f t="shared" si="49"/>
        <v>0</v>
      </c>
      <c r="M67" s="198">
        <f t="shared" ref="M67" si="51">+M17</f>
        <v>0</v>
      </c>
      <c r="N67" s="198">
        <f t="shared" si="49"/>
        <v>0</v>
      </c>
      <c r="O67" s="198">
        <f t="shared" si="49"/>
        <v>0</v>
      </c>
      <c r="P67" s="198">
        <f t="shared" si="49"/>
        <v>0</v>
      </c>
    </row>
    <row r="68" spans="1:16" hidden="1" x14ac:dyDescent="0.25">
      <c r="A68" s="42" t="s">
        <v>242</v>
      </c>
      <c r="B68" s="198">
        <f t="shared" ref="B68:P68" si="52">+B15</f>
        <v>252</v>
      </c>
      <c r="C68" s="198">
        <f t="shared" si="52"/>
        <v>74</v>
      </c>
      <c r="D68" s="198">
        <f t="shared" si="52"/>
        <v>178</v>
      </c>
      <c r="E68" s="198">
        <f t="shared" si="52"/>
        <v>0</v>
      </c>
      <c r="F68" s="198">
        <f t="shared" si="52"/>
        <v>252</v>
      </c>
      <c r="G68" s="198">
        <f t="shared" si="52"/>
        <v>74</v>
      </c>
      <c r="H68" s="198">
        <f t="shared" si="52"/>
        <v>178</v>
      </c>
      <c r="I68" s="198">
        <f t="shared" ref="I68" si="53">+I15</f>
        <v>0</v>
      </c>
      <c r="J68" s="198" t="str">
        <f t="shared" si="52"/>
        <v>.</v>
      </c>
      <c r="K68" s="198" t="str">
        <f t="shared" si="52"/>
        <v>.</v>
      </c>
      <c r="L68" s="198" t="str">
        <f t="shared" si="52"/>
        <v>.</v>
      </c>
      <c r="M68" s="198">
        <f t="shared" ref="M68" si="54">+M15</f>
        <v>0</v>
      </c>
      <c r="N68" s="198" t="str">
        <f t="shared" si="52"/>
        <v>.</v>
      </c>
      <c r="O68" s="198" t="str">
        <f t="shared" si="52"/>
        <v>.</v>
      </c>
      <c r="P68" s="198" t="str">
        <f t="shared" si="52"/>
        <v>.</v>
      </c>
    </row>
    <row r="69" spans="1:16" hidden="1" x14ac:dyDescent="0.25">
      <c r="A69" s="42" t="s">
        <v>200</v>
      </c>
      <c r="B69" s="198">
        <f t="shared" ref="B69:P69" si="55">+B23</f>
        <v>388108</v>
      </c>
      <c r="C69" s="198">
        <f t="shared" si="55"/>
        <v>192226</v>
      </c>
      <c r="D69" s="198">
        <f t="shared" si="55"/>
        <v>195882</v>
      </c>
      <c r="E69" s="198">
        <f t="shared" si="55"/>
        <v>0</v>
      </c>
      <c r="F69" s="198">
        <f t="shared" si="55"/>
        <v>343677</v>
      </c>
      <c r="G69" s="198">
        <f t="shared" si="55"/>
        <v>169480</v>
      </c>
      <c r="H69" s="198">
        <f t="shared" si="55"/>
        <v>174197</v>
      </c>
      <c r="I69" s="198">
        <f t="shared" ref="I69" si="56">+I23</f>
        <v>0</v>
      </c>
      <c r="J69" s="198">
        <f t="shared" si="55"/>
        <v>31560</v>
      </c>
      <c r="K69" s="198">
        <f t="shared" si="55"/>
        <v>16193</v>
      </c>
      <c r="L69" s="198">
        <f t="shared" si="55"/>
        <v>15367</v>
      </c>
      <c r="M69" s="198">
        <f t="shared" ref="M69" si="57">+M23</f>
        <v>0</v>
      </c>
      <c r="N69" s="198">
        <f t="shared" si="55"/>
        <v>12871</v>
      </c>
      <c r="O69" s="198">
        <f t="shared" si="55"/>
        <v>6553</v>
      </c>
      <c r="P69" s="198">
        <f t="shared" si="55"/>
        <v>6318</v>
      </c>
    </row>
    <row r="70" spans="1:16" ht="14.5" hidden="1" x14ac:dyDescent="0.25">
      <c r="A70" s="42" t="s">
        <v>260</v>
      </c>
      <c r="B70" s="198">
        <f t="shared" ref="B70:P70" si="58">+B11+B20+B37</f>
        <v>15073</v>
      </c>
      <c r="C70" s="198">
        <f t="shared" si="58"/>
        <v>9478</v>
      </c>
      <c r="D70" s="198">
        <f t="shared" si="58"/>
        <v>5595</v>
      </c>
      <c r="E70" s="198">
        <f t="shared" si="58"/>
        <v>0</v>
      </c>
      <c r="F70" s="198">
        <f t="shared" si="58"/>
        <v>14946</v>
      </c>
      <c r="G70" s="198">
        <f t="shared" si="58"/>
        <v>9388</v>
      </c>
      <c r="H70" s="198">
        <f t="shared" si="58"/>
        <v>5558</v>
      </c>
      <c r="I70" s="198">
        <f t="shared" ref="I70" si="59">+I11+I20+I37</f>
        <v>0</v>
      </c>
      <c r="J70" s="198">
        <f t="shared" si="58"/>
        <v>32</v>
      </c>
      <c r="K70" s="198">
        <f t="shared" si="58"/>
        <v>23</v>
      </c>
      <c r="L70" s="198">
        <f t="shared" si="58"/>
        <v>9</v>
      </c>
      <c r="M70" s="198">
        <f t="shared" ref="M70" si="60">+M11+M20+M37</f>
        <v>0</v>
      </c>
      <c r="N70" s="198">
        <f t="shared" si="58"/>
        <v>95</v>
      </c>
      <c r="O70" s="198">
        <f t="shared" si="58"/>
        <v>67</v>
      </c>
      <c r="P70" s="198">
        <f t="shared" si="58"/>
        <v>28</v>
      </c>
    </row>
    <row r="71" spans="1:16" hidden="1" x14ac:dyDescent="0.25">
      <c r="A71" s="42" t="s">
        <v>264</v>
      </c>
      <c r="B71" s="198">
        <f t="shared" ref="B71:P71" si="61">+B19+B34+B36</f>
        <v>8243</v>
      </c>
      <c r="C71" s="198">
        <f t="shared" si="61"/>
        <v>3918</v>
      </c>
      <c r="D71" s="198">
        <f t="shared" si="61"/>
        <v>4325</v>
      </c>
      <c r="E71" s="198">
        <f t="shared" si="61"/>
        <v>0</v>
      </c>
      <c r="F71" s="198">
        <f t="shared" si="61"/>
        <v>8243</v>
      </c>
      <c r="G71" s="198">
        <f t="shared" si="61"/>
        <v>3918</v>
      </c>
      <c r="H71" s="198">
        <f t="shared" si="61"/>
        <v>4325</v>
      </c>
      <c r="I71" s="198">
        <f t="shared" ref="I71" si="62">+I19+I34+I36</f>
        <v>0</v>
      </c>
      <c r="J71" s="198">
        <f t="shared" si="61"/>
        <v>0</v>
      </c>
      <c r="K71" s="198">
        <f t="shared" si="61"/>
        <v>0</v>
      </c>
      <c r="L71" s="198">
        <f t="shared" si="61"/>
        <v>0</v>
      </c>
      <c r="M71" s="198">
        <f t="shared" ref="M71" si="63">+M19+M34+M36</f>
        <v>0</v>
      </c>
      <c r="N71" s="198">
        <f t="shared" si="61"/>
        <v>0</v>
      </c>
      <c r="O71" s="198">
        <f t="shared" si="61"/>
        <v>0</v>
      </c>
      <c r="P71" s="198">
        <f t="shared" si="61"/>
        <v>0</v>
      </c>
    </row>
    <row r="72" spans="1:16" hidden="1" x14ac:dyDescent="0.25">
      <c r="A72" s="42" t="s">
        <v>265</v>
      </c>
      <c r="B72" s="198">
        <f t="shared" ref="B72:P72" si="64">+B18+B33+B35</f>
        <v>43334</v>
      </c>
      <c r="C72" s="198">
        <f t="shared" si="64"/>
        <v>20500</v>
      </c>
      <c r="D72" s="198">
        <f t="shared" si="64"/>
        <v>22834</v>
      </c>
      <c r="E72" s="198">
        <f t="shared" si="64"/>
        <v>0</v>
      </c>
      <c r="F72" s="198">
        <f t="shared" si="64"/>
        <v>43332</v>
      </c>
      <c r="G72" s="198">
        <f t="shared" si="64"/>
        <v>20498</v>
      </c>
      <c r="H72" s="198">
        <f t="shared" si="64"/>
        <v>22834</v>
      </c>
      <c r="I72" s="198">
        <f t="shared" ref="I72" si="65">+I18+I33+I35</f>
        <v>0</v>
      </c>
      <c r="J72" s="198">
        <f t="shared" si="64"/>
        <v>2</v>
      </c>
      <c r="K72" s="198">
        <f t="shared" si="64"/>
        <v>2</v>
      </c>
      <c r="L72" s="198">
        <f t="shared" si="64"/>
        <v>0</v>
      </c>
      <c r="M72" s="198">
        <f t="shared" ref="M72" si="66">+M18+M33+M35</f>
        <v>0</v>
      </c>
      <c r="N72" s="198">
        <f t="shared" si="64"/>
        <v>0</v>
      </c>
      <c r="O72" s="198">
        <f t="shared" si="64"/>
        <v>0</v>
      </c>
      <c r="P72" s="198">
        <f t="shared" si="64"/>
        <v>0</v>
      </c>
    </row>
    <row r="73" spans="1:16" hidden="1" x14ac:dyDescent="0.25">
      <c r="A73" s="42" t="s">
        <v>215</v>
      </c>
      <c r="B73" s="198">
        <f>+B42</f>
        <v>1201</v>
      </c>
      <c r="C73" s="198">
        <f t="shared" ref="C73:P73" si="67">+C42</f>
        <v>707</v>
      </c>
      <c r="D73" s="198">
        <f t="shared" si="67"/>
        <v>494</v>
      </c>
      <c r="E73" s="198">
        <f t="shared" si="67"/>
        <v>0</v>
      </c>
      <c r="F73" s="198">
        <f t="shared" si="67"/>
        <v>0</v>
      </c>
      <c r="G73" s="198">
        <f t="shared" si="67"/>
        <v>0</v>
      </c>
      <c r="H73" s="198">
        <f t="shared" si="67"/>
        <v>0</v>
      </c>
      <c r="I73" s="198">
        <f t="shared" ref="I73" si="68">+I42</f>
        <v>0</v>
      </c>
      <c r="J73" s="198">
        <f t="shared" si="67"/>
        <v>0</v>
      </c>
      <c r="K73" s="198">
        <f t="shared" si="67"/>
        <v>0</v>
      </c>
      <c r="L73" s="198">
        <f t="shared" si="67"/>
        <v>0</v>
      </c>
      <c r="M73" s="198">
        <f t="shared" ref="M73" si="69">+M42</f>
        <v>0</v>
      </c>
      <c r="N73" s="198">
        <f t="shared" si="67"/>
        <v>1201</v>
      </c>
      <c r="O73" s="198">
        <f t="shared" si="67"/>
        <v>707</v>
      </c>
      <c r="P73" s="198">
        <f t="shared" si="67"/>
        <v>494</v>
      </c>
    </row>
    <row r="74" spans="1:16" hidden="1" x14ac:dyDescent="0.25">
      <c r="A74" s="42" t="s">
        <v>206</v>
      </c>
      <c r="B74" s="198">
        <f>+B32</f>
        <v>4261</v>
      </c>
      <c r="C74" s="198">
        <f t="shared" ref="C74:P74" si="70">+C32</f>
        <v>1410</v>
      </c>
      <c r="D74" s="198">
        <f t="shared" si="70"/>
        <v>2851</v>
      </c>
      <c r="E74" s="198">
        <f t="shared" si="70"/>
        <v>0</v>
      </c>
      <c r="F74" s="198">
        <f t="shared" si="70"/>
        <v>4261</v>
      </c>
      <c r="G74" s="198">
        <f t="shared" si="70"/>
        <v>1410</v>
      </c>
      <c r="H74" s="198">
        <f t="shared" si="70"/>
        <v>2851</v>
      </c>
      <c r="I74" s="198">
        <f t="shared" ref="I74" si="71">+I32</f>
        <v>0</v>
      </c>
      <c r="J74" s="198" t="str">
        <f t="shared" si="70"/>
        <v>.</v>
      </c>
      <c r="K74" s="198" t="str">
        <f t="shared" si="70"/>
        <v>.</v>
      </c>
      <c r="L74" s="198" t="str">
        <f t="shared" si="70"/>
        <v>.</v>
      </c>
      <c r="M74" s="198">
        <f t="shared" ref="M74" si="72">+M32</f>
        <v>0</v>
      </c>
      <c r="N74" s="198" t="str">
        <f t="shared" si="70"/>
        <v>.</v>
      </c>
      <c r="O74" s="198" t="str">
        <f t="shared" si="70"/>
        <v>.</v>
      </c>
      <c r="P74" s="198" t="str">
        <f t="shared" si="70"/>
        <v>.</v>
      </c>
    </row>
  </sheetData>
  <mergeCells count="18">
    <mergeCell ref="A43:P43"/>
    <mergeCell ref="A1:P1"/>
    <mergeCell ref="A2:P2"/>
    <mergeCell ref="A3:P3"/>
    <mergeCell ref="A4:P4"/>
    <mergeCell ref="A5:A6"/>
    <mergeCell ref="B5:D5"/>
    <mergeCell ref="F5:H5"/>
    <mergeCell ref="J5:L5"/>
    <mergeCell ref="N5:P5"/>
    <mergeCell ref="A57:P57"/>
    <mergeCell ref="A58:P58"/>
    <mergeCell ref="A59:P59"/>
    <mergeCell ref="A60:A61"/>
    <mergeCell ref="B60:D60"/>
    <mergeCell ref="F60:H60"/>
    <mergeCell ref="J60:L60"/>
    <mergeCell ref="N60:P60"/>
  </mergeCells>
  <hyperlinks>
    <hyperlink ref="Q2" location="Contenido!A1" display="Contenido" xr:uid="{8209F530-39EB-4DF9-B114-93E549269FC2}"/>
  </hyperlinks>
  <printOptions horizontalCentered="1"/>
  <pageMargins left="0.39370078740157483" right="0.39370078740157483" top="0.39370078740157483" bottom="0.39370078740157483" header="0.31496062992125984" footer="0.31496062992125984"/>
  <pageSetup paperSize="172" scale="80"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88C0-A2FA-41AC-AE1C-1F26652C711D}">
  <sheetPr codeName="Hoja161">
    <tabColor rgb="FFAFCAFF"/>
    <pageSetUpPr fitToPage="1"/>
  </sheetPr>
  <dimension ref="A1:Z54"/>
  <sheetViews>
    <sheetView showGridLines="0" showOutlineSymbols="0" showWhiteSpace="0" topLeftCell="A22" zoomScaleNormal="100" workbookViewId="0">
      <selection activeCell="A52" sqref="A52"/>
    </sheetView>
  </sheetViews>
  <sheetFormatPr baseColWidth="10" defaultColWidth="9" defaultRowHeight="13" x14ac:dyDescent="0.25"/>
  <cols>
    <col min="1" max="1" width="42" style="4" customWidth="1"/>
    <col min="2" max="14" width="8" style="4" customWidth="1"/>
    <col min="15" max="248" width="11" style="4" customWidth="1"/>
    <col min="249" max="16384" width="9" style="4"/>
  </cols>
  <sheetData>
    <row r="1" spans="1:20" ht="14.5" x14ac:dyDescent="0.25">
      <c r="A1" s="441" t="s">
        <v>702</v>
      </c>
      <c r="B1" s="441"/>
      <c r="C1" s="441"/>
      <c r="D1" s="441"/>
      <c r="E1" s="441"/>
      <c r="F1" s="441"/>
      <c r="G1" s="441"/>
      <c r="H1" s="441"/>
      <c r="I1" s="441"/>
      <c r="J1" s="441"/>
      <c r="K1" s="441"/>
      <c r="L1" s="441"/>
      <c r="M1" s="441"/>
      <c r="N1" s="441"/>
      <c r="O1" s="19"/>
    </row>
    <row r="2" spans="1:20" ht="14.5" x14ac:dyDescent="0.25">
      <c r="A2" s="441" t="s">
        <v>703</v>
      </c>
      <c r="B2" s="441"/>
      <c r="C2" s="441"/>
      <c r="D2" s="441"/>
      <c r="E2" s="441"/>
      <c r="F2" s="441"/>
      <c r="G2" s="441"/>
      <c r="H2" s="441"/>
      <c r="I2" s="441"/>
      <c r="J2" s="441"/>
      <c r="K2" s="441"/>
      <c r="L2" s="441"/>
      <c r="M2" s="441"/>
      <c r="N2" s="489"/>
      <c r="O2" s="91" t="s">
        <v>0</v>
      </c>
    </row>
    <row r="3" spans="1:20" s="54" customFormat="1" ht="14.5" x14ac:dyDescent="0.25">
      <c r="A3" s="441" t="s">
        <v>186</v>
      </c>
      <c r="B3" s="441"/>
      <c r="C3" s="441"/>
      <c r="D3" s="441"/>
      <c r="E3" s="441"/>
      <c r="F3" s="441"/>
      <c r="G3" s="441"/>
      <c r="H3" s="441"/>
      <c r="I3" s="441"/>
      <c r="J3" s="441"/>
      <c r="K3" s="441"/>
      <c r="L3" s="441"/>
      <c r="M3" s="441"/>
      <c r="N3" s="441"/>
      <c r="O3" s="6"/>
    </row>
    <row r="4" spans="1:20" ht="14.5" x14ac:dyDescent="0.25">
      <c r="A4" s="441" t="s">
        <v>904</v>
      </c>
      <c r="B4" s="441"/>
      <c r="C4" s="441"/>
      <c r="D4" s="441"/>
      <c r="E4" s="441"/>
      <c r="F4" s="441"/>
      <c r="G4" s="441"/>
      <c r="H4" s="441"/>
      <c r="I4" s="441"/>
      <c r="J4" s="441"/>
      <c r="K4" s="441"/>
      <c r="L4" s="441"/>
      <c r="M4" s="441"/>
      <c r="N4" s="441"/>
    </row>
    <row r="5" spans="1:20" ht="14.5" x14ac:dyDescent="0.25">
      <c r="A5" s="441" t="s">
        <v>910</v>
      </c>
      <c r="B5" s="441"/>
      <c r="C5" s="441"/>
      <c r="D5" s="441"/>
      <c r="E5" s="441"/>
      <c r="F5" s="441"/>
      <c r="G5" s="441"/>
      <c r="H5" s="441"/>
      <c r="I5" s="441"/>
      <c r="J5" s="441"/>
      <c r="K5" s="441"/>
      <c r="L5" s="441"/>
      <c r="M5" s="441"/>
      <c r="N5" s="441"/>
    </row>
    <row r="6" spans="1:20" s="86" customFormat="1" ht="19.149999999999999" customHeight="1" x14ac:dyDescent="0.25">
      <c r="A6" s="146" t="s">
        <v>187</v>
      </c>
      <c r="B6" s="147">
        <v>2013</v>
      </c>
      <c r="C6" s="147">
        <v>2014</v>
      </c>
      <c r="D6" s="147">
        <v>2015</v>
      </c>
      <c r="E6" s="147">
        <v>2016</v>
      </c>
      <c r="F6" s="147">
        <v>2017</v>
      </c>
      <c r="G6" s="147">
        <v>2018</v>
      </c>
      <c r="H6" s="147">
        <v>2019</v>
      </c>
      <c r="I6" s="147">
        <v>2020</v>
      </c>
      <c r="J6" s="147">
        <v>2021</v>
      </c>
      <c r="K6" s="147">
        <v>2022</v>
      </c>
      <c r="L6" s="147">
        <v>2023</v>
      </c>
      <c r="M6" s="147">
        <v>2024</v>
      </c>
      <c r="N6" s="147">
        <v>2025</v>
      </c>
    </row>
    <row r="7" spans="1:20" x14ac:dyDescent="0.25">
      <c r="A7" s="215"/>
      <c r="B7" s="227"/>
      <c r="C7" s="227"/>
      <c r="D7" s="227"/>
      <c r="E7" s="227"/>
      <c r="F7" s="227"/>
      <c r="G7" s="227"/>
      <c r="H7" s="227"/>
      <c r="I7" s="227"/>
      <c r="J7" s="227"/>
      <c r="K7" s="227"/>
      <c r="L7" s="227"/>
      <c r="M7" s="227"/>
      <c r="N7" s="227"/>
    </row>
    <row r="8" spans="1:20" s="6" customFormat="1" x14ac:dyDescent="0.25">
      <c r="A8" s="157" t="s">
        <v>321</v>
      </c>
      <c r="B8" s="67">
        <v>60.641942683604867</v>
      </c>
      <c r="C8" s="67">
        <v>62.719135897247035</v>
      </c>
      <c r="D8" s="67">
        <v>58.140324881343872</v>
      </c>
      <c r="E8" s="67">
        <v>62.188264325700693</v>
      </c>
      <c r="F8" s="67">
        <v>65.982297896464559</v>
      </c>
      <c r="G8" s="67">
        <v>83.260117080368843</v>
      </c>
      <c r="H8" s="67">
        <v>90.075574461497382</v>
      </c>
      <c r="I8" s="67">
        <v>92.930432653578791</v>
      </c>
      <c r="J8" s="67">
        <v>92.385951060136762</v>
      </c>
      <c r="K8" s="67">
        <v>95.952343422410308</v>
      </c>
      <c r="L8" s="67">
        <v>102.38921345621395</v>
      </c>
      <c r="M8" s="67">
        <v>103.1433703940999</v>
      </c>
      <c r="N8" s="67">
        <v>99.645795093754643</v>
      </c>
      <c r="Q8" s="25"/>
      <c r="R8" s="25"/>
      <c r="S8" s="46"/>
      <c r="T8" s="46"/>
    </row>
    <row r="9" spans="1:20" s="8" customFormat="1" x14ac:dyDescent="0.25">
      <c r="A9" s="93" t="s">
        <v>189</v>
      </c>
      <c r="B9" s="68">
        <v>60.309080375750057</v>
      </c>
      <c r="C9" s="68">
        <v>62.239512653409378</v>
      </c>
      <c r="D9" s="68">
        <v>57.502353084937816</v>
      </c>
      <c r="E9" s="68">
        <v>61.589163287704338</v>
      </c>
      <c r="F9" s="68">
        <v>65.37289963628352</v>
      </c>
      <c r="G9" s="68">
        <v>82.646480399027197</v>
      </c>
      <c r="H9" s="68">
        <v>89.545827754701918</v>
      </c>
      <c r="I9" s="68">
        <v>92.483782265817609</v>
      </c>
      <c r="J9" s="68">
        <v>91.691883155575169</v>
      </c>
      <c r="K9" s="68">
        <v>95.290714168441198</v>
      </c>
      <c r="L9" s="68">
        <v>101.56380540883451</v>
      </c>
      <c r="M9" s="68">
        <v>102.24349128288274</v>
      </c>
      <c r="N9" s="68">
        <v>98.805917049558815</v>
      </c>
      <c r="Q9" s="7"/>
      <c r="R9" s="7"/>
      <c r="S9" s="47"/>
      <c r="T9" s="47"/>
    </row>
    <row r="10" spans="1:20" s="8" customFormat="1" ht="14.5" x14ac:dyDescent="0.25">
      <c r="A10" s="93" t="s">
        <v>260</v>
      </c>
      <c r="B10" s="68">
        <v>0.33286230785481152</v>
      </c>
      <c r="C10" s="68">
        <v>0.4796232438376572</v>
      </c>
      <c r="D10" s="68">
        <v>0.63797179640605639</v>
      </c>
      <c r="E10" s="68">
        <v>0.59910103799635606</v>
      </c>
      <c r="F10" s="68">
        <v>0.60939826018103815</v>
      </c>
      <c r="G10" s="68">
        <v>0.61363668134164917</v>
      </c>
      <c r="H10" s="68">
        <v>0.52974670679545999</v>
      </c>
      <c r="I10" s="68">
        <v>0.44665038776116728</v>
      </c>
      <c r="J10" s="68">
        <v>0.69406790456158807</v>
      </c>
      <c r="K10" s="68">
        <v>0.66162925396911509</v>
      </c>
      <c r="L10" s="68">
        <v>0.82540804737943552</v>
      </c>
      <c r="M10" s="68">
        <v>0.89987911121716213</v>
      </c>
      <c r="N10" s="68">
        <v>0.83987804419583778</v>
      </c>
      <c r="Q10" s="7"/>
      <c r="R10" s="7"/>
      <c r="S10" s="47"/>
      <c r="T10" s="47"/>
    </row>
    <row r="11" spans="1:20" x14ac:dyDescent="0.25">
      <c r="A11" s="230"/>
      <c r="B11" s="228"/>
      <c r="C11" s="228"/>
      <c r="D11" s="228"/>
      <c r="E11" s="228"/>
      <c r="F11" s="228"/>
      <c r="G11" s="228"/>
      <c r="H11" s="228"/>
      <c r="I11" s="228"/>
      <c r="J11" s="228"/>
      <c r="K11" s="228"/>
      <c r="L11" s="228"/>
      <c r="M11" s="228"/>
      <c r="N11" s="228"/>
      <c r="O11" s="233"/>
      <c r="P11" s="226"/>
    </row>
    <row r="12" spans="1:20" s="6" customFormat="1" x14ac:dyDescent="0.25">
      <c r="A12" s="157" t="s">
        <v>322</v>
      </c>
      <c r="B12" s="67">
        <v>85.734170770278624</v>
      </c>
      <c r="C12" s="67">
        <v>90.331992796268594</v>
      </c>
      <c r="D12" s="67">
        <v>90.888760854528229</v>
      </c>
      <c r="E12" s="67">
        <v>82.444087387974648</v>
      </c>
      <c r="F12" s="67">
        <v>86.179862538631497</v>
      </c>
      <c r="G12" s="67">
        <v>102.20593011233845</v>
      </c>
      <c r="H12" s="67">
        <v>90.975790774847212</v>
      </c>
      <c r="I12" s="67">
        <v>93.292192661019271</v>
      </c>
      <c r="J12" s="67">
        <v>95.301884811378116</v>
      </c>
      <c r="K12" s="67">
        <v>95.444907943559272</v>
      </c>
      <c r="L12" s="67">
        <v>97.956269750871186</v>
      </c>
      <c r="M12" s="67">
        <v>104.68109051708572</v>
      </c>
      <c r="N12" s="67">
        <v>105.93442946018641</v>
      </c>
      <c r="O12" s="35"/>
      <c r="P12" s="341"/>
      <c r="Q12" s="25"/>
      <c r="R12" s="25"/>
      <c r="S12" s="46"/>
      <c r="T12" s="46"/>
    </row>
    <row r="13" spans="1:20" s="8" customFormat="1" x14ac:dyDescent="0.25">
      <c r="A13" s="93" t="s">
        <v>189</v>
      </c>
      <c r="B13" s="68">
        <v>85.182879337032475</v>
      </c>
      <c r="C13" s="68">
        <v>89.797546740379346</v>
      </c>
      <c r="D13" s="68">
        <v>90.521992219258223</v>
      </c>
      <c r="E13" s="68">
        <v>82.037642075880669</v>
      </c>
      <c r="F13" s="68">
        <v>85.894755436183331</v>
      </c>
      <c r="G13" s="68">
        <v>101.97491125238069</v>
      </c>
      <c r="H13" s="68">
        <v>90.758972126545828</v>
      </c>
      <c r="I13" s="68">
        <v>93.064579304310072</v>
      </c>
      <c r="J13" s="68">
        <v>95.122674474676558</v>
      </c>
      <c r="K13" s="68">
        <v>95.320503708959052</v>
      </c>
      <c r="L13" s="68">
        <v>97.429261096324851</v>
      </c>
      <c r="M13" s="68">
        <v>104.0294082485875</v>
      </c>
      <c r="N13" s="68">
        <v>105.17511846753997</v>
      </c>
      <c r="O13" s="233"/>
      <c r="P13" s="342"/>
      <c r="Q13" s="7"/>
      <c r="R13" s="7"/>
      <c r="S13" s="47"/>
      <c r="T13" s="47"/>
    </row>
    <row r="14" spans="1:20" s="8" customFormat="1" ht="14.5" x14ac:dyDescent="0.25">
      <c r="A14" s="93" t="s">
        <v>260</v>
      </c>
      <c r="B14" s="68">
        <v>0.55129143324614072</v>
      </c>
      <c r="C14" s="68">
        <v>0.53444605588924976</v>
      </c>
      <c r="D14" s="68">
        <v>0.36676863527000242</v>
      </c>
      <c r="E14" s="68">
        <v>0.40644531209398094</v>
      </c>
      <c r="F14" s="68">
        <v>0.28510710244817339</v>
      </c>
      <c r="G14" s="68">
        <v>0.23101885995774085</v>
      </c>
      <c r="H14" s="68">
        <v>0.21681864830138503</v>
      </c>
      <c r="I14" s="68">
        <v>0.22761335670919836</v>
      </c>
      <c r="J14" s="68">
        <v>0.17921033670154868</v>
      </c>
      <c r="K14" s="68">
        <v>0.12440423460021055</v>
      </c>
      <c r="L14" s="68">
        <v>0.52700865454633739</v>
      </c>
      <c r="M14" s="68">
        <v>0.65168226849821265</v>
      </c>
      <c r="N14" s="68">
        <v>0.7593109926464332</v>
      </c>
      <c r="Q14" s="7"/>
      <c r="R14" s="7"/>
      <c r="S14" s="47"/>
      <c r="T14" s="47"/>
    </row>
    <row r="15" spans="1:20" x14ac:dyDescent="0.25">
      <c r="A15" s="230"/>
      <c r="B15" s="231"/>
      <c r="C15" s="228"/>
      <c r="D15" s="228"/>
      <c r="E15" s="228"/>
      <c r="F15" s="228"/>
      <c r="G15" s="228"/>
      <c r="H15" s="228"/>
      <c r="I15" s="228"/>
      <c r="J15" s="228"/>
      <c r="K15" s="228"/>
      <c r="L15" s="228"/>
      <c r="M15" s="228"/>
      <c r="N15" s="228"/>
    </row>
    <row r="16" spans="1:20" s="6" customFormat="1" x14ac:dyDescent="0.25">
      <c r="A16" s="157" t="s">
        <v>195</v>
      </c>
      <c r="B16" s="67">
        <v>105.42819849607288</v>
      </c>
      <c r="C16" s="67">
        <v>104.0155154323769</v>
      </c>
      <c r="D16" s="67">
        <v>103.75488651630005</v>
      </c>
      <c r="E16" s="67">
        <v>104.59998595768585</v>
      </c>
      <c r="F16" s="67">
        <v>103.21514523076145</v>
      </c>
      <c r="G16" s="67">
        <v>105.51373811782032</v>
      </c>
      <c r="H16" s="67">
        <v>108.82861631945315</v>
      </c>
      <c r="I16" s="67">
        <v>108.29747976319962</v>
      </c>
      <c r="J16" s="67">
        <v>107.19032335707983</v>
      </c>
      <c r="K16" s="67">
        <v>106.19693118345019</v>
      </c>
      <c r="L16" s="67">
        <v>106.15687371317387</v>
      </c>
      <c r="M16" s="67">
        <v>104.77418209383249</v>
      </c>
      <c r="N16" s="67">
        <v>104.1353754741815</v>
      </c>
      <c r="Q16" s="25"/>
      <c r="R16" s="25"/>
      <c r="S16" s="46"/>
      <c r="T16" s="46"/>
    </row>
    <row r="17" spans="1:20" s="8" customFormat="1" x14ac:dyDescent="0.25">
      <c r="A17" s="93" t="s">
        <v>196</v>
      </c>
      <c r="B17" s="68">
        <v>99.543982020989802</v>
      </c>
      <c r="C17" s="68">
        <v>97.755117916778673</v>
      </c>
      <c r="D17" s="68">
        <v>97.669589347272435</v>
      </c>
      <c r="E17" s="68">
        <v>97.795521136633838</v>
      </c>
      <c r="F17" s="68">
        <v>96.792014051920631</v>
      </c>
      <c r="G17" s="68">
        <v>98.567458828950933</v>
      </c>
      <c r="H17" s="68">
        <v>102.34288487340251</v>
      </c>
      <c r="I17" s="68">
        <v>101.81519058122117</v>
      </c>
      <c r="J17" s="68">
        <v>100.69088814461102</v>
      </c>
      <c r="K17" s="68">
        <v>100.42933809190939</v>
      </c>
      <c r="L17" s="68">
        <v>101.09294177948595</v>
      </c>
      <c r="M17" s="68">
        <v>100.46458826451644</v>
      </c>
      <c r="N17" s="68">
        <v>100.251983493682</v>
      </c>
      <c r="O17" s="35"/>
      <c r="P17" s="342"/>
      <c r="Q17" s="7"/>
      <c r="R17" s="7"/>
      <c r="S17" s="47"/>
      <c r="T17" s="47"/>
    </row>
    <row r="18" spans="1:20" s="8" customFormat="1" x14ac:dyDescent="0.25">
      <c r="A18" s="93" t="s">
        <v>242</v>
      </c>
      <c r="B18" s="68">
        <v>6.7192978369796E-2</v>
      </c>
      <c r="C18" s="68">
        <v>6.7774514748924555E-2</v>
      </c>
      <c r="D18" s="68">
        <v>5.7855029264739691E-2</v>
      </c>
      <c r="E18" s="68">
        <v>5.5185003395394165E-2</v>
      </c>
      <c r="F18" s="68">
        <v>6.1830202510695945E-2</v>
      </c>
      <c r="G18" s="68">
        <v>5.8888954031484975E-2</v>
      </c>
      <c r="H18" s="68">
        <v>5.8238684962680004E-2</v>
      </c>
      <c r="I18" s="68">
        <v>5.6260714354030399E-2</v>
      </c>
      <c r="J18" s="68">
        <v>6.443140199124904E-2</v>
      </c>
      <c r="K18" s="68">
        <v>7.1147745515111258E-2</v>
      </c>
      <c r="L18" s="68">
        <v>6.2421004219268744E-2</v>
      </c>
      <c r="M18" s="68">
        <v>5.9659388316643934E-2</v>
      </c>
      <c r="N18" s="68">
        <v>5.9155822951452268E-2</v>
      </c>
      <c r="O18" s="35"/>
      <c r="P18" s="342"/>
      <c r="Q18" s="7"/>
      <c r="R18" s="7"/>
      <c r="S18" s="47"/>
      <c r="T18" s="47"/>
    </row>
    <row r="19" spans="1:20" s="8" customFormat="1" ht="14.5" x14ac:dyDescent="0.25">
      <c r="A19" s="93" t="s">
        <v>920</v>
      </c>
      <c r="B19" s="68">
        <v>3.4898627621933582</v>
      </c>
      <c r="C19" s="68">
        <v>3.968963034683795</v>
      </c>
      <c r="D19" s="68">
        <v>3.8756295172231869</v>
      </c>
      <c r="E19" s="68">
        <v>4.5592486669732626</v>
      </c>
      <c r="F19" s="68">
        <v>4.2339487436564545</v>
      </c>
      <c r="G19" s="68">
        <v>4.638050398072326</v>
      </c>
      <c r="H19" s="68">
        <v>4.350385978227262</v>
      </c>
      <c r="I19" s="68">
        <v>4.411631171651587</v>
      </c>
      <c r="J19" s="68">
        <v>4.5163554064719209</v>
      </c>
      <c r="K19" s="68">
        <v>3.9120246450414111</v>
      </c>
      <c r="L19" s="68">
        <v>3.3443339464861261</v>
      </c>
      <c r="M19" s="68">
        <v>2.624102255576354</v>
      </c>
      <c r="N19" s="68">
        <v>2.0904071562804858</v>
      </c>
      <c r="O19" s="233"/>
      <c r="P19" s="342"/>
      <c r="Q19" s="7"/>
      <c r="R19" s="7"/>
      <c r="S19" s="47"/>
      <c r="T19" s="47"/>
    </row>
    <row r="20" spans="1:20" s="8" customFormat="1" x14ac:dyDescent="0.25">
      <c r="A20" s="93" t="s">
        <v>97</v>
      </c>
      <c r="B20" s="68">
        <v>0.96683229987650898</v>
      </c>
      <c r="C20" s="68">
        <v>0.81307554952016259</v>
      </c>
      <c r="D20" s="68">
        <v>0.76022385045220453</v>
      </c>
      <c r="E20" s="68">
        <v>0.62484374362434358</v>
      </c>
      <c r="F20" s="68">
        <v>0.58137868862530706</v>
      </c>
      <c r="G20" s="68">
        <v>0.49161371254432273</v>
      </c>
      <c r="H20" s="68">
        <v>0.381835588627496</v>
      </c>
      <c r="I20" s="68">
        <v>0.28987453997252383</v>
      </c>
      <c r="J20" s="68">
        <v>0.17614181909553064</v>
      </c>
      <c r="K20" s="68">
        <v>0.15286853061141553</v>
      </c>
      <c r="L20" s="68">
        <v>0.13312006276152294</v>
      </c>
      <c r="M20" s="68">
        <v>0.16417717166526824</v>
      </c>
      <c r="N20" s="68">
        <v>0.13544805493249187</v>
      </c>
      <c r="Q20" s="7"/>
      <c r="R20" s="7"/>
      <c r="S20" s="47"/>
      <c r="T20" s="47"/>
    </row>
    <row r="21" spans="1:20" s="8" customFormat="1" x14ac:dyDescent="0.25">
      <c r="A21" s="93" t="s">
        <v>704</v>
      </c>
      <c r="B21" s="68">
        <v>0.46090869803333917</v>
      </c>
      <c r="C21" s="68">
        <v>0.5257990579714954</v>
      </c>
      <c r="D21" s="68">
        <v>0.52025696770640917</v>
      </c>
      <c r="E21" s="68">
        <v>0.6800287470197377</v>
      </c>
      <c r="F21" s="68">
        <v>0.72055126459461216</v>
      </c>
      <c r="G21" s="68">
        <v>1.0288118376537578</v>
      </c>
      <c r="H21" s="68">
        <v>1.0758830748368782</v>
      </c>
      <c r="I21" s="68">
        <v>1.1803761593574111</v>
      </c>
      <c r="J21" s="68">
        <v>1.233872343252213</v>
      </c>
      <c r="K21" s="68">
        <v>1.0863798169675813</v>
      </c>
      <c r="L21" s="68">
        <v>0.96159668865382453</v>
      </c>
      <c r="M21" s="68">
        <v>0.87098152790520256</v>
      </c>
      <c r="N21" s="68">
        <v>0.93546013675213191</v>
      </c>
      <c r="Q21" s="7"/>
      <c r="R21" s="7"/>
      <c r="S21" s="47"/>
      <c r="T21" s="47"/>
    </row>
    <row r="22" spans="1:20" s="8" customFormat="1" ht="14.5" x14ac:dyDescent="0.25">
      <c r="A22" s="93" t="s">
        <v>260</v>
      </c>
      <c r="B22" s="68">
        <v>0.89941973661007979</v>
      </c>
      <c r="C22" s="68">
        <v>0.88478535867386343</v>
      </c>
      <c r="D22" s="68">
        <v>0.8713318043810796</v>
      </c>
      <c r="E22" s="68">
        <v>0.88515866003927057</v>
      </c>
      <c r="F22" s="68">
        <v>0.82542227945374291</v>
      </c>
      <c r="G22" s="68">
        <v>0.72891438656749175</v>
      </c>
      <c r="H22" s="68">
        <v>0.61938811939632232</v>
      </c>
      <c r="I22" s="68">
        <v>0.54414659664288778</v>
      </c>
      <c r="J22" s="68">
        <v>0.50863424165788063</v>
      </c>
      <c r="K22" s="68">
        <v>0.54517235340526427</v>
      </c>
      <c r="L22" s="68">
        <v>0.56246023156717428</v>
      </c>
      <c r="M22" s="68">
        <v>0.59067348585257395</v>
      </c>
      <c r="N22" s="68">
        <v>0.6629208095829412</v>
      </c>
      <c r="Q22" s="7"/>
      <c r="R22" s="7"/>
      <c r="S22" s="47"/>
      <c r="T22" s="47"/>
    </row>
    <row r="23" spans="1:20" x14ac:dyDescent="0.25">
      <c r="A23" s="230"/>
      <c r="B23" s="231"/>
      <c r="C23" s="228"/>
      <c r="D23" s="228"/>
      <c r="E23" s="228"/>
      <c r="F23" s="231"/>
      <c r="G23" s="228"/>
      <c r="H23" s="228"/>
      <c r="I23" s="231"/>
      <c r="J23" s="231"/>
      <c r="K23" s="231"/>
      <c r="L23" s="231"/>
      <c r="M23" s="231"/>
      <c r="N23" s="231"/>
    </row>
    <row r="24" spans="1:20" s="6" customFormat="1" x14ac:dyDescent="0.25">
      <c r="A24" s="157" t="s">
        <v>199</v>
      </c>
      <c r="B24" s="67">
        <v>108.9603653253407</v>
      </c>
      <c r="C24" s="67">
        <v>114.35305835092137</v>
      </c>
      <c r="D24" s="67">
        <v>115.7080309578631</v>
      </c>
      <c r="E24" s="67">
        <v>118.20357428442725</v>
      </c>
      <c r="F24" s="67">
        <v>121.51496575392973</v>
      </c>
      <c r="G24" s="67">
        <v>125.96450964771051</v>
      </c>
      <c r="H24" s="67">
        <v>132.84953566581024</v>
      </c>
      <c r="I24" s="67">
        <v>132.67862948437477</v>
      </c>
      <c r="J24" s="67">
        <v>138.90319741396976</v>
      </c>
      <c r="K24" s="67">
        <v>131.90722725325315</v>
      </c>
      <c r="L24" s="67">
        <v>125.50992448535084</v>
      </c>
      <c r="M24" s="67">
        <v>121.8107667206767</v>
      </c>
      <c r="N24" s="67">
        <v>121.85741595031159</v>
      </c>
      <c r="Q24" s="25"/>
      <c r="R24" s="25"/>
      <c r="S24" s="46"/>
      <c r="T24" s="46"/>
    </row>
    <row r="25" spans="1:20" s="8" customFormat="1" x14ac:dyDescent="0.25">
      <c r="A25" s="93" t="s">
        <v>200</v>
      </c>
      <c r="B25" s="68">
        <v>88.484935600447145</v>
      </c>
      <c r="C25" s="68">
        <v>91.775723324990906</v>
      </c>
      <c r="D25" s="68">
        <v>93.5372437109136</v>
      </c>
      <c r="E25" s="68">
        <v>94.445384961087214</v>
      </c>
      <c r="F25" s="68">
        <v>95.318887059913607</v>
      </c>
      <c r="G25" s="68">
        <v>96.843534389966322</v>
      </c>
      <c r="H25" s="68">
        <v>101.84254739929574</v>
      </c>
      <c r="I25" s="68">
        <v>102.26190769204113</v>
      </c>
      <c r="J25" s="68">
        <v>108.20833824844125</v>
      </c>
      <c r="K25" s="68">
        <v>106.79836437179429</v>
      </c>
      <c r="L25" s="68">
        <v>103.51666245452029</v>
      </c>
      <c r="M25" s="68">
        <v>102.021925957742</v>
      </c>
      <c r="N25" s="68">
        <v>102.44677811565113</v>
      </c>
      <c r="Q25" s="7"/>
      <c r="R25" s="7"/>
      <c r="S25" s="47"/>
      <c r="T25" s="47"/>
    </row>
    <row r="26" spans="1:20" s="8" customFormat="1" ht="14.5" x14ac:dyDescent="0.25">
      <c r="A26" s="93" t="s">
        <v>924</v>
      </c>
      <c r="B26" s="68">
        <v>5.5902744693959239</v>
      </c>
      <c r="C26" s="68">
        <v>6.5990969893317653</v>
      </c>
      <c r="D26" s="68">
        <v>5.7519488749981731</v>
      </c>
      <c r="E26" s="68">
        <v>6.5977235670743068</v>
      </c>
      <c r="F26" s="68">
        <v>6.843636536953988</v>
      </c>
      <c r="G26" s="68">
        <v>7.2896250611161104</v>
      </c>
      <c r="H26" s="68">
        <v>7.612987850359529</v>
      </c>
      <c r="I26" s="68">
        <v>7.9426851877034732</v>
      </c>
      <c r="J26" s="68">
        <v>8.0514942349696241</v>
      </c>
      <c r="K26" s="68">
        <v>6.9078991746221812</v>
      </c>
      <c r="L26" s="68">
        <v>5.5201596540092206</v>
      </c>
      <c r="M26" s="68">
        <v>4.1972514399974816</v>
      </c>
      <c r="N26" s="68">
        <v>3.3771632618024889</v>
      </c>
      <c r="Q26" s="7"/>
      <c r="R26" s="7"/>
      <c r="S26" s="47"/>
      <c r="T26" s="47"/>
    </row>
    <row r="27" spans="1:20" s="8" customFormat="1" x14ac:dyDescent="0.25">
      <c r="A27" s="93" t="s">
        <v>206</v>
      </c>
      <c r="B27" s="68">
        <v>0.66851315926667987</v>
      </c>
      <c r="C27" s="68">
        <v>0.43457589114663164</v>
      </c>
      <c r="D27" s="68">
        <v>0.22578354197440045</v>
      </c>
      <c r="E27" s="68">
        <v>0.17238101055835714</v>
      </c>
      <c r="F27" s="68">
        <v>0.53335139285338329</v>
      </c>
      <c r="G27" s="68">
        <v>0.67941366801267067</v>
      </c>
      <c r="H27" s="68">
        <v>0.87325448871771061</v>
      </c>
      <c r="I27" s="68">
        <v>0.91134376670254713</v>
      </c>
      <c r="J27" s="68">
        <v>0.94001149178721821</v>
      </c>
      <c r="K27" s="68">
        <v>0.9535944359509696</v>
      </c>
      <c r="L27" s="68">
        <v>0.95564869987657852</v>
      </c>
      <c r="M27" s="68">
        <v>1.0329880301249661</v>
      </c>
      <c r="N27" s="68">
        <v>1.1247532170189467</v>
      </c>
      <c r="O27" s="35"/>
      <c r="P27" s="342"/>
      <c r="Q27" s="7"/>
      <c r="R27" s="7"/>
      <c r="S27" s="47"/>
      <c r="T27" s="47"/>
    </row>
    <row r="28" spans="1:20" s="8" customFormat="1" x14ac:dyDescent="0.25">
      <c r="A28" s="93" t="s">
        <v>207</v>
      </c>
      <c r="B28" s="68">
        <v>3.7791012495169771</v>
      </c>
      <c r="C28" s="68">
        <v>4.0576971779062632</v>
      </c>
      <c r="D28" s="68">
        <v>4.1063438836591404</v>
      </c>
      <c r="E28" s="68">
        <v>4.096283569416368</v>
      </c>
      <c r="F28" s="68">
        <v>4.2644718823320957</v>
      </c>
      <c r="G28" s="68">
        <v>4.2659567649663721</v>
      </c>
      <c r="H28" s="68">
        <v>4.2756541799026122</v>
      </c>
      <c r="I28" s="68">
        <v>3.9428548961602283</v>
      </c>
      <c r="J28" s="68">
        <v>2.2791663247025475</v>
      </c>
      <c r="K28" s="68">
        <v>0.60027479678857276</v>
      </c>
      <c r="L28" s="68">
        <v>0.20352989009142569</v>
      </c>
      <c r="M28" s="67" t="s">
        <v>191</v>
      </c>
      <c r="N28" s="67" t="s">
        <v>191</v>
      </c>
      <c r="O28" s="35"/>
      <c r="P28" s="342"/>
      <c r="Q28" s="7"/>
      <c r="R28" s="7"/>
      <c r="S28" s="47"/>
      <c r="T28" s="47"/>
    </row>
    <row r="29" spans="1:20" s="8" customFormat="1" x14ac:dyDescent="0.25">
      <c r="A29" s="93" t="s">
        <v>705</v>
      </c>
      <c r="B29" s="68">
        <v>8.4700981260844763</v>
      </c>
      <c r="C29" s="68">
        <v>9.4089405369455577</v>
      </c>
      <c r="D29" s="68">
        <v>9.9329672708693373</v>
      </c>
      <c r="E29" s="68">
        <v>10.650081901207656</v>
      </c>
      <c r="F29" s="68">
        <v>12.243429512845331</v>
      </c>
      <c r="G29" s="68">
        <v>14.507635534899885</v>
      </c>
      <c r="H29" s="68">
        <v>15.870313703555716</v>
      </c>
      <c r="I29" s="68">
        <v>15.325593679754446</v>
      </c>
      <c r="J29" s="68">
        <v>17.023016500642317</v>
      </c>
      <c r="K29" s="68">
        <v>14.212822206067683</v>
      </c>
      <c r="L29" s="68">
        <v>12.993473754577034</v>
      </c>
      <c r="M29" s="68">
        <v>12.306430385802052</v>
      </c>
      <c r="N29" s="68">
        <v>12.562603873355012</v>
      </c>
      <c r="O29" s="35"/>
      <c r="P29" s="342"/>
      <c r="Q29" s="7"/>
      <c r="R29" s="7"/>
      <c r="S29" s="47"/>
      <c r="T29" s="47"/>
    </row>
    <row r="30" spans="1:20" s="8" customFormat="1" ht="14.5" x14ac:dyDescent="0.25">
      <c r="A30" s="93" t="s">
        <v>260</v>
      </c>
      <c r="B30" s="68">
        <v>1.9674427206294884</v>
      </c>
      <c r="C30" s="68">
        <v>2.0770244306002441</v>
      </c>
      <c r="D30" s="68">
        <v>2.1537436754484567</v>
      </c>
      <c r="E30" s="68">
        <v>2.2417192750833466</v>
      </c>
      <c r="F30" s="68">
        <v>2.3111893690313279</v>
      </c>
      <c r="G30" s="68">
        <v>2.378344228749139</v>
      </c>
      <c r="H30" s="68">
        <v>2.3747780439789326</v>
      </c>
      <c r="I30" s="68">
        <v>2.2942442620129238</v>
      </c>
      <c r="J30" s="68">
        <v>2.4011706134268183</v>
      </c>
      <c r="K30" s="68">
        <v>2.4342722680294493</v>
      </c>
      <c r="L30" s="68">
        <v>2.32045003227628</v>
      </c>
      <c r="M30" s="68">
        <v>2.2521709070102078</v>
      </c>
      <c r="N30" s="68">
        <v>2.3461174824840176</v>
      </c>
      <c r="Q30" s="7"/>
      <c r="R30" s="7"/>
      <c r="S30" s="47"/>
      <c r="T30" s="47"/>
    </row>
    <row r="31" spans="1:20" x14ac:dyDescent="0.25">
      <c r="A31" s="230"/>
      <c r="B31" s="231"/>
      <c r="C31" s="228"/>
      <c r="D31" s="228"/>
      <c r="E31" s="228"/>
      <c r="F31" s="228"/>
      <c r="G31" s="228"/>
      <c r="H31" s="228"/>
      <c r="I31" s="228"/>
      <c r="J31" s="228"/>
      <c r="K31" s="228"/>
      <c r="L31" s="228"/>
      <c r="M31" s="228"/>
      <c r="N31" s="228"/>
    </row>
    <row r="32" spans="1:20" s="6" customFormat="1" x14ac:dyDescent="0.25">
      <c r="A32" s="157" t="s">
        <v>518</v>
      </c>
      <c r="B32" s="67">
        <v>121.69061168600619</v>
      </c>
      <c r="C32" s="67">
        <v>125.00129244737298</v>
      </c>
      <c r="D32" s="67">
        <v>124.54381729963409</v>
      </c>
      <c r="E32" s="67">
        <v>126.15097150571069</v>
      </c>
      <c r="F32" s="67">
        <v>127.46366381900501</v>
      </c>
      <c r="G32" s="67">
        <v>129.74692413927434</v>
      </c>
      <c r="H32" s="67">
        <v>131.32227745475876</v>
      </c>
      <c r="I32" s="67">
        <v>126.97068067300923</v>
      </c>
      <c r="J32" s="67">
        <v>126.78905180027873</v>
      </c>
      <c r="K32" s="67">
        <v>123.67886621858379</v>
      </c>
      <c r="L32" s="67">
        <v>118.35364116013652</v>
      </c>
      <c r="M32" s="67">
        <v>115.47445922186559</v>
      </c>
      <c r="N32" s="67">
        <v>116.37326257964287</v>
      </c>
      <c r="Q32" s="25"/>
      <c r="R32" s="25"/>
      <c r="S32" s="46"/>
      <c r="T32" s="46"/>
    </row>
    <row r="33" spans="1:20" s="8" customFormat="1" x14ac:dyDescent="0.25">
      <c r="A33" s="93" t="s">
        <v>706</v>
      </c>
      <c r="B33" s="68">
        <v>98.844256696450799</v>
      </c>
      <c r="C33" s="68">
        <v>100.50020452854311</v>
      </c>
      <c r="D33" s="68">
        <v>100.33171397766682</v>
      </c>
      <c r="E33" s="68">
        <v>100.39841529268405</v>
      </c>
      <c r="F33" s="68">
        <v>99.589706909734716</v>
      </c>
      <c r="G33" s="68">
        <v>99.385827182319773</v>
      </c>
      <c r="H33" s="68">
        <v>101.4551388011415</v>
      </c>
      <c r="I33" s="68">
        <v>98.72802807842622</v>
      </c>
      <c r="J33" s="68">
        <v>100.7194667321582</v>
      </c>
      <c r="K33" s="68">
        <v>101.94276696897448</v>
      </c>
      <c r="L33" s="68">
        <v>99.696071470781007</v>
      </c>
      <c r="M33" s="68">
        <v>98.78127857412629</v>
      </c>
      <c r="N33" s="68">
        <v>99.770898878923106</v>
      </c>
      <c r="Q33" s="7"/>
      <c r="R33" s="7"/>
      <c r="S33" s="47"/>
      <c r="T33" s="47"/>
    </row>
    <row r="34" spans="1:20" s="8" customFormat="1" ht="14.5" x14ac:dyDescent="0.25">
      <c r="A34" s="93" t="s">
        <v>921</v>
      </c>
      <c r="B34" s="68">
        <v>6.8993424833347419</v>
      </c>
      <c r="C34" s="68">
        <v>7.7568380432489024</v>
      </c>
      <c r="D34" s="68">
        <v>6.9251335142408985</v>
      </c>
      <c r="E34" s="68">
        <v>7.7227864468910266</v>
      </c>
      <c r="F34" s="68">
        <v>7.8435250657143003</v>
      </c>
      <c r="G34" s="68">
        <v>8.0415615419431195</v>
      </c>
      <c r="H34" s="68">
        <v>8.2512157317284771</v>
      </c>
      <c r="I34" s="68">
        <v>8.623083684124115</v>
      </c>
      <c r="J34" s="68">
        <v>8.4042596618832253</v>
      </c>
      <c r="K34" s="68">
        <v>7.2291044476306547</v>
      </c>
      <c r="L34" s="68">
        <v>5.4867964301700214</v>
      </c>
      <c r="M34" s="68">
        <v>4.1807451270459115</v>
      </c>
      <c r="N34" s="68">
        <v>3.5158665661968085</v>
      </c>
      <c r="Q34" s="7"/>
      <c r="R34" s="7"/>
      <c r="S34" s="47"/>
      <c r="T34" s="47"/>
    </row>
    <row r="35" spans="1:20" s="8" customFormat="1" x14ac:dyDescent="0.25">
      <c r="A35" s="93" t="s">
        <v>206</v>
      </c>
      <c r="B35" s="68">
        <v>0.64058628455508915</v>
      </c>
      <c r="C35" s="68">
        <v>0.31192933967245329</v>
      </c>
      <c r="D35" s="68">
        <v>8.9775790974170544E-2</v>
      </c>
      <c r="E35" s="68">
        <v>8.6344434167850856E-2</v>
      </c>
      <c r="F35" s="68">
        <v>0.579176242087309</v>
      </c>
      <c r="G35" s="68">
        <v>0.76257712311935855</v>
      </c>
      <c r="H35" s="68">
        <v>0.89083376759046451</v>
      </c>
      <c r="I35" s="68">
        <v>0.90833349628644722</v>
      </c>
      <c r="J35" s="68">
        <v>0.82030927165566492</v>
      </c>
      <c r="K35" s="68">
        <v>0.86232386467967792</v>
      </c>
      <c r="L35" s="68">
        <v>0.86559587941709581</v>
      </c>
      <c r="M35" s="68">
        <v>0.96674253147413858</v>
      </c>
      <c r="N35" s="68">
        <v>0.96911146969914497</v>
      </c>
      <c r="Q35" s="7"/>
      <c r="R35" s="7"/>
      <c r="S35" s="47"/>
      <c r="T35" s="47"/>
    </row>
    <row r="36" spans="1:20" s="8" customFormat="1" x14ac:dyDescent="0.25">
      <c r="A36" s="93" t="s">
        <v>207</v>
      </c>
      <c r="B36" s="68">
        <v>4.3883420473115491</v>
      </c>
      <c r="C36" s="68">
        <v>4.699428751445982</v>
      </c>
      <c r="D36" s="68">
        <v>4.7371692370703995</v>
      </c>
      <c r="E36" s="68">
        <v>4.6319186816540503</v>
      </c>
      <c r="F36" s="68">
        <v>4.6026026897789336</v>
      </c>
      <c r="G36" s="68">
        <v>4.3684522435770212</v>
      </c>
      <c r="H36" s="68">
        <v>4.0021499252470818</v>
      </c>
      <c r="I36" s="68">
        <v>3.4216792422311961</v>
      </c>
      <c r="J36" s="68">
        <v>1.8196267106429687</v>
      </c>
      <c r="K36" s="68">
        <v>0.51466934023440525</v>
      </c>
      <c r="L36" s="68">
        <v>8.0888594115157753E-2</v>
      </c>
      <c r="M36" s="67" t="s">
        <v>191</v>
      </c>
      <c r="N36" s="67" t="s">
        <v>191</v>
      </c>
      <c r="Q36" s="7"/>
      <c r="R36" s="7"/>
      <c r="S36" s="47"/>
      <c r="T36" s="47"/>
    </row>
    <row r="37" spans="1:20" s="8" customFormat="1" x14ac:dyDescent="0.25">
      <c r="A37" s="93" t="s">
        <v>707</v>
      </c>
      <c r="B37" s="68">
        <v>8.8769285131985125</v>
      </c>
      <c r="C37" s="68">
        <v>9.5656937046738797</v>
      </c>
      <c r="D37" s="68">
        <v>10.199384862198862</v>
      </c>
      <c r="E37" s="68">
        <v>10.947772977891262</v>
      </c>
      <c r="F37" s="68">
        <v>12.51170318107911</v>
      </c>
      <c r="G37" s="68">
        <v>14.871580891180948</v>
      </c>
      <c r="H37" s="68">
        <v>14.517421437847766</v>
      </c>
      <c r="I37" s="68">
        <v>13.234288658095029</v>
      </c>
      <c r="J37" s="68">
        <v>12.967664471310899</v>
      </c>
      <c r="K37" s="68">
        <v>10.910023085088504</v>
      </c>
      <c r="L37" s="68">
        <v>10.012601193298005</v>
      </c>
      <c r="M37" s="68">
        <v>9.4009795037095287</v>
      </c>
      <c r="N37" s="68">
        <v>9.8408467844269492</v>
      </c>
      <c r="O37" s="35"/>
      <c r="P37" s="342"/>
      <c r="Q37" s="7"/>
      <c r="R37" s="7"/>
      <c r="S37" s="47"/>
      <c r="T37" s="47"/>
    </row>
    <row r="38" spans="1:20" s="8" customFormat="1" ht="14.5" x14ac:dyDescent="0.25">
      <c r="A38" s="93" t="s">
        <v>260</v>
      </c>
      <c r="B38" s="68">
        <v>2.0411556611554973</v>
      </c>
      <c r="C38" s="68">
        <v>2.1671980797886401</v>
      </c>
      <c r="D38" s="68">
        <v>2.2606399174829233</v>
      </c>
      <c r="E38" s="68">
        <v>2.3637336724224349</v>
      </c>
      <c r="F38" s="68">
        <v>2.3369497306106464</v>
      </c>
      <c r="G38" s="68">
        <v>2.3169251571341065</v>
      </c>
      <c r="H38" s="68">
        <v>2.2055177912034671</v>
      </c>
      <c r="I38" s="68">
        <v>2.0552675138462244</v>
      </c>
      <c r="J38" s="68">
        <v>2.0577249526277699</v>
      </c>
      <c r="K38" s="68">
        <v>2.219978511976072</v>
      </c>
      <c r="L38" s="68">
        <v>2.2116875923552102</v>
      </c>
      <c r="M38" s="68">
        <v>2.1447134855097163</v>
      </c>
      <c r="N38" s="68">
        <v>2.2765388803968651</v>
      </c>
      <c r="O38" s="35"/>
      <c r="P38" s="342"/>
      <c r="Q38" s="7"/>
      <c r="R38" s="7"/>
      <c r="S38" s="47"/>
      <c r="T38" s="47"/>
    </row>
    <row r="39" spans="1:20" x14ac:dyDescent="0.25">
      <c r="A39" s="230"/>
      <c r="B39" s="232"/>
      <c r="C39" s="228"/>
      <c r="D39" s="228"/>
      <c r="E39" s="228"/>
      <c r="F39" s="228"/>
      <c r="G39" s="228"/>
      <c r="H39" s="228"/>
      <c r="I39" s="228"/>
      <c r="J39" s="228"/>
      <c r="K39" s="228"/>
      <c r="L39" s="228"/>
      <c r="M39" s="228"/>
      <c r="N39" s="228"/>
      <c r="O39" s="233"/>
      <c r="P39" s="226"/>
    </row>
    <row r="40" spans="1:20" s="6" customFormat="1" x14ac:dyDescent="0.25">
      <c r="A40" s="157" t="s">
        <v>693</v>
      </c>
      <c r="B40" s="67">
        <v>90.221024605475904</v>
      </c>
      <c r="C40" s="67">
        <v>98.780850679823288</v>
      </c>
      <c r="D40" s="67">
        <v>103.09077674215111</v>
      </c>
      <c r="E40" s="67">
        <v>107.10784939808811</v>
      </c>
      <c r="F40" s="67">
        <v>112.93396984340482</v>
      </c>
      <c r="G40" s="67">
        <v>120.35129795097286</v>
      </c>
      <c r="H40" s="67">
        <v>135.12624951915419</v>
      </c>
      <c r="I40" s="67">
        <v>141.38933340814671</v>
      </c>
      <c r="J40" s="67">
        <v>157.47142327855454</v>
      </c>
      <c r="K40" s="67">
        <v>144.19967237460432</v>
      </c>
      <c r="L40" s="67">
        <v>136.02719377808995</v>
      </c>
      <c r="M40" s="67">
        <v>131.25278893455999</v>
      </c>
      <c r="N40" s="67">
        <v>130.24592458388142</v>
      </c>
      <c r="Q40" s="25"/>
      <c r="R40" s="25"/>
      <c r="S40" s="46"/>
      <c r="T40" s="46"/>
    </row>
    <row r="41" spans="1:20" s="8" customFormat="1" x14ac:dyDescent="0.25">
      <c r="A41" s="93" t="s">
        <v>708</v>
      </c>
      <c r="B41" s="68">
        <v>73.235674734269608</v>
      </c>
      <c r="C41" s="68">
        <v>79.016853460401805</v>
      </c>
      <c r="D41" s="68">
        <v>83.834931398148967</v>
      </c>
      <c r="E41" s="68">
        <v>86.134086939825892</v>
      </c>
      <c r="F41" s="68">
        <v>89.158230179198355</v>
      </c>
      <c r="G41" s="68">
        <v>93.070698898139995</v>
      </c>
      <c r="H41" s="68">
        <v>102.4200650161204</v>
      </c>
      <c r="I41" s="68">
        <v>107.65483955491273</v>
      </c>
      <c r="J41" s="68">
        <v>119.68707246705945</v>
      </c>
      <c r="K41" s="68">
        <v>114.0521983192903</v>
      </c>
      <c r="L41" s="68">
        <v>109.13161401629254</v>
      </c>
      <c r="M41" s="68">
        <v>106.85096315159713</v>
      </c>
      <c r="N41" s="68">
        <v>106.53977744709509</v>
      </c>
      <c r="Q41" s="7"/>
      <c r="R41" s="7"/>
      <c r="S41" s="47"/>
      <c r="T41" s="47"/>
    </row>
    <row r="42" spans="1:20" s="8" customFormat="1" ht="14.5" x14ac:dyDescent="0.25">
      <c r="A42" s="93" t="s">
        <v>925</v>
      </c>
      <c r="B42" s="68">
        <v>3.6632833614725566</v>
      </c>
      <c r="C42" s="68">
        <v>4.9059914511128584</v>
      </c>
      <c r="D42" s="68">
        <v>4.0766742290602114</v>
      </c>
      <c r="E42" s="68">
        <v>5.0269718043654024</v>
      </c>
      <c r="F42" s="68">
        <v>5.4012975104287912</v>
      </c>
      <c r="G42" s="68">
        <v>6.1737297358428496</v>
      </c>
      <c r="H42" s="68">
        <v>6.6615689949306249</v>
      </c>
      <c r="I42" s="68">
        <v>6.904352496159599</v>
      </c>
      <c r="J42" s="68">
        <v>7.5107851884525099</v>
      </c>
      <c r="K42" s="68">
        <v>6.4280468474686785</v>
      </c>
      <c r="L42" s="68">
        <v>5.5691920907706987</v>
      </c>
      <c r="M42" s="68">
        <v>4.2218482534550485</v>
      </c>
      <c r="N42" s="68">
        <v>3.165004011727663</v>
      </c>
      <c r="Q42" s="7"/>
      <c r="R42" s="7"/>
      <c r="S42" s="47"/>
      <c r="T42" s="47"/>
    </row>
    <row r="43" spans="1:20" s="8" customFormat="1" x14ac:dyDescent="0.25">
      <c r="A43" s="93" t="s">
        <v>206</v>
      </c>
      <c r="B43" s="68">
        <v>0.70962243599509323</v>
      </c>
      <c r="C43" s="68">
        <v>0.6139368586460564</v>
      </c>
      <c r="D43" s="68">
        <v>0.41999878250874895</v>
      </c>
      <c r="E43" s="68">
        <v>0.29250061137999545</v>
      </c>
      <c r="F43" s="68">
        <v>0.46724905590921378</v>
      </c>
      <c r="G43" s="68">
        <v>0.55599671305251397</v>
      </c>
      <c r="H43" s="68">
        <v>0.84704871195266795</v>
      </c>
      <c r="I43" s="68">
        <v>0.91593763661829075</v>
      </c>
      <c r="J43" s="68">
        <v>1.1234877294661627</v>
      </c>
      <c r="K43" s="68">
        <v>1.0899446135646587</v>
      </c>
      <c r="L43" s="68">
        <v>1.0879952994034636</v>
      </c>
      <c r="M43" s="68">
        <v>1.131703483872792</v>
      </c>
      <c r="N43" s="68">
        <v>1.3628213476658566</v>
      </c>
      <c r="Q43" s="7"/>
      <c r="R43" s="7"/>
      <c r="S43" s="47"/>
      <c r="T43" s="47"/>
    </row>
    <row r="44" spans="1:20" s="8" customFormat="1" x14ac:dyDescent="0.25">
      <c r="A44" s="93" t="s">
        <v>207</v>
      </c>
      <c r="B44" s="68">
        <v>2.8822787869454127</v>
      </c>
      <c r="C44" s="68">
        <v>3.1192150557306113</v>
      </c>
      <c r="D44" s="68">
        <v>3.205543033362559</v>
      </c>
      <c r="E44" s="68">
        <v>3.3484588817391949</v>
      </c>
      <c r="F44" s="68">
        <v>3.7767182521792293</v>
      </c>
      <c r="G44" s="68">
        <v>4.1138505321134646</v>
      </c>
      <c r="H44" s="68">
        <v>4.6833723516019701</v>
      </c>
      <c r="I44" s="68">
        <v>4.7382030963077986</v>
      </c>
      <c r="J44" s="68">
        <v>2.9835358790802662</v>
      </c>
      <c r="K44" s="68">
        <v>0.72816179303807604</v>
      </c>
      <c r="L44" s="68">
        <v>0.38377031344754003</v>
      </c>
      <c r="M44" s="67" t="s">
        <v>191</v>
      </c>
      <c r="N44" s="67" t="s">
        <v>191</v>
      </c>
      <c r="Q44" s="7"/>
      <c r="R44" s="7"/>
      <c r="S44" s="47"/>
      <c r="T44" s="47"/>
    </row>
    <row r="45" spans="1:20" s="8" customFormat="1" x14ac:dyDescent="0.25">
      <c r="A45" s="93" t="s">
        <v>709</v>
      </c>
      <c r="B45" s="68">
        <v>7.8712304354417704</v>
      </c>
      <c r="C45" s="68">
        <v>9.1797013167276873</v>
      </c>
      <c r="D45" s="68">
        <v>9.5525304486873583</v>
      </c>
      <c r="E45" s="68">
        <v>10.23446176847369</v>
      </c>
      <c r="F45" s="68">
        <v>11.8564447936963</v>
      </c>
      <c r="G45" s="68">
        <v>13.967530177486884</v>
      </c>
      <c r="H45" s="68">
        <v>17.887096812744872</v>
      </c>
      <c r="I45" s="68">
        <v>18.517062184464926</v>
      </c>
      <c r="J45" s="68">
        <v>23.238947433148635</v>
      </c>
      <c r="K45" s="68">
        <v>19.146912575999401</v>
      </c>
      <c r="L45" s="68">
        <v>17.374328736079541</v>
      </c>
      <c r="M45" s="68">
        <v>16.635975909786136</v>
      </c>
      <c r="N45" s="68">
        <v>16.725777529486546</v>
      </c>
      <c r="Q45" s="7"/>
      <c r="R45" s="7"/>
      <c r="S45" s="47"/>
      <c r="T45" s="47"/>
    </row>
    <row r="46" spans="1:20" s="8" customFormat="1" ht="15" thickBot="1" x14ac:dyDescent="0.3">
      <c r="A46" s="93" t="s">
        <v>260</v>
      </c>
      <c r="B46" s="68">
        <v>1.8589348513514743</v>
      </c>
      <c r="C46" s="68">
        <v>1.9451525372042884</v>
      </c>
      <c r="D46" s="68">
        <v>2.0010988503832543</v>
      </c>
      <c r="E46" s="68">
        <v>2.0713693923039425</v>
      </c>
      <c r="F46" s="68">
        <v>2.2740300519929399</v>
      </c>
      <c r="G46" s="68">
        <v>2.4694918943371396</v>
      </c>
      <c r="H46" s="68">
        <v>2.6270976318036263</v>
      </c>
      <c r="I46" s="68">
        <v>2.6589384396833657</v>
      </c>
      <c r="J46" s="68">
        <v>2.927594581347511</v>
      </c>
      <c r="K46" s="68">
        <v>2.7544082252432185</v>
      </c>
      <c r="L46" s="68">
        <v>2.4802933220961383</v>
      </c>
      <c r="M46" s="68">
        <v>2.4122981358488711</v>
      </c>
      <c r="N46" s="68">
        <v>2.4525442479062671</v>
      </c>
      <c r="Q46" s="7"/>
      <c r="R46" s="7"/>
      <c r="S46" s="47"/>
      <c r="T46" s="47"/>
    </row>
    <row r="47" spans="1:20" ht="15" customHeight="1" x14ac:dyDescent="0.25">
      <c r="A47" s="90" t="s">
        <v>919</v>
      </c>
      <c r="B47" s="90"/>
      <c r="C47" s="90"/>
      <c r="D47" s="90"/>
      <c r="E47" s="90"/>
      <c r="F47" s="90"/>
      <c r="G47" s="90"/>
      <c r="H47" s="90"/>
      <c r="I47" s="90"/>
      <c r="J47" s="90"/>
      <c r="K47" s="90"/>
      <c r="L47" s="90"/>
      <c r="M47" s="90"/>
      <c r="N47" s="90"/>
      <c r="P47" s="226"/>
    </row>
    <row r="48" spans="1:20" ht="15" customHeight="1" x14ac:dyDescent="0.25">
      <c r="A48" s="54" t="s">
        <v>216</v>
      </c>
      <c r="B48" s="54"/>
      <c r="C48" s="54"/>
      <c r="D48" s="54"/>
      <c r="E48" s="54"/>
      <c r="F48" s="54"/>
      <c r="G48" s="54"/>
      <c r="H48" s="54"/>
      <c r="I48" s="54"/>
      <c r="J48" s="54"/>
      <c r="K48" s="54"/>
      <c r="L48" s="54"/>
      <c r="M48" s="54"/>
      <c r="N48" s="54"/>
      <c r="P48" s="226"/>
    </row>
    <row r="49" spans="1:26" ht="15" customHeight="1" x14ac:dyDescent="0.25">
      <c r="A49" s="4" t="s">
        <v>922</v>
      </c>
      <c r="L49" s="134"/>
      <c r="M49" s="134"/>
    </row>
    <row r="50" spans="1:26" ht="15" customHeight="1" x14ac:dyDescent="0.25">
      <c r="A50" s="4" t="s">
        <v>923</v>
      </c>
      <c r="L50" s="134"/>
      <c r="M50" s="134"/>
      <c r="N50" s="134"/>
    </row>
    <row r="51" spans="1:26" s="8" customFormat="1" ht="15" customHeight="1" x14ac:dyDescent="0.25">
      <c r="A51" s="4" t="s">
        <v>338</v>
      </c>
      <c r="B51" s="4"/>
      <c r="C51" s="4"/>
      <c r="D51" s="4"/>
      <c r="E51" s="4"/>
      <c r="F51" s="4"/>
      <c r="G51" s="4"/>
      <c r="H51" s="4"/>
      <c r="I51" s="4"/>
      <c r="J51" s="4"/>
      <c r="K51" s="4"/>
      <c r="L51" s="4"/>
      <c r="M51" s="4"/>
      <c r="N51" s="4"/>
      <c r="Q51" s="4"/>
      <c r="R51" s="4"/>
      <c r="S51" s="4"/>
      <c r="T51" s="4"/>
      <c r="U51" s="4"/>
      <c r="V51" s="4"/>
      <c r="W51" s="4"/>
      <c r="X51" s="4"/>
      <c r="Y51" s="4"/>
      <c r="Z51" s="4"/>
    </row>
    <row r="52" spans="1:26" s="8" customFormat="1" ht="15" customHeight="1" x14ac:dyDescent="0.25">
      <c r="A52" s="4" t="s">
        <v>915</v>
      </c>
      <c r="B52" s="4"/>
      <c r="C52" s="4"/>
      <c r="D52" s="4"/>
      <c r="E52" s="4"/>
      <c r="F52" s="4"/>
      <c r="G52" s="4"/>
      <c r="H52" s="4"/>
      <c r="I52" s="4"/>
      <c r="J52" s="4"/>
      <c r="K52" s="4"/>
      <c r="L52" s="4"/>
      <c r="M52" s="4"/>
      <c r="N52" s="4"/>
      <c r="Q52" s="4"/>
      <c r="R52" s="4"/>
      <c r="S52" s="4"/>
      <c r="T52" s="4"/>
      <c r="U52" s="4"/>
      <c r="V52" s="4"/>
      <c r="W52" s="4"/>
      <c r="X52" s="4"/>
      <c r="Y52" s="4"/>
      <c r="Z52" s="4"/>
    </row>
    <row r="53" spans="1:26" s="8" customFormat="1" ht="15" customHeight="1" x14ac:dyDescent="0.25">
      <c r="A53" s="134" t="s">
        <v>711</v>
      </c>
      <c r="B53" s="134"/>
      <c r="C53" s="134"/>
      <c r="D53" s="134"/>
      <c r="E53" s="134"/>
      <c r="F53" s="134"/>
      <c r="G53" s="134"/>
      <c r="H53" s="134"/>
      <c r="I53" s="134"/>
      <c r="J53" s="134"/>
      <c r="K53" s="134"/>
      <c r="L53" s="134"/>
      <c r="M53" s="134"/>
      <c r="N53" s="134"/>
      <c r="Q53" s="134"/>
      <c r="R53" s="134"/>
      <c r="S53" s="134"/>
      <c r="T53" s="134"/>
      <c r="U53" s="134"/>
      <c r="V53" s="134"/>
      <c r="W53" s="134"/>
      <c r="X53" s="134"/>
      <c r="Y53" s="134"/>
      <c r="Z53" s="134"/>
    </row>
    <row r="54" spans="1:26" s="8" customFormat="1" ht="15" customHeight="1" x14ac:dyDescent="0.25">
      <c r="A54" s="4" t="s">
        <v>712</v>
      </c>
      <c r="B54" s="4"/>
      <c r="C54" s="4"/>
      <c r="D54" s="4"/>
      <c r="E54" s="4"/>
      <c r="F54" s="4"/>
      <c r="G54" s="4"/>
      <c r="H54" s="4"/>
      <c r="I54" s="4"/>
      <c r="J54" s="4"/>
      <c r="K54" s="4"/>
      <c r="L54" s="4"/>
      <c r="M54" s="4"/>
      <c r="N54" s="4"/>
      <c r="Q54" s="4"/>
      <c r="R54" s="4"/>
      <c r="S54" s="4"/>
      <c r="T54" s="4"/>
      <c r="U54" s="4"/>
      <c r="V54" s="4"/>
      <c r="W54" s="4"/>
      <c r="X54" s="4"/>
      <c r="Y54" s="4"/>
      <c r="Z54" s="4"/>
    </row>
  </sheetData>
  <mergeCells count="5">
    <mergeCell ref="A1:N1"/>
    <mergeCell ref="A2:N2"/>
    <mergeCell ref="A3:N3"/>
    <mergeCell ref="A4:N4"/>
    <mergeCell ref="A5:N5"/>
  </mergeCells>
  <conditionalFormatting sqref="B8:N10 Q8:R10 O12 B12:N14 Q12:R14 B16:N22 Q16:R22 O17:O18 B24:N30 Q24:R30 O27:O29 B32:N38 Q32:R38 O37:O38 B40:N46 Q40:R46">
    <cfRule type="cellIs" dxfId="65" priority="15" operator="equal">
      <formula>0</formula>
    </cfRule>
  </conditionalFormatting>
  <hyperlinks>
    <hyperlink ref="O2" location="Contenido!A1" display="Contenido" xr:uid="{CC50C396-DFCC-4FE5-BD15-1FAEB76FC81A}"/>
  </hyperlinks>
  <printOptions horizontalCentered="1"/>
  <pageMargins left="0.39370078740157483" right="0.39370078740157483" top="0.39370078740157483" bottom="0.39370078740157483" header="0.31496062992125984" footer="0.31496062992125984"/>
  <pageSetup paperSize="172" scale="73"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2E15-E065-476F-8A5A-2D8323BDE5D7}">
  <sheetPr codeName="Hoja162">
    <tabColor rgb="FFAFCAFF"/>
    <pageSetUpPr fitToPage="1"/>
  </sheetPr>
  <dimension ref="A1:AC55"/>
  <sheetViews>
    <sheetView showGridLines="0" showOutlineSymbols="0" showWhiteSpace="0" topLeftCell="A25" zoomScaleNormal="100" workbookViewId="0">
      <selection activeCell="A50" sqref="A50"/>
    </sheetView>
  </sheetViews>
  <sheetFormatPr baseColWidth="10" defaultColWidth="9" defaultRowHeight="13" x14ac:dyDescent="0.25"/>
  <cols>
    <col min="1" max="1" width="42" style="4" customWidth="1"/>
    <col min="2" max="12" width="7.83203125" style="4" customWidth="1"/>
    <col min="13" max="13" width="1.83203125" style="4" customWidth="1"/>
    <col min="14" max="24" width="7.83203125" style="4" customWidth="1"/>
    <col min="25" max="250" width="11" style="4" customWidth="1"/>
    <col min="251" max="16384" width="9" style="4"/>
  </cols>
  <sheetData>
    <row r="1" spans="1:25" ht="15" customHeight="1" x14ac:dyDescent="0.25">
      <c r="A1" s="441" t="s">
        <v>713</v>
      </c>
      <c r="B1" s="441"/>
      <c r="C1" s="441"/>
      <c r="D1" s="441"/>
      <c r="E1" s="441"/>
      <c r="F1" s="441"/>
      <c r="G1" s="441"/>
      <c r="H1" s="441"/>
      <c r="I1" s="441"/>
      <c r="J1" s="441"/>
      <c r="K1" s="441"/>
      <c r="L1" s="441"/>
      <c r="M1" s="441"/>
      <c r="N1" s="441"/>
      <c r="O1" s="441"/>
      <c r="P1" s="441"/>
      <c r="Q1" s="441"/>
      <c r="R1" s="441"/>
      <c r="S1" s="441"/>
      <c r="T1" s="441"/>
      <c r="U1" s="441"/>
      <c r="V1" s="441"/>
      <c r="W1" s="441"/>
      <c r="X1" s="441"/>
      <c r="Y1" s="19"/>
    </row>
    <row r="2" spans="1:25" ht="14.5" x14ac:dyDescent="0.25">
      <c r="A2" s="441" t="s">
        <v>703</v>
      </c>
      <c r="B2" s="441"/>
      <c r="C2" s="441"/>
      <c r="D2" s="441"/>
      <c r="E2" s="441"/>
      <c r="F2" s="441"/>
      <c r="G2" s="441"/>
      <c r="H2" s="441"/>
      <c r="I2" s="441"/>
      <c r="J2" s="441"/>
      <c r="K2" s="441"/>
      <c r="L2" s="441"/>
      <c r="M2" s="441"/>
      <c r="N2" s="441"/>
      <c r="O2" s="441"/>
      <c r="P2" s="441"/>
      <c r="Q2" s="441"/>
      <c r="R2" s="441"/>
      <c r="S2" s="441"/>
      <c r="T2" s="441"/>
      <c r="U2" s="441"/>
      <c r="V2" s="441"/>
      <c r="W2" s="441"/>
      <c r="X2" s="489"/>
      <c r="Y2" s="91" t="s">
        <v>0</v>
      </c>
    </row>
    <row r="3" spans="1:25" s="54" customFormat="1" ht="14.5" x14ac:dyDescent="0.25">
      <c r="A3" s="492" t="s">
        <v>714</v>
      </c>
      <c r="B3" s="492"/>
      <c r="C3" s="492"/>
      <c r="D3" s="492"/>
      <c r="E3" s="492"/>
      <c r="F3" s="492"/>
      <c r="G3" s="492"/>
      <c r="H3" s="492"/>
      <c r="I3" s="492"/>
      <c r="J3" s="492"/>
      <c r="K3" s="492"/>
      <c r="L3" s="492"/>
      <c r="M3" s="492"/>
      <c r="N3" s="492"/>
      <c r="O3" s="492"/>
      <c r="P3" s="492"/>
      <c r="Q3" s="492"/>
      <c r="R3" s="492"/>
      <c r="S3" s="492"/>
      <c r="T3" s="492"/>
      <c r="U3" s="492"/>
      <c r="V3" s="492"/>
      <c r="W3" s="492"/>
      <c r="X3" s="492"/>
      <c r="Y3" s="6"/>
    </row>
    <row r="4" spans="1:25" ht="14.5" x14ac:dyDescent="0.25">
      <c r="A4" s="462" t="s">
        <v>904</v>
      </c>
      <c r="B4" s="462"/>
      <c r="C4" s="462"/>
      <c r="D4" s="462"/>
      <c r="E4" s="462"/>
      <c r="F4" s="462"/>
      <c r="G4" s="462"/>
      <c r="H4" s="462"/>
      <c r="I4" s="462"/>
      <c r="J4" s="462"/>
      <c r="K4" s="462"/>
      <c r="L4" s="462"/>
      <c r="M4" s="462"/>
      <c r="N4" s="462"/>
      <c r="O4" s="462"/>
      <c r="P4" s="462"/>
      <c r="Q4" s="462"/>
      <c r="R4" s="462"/>
      <c r="S4" s="462"/>
      <c r="T4" s="462"/>
      <c r="U4" s="462"/>
      <c r="V4" s="462"/>
      <c r="W4" s="462"/>
      <c r="X4" s="462"/>
    </row>
    <row r="5" spans="1:25" ht="14.5" x14ac:dyDescent="0.25">
      <c r="A5" s="462" t="s">
        <v>914</v>
      </c>
      <c r="B5" s="462"/>
      <c r="C5" s="462"/>
      <c r="D5" s="462"/>
      <c r="E5" s="462"/>
      <c r="F5" s="462"/>
      <c r="G5" s="462"/>
      <c r="H5" s="462"/>
      <c r="I5" s="462"/>
      <c r="J5" s="462"/>
      <c r="K5" s="462"/>
      <c r="L5" s="462"/>
      <c r="M5" s="462"/>
      <c r="N5" s="462"/>
      <c r="O5" s="462"/>
      <c r="P5" s="462"/>
      <c r="Q5" s="462"/>
      <c r="R5" s="462"/>
      <c r="S5" s="462"/>
      <c r="T5" s="462"/>
      <c r="U5" s="462"/>
      <c r="V5" s="462"/>
      <c r="W5" s="462"/>
      <c r="X5" s="462"/>
    </row>
    <row r="6" spans="1:25" s="86" customFormat="1" ht="18.75" customHeight="1" x14ac:dyDescent="0.25">
      <c r="A6" s="490" t="s">
        <v>187</v>
      </c>
      <c r="B6" s="491" t="s">
        <v>258</v>
      </c>
      <c r="C6" s="491"/>
      <c r="D6" s="491"/>
      <c r="E6" s="491"/>
      <c r="F6" s="491"/>
      <c r="G6" s="491"/>
      <c r="H6" s="491"/>
      <c r="I6" s="491"/>
      <c r="J6" s="491"/>
      <c r="K6" s="491"/>
      <c r="L6" s="491"/>
      <c r="M6" s="148"/>
      <c r="N6" s="491" t="s">
        <v>259</v>
      </c>
      <c r="O6" s="491"/>
      <c r="P6" s="491"/>
      <c r="Q6" s="491"/>
      <c r="R6" s="491"/>
      <c r="S6" s="491"/>
      <c r="T6" s="491"/>
      <c r="U6" s="491"/>
      <c r="V6" s="491"/>
      <c r="W6" s="491"/>
      <c r="X6" s="491"/>
    </row>
    <row r="7" spans="1:25" s="86" customFormat="1" ht="18.75" customHeight="1" x14ac:dyDescent="0.25">
      <c r="A7" s="490"/>
      <c r="B7" s="147">
        <v>2015</v>
      </c>
      <c r="C7" s="147">
        <v>2016</v>
      </c>
      <c r="D7" s="147">
        <v>2017</v>
      </c>
      <c r="E7" s="147">
        <v>2018</v>
      </c>
      <c r="F7" s="147">
        <v>2019</v>
      </c>
      <c r="G7" s="147">
        <v>2020</v>
      </c>
      <c r="H7" s="147">
        <v>2021</v>
      </c>
      <c r="I7" s="147">
        <v>2022</v>
      </c>
      <c r="J7" s="147">
        <v>2023</v>
      </c>
      <c r="K7" s="147">
        <v>2024</v>
      </c>
      <c r="L7" s="147">
        <v>2025</v>
      </c>
      <c r="M7" s="148"/>
      <c r="N7" s="147">
        <v>2015</v>
      </c>
      <c r="O7" s="147">
        <v>2016</v>
      </c>
      <c r="P7" s="147">
        <v>2017</v>
      </c>
      <c r="Q7" s="147">
        <v>2018</v>
      </c>
      <c r="R7" s="147">
        <v>2019</v>
      </c>
      <c r="S7" s="147">
        <v>2020</v>
      </c>
      <c r="T7" s="147">
        <v>2021</v>
      </c>
      <c r="U7" s="147">
        <v>2022</v>
      </c>
      <c r="V7" s="147">
        <v>2023</v>
      </c>
      <c r="W7" s="147">
        <v>2024</v>
      </c>
      <c r="X7" s="147">
        <v>2025</v>
      </c>
    </row>
    <row r="8" spans="1:25" x14ac:dyDescent="0.25">
      <c r="A8" s="215"/>
      <c r="B8" s="227"/>
      <c r="C8" s="227"/>
      <c r="D8" s="227"/>
      <c r="E8" s="227"/>
      <c r="F8" s="227"/>
      <c r="G8" s="227"/>
      <c r="H8" s="227"/>
      <c r="I8" s="227"/>
      <c r="J8" s="227"/>
      <c r="K8" s="227"/>
      <c r="L8" s="227"/>
      <c r="N8" s="227"/>
      <c r="O8" s="227"/>
      <c r="P8" s="227"/>
      <c r="Q8" s="227"/>
      <c r="R8" s="227"/>
      <c r="S8" s="227"/>
      <c r="T8" s="227"/>
      <c r="U8" s="227"/>
      <c r="V8" s="227"/>
      <c r="W8" s="227"/>
      <c r="X8" s="227"/>
    </row>
    <row r="9" spans="1:25" s="6" customFormat="1" x14ac:dyDescent="0.25">
      <c r="A9" s="377" t="s">
        <v>321</v>
      </c>
      <c r="B9" s="67">
        <v>58.740430987141664</v>
      </c>
      <c r="C9" s="67">
        <v>62.046137010021731</v>
      </c>
      <c r="D9" s="67">
        <v>65.711559551690996</v>
      </c>
      <c r="E9" s="67">
        <v>83.188195945296343</v>
      </c>
      <c r="F9" s="67">
        <v>90.72417156484407</v>
      </c>
      <c r="G9" s="67">
        <v>93.437776936669138</v>
      </c>
      <c r="H9" s="67">
        <v>91.609157042826027</v>
      </c>
      <c r="I9" s="67">
        <v>96.914485178027945</v>
      </c>
      <c r="J9" s="67">
        <v>101.90043263380994</v>
      </c>
      <c r="K9" s="67">
        <v>102.91801797671611</v>
      </c>
      <c r="L9" s="67">
        <v>99.752379047894664</v>
      </c>
      <c r="M9" s="67"/>
      <c r="N9" s="67">
        <v>57.517362469026367</v>
      </c>
      <c r="O9" s="67">
        <v>62.336290949566461</v>
      </c>
      <c r="P9" s="67">
        <v>66.264178376916206</v>
      </c>
      <c r="Q9" s="67">
        <v>83.335098195393357</v>
      </c>
      <c r="R9" s="67">
        <v>89.409136995109421</v>
      </c>
      <c r="S9" s="67">
        <v>92.404161451013849</v>
      </c>
      <c r="T9" s="67">
        <v>93.199443713616844</v>
      </c>
      <c r="U9" s="67">
        <v>94.95571442604745</v>
      </c>
      <c r="V9" s="67">
        <v>102.89472669865832</v>
      </c>
      <c r="W9" s="67">
        <v>103.37610150406429</v>
      </c>
      <c r="X9" s="341">
        <v>99.537125794257179</v>
      </c>
    </row>
    <row r="10" spans="1:25" s="8" customFormat="1" x14ac:dyDescent="0.25">
      <c r="A10" s="27" t="s">
        <v>189</v>
      </c>
      <c r="B10" s="68">
        <v>57.942443961994996</v>
      </c>
      <c r="C10" s="68">
        <v>61.294156268440091</v>
      </c>
      <c r="D10" s="68">
        <v>64.938513002263264</v>
      </c>
      <c r="E10" s="68">
        <v>82.408161799990125</v>
      </c>
      <c r="F10" s="68">
        <v>90.012413741433448</v>
      </c>
      <c r="G10" s="68">
        <v>92.856507200282579</v>
      </c>
      <c r="H10" s="68">
        <v>90.658550725588782</v>
      </c>
      <c r="I10" s="68">
        <v>96.034150554449809</v>
      </c>
      <c r="J10" s="68">
        <v>100.73582009276079</v>
      </c>
      <c r="K10" s="68">
        <v>101.67262347346846</v>
      </c>
      <c r="L10" s="68">
        <v>98.620078514289517</v>
      </c>
      <c r="M10" s="68"/>
      <c r="N10" s="68">
        <v>57.045500418781401</v>
      </c>
      <c r="O10" s="68">
        <v>61.89641522495355</v>
      </c>
      <c r="P10" s="68">
        <v>65.825163290335951</v>
      </c>
      <c r="Q10" s="68">
        <v>82.894938578515905</v>
      </c>
      <c r="R10" s="68">
        <v>89.066407817047207</v>
      </c>
      <c r="S10" s="68">
        <v>92.097152503692399</v>
      </c>
      <c r="T10" s="68">
        <v>92.774034049716775</v>
      </c>
      <c r="U10" s="68">
        <v>94.520629869613771</v>
      </c>
      <c r="V10" s="68">
        <v>102.42013512276667</v>
      </c>
      <c r="W10" s="68">
        <v>102.83305096220778</v>
      </c>
      <c r="X10" s="342">
        <v>98.995391568592169</v>
      </c>
    </row>
    <row r="11" spans="1:25" s="8" customFormat="1" ht="14.5" x14ac:dyDescent="0.25">
      <c r="A11" s="27" t="s">
        <v>260</v>
      </c>
      <c r="B11" s="68">
        <v>0.7979870251466733</v>
      </c>
      <c r="C11" s="68">
        <v>0.75198074158163553</v>
      </c>
      <c r="D11" s="68">
        <v>0.77304654942772022</v>
      </c>
      <c r="E11" s="68">
        <v>0.78003414530620763</v>
      </c>
      <c r="F11" s="68">
        <v>0.71175782341061111</v>
      </c>
      <c r="G11" s="68">
        <v>0.58126973638655</v>
      </c>
      <c r="H11" s="68">
        <v>0.95060631723725242</v>
      </c>
      <c r="I11" s="68">
        <v>0.88033462357813252</v>
      </c>
      <c r="J11" s="68">
        <v>1.164612541049165</v>
      </c>
      <c r="K11" s="68">
        <v>1.245394503247657</v>
      </c>
      <c r="L11" s="68">
        <v>1.1323005336051521</v>
      </c>
      <c r="M11" s="68"/>
      <c r="N11" s="68">
        <v>0.47186205024496364</v>
      </c>
      <c r="O11" s="68">
        <v>0.43987572461292113</v>
      </c>
      <c r="P11" s="68">
        <v>0.43901508658025623</v>
      </c>
      <c r="Q11" s="68">
        <v>0.44015961687743999</v>
      </c>
      <c r="R11" s="68">
        <v>0.34272917806220449</v>
      </c>
      <c r="S11" s="68">
        <v>0.30700894732145645</v>
      </c>
      <c r="T11" s="68">
        <v>0.42540966390006757</v>
      </c>
      <c r="U11" s="68">
        <v>0.43508455643368471</v>
      </c>
      <c r="V11" s="68">
        <v>0.47459157589163897</v>
      </c>
      <c r="W11" s="68">
        <v>0.54305054185649804</v>
      </c>
      <c r="X11" s="342">
        <v>0.5417342256650135</v>
      </c>
    </row>
    <row r="12" spans="1:25" x14ac:dyDescent="0.25">
      <c r="A12" s="378"/>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Y12" s="226"/>
    </row>
    <row r="13" spans="1:25" s="6" customFormat="1" x14ac:dyDescent="0.25">
      <c r="A13" s="377" t="s">
        <v>322</v>
      </c>
      <c r="B13" s="67">
        <v>90.974962124092897</v>
      </c>
      <c r="C13" s="67">
        <v>83.407181069155556</v>
      </c>
      <c r="D13" s="67">
        <v>86.378761965844333</v>
      </c>
      <c r="E13" s="67">
        <v>102.21776026821472</v>
      </c>
      <c r="F13" s="67">
        <v>91.211455794778985</v>
      </c>
      <c r="G13" s="67">
        <v>94.125497687129268</v>
      </c>
      <c r="H13" s="67">
        <v>95.880800795154457</v>
      </c>
      <c r="I13" s="67">
        <v>94.87011640926633</v>
      </c>
      <c r="J13" s="67">
        <v>99.034627698507578</v>
      </c>
      <c r="K13" s="67">
        <v>104.26397758464421</v>
      </c>
      <c r="L13" s="67">
        <v>105.80372578734718</v>
      </c>
      <c r="M13" s="67"/>
      <c r="N13" s="67">
        <v>90.798002493234591</v>
      </c>
      <c r="O13" s="67">
        <v>81.444331199179032</v>
      </c>
      <c r="P13" s="67">
        <v>85.97270153627295</v>
      </c>
      <c r="Q13" s="67">
        <v>102.1936134728179</v>
      </c>
      <c r="R13" s="67">
        <v>90.73008635539253</v>
      </c>
      <c r="S13" s="67">
        <v>92.436000095052933</v>
      </c>
      <c r="T13" s="67">
        <v>94.701399122685885</v>
      </c>
      <c r="U13" s="67">
        <v>96.046835877145057</v>
      </c>
      <c r="V13" s="67">
        <v>96.839249725493588</v>
      </c>
      <c r="W13" s="67">
        <v>105.11249303659092</v>
      </c>
      <c r="X13" s="341">
        <v>106.06941609814442</v>
      </c>
    </row>
    <row r="14" spans="1:25" s="8" customFormat="1" x14ac:dyDescent="0.25">
      <c r="A14" s="27" t="s">
        <v>189</v>
      </c>
      <c r="B14" s="68">
        <v>90.511312014793603</v>
      </c>
      <c r="C14" s="68">
        <v>82.922329006868537</v>
      </c>
      <c r="D14" s="68">
        <v>86.054271819226869</v>
      </c>
      <c r="E14" s="68">
        <v>101.96527433121403</v>
      </c>
      <c r="F14" s="68">
        <v>90.941142420281324</v>
      </c>
      <c r="G14" s="68">
        <v>93.84708205048355</v>
      </c>
      <c r="H14" s="68">
        <v>95.662144464948867</v>
      </c>
      <c r="I14" s="68">
        <v>94.701534578079986</v>
      </c>
      <c r="J14" s="68">
        <v>98.318215557752566</v>
      </c>
      <c r="K14" s="68">
        <v>103.37780973241919</v>
      </c>
      <c r="L14" s="68">
        <v>104.81429160576981</v>
      </c>
      <c r="M14" s="68"/>
      <c r="N14" s="68">
        <v>90.533237040365677</v>
      </c>
      <c r="O14" s="68">
        <v>81.119277381267338</v>
      </c>
      <c r="P14" s="68">
        <v>85.728613309647429</v>
      </c>
      <c r="Q14" s="68">
        <v>101.98494446625712</v>
      </c>
      <c r="R14" s="68">
        <v>90.569041324438956</v>
      </c>
      <c r="S14" s="68">
        <v>92.260584352726113</v>
      </c>
      <c r="T14" s="68">
        <v>94.563104489193833</v>
      </c>
      <c r="U14" s="68">
        <v>95.968694901200166</v>
      </c>
      <c r="V14" s="68">
        <v>96.508435189454147</v>
      </c>
      <c r="W14" s="68">
        <v>104.70332943327834</v>
      </c>
      <c r="X14" s="226">
        <v>105.5477690893416</v>
      </c>
      <c r="Y14" s="342"/>
    </row>
    <row r="15" spans="1:25" s="8" customFormat="1" ht="14.5" x14ac:dyDescent="0.25">
      <c r="A15" s="27" t="s">
        <v>260</v>
      </c>
      <c r="B15" s="68">
        <v>0.4636501092992929</v>
      </c>
      <c r="C15" s="68">
        <v>0.48485206228701644</v>
      </c>
      <c r="D15" s="68">
        <v>0.32449014661746478</v>
      </c>
      <c r="E15" s="68">
        <v>0.25248593700068317</v>
      </c>
      <c r="F15" s="68">
        <v>0.27031337449765153</v>
      </c>
      <c r="G15" s="68">
        <v>0.27841563664571106</v>
      </c>
      <c r="H15" s="68">
        <v>0.21865633020559738</v>
      </c>
      <c r="I15" s="68">
        <v>0.16858183118635653</v>
      </c>
      <c r="J15" s="68">
        <v>0.71641214075501536</v>
      </c>
      <c r="K15" s="68">
        <v>0.88616785222499928</v>
      </c>
      <c r="L15" s="68">
        <v>0.98943418157738916</v>
      </c>
      <c r="M15" s="68"/>
      <c r="N15" s="68">
        <v>0.26476545286891806</v>
      </c>
      <c r="O15" s="68">
        <v>0.32505381791168686</v>
      </c>
      <c r="P15" s="68">
        <v>0.24408822662550972</v>
      </c>
      <c r="Q15" s="68">
        <v>0.20866900656077905</v>
      </c>
      <c r="R15" s="68">
        <v>0.16104503095357076</v>
      </c>
      <c r="S15" s="68">
        <v>0.17541574232682591</v>
      </c>
      <c r="T15" s="68">
        <v>0.13829463349204985</v>
      </c>
      <c r="U15" s="68">
        <v>7.8140975944885546E-2</v>
      </c>
      <c r="V15" s="68">
        <v>0.33081453603944816</v>
      </c>
      <c r="W15" s="68">
        <v>0.40916360331258916</v>
      </c>
      <c r="X15" s="341">
        <v>0.52164700880281223</v>
      </c>
    </row>
    <row r="16" spans="1:25" x14ac:dyDescent="0.25">
      <c r="A16" s="378"/>
      <c r="B16" s="231"/>
      <c r="C16" s="228"/>
      <c r="D16" s="228"/>
      <c r="E16" s="228"/>
      <c r="F16" s="228"/>
      <c r="G16" s="228"/>
      <c r="H16" s="228"/>
      <c r="I16" s="228"/>
      <c r="J16" s="228"/>
      <c r="K16" s="228"/>
      <c r="L16" s="228"/>
      <c r="M16" s="228"/>
      <c r="N16" s="231"/>
      <c r="O16" s="228"/>
      <c r="P16" s="228"/>
      <c r="Q16" s="228"/>
      <c r="R16" s="228"/>
      <c r="S16" s="228"/>
      <c r="T16" s="228"/>
      <c r="U16" s="228"/>
      <c r="V16" s="228"/>
      <c r="W16" s="228"/>
      <c r="X16" s="228"/>
    </row>
    <row r="17" spans="1:25" s="6" customFormat="1" x14ac:dyDescent="0.25">
      <c r="A17" s="377" t="s">
        <v>195</v>
      </c>
      <c r="B17" s="67">
        <v>104.37401293716701</v>
      </c>
      <c r="C17" s="67">
        <v>104.45858679237429</v>
      </c>
      <c r="D17" s="67">
        <v>102.77449858776642</v>
      </c>
      <c r="E17" s="67">
        <v>105.16194006697171</v>
      </c>
      <c r="F17" s="67">
        <v>108.60985024022669</v>
      </c>
      <c r="G17" s="67">
        <v>107.63413221432741</v>
      </c>
      <c r="H17" s="67">
        <v>106.54107476644398</v>
      </c>
      <c r="I17" s="67">
        <v>105.58692610958826</v>
      </c>
      <c r="J17" s="67">
        <v>105.5867686810478</v>
      </c>
      <c r="K17" s="67">
        <v>104.851847389217</v>
      </c>
      <c r="L17" s="67">
        <v>104.12203962851375</v>
      </c>
      <c r="M17" s="67"/>
      <c r="N17" s="67">
        <v>103.11067800681066</v>
      </c>
      <c r="O17" s="67">
        <v>104.74763507127285</v>
      </c>
      <c r="P17" s="67">
        <v>103.67552044380082</v>
      </c>
      <c r="Q17" s="67">
        <v>105.88146648689609</v>
      </c>
      <c r="R17" s="67">
        <v>109.05701886123423</v>
      </c>
      <c r="S17" s="67">
        <v>108.98934036375152</v>
      </c>
      <c r="T17" s="67">
        <v>107.86581963380964</v>
      </c>
      <c r="U17" s="67">
        <v>106.83010462208568</v>
      </c>
      <c r="V17" s="67">
        <v>106.74946763582898</v>
      </c>
      <c r="W17" s="67">
        <v>104.69352165786967</v>
      </c>
      <c r="X17" s="341">
        <v>104.1492112427029</v>
      </c>
    </row>
    <row r="18" spans="1:25" s="8" customFormat="1" x14ac:dyDescent="0.25">
      <c r="A18" s="27" t="s">
        <v>196</v>
      </c>
      <c r="B18" s="68">
        <v>98.655583626351302</v>
      </c>
      <c r="C18" s="68">
        <v>98.385868580256073</v>
      </c>
      <c r="D18" s="68">
        <v>97.446603448955145</v>
      </c>
      <c r="E18" s="68">
        <v>99.175695126223488</v>
      </c>
      <c r="F18" s="68">
        <v>103.10301560566413</v>
      </c>
      <c r="G18" s="68">
        <v>102.51357611697456</v>
      </c>
      <c r="H18" s="68">
        <v>101.45953738485103</v>
      </c>
      <c r="I18" s="68">
        <v>101.25387507476837</v>
      </c>
      <c r="J18" s="68">
        <v>101.59607590803046</v>
      </c>
      <c r="K18" s="68">
        <v>101.15504306439267</v>
      </c>
      <c r="L18" s="68">
        <v>100.80923118436323</v>
      </c>
      <c r="M18" s="68"/>
      <c r="N18" s="68">
        <v>96.643650405753789</v>
      </c>
      <c r="O18" s="68">
        <v>97.179079896919831</v>
      </c>
      <c r="P18" s="68">
        <v>96.108117469695941</v>
      </c>
      <c r="Q18" s="68">
        <v>97.931680031799587</v>
      </c>
      <c r="R18" s="68">
        <v>101.54927101905935</v>
      </c>
      <c r="S18" s="68">
        <v>101.08678593571578</v>
      </c>
      <c r="T18" s="68">
        <v>99.891164113812891</v>
      </c>
      <c r="U18" s="68">
        <v>99.573484691520903</v>
      </c>
      <c r="V18" s="68">
        <v>100.56996055663312</v>
      </c>
      <c r="W18" s="68">
        <v>99.747506266760439</v>
      </c>
      <c r="X18" s="342">
        <v>99.673846174951976</v>
      </c>
      <c r="Y18" s="342"/>
    </row>
    <row r="19" spans="1:25" s="8" customFormat="1" x14ac:dyDescent="0.25">
      <c r="A19" s="27" t="s">
        <v>242</v>
      </c>
      <c r="B19" s="68">
        <v>4.3835847715556993E-2</v>
      </c>
      <c r="C19" s="68">
        <v>3.9598134206171726E-2</v>
      </c>
      <c r="D19" s="68">
        <v>4.4897992742791715E-2</v>
      </c>
      <c r="E19" s="68">
        <v>4.566394871747765E-2</v>
      </c>
      <c r="F19" s="68">
        <v>5.229499691886294E-2</v>
      </c>
      <c r="G19" s="68">
        <v>4.6061328492371136E-2</v>
      </c>
      <c r="H19" s="68">
        <v>3.8813406122665241E-2</v>
      </c>
      <c r="I19" s="68">
        <v>3.9788471424636256E-2</v>
      </c>
      <c r="J19" s="68">
        <v>3.5995688855727799E-2</v>
      </c>
      <c r="K19" s="68">
        <v>3.5756782249540091E-2</v>
      </c>
      <c r="L19" s="68">
        <v>3.4114643037452978E-2</v>
      </c>
      <c r="M19" s="68"/>
      <c r="N19" s="68">
        <v>7.2442156781303599E-2</v>
      </c>
      <c r="O19" s="68">
        <v>7.1460823795850836E-2</v>
      </c>
      <c r="P19" s="68">
        <v>7.9520498812838181E-2</v>
      </c>
      <c r="Q19" s="68">
        <v>7.2712821512862902E-2</v>
      </c>
      <c r="R19" s="68">
        <v>6.4444187486479496E-2</v>
      </c>
      <c r="S19" s="68">
        <v>6.6898506322216028E-2</v>
      </c>
      <c r="T19" s="68">
        <v>9.1085076833361853E-2</v>
      </c>
      <c r="U19" s="68">
        <v>0.10369806396291151</v>
      </c>
      <c r="V19" s="68">
        <v>8.9888717019979789E-2</v>
      </c>
      <c r="W19" s="68">
        <v>8.4483791758036497E-2</v>
      </c>
      <c r="X19" s="342">
        <v>8.5135725345694982E-2</v>
      </c>
      <c r="Y19" s="342"/>
    </row>
    <row r="20" spans="1:25" s="8" customFormat="1" ht="14.5" x14ac:dyDescent="0.25">
      <c r="A20" s="27" t="s">
        <v>920</v>
      </c>
      <c r="B20" s="68">
        <v>3.1432881391331753</v>
      </c>
      <c r="C20" s="68">
        <v>3.4325556553719516</v>
      </c>
      <c r="D20" s="68">
        <v>2.9363287253785781</v>
      </c>
      <c r="E20" s="68">
        <v>3.3539530184173536</v>
      </c>
      <c r="F20" s="68">
        <v>3.1754207965158745</v>
      </c>
      <c r="G20" s="68">
        <v>3.0542535107791893</v>
      </c>
      <c r="H20" s="68">
        <v>3.1529423573645068</v>
      </c>
      <c r="I20" s="68">
        <v>2.4984565154361267</v>
      </c>
      <c r="J20" s="68">
        <v>2.2523643843748697</v>
      </c>
      <c r="K20" s="68">
        <v>1.8405803662950759</v>
      </c>
      <c r="L20" s="68">
        <v>1.4277439119863766</v>
      </c>
      <c r="M20" s="68"/>
      <c r="N20" s="68">
        <v>4.6376395554253058</v>
      </c>
      <c r="O20" s="68">
        <v>5.7357423476896114</v>
      </c>
      <c r="P20" s="68">
        <v>5.5896656244170302</v>
      </c>
      <c r="Q20" s="68">
        <v>5.9802950012358291</v>
      </c>
      <c r="R20" s="68">
        <v>5.5771073920590792</v>
      </c>
      <c r="S20" s="68">
        <v>5.8273537822553152</v>
      </c>
      <c r="T20" s="68">
        <v>5.9348882328811685</v>
      </c>
      <c r="U20" s="68">
        <v>5.3792809544050595</v>
      </c>
      <c r="V20" s="68">
        <v>4.4793783501783837</v>
      </c>
      <c r="W20" s="68">
        <v>3.4378404492308703</v>
      </c>
      <c r="X20" s="226">
        <v>2.7779117573471712</v>
      </c>
      <c r="Y20" s="342"/>
    </row>
    <row r="21" spans="1:25" s="8" customFormat="1" x14ac:dyDescent="0.25">
      <c r="A21" s="27" t="s">
        <v>97</v>
      </c>
      <c r="B21" s="68">
        <v>0.91582540668482315</v>
      </c>
      <c r="C21" s="68">
        <v>0.7708723735136257</v>
      </c>
      <c r="D21" s="68">
        <v>0.69613268747871349</v>
      </c>
      <c r="E21" s="68">
        <v>0.58125512292714543</v>
      </c>
      <c r="F21" s="68">
        <v>0.44236423623169308</v>
      </c>
      <c r="G21" s="68">
        <v>0.34309232531233458</v>
      </c>
      <c r="H21" s="68">
        <v>0.20355475210997775</v>
      </c>
      <c r="I21" s="68">
        <v>0.17991308818096394</v>
      </c>
      <c r="J21" s="68">
        <v>0.15451807899044129</v>
      </c>
      <c r="K21" s="68">
        <v>0.19666230237247048</v>
      </c>
      <c r="L21" s="68">
        <v>0.15121085022006184</v>
      </c>
      <c r="M21" s="68"/>
      <c r="N21" s="68">
        <v>0.59831855415669266</v>
      </c>
      <c r="O21" s="68">
        <v>0.47236053968200764</v>
      </c>
      <c r="P21" s="68">
        <v>0.46148693973967325</v>
      </c>
      <c r="Q21" s="68">
        <v>0.39791310913787548</v>
      </c>
      <c r="R21" s="68">
        <v>0.31864070479425971</v>
      </c>
      <c r="S21" s="68">
        <v>0.2343692637597099</v>
      </c>
      <c r="T21" s="68">
        <v>0.14762064176441406</v>
      </c>
      <c r="U21" s="68">
        <v>0.12479680424973766</v>
      </c>
      <c r="V21" s="68">
        <v>0.11087796058809689</v>
      </c>
      <c r="W21" s="68">
        <v>0.13043926090114427</v>
      </c>
      <c r="X21" s="341">
        <v>0.11909435736560701</v>
      </c>
    </row>
    <row r="22" spans="1:25" s="8" customFormat="1" x14ac:dyDescent="0.25">
      <c r="A22" s="27" t="s">
        <v>704</v>
      </c>
      <c r="B22" s="68">
        <v>0.59264347058581468</v>
      </c>
      <c r="C22" s="68">
        <v>0.76656822849121575</v>
      </c>
      <c r="D22" s="68">
        <v>0.65807629363006148</v>
      </c>
      <c r="E22" s="68">
        <v>1.1108715748747131</v>
      </c>
      <c r="F22" s="68">
        <v>1.0699041992580485</v>
      </c>
      <c r="G22" s="68">
        <v>1.0068920312491225</v>
      </c>
      <c r="H22" s="68">
        <v>1.06089976735285</v>
      </c>
      <c r="I22" s="68">
        <v>0.93027176124339772</v>
      </c>
      <c r="J22" s="68">
        <v>0.84238691358709328</v>
      </c>
      <c r="K22" s="68">
        <v>0.85816277398896212</v>
      </c>
      <c r="L22" s="68">
        <v>0.87499449304169929</v>
      </c>
      <c r="M22" s="68"/>
      <c r="N22" s="68">
        <v>0.44493793825553751</v>
      </c>
      <c r="O22" s="68">
        <v>0.58966415610161182</v>
      </c>
      <c r="P22" s="68">
        <v>0.78582335624596844</v>
      </c>
      <c r="Q22" s="68">
        <v>0.94303622501958395</v>
      </c>
      <c r="R22" s="68">
        <v>1.0821253148771348</v>
      </c>
      <c r="S22" s="68">
        <v>1.3613172561675102</v>
      </c>
      <c r="T22" s="68">
        <v>1.4138378182360749</v>
      </c>
      <c r="U22" s="68">
        <v>1.2484169518651815</v>
      </c>
      <c r="V22" s="68">
        <v>1.0855089227945782</v>
      </c>
      <c r="W22" s="68">
        <v>0.88429463351131621</v>
      </c>
      <c r="X22" s="342">
        <v>0.99819246514868221</v>
      </c>
    </row>
    <row r="23" spans="1:25" s="8" customFormat="1" ht="14.5" x14ac:dyDescent="0.25">
      <c r="A23" s="27" t="s">
        <v>260</v>
      </c>
      <c r="B23" s="68">
        <v>1.02283644669633</v>
      </c>
      <c r="C23" s="68">
        <v>1.0631238205352627</v>
      </c>
      <c r="D23" s="68">
        <v>0.99245943958113869</v>
      </c>
      <c r="E23" s="68">
        <v>0.89450127581152483</v>
      </c>
      <c r="F23" s="68">
        <v>0.76685040563808038</v>
      </c>
      <c r="G23" s="68">
        <v>0.67025690151983053</v>
      </c>
      <c r="H23" s="68">
        <v>0.62532709864294012</v>
      </c>
      <c r="I23" s="68">
        <v>0.68462119853477388</v>
      </c>
      <c r="J23" s="68">
        <v>0.70542770720920212</v>
      </c>
      <c r="K23" s="68">
        <v>0.76564209991827714</v>
      </c>
      <c r="L23" s="68">
        <v>0.82474454586491042</v>
      </c>
      <c r="M23" s="68"/>
      <c r="N23" s="68">
        <v>0.71368939643802809</v>
      </c>
      <c r="O23" s="68">
        <v>0.69932730708392388</v>
      </c>
      <c r="P23" s="68">
        <v>0.65090655488935523</v>
      </c>
      <c r="Q23" s="68">
        <v>0.55582929819035076</v>
      </c>
      <c r="R23" s="68">
        <v>0.46543024295790747</v>
      </c>
      <c r="S23" s="68">
        <v>0.41261561953098347</v>
      </c>
      <c r="T23" s="68">
        <v>0.38722375028173045</v>
      </c>
      <c r="U23" s="68">
        <v>0.40042715608189211</v>
      </c>
      <c r="V23" s="68">
        <v>0.4138531286148307</v>
      </c>
      <c r="W23" s="68">
        <v>0.40895725570785801</v>
      </c>
      <c r="X23" s="342">
        <v>0.49503076254378819</v>
      </c>
    </row>
    <row r="24" spans="1:25" x14ac:dyDescent="0.25">
      <c r="A24" s="378"/>
      <c r="B24" s="231"/>
      <c r="C24" s="228"/>
      <c r="D24" s="228"/>
      <c r="E24" s="228"/>
      <c r="F24" s="231"/>
      <c r="G24" s="228"/>
      <c r="H24" s="228"/>
      <c r="I24" s="231"/>
      <c r="J24" s="231"/>
      <c r="K24" s="231"/>
      <c r="L24" s="231"/>
      <c r="M24" s="231"/>
      <c r="N24" s="231"/>
      <c r="O24" s="228"/>
      <c r="P24" s="228"/>
      <c r="Q24" s="228"/>
      <c r="R24" s="231"/>
      <c r="S24" s="228"/>
      <c r="T24" s="228"/>
      <c r="U24" s="231"/>
      <c r="V24" s="231"/>
      <c r="W24" s="231"/>
      <c r="X24" s="231"/>
    </row>
    <row r="25" spans="1:25" s="6" customFormat="1" x14ac:dyDescent="0.25">
      <c r="A25" s="377" t="s">
        <v>199</v>
      </c>
      <c r="B25" s="67">
        <v>113.81802578559636</v>
      </c>
      <c r="C25" s="67">
        <v>115.77059805417234</v>
      </c>
      <c r="D25" s="67">
        <v>118.09117513379866</v>
      </c>
      <c r="E25" s="67">
        <v>122.14512396417227</v>
      </c>
      <c r="F25" s="67">
        <v>128.76321244340073</v>
      </c>
      <c r="G25" s="67">
        <v>127.73555204691792</v>
      </c>
      <c r="H25" s="67">
        <v>131.33273303371635</v>
      </c>
      <c r="I25" s="67">
        <v>125.20123296753664</v>
      </c>
      <c r="J25" s="67">
        <v>120.6398370087804</v>
      </c>
      <c r="K25" s="67">
        <v>117.49063473279455</v>
      </c>
      <c r="L25" s="67">
        <v>117.69658053928566</v>
      </c>
      <c r="M25" s="67"/>
      <c r="N25" s="67">
        <v>117.67231529956229</v>
      </c>
      <c r="O25" s="67">
        <v>120.72045053951723</v>
      </c>
      <c r="P25" s="67">
        <v>125.0532470381355</v>
      </c>
      <c r="Q25" s="67">
        <v>129.91735941994179</v>
      </c>
      <c r="R25" s="67">
        <v>137.08163909488925</v>
      </c>
      <c r="S25" s="67">
        <v>137.81738525868855</v>
      </c>
      <c r="T25" s="67">
        <v>146.79235719754547</v>
      </c>
      <c r="U25" s="67">
        <v>138.91996914064495</v>
      </c>
      <c r="V25" s="67">
        <v>130.60226999583975</v>
      </c>
      <c r="W25" s="67">
        <v>126.32230169407093</v>
      </c>
      <c r="X25" s="341">
        <v>126.19629490912432</v>
      </c>
    </row>
    <row r="26" spans="1:25" s="8" customFormat="1" x14ac:dyDescent="0.25">
      <c r="A26" s="27" t="s">
        <v>715</v>
      </c>
      <c r="B26" s="68">
        <v>91.430748694177097</v>
      </c>
      <c r="C26" s="68">
        <v>92.207248821139146</v>
      </c>
      <c r="D26" s="68">
        <v>92.595088613979925</v>
      </c>
      <c r="E26" s="68">
        <v>93.95534954896938</v>
      </c>
      <c r="F26" s="68">
        <v>99.316235673265467</v>
      </c>
      <c r="G26" s="68">
        <v>99.585226815601601</v>
      </c>
      <c r="H26" s="68">
        <v>104.2290972145512</v>
      </c>
      <c r="I26" s="68">
        <v>102.86237461260239</v>
      </c>
      <c r="J26" s="68">
        <v>100.64451294879355</v>
      </c>
      <c r="K26" s="68">
        <v>99.079252709239213</v>
      </c>
      <c r="L26" s="68">
        <v>99.399599713302251</v>
      </c>
      <c r="M26" s="68"/>
      <c r="N26" s="68">
        <v>95.72652617318343</v>
      </c>
      <c r="O26" s="68">
        <v>96.760702158289703</v>
      </c>
      <c r="P26" s="68">
        <v>98.1337686144483</v>
      </c>
      <c r="Q26" s="68">
        <v>99.832643565324744</v>
      </c>
      <c r="R26" s="68">
        <v>104.45898568298855</v>
      </c>
      <c r="S26" s="68">
        <v>105.04454856381264</v>
      </c>
      <c r="T26" s="68">
        <v>112.35509421437693</v>
      </c>
      <c r="U26" s="68">
        <v>110.91439535491361</v>
      </c>
      <c r="V26" s="68">
        <v>106.51988933931544</v>
      </c>
      <c r="W26" s="68">
        <v>105.094974029683</v>
      </c>
      <c r="X26" s="226">
        <v>105.6243463075254</v>
      </c>
    </row>
    <row r="27" spans="1:25" s="8" customFormat="1" ht="14.5" x14ac:dyDescent="0.25">
      <c r="A27" s="27" t="s">
        <v>924</v>
      </c>
      <c r="B27" s="68">
        <v>5.4811284870569033</v>
      </c>
      <c r="C27" s="68">
        <v>6.1213679864483028</v>
      </c>
      <c r="D27" s="68">
        <v>6.0967012497293869</v>
      </c>
      <c r="E27" s="68">
        <v>6.358845765086782</v>
      </c>
      <c r="F27" s="68">
        <v>6.771996926019817</v>
      </c>
      <c r="G27" s="68">
        <v>6.8289573560159651</v>
      </c>
      <c r="H27" s="68">
        <v>6.5504832928224506</v>
      </c>
      <c r="I27" s="68">
        <v>5.9538699786281768</v>
      </c>
      <c r="J27" s="68">
        <v>4.7852844956583764</v>
      </c>
      <c r="K27" s="68">
        <v>3.7758118108200276</v>
      </c>
      <c r="L27" s="68">
        <v>3.0534612191225423</v>
      </c>
      <c r="M27" s="68"/>
      <c r="N27" s="68">
        <v>6.0334127859185491</v>
      </c>
      <c r="O27" s="68">
        <v>7.0905060426891948</v>
      </c>
      <c r="P27" s="68">
        <v>7.61554914509078</v>
      </c>
      <c r="Q27" s="68">
        <v>8.2529293810136384</v>
      </c>
      <c r="R27" s="68">
        <v>8.4839812547001063</v>
      </c>
      <c r="S27" s="68">
        <v>9.1005014263749562</v>
      </c>
      <c r="T27" s="68">
        <v>9.6156935449065557</v>
      </c>
      <c r="U27" s="68">
        <v>7.9055678602027957</v>
      </c>
      <c r="V27" s="68">
        <v>6.2885725893828344</v>
      </c>
      <c r="W27" s="68">
        <v>4.6373629068558087</v>
      </c>
      <c r="X27" s="341">
        <v>3.7147166238477372</v>
      </c>
    </row>
    <row r="28" spans="1:25" s="8" customFormat="1" x14ac:dyDescent="0.25">
      <c r="A28" s="27" t="s">
        <v>206</v>
      </c>
      <c r="B28" s="68">
        <v>0.16428584934202958</v>
      </c>
      <c r="C28" s="68">
        <v>0.1381175087195014</v>
      </c>
      <c r="D28" s="68">
        <v>0.46641989260575462</v>
      </c>
      <c r="E28" s="68">
        <v>0.5533723435052641</v>
      </c>
      <c r="F28" s="68">
        <v>0.71504914403496955</v>
      </c>
      <c r="G28" s="68">
        <v>0.71498776572000899</v>
      </c>
      <c r="H28" s="68">
        <v>0.75691496555936277</v>
      </c>
      <c r="I28" s="68">
        <v>0.76020000765183304</v>
      </c>
      <c r="J28" s="68">
        <v>0.77690501223630115</v>
      </c>
      <c r="K28" s="68">
        <v>0.72898066232011416</v>
      </c>
      <c r="L28" s="68">
        <v>0.72910759000216507</v>
      </c>
      <c r="M28" s="68"/>
      <c r="N28" s="68">
        <v>0.28969815790294728</v>
      </c>
      <c r="O28" s="68">
        <v>0.20782607291534241</v>
      </c>
      <c r="P28" s="68">
        <v>0.60252106498740299</v>
      </c>
      <c r="Q28" s="68">
        <v>0.80985936325057262</v>
      </c>
      <c r="R28" s="68">
        <v>1.0371038332968843</v>
      </c>
      <c r="S28" s="68">
        <v>1.1154727828138775</v>
      </c>
      <c r="T28" s="68">
        <v>1.1308158703134468</v>
      </c>
      <c r="U28" s="68">
        <v>1.1558351701863467</v>
      </c>
      <c r="V28" s="68">
        <v>1.1425497811532936</v>
      </c>
      <c r="W28" s="68">
        <v>1.3504644118346569</v>
      </c>
      <c r="X28" s="342">
        <v>1.5373286535912176</v>
      </c>
      <c r="Y28" s="342"/>
    </row>
    <row r="29" spans="1:25" s="8" customFormat="1" x14ac:dyDescent="0.25">
      <c r="A29" s="27" t="s">
        <v>207</v>
      </c>
      <c r="B29" s="68">
        <v>4.2294972564841427</v>
      </c>
      <c r="C29" s="68">
        <v>4.244476604321842</v>
      </c>
      <c r="D29" s="68">
        <v>4.4217833239795548</v>
      </c>
      <c r="E29" s="68">
        <v>4.3916460538089135</v>
      </c>
      <c r="F29" s="68">
        <v>4.3995456747756245</v>
      </c>
      <c r="G29" s="68">
        <v>4.1240576746069113</v>
      </c>
      <c r="H29" s="68">
        <v>2.342881108508116</v>
      </c>
      <c r="I29" s="68">
        <v>0.58560122540659498</v>
      </c>
      <c r="J29" s="68">
        <v>0.19601753602536454</v>
      </c>
      <c r="K29" s="67" t="s">
        <v>191</v>
      </c>
      <c r="L29" s="67" t="s">
        <v>191</v>
      </c>
      <c r="M29" s="68"/>
      <c r="N29" s="68">
        <v>3.9783504551663142</v>
      </c>
      <c r="O29" s="68">
        <v>3.9429801683863341</v>
      </c>
      <c r="P29" s="68">
        <v>4.1018999871642414</v>
      </c>
      <c r="Q29" s="68">
        <v>4.1358754068792525</v>
      </c>
      <c r="R29" s="68">
        <v>4.1473428369793712</v>
      </c>
      <c r="S29" s="68">
        <v>3.7544789631819944</v>
      </c>
      <c r="T29" s="68">
        <v>2.2127693264775474</v>
      </c>
      <c r="U29" s="68">
        <v>0.61561957107315679</v>
      </c>
      <c r="V29" s="68">
        <v>0.21138508831641734</v>
      </c>
      <c r="W29" s="67" t="s">
        <v>191</v>
      </c>
      <c r="X29" s="67" t="s">
        <v>191</v>
      </c>
      <c r="Y29" s="342"/>
    </row>
    <row r="30" spans="1:25" s="8" customFormat="1" x14ac:dyDescent="0.25">
      <c r="A30" s="27" t="s">
        <v>705</v>
      </c>
      <c r="B30" s="68">
        <v>9.9622347019928039</v>
      </c>
      <c r="C30" s="68">
        <v>10.407028720642868</v>
      </c>
      <c r="D30" s="68">
        <v>11.729539733457218</v>
      </c>
      <c r="E30" s="68">
        <v>14.066569092370434</v>
      </c>
      <c r="F30" s="68">
        <v>14.727630595894766</v>
      </c>
      <c r="G30" s="68">
        <v>13.713547765848761</v>
      </c>
      <c r="H30" s="68">
        <v>14.529778838535378</v>
      </c>
      <c r="I30" s="68">
        <v>12.032379795909296</v>
      </c>
      <c r="J30" s="68">
        <v>11.379764787268877</v>
      </c>
      <c r="K30" s="68">
        <v>11.126195700326642</v>
      </c>
      <c r="L30" s="68">
        <v>11.645037536772168</v>
      </c>
      <c r="M30" s="68"/>
      <c r="N30" s="68">
        <v>9.9025495992559645</v>
      </c>
      <c r="O30" s="68">
        <v>10.901516654774285</v>
      </c>
      <c r="P30" s="68">
        <v>12.774503632232923</v>
      </c>
      <c r="Q30" s="68">
        <v>14.964114542612009</v>
      </c>
      <c r="R30" s="68">
        <v>17.053762206053523</v>
      </c>
      <c r="S30" s="68">
        <v>17.001454588946221</v>
      </c>
      <c r="T30" s="68">
        <v>19.62121250379581</v>
      </c>
      <c r="U30" s="68">
        <v>16.493003066843574</v>
      </c>
      <c r="V30" s="68">
        <v>14.680828171605761</v>
      </c>
      <c r="W30" s="68">
        <v>13.538955242744114</v>
      </c>
      <c r="X30" s="342">
        <v>13.519433182335675</v>
      </c>
      <c r="Y30" s="342"/>
    </row>
    <row r="31" spans="1:25" s="8" customFormat="1" ht="14.5" x14ac:dyDescent="0.25">
      <c r="A31" s="27" t="s">
        <v>260</v>
      </c>
      <c r="B31" s="68">
        <v>2.5501307965433964</v>
      </c>
      <c r="C31" s="68">
        <v>2.6523584129006803</v>
      </c>
      <c r="D31" s="68">
        <v>2.7816423200468194</v>
      </c>
      <c r="E31" s="68">
        <v>2.8193411604315148</v>
      </c>
      <c r="F31" s="68">
        <v>2.8327544294100786</v>
      </c>
      <c r="G31" s="68">
        <v>2.7687746691246748</v>
      </c>
      <c r="H31" s="68">
        <v>2.9235776137398397</v>
      </c>
      <c r="I31" s="68">
        <v>3.0068073473383476</v>
      </c>
      <c r="J31" s="68">
        <v>2.8573522287979376</v>
      </c>
      <c r="K31" s="68">
        <v>2.7803938500885481</v>
      </c>
      <c r="L31" s="68">
        <v>2.8693744800865346</v>
      </c>
      <c r="M31" s="68"/>
      <c r="N31" s="68">
        <v>1.7417781281350651</v>
      </c>
      <c r="O31" s="68">
        <v>1.8169194424623811</v>
      </c>
      <c r="P31" s="68">
        <v>1.8250045942118445</v>
      </c>
      <c r="Q31" s="68">
        <v>1.9219371608615847</v>
      </c>
      <c r="R31" s="68">
        <v>1.900463280870816</v>
      </c>
      <c r="S31" s="68">
        <v>1.8009289335588425</v>
      </c>
      <c r="T31" s="68">
        <v>1.8567717376751658</v>
      </c>
      <c r="U31" s="68">
        <v>1.8355481174254753</v>
      </c>
      <c r="V31" s="68">
        <v>1.7590450260659842</v>
      </c>
      <c r="W31" s="68">
        <v>1.7005451029533671</v>
      </c>
      <c r="X31" s="342">
        <v>1.8004701418242988</v>
      </c>
    </row>
    <row r="32" spans="1:25" x14ac:dyDescent="0.25">
      <c r="A32" s="378"/>
      <c r="B32" s="231"/>
      <c r="C32" s="228"/>
      <c r="D32" s="228"/>
      <c r="E32" s="228"/>
      <c r="F32" s="228"/>
      <c r="G32" s="228"/>
      <c r="H32" s="228"/>
      <c r="I32" s="228"/>
      <c r="J32" s="228"/>
      <c r="K32" s="228"/>
      <c r="M32" s="228"/>
      <c r="N32" s="231"/>
      <c r="O32" s="228"/>
      <c r="P32" s="228"/>
      <c r="Q32" s="228"/>
      <c r="R32" s="228"/>
      <c r="S32" s="228"/>
      <c r="T32" s="228"/>
      <c r="U32" s="228"/>
      <c r="V32" s="228"/>
      <c r="W32" s="228"/>
      <c r="X32" s="228"/>
    </row>
    <row r="33" spans="1:25" s="6" customFormat="1" x14ac:dyDescent="0.25">
      <c r="A33" s="377" t="s">
        <v>518</v>
      </c>
      <c r="B33" s="67">
        <v>127.34314365134307</v>
      </c>
      <c r="C33" s="67">
        <v>128.46776417206235</v>
      </c>
      <c r="D33" s="67">
        <v>128.37798470060548</v>
      </c>
      <c r="E33" s="67">
        <v>130.15564696251721</v>
      </c>
      <c r="F33" s="67">
        <v>130.94922145905838</v>
      </c>
      <c r="G33" s="67">
        <v>125.7977952051304</v>
      </c>
      <c r="H33" s="67">
        <v>123.47697197375022</v>
      </c>
      <c r="I33" s="67">
        <v>121.2015619847141</v>
      </c>
      <c r="J33" s="67">
        <v>117.36243677256715</v>
      </c>
      <c r="K33" s="67">
        <v>115.15796892112691</v>
      </c>
      <c r="L33" s="67">
        <v>115.75501652643258</v>
      </c>
      <c r="M33" s="67"/>
      <c r="N33" s="67">
        <v>121.64688908048838</v>
      </c>
      <c r="O33" s="67">
        <v>123.75364834620319</v>
      </c>
      <c r="P33" s="67">
        <v>126.52081695355768</v>
      </c>
      <c r="Q33" s="67">
        <v>129.32433535630747</v>
      </c>
      <c r="R33" s="67">
        <v>131.71022923649213</v>
      </c>
      <c r="S33" s="67">
        <v>128.19612901587433</v>
      </c>
      <c r="T33" s="67">
        <v>130.25484263309426</v>
      </c>
      <c r="U33" s="67">
        <v>126.27469058030999</v>
      </c>
      <c r="V33" s="67">
        <v>119.38857376218203</v>
      </c>
      <c r="W33" s="67">
        <v>115.80475820277123</v>
      </c>
      <c r="X33" s="341">
        <v>117.01620890208653</v>
      </c>
    </row>
    <row r="34" spans="1:25" s="8" customFormat="1" x14ac:dyDescent="0.25">
      <c r="A34" s="27" t="s">
        <v>706</v>
      </c>
      <c r="B34" s="68">
        <v>101.6567984103761</v>
      </c>
      <c r="C34" s="68">
        <v>101.74893072513865</v>
      </c>
      <c r="D34" s="68">
        <v>99.949139874677627</v>
      </c>
      <c r="E34" s="68">
        <v>99.361161466535279</v>
      </c>
      <c r="F34" s="68">
        <v>101.4176129881007</v>
      </c>
      <c r="G34" s="68">
        <v>98.451742777799595</v>
      </c>
      <c r="H34" s="68">
        <v>99.511981280596927</v>
      </c>
      <c r="I34" s="68">
        <v>100.86057568846233</v>
      </c>
      <c r="J34" s="68">
        <v>99.425645478781547</v>
      </c>
      <c r="K34" s="68">
        <v>98.497075240308988</v>
      </c>
      <c r="L34" s="68">
        <v>99.206108038565773</v>
      </c>
      <c r="M34" s="68"/>
      <c r="N34" s="68">
        <v>98.960428888480067</v>
      </c>
      <c r="O34" s="68">
        <v>99.000956654922533</v>
      </c>
      <c r="P34" s="68">
        <v>99.219059961650515</v>
      </c>
      <c r="Q34" s="68">
        <v>99.411329684802212</v>
      </c>
      <c r="R34" s="68">
        <v>101.49416298570884</v>
      </c>
      <c r="S34" s="68">
        <v>99.016695107802235</v>
      </c>
      <c r="T34" s="68">
        <v>101.98299062891327</v>
      </c>
      <c r="U34" s="68">
        <v>103.07673285479264</v>
      </c>
      <c r="V34" s="68">
        <v>99.978427641789352</v>
      </c>
      <c r="W34" s="68">
        <v>99.077881886489237</v>
      </c>
      <c r="X34" s="342">
        <v>100.35825433695156</v>
      </c>
    </row>
    <row r="35" spans="1:25" s="8" customFormat="1" ht="14.5" x14ac:dyDescent="0.25">
      <c r="A35" s="27" t="s">
        <v>921</v>
      </c>
      <c r="B35" s="68">
        <v>6.6870071143074403</v>
      </c>
      <c r="C35" s="68">
        <v>7.3457184435382921</v>
      </c>
      <c r="D35" s="68">
        <v>7.1769959844440052</v>
      </c>
      <c r="E35" s="68">
        <v>7.2770353829583803</v>
      </c>
      <c r="F35" s="68">
        <v>7.4845640647487803</v>
      </c>
      <c r="G35" s="68">
        <v>7.5811933214556566</v>
      </c>
      <c r="H35" s="68">
        <v>7.0414791474316205</v>
      </c>
      <c r="I35" s="68">
        <v>6.3966608229461164</v>
      </c>
      <c r="J35" s="68">
        <v>4.8970943074535773</v>
      </c>
      <c r="K35" s="68">
        <v>3.9019873070656215</v>
      </c>
      <c r="L35" s="68">
        <v>3.2094230059259461</v>
      </c>
      <c r="M35" s="68"/>
      <c r="N35" s="68">
        <v>7.171562476433774</v>
      </c>
      <c r="O35" s="68">
        <v>8.1129611354919895</v>
      </c>
      <c r="P35" s="68">
        <v>8.5308492509665719</v>
      </c>
      <c r="Q35" s="68">
        <v>8.8320243218492944</v>
      </c>
      <c r="R35" s="68">
        <v>9.0484791013072456</v>
      </c>
      <c r="S35" s="68">
        <v>9.7116663747156018</v>
      </c>
      <c r="T35" s="68">
        <v>9.8302857426243051</v>
      </c>
      <c r="U35" s="68">
        <v>8.1013741556367584</v>
      </c>
      <c r="V35" s="68">
        <v>6.102513995536424</v>
      </c>
      <c r="W35" s="68">
        <v>4.4716653342183399</v>
      </c>
      <c r="X35" s="342">
        <v>3.8345532105993363</v>
      </c>
    </row>
    <row r="36" spans="1:25" s="8" customFormat="1" x14ac:dyDescent="0.25">
      <c r="A36" s="27" t="s">
        <v>206</v>
      </c>
      <c r="B36" s="68">
        <v>7.0610760226502201E-2</v>
      </c>
      <c r="C36" s="68">
        <v>7.6706434527151007E-2</v>
      </c>
      <c r="D36" s="68">
        <v>0.54180728231398756</v>
      </c>
      <c r="E36" s="68">
        <v>0.65173974672196899</v>
      </c>
      <c r="F36" s="68">
        <v>0.74595263028526315</v>
      </c>
      <c r="G36" s="68">
        <v>0.74765723432733333</v>
      </c>
      <c r="H36" s="68">
        <v>0.68316027929709455</v>
      </c>
      <c r="I36" s="68">
        <v>0.7223837454139499</v>
      </c>
      <c r="J36" s="68">
        <v>0.7324125229601044</v>
      </c>
      <c r="K36" s="68">
        <v>0.70367925924649433</v>
      </c>
      <c r="L36" s="68">
        <v>0.6430834251468478</v>
      </c>
      <c r="M36" s="68"/>
      <c r="N36" s="68">
        <v>0.10960903348261226</v>
      </c>
      <c r="O36" s="68">
        <v>9.6317445601092094E-2</v>
      </c>
      <c r="P36" s="68">
        <v>0.61771107957852889</v>
      </c>
      <c r="Q36" s="68">
        <v>0.87717466780106568</v>
      </c>
      <c r="R36" s="68">
        <v>1.0414998767132768</v>
      </c>
      <c r="S36" s="68">
        <v>1.0762104666709913</v>
      </c>
      <c r="T36" s="68">
        <v>0.96382324032242628</v>
      </c>
      <c r="U36" s="68">
        <v>1.0089590521574054</v>
      </c>
      <c r="V36" s="68">
        <v>1.0046547853055106</v>
      </c>
      <c r="W36" s="68">
        <v>1.2412834274437452</v>
      </c>
      <c r="X36" s="342">
        <v>1.3081650409592254</v>
      </c>
    </row>
    <row r="37" spans="1:25" s="8" customFormat="1" x14ac:dyDescent="0.25">
      <c r="A37" s="27" t="s">
        <v>207</v>
      </c>
      <c r="B37" s="68">
        <v>5.1756006037449298</v>
      </c>
      <c r="C37" s="68">
        <v>5.0643484188937</v>
      </c>
      <c r="D37" s="68">
        <v>5.0158350967499716</v>
      </c>
      <c r="E37" s="68">
        <v>4.7666626602709563</v>
      </c>
      <c r="F37" s="68">
        <v>4.3203089837354822</v>
      </c>
      <c r="G37" s="68">
        <v>3.742539056928631</v>
      </c>
      <c r="H37" s="68">
        <v>1.9322219839820809</v>
      </c>
      <c r="I37" s="68">
        <v>0.52224651273683897</v>
      </c>
      <c r="J37" s="68">
        <v>8.0901030738248905E-2</v>
      </c>
      <c r="K37" s="67" t="s">
        <v>191</v>
      </c>
      <c r="L37" s="67" t="s">
        <v>191</v>
      </c>
      <c r="M37" s="68"/>
      <c r="N37" s="68">
        <v>4.2834514354633555</v>
      </c>
      <c r="O37" s="68">
        <v>4.1844579144474459</v>
      </c>
      <c r="P37" s="68">
        <v>4.1764778057755239</v>
      </c>
      <c r="Q37" s="68">
        <v>3.9567325015272687</v>
      </c>
      <c r="R37" s="68">
        <v>3.6712870654143011</v>
      </c>
      <c r="S37" s="68">
        <v>3.0864400914519843</v>
      </c>
      <c r="T37" s="68">
        <v>1.701805979683694</v>
      </c>
      <c r="U37" s="68">
        <v>0.50672965777396906</v>
      </c>
      <c r="V37" s="68">
        <v>8.087560883496954E-2</v>
      </c>
      <c r="W37" s="67" t="s">
        <v>191</v>
      </c>
      <c r="X37" s="67" t="s">
        <v>191</v>
      </c>
    </row>
    <row r="38" spans="1:25" s="8" customFormat="1" x14ac:dyDescent="0.25">
      <c r="A38" s="27" t="s">
        <v>707</v>
      </c>
      <c r="B38" s="68">
        <v>11.039656119698254</v>
      </c>
      <c r="C38" s="68">
        <v>11.421501914087697</v>
      </c>
      <c r="D38" s="68">
        <v>12.869006569521835</v>
      </c>
      <c r="E38" s="68">
        <v>15.312838535131121</v>
      </c>
      <c r="F38" s="68">
        <v>14.315556206898089</v>
      </c>
      <c r="G38" s="68">
        <v>12.790977804111989</v>
      </c>
      <c r="H38" s="68">
        <v>11.755624955317542</v>
      </c>
      <c r="I38" s="68">
        <v>9.8857485445530902</v>
      </c>
      <c r="J38" s="68">
        <v>9.432715924374552</v>
      </c>
      <c r="K38" s="68">
        <v>9.3795296384929063</v>
      </c>
      <c r="L38" s="68">
        <v>9.9168430714056512</v>
      </c>
      <c r="M38" s="68"/>
      <c r="N38" s="68">
        <v>9.3298165404842575</v>
      </c>
      <c r="O38" s="68">
        <v>10.457577473318574</v>
      </c>
      <c r="P38" s="68">
        <v>12.143252250354179</v>
      </c>
      <c r="Q38" s="68">
        <v>14.41535354069382</v>
      </c>
      <c r="R38" s="68">
        <v>14.727346963558519</v>
      </c>
      <c r="S38" s="68">
        <v>13.697466492815845</v>
      </c>
      <c r="T38" s="68">
        <v>14.235953783028016</v>
      </c>
      <c r="U38" s="68">
        <v>11.983301356310164</v>
      </c>
      <c r="V38" s="68">
        <v>10.618068822155557</v>
      </c>
      <c r="W38" s="68">
        <v>9.4233652406660084</v>
      </c>
      <c r="X38" s="342">
        <v>9.7618142811402517</v>
      </c>
      <c r="Y38" s="342"/>
    </row>
    <row r="39" spans="1:25" s="8" customFormat="1" ht="14.5" x14ac:dyDescent="0.25">
      <c r="A39" s="27" t="s">
        <v>260</v>
      </c>
      <c r="B39" s="68">
        <v>2.7134706429898703</v>
      </c>
      <c r="C39" s="68">
        <v>2.8105582358768477</v>
      </c>
      <c r="D39" s="68">
        <v>2.8251998928980568</v>
      </c>
      <c r="E39" s="68">
        <v>2.7862091708995256</v>
      </c>
      <c r="F39" s="68">
        <v>2.6652265852900552</v>
      </c>
      <c r="G39" s="68">
        <v>2.4836850105071822</v>
      </c>
      <c r="H39" s="68">
        <v>2.5525043271249652</v>
      </c>
      <c r="I39" s="68">
        <v>2.8139466706017835</v>
      </c>
      <c r="J39" s="68">
        <v>2.7936675082591056</v>
      </c>
      <c r="K39" s="68">
        <v>2.6756974760128891</v>
      </c>
      <c r="L39" s="68">
        <v>2.7795589853883729</v>
      </c>
      <c r="M39" s="68"/>
      <c r="N39" s="68">
        <v>1.7920207061442959</v>
      </c>
      <c r="O39" s="68">
        <v>1.9013777224215589</v>
      </c>
      <c r="P39" s="68">
        <v>1.8334666052323632</v>
      </c>
      <c r="Q39" s="68">
        <v>1.8317206396338153</v>
      </c>
      <c r="R39" s="68">
        <v>1.7274532437899524</v>
      </c>
      <c r="S39" s="68">
        <v>1.6076504824176905</v>
      </c>
      <c r="T39" s="68">
        <v>1.5399832585225484</v>
      </c>
      <c r="U39" s="68">
        <v>1.5975935036390676</v>
      </c>
      <c r="V39" s="68">
        <v>1.6040329085602292</v>
      </c>
      <c r="W39" s="68">
        <v>1.5905623139538898</v>
      </c>
      <c r="X39" s="342">
        <v>1.7534220324361571</v>
      </c>
      <c r="Y39" s="342"/>
    </row>
    <row r="40" spans="1:25" x14ac:dyDescent="0.25">
      <c r="A40" s="378"/>
      <c r="B40" s="232"/>
      <c r="C40" s="228"/>
      <c r="D40" s="228"/>
      <c r="E40" s="228"/>
      <c r="F40" s="228"/>
      <c r="G40" s="228"/>
      <c r="H40" s="228"/>
      <c r="I40" s="228"/>
      <c r="J40" s="228"/>
      <c r="K40" s="228"/>
      <c r="L40" s="228"/>
      <c r="M40" s="228"/>
      <c r="N40" s="232"/>
      <c r="O40" s="228"/>
      <c r="P40" s="228"/>
      <c r="Q40" s="228"/>
      <c r="R40" s="228"/>
      <c r="S40" s="228"/>
      <c r="T40" s="228"/>
      <c r="U40" s="228"/>
      <c r="V40" s="228"/>
      <c r="W40" s="228"/>
      <c r="X40" s="228"/>
      <c r="Y40" s="226"/>
    </row>
    <row r="41" spans="1:25" s="6" customFormat="1" x14ac:dyDescent="0.25">
      <c r="A41" s="377" t="s">
        <v>693</v>
      </c>
      <c r="B41" s="67">
        <v>94.602578912594254</v>
      </c>
      <c r="C41" s="67">
        <v>98.037954073765093</v>
      </c>
      <c r="D41" s="67">
        <v>103.29108177375555</v>
      </c>
      <c r="E41" s="67">
        <v>110.27155930589656</v>
      </c>
      <c r="F41" s="67">
        <v>125.48809385969592</v>
      </c>
      <c r="G41" s="67">
        <v>130.7111387798945</v>
      </c>
      <c r="H41" s="67">
        <v>143.43568229023506</v>
      </c>
      <c r="I41" s="67">
        <v>131.19102301008505</v>
      </c>
      <c r="J41" s="67">
        <v>125.44802858953975</v>
      </c>
      <c r="K41" s="67">
        <v>120.96391369777837</v>
      </c>
      <c r="L41" s="67">
        <v>120.65637571002155</v>
      </c>
      <c r="M41" s="67"/>
      <c r="N41" s="67">
        <v>111.96660922138825</v>
      </c>
      <c r="O41" s="67">
        <v>116.4870351951939</v>
      </c>
      <c r="P41" s="67">
        <v>122.9305647348808</v>
      </c>
      <c r="Q41" s="67">
        <v>130.79851996586592</v>
      </c>
      <c r="R41" s="67">
        <v>145.04744467944727</v>
      </c>
      <c r="S41" s="67">
        <v>152.4055823994963</v>
      </c>
      <c r="T41" s="67">
        <v>172.00575656413889</v>
      </c>
      <c r="U41" s="67">
        <v>157.76265903763783</v>
      </c>
      <c r="V41" s="67">
        <v>147.11285807369524</v>
      </c>
      <c r="W41" s="67">
        <v>142.00785750038915</v>
      </c>
      <c r="X41" s="341">
        <v>140.28759082228311</v>
      </c>
    </row>
    <row r="42" spans="1:25" s="8" customFormat="1" x14ac:dyDescent="0.25">
      <c r="A42" s="27" t="s">
        <v>708</v>
      </c>
      <c r="B42" s="68">
        <v>76.902364025534411</v>
      </c>
      <c r="C42" s="68">
        <v>78.881499862123789</v>
      </c>
      <c r="D42" s="68">
        <v>82.014485898822002</v>
      </c>
      <c r="E42" s="68">
        <v>85.942607141643705</v>
      </c>
      <c r="F42" s="68">
        <v>96.167913847556036</v>
      </c>
      <c r="G42" s="68">
        <v>101.32578579193481</v>
      </c>
      <c r="H42" s="68">
        <v>111.49650445236891</v>
      </c>
      <c r="I42" s="68">
        <v>105.86021001318746</v>
      </c>
      <c r="J42" s="68">
        <v>102.43268280446686</v>
      </c>
      <c r="K42" s="68">
        <v>99.946099878949013</v>
      </c>
      <c r="L42" s="68">
        <v>99.694565895550852</v>
      </c>
      <c r="M42" s="68"/>
      <c r="N42" s="68">
        <v>91.084091689405369</v>
      </c>
      <c r="O42" s="68">
        <v>93.633992868071388</v>
      </c>
      <c r="P42" s="68">
        <v>96.564011213201169</v>
      </c>
      <c r="Q42" s="68">
        <v>100.45866397787174</v>
      </c>
      <c r="R42" s="68">
        <v>108.85582037291535</v>
      </c>
      <c r="S42" s="68">
        <v>114.18426091872007</v>
      </c>
      <c r="T42" s="68">
        <v>128.1685944203947</v>
      </c>
      <c r="U42" s="68">
        <v>122.59327164873544</v>
      </c>
      <c r="V42" s="68">
        <v>116.15127022073726</v>
      </c>
      <c r="W42" s="68">
        <v>114.06868872664606</v>
      </c>
      <c r="X42" s="226">
        <v>113.70771940516047</v>
      </c>
    </row>
    <row r="43" spans="1:25" s="8" customFormat="1" ht="14.5" x14ac:dyDescent="0.25">
      <c r="A43" s="27" t="s">
        <v>925</v>
      </c>
      <c r="B43" s="68">
        <v>3.7679089109151778</v>
      </c>
      <c r="C43" s="68">
        <v>4.4114611803748236</v>
      </c>
      <c r="D43" s="68">
        <v>4.5424328610415579</v>
      </c>
      <c r="E43" s="68">
        <v>4.9978629929745981</v>
      </c>
      <c r="F43" s="68">
        <v>5.7044158403642715</v>
      </c>
      <c r="G43" s="68">
        <v>5.6738364912301948</v>
      </c>
      <c r="H43" s="68">
        <v>5.7940323432410663</v>
      </c>
      <c r="I43" s="68">
        <v>5.2907593873776051</v>
      </c>
      <c r="J43" s="68">
        <v>4.6212511286683515</v>
      </c>
      <c r="K43" s="68">
        <v>3.5879397655342475</v>
      </c>
      <c r="L43" s="68">
        <v>2.8157070475659038</v>
      </c>
      <c r="M43" s="68"/>
      <c r="N43" s="68">
        <v>4.3995400828355313</v>
      </c>
      <c r="O43" s="68">
        <v>5.6634718185407094</v>
      </c>
      <c r="P43" s="68">
        <v>6.2916658217189569</v>
      </c>
      <c r="Q43" s="68">
        <v>7.3924657919284442</v>
      </c>
      <c r="R43" s="68">
        <v>7.646830447460097</v>
      </c>
      <c r="S43" s="68">
        <v>8.1738246466556834</v>
      </c>
      <c r="T43" s="68">
        <v>9.2885223269508028</v>
      </c>
      <c r="U43" s="68">
        <v>7.6137975138923411</v>
      </c>
      <c r="V43" s="68">
        <v>6.5625176595304247</v>
      </c>
      <c r="W43" s="68">
        <v>4.8844794055635594</v>
      </c>
      <c r="X43" s="226">
        <v>3.5307692399294286</v>
      </c>
    </row>
    <row r="44" spans="1:25" s="8" customFormat="1" x14ac:dyDescent="0.25">
      <c r="A44" s="27" t="s">
        <v>206</v>
      </c>
      <c r="B44" s="68">
        <v>0.29737220881707743</v>
      </c>
      <c r="C44" s="68">
        <v>0.22388315949514798</v>
      </c>
      <c r="D44" s="68">
        <v>0.35795668070261594</v>
      </c>
      <c r="E44" s="68">
        <v>0.40756766600773497</v>
      </c>
      <c r="F44" s="68">
        <v>0.66874897720370252</v>
      </c>
      <c r="G44" s="68">
        <v>0.66482108057922862</v>
      </c>
      <c r="H44" s="68">
        <v>0.87054485048696539</v>
      </c>
      <c r="I44" s="68">
        <v>0.81683253367001685</v>
      </c>
      <c r="J44" s="68">
        <v>0.84217882590759308</v>
      </c>
      <c r="K44" s="68">
        <v>0.76665379605432638</v>
      </c>
      <c r="L44" s="68">
        <v>0.86024614944178512</v>
      </c>
      <c r="M44" s="68"/>
      <c r="N44" s="68">
        <v>0.54822540345296566</v>
      </c>
      <c r="O44" s="68">
        <v>0.36345797165140376</v>
      </c>
      <c r="P44" s="68">
        <v>0.58055033989967364</v>
      </c>
      <c r="Q44" s="68">
        <v>0.70983713119602243</v>
      </c>
      <c r="R44" s="68">
        <v>1.0305844970109901</v>
      </c>
      <c r="S44" s="68">
        <v>1.1750041364793531</v>
      </c>
      <c r="T44" s="68">
        <v>1.3854159104121018</v>
      </c>
      <c r="U44" s="68">
        <v>1.3746948127073542</v>
      </c>
      <c r="V44" s="68">
        <v>1.3455807378512987</v>
      </c>
      <c r="W44" s="68">
        <v>1.5132937288770885</v>
      </c>
      <c r="X44" s="346">
        <v>1.8890914013095124</v>
      </c>
    </row>
    <row r="45" spans="1:25" s="8" customFormat="1" x14ac:dyDescent="0.25">
      <c r="A45" s="27" t="s">
        <v>207</v>
      </c>
      <c r="B45" s="68">
        <v>2.8853464116548557</v>
      </c>
      <c r="C45" s="68">
        <v>3.0994577188172365</v>
      </c>
      <c r="D45" s="68">
        <v>3.5670944488135246</v>
      </c>
      <c r="E45" s="68">
        <v>3.8357792364145689</v>
      </c>
      <c r="F45" s="68">
        <v>4.5182595307012239</v>
      </c>
      <c r="G45" s="68">
        <v>4.7099112309797606</v>
      </c>
      <c r="H45" s="68">
        <v>2.9755615716644699</v>
      </c>
      <c r="I45" s="68">
        <v>0.6804793863172266</v>
      </c>
      <c r="J45" s="68">
        <v>0.3649020699959436</v>
      </c>
      <c r="K45" s="67" t="s">
        <v>191</v>
      </c>
      <c r="L45" s="67" t="s">
        <v>191</v>
      </c>
      <c r="M45" s="68"/>
      <c r="N45" s="68">
        <v>3.5403622295880588</v>
      </c>
      <c r="O45" s="68">
        <v>3.6059511776510842</v>
      </c>
      <c r="P45" s="68">
        <v>3.9940311802897375</v>
      </c>
      <c r="Q45" s="68">
        <v>4.4020596478879508</v>
      </c>
      <c r="R45" s="68">
        <v>4.8533339684819872</v>
      </c>
      <c r="S45" s="68">
        <v>4.7673906363118714</v>
      </c>
      <c r="T45" s="68">
        <v>2.9917934581991275</v>
      </c>
      <c r="U45" s="68">
        <v>0.77787608914172235</v>
      </c>
      <c r="V45" s="68">
        <v>0.40354191253160876</v>
      </c>
      <c r="W45" s="67" t="s">
        <v>191</v>
      </c>
      <c r="X45" s="67" t="s">
        <v>191</v>
      </c>
    </row>
    <row r="46" spans="1:25" s="8" customFormat="1" x14ac:dyDescent="0.25">
      <c r="A46" s="27" t="s">
        <v>709</v>
      </c>
      <c r="B46" s="68">
        <v>8.4315172459781795</v>
      </c>
      <c r="C46" s="68">
        <v>8.9902328939207532</v>
      </c>
      <c r="D46" s="68">
        <v>10.090137794021473</v>
      </c>
      <c r="E46" s="68">
        <v>12.219291353662282</v>
      </c>
      <c r="F46" s="68">
        <v>15.345007962413003</v>
      </c>
      <c r="G46" s="68">
        <v>15.130230643280521</v>
      </c>
      <c r="H46" s="68">
        <v>18.803768770518452</v>
      </c>
      <c r="I46" s="68">
        <v>15.247111845024738</v>
      </c>
      <c r="J46" s="68">
        <v>14.236231277523407</v>
      </c>
      <c r="K46" s="68">
        <v>13.726936218352714</v>
      </c>
      <c r="L46" s="68">
        <v>14.279563928290878</v>
      </c>
      <c r="M46" s="68"/>
      <c r="N46" s="68">
        <v>10.724737505362345</v>
      </c>
      <c r="O46" s="68">
        <v>11.5211198137171</v>
      </c>
      <c r="P46" s="68">
        <v>13.687540975897427</v>
      </c>
      <c r="Q46" s="68">
        <v>15.779505643385781</v>
      </c>
      <c r="R46" s="68">
        <v>20.503838074253533</v>
      </c>
      <c r="S46" s="68">
        <v>22.011115331869537</v>
      </c>
      <c r="T46" s="68">
        <v>27.831677159169139</v>
      </c>
      <c r="U46" s="68">
        <v>23.212895432525741</v>
      </c>
      <c r="V46" s="68">
        <v>20.662669009856174</v>
      </c>
      <c r="W46" s="68">
        <v>19.676825431436246</v>
      </c>
      <c r="X46" s="226">
        <v>19.287322483702763</v>
      </c>
    </row>
    <row r="47" spans="1:25" s="8" customFormat="1" ht="15" thickBot="1" x14ac:dyDescent="0.3">
      <c r="A47" s="27" t="s">
        <v>260</v>
      </c>
      <c r="B47" s="83">
        <v>2.3180701096945677</v>
      </c>
      <c r="C47" s="83">
        <v>2.4314192590333272</v>
      </c>
      <c r="D47" s="83">
        <v>2.7189740903543647</v>
      </c>
      <c r="E47" s="83">
        <v>2.8684509151936788</v>
      </c>
      <c r="F47" s="83">
        <v>3.0837477014576922</v>
      </c>
      <c r="G47" s="83">
        <v>3.2065535418899929</v>
      </c>
      <c r="H47" s="83">
        <v>3.495270301955185</v>
      </c>
      <c r="I47" s="83">
        <v>3.2956298445080043</v>
      </c>
      <c r="J47" s="83">
        <v>2.9507824829775786</v>
      </c>
      <c r="K47" s="83">
        <v>2.9362840388880698</v>
      </c>
      <c r="L47" s="83">
        <v>3.0062926891721262</v>
      </c>
      <c r="M47" s="83"/>
      <c r="N47" s="83">
        <v>1.6696523107439978</v>
      </c>
      <c r="O47" s="83">
        <v>1.6990415455622128</v>
      </c>
      <c r="P47" s="83">
        <v>1.8127652038738138</v>
      </c>
      <c r="Q47" s="83">
        <v>2.0559877735960121</v>
      </c>
      <c r="R47" s="83">
        <v>2.1570373193253278</v>
      </c>
      <c r="S47" s="83">
        <v>2.0939867294597647</v>
      </c>
      <c r="T47" s="83">
        <v>2.3397532890130015</v>
      </c>
      <c r="U47" s="83">
        <v>2.1901235406352288</v>
      </c>
      <c r="V47" s="83">
        <v>1.9872785331884468</v>
      </c>
      <c r="W47" s="83">
        <v>1.8645702078662094</v>
      </c>
      <c r="X47" s="226">
        <v>1.8726882921809203</v>
      </c>
    </row>
    <row r="48" spans="1:25" ht="15" customHeight="1" x14ac:dyDescent="0.25">
      <c r="A48" s="90" t="s">
        <v>919</v>
      </c>
      <c r="B48" s="90"/>
      <c r="C48" s="90"/>
      <c r="D48" s="90"/>
      <c r="E48" s="90"/>
      <c r="F48" s="90"/>
      <c r="G48" s="90"/>
      <c r="H48" s="90"/>
      <c r="I48" s="90"/>
      <c r="J48" s="90"/>
      <c r="K48" s="90"/>
      <c r="L48" s="90"/>
      <c r="M48" s="90"/>
      <c r="N48" s="90"/>
      <c r="O48" s="90"/>
      <c r="P48" s="90"/>
      <c r="Q48" s="90"/>
      <c r="R48" s="90"/>
      <c r="S48" s="90"/>
      <c r="T48" s="90"/>
      <c r="U48" s="90"/>
      <c r="V48" s="90"/>
      <c r="W48" s="90"/>
      <c r="X48" s="90"/>
      <c r="Y48" s="226"/>
    </row>
    <row r="49" spans="1:29" ht="15" customHeight="1" x14ac:dyDescent="0.25">
      <c r="A49" s="4" t="s">
        <v>216</v>
      </c>
      <c r="Y49" s="226"/>
    </row>
    <row r="50" spans="1:29" ht="15" customHeight="1" x14ac:dyDescent="0.25">
      <c r="A50" s="4" t="s">
        <v>922</v>
      </c>
      <c r="Y50" s="226"/>
    </row>
    <row r="51" spans="1:29" ht="15" customHeight="1" x14ac:dyDescent="0.25">
      <c r="A51" s="4" t="s">
        <v>710</v>
      </c>
    </row>
    <row r="52" spans="1:29" s="8" customFormat="1" ht="15" customHeight="1" x14ac:dyDescent="0.25">
      <c r="A52" s="4" t="s">
        <v>338</v>
      </c>
      <c r="B52" s="4"/>
      <c r="C52" s="4"/>
      <c r="D52" s="4"/>
      <c r="E52" s="4"/>
      <c r="F52" s="4"/>
      <c r="G52" s="4"/>
      <c r="H52" s="4"/>
      <c r="I52" s="4"/>
      <c r="J52" s="4"/>
      <c r="K52" s="4"/>
      <c r="M52" s="4"/>
      <c r="N52" s="4"/>
      <c r="O52" s="4"/>
      <c r="P52" s="4"/>
      <c r="Q52" s="4"/>
      <c r="R52" s="4"/>
      <c r="S52" s="4"/>
      <c r="T52" s="4"/>
      <c r="U52" s="4"/>
      <c r="V52" s="4"/>
      <c r="W52" s="4"/>
      <c r="X52" s="4"/>
      <c r="Z52" s="4"/>
      <c r="AA52" s="4"/>
      <c r="AB52" s="4"/>
    </row>
    <row r="53" spans="1:29" s="8" customFormat="1" ht="15" customHeight="1" x14ac:dyDescent="0.25">
      <c r="A53" s="4" t="s">
        <v>915</v>
      </c>
      <c r="B53" s="4"/>
      <c r="C53" s="4"/>
      <c r="D53" s="4"/>
      <c r="E53" s="4"/>
      <c r="F53" s="4"/>
      <c r="G53" s="4"/>
      <c r="H53" s="4"/>
      <c r="I53" s="4"/>
      <c r="J53" s="4"/>
      <c r="K53" s="4"/>
      <c r="M53" s="4"/>
      <c r="N53" s="4"/>
      <c r="O53" s="4"/>
      <c r="P53" s="4"/>
      <c r="Q53" s="4"/>
      <c r="R53" s="4"/>
      <c r="S53" s="4"/>
      <c r="T53" s="4"/>
      <c r="U53" s="4"/>
      <c r="V53" s="4"/>
      <c r="W53" s="4"/>
      <c r="X53" s="4"/>
      <c r="Z53" s="4"/>
      <c r="AA53" s="4"/>
      <c r="AB53" s="4"/>
      <c r="AC53" s="4"/>
    </row>
    <row r="54" spans="1:29" s="8" customFormat="1" ht="15" customHeight="1" x14ac:dyDescent="0.25">
      <c r="A54" s="134" t="s">
        <v>711</v>
      </c>
      <c r="B54" s="134"/>
      <c r="C54" s="134"/>
      <c r="D54" s="134"/>
      <c r="E54" s="134"/>
      <c r="F54" s="134"/>
      <c r="G54" s="134"/>
      <c r="H54" s="134"/>
      <c r="I54" s="134"/>
      <c r="J54" s="134"/>
      <c r="K54" s="134"/>
      <c r="M54" s="134"/>
      <c r="N54" s="134"/>
      <c r="O54" s="134"/>
      <c r="P54" s="134"/>
      <c r="Q54" s="134"/>
      <c r="R54" s="134"/>
      <c r="S54" s="134"/>
      <c r="T54" s="134"/>
      <c r="U54" s="134"/>
      <c r="V54" s="134"/>
      <c r="W54" s="134"/>
      <c r="X54" s="134"/>
      <c r="Z54" s="134"/>
      <c r="AA54" s="134"/>
      <c r="AB54" s="134"/>
      <c r="AC54" s="134"/>
    </row>
    <row r="55" spans="1:29" s="8" customFormat="1" ht="15" customHeight="1" x14ac:dyDescent="0.25">
      <c r="A55" s="4" t="s">
        <v>712</v>
      </c>
      <c r="B55" s="4"/>
      <c r="C55" s="4"/>
      <c r="D55" s="4"/>
      <c r="E55" s="4"/>
      <c r="F55" s="4"/>
      <c r="G55" s="4"/>
      <c r="H55" s="4"/>
      <c r="I55" s="4"/>
      <c r="J55" s="4"/>
      <c r="K55" s="4"/>
      <c r="M55" s="4"/>
      <c r="N55" s="4"/>
      <c r="O55" s="4"/>
      <c r="P55" s="4"/>
      <c r="Q55" s="4"/>
      <c r="R55" s="4"/>
      <c r="S55" s="4"/>
      <c r="T55" s="4"/>
      <c r="U55" s="4"/>
      <c r="V55" s="4"/>
      <c r="W55" s="4"/>
      <c r="X55" s="4"/>
      <c r="Z55" s="4"/>
      <c r="AA55" s="4"/>
      <c r="AB55" s="4"/>
      <c r="AC55" s="4"/>
    </row>
  </sheetData>
  <mergeCells count="8">
    <mergeCell ref="A1:X1"/>
    <mergeCell ref="A6:A7"/>
    <mergeCell ref="B6:L6"/>
    <mergeCell ref="N6:X6"/>
    <mergeCell ref="A2:X2"/>
    <mergeCell ref="A3:X3"/>
    <mergeCell ref="A4:X4"/>
    <mergeCell ref="A5:X5"/>
  </mergeCells>
  <hyperlinks>
    <hyperlink ref="Y2" location="Contenido!A1" display="Contenido" xr:uid="{A9E60C9B-54EA-43F1-88FD-864855B53F98}"/>
  </hyperlinks>
  <printOptions horizontalCentered="1"/>
  <pageMargins left="0.39370078740157483" right="0.39370078740157483" top="0.39370078740157483" bottom="0.39370078740157483" header="0.31496062992125984" footer="0.31496062992125984"/>
  <pageSetup paperSize="172" scale="56" fitToHeight="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A178-195D-4AD0-A0A5-25CA0609DE01}">
  <sheetPr codeName="Hoja163">
    <tabColor rgb="FFAFCAFF"/>
    <pageSetUpPr fitToPage="1"/>
  </sheetPr>
  <dimension ref="A1:Z54"/>
  <sheetViews>
    <sheetView showGridLines="0" showOutlineSymbols="0" showWhiteSpace="0" topLeftCell="A28" zoomScaleNormal="100" workbookViewId="0">
      <selection activeCell="A49" sqref="A49"/>
    </sheetView>
  </sheetViews>
  <sheetFormatPr baseColWidth="10" defaultColWidth="9" defaultRowHeight="13" x14ac:dyDescent="0.25"/>
  <cols>
    <col min="1" max="1" width="42" style="4" customWidth="1"/>
    <col min="2" max="14" width="8" style="4" customWidth="1"/>
    <col min="15" max="248" width="11" style="4" customWidth="1"/>
    <col min="249" max="16384" width="9" style="4"/>
  </cols>
  <sheetData>
    <row r="1" spans="1:20" ht="15" customHeight="1" x14ac:dyDescent="0.25">
      <c r="A1" s="441" t="s">
        <v>716</v>
      </c>
      <c r="B1" s="441"/>
      <c r="C1" s="441"/>
      <c r="D1" s="441"/>
      <c r="E1" s="441"/>
      <c r="F1" s="441"/>
      <c r="G1" s="441"/>
      <c r="H1" s="441"/>
      <c r="I1" s="441"/>
      <c r="J1" s="441"/>
      <c r="K1" s="441"/>
      <c r="L1" s="441"/>
      <c r="M1" s="441"/>
      <c r="N1" s="441"/>
      <c r="O1" s="19"/>
    </row>
    <row r="2" spans="1:20" ht="14.25" customHeight="1" x14ac:dyDescent="0.25">
      <c r="A2" s="441" t="s">
        <v>717</v>
      </c>
      <c r="B2" s="441"/>
      <c r="C2" s="441"/>
      <c r="D2" s="441"/>
      <c r="E2" s="441"/>
      <c r="F2" s="441"/>
      <c r="G2" s="441"/>
      <c r="H2" s="441"/>
      <c r="I2" s="441"/>
      <c r="J2" s="441"/>
      <c r="K2" s="441"/>
      <c r="L2" s="441"/>
      <c r="M2" s="441"/>
      <c r="N2" s="441"/>
      <c r="O2" s="91" t="s">
        <v>0</v>
      </c>
    </row>
    <row r="3" spans="1:20" s="54" customFormat="1" ht="14.5" x14ac:dyDescent="0.25">
      <c r="A3" s="441" t="s">
        <v>186</v>
      </c>
      <c r="B3" s="441"/>
      <c r="C3" s="441"/>
      <c r="D3" s="441"/>
      <c r="E3" s="441"/>
      <c r="F3" s="441"/>
      <c r="G3" s="441"/>
      <c r="H3" s="441"/>
      <c r="I3" s="441"/>
      <c r="J3" s="441"/>
      <c r="K3" s="441"/>
      <c r="L3" s="441"/>
      <c r="M3" s="441"/>
      <c r="N3" s="441"/>
      <c r="O3" s="6"/>
    </row>
    <row r="4" spans="1:20" ht="14.5" x14ac:dyDescent="0.25">
      <c r="A4" s="441" t="s">
        <v>904</v>
      </c>
      <c r="B4" s="441"/>
      <c r="C4" s="441"/>
      <c r="D4" s="441"/>
      <c r="E4" s="441"/>
      <c r="F4" s="441"/>
      <c r="G4" s="441"/>
      <c r="H4" s="441"/>
      <c r="I4" s="441"/>
      <c r="J4" s="441"/>
      <c r="K4" s="441"/>
      <c r="L4" s="441"/>
      <c r="M4" s="441"/>
      <c r="N4" s="441"/>
    </row>
    <row r="5" spans="1:20" ht="14.5" x14ac:dyDescent="0.25">
      <c r="A5" s="441" t="s">
        <v>910</v>
      </c>
      <c r="B5" s="441"/>
      <c r="C5" s="441"/>
      <c r="D5" s="441"/>
      <c r="E5" s="441"/>
      <c r="F5" s="441"/>
      <c r="G5" s="441"/>
      <c r="H5" s="441"/>
      <c r="I5" s="441"/>
      <c r="J5" s="441"/>
      <c r="K5" s="441"/>
      <c r="L5" s="441"/>
      <c r="M5" s="441"/>
      <c r="N5" s="441"/>
    </row>
    <row r="6" spans="1:20" s="86" customFormat="1" ht="18.75" customHeight="1" x14ac:dyDescent="0.25">
      <c r="A6" s="146" t="s">
        <v>187</v>
      </c>
      <c r="B6" s="147">
        <v>2013</v>
      </c>
      <c r="C6" s="147">
        <v>2014</v>
      </c>
      <c r="D6" s="147">
        <v>2015</v>
      </c>
      <c r="E6" s="147">
        <v>2016</v>
      </c>
      <c r="F6" s="147">
        <v>2017</v>
      </c>
      <c r="G6" s="147">
        <v>2018</v>
      </c>
      <c r="H6" s="147">
        <v>2019</v>
      </c>
      <c r="I6" s="147">
        <v>2020</v>
      </c>
      <c r="J6" s="147">
        <v>2021</v>
      </c>
      <c r="K6" s="147">
        <v>2022</v>
      </c>
      <c r="L6" s="147">
        <v>2023</v>
      </c>
      <c r="M6" s="147">
        <v>2024</v>
      </c>
      <c r="N6" s="147">
        <v>2025</v>
      </c>
    </row>
    <row r="7" spans="1:20" x14ac:dyDescent="0.25">
      <c r="A7" s="215"/>
      <c r="B7" s="227"/>
      <c r="C7" s="227"/>
      <c r="D7" s="227"/>
      <c r="E7" s="227"/>
      <c r="F7" s="227"/>
      <c r="G7" s="227"/>
      <c r="H7" s="227"/>
      <c r="I7" s="227"/>
      <c r="J7" s="227"/>
      <c r="K7" s="227"/>
      <c r="L7" s="227"/>
      <c r="M7" s="227"/>
      <c r="N7" s="227"/>
    </row>
    <row r="8" spans="1:20" s="6" customFormat="1" x14ac:dyDescent="0.25">
      <c r="A8" s="377" t="s">
        <v>321</v>
      </c>
      <c r="B8" s="67">
        <v>58.871539572106165</v>
      </c>
      <c r="C8" s="67">
        <v>60.815421229129498</v>
      </c>
      <c r="D8" s="67">
        <v>56.219978324823231</v>
      </c>
      <c r="E8" s="67">
        <v>60.151846323739399</v>
      </c>
      <c r="F8" s="67">
        <v>63.92441706143056</v>
      </c>
      <c r="G8" s="67">
        <v>80.038196004031121</v>
      </c>
      <c r="H8" s="67">
        <v>87.955256612439172</v>
      </c>
      <c r="I8" s="67">
        <v>90.232881527495394</v>
      </c>
      <c r="J8" s="67">
        <v>90.497407841207476</v>
      </c>
      <c r="K8" s="67">
        <v>94.147500789348555</v>
      </c>
      <c r="L8" s="67">
        <v>100.60485180992976</v>
      </c>
      <c r="M8" s="67">
        <v>101.13797573414136</v>
      </c>
      <c r="N8" s="67">
        <v>97.61639814555457</v>
      </c>
      <c r="P8" s="25"/>
      <c r="Q8" s="25"/>
      <c r="R8" s="25"/>
      <c r="S8" s="46"/>
      <c r="T8" s="46"/>
    </row>
    <row r="9" spans="1:20" s="8" customFormat="1" x14ac:dyDescent="0.25">
      <c r="A9" s="27" t="s">
        <v>189</v>
      </c>
      <c r="B9" s="68">
        <v>58.749534264047831</v>
      </c>
      <c r="C9" s="68">
        <v>60.63002064747797</v>
      </c>
      <c r="D9" s="68">
        <v>56.016753438064846</v>
      </c>
      <c r="E9" s="68">
        <v>59.996815791977177</v>
      </c>
      <c r="F9" s="68">
        <v>63.682782021445917</v>
      </c>
      <c r="G9" s="68">
        <v>79.881830340048978</v>
      </c>
      <c r="H9" s="68">
        <v>87.875395299856933</v>
      </c>
      <c r="I9" s="68">
        <v>90.227451127644187</v>
      </c>
      <c r="J9" s="68">
        <v>89.895222653135704</v>
      </c>
      <c r="K9" s="68">
        <v>93.535640107580647</v>
      </c>
      <c r="L9" s="68">
        <v>99.827713239005249</v>
      </c>
      <c r="M9" s="68">
        <v>100.2855511854298</v>
      </c>
      <c r="N9" s="68">
        <v>96.804269375946703</v>
      </c>
      <c r="P9" s="7"/>
      <c r="Q9" s="7"/>
      <c r="R9" s="7"/>
      <c r="S9" s="47"/>
      <c r="T9" s="47"/>
    </row>
    <row r="10" spans="1:20" s="8" customFormat="1" ht="14.5" x14ac:dyDescent="0.25">
      <c r="A10" s="27" t="s">
        <v>260</v>
      </c>
      <c r="B10" s="68">
        <v>0.12200530805833729</v>
      </c>
      <c r="C10" s="68">
        <v>0.18540058165153137</v>
      </c>
      <c r="D10" s="68">
        <v>0.20322488675838085</v>
      </c>
      <c r="E10" s="68">
        <v>0.15503053176221493</v>
      </c>
      <c r="F10" s="68">
        <v>0.24163503998463823</v>
      </c>
      <c r="G10" s="68">
        <v>0.15636566398213328</v>
      </c>
      <c r="H10" s="68">
        <v>7.9861312582230143E-2</v>
      </c>
      <c r="I10" s="68">
        <v>5.4303998511996019E-3</v>
      </c>
      <c r="J10" s="68">
        <v>0.6021851880717648</v>
      </c>
      <c r="K10" s="68">
        <v>0.61186068176789843</v>
      </c>
      <c r="L10" s="68">
        <v>0.77713857092449778</v>
      </c>
      <c r="M10" s="68">
        <v>0.8524245487115697</v>
      </c>
      <c r="N10" s="68">
        <v>0.81212876960786962</v>
      </c>
      <c r="P10" s="7"/>
      <c r="Q10" s="7"/>
      <c r="R10" s="7"/>
      <c r="S10" s="47"/>
      <c r="T10" s="47"/>
    </row>
    <row r="11" spans="1:20" x14ac:dyDescent="0.25">
      <c r="A11" s="378"/>
      <c r="B11" s="228"/>
      <c r="C11" s="228"/>
      <c r="D11" s="228"/>
      <c r="E11" s="228"/>
      <c r="F11" s="228"/>
      <c r="G11" s="228"/>
      <c r="H11" s="228"/>
      <c r="I11" s="228"/>
      <c r="J11" s="228"/>
      <c r="K11" s="228"/>
      <c r="L11" s="228"/>
      <c r="M11" s="228"/>
      <c r="N11" s="228"/>
    </row>
    <row r="12" spans="1:20" s="6" customFormat="1" x14ac:dyDescent="0.25">
      <c r="A12" s="377" t="s">
        <v>322</v>
      </c>
      <c r="B12" s="67">
        <v>83.378652828226933</v>
      </c>
      <c r="C12" s="67">
        <v>87.898472913993729</v>
      </c>
      <c r="D12" s="67">
        <v>88.564549356297078</v>
      </c>
      <c r="E12" s="67">
        <v>80.266518041850887</v>
      </c>
      <c r="F12" s="67">
        <v>84.026449907698066</v>
      </c>
      <c r="G12" s="67">
        <v>88.73115764273436</v>
      </c>
      <c r="H12" s="67">
        <v>88.083561411748121</v>
      </c>
      <c r="I12" s="67">
        <v>90.86964114516698</v>
      </c>
      <c r="J12" s="67">
        <v>93.239608285244373</v>
      </c>
      <c r="K12" s="67">
        <v>93.460094927892285</v>
      </c>
      <c r="L12" s="67">
        <v>96.064894246221542</v>
      </c>
      <c r="M12" s="67">
        <v>102.76144373605271</v>
      </c>
      <c r="N12" s="67">
        <v>103.82874758706042</v>
      </c>
      <c r="O12" s="25"/>
      <c r="P12" s="25"/>
      <c r="Q12" s="25"/>
      <c r="R12" s="25"/>
      <c r="S12" s="46"/>
      <c r="T12" s="46"/>
    </row>
    <row r="13" spans="1:20" s="8" customFormat="1" x14ac:dyDescent="0.25">
      <c r="A13" s="27" t="s">
        <v>189</v>
      </c>
      <c r="B13" s="68">
        <v>83.206454571688511</v>
      </c>
      <c r="C13" s="68">
        <v>87.711483102876159</v>
      </c>
      <c r="D13" s="68">
        <v>88.419454072014432</v>
      </c>
      <c r="E13" s="68">
        <v>80.131465010933596</v>
      </c>
      <c r="F13" s="68">
        <v>83.899005719046116</v>
      </c>
      <c r="G13" s="68">
        <v>88.638219020912274</v>
      </c>
      <c r="H13" s="68">
        <v>88.004718266911254</v>
      </c>
      <c r="I13" s="68">
        <v>90.860323639336784</v>
      </c>
      <c r="J13" s="68">
        <v>93.065828564806523</v>
      </c>
      <c r="K13" s="68">
        <v>93.342759115712539</v>
      </c>
      <c r="L13" s="68">
        <v>95.584730805412661</v>
      </c>
      <c r="M13" s="68">
        <v>102.13067966382729</v>
      </c>
      <c r="N13" s="68">
        <v>103.09052856643194</v>
      </c>
      <c r="O13" s="7"/>
      <c r="P13" s="7"/>
      <c r="Q13" s="7"/>
      <c r="R13" s="7"/>
      <c r="S13" s="47"/>
      <c r="T13" s="47"/>
    </row>
    <row r="14" spans="1:20" s="8" customFormat="1" ht="14.5" x14ac:dyDescent="0.25">
      <c r="A14" s="27" t="s">
        <v>260</v>
      </c>
      <c r="B14" s="68">
        <v>0.17219825653842161</v>
      </c>
      <c r="C14" s="68">
        <v>0.1869898111175787</v>
      </c>
      <c r="D14" s="68">
        <v>0.14509528428263832</v>
      </c>
      <c r="E14" s="68">
        <v>0.13505303091730378</v>
      </c>
      <c r="F14" s="68">
        <v>0.12744418865194845</v>
      </c>
      <c r="G14" s="68">
        <v>9.2938621822079653E-2</v>
      </c>
      <c r="H14" s="68">
        <v>7.8843144836867274E-2</v>
      </c>
      <c r="I14" s="68">
        <v>9.3175058302011025E-3</v>
      </c>
      <c r="J14" s="68">
        <v>0.17377972043786538</v>
      </c>
      <c r="K14" s="68">
        <v>0.11733581217974406</v>
      </c>
      <c r="L14" s="68">
        <v>0.48016344080888523</v>
      </c>
      <c r="M14" s="68">
        <v>0.63076407222543052</v>
      </c>
      <c r="N14" s="68">
        <v>0.73821902062847677</v>
      </c>
      <c r="P14" s="7"/>
      <c r="Q14" s="7"/>
      <c r="R14" s="7"/>
      <c r="S14" s="47"/>
      <c r="T14" s="47"/>
    </row>
    <row r="15" spans="1:20" x14ac:dyDescent="0.25">
      <c r="A15" s="378"/>
      <c r="B15" s="231"/>
      <c r="C15" s="228"/>
      <c r="D15" s="228"/>
      <c r="E15" s="228"/>
      <c r="F15" s="228"/>
      <c r="G15" s="228"/>
      <c r="H15" s="228"/>
      <c r="I15" s="228"/>
      <c r="J15" s="228"/>
      <c r="K15" s="228"/>
      <c r="L15" s="228"/>
      <c r="M15" s="228"/>
      <c r="N15" s="228"/>
    </row>
    <row r="16" spans="1:20" s="6" customFormat="1" x14ac:dyDescent="0.25">
      <c r="A16" s="377" t="s">
        <v>195</v>
      </c>
      <c r="B16" s="67">
        <v>91.83918716791986</v>
      </c>
      <c r="C16" s="67">
        <v>90.249636977002595</v>
      </c>
      <c r="D16" s="67">
        <v>91.096030794904507</v>
      </c>
      <c r="E16" s="67">
        <v>91.892924379039613</v>
      </c>
      <c r="F16" s="67">
        <v>92.715153349271915</v>
      </c>
      <c r="G16" s="67">
        <v>91.044504005047301</v>
      </c>
      <c r="H16" s="67">
        <v>94.780394582816314</v>
      </c>
      <c r="I16" s="67">
        <v>94.212522017301907</v>
      </c>
      <c r="J16" s="67">
        <v>93.497660873157969</v>
      </c>
      <c r="K16" s="67">
        <v>93.685721284029739</v>
      </c>
      <c r="L16" s="67">
        <v>94.960022182143319</v>
      </c>
      <c r="M16" s="67">
        <v>95.226175179690514</v>
      </c>
      <c r="N16" s="67">
        <v>96.713667147065962</v>
      </c>
      <c r="P16" s="25"/>
      <c r="Q16" s="25"/>
      <c r="R16" s="25"/>
      <c r="S16" s="46"/>
      <c r="T16" s="46"/>
    </row>
    <row r="17" spans="1:20" s="8" customFormat="1" x14ac:dyDescent="0.25">
      <c r="A17" s="27" t="s">
        <v>196</v>
      </c>
      <c r="B17" s="68">
        <v>91.181530402503057</v>
      </c>
      <c r="C17" s="68">
        <v>89.400487895438658</v>
      </c>
      <c r="D17" s="68">
        <v>90.18503323182297</v>
      </c>
      <c r="E17" s="68">
        <v>91.035907872126288</v>
      </c>
      <c r="F17" s="68">
        <v>91.893882214156335</v>
      </c>
      <c r="G17" s="68">
        <v>90.376441537645675</v>
      </c>
      <c r="H17" s="68">
        <v>94.253838051480798</v>
      </c>
      <c r="I17" s="68">
        <v>93.823312153548059</v>
      </c>
      <c r="J17" s="68">
        <v>93.070170615577808</v>
      </c>
      <c r="K17" s="68">
        <v>93.253328019490539</v>
      </c>
      <c r="L17" s="68">
        <v>94.50584785036871</v>
      </c>
      <c r="M17" s="68">
        <v>94.728406390147825</v>
      </c>
      <c r="N17" s="68">
        <v>96.133846184010068</v>
      </c>
      <c r="O17" s="7"/>
      <c r="P17" s="7"/>
      <c r="Q17" s="7"/>
      <c r="R17" s="7"/>
      <c r="S17" s="47"/>
      <c r="T17" s="47"/>
    </row>
    <row r="18" spans="1:20" s="8" customFormat="1" x14ac:dyDescent="0.25">
      <c r="A18" s="27" t="s">
        <v>242</v>
      </c>
      <c r="B18" s="67" t="s">
        <v>191</v>
      </c>
      <c r="C18" s="67" t="s">
        <v>191</v>
      </c>
      <c r="D18" s="67" t="s">
        <v>191</v>
      </c>
      <c r="E18" s="67" t="s">
        <v>191</v>
      </c>
      <c r="F18" s="67" t="s">
        <v>191</v>
      </c>
      <c r="G18" s="67" t="s">
        <v>191</v>
      </c>
      <c r="H18" s="67" t="s">
        <v>191</v>
      </c>
      <c r="I18" s="67" t="s">
        <v>191</v>
      </c>
      <c r="J18" s="67" t="s">
        <v>191</v>
      </c>
      <c r="K18" s="67" t="s">
        <v>191</v>
      </c>
      <c r="L18" s="67" t="s">
        <v>191</v>
      </c>
      <c r="M18" s="67" t="s">
        <v>191</v>
      </c>
      <c r="N18" s="67" t="s">
        <v>191</v>
      </c>
      <c r="O18" s="7"/>
      <c r="P18" s="7"/>
      <c r="Q18" s="7"/>
      <c r="R18" s="7"/>
      <c r="S18" s="47"/>
      <c r="T18" s="47"/>
    </row>
    <row r="19" spans="1:20" s="8" customFormat="1" ht="14.5" x14ac:dyDescent="0.25">
      <c r="A19" s="27" t="s">
        <v>920</v>
      </c>
      <c r="B19" s="67" t="s">
        <v>191</v>
      </c>
      <c r="C19" s="67" t="s">
        <v>191</v>
      </c>
      <c r="D19" s="67" t="s">
        <v>191</v>
      </c>
      <c r="E19" s="67" t="s">
        <v>191</v>
      </c>
      <c r="F19" s="67" t="s">
        <v>191</v>
      </c>
      <c r="G19" s="67" t="s">
        <v>191</v>
      </c>
      <c r="H19" s="67" t="s">
        <v>191</v>
      </c>
      <c r="I19" s="67" t="s">
        <v>191</v>
      </c>
      <c r="J19" s="67" t="s">
        <v>191</v>
      </c>
      <c r="K19" s="67" t="s">
        <v>191</v>
      </c>
      <c r="L19" s="67" t="s">
        <v>191</v>
      </c>
      <c r="M19" s="67" t="s">
        <v>191</v>
      </c>
      <c r="N19" s="67" t="s">
        <v>191</v>
      </c>
      <c r="O19" s="7"/>
      <c r="P19" s="7"/>
      <c r="Q19" s="7"/>
      <c r="R19" s="7"/>
      <c r="S19" s="47"/>
      <c r="T19" s="47"/>
    </row>
    <row r="20" spans="1:20" s="8" customFormat="1" x14ac:dyDescent="0.25">
      <c r="A20" s="27" t="s">
        <v>97</v>
      </c>
      <c r="B20" s="68">
        <v>5.7092073124663259E-2</v>
      </c>
      <c r="C20" s="68">
        <v>0.1996068773089294</v>
      </c>
      <c r="D20" s="68">
        <v>0.25969018817695655</v>
      </c>
      <c r="E20" s="68">
        <v>0.20754837930379322</v>
      </c>
      <c r="F20" s="68">
        <v>0.21979216864226192</v>
      </c>
      <c r="G20" s="68">
        <v>0.14569563441863689</v>
      </c>
      <c r="H20" s="68">
        <v>0.10640601839046046</v>
      </c>
      <c r="I20" s="68">
        <v>8.7907366178172491E-2</v>
      </c>
      <c r="J20" s="68">
        <v>5.6075110948015372E-2</v>
      </c>
      <c r="K20" s="68">
        <v>4.6477319825660911E-2</v>
      </c>
      <c r="L20" s="68">
        <v>4.1614002812845829E-2</v>
      </c>
      <c r="M20" s="68">
        <v>4.8957131633887208E-2</v>
      </c>
      <c r="N20" s="68">
        <v>5.140922708876209E-2</v>
      </c>
      <c r="P20" s="7"/>
      <c r="Q20" s="7"/>
      <c r="R20" s="7"/>
      <c r="S20" s="47"/>
      <c r="T20" s="47"/>
    </row>
    <row r="21" spans="1:20" s="8" customFormat="1" x14ac:dyDescent="0.25">
      <c r="A21" s="27" t="s">
        <v>704</v>
      </c>
      <c r="B21" s="67" t="s">
        <v>191</v>
      </c>
      <c r="C21" s="67" t="s">
        <v>191</v>
      </c>
      <c r="D21" s="67" t="s">
        <v>191</v>
      </c>
      <c r="E21" s="67" t="s">
        <v>191</v>
      </c>
      <c r="F21" s="67" t="s">
        <v>191</v>
      </c>
      <c r="G21" s="67" t="s">
        <v>191</v>
      </c>
      <c r="H21" s="67" t="s">
        <v>191</v>
      </c>
      <c r="I21" s="67" t="s">
        <v>191</v>
      </c>
      <c r="J21" s="67" t="s">
        <v>191</v>
      </c>
      <c r="K21" s="67" t="s">
        <v>191</v>
      </c>
      <c r="L21" s="67" t="s">
        <v>191</v>
      </c>
      <c r="M21" s="67" t="s">
        <v>191</v>
      </c>
      <c r="N21" s="67" t="s">
        <v>191</v>
      </c>
      <c r="P21" s="7"/>
      <c r="Q21" s="7"/>
      <c r="R21" s="7"/>
      <c r="S21" s="47"/>
      <c r="T21" s="47"/>
    </row>
    <row r="22" spans="1:20" s="8" customFormat="1" ht="14.5" x14ac:dyDescent="0.25">
      <c r="A22" s="27" t="s">
        <v>260</v>
      </c>
      <c r="B22" s="68">
        <v>0.60056469229213083</v>
      </c>
      <c r="C22" s="68">
        <v>0.64954220425501563</v>
      </c>
      <c r="D22" s="68">
        <v>0.65130737490456958</v>
      </c>
      <c r="E22" s="68">
        <v>0.64946812760953931</v>
      </c>
      <c r="F22" s="68">
        <v>0.60147896647330723</v>
      </c>
      <c r="G22" s="68">
        <v>0.52236683298298703</v>
      </c>
      <c r="H22" s="68">
        <v>0.42015051294504863</v>
      </c>
      <c r="I22" s="68">
        <v>0.30130249757568622</v>
      </c>
      <c r="J22" s="68">
        <v>0.37141514663214892</v>
      </c>
      <c r="K22" s="68">
        <v>0.38591594471354462</v>
      </c>
      <c r="L22" s="68">
        <v>0.41256032896176181</v>
      </c>
      <c r="M22" s="68">
        <v>0.44881165790879851</v>
      </c>
      <c r="N22" s="68">
        <v>0.52841173596713908</v>
      </c>
      <c r="P22" s="7"/>
      <c r="Q22" s="7"/>
      <c r="R22" s="7"/>
      <c r="S22" s="47"/>
      <c r="T22" s="47"/>
    </row>
    <row r="23" spans="1:20" x14ac:dyDescent="0.25">
      <c r="A23" s="378"/>
      <c r="B23" s="231"/>
      <c r="C23" s="228"/>
      <c r="D23" s="228"/>
      <c r="E23" s="228"/>
      <c r="F23" s="231"/>
      <c r="G23" s="228"/>
      <c r="H23" s="228"/>
      <c r="I23" s="231"/>
      <c r="J23" s="231"/>
      <c r="K23" s="231"/>
      <c r="L23" s="231"/>
      <c r="M23" s="231"/>
      <c r="N23" s="231"/>
    </row>
    <row r="24" spans="1:20" s="6" customFormat="1" x14ac:dyDescent="0.25">
      <c r="A24" s="377" t="s">
        <v>199</v>
      </c>
      <c r="B24" s="67">
        <v>72.964753507272249</v>
      </c>
      <c r="C24" s="67">
        <v>73.855303548587742</v>
      </c>
      <c r="D24" s="67">
        <v>74.555334707684935</v>
      </c>
      <c r="E24" s="67">
        <v>77.636831845635442</v>
      </c>
      <c r="F24" s="67">
        <v>81.293980721231492</v>
      </c>
      <c r="G24" s="67">
        <v>78.359307304597877</v>
      </c>
      <c r="H24" s="67">
        <v>80.131307065773868</v>
      </c>
      <c r="I24" s="67">
        <v>78.029773172735034</v>
      </c>
      <c r="J24" s="67">
        <v>80.266989668086353</v>
      </c>
      <c r="K24" s="67">
        <v>83.770980676041773</v>
      </c>
      <c r="L24" s="67">
        <v>83.560268963859201</v>
      </c>
      <c r="M24" s="67">
        <v>84.09739387877741</v>
      </c>
      <c r="N24" s="67">
        <v>86.457385633204353</v>
      </c>
      <c r="P24" s="25"/>
      <c r="Q24" s="25"/>
      <c r="R24" s="25"/>
      <c r="S24" s="46"/>
      <c r="T24" s="46"/>
    </row>
    <row r="25" spans="1:20" s="8" customFormat="1" x14ac:dyDescent="0.25">
      <c r="A25" s="27" t="s">
        <v>200</v>
      </c>
      <c r="B25" s="68">
        <v>68.493358957070029</v>
      </c>
      <c r="C25" s="68">
        <v>69.13531271257402</v>
      </c>
      <c r="D25" s="68">
        <v>69.612988288318803</v>
      </c>
      <c r="E25" s="68">
        <v>72.223557355553226</v>
      </c>
      <c r="F25" s="68">
        <v>75.039837829010182</v>
      </c>
      <c r="G25" s="68">
        <v>72.706775854270759</v>
      </c>
      <c r="H25" s="68">
        <v>75.525581128898935</v>
      </c>
      <c r="I25" s="68">
        <v>74.294602782325796</v>
      </c>
      <c r="J25" s="68">
        <v>77.265526401302836</v>
      </c>
      <c r="K25" s="68">
        <v>80.926783908626447</v>
      </c>
      <c r="L25" s="68">
        <v>80.126159880015834</v>
      </c>
      <c r="M25" s="68">
        <v>80.185204126707291</v>
      </c>
      <c r="N25" s="68">
        <v>81.862289645908916</v>
      </c>
      <c r="P25" s="7"/>
      <c r="Q25" s="7"/>
      <c r="R25" s="7"/>
      <c r="S25" s="47"/>
      <c r="T25" s="47"/>
    </row>
    <row r="26" spans="1:20" s="8" customFormat="1" ht="14.5" x14ac:dyDescent="0.25">
      <c r="A26" s="27" t="s">
        <v>924</v>
      </c>
      <c r="B26" s="68">
        <v>0.71534547859098818</v>
      </c>
      <c r="C26" s="68">
        <v>0.86368854251884841</v>
      </c>
      <c r="D26" s="68">
        <v>0.73140793274335292</v>
      </c>
      <c r="E26" s="68">
        <v>0.76383941122969801</v>
      </c>
      <c r="F26" s="68">
        <v>0.81614199491209727</v>
      </c>
      <c r="G26" s="68">
        <v>0.80018070273915476</v>
      </c>
      <c r="H26" s="68">
        <v>0.47126765620391686</v>
      </c>
      <c r="I26" s="68">
        <v>0.39935288653257689</v>
      </c>
      <c r="J26" s="68">
        <v>0.24059035384204325</v>
      </c>
      <c r="K26" s="68">
        <v>0.33357375768908848</v>
      </c>
      <c r="L26" s="68">
        <v>0.3986883708217645</v>
      </c>
      <c r="M26" s="68">
        <v>0.40071228992915664</v>
      </c>
      <c r="N26" s="68">
        <v>0.51948235885784733</v>
      </c>
      <c r="P26" s="7"/>
      <c r="Q26" s="7"/>
      <c r="R26" s="7"/>
      <c r="S26" s="47"/>
      <c r="T26" s="47"/>
    </row>
    <row r="27" spans="1:20" s="8" customFormat="1" x14ac:dyDescent="0.25">
      <c r="A27" s="27" t="s">
        <v>206</v>
      </c>
      <c r="B27" s="68">
        <v>0</v>
      </c>
      <c r="C27" s="68">
        <v>1.4899744839313082E-3</v>
      </c>
      <c r="D27" s="68">
        <v>2.262864006424949E-3</v>
      </c>
      <c r="E27" s="68">
        <v>0</v>
      </c>
      <c r="F27" s="68">
        <v>0</v>
      </c>
      <c r="G27" s="68">
        <v>0</v>
      </c>
      <c r="H27" s="68">
        <v>0</v>
      </c>
      <c r="I27" s="68">
        <v>0</v>
      </c>
      <c r="J27" s="68">
        <v>0</v>
      </c>
      <c r="K27" s="68">
        <v>0</v>
      </c>
      <c r="L27" s="68">
        <v>0</v>
      </c>
      <c r="M27" s="68">
        <v>0</v>
      </c>
      <c r="N27" s="68">
        <v>0</v>
      </c>
      <c r="O27" s="7"/>
      <c r="P27" s="7"/>
      <c r="Q27" s="7"/>
      <c r="R27" s="7"/>
      <c r="S27" s="47"/>
      <c r="T27" s="47"/>
    </row>
    <row r="28" spans="1:20" s="8" customFormat="1" x14ac:dyDescent="0.25">
      <c r="A28" s="27" t="s">
        <v>207</v>
      </c>
      <c r="B28" s="68">
        <v>1.0303110251347816</v>
      </c>
      <c r="C28" s="68">
        <v>1.137595518481554</v>
      </c>
      <c r="D28" s="68">
        <v>1.0104944935357634</v>
      </c>
      <c r="E28" s="68">
        <v>1.0863834354300019</v>
      </c>
      <c r="F28" s="68">
        <v>1.331818975136811</v>
      </c>
      <c r="G28" s="68">
        <v>1.1410767088598646</v>
      </c>
      <c r="H28" s="68">
        <v>0.85850267835023197</v>
      </c>
      <c r="I28" s="68">
        <v>0.72571425271271695</v>
      </c>
      <c r="J28" s="68">
        <v>0.24821562188731019</v>
      </c>
      <c r="K28" s="68">
        <v>3.3173080875157968E-2</v>
      </c>
      <c r="L28" s="68">
        <v>4.4473112230774253E-3</v>
      </c>
      <c r="M28" s="67" t="s">
        <v>191</v>
      </c>
      <c r="N28" s="67" t="s">
        <v>191</v>
      </c>
      <c r="O28" s="7"/>
      <c r="P28" s="7"/>
      <c r="Q28" s="7"/>
      <c r="R28" s="7"/>
      <c r="S28" s="47"/>
      <c r="T28" s="47"/>
    </row>
    <row r="29" spans="1:20" s="8" customFormat="1" x14ac:dyDescent="0.25">
      <c r="A29" s="27" t="s">
        <v>705</v>
      </c>
      <c r="B29" s="68">
        <v>1.6381605583337047</v>
      </c>
      <c r="C29" s="68">
        <v>1.4708531447208566</v>
      </c>
      <c r="D29" s="68">
        <v>1.890497162701021</v>
      </c>
      <c r="E29" s="68">
        <v>2.152081149593001</v>
      </c>
      <c r="F29" s="68">
        <v>2.671175567424084</v>
      </c>
      <c r="G29" s="68">
        <v>2.3307773441741562</v>
      </c>
      <c r="H29" s="68">
        <v>1.928535780362703</v>
      </c>
      <c r="I29" s="68">
        <v>1.691932939392456</v>
      </c>
      <c r="J29" s="68">
        <v>1.0541275721887993</v>
      </c>
      <c r="K29" s="68">
        <v>1.0623284232639874</v>
      </c>
      <c r="L29" s="68">
        <v>1.5929222374893204</v>
      </c>
      <c r="M29" s="68">
        <v>2.0588954111477809</v>
      </c>
      <c r="N29" s="68">
        <v>2.5063440027211685</v>
      </c>
      <c r="O29" s="7"/>
      <c r="P29" s="7"/>
      <c r="Q29" s="7"/>
      <c r="R29" s="7"/>
      <c r="S29" s="47"/>
      <c r="T29" s="47"/>
    </row>
    <row r="30" spans="1:20" s="8" customFormat="1" ht="14.5" x14ac:dyDescent="0.25">
      <c r="A30" s="27" t="s">
        <v>260</v>
      </c>
      <c r="B30" s="68">
        <v>1.087577488142744</v>
      </c>
      <c r="C30" s="68">
        <v>1.2463636558085394</v>
      </c>
      <c r="D30" s="68">
        <v>1.3076839663795734</v>
      </c>
      <c r="E30" s="68">
        <v>1.4109704938295158</v>
      </c>
      <c r="F30" s="68">
        <v>1.4350063547483087</v>
      </c>
      <c r="G30" s="68">
        <v>1.3804966945539445</v>
      </c>
      <c r="H30" s="68">
        <v>1.3474198219580966</v>
      </c>
      <c r="I30" s="68">
        <v>0.91817031177148023</v>
      </c>
      <c r="J30" s="68">
        <v>1.4585297188653703</v>
      </c>
      <c r="K30" s="68">
        <v>1.4151215055870958</v>
      </c>
      <c r="L30" s="68">
        <v>1.4380511643092122</v>
      </c>
      <c r="M30" s="68">
        <v>1.452582050993193</v>
      </c>
      <c r="N30" s="68">
        <v>1.5692696257164136</v>
      </c>
      <c r="P30" s="7"/>
      <c r="Q30" s="7"/>
      <c r="R30" s="7"/>
      <c r="S30" s="47"/>
      <c r="T30" s="47"/>
    </row>
    <row r="31" spans="1:20" x14ac:dyDescent="0.25">
      <c r="A31" s="378"/>
      <c r="B31" s="231"/>
      <c r="C31" s="228"/>
      <c r="D31" s="228"/>
      <c r="E31" s="228"/>
      <c r="F31" s="228"/>
      <c r="G31" s="228"/>
      <c r="H31" s="228"/>
      <c r="I31" s="228"/>
      <c r="J31" s="228"/>
      <c r="K31" s="228"/>
      <c r="L31" s="228"/>
      <c r="M31" s="228"/>
      <c r="N31" s="228"/>
    </row>
    <row r="32" spans="1:20" s="6" customFormat="1" x14ac:dyDescent="0.25">
      <c r="A32" s="377" t="s">
        <v>518</v>
      </c>
      <c r="B32" s="67">
        <v>70.758704594602278</v>
      </c>
      <c r="C32" s="67">
        <v>70.90036812718526</v>
      </c>
      <c r="D32" s="67">
        <v>70.047774659479842</v>
      </c>
      <c r="E32" s="67">
        <v>74.438983074950698</v>
      </c>
      <c r="F32" s="67">
        <v>78.879315116311773</v>
      </c>
      <c r="G32" s="67">
        <v>73.616559178440667</v>
      </c>
      <c r="H32" s="67">
        <v>75.100279527648695</v>
      </c>
      <c r="I32" s="67">
        <v>72.670156577542727</v>
      </c>
      <c r="J32" s="67">
        <v>76.047622621090767</v>
      </c>
      <c r="K32" s="67">
        <v>80.463343120472658</v>
      </c>
      <c r="L32" s="67">
        <v>80.28368810699223</v>
      </c>
      <c r="M32" s="67">
        <v>80.937735666586647</v>
      </c>
      <c r="N32" s="67">
        <v>83.338784490447779</v>
      </c>
      <c r="P32" s="25"/>
      <c r="Q32" s="25"/>
      <c r="R32" s="25"/>
      <c r="S32" s="46"/>
      <c r="T32" s="46"/>
    </row>
    <row r="33" spans="1:20" s="8" customFormat="1" x14ac:dyDescent="0.25">
      <c r="A33" s="27" t="s">
        <v>706</v>
      </c>
      <c r="B33" s="68">
        <v>69.748110456118425</v>
      </c>
      <c r="C33" s="68">
        <v>69.375844839724436</v>
      </c>
      <c r="D33" s="68">
        <v>68.566474108406027</v>
      </c>
      <c r="E33" s="68">
        <v>72.788358003498274</v>
      </c>
      <c r="F33" s="68">
        <v>76.801146259825245</v>
      </c>
      <c r="G33" s="68">
        <v>72.17235134376277</v>
      </c>
      <c r="H33" s="68">
        <v>73.838851870576434</v>
      </c>
      <c r="I33" s="68">
        <v>72.205559205518696</v>
      </c>
      <c r="J33" s="68">
        <v>74.723744257354113</v>
      </c>
      <c r="K33" s="68">
        <v>79.138212410987848</v>
      </c>
      <c r="L33" s="68">
        <v>78.845277889900942</v>
      </c>
      <c r="M33" s="68">
        <v>79.52706286114001</v>
      </c>
      <c r="N33" s="68">
        <v>81.731019831482939</v>
      </c>
      <c r="P33" s="7"/>
      <c r="Q33" s="7"/>
      <c r="R33" s="7"/>
      <c r="S33" s="47"/>
      <c r="T33" s="47"/>
    </row>
    <row r="34" spans="1:20" s="8" customFormat="1" ht="14.5" x14ac:dyDescent="0.25">
      <c r="A34" s="27" t="s">
        <v>921</v>
      </c>
      <c r="B34" s="68">
        <v>0.19885884660488773</v>
      </c>
      <c r="C34" s="68">
        <v>0.30105780772676455</v>
      </c>
      <c r="D34" s="68">
        <v>0.20862183807331061</v>
      </c>
      <c r="E34" s="68">
        <v>0.24763759037987684</v>
      </c>
      <c r="F34" s="68">
        <v>0.29046832809849837</v>
      </c>
      <c r="G34" s="68">
        <v>0.2317809817369744</v>
      </c>
      <c r="H34" s="68">
        <v>0.12543854929015927</v>
      </c>
      <c r="I34" s="68">
        <v>8.6052647016610806E-2</v>
      </c>
      <c r="J34" s="68">
        <v>3.9538211716454191E-2</v>
      </c>
      <c r="K34" s="68">
        <v>7.5596179778238848E-2</v>
      </c>
      <c r="L34" s="68">
        <v>0.11605754807826982</v>
      </c>
      <c r="M34" s="68">
        <v>0.11043477694083539</v>
      </c>
      <c r="N34" s="68">
        <v>0.14231096356843301</v>
      </c>
      <c r="P34" s="7"/>
      <c r="Q34" s="7"/>
      <c r="R34" s="7"/>
      <c r="S34" s="47"/>
      <c r="T34" s="47"/>
    </row>
    <row r="35" spans="1:20" s="8" customFormat="1" x14ac:dyDescent="0.25">
      <c r="A35" s="27" t="s">
        <v>206</v>
      </c>
      <c r="B35" s="68">
        <v>0</v>
      </c>
      <c r="C35" s="68">
        <v>8.3627168812990156E-4</v>
      </c>
      <c r="D35" s="68">
        <v>0</v>
      </c>
      <c r="E35" s="68">
        <v>0</v>
      </c>
      <c r="F35" s="68">
        <v>0</v>
      </c>
      <c r="G35" s="68">
        <v>0</v>
      </c>
      <c r="H35" s="68">
        <v>0</v>
      </c>
      <c r="I35" s="68">
        <v>0</v>
      </c>
      <c r="J35" s="68">
        <v>0</v>
      </c>
      <c r="K35" s="68">
        <v>0</v>
      </c>
      <c r="L35" s="68">
        <v>0</v>
      </c>
      <c r="M35" s="68">
        <v>0</v>
      </c>
      <c r="N35" s="68">
        <v>0</v>
      </c>
      <c r="P35" s="7"/>
      <c r="Q35" s="7"/>
      <c r="R35" s="7"/>
      <c r="S35" s="47"/>
      <c r="T35" s="47"/>
    </row>
    <row r="36" spans="1:20" s="8" customFormat="1" x14ac:dyDescent="0.25">
      <c r="A36" s="27" t="s">
        <v>207</v>
      </c>
      <c r="B36" s="68">
        <v>2.0374881824271282E-3</v>
      </c>
      <c r="C36" s="68">
        <v>4.8503757911534294E-2</v>
      </c>
      <c r="D36" s="68">
        <v>4.0185354055104913E-2</v>
      </c>
      <c r="E36" s="68">
        <v>8.0208281485871613E-2</v>
      </c>
      <c r="F36" s="68">
        <v>0.19188513795597772</v>
      </c>
      <c r="G36" s="68">
        <v>7.0772818850984548E-2</v>
      </c>
      <c r="H36" s="68">
        <v>5.8097854408073774E-2</v>
      </c>
      <c r="I36" s="68">
        <v>4.5199370150139008E-2</v>
      </c>
      <c r="J36" s="68">
        <v>5.6483159594934561E-3</v>
      </c>
      <c r="K36" s="68">
        <v>1.7580506925171826E-3</v>
      </c>
      <c r="L36" s="68">
        <v>0</v>
      </c>
      <c r="M36" s="67" t="s">
        <v>191</v>
      </c>
      <c r="N36" s="67" t="s">
        <v>191</v>
      </c>
      <c r="P36" s="7"/>
      <c r="Q36" s="7"/>
      <c r="R36" s="7"/>
      <c r="S36" s="47"/>
      <c r="T36" s="47"/>
    </row>
    <row r="37" spans="1:20" s="8" customFormat="1" x14ac:dyDescent="0.25">
      <c r="A37" s="27" t="s">
        <v>707</v>
      </c>
      <c r="B37" s="68">
        <v>7.5387062749803752E-2</v>
      </c>
      <c r="C37" s="68">
        <v>0.17269010359882467</v>
      </c>
      <c r="D37" s="68">
        <v>0.13893872412669253</v>
      </c>
      <c r="E37" s="68">
        <v>0.16085485959188459</v>
      </c>
      <c r="F37" s="68">
        <v>0.43086135334610592</v>
      </c>
      <c r="G37" s="68">
        <v>9.6427965684466446E-2</v>
      </c>
      <c r="H37" s="68">
        <v>8.1425023223436727E-2</v>
      </c>
      <c r="I37" s="68">
        <v>6.301835261317458E-2</v>
      </c>
      <c r="J37" s="68">
        <v>2.4331207210125657E-2</v>
      </c>
      <c r="K37" s="68">
        <v>4.2632729293541678E-2</v>
      </c>
      <c r="L37" s="68">
        <v>6.7700236378990725E-2</v>
      </c>
      <c r="M37" s="68">
        <v>6.7926152483450339E-2</v>
      </c>
      <c r="N37" s="68">
        <v>5.3257477163646712E-2</v>
      </c>
      <c r="O37" s="7"/>
      <c r="P37" s="7"/>
      <c r="Q37" s="7"/>
      <c r="R37" s="7"/>
      <c r="S37" s="47"/>
      <c r="T37" s="47"/>
    </row>
    <row r="38" spans="1:20" s="8" customFormat="1" ht="14.5" x14ac:dyDescent="0.25">
      <c r="A38" s="27" t="s">
        <v>260</v>
      </c>
      <c r="B38" s="68">
        <v>0.73431074094673698</v>
      </c>
      <c r="C38" s="68">
        <v>1.0014353465355572</v>
      </c>
      <c r="D38" s="68">
        <v>1.093554634818706</v>
      </c>
      <c r="E38" s="68">
        <v>1.1619243399947849</v>
      </c>
      <c r="F38" s="68">
        <v>1.1649540370859472</v>
      </c>
      <c r="G38" s="68">
        <v>1.0452260684054779</v>
      </c>
      <c r="H38" s="68">
        <v>0.99646623015059865</v>
      </c>
      <c r="I38" s="68">
        <v>0.27032700224410061</v>
      </c>
      <c r="J38" s="68">
        <v>1.2543606288505851</v>
      </c>
      <c r="K38" s="68">
        <v>1.2051437497205286</v>
      </c>
      <c r="L38" s="68">
        <v>1.2546524326340232</v>
      </c>
      <c r="M38" s="68">
        <v>1.2323118760223379</v>
      </c>
      <c r="N38" s="68">
        <v>1.4121962182327632</v>
      </c>
      <c r="O38" s="7"/>
      <c r="P38" s="7"/>
      <c r="Q38" s="7"/>
      <c r="R38" s="7"/>
      <c r="S38" s="47"/>
      <c r="T38" s="47"/>
    </row>
    <row r="39" spans="1:20" x14ac:dyDescent="0.25">
      <c r="A39" s="378"/>
      <c r="B39" s="232"/>
      <c r="C39" s="228"/>
      <c r="D39" s="228"/>
      <c r="E39" s="228"/>
      <c r="F39" s="228"/>
      <c r="G39" s="228"/>
      <c r="H39" s="228"/>
      <c r="I39" s="228"/>
      <c r="J39" s="228"/>
      <c r="K39" s="228"/>
      <c r="L39" s="228"/>
      <c r="M39" s="228"/>
      <c r="N39" s="228"/>
    </row>
    <row r="40" spans="1:20" s="6" customFormat="1" x14ac:dyDescent="0.25">
      <c r="A40" s="377" t="s">
        <v>693</v>
      </c>
      <c r="B40" s="67">
        <v>39.639281331722529</v>
      </c>
      <c r="C40" s="67">
        <v>39.960929992549588</v>
      </c>
      <c r="D40" s="67">
        <v>41.187961999804202</v>
      </c>
      <c r="E40" s="67">
        <v>47.232117552251729</v>
      </c>
      <c r="F40" s="67">
        <v>52.098904583138086</v>
      </c>
      <c r="G40" s="67">
        <v>47.223616926797938</v>
      </c>
      <c r="H40" s="67">
        <v>51.565648621056603</v>
      </c>
      <c r="I40" s="67">
        <v>53.465952715937924</v>
      </c>
      <c r="J40" s="67">
        <v>58.384733701582114</v>
      </c>
      <c r="K40" s="67">
        <v>60.756533088541296</v>
      </c>
      <c r="L40" s="67">
        <v>60.673828124868564</v>
      </c>
      <c r="M40" s="67">
        <v>60.362308037101933</v>
      </c>
      <c r="N40" s="67">
        <v>62.205015555390098</v>
      </c>
      <c r="P40" s="25"/>
      <c r="Q40" s="25"/>
      <c r="R40" s="25"/>
      <c r="S40" s="46"/>
      <c r="T40" s="46"/>
    </row>
    <row r="41" spans="1:20" s="8" customFormat="1" x14ac:dyDescent="0.25">
      <c r="A41" s="27" t="s">
        <v>708</v>
      </c>
      <c r="B41" s="68">
        <v>38.665724938129941</v>
      </c>
      <c r="C41" s="68">
        <v>38.77280318343675</v>
      </c>
      <c r="D41" s="68">
        <v>39.923692408851267</v>
      </c>
      <c r="E41" s="68">
        <v>45.513829441885569</v>
      </c>
      <c r="F41" s="68">
        <v>50.120079437392128</v>
      </c>
      <c r="G41" s="68">
        <v>45.580571150209451</v>
      </c>
      <c r="H41" s="68">
        <v>50.012616629428429</v>
      </c>
      <c r="I41" s="68">
        <v>52.229005798998671</v>
      </c>
      <c r="J41" s="68">
        <v>56.627244597811391</v>
      </c>
      <c r="K41" s="68">
        <v>59.432184723746161</v>
      </c>
      <c r="L41" s="68">
        <v>58.913265659978762</v>
      </c>
      <c r="M41" s="68">
        <v>58.318319632876978</v>
      </c>
      <c r="N41" s="68">
        <v>59.958797518374936</v>
      </c>
      <c r="P41" s="7"/>
      <c r="Q41" s="7"/>
      <c r="R41" s="7"/>
      <c r="S41" s="47"/>
      <c r="T41" s="47"/>
    </row>
    <row r="42" spans="1:20" s="8" customFormat="1" ht="14.5" x14ac:dyDescent="0.25">
      <c r="A42" s="27" t="s">
        <v>925</v>
      </c>
      <c r="B42" s="68">
        <v>6.4183939688482655E-2</v>
      </c>
      <c r="C42" s="68">
        <v>6.359505308684249E-2</v>
      </c>
      <c r="D42" s="68">
        <v>5.0057994426914845E-2</v>
      </c>
      <c r="E42" s="68">
        <v>6.1804522488241719E-2</v>
      </c>
      <c r="F42" s="68">
        <v>7.6181911289545726E-2</v>
      </c>
      <c r="G42" s="68">
        <v>0.1030596032458615</v>
      </c>
      <c r="H42" s="68">
        <v>4.3303807117642194E-2</v>
      </c>
      <c r="I42" s="68">
        <v>3.5815084994487836E-2</v>
      </c>
      <c r="J42" s="68">
        <v>2.0645002734707197E-2</v>
      </c>
      <c r="K42" s="68">
        <v>6.1063162085248944E-2</v>
      </c>
      <c r="L42" s="68">
        <v>6.2023485001622636E-2</v>
      </c>
      <c r="M42" s="68">
        <v>5.4854640880158408E-2</v>
      </c>
      <c r="N42" s="68">
        <v>4.8076010304723998E-2</v>
      </c>
      <c r="P42" s="7"/>
      <c r="Q42" s="7"/>
      <c r="R42" s="7"/>
      <c r="S42" s="47"/>
      <c r="T42" s="47"/>
    </row>
    <row r="43" spans="1:20" s="8" customFormat="1" x14ac:dyDescent="0.25">
      <c r="A43" s="27" t="s">
        <v>206</v>
      </c>
      <c r="B43" s="68">
        <v>0</v>
      </c>
      <c r="C43" s="68">
        <v>2.4459635802631728E-3</v>
      </c>
      <c r="D43" s="68">
        <v>3.6627800800181592E-3</v>
      </c>
      <c r="E43" s="68">
        <v>0</v>
      </c>
      <c r="F43" s="68">
        <v>0</v>
      </c>
      <c r="G43" s="68">
        <v>0</v>
      </c>
      <c r="H43" s="68">
        <v>0</v>
      </c>
      <c r="I43" s="68">
        <v>0</v>
      </c>
      <c r="J43" s="68">
        <v>0</v>
      </c>
      <c r="K43" s="68">
        <v>0</v>
      </c>
      <c r="L43" s="68">
        <v>0</v>
      </c>
      <c r="M43" s="68">
        <v>0</v>
      </c>
      <c r="N43" s="68">
        <v>0</v>
      </c>
      <c r="P43" s="7"/>
      <c r="Q43" s="7"/>
      <c r="R43" s="7"/>
      <c r="S43" s="47"/>
      <c r="T43" s="47"/>
    </row>
    <row r="44" spans="1:20" s="8" customFormat="1" x14ac:dyDescent="0.25">
      <c r="A44" s="27" t="s">
        <v>207</v>
      </c>
      <c r="B44" s="68">
        <v>0.12836787937696531</v>
      </c>
      <c r="C44" s="68">
        <v>0.16510254166776417</v>
      </c>
      <c r="D44" s="68">
        <v>0.14712166654739606</v>
      </c>
      <c r="E44" s="68">
        <v>0.32370883560673136</v>
      </c>
      <c r="F44" s="68">
        <v>0.35361103823564144</v>
      </c>
      <c r="G44" s="68">
        <v>0.35315965953040429</v>
      </c>
      <c r="H44" s="68">
        <v>0.21455068071922723</v>
      </c>
      <c r="I44" s="68">
        <v>0.26529692588509507</v>
      </c>
      <c r="J44" s="68">
        <v>8.1248075278525109E-2</v>
      </c>
      <c r="K44" s="68">
        <v>1.313186281403203E-2</v>
      </c>
      <c r="L44" s="68">
        <v>6.4607796876690248E-3</v>
      </c>
      <c r="M44" s="67" t="s">
        <v>191</v>
      </c>
      <c r="N44" s="67" t="s">
        <v>191</v>
      </c>
      <c r="P44" s="7"/>
      <c r="Q44" s="7"/>
      <c r="R44" s="7"/>
      <c r="S44" s="47"/>
      <c r="T44" s="47"/>
    </row>
    <row r="45" spans="1:20" s="8" customFormat="1" x14ac:dyDescent="0.25">
      <c r="A45" s="27" t="s">
        <v>709</v>
      </c>
      <c r="B45" s="68">
        <v>0.55246176124385538</v>
      </c>
      <c r="C45" s="68">
        <v>0.66835954830691202</v>
      </c>
      <c r="D45" s="68">
        <v>0.72156767576357739</v>
      </c>
      <c r="E45" s="68">
        <v>0.87994953800090669</v>
      </c>
      <c r="F45" s="68">
        <v>1.0824179895722956</v>
      </c>
      <c r="G45" s="68">
        <v>0.7942810186464484</v>
      </c>
      <c r="H45" s="68">
        <v>0.85229765826995774</v>
      </c>
      <c r="I45" s="68">
        <v>0.88277552088265387</v>
      </c>
      <c r="J45" s="68">
        <v>0.80448913882342887</v>
      </c>
      <c r="K45" s="68">
        <v>0.75770848436964822</v>
      </c>
      <c r="L45" s="68">
        <v>1.1913677744061679</v>
      </c>
      <c r="M45" s="68">
        <v>1.3700599591258613</v>
      </c>
      <c r="N45" s="68">
        <v>1.5157297693294924</v>
      </c>
      <c r="P45" s="7"/>
      <c r="Q45" s="7"/>
      <c r="R45" s="7"/>
      <c r="S45" s="47"/>
      <c r="T45" s="47"/>
    </row>
    <row r="46" spans="1:20" s="8" customFormat="1" ht="15" thickBot="1" x14ac:dyDescent="0.3">
      <c r="A46" s="27" t="s">
        <v>260</v>
      </c>
      <c r="B46" s="68">
        <v>0.22854281328328871</v>
      </c>
      <c r="C46" s="68">
        <v>0.2886237024710544</v>
      </c>
      <c r="D46" s="68">
        <v>0.34185947413502821</v>
      </c>
      <c r="E46" s="68">
        <v>0.45282521427028583</v>
      </c>
      <c r="F46" s="68">
        <v>0.46661420664846753</v>
      </c>
      <c r="G46" s="68">
        <v>0.39254549516576537</v>
      </c>
      <c r="H46" s="68">
        <v>0.44287984552134063</v>
      </c>
      <c r="I46" s="68">
        <v>5.3059385177019018E-2</v>
      </c>
      <c r="J46" s="68">
        <v>0.851106886934058</v>
      </c>
      <c r="K46" s="68">
        <v>0.49244485552620115</v>
      </c>
      <c r="L46" s="68">
        <v>0.50071042579434943</v>
      </c>
      <c r="M46" s="68">
        <v>0.61907380421893066</v>
      </c>
      <c r="N46" s="68">
        <v>0.68241225738094335</v>
      </c>
      <c r="P46" s="7"/>
      <c r="Q46" s="7"/>
      <c r="R46" s="7"/>
      <c r="S46" s="47"/>
      <c r="T46" s="47"/>
    </row>
    <row r="47" spans="1:20" ht="15" customHeight="1" x14ac:dyDescent="0.25">
      <c r="A47" s="90" t="s">
        <v>919</v>
      </c>
      <c r="B47" s="90"/>
      <c r="C47" s="90"/>
      <c r="D47" s="90"/>
      <c r="E47" s="90"/>
      <c r="F47" s="90"/>
      <c r="G47" s="90"/>
      <c r="H47" s="90"/>
      <c r="I47" s="90"/>
      <c r="J47" s="90"/>
      <c r="K47" s="90"/>
      <c r="L47" s="90"/>
      <c r="M47" s="90"/>
      <c r="N47" s="90"/>
    </row>
    <row r="48" spans="1:20" ht="15" customHeight="1" x14ac:dyDescent="0.25">
      <c r="A48" s="54" t="s">
        <v>216</v>
      </c>
      <c r="B48" s="54"/>
      <c r="C48" s="54"/>
      <c r="D48" s="54"/>
      <c r="E48" s="54"/>
      <c r="F48" s="54"/>
      <c r="G48" s="54"/>
      <c r="H48" s="54"/>
      <c r="I48" s="54"/>
      <c r="J48" s="54"/>
      <c r="K48" s="54"/>
      <c r="L48" s="54"/>
      <c r="M48" s="54"/>
      <c r="N48" s="54"/>
    </row>
    <row r="49" spans="1:26" ht="15" customHeight="1" x14ac:dyDescent="0.25">
      <c r="A49" s="4" t="s">
        <v>922</v>
      </c>
      <c r="L49" s="134"/>
      <c r="M49" s="134"/>
    </row>
    <row r="50" spans="1:26" ht="15" customHeight="1" x14ac:dyDescent="0.25">
      <c r="A50" s="4" t="s">
        <v>923</v>
      </c>
      <c r="L50" s="134"/>
      <c r="M50" s="134"/>
      <c r="N50" s="134"/>
    </row>
    <row r="51" spans="1:26" s="8" customFormat="1" ht="15" customHeight="1" x14ac:dyDescent="0.25">
      <c r="A51" s="4" t="s">
        <v>338</v>
      </c>
      <c r="B51" s="4"/>
      <c r="C51" s="4"/>
      <c r="D51" s="4"/>
      <c r="E51" s="4"/>
      <c r="F51" s="4"/>
      <c r="G51" s="4"/>
      <c r="H51" s="4"/>
      <c r="I51" s="4"/>
      <c r="J51" s="4"/>
      <c r="K51" s="4"/>
      <c r="L51" s="4"/>
      <c r="M51" s="4"/>
      <c r="N51" s="4"/>
      <c r="P51" s="4"/>
      <c r="Q51" s="4"/>
      <c r="R51" s="4"/>
      <c r="S51" s="4"/>
      <c r="T51" s="4"/>
      <c r="U51" s="4"/>
      <c r="V51" s="4"/>
      <c r="W51" s="4"/>
      <c r="X51" s="4"/>
      <c r="Y51" s="4"/>
      <c r="Z51" s="4"/>
    </row>
    <row r="52" spans="1:26" s="8" customFormat="1" ht="15" customHeight="1" x14ac:dyDescent="0.25">
      <c r="A52" s="4" t="s">
        <v>915</v>
      </c>
      <c r="B52" s="4"/>
      <c r="C52" s="4"/>
      <c r="D52" s="4"/>
      <c r="E52" s="4"/>
      <c r="F52" s="4"/>
      <c r="G52" s="4"/>
      <c r="H52" s="4"/>
      <c r="I52" s="4"/>
      <c r="J52" s="4"/>
      <c r="K52" s="4"/>
      <c r="L52" s="4"/>
      <c r="M52" s="4"/>
      <c r="N52" s="4"/>
      <c r="P52" s="4"/>
      <c r="Q52" s="4"/>
      <c r="R52" s="4"/>
      <c r="S52" s="4"/>
      <c r="T52" s="4"/>
      <c r="U52" s="4"/>
      <c r="V52" s="4"/>
      <c r="W52" s="4"/>
      <c r="X52" s="4"/>
      <c r="Y52" s="4"/>
      <c r="Z52" s="4"/>
    </row>
    <row r="53" spans="1:26" s="8" customFormat="1" ht="15" customHeight="1" x14ac:dyDescent="0.25">
      <c r="A53" s="134" t="s">
        <v>711</v>
      </c>
      <c r="B53" s="134"/>
      <c r="C53" s="134"/>
      <c r="D53" s="134"/>
      <c r="E53" s="134"/>
      <c r="F53" s="134"/>
      <c r="G53" s="134"/>
      <c r="H53" s="134"/>
      <c r="I53" s="134"/>
      <c r="J53" s="134"/>
      <c r="K53" s="134"/>
      <c r="L53" s="134"/>
      <c r="M53" s="134"/>
      <c r="N53" s="134"/>
      <c r="P53" s="134"/>
      <c r="Q53" s="134"/>
      <c r="R53" s="134"/>
      <c r="S53" s="134"/>
      <c r="T53" s="134"/>
      <c r="U53" s="134"/>
      <c r="V53" s="134"/>
      <c r="W53" s="134"/>
      <c r="X53" s="134"/>
      <c r="Y53" s="134"/>
      <c r="Z53" s="134"/>
    </row>
    <row r="54" spans="1:26" s="8" customFormat="1" ht="15" customHeight="1" x14ac:dyDescent="0.25">
      <c r="A54" s="4" t="s">
        <v>712</v>
      </c>
      <c r="B54" s="4"/>
      <c r="C54" s="4"/>
      <c r="D54" s="4"/>
      <c r="E54" s="4"/>
      <c r="F54" s="4"/>
      <c r="G54" s="4"/>
      <c r="H54" s="4"/>
      <c r="I54" s="4"/>
      <c r="J54" s="4"/>
      <c r="K54" s="4"/>
      <c r="L54" s="4"/>
      <c r="M54" s="4"/>
      <c r="N54" s="4"/>
      <c r="P54" s="4"/>
      <c r="Q54" s="4"/>
      <c r="R54" s="4"/>
      <c r="S54" s="4"/>
      <c r="T54" s="4"/>
      <c r="U54" s="4"/>
      <c r="V54" s="4"/>
      <c r="W54" s="4"/>
      <c r="X54" s="4"/>
      <c r="Y54" s="4"/>
      <c r="Z54" s="4"/>
    </row>
  </sheetData>
  <mergeCells count="5">
    <mergeCell ref="A1:N1"/>
    <mergeCell ref="A2:N2"/>
    <mergeCell ref="A3:N3"/>
    <mergeCell ref="A4:N4"/>
    <mergeCell ref="A5:N5"/>
  </mergeCells>
  <hyperlinks>
    <hyperlink ref="O2" location="Contenido!A1" display="Contenido" xr:uid="{646D636D-C69B-413C-B66D-B4CBECF07885}"/>
  </hyperlinks>
  <printOptions horizontalCentered="1"/>
  <pageMargins left="0.39370078740157483" right="0.39370078740157483" top="0.39370078740157483" bottom="0.39370078740157483" header="0.31496062992125984" footer="0.31496062992125984"/>
  <pageSetup paperSize="172" scale="73"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2A37-1B13-422B-97B1-505F398C773E}">
  <sheetPr codeName="Hoja164">
    <tabColor rgb="FFAFCAFF"/>
    <pageSetUpPr fitToPage="1"/>
  </sheetPr>
  <dimension ref="A1:AC55"/>
  <sheetViews>
    <sheetView showGridLines="0" showOutlineSymbols="0" showWhiteSpace="0" topLeftCell="A25" zoomScaleNormal="100" workbookViewId="0">
      <selection activeCell="C35" sqref="C35"/>
    </sheetView>
  </sheetViews>
  <sheetFormatPr baseColWidth="10" defaultColWidth="9" defaultRowHeight="13" x14ac:dyDescent="0.25"/>
  <cols>
    <col min="1" max="1" width="41.83203125" style="4" customWidth="1"/>
    <col min="2" max="12" width="7.83203125" style="4" customWidth="1"/>
    <col min="13" max="13" width="1.75" style="4" customWidth="1"/>
    <col min="14" max="24" width="7.83203125" style="4" customWidth="1"/>
    <col min="25" max="250" width="11" style="4" customWidth="1"/>
    <col min="251" max="16384" width="9" style="4"/>
  </cols>
  <sheetData>
    <row r="1" spans="1:25" ht="15" customHeight="1" x14ac:dyDescent="0.25">
      <c r="A1" s="441" t="s">
        <v>718</v>
      </c>
      <c r="B1" s="441"/>
      <c r="C1" s="441"/>
      <c r="D1" s="441"/>
      <c r="E1" s="441"/>
      <c r="F1" s="441"/>
      <c r="G1" s="441"/>
      <c r="H1" s="441"/>
      <c r="I1" s="441"/>
      <c r="J1" s="441"/>
      <c r="K1" s="441"/>
      <c r="L1" s="441"/>
      <c r="M1" s="441"/>
      <c r="N1" s="441"/>
      <c r="O1" s="441"/>
      <c r="P1" s="441"/>
      <c r="Q1" s="441"/>
      <c r="R1" s="441"/>
      <c r="S1" s="441"/>
      <c r="T1" s="441"/>
      <c r="U1" s="441"/>
      <c r="V1" s="441"/>
      <c r="W1" s="441"/>
      <c r="X1" s="441"/>
      <c r="Y1" s="19"/>
    </row>
    <row r="2" spans="1:25" ht="14.25" customHeight="1" x14ac:dyDescent="0.25">
      <c r="A2" s="441" t="s">
        <v>717</v>
      </c>
      <c r="B2" s="441"/>
      <c r="C2" s="441"/>
      <c r="D2" s="441"/>
      <c r="E2" s="441"/>
      <c r="F2" s="441"/>
      <c r="G2" s="441"/>
      <c r="H2" s="441"/>
      <c r="I2" s="441"/>
      <c r="J2" s="441"/>
      <c r="K2" s="441"/>
      <c r="L2" s="441"/>
      <c r="M2" s="441"/>
      <c r="N2" s="441"/>
      <c r="O2" s="441"/>
      <c r="P2" s="441"/>
      <c r="Q2" s="441"/>
      <c r="R2" s="441"/>
      <c r="S2" s="441"/>
      <c r="T2" s="441"/>
      <c r="U2" s="441"/>
      <c r="V2" s="441"/>
      <c r="W2" s="441"/>
      <c r="X2" s="489"/>
      <c r="Y2" s="91" t="s">
        <v>0</v>
      </c>
    </row>
    <row r="3" spans="1:25" s="54" customFormat="1" ht="14.5" x14ac:dyDescent="0.25">
      <c r="A3" s="492" t="s">
        <v>714</v>
      </c>
      <c r="B3" s="492"/>
      <c r="C3" s="492"/>
      <c r="D3" s="492"/>
      <c r="E3" s="492"/>
      <c r="F3" s="492"/>
      <c r="G3" s="492"/>
      <c r="H3" s="492"/>
      <c r="I3" s="492"/>
      <c r="J3" s="492"/>
      <c r="K3" s="492"/>
      <c r="L3" s="492"/>
      <c r="M3" s="492"/>
      <c r="N3" s="492"/>
      <c r="O3" s="492"/>
      <c r="P3" s="492"/>
      <c r="Q3" s="492"/>
      <c r="R3" s="492"/>
      <c r="S3" s="492"/>
      <c r="T3" s="492"/>
      <c r="U3" s="492"/>
      <c r="V3" s="492"/>
      <c r="W3" s="492"/>
      <c r="X3" s="492"/>
      <c r="Y3" s="6"/>
    </row>
    <row r="4" spans="1:25" ht="14.5" x14ac:dyDescent="0.25">
      <c r="A4" s="462" t="s">
        <v>904</v>
      </c>
      <c r="B4" s="462"/>
      <c r="C4" s="462"/>
      <c r="D4" s="462"/>
      <c r="E4" s="462"/>
      <c r="F4" s="462"/>
      <c r="G4" s="462"/>
      <c r="H4" s="462"/>
      <c r="I4" s="462"/>
      <c r="J4" s="462"/>
      <c r="K4" s="462"/>
      <c r="L4" s="462"/>
      <c r="M4" s="462"/>
      <c r="N4" s="462"/>
      <c r="O4" s="462"/>
      <c r="P4" s="462"/>
      <c r="Q4" s="462"/>
      <c r="R4" s="462"/>
      <c r="S4" s="462"/>
      <c r="T4" s="462"/>
      <c r="U4" s="462"/>
      <c r="V4" s="462"/>
      <c r="W4" s="462"/>
      <c r="X4" s="462"/>
    </row>
    <row r="5" spans="1:25" ht="14.5" x14ac:dyDescent="0.25">
      <c r="A5" s="462" t="s">
        <v>914</v>
      </c>
      <c r="B5" s="462"/>
      <c r="C5" s="462"/>
      <c r="D5" s="462"/>
      <c r="E5" s="462"/>
      <c r="F5" s="462"/>
      <c r="G5" s="462"/>
      <c r="H5" s="462"/>
      <c r="I5" s="462"/>
      <c r="J5" s="462"/>
      <c r="K5" s="462"/>
      <c r="L5" s="462"/>
      <c r="M5" s="462"/>
      <c r="N5" s="462"/>
      <c r="O5" s="462"/>
      <c r="P5" s="462"/>
      <c r="Q5" s="462"/>
      <c r="R5" s="462"/>
      <c r="S5" s="462"/>
      <c r="T5" s="462"/>
      <c r="U5" s="462"/>
      <c r="V5" s="462"/>
      <c r="W5" s="462"/>
      <c r="X5" s="462"/>
    </row>
    <row r="6" spans="1:25" s="86" customFormat="1" ht="18.75" customHeight="1" x14ac:dyDescent="0.25">
      <c r="A6" s="490" t="s">
        <v>187</v>
      </c>
      <c r="B6" s="491" t="s">
        <v>258</v>
      </c>
      <c r="C6" s="491"/>
      <c r="D6" s="491"/>
      <c r="E6" s="491"/>
      <c r="F6" s="491"/>
      <c r="G6" s="491"/>
      <c r="H6" s="491"/>
      <c r="I6" s="491"/>
      <c r="J6" s="491"/>
      <c r="K6" s="491"/>
      <c r="L6" s="491"/>
      <c r="M6" s="148"/>
      <c r="N6" s="491" t="s">
        <v>259</v>
      </c>
      <c r="O6" s="491"/>
      <c r="P6" s="491"/>
      <c r="Q6" s="491"/>
      <c r="R6" s="491"/>
      <c r="S6" s="491"/>
      <c r="T6" s="491"/>
      <c r="U6" s="491"/>
      <c r="V6" s="491"/>
      <c r="W6" s="491"/>
      <c r="X6" s="491"/>
    </row>
    <row r="7" spans="1:25" s="86" customFormat="1" ht="18.75" customHeight="1" x14ac:dyDescent="0.25">
      <c r="A7" s="490"/>
      <c r="B7" s="147">
        <v>2015</v>
      </c>
      <c r="C7" s="147">
        <v>2016</v>
      </c>
      <c r="D7" s="147">
        <v>2017</v>
      </c>
      <c r="E7" s="147">
        <v>2018</v>
      </c>
      <c r="F7" s="147">
        <v>2019</v>
      </c>
      <c r="G7" s="147">
        <v>2020</v>
      </c>
      <c r="H7" s="147">
        <v>2021</v>
      </c>
      <c r="I7" s="147">
        <v>2022</v>
      </c>
      <c r="J7" s="147">
        <v>2023</v>
      </c>
      <c r="K7" s="147">
        <v>2024</v>
      </c>
      <c r="L7" s="147">
        <v>2025</v>
      </c>
      <c r="M7" s="148"/>
      <c r="N7" s="147">
        <v>2015</v>
      </c>
      <c r="O7" s="147">
        <v>2016</v>
      </c>
      <c r="P7" s="147">
        <v>2017</v>
      </c>
      <c r="Q7" s="147">
        <v>2018</v>
      </c>
      <c r="R7" s="147">
        <v>2019</v>
      </c>
      <c r="S7" s="147">
        <v>2020</v>
      </c>
      <c r="T7" s="147">
        <v>2021</v>
      </c>
      <c r="U7" s="147">
        <v>2022</v>
      </c>
      <c r="V7" s="147">
        <v>2023</v>
      </c>
      <c r="W7" s="147">
        <v>2024</v>
      </c>
      <c r="X7" s="147">
        <v>2025</v>
      </c>
    </row>
    <row r="8" spans="1:25" x14ac:dyDescent="0.25">
      <c r="A8" s="215"/>
      <c r="B8" s="227"/>
      <c r="C8" s="227"/>
      <c r="D8" s="227"/>
      <c r="E8" s="227"/>
      <c r="F8" s="227"/>
      <c r="G8" s="227"/>
      <c r="H8" s="227"/>
      <c r="I8" s="227"/>
      <c r="J8" s="227"/>
      <c r="K8" s="227"/>
      <c r="L8" s="227"/>
      <c r="N8" s="227"/>
      <c r="O8" s="227"/>
      <c r="P8" s="227"/>
      <c r="Q8" s="227"/>
      <c r="R8" s="227"/>
      <c r="S8" s="227"/>
      <c r="T8" s="227"/>
      <c r="U8" s="227"/>
      <c r="V8" s="227"/>
      <c r="W8" s="227"/>
      <c r="X8" s="227"/>
    </row>
    <row r="9" spans="1:25" s="6" customFormat="1" x14ac:dyDescent="0.25">
      <c r="A9" s="377" t="s">
        <v>321</v>
      </c>
      <c r="B9" s="67">
        <v>56.641927133037598</v>
      </c>
      <c r="C9" s="67">
        <v>59.849426145058935</v>
      </c>
      <c r="D9" s="67">
        <v>63.486122515459677</v>
      </c>
      <c r="E9" s="67">
        <v>79.705073177641893</v>
      </c>
      <c r="F9" s="67">
        <v>88.444445399824104</v>
      </c>
      <c r="G9" s="67">
        <v>90.478100755985324</v>
      </c>
      <c r="H9" s="67">
        <v>89.44265892447136</v>
      </c>
      <c r="I9" s="67">
        <v>94.949555282917274</v>
      </c>
      <c r="J9" s="67">
        <v>99.966796050709291</v>
      </c>
      <c r="K9" s="67">
        <v>100.61749757488363</v>
      </c>
      <c r="L9" s="67">
        <v>97.546408429026371</v>
      </c>
      <c r="N9" s="67">
        <v>55.781958706458781</v>
      </c>
      <c r="O9" s="67">
        <v>60.466819119961556</v>
      </c>
      <c r="P9" s="67">
        <v>64.380749456093497</v>
      </c>
      <c r="Q9" s="67">
        <v>80.385491982293928</v>
      </c>
      <c r="R9" s="67">
        <v>87.452612159714931</v>
      </c>
      <c r="S9" s="67">
        <v>89.978514182537126</v>
      </c>
      <c r="T9" s="67">
        <v>91.601987016522727</v>
      </c>
      <c r="U9" s="67">
        <v>93.316697261400023</v>
      </c>
      <c r="V9" s="67">
        <v>101.26475011387184</v>
      </c>
      <c r="W9" s="67">
        <v>101.67549585982947</v>
      </c>
      <c r="X9" s="67">
        <v>97.687757230780065</v>
      </c>
    </row>
    <row r="10" spans="1:25" s="8" customFormat="1" x14ac:dyDescent="0.25">
      <c r="A10" s="27" t="s">
        <v>189</v>
      </c>
      <c r="B10" s="68">
        <v>56.391924868830259</v>
      </c>
      <c r="C10" s="68">
        <v>59.656280406638999</v>
      </c>
      <c r="D10" s="68">
        <v>63.1998089786346</v>
      </c>
      <c r="E10" s="68">
        <v>79.514569789019248</v>
      </c>
      <c r="F10" s="68">
        <v>88.31312476819852</v>
      </c>
      <c r="G10" s="68">
        <v>90.470101631172668</v>
      </c>
      <c r="H10" s="68">
        <v>88.641275691916704</v>
      </c>
      <c r="I10" s="68">
        <v>94.118128138426812</v>
      </c>
      <c r="J10" s="68">
        <v>98.878136501467679</v>
      </c>
      <c r="K10" s="68">
        <v>99.444751084325418</v>
      </c>
      <c r="L10" s="68">
        <v>96.4470875226136</v>
      </c>
      <c r="N10" s="68">
        <v>55.627292812211813</v>
      </c>
      <c r="O10" s="68">
        <v>60.351485850703291</v>
      </c>
      <c r="P10" s="68">
        <v>64.185631639835606</v>
      </c>
      <c r="Q10" s="68">
        <v>80.26471647766293</v>
      </c>
      <c r="R10" s="68">
        <v>87.425625610261221</v>
      </c>
      <c r="S10" s="68">
        <v>89.975748336164855</v>
      </c>
      <c r="T10" s="68">
        <v>91.208410728832874</v>
      </c>
      <c r="U10" s="68">
        <v>92.932273235509982</v>
      </c>
      <c r="V10" s="68">
        <v>100.80979681008606</v>
      </c>
      <c r="W10" s="68">
        <v>101.15388152357257</v>
      </c>
      <c r="X10" s="68">
        <v>97.168439593763239</v>
      </c>
    </row>
    <row r="11" spans="1:25" s="8" customFormat="1" ht="14.5" x14ac:dyDescent="0.25">
      <c r="A11" s="27" t="s">
        <v>260</v>
      </c>
      <c r="B11" s="68">
        <v>0.25000226420734378</v>
      </c>
      <c r="C11" s="68">
        <v>0.19314573841994065</v>
      </c>
      <c r="D11" s="68">
        <v>0.28631353682508154</v>
      </c>
      <c r="E11" s="68">
        <v>0.19050338862263816</v>
      </c>
      <c r="F11" s="68">
        <v>0.13132063162557403</v>
      </c>
      <c r="G11" s="68">
        <v>7.9991248126589452E-3</v>
      </c>
      <c r="H11" s="68">
        <v>0.80138323255466037</v>
      </c>
      <c r="I11" s="68">
        <v>0.83142714449045851</v>
      </c>
      <c r="J11" s="68">
        <v>1.0886595492416107</v>
      </c>
      <c r="K11" s="68">
        <v>1.1727464905582103</v>
      </c>
      <c r="L11" s="68">
        <v>1.0993209064127689</v>
      </c>
      <c r="N11" s="68">
        <v>0.15466589424696028</v>
      </c>
      <c r="O11" s="68">
        <v>0.11533326925826591</v>
      </c>
      <c r="P11" s="68">
        <v>0.19511781625789165</v>
      </c>
      <c r="Q11" s="68">
        <v>0.12077550463100487</v>
      </c>
      <c r="R11" s="68">
        <v>2.6986549453716886E-2</v>
      </c>
      <c r="S11" s="68">
        <v>2.7658463722653732E-3</v>
      </c>
      <c r="T11" s="68">
        <v>0.39357628768985847</v>
      </c>
      <c r="U11" s="68">
        <v>0.38442402589003649</v>
      </c>
      <c r="V11" s="68">
        <v>0.45495330378577797</v>
      </c>
      <c r="W11" s="68">
        <v>0.52161433625689946</v>
      </c>
      <c r="X11" s="68">
        <v>0.519317637016806</v>
      </c>
    </row>
    <row r="12" spans="1:25" x14ac:dyDescent="0.25">
      <c r="A12" s="378"/>
      <c r="B12" s="228"/>
      <c r="C12" s="228"/>
      <c r="D12" s="228"/>
      <c r="E12" s="228"/>
      <c r="F12" s="228"/>
      <c r="G12" s="228"/>
      <c r="H12" s="228"/>
      <c r="I12" s="228"/>
      <c r="J12" s="228"/>
      <c r="K12" s="228"/>
      <c r="L12" s="228"/>
      <c r="M12" s="228"/>
      <c r="N12" s="228"/>
      <c r="O12" s="228"/>
      <c r="P12" s="228"/>
      <c r="Q12" s="228"/>
      <c r="R12" s="228"/>
      <c r="S12" s="228"/>
      <c r="T12" s="228"/>
      <c r="U12" s="228"/>
      <c r="V12" s="228"/>
      <c r="W12" s="228"/>
      <c r="X12" s="228"/>
    </row>
    <row r="13" spans="1:25" s="6" customFormat="1" x14ac:dyDescent="0.25">
      <c r="A13" s="377" t="s">
        <v>322</v>
      </c>
      <c r="B13" s="67">
        <v>88.633136148310015</v>
      </c>
      <c r="C13" s="67">
        <v>81.217770975390749</v>
      </c>
      <c r="D13" s="67">
        <v>84.228370914847645</v>
      </c>
      <c r="E13" s="67">
        <v>88.099371378609504</v>
      </c>
      <c r="F13" s="67">
        <v>88.196818065857556</v>
      </c>
      <c r="G13" s="67">
        <v>91.496308514654203</v>
      </c>
      <c r="H13" s="67">
        <v>93.65957246513905</v>
      </c>
      <c r="I13" s="67">
        <v>92.692370786727835</v>
      </c>
      <c r="J13" s="67">
        <v>96.922794319735758</v>
      </c>
      <c r="K13" s="67">
        <v>102.21313198378064</v>
      </c>
      <c r="L13" s="67">
        <v>103.39933153491263</v>
      </c>
      <c r="M13" s="67"/>
      <c r="N13" s="67">
        <v>88.492336674501104</v>
      </c>
      <c r="O13" s="67">
        <v>79.279053347606023</v>
      </c>
      <c r="P13" s="67">
        <v>83.816141819713494</v>
      </c>
      <c r="Q13" s="67">
        <v>89.388924433860993</v>
      </c>
      <c r="R13" s="67">
        <v>87.965479990689559</v>
      </c>
      <c r="S13" s="67">
        <v>90.225761741734928</v>
      </c>
      <c r="T13" s="67">
        <v>92.803996751174964</v>
      </c>
      <c r="U13" s="67">
        <v>94.264063981513587</v>
      </c>
      <c r="V13" s="67">
        <v>95.176236111889878</v>
      </c>
      <c r="W13" s="67">
        <v>103.32853972614804</v>
      </c>
      <c r="X13" s="67">
        <v>104.2722349650772</v>
      </c>
    </row>
    <row r="14" spans="1:25" s="8" customFormat="1" x14ac:dyDescent="0.25">
      <c r="A14" s="27" t="s">
        <v>189</v>
      </c>
      <c r="B14" s="68">
        <v>88.452391190447585</v>
      </c>
      <c r="C14" s="68">
        <v>81.035951452033117</v>
      </c>
      <c r="D14" s="68">
        <v>84.097029665026284</v>
      </c>
      <c r="E14" s="68">
        <v>87.997856414248403</v>
      </c>
      <c r="F14" s="68">
        <v>88.088692716058489</v>
      </c>
      <c r="G14" s="68">
        <v>91.488428826824602</v>
      </c>
      <c r="H14" s="68">
        <v>93.448915756770248</v>
      </c>
      <c r="I14" s="68">
        <v>92.532079865271953</v>
      </c>
      <c r="J14" s="68">
        <v>96.272556794391846</v>
      </c>
      <c r="K14" s="68">
        <v>101.35228321304777</v>
      </c>
      <c r="L14" s="68">
        <v>102.44449295408968</v>
      </c>
      <c r="M14" s="68"/>
      <c r="N14" s="68">
        <v>88.3847757092731</v>
      </c>
      <c r="O14" s="68">
        <v>79.192547089613399</v>
      </c>
      <c r="P14" s="68">
        <v>83.692756562298399</v>
      </c>
      <c r="Q14" s="68">
        <v>89.304914833817051</v>
      </c>
      <c r="R14" s="68">
        <v>87.917166481403498</v>
      </c>
      <c r="S14" s="68">
        <v>90.214966926822513</v>
      </c>
      <c r="T14" s="68">
        <v>92.668468010352754</v>
      </c>
      <c r="U14" s="68">
        <v>94.191711226009062</v>
      </c>
      <c r="V14" s="68">
        <v>94.872244376069844</v>
      </c>
      <c r="W14" s="68">
        <v>102.93574266696794</v>
      </c>
      <c r="X14" s="68">
        <v>103.75773380571005</v>
      </c>
    </row>
    <row r="15" spans="1:25" s="8" customFormat="1" ht="14.5" x14ac:dyDescent="0.25">
      <c r="A15" s="27" t="s">
        <v>260</v>
      </c>
      <c r="B15" s="68">
        <v>0.18074495786243619</v>
      </c>
      <c r="C15" s="68">
        <v>0.18181952335763116</v>
      </c>
      <c r="D15" s="68">
        <v>0.13134124982135478</v>
      </c>
      <c r="E15" s="68">
        <v>0.1015149643610994</v>
      </c>
      <c r="F15" s="68">
        <v>0.1081253497990606</v>
      </c>
      <c r="G15" s="68">
        <v>7.8796878295955969E-3</v>
      </c>
      <c r="H15" s="68">
        <v>0.21065670836880723</v>
      </c>
      <c r="I15" s="68">
        <v>0.16029092145587998</v>
      </c>
      <c r="J15" s="68">
        <v>0.65023752534390955</v>
      </c>
      <c r="K15" s="68">
        <v>0.86084877073285637</v>
      </c>
      <c r="L15" s="68">
        <v>0.95483858082293516</v>
      </c>
      <c r="N15" s="68">
        <v>0.10756096522799798</v>
      </c>
      <c r="O15" s="68">
        <v>8.6506257992626345E-2</v>
      </c>
      <c r="P15" s="68">
        <v>0.12338525741509283</v>
      </c>
      <c r="Q15" s="68">
        <v>8.400960004395E-2</v>
      </c>
      <c r="R15" s="68">
        <v>4.8313509286071227E-2</v>
      </c>
      <c r="S15" s="68">
        <v>1.0794814912420056E-2</v>
      </c>
      <c r="T15" s="68">
        <v>0.13552874082220884</v>
      </c>
      <c r="U15" s="68">
        <v>7.235275550452365E-2</v>
      </c>
      <c r="V15" s="68">
        <v>0.30399173582003347</v>
      </c>
      <c r="W15" s="68">
        <v>0.39279705918008567</v>
      </c>
      <c r="X15" s="68">
        <v>0.51450115936715723</v>
      </c>
    </row>
    <row r="16" spans="1:25" x14ac:dyDescent="0.25">
      <c r="A16" s="378"/>
      <c r="B16" s="231"/>
      <c r="C16" s="228"/>
      <c r="D16" s="228"/>
      <c r="E16" s="228"/>
      <c r="F16" s="228"/>
      <c r="G16" s="228"/>
      <c r="H16" s="228"/>
      <c r="I16" s="228"/>
      <c r="J16" s="228"/>
      <c r="K16" s="228"/>
      <c r="L16" s="228"/>
      <c r="N16" s="231"/>
      <c r="O16" s="228"/>
      <c r="P16" s="228"/>
      <c r="Q16" s="228"/>
      <c r="R16" s="228"/>
      <c r="S16" s="228"/>
      <c r="T16" s="228"/>
      <c r="U16" s="228"/>
      <c r="V16" s="228"/>
      <c r="W16" s="228"/>
      <c r="X16" s="228"/>
    </row>
    <row r="17" spans="1:24" s="6" customFormat="1" x14ac:dyDescent="0.25">
      <c r="A17" s="377" t="s">
        <v>195</v>
      </c>
      <c r="B17" s="67">
        <v>91.507761869438127</v>
      </c>
      <c r="C17" s="67">
        <v>91.992061149466068</v>
      </c>
      <c r="D17" s="67">
        <v>92.892664185043401</v>
      </c>
      <c r="E17" s="67">
        <v>91.155484021106119</v>
      </c>
      <c r="F17" s="67">
        <v>95.041013129844671</v>
      </c>
      <c r="G17" s="67">
        <v>94.438207320821391</v>
      </c>
      <c r="H17" s="67">
        <v>93.748176108413517</v>
      </c>
      <c r="I17" s="67">
        <v>94.153362859010997</v>
      </c>
      <c r="J17" s="67">
        <v>95.156798349193011</v>
      </c>
      <c r="K17" s="67">
        <v>95.55419008478033</v>
      </c>
      <c r="L17" s="67">
        <v>97.05385439810523</v>
      </c>
      <c r="N17" s="67">
        <v>90.667619645103542</v>
      </c>
      <c r="O17" s="67">
        <v>91.789405689625227</v>
      </c>
      <c r="P17" s="67">
        <v>92.529695023118222</v>
      </c>
      <c r="Q17" s="67">
        <v>90.928498529158873</v>
      </c>
      <c r="R17" s="67">
        <v>94.508296007081711</v>
      </c>
      <c r="S17" s="67">
        <v>93.977135951740678</v>
      </c>
      <c r="T17" s="67">
        <v>93.237017860419996</v>
      </c>
      <c r="U17" s="67">
        <v>93.200318396796007</v>
      </c>
      <c r="V17" s="67">
        <v>94.75548380036102</v>
      </c>
      <c r="W17" s="67">
        <v>94.885510470751228</v>
      </c>
      <c r="X17" s="67">
        <v>96.36072724534732</v>
      </c>
    </row>
    <row r="18" spans="1:24" s="8" customFormat="1" x14ac:dyDescent="0.25">
      <c r="A18" s="27" t="s">
        <v>196</v>
      </c>
      <c r="B18" s="68">
        <v>90.418741887955562</v>
      </c>
      <c r="C18" s="68">
        <v>90.942710593002502</v>
      </c>
      <c r="D18" s="68">
        <v>91.903625544909346</v>
      </c>
      <c r="E18" s="68">
        <v>90.332252646563944</v>
      </c>
      <c r="F18" s="68">
        <v>94.385182430780233</v>
      </c>
      <c r="G18" s="68">
        <v>93.907856323600811</v>
      </c>
      <c r="H18" s="68">
        <v>93.221607565349345</v>
      </c>
      <c r="I18" s="68">
        <v>93.608001310462456</v>
      </c>
      <c r="J18" s="68">
        <v>94.588329848361695</v>
      </c>
      <c r="K18" s="68">
        <v>94.912802803179204</v>
      </c>
      <c r="L18" s="68">
        <v>96.320389572799996</v>
      </c>
      <c r="M18" s="68"/>
      <c r="N18" s="68">
        <v>89.941856555868625</v>
      </c>
      <c r="O18" s="68">
        <v>91.133224540304838</v>
      </c>
      <c r="P18" s="68">
        <v>91.883702656357755</v>
      </c>
      <c r="Q18" s="68">
        <v>90.422631415075529</v>
      </c>
      <c r="R18" s="68">
        <v>94.116708062285397</v>
      </c>
      <c r="S18" s="68">
        <v>93.735133972494538</v>
      </c>
      <c r="T18" s="68">
        <v>92.912611404506109</v>
      </c>
      <c r="U18" s="68">
        <v>92.885184020597023</v>
      </c>
      <c r="V18" s="68">
        <v>94.420112191174795</v>
      </c>
      <c r="W18" s="68">
        <v>94.536898780584835</v>
      </c>
      <c r="X18" s="68">
        <v>95.94030981512897</v>
      </c>
    </row>
    <row r="19" spans="1:24" s="8" customFormat="1" x14ac:dyDescent="0.25">
      <c r="A19" s="27" t="s">
        <v>242</v>
      </c>
      <c r="B19" s="67" t="s">
        <v>191</v>
      </c>
      <c r="C19" s="67" t="s">
        <v>191</v>
      </c>
      <c r="D19" s="67" t="s">
        <v>191</v>
      </c>
      <c r="E19" s="67" t="s">
        <v>191</v>
      </c>
      <c r="F19" s="67" t="s">
        <v>191</v>
      </c>
      <c r="G19" s="67" t="s">
        <v>191</v>
      </c>
      <c r="H19" s="67" t="s">
        <v>191</v>
      </c>
      <c r="I19" s="67" t="s">
        <v>191</v>
      </c>
      <c r="J19" s="67" t="s">
        <v>191</v>
      </c>
      <c r="K19" s="67" t="s">
        <v>191</v>
      </c>
      <c r="L19" s="67" t="s">
        <v>191</v>
      </c>
      <c r="M19" s="67"/>
      <c r="N19" s="67" t="s">
        <v>191</v>
      </c>
      <c r="O19" s="67" t="s">
        <v>191</v>
      </c>
      <c r="P19" s="67" t="s">
        <v>191</v>
      </c>
      <c r="Q19" s="67" t="s">
        <v>191</v>
      </c>
      <c r="R19" s="67" t="s">
        <v>191</v>
      </c>
      <c r="S19" s="67" t="s">
        <v>191</v>
      </c>
      <c r="T19" s="67" t="s">
        <v>191</v>
      </c>
      <c r="U19" s="67" t="s">
        <v>191</v>
      </c>
      <c r="V19" s="67" t="s">
        <v>191</v>
      </c>
      <c r="W19" s="67" t="s">
        <v>191</v>
      </c>
      <c r="X19" s="67" t="s">
        <v>191</v>
      </c>
    </row>
    <row r="20" spans="1:24" s="8" customFormat="1" ht="14.5" x14ac:dyDescent="0.25">
      <c r="A20" s="27" t="s">
        <v>920</v>
      </c>
      <c r="B20" s="67" t="s">
        <v>191</v>
      </c>
      <c r="C20" s="67" t="s">
        <v>191</v>
      </c>
      <c r="D20" s="67" t="s">
        <v>191</v>
      </c>
      <c r="E20" s="67" t="s">
        <v>191</v>
      </c>
      <c r="F20" s="67" t="s">
        <v>191</v>
      </c>
      <c r="G20" s="67" t="s">
        <v>191</v>
      </c>
      <c r="H20" s="67" t="s">
        <v>191</v>
      </c>
      <c r="I20" s="67" t="s">
        <v>191</v>
      </c>
      <c r="J20" s="67" t="s">
        <v>191</v>
      </c>
      <c r="K20" s="67" t="s">
        <v>191</v>
      </c>
      <c r="L20" s="67" t="s">
        <v>191</v>
      </c>
      <c r="M20" s="67"/>
      <c r="N20" s="67" t="s">
        <v>191</v>
      </c>
      <c r="O20" s="67" t="s">
        <v>191</v>
      </c>
      <c r="P20" s="67" t="s">
        <v>191</v>
      </c>
      <c r="Q20" s="67" t="s">
        <v>191</v>
      </c>
      <c r="R20" s="67" t="s">
        <v>191</v>
      </c>
      <c r="S20" s="67" t="s">
        <v>191</v>
      </c>
      <c r="T20" s="67" t="s">
        <v>191</v>
      </c>
      <c r="U20" s="67" t="s">
        <v>191</v>
      </c>
      <c r="V20" s="67" t="s">
        <v>191</v>
      </c>
      <c r="W20" s="67" t="s">
        <v>191</v>
      </c>
      <c r="X20" s="67" t="s">
        <v>191</v>
      </c>
    </row>
    <row r="21" spans="1:24" s="8" customFormat="1" x14ac:dyDescent="0.25">
      <c r="A21" s="27" t="s">
        <v>97</v>
      </c>
      <c r="B21" s="68">
        <v>0.31759501433133941</v>
      </c>
      <c r="C21" s="68">
        <v>0.26427450437597222</v>
      </c>
      <c r="D21" s="68">
        <v>0.25741515839200585</v>
      </c>
      <c r="E21" s="68">
        <v>0.17369371147676077</v>
      </c>
      <c r="F21" s="68">
        <v>0.12687966465560191</v>
      </c>
      <c r="G21" s="68">
        <v>0.10675896697297235</v>
      </c>
      <c r="H21" s="68">
        <v>6.5982790408530917E-2</v>
      </c>
      <c r="I21" s="68">
        <v>5.7087806826652016E-2</v>
      </c>
      <c r="J21" s="68">
        <v>4.5653068792630376E-2</v>
      </c>
      <c r="K21" s="68">
        <v>5.3188213596190886E-2</v>
      </c>
      <c r="L21" s="68">
        <v>5.9009112280999733E-2</v>
      </c>
      <c r="N21" s="68">
        <v>0.1994395180522309</v>
      </c>
      <c r="O21" s="68">
        <v>0.14831491731214325</v>
      </c>
      <c r="P21" s="68">
        <v>0.1804847276426215</v>
      </c>
      <c r="Q21" s="68">
        <v>0.11642973260648599</v>
      </c>
      <c r="R21" s="68">
        <v>8.5030525155771544E-2</v>
      </c>
      <c r="S21" s="68">
        <v>6.8245456113938507E-2</v>
      </c>
      <c r="T21" s="68">
        <v>4.5766885896566051E-2</v>
      </c>
      <c r="U21" s="68">
        <v>3.5463840056580126E-2</v>
      </c>
      <c r="V21" s="68">
        <v>3.7415608099687012E-2</v>
      </c>
      <c r="W21" s="68">
        <v>4.4562879169074199E-2</v>
      </c>
      <c r="X21" s="68">
        <v>4.3524443856506986E-2</v>
      </c>
    </row>
    <row r="22" spans="1:24" s="8" customFormat="1" x14ac:dyDescent="0.25">
      <c r="A22" s="27" t="s">
        <v>704</v>
      </c>
      <c r="B22" s="67" t="s">
        <v>191</v>
      </c>
      <c r="C22" s="67" t="s">
        <v>191</v>
      </c>
      <c r="D22" s="67" t="s">
        <v>191</v>
      </c>
      <c r="E22" s="67" t="s">
        <v>191</v>
      </c>
      <c r="F22" s="67" t="s">
        <v>191</v>
      </c>
      <c r="G22" s="67" t="s">
        <v>191</v>
      </c>
      <c r="H22" s="67" t="s">
        <v>191</v>
      </c>
      <c r="I22" s="67" t="s">
        <v>191</v>
      </c>
      <c r="J22" s="67" t="s">
        <v>191</v>
      </c>
      <c r="K22" s="67" t="s">
        <v>191</v>
      </c>
      <c r="L22" s="67" t="s">
        <v>191</v>
      </c>
      <c r="N22" s="67" t="s">
        <v>191</v>
      </c>
      <c r="O22" s="67" t="s">
        <v>191</v>
      </c>
      <c r="P22" s="67" t="s">
        <v>191</v>
      </c>
      <c r="Q22" s="67" t="s">
        <v>191</v>
      </c>
      <c r="R22" s="67" t="s">
        <v>191</v>
      </c>
      <c r="S22" s="67" t="s">
        <v>191</v>
      </c>
      <c r="T22" s="67" t="s">
        <v>191</v>
      </c>
      <c r="U22" s="67" t="s">
        <v>191</v>
      </c>
      <c r="V22" s="67" t="s">
        <v>191</v>
      </c>
      <c r="W22" s="67" t="s">
        <v>191</v>
      </c>
      <c r="X22" s="67" t="s">
        <v>191</v>
      </c>
    </row>
    <row r="23" spans="1:24" s="8" customFormat="1" ht="14.5" x14ac:dyDescent="0.25">
      <c r="A23" s="27" t="s">
        <v>260</v>
      </c>
      <c r="B23" s="68">
        <v>0.77142496715122366</v>
      </c>
      <c r="C23" s="68">
        <v>0.78507605208757869</v>
      </c>
      <c r="D23" s="68">
        <v>0.73162348174206304</v>
      </c>
      <c r="E23" s="68">
        <v>0.6495376630654297</v>
      </c>
      <c r="F23" s="68">
        <v>0.52895103440882685</v>
      </c>
      <c r="G23" s="68">
        <v>0.42359203024759995</v>
      </c>
      <c r="H23" s="68">
        <v>0.46058575265562757</v>
      </c>
      <c r="I23" s="68">
        <v>0.48827374172189492</v>
      </c>
      <c r="J23" s="68">
        <v>0.52281543203868064</v>
      </c>
      <c r="K23" s="68">
        <v>0.58819906800493438</v>
      </c>
      <c r="L23" s="68">
        <v>0.67445571302423923</v>
      </c>
      <c r="N23" s="68">
        <v>0.52632357118268103</v>
      </c>
      <c r="O23" s="68">
        <v>0.50786623200824799</v>
      </c>
      <c r="P23" s="68">
        <v>0.46550763911785048</v>
      </c>
      <c r="Q23" s="68">
        <v>0.38943738147686696</v>
      </c>
      <c r="R23" s="68">
        <v>0.30655741964054478</v>
      </c>
      <c r="S23" s="68">
        <v>0.17375652313219869</v>
      </c>
      <c r="T23" s="68">
        <v>0.27863957001732864</v>
      </c>
      <c r="U23" s="68">
        <v>0.27967053614239773</v>
      </c>
      <c r="V23" s="68">
        <v>0.29795600108653197</v>
      </c>
      <c r="W23" s="68">
        <v>0.30404881099732917</v>
      </c>
      <c r="X23" s="68">
        <v>0.37689298636184071</v>
      </c>
    </row>
    <row r="24" spans="1:24" x14ac:dyDescent="0.25">
      <c r="A24" s="378"/>
      <c r="B24" s="231"/>
      <c r="C24" s="228"/>
      <c r="D24" s="228"/>
      <c r="E24" s="228"/>
      <c r="F24" s="231"/>
      <c r="G24" s="228"/>
      <c r="H24" s="228"/>
      <c r="I24" s="231"/>
      <c r="J24" s="231"/>
      <c r="K24" s="231"/>
      <c r="L24" s="231"/>
      <c r="N24" s="231"/>
      <c r="O24" s="228"/>
      <c r="P24" s="228"/>
      <c r="Q24" s="228"/>
      <c r="R24" s="231"/>
      <c r="S24" s="228"/>
      <c r="T24" s="228"/>
      <c r="U24" s="231"/>
      <c r="V24" s="231"/>
      <c r="W24" s="231"/>
      <c r="X24" s="231"/>
    </row>
    <row r="25" spans="1:24" s="6" customFormat="1" x14ac:dyDescent="0.25">
      <c r="A25" s="377" t="s">
        <v>199</v>
      </c>
      <c r="B25" s="67">
        <v>73.392853127680752</v>
      </c>
      <c r="C25" s="67">
        <v>76.457834863225955</v>
      </c>
      <c r="D25" s="67">
        <v>80.46765998090946</v>
      </c>
      <c r="E25" s="67">
        <v>77.151535850415158</v>
      </c>
      <c r="F25" s="67">
        <v>78.843876436481509</v>
      </c>
      <c r="G25" s="67">
        <v>76.913212022637083</v>
      </c>
      <c r="H25" s="67">
        <v>79.180828173885914</v>
      </c>
      <c r="I25" s="67">
        <v>82.594494733798243</v>
      </c>
      <c r="J25" s="67">
        <v>82.345277960315983</v>
      </c>
      <c r="K25" s="67">
        <v>83.117143037746757</v>
      </c>
      <c r="L25" s="67">
        <v>85.286972517317082</v>
      </c>
      <c r="N25" s="67">
        <v>75.763503023106722</v>
      </c>
      <c r="O25" s="67">
        <v>78.856485976632953</v>
      </c>
      <c r="P25" s="67">
        <v>82.147933411282523</v>
      </c>
      <c r="Q25" s="67">
        <v>79.609282958575548</v>
      </c>
      <c r="R25" s="67">
        <v>81.464666979901494</v>
      </c>
      <c r="S25" s="67">
        <v>79.190534890518748</v>
      </c>
      <c r="T25" s="67">
        <v>81.39887552714481</v>
      </c>
      <c r="U25" s="67">
        <v>85.001281791071335</v>
      </c>
      <c r="V25" s="67">
        <v>84.830708973806395</v>
      </c>
      <c r="W25" s="67">
        <v>85.121074628442898</v>
      </c>
      <c r="X25" s="67">
        <v>87.677881120284809</v>
      </c>
    </row>
    <row r="26" spans="1:24" s="8" customFormat="1" x14ac:dyDescent="0.25">
      <c r="A26" s="27" t="s">
        <v>715</v>
      </c>
      <c r="B26" s="68">
        <v>68.010888171307769</v>
      </c>
      <c r="C26" s="68">
        <v>70.649365814713121</v>
      </c>
      <c r="D26" s="68">
        <v>72.993690342158914</v>
      </c>
      <c r="E26" s="68">
        <v>70.837895150009089</v>
      </c>
      <c r="F26" s="68">
        <v>73.822999137634952</v>
      </c>
      <c r="G26" s="68">
        <v>72.92720674083489</v>
      </c>
      <c r="H26" s="68">
        <v>75.829070617069263</v>
      </c>
      <c r="I26" s="68">
        <v>79.235399578035867</v>
      </c>
      <c r="J26" s="68">
        <v>78.714603285214324</v>
      </c>
      <c r="K26" s="68">
        <v>78.703216464064823</v>
      </c>
      <c r="L26" s="68">
        <v>80.170291947762877</v>
      </c>
      <c r="N26" s="68">
        <v>71.278052606584623</v>
      </c>
      <c r="O26" s="68">
        <v>73.852034140831506</v>
      </c>
      <c r="P26" s="68">
        <v>77.154407953386922</v>
      </c>
      <c r="Q26" s="68">
        <v>74.640962469151887</v>
      </c>
      <c r="R26" s="68">
        <v>77.288902993405699</v>
      </c>
      <c r="S26" s="68">
        <v>75.716129026430195</v>
      </c>
      <c r="T26" s="68">
        <v>78.762452961504252</v>
      </c>
      <c r="U26" s="68">
        <v>82.695536048495484</v>
      </c>
      <c r="V26" s="68">
        <v>81.602136219849569</v>
      </c>
      <c r="W26" s="68">
        <v>81.732851094185236</v>
      </c>
      <c r="X26" s="68">
        <v>83.626688495089851</v>
      </c>
    </row>
    <row r="27" spans="1:24" s="8" customFormat="1" ht="14.5" x14ac:dyDescent="0.25">
      <c r="A27" s="27" t="s">
        <v>924</v>
      </c>
      <c r="B27" s="68">
        <v>0.74150640108429566</v>
      </c>
      <c r="C27" s="68">
        <v>0.78350295855426266</v>
      </c>
      <c r="D27" s="68">
        <v>0.87914012652334661</v>
      </c>
      <c r="E27" s="68">
        <v>0.8817585604961814</v>
      </c>
      <c r="F27" s="68">
        <v>0.48878087760247013</v>
      </c>
      <c r="G27" s="68">
        <v>0.42445959578767106</v>
      </c>
      <c r="H27" s="68">
        <v>0.24062579231873549</v>
      </c>
      <c r="I27" s="68">
        <v>0.37752480054796317</v>
      </c>
      <c r="J27" s="68">
        <v>0.18424624796117814</v>
      </c>
      <c r="K27" s="68">
        <v>0.45278939730023993</v>
      </c>
      <c r="L27" s="68">
        <v>0.54915763161865194</v>
      </c>
      <c r="N27" s="68">
        <v>0.72091258409122805</v>
      </c>
      <c r="O27" s="68">
        <v>0.7434977758546375</v>
      </c>
      <c r="P27" s="68">
        <v>0.75103722223429792</v>
      </c>
      <c r="Q27" s="68">
        <v>0.71575219952623659</v>
      </c>
      <c r="R27" s="68">
        <v>0.45312964795029326</v>
      </c>
      <c r="S27" s="68">
        <v>0.37325229458534442</v>
      </c>
      <c r="T27" s="68">
        <v>0.24055342350447492</v>
      </c>
      <c r="U27" s="68">
        <v>0.28761229304730157</v>
      </c>
      <c r="V27" s="68">
        <v>0.62291707038053101</v>
      </c>
      <c r="W27" s="68">
        <v>0.34632791188772855</v>
      </c>
      <c r="X27" s="68">
        <v>0.48853727118682672</v>
      </c>
    </row>
    <row r="28" spans="1:24" s="8" customFormat="1" x14ac:dyDescent="0.25">
      <c r="A28" s="27" t="s">
        <v>206</v>
      </c>
      <c r="B28" s="68">
        <v>1.4800526967750415E-3</v>
      </c>
      <c r="C28" s="68">
        <v>0</v>
      </c>
      <c r="D28" s="68">
        <v>0</v>
      </c>
      <c r="E28" s="68">
        <v>0</v>
      </c>
      <c r="F28" s="68">
        <v>0</v>
      </c>
      <c r="G28" s="68">
        <v>0</v>
      </c>
      <c r="H28" s="68">
        <v>0</v>
      </c>
      <c r="I28" s="68">
        <v>0</v>
      </c>
      <c r="J28" s="68">
        <v>0</v>
      </c>
      <c r="K28" s="68">
        <v>0</v>
      </c>
      <c r="L28" s="68">
        <v>0</v>
      </c>
      <c r="M28" s="68"/>
      <c r="N28" s="68">
        <v>3.076440614898555E-3</v>
      </c>
      <c r="O28" s="68">
        <v>0</v>
      </c>
      <c r="P28" s="68">
        <v>0</v>
      </c>
      <c r="Q28" s="68">
        <v>0</v>
      </c>
      <c r="R28" s="68">
        <v>0</v>
      </c>
      <c r="S28" s="68">
        <v>0</v>
      </c>
      <c r="T28" s="68">
        <v>0</v>
      </c>
      <c r="U28" s="68">
        <v>0</v>
      </c>
      <c r="V28" s="68">
        <v>0</v>
      </c>
      <c r="W28" s="68">
        <v>0</v>
      </c>
      <c r="X28" s="68">
        <v>0</v>
      </c>
    </row>
    <row r="29" spans="1:24" s="8" customFormat="1" x14ac:dyDescent="0.25">
      <c r="A29" s="27" t="s">
        <v>207</v>
      </c>
      <c r="B29" s="68">
        <v>1.0819185213425553</v>
      </c>
      <c r="C29" s="68">
        <v>1.1566713548400429</v>
      </c>
      <c r="D29" s="68">
        <v>1.4529593365054263</v>
      </c>
      <c r="E29" s="68">
        <v>1.2345659043835753</v>
      </c>
      <c r="F29" s="68">
        <v>0.8910931041884016</v>
      </c>
      <c r="G29" s="68">
        <v>0.75310671000191154</v>
      </c>
      <c r="H29" s="68">
        <v>0.2473241548458095</v>
      </c>
      <c r="I29" s="68">
        <v>2.9357317368668347E-2</v>
      </c>
      <c r="J29" s="68">
        <v>3.5825659325784639E-3</v>
      </c>
      <c r="K29" s="67" t="s">
        <v>191</v>
      </c>
      <c r="L29" s="67" t="s">
        <v>191</v>
      </c>
      <c r="M29" s="68"/>
      <c r="N29" s="68">
        <v>0.93626342713412691</v>
      </c>
      <c r="O29" s="68">
        <v>1.0136716706445825</v>
      </c>
      <c r="P29" s="68">
        <v>1.206627711724773</v>
      </c>
      <c r="Q29" s="68">
        <v>1.04432063972949</v>
      </c>
      <c r="R29" s="68">
        <v>0.82474958407994203</v>
      </c>
      <c r="S29" s="68">
        <v>0.69723742833589453</v>
      </c>
      <c r="T29" s="68">
        <v>0.24914461720106332</v>
      </c>
      <c r="U29" s="68">
        <v>3.7163386180269306E-2</v>
      </c>
      <c r="V29" s="68">
        <v>5.3515212232004379E-3</v>
      </c>
      <c r="W29" s="67" t="s">
        <v>191</v>
      </c>
      <c r="X29" s="67" t="s">
        <v>191</v>
      </c>
    </row>
    <row r="30" spans="1:24" s="8" customFormat="1" x14ac:dyDescent="0.25">
      <c r="A30" s="27" t="s">
        <v>705</v>
      </c>
      <c r="B30" s="68">
        <v>1.9896841753645804</v>
      </c>
      <c r="C30" s="68">
        <v>2.2585979516785377</v>
      </c>
      <c r="D30" s="68">
        <v>3.4158097178879769</v>
      </c>
      <c r="E30" s="68">
        <v>2.5470715754580331</v>
      </c>
      <c r="F30" s="68">
        <v>1.9986167240948463</v>
      </c>
      <c r="G30" s="68">
        <v>1.7071105587868225</v>
      </c>
      <c r="H30" s="68">
        <v>1.0717380043318412</v>
      </c>
      <c r="I30" s="68">
        <v>1.149055702622791</v>
      </c>
      <c r="J30" s="68">
        <v>1.6295557041899753</v>
      </c>
      <c r="K30" s="68">
        <v>2.1504929538443367</v>
      </c>
      <c r="L30" s="68">
        <v>2.6397831538730867</v>
      </c>
      <c r="M30" s="68"/>
      <c r="N30" s="68">
        <v>1.7874119972560605</v>
      </c>
      <c r="O30" s="68">
        <v>2.0418911663932393</v>
      </c>
      <c r="P30" s="68">
        <v>1.9016410454602424</v>
      </c>
      <c r="Q30" s="68">
        <v>2.1069249569825654</v>
      </c>
      <c r="R30" s="68">
        <v>1.8559546882319113</v>
      </c>
      <c r="S30" s="68">
        <v>1.6761544936185484</v>
      </c>
      <c r="T30" s="68">
        <v>1.0357757900449376</v>
      </c>
      <c r="U30" s="68">
        <v>0.97163403868414255</v>
      </c>
      <c r="V30" s="68">
        <v>1.5546169153397273</v>
      </c>
      <c r="W30" s="68">
        <v>1.9632396491220776</v>
      </c>
      <c r="X30" s="68">
        <v>2.3671949453754628</v>
      </c>
    </row>
    <row r="31" spans="1:24" s="8" customFormat="1" ht="14.5" x14ac:dyDescent="0.25">
      <c r="A31" s="27" t="s">
        <v>260</v>
      </c>
      <c r="B31" s="68">
        <v>1.5673758058847687</v>
      </c>
      <c r="C31" s="68">
        <v>1.6096967834400073</v>
      </c>
      <c r="D31" s="68">
        <v>1.7260604578337959</v>
      </c>
      <c r="E31" s="68">
        <v>1.650244660068281</v>
      </c>
      <c r="F31" s="68">
        <v>1.6423865929608423</v>
      </c>
      <c r="G31" s="68">
        <v>1.1013284172257776</v>
      </c>
      <c r="H31" s="68">
        <v>1.7920696053202612</v>
      </c>
      <c r="I31" s="68">
        <v>1.8031573352229453</v>
      </c>
      <c r="J31" s="68">
        <v>1.8132901570179283</v>
      </c>
      <c r="K31" s="68">
        <v>1.8106442225373536</v>
      </c>
      <c r="L31" s="68">
        <v>1.9277397840624619</v>
      </c>
      <c r="N31" s="68">
        <v>1.0377859674257792</v>
      </c>
      <c r="O31" s="68">
        <v>1.205391222908986</v>
      </c>
      <c r="P31" s="68">
        <v>1.1342194784762867</v>
      </c>
      <c r="Q31" s="68">
        <v>1.1013226931853737</v>
      </c>
      <c r="R31" s="68">
        <v>1.0419300662336328</v>
      </c>
      <c r="S31" s="68">
        <v>0.72776164754875627</v>
      </c>
      <c r="T31" s="68">
        <v>1.1109487348900862</v>
      </c>
      <c r="U31" s="68">
        <v>1.0093360246641259</v>
      </c>
      <c r="V31" s="68">
        <v>1.0456872470133656</v>
      </c>
      <c r="W31" s="68">
        <v>1.0786559732478482</v>
      </c>
      <c r="X31" s="68">
        <v>1.1954604086326654</v>
      </c>
    </row>
    <row r="32" spans="1:24" x14ac:dyDescent="0.25">
      <c r="A32" s="378"/>
      <c r="B32" s="231"/>
      <c r="C32" s="228"/>
      <c r="D32" s="228"/>
      <c r="E32" s="228"/>
      <c r="F32" s="228"/>
      <c r="G32" s="228"/>
      <c r="H32" s="228"/>
      <c r="I32" s="228"/>
      <c r="J32" s="228"/>
      <c r="K32" s="228"/>
      <c r="L32" s="228"/>
      <c r="N32" s="231"/>
      <c r="O32" s="228"/>
      <c r="P32" s="228"/>
      <c r="Q32" s="228"/>
      <c r="R32" s="228"/>
      <c r="S32" s="228"/>
      <c r="T32" s="228"/>
      <c r="U32" s="228"/>
      <c r="V32" s="228"/>
      <c r="W32" s="228"/>
      <c r="X32" s="228"/>
    </row>
    <row r="33" spans="1:24" s="6" customFormat="1" x14ac:dyDescent="0.25">
      <c r="A33" s="377" t="s">
        <v>518</v>
      </c>
      <c r="B33" s="67">
        <v>69.159877224705269</v>
      </c>
      <c r="C33" s="67">
        <v>73.87605328010423</v>
      </c>
      <c r="D33" s="67">
        <v>77.495779203934276</v>
      </c>
      <c r="E33" s="67">
        <v>72.057703826158843</v>
      </c>
      <c r="F33" s="67">
        <v>73.361505726816091</v>
      </c>
      <c r="G33" s="67">
        <v>71.197552672775245</v>
      </c>
      <c r="H33" s="67">
        <v>74.730427119278815</v>
      </c>
      <c r="I33" s="67">
        <v>79.175319996761289</v>
      </c>
      <c r="J33" s="67">
        <v>79.412107512959849</v>
      </c>
      <c r="K33" s="67">
        <v>79.998034031069139</v>
      </c>
      <c r="L33" s="67">
        <v>82.515053280959449</v>
      </c>
      <c r="N33" s="67">
        <v>70.966629702206546</v>
      </c>
      <c r="O33" s="67">
        <v>75.021480013050635</v>
      </c>
      <c r="P33" s="67">
        <v>80.306016096754789</v>
      </c>
      <c r="Q33" s="67">
        <v>75.22829884327129</v>
      </c>
      <c r="R33" s="67">
        <v>76.908480982226365</v>
      </c>
      <c r="S33" s="67">
        <v>74.208755242302047</v>
      </c>
      <c r="T33" s="67">
        <v>77.425948124794175</v>
      </c>
      <c r="U33" s="67">
        <v>81.812988334526167</v>
      </c>
      <c r="V33" s="67">
        <v>81.193719563053762</v>
      </c>
      <c r="W33" s="67">
        <v>81.918437103067774</v>
      </c>
      <c r="X33" s="67">
        <v>84.195425546338925</v>
      </c>
    </row>
    <row r="34" spans="1:24" s="8" customFormat="1" x14ac:dyDescent="0.25">
      <c r="A34" s="27" t="s">
        <v>706</v>
      </c>
      <c r="B34" s="68">
        <v>67.464378374980811</v>
      </c>
      <c r="C34" s="68">
        <v>71.952359326569379</v>
      </c>
      <c r="D34" s="68">
        <v>75.096223112022088</v>
      </c>
      <c r="E34" s="68">
        <v>70.390503085545646</v>
      </c>
      <c r="F34" s="68">
        <v>71.90413531024025</v>
      </c>
      <c r="G34" s="68">
        <v>70.591091230141117</v>
      </c>
      <c r="H34" s="68">
        <v>73.103248095828661</v>
      </c>
      <c r="I34" s="68">
        <v>77.514095069733244</v>
      </c>
      <c r="J34" s="68">
        <v>77.659825613139901</v>
      </c>
      <c r="K34" s="68">
        <v>78.298906063620294</v>
      </c>
      <c r="L34" s="68">
        <v>80.585803005518898</v>
      </c>
      <c r="N34" s="68">
        <v>69.706995730120667</v>
      </c>
      <c r="O34" s="68">
        <v>73.653415554235124</v>
      </c>
      <c r="P34" s="68">
        <v>78.559261466513917</v>
      </c>
      <c r="Q34" s="68">
        <v>74.014648969565002</v>
      </c>
      <c r="R34" s="68">
        <v>75.850819900529615</v>
      </c>
      <c r="S34" s="68">
        <v>73.892379580753854</v>
      </c>
      <c r="T34" s="68">
        <v>76.419446364605065</v>
      </c>
      <c r="U34" s="68">
        <v>80.840031389493021</v>
      </c>
      <c r="V34" s="68">
        <v>80.08302786838685</v>
      </c>
      <c r="W34" s="68">
        <v>80.808804948231696</v>
      </c>
      <c r="X34" s="68">
        <v>82.921990550714909</v>
      </c>
    </row>
    <row r="35" spans="1:24" s="8" customFormat="1" ht="14.5" x14ac:dyDescent="0.25">
      <c r="A35" s="27" t="s">
        <v>921</v>
      </c>
      <c r="B35" s="68">
        <v>0.20258563350698844</v>
      </c>
      <c r="C35" s="68">
        <v>0.24821857464965721</v>
      </c>
      <c r="D35" s="68">
        <v>0.31208099461285688</v>
      </c>
      <c r="E35" s="68">
        <v>0.22710824284971148</v>
      </c>
      <c r="F35" s="68">
        <v>9.7560934284993905E-2</v>
      </c>
      <c r="G35" s="68">
        <v>8.3356551722501324E-2</v>
      </c>
      <c r="H35" s="68">
        <v>5.1831812235227322E-2</v>
      </c>
      <c r="I35" s="68">
        <v>7.2152478733379058E-2</v>
      </c>
      <c r="J35" s="68">
        <v>0.11446635200199046</v>
      </c>
      <c r="K35" s="68">
        <v>0.12443108852529473</v>
      </c>
      <c r="L35" s="68">
        <v>0.14385887539902853</v>
      </c>
      <c r="N35" s="68">
        <v>0.21486850214448594</v>
      </c>
      <c r="O35" s="68">
        <v>0.24703641140280105</v>
      </c>
      <c r="P35" s="68">
        <v>0.26818136595305164</v>
      </c>
      <c r="Q35" s="68">
        <v>0.2366122437248003</v>
      </c>
      <c r="R35" s="68">
        <v>0.15442929206438244</v>
      </c>
      <c r="S35" s="68">
        <v>8.88695678506186E-2</v>
      </c>
      <c r="T35" s="68">
        <v>2.6674074916672313E-2</v>
      </c>
      <c r="U35" s="68">
        <v>7.9204635673373477E-2</v>
      </c>
      <c r="V35" s="68">
        <v>0.11771894174867788</v>
      </c>
      <c r="W35" s="68">
        <v>9.5827797068167922E-2</v>
      </c>
      <c r="X35" s="68">
        <v>0.14070120930671043</v>
      </c>
    </row>
    <row r="36" spans="1:24" s="8" customFormat="1" x14ac:dyDescent="0.25">
      <c r="A36" s="27" t="s">
        <v>206</v>
      </c>
      <c r="B36" s="68">
        <v>0</v>
      </c>
      <c r="C36" s="68">
        <v>0</v>
      </c>
      <c r="D36" s="68">
        <v>0</v>
      </c>
      <c r="E36" s="68">
        <v>0</v>
      </c>
      <c r="F36" s="68">
        <v>0</v>
      </c>
      <c r="G36" s="68">
        <v>0</v>
      </c>
      <c r="H36" s="68">
        <v>0</v>
      </c>
      <c r="I36" s="68">
        <v>0</v>
      </c>
      <c r="J36" s="68">
        <v>0</v>
      </c>
      <c r="K36" s="68">
        <v>0</v>
      </c>
      <c r="L36" s="68">
        <v>0</v>
      </c>
      <c r="N36" s="68">
        <v>0</v>
      </c>
      <c r="O36" s="68">
        <v>0</v>
      </c>
      <c r="P36" s="68">
        <v>0</v>
      </c>
      <c r="Q36" s="68">
        <v>0</v>
      </c>
      <c r="R36" s="68">
        <v>0</v>
      </c>
      <c r="S36" s="68">
        <v>0</v>
      </c>
      <c r="T36" s="68">
        <v>0</v>
      </c>
      <c r="U36" s="68">
        <v>0</v>
      </c>
      <c r="V36" s="68">
        <v>0</v>
      </c>
      <c r="W36" s="68">
        <v>0</v>
      </c>
      <c r="X36" s="68">
        <v>0</v>
      </c>
    </row>
    <row r="37" spans="1:24" s="8" customFormat="1" x14ac:dyDescent="0.25">
      <c r="A37" s="27" t="s">
        <v>207</v>
      </c>
      <c r="B37" s="68">
        <v>4.3711422997358501E-2</v>
      </c>
      <c r="C37" s="68">
        <v>8.2739524883219062E-2</v>
      </c>
      <c r="D37" s="68">
        <v>0.20371953815005936</v>
      </c>
      <c r="E37" s="68">
        <v>7.4832601092242101E-2</v>
      </c>
      <c r="F37" s="68">
        <v>6.0435976990704195E-2</v>
      </c>
      <c r="G37" s="68">
        <v>5.1885200561965113E-2</v>
      </c>
      <c r="H37" s="68">
        <v>5.098211039530556E-3</v>
      </c>
      <c r="I37" s="68">
        <v>8.5895808015927456E-4</v>
      </c>
      <c r="J37" s="68">
        <v>0</v>
      </c>
      <c r="K37" s="67" t="s">
        <v>191</v>
      </c>
      <c r="L37" s="67" t="s">
        <v>191</v>
      </c>
      <c r="N37" s="68">
        <v>3.6536344494204093E-2</v>
      </c>
      <c r="O37" s="68">
        <v>7.7589053400879751E-2</v>
      </c>
      <c r="P37" s="68">
        <v>0.17968151518854458</v>
      </c>
      <c r="Q37" s="68">
        <v>6.6575308120286017E-2</v>
      </c>
      <c r="R37" s="68">
        <v>5.566637272088204E-2</v>
      </c>
      <c r="S37" s="68">
        <v>3.8213914175766001E-2</v>
      </c>
      <c r="T37" s="68">
        <v>6.2239508138902076E-3</v>
      </c>
      <c r="U37" s="68">
        <v>2.7001580343195505E-3</v>
      </c>
      <c r="V37" s="68">
        <v>0</v>
      </c>
      <c r="W37" s="67" t="s">
        <v>191</v>
      </c>
      <c r="X37" s="67" t="s">
        <v>191</v>
      </c>
    </row>
    <row r="38" spans="1:24" s="8" customFormat="1" x14ac:dyDescent="0.25">
      <c r="A38" s="27" t="s">
        <v>707</v>
      </c>
      <c r="B38" s="68">
        <v>0.13954031187618293</v>
      </c>
      <c r="C38" s="68">
        <v>0.2921739472438673</v>
      </c>
      <c r="D38" s="68">
        <v>0.44038095906480917</v>
      </c>
      <c r="E38" s="68">
        <v>9.745641072478041E-2</v>
      </c>
      <c r="F38" s="68">
        <v>7.2523172388845022E-2</v>
      </c>
      <c r="G38" s="68">
        <v>6.464385643785818E-2</v>
      </c>
      <c r="H38" s="68">
        <v>2.3791651517809265E-2</v>
      </c>
      <c r="I38" s="68">
        <v>3.8653113607167354E-2</v>
      </c>
      <c r="J38" s="68">
        <v>6.799129179065598E-2</v>
      </c>
      <c r="K38" s="68">
        <v>6.6077198734122031E-2</v>
      </c>
      <c r="L38" s="68">
        <v>5.480338110439182E-2</v>
      </c>
      <c r="M38" s="68"/>
      <c r="N38" s="68">
        <v>0.1383161612994869</v>
      </c>
      <c r="O38" s="68">
        <v>2.497118960028314E-2</v>
      </c>
      <c r="P38" s="68">
        <v>0.42104474454629104</v>
      </c>
      <c r="Q38" s="68">
        <v>9.5364630550679966E-2</v>
      </c>
      <c r="R38" s="68">
        <v>9.0682316851759454E-2</v>
      </c>
      <c r="S38" s="68">
        <v>6.1320001816926831E-2</v>
      </c>
      <c r="T38" s="68">
        <v>2.4895803255560831E-2</v>
      </c>
      <c r="U38" s="68">
        <v>4.6802739261538877E-2</v>
      </c>
      <c r="V38" s="68">
        <v>6.7396340695807952E-2</v>
      </c>
      <c r="W38" s="68">
        <v>6.9855777302028951E-2</v>
      </c>
      <c r="X38" s="68">
        <v>5.1649811011324077E-2</v>
      </c>
    </row>
    <row r="39" spans="1:24" s="8" customFormat="1" ht="14.5" x14ac:dyDescent="0.25">
      <c r="A39" s="27" t="s">
        <v>260</v>
      </c>
      <c r="B39" s="68">
        <v>1.3096614813439338</v>
      </c>
      <c r="C39" s="68">
        <v>1.3005619067580996</v>
      </c>
      <c r="D39" s="68">
        <v>1.4433746000844632</v>
      </c>
      <c r="E39" s="68">
        <v>1.2678034859464737</v>
      </c>
      <c r="F39" s="68">
        <v>1.226850332911295</v>
      </c>
      <c r="G39" s="68">
        <v>0.40657583391179219</v>
      </c>
      <c r="H39" s="68">
        <v>1.5464573486576021</v>
      </c>
      <c r="I39" s="68">
        <v>1.5495603766073311</v>
      </c>
      <c r="J39" s="68">
        <v>1.5698242560272979</v>
      </c>
      <c r="K39" s="68">
        <v>1.5086196801894354</v>
      </c>
      <c r="L39" s="68">
        <v>1.730588018937123</v>
      </c>
      <c r="M39" s="68"/>
      <c r="N39" s="68">
        <v>0.86991296414771646</v>
      </c>
      <c r="O39" s="68">
        <v>1.018467804411548</v>
      </c>
      <c r="P39" s="68">
        <v>0.87784700455298903</v>
      </c>
      <c r="Q39" s="68">
        <v>0.81509769131052878</v>
      </c>
      <c r="R39" s="68">
        <v>0.7568831000597348</v>
      </c>
      <c r="S39" s="68">
        <v>0.12797217770489078</v>
      </c>
      <c r="T39" s="68">
        <v>0.94870793120297869</v>
      </c>
      <c r="U39" s="68">
        <v>0.84424941206391291</v>
      </c>
      <c r="V39" s="68">
        <v>0.92557641222242926</v>
      </c>
      <c r="W39" s="68">
        <v>0.94394858046587837</v>
      </c>
      <c r="X39" s="68">
        <v>1.0810839753059904</v>
      </c>
    </row>
    <row r="40" spans="1:24" x14ac:dyDescent="0.25">
      <c r="A40" s="378"/>
      <c r="B40" s="232"/>
      <c r="C40" s="228"/>
      <c r="D40" s="228"/>
      <c r="E40" s="228"/>
      <c r="F40" s="228"/>
      <c r="G40" s="228"/>
      <c r="H40" s="228"/>
      <c r="I40" s="228"/>
      <c r="J40" s="228"/>
      <c r="K40" s="228"/>
      <c r="M40" s="228"/>
      <c r="N40" s="232"/>
      <c r="O40" s="228"/>
      <c r="P40" s="228"/>
      <c r="Q40" s="228"/>
      <c r="R40" s="228"/>
      <c r="S40" s="228"/>
      <c r="T40" s="228"/>
      <c r="U40" s="228"/>
      <c r="V40" s="228"/>
      <c r="W40" s="228"/>
      <c r="X40" s="228"/>
    </row>
    <row r="41" spans="1:24" s="6" customFormat="1" x14ac:dyDescent="0.25">
      <c r="A41" s="377" t="s">
        <v>693</v>
      </c>
      <c r="B41" s="67">
        <v>37.172720368033538</v>
      </c>
      <c r="C41" s="67">
        <v>42.631686790318014</v>
      </c>
      <c r="D41" s="67">
        <v>46.706487034674424</v>
      </c>
      <c r="E41" s="67">
        <v>43.12091701783735</v>
      </c>
      <c r="F41" s="67">
        <v>47.631225507876088</v>
      </c>
      <c r="G41" s="67">
        <v>50.137174850912125</v>
      </c>
      <c r="H41" s="67">
        <v>55.323452520946837</v>
      </c>
      <c r="I41" s="67">
        <v>57.391811531057435</v>
      </c>
      <c r="J41" s="67">
        <v>57.318665638532373</v>
      </c>
      <c r="K41" s="67">
        <v>57.081208385224869</v>
      </c>
      <c r="L41" s="67">
        <v>58.807418865481672</v>
      </c>
      <c r="N41" s="67">
        <v>45.386569619805435</v>
      </c>
      <c r="O41" s="67">
        <v>51.989426575122707</v>
      </c>
      <c r="P41" s="67">
        <v>57.689119187758884</v>
      </c>
      <c r="Q41" s="67">
        <v>51.475891546073896</v>
      </c>
      <c r="R41" s="67">
        <v>55.615612216604703</v>
      </c>
      <c r="S41" s="67">
        <v>56.900114301735826</v>
      </c>
      <c r="T41" s="67">
        <v>61.554760919758031</v>
      </c>
      <c r="U41" s="67">
        <v>64.264635454144667</v>
      </c>
      <c r="V41" s="67">
        <v>64.189625857281968</v>
      </c>
      <c r="W41" s="67">
        <v>63.792075714826666</v>
      </c>
      <c r="X41" s="67">
        <v>65.762798348046772</v>
      </c>
    </row>
    <row r="42" spans="1:24" s="8" customFormat="1" x14ac:dyDescent="0.25">
      <c r="A42" s="27" t="s">
        <v>708</v>
      </c>
      <c r="B42" s="68">
        <v>36.009505382540233</v>
      </c>
      <c r="C42" s="68">
        <v>41.236629898625125</v>
      </c>
      <c r="D42" s="68">
        <v>45.494173816406338</v>
      </c>
      <c r="E42" s="68">
        <v>41.654447282866478</v>
      </c>
      <c r="F42" s="68">
        <v>46.173430348671893</v>
      </c>
      <c r="G42" s="68">
        <v>49.147126954882545</v>
      </c>
      <c r="H42" s="68">
        <v>53.545708299952402</v>
      </c>
      <c r="I42" s="68">
        <v>55.997407646808142</v>
      </c>
      <c r="J42" s="68">
        <v>55.626732165194781</v>
      </c>
      <c r="K42" s="68">
        <v>55.084075246503353</v>
      </c>
      <c r="L42" s="68">
        <v>56.546498788344849</v>
      </c>
      <c r="N42" s="68">
        <v>44.016630513682649</v>
      </c>
      <c r="O42" s="68">
        <v>49.936884810557082</v>
      </c>
      <c r="P42" s="68">
        <v>54.915666004941968</v>
      </c>
      <c r="Q42" s="68">
        <v>49.649832184089391</v>
      </c>
      <c r="R42" s="68">
        <v>53.964546614158152</v>
      </c>
      <c r="S42" s="68">
        <v>55.408451940402529</v>
      </c>
      <c r="T42" s="68">
        <v>59.81824645670725</v>
      </c>
      <c r="U42" s="68">
        <v>63.013327883163242</v>
      </c>
      <c r="V42" s="68">
        <v>62.357148647917114</v>
      </c>
      <c r="W42" s="68">
        <v>61.699109013016965</v>
      </c>
      <c r="X42" s="68">
        <v>63.531975506558261</v>
      </c>
    </row>
    <row r="43" spans="1:24" s="8" customFormat="1" ht="14.5" x14ac:dyDescent="0.25">
      <c r="A43" s="27" t="s">
        <v>925</v>
      </c>
      <c r="B43" s="68">
        <v>4.2993572359095532E-2</v>
      </c>
      <c r="C43" s="68">
        <v>5.2961607622508115E-2</v>
      </c>
      <c r="D43" s="68">
        <v>5.8620083599383095E-2</v>
      </c>
      <c r="E43" s="68">
        <v>8.5124892267438315E-2</v>
      </c>
      <c r="F43" s="68">
        <v>3.4924994941005739E-2</v>
      </c>
      <c r="G43" s="68">
        <v>2.742876756810177E-2</v>
      </c>
      <c r="H43" s="68">
        <v>1.7018170009519624E-2</v>
      </c>
      <c r="I43" s="68">
        <v>6.8176573676395097E-2</v>
      </c>
      <c r="J43" s="68">
        <v>4.0404381452838048E-2</v>
      </c>
      <c r="K43" s="68">
        <v>4.4721471436502368E-2</v>
      </c>
      <c r="L43" s="68">
        <v>4.0466814313649985E-2</v>
      </c>
      <c r="N43" s="68">
        <v>5.7445030885732169E-2</v>
      </c>
      <c r="O43" s="68">
        <v>7.0948987616883605E-2</v>
      </c>
      <c r="P43" s="68">
        <v>9.4387917177452513E-2</v>
      </c>
      <c r="Q43" s="68">
        <v>0.12164817125958199</v>
      </c>
      <c r="R43" s="68">
        <v>5.1928676205980108E-2</v>
      </c>
      <c r="S43" s="68">
        <v>4.4466899660342493E-2</v>
      </c>
      <c r="T43" s="68">
        <v>2.4400671611954826E-2</v>
      </c>
      <c r="U43" s="68">
        <v>5.3646626837360163E-2</v>
      </c>
      <c r="V43" s="68">
        <v>8.4677647219747409E-2</v>
      </c>
      <c r="W43" s="68">
        <v>6.5446948556908496E-2</v>
      </c>
      <c r="X43" s="68">
        <v>5.6043956189356002E-2</v>
      </c>
    </row>
    <row r="44" spans="1:24" s="8" customFormat="1" x14ac:dyDescent="0.25">
      <c r="A44" s="27" t="s">
        <v>206</v>
      </c>
      <c r="B44" s="68">
        <v>2.3885317977275296E-3</v>
      </c>
      <c r="C44" s="68">
        <v>0</v>
      </c>
      <c r="D44" s="68">
        <v>0</v>
      </c>
      <c r="E44" s="68">
        <v>0</v>
      </c>
      <c r="F44" s="68">
        <v>0</v>
      </c>
      <c r="G44" s="68">
        <v>0</v>
      </c>
      <c r="H44" s="68">
        <v>0</v>
      </c>
      <c r="I44" s="68">
        <v>0</v>
      </c>
      <c r="J44" s="68">
        <v>0</v>
      </c>
      <c r="K44" s="68">
        <v>0</v>
      </c>
      <c r="L44" s="68">
        <v>0</v>
      </c>
      <c r="N44" s="68">
        <v>4.9952200770201878E-3</v>
      </c>
      <c r="O44" s="68">
        <v>0</v>
      </c>
      <c r="P44" s="68">
        <v>0</v>
      </c>
      <c r="Q44" s="68">
        <v>0</v>
      </c>
      <c r="R44" s="68">
        <v>0</v>
      </c>
      <c r="S44" s="68">
        <v>0</v>
      </c>
      <c r="T44" s="68">
        <v>0</v>
      </c>
      <c r="U44" s="68">
        <v>0</v>
      </c>
      <c r="V44" s="68">
        <v>0</v>
      </c>
      <c r="W44" s="68">
        <v>0</v>
      </c>
      <c r="X44" s="68">
        <v>0</v>
      </c>
    </row>
    <row r="45" spans="1:24" s="8" customFormat="1" x14ac:dyDescent="0.25">
      <c r="A45" s="27" t="s">
        <v>207</v>
      </c>
      <c r="B45" s="68">
        <v>0.11584379218978519</v>
      </c>
      <c r="C45" s="68">
        <v>0.16008849576803591</v>
      </c>
      <c r="D45" s="68">
        <v>0.2881114747118616</v>
      </c>
      <c r="E45" s="68">
        <v>0.29922689403099528</v>
      </c>
      <c r="F45" s="68">
        <v>0.17074441971158363</v>
      </c>
      <c r="G45" s="68">
        <v>0.21681787696689972</v>
      </c>
      <c r="H45" s="68">
        <v>6.4145410035881659E-2</v>
      </c>
      <c r="I45" s="68">
        <v>1.0290803573795486E-2</v>
      </c>
      <c r="J45" s="68">
        <v>5.050547681604756E-3</v>
      </c>
      <c r="K45" s="67" t="s">
        <v>191</v>
      </c>
      <c r="L45" s="67" t="s">
        <v>191</v>
      </c>
      <c r="N45" s="68">
        <v>0.1798279227727268</v>
      </c>
      <c r="O45" s="68">
        <v>0.49290875607519141</v>
      </c>
      <c r="P45" s="68">
        <v>0.42151316438150027</v>
      </c>
      <c r="Q45" s="68">
        <v>0.40905868577397902</v>
      </c>
      <c r="R45" s="68">
        <v>0.25964338102990059</v>
      </c>
      <c r="S45" s="68">
        <v>0.31531074304606493</v>
      </c>
      <c r="T45" s="68">
        <v>9.8958279315150124E-2</v>
      </c>
      <c r="U45" s="68">
        <v>1.6093988051208048E-2</v>
      </c>
      <c r="V45" s="68">
        <v>7.9385294268513196E-3</v>
      </c>
      <c r="W45" s="67" t="s">
        <v>191</v>
      </c>
      <c r="X45" s="67" t="s">
        <v>191</v>
      </c>
    </row>
    <row r="46" spans="1:24" s="8" customFormat="1" x14ac:dyDescent="0.25">
      <c r="A46" s="27" t="s">
        <v>709</v>
      </c>
      <c r="B46" s="68">
        <v>0.60310427892620122</v>
      </c>
      <c r="C46" s="68">
        <v>0.7414625067151136</v>
      </c>
      <c r="D46" s="68">
        <v>0.32927025681355609</v>
      </c>
      <c r="E46" s="68">
        <v>0.65391394514532164</v>
      </c>
      <c r="F46" s="68">
        <v>0.70626100880700504</v>
      </c>
      <c r="G46" s="68">
        <v>0.6818007938356726</v>
      </c>
      <c r="H46" s="68">
        <v>0.70821769039616289</v>
      </c>
      <c r="I46" s="68">
        <v>0.70106099346481754</v>
      </c>
      <c r="J46" s="68">
        <v>1.0277864532065679</v>
      </c>
      <c r="K46" s="68">
        <v>1.1768135769433909</v>
      </c>
      <c r="L46" s="68">
        <v>1.3589017322745045</v>
      </c>
      <c r="N46" s="68">
        <v>0.84544099803566686</v>
      </c>
      <c r="O46" s="68">
        <v>1.0231590845803213</v>
      </c>
      <c r="P46" s="68">
        <v>1.8631916253795764</v>
      </c>
      <c r="Q46" s="68">
        <v>0.9397655428075401</v>
      </c>
      <c r="R46" s="68">
        <v>1.0026229021308468</v>
      </c>
      <c r="S46" s="68">
        <v>1.0901127825823356</v>
      </c>
      <c r="T46" s="68">
        <v>0.90418044250965923</v>
      </c>
      <c r="U46" s="68">
        <v>0.81676989359880847</v>
      </c>
      <c r="V46" s="68">
        <v>1.3627808849428098</v>
      </c>
      <c r="W46" s="68">
        <v>1.5720624173771693</v>
      </c>
      <c r="X46" s="68">
        <v>1.679951759919964</v>
      </c>
    </row>
    <row r="47" spans="1:24" s="8" customFormat="1" ht="15" thickBot="1" x14ac:dyDescent="0.3">
      <c r="A47" s="27" t="s">
        <v>260</v>
      </c>
      <c r="B47" s="83">
        <v>0.39888481022049743</v>
      </c>
      <c r="C47" s="83">
        <v>0.44054428158722664</v>
      </c>
      <c r="D47" s="83">
        <v>0.53631140314329206</v>
      </c>
      <c r="E47" s="83">
        <v>0.42820400352711391</v>
      </c>
      <c r="F47" s="83">
        <v>0.54586473574460825</v>
      </c>
      <c r="G47" s="83">
        <v>6.4000457658904136E-2</v>
      </c>
      <c r="H47" s="83">
        <v>0.98836295055287049</v>
      </c>
      <c r="I47" s="83">
        <v>0.61487551353428038</v>
      </c>
      <c r="J47" s="83">
        <v>0.61869209099658262</v>
      </c>
      <c r="K47" s="83">
        <v>0.77559809034162686</v>
      </c>
      <c r="L47" s="83">
        <v>0.86155153054867706</v>
      </c>
      <c r="N47" s="83">
        <v>0.28222993435164068</v>
      </c>
      <c r="O47" s="83">
        <v>0.46552493629323632</v>
      </c>
      <c r="P47" s="83">
        <v>0.39436047587839745</v>
      </c>
      <c r="Q47" s="83">
        <v>0.35558696214339353</v>
      </c>
      <c r="R47" s="83">
        <v>0.33687064307981968</v>
      </c>
      <c r="S47" s="83">
        <v>4.177193604456416E-2</v>
      </c>
      <c r="T47" s="83">
        <v>0.70897506961402068</v>
      </c>
      <c r="U47" s="83">
        <v>0.36479706249404908</v>
      </c>
      <c r="V47" s="83">
        <v>0.37708014777543769</v>
      </c>
      <c r="W47" s="83">
        <v>0.45545733587562853</v>
      </c>
      <c r="X47" s="83">
        <v>0.49482712537919205</v>
      </c>
    </row>
    <row r="48" spans="1:24" ht="14.25" customHeight="1" x14ac:dyDescent="0.25">
      <c r="A48" s="90" t="s">
        <v>919</v>
      </c>
      <c r="B48" s="90"/>
      <c r="C48" s="90"/>
      <c r="D48" s="90"/>
      <c r="E48" s="90"/>
      <c r="F48" s="90"/>
      <c r="G48" s="90"/>
      <c r="H48" s="90"/>
      <c r="I48" s="90"/>
      <c r="J48" s="90"/>
      <c r="K48" s="90"/>
      <c r="L48" s="90"/>
      <c r="M48" s="90"/>
      <c r="N48" s="90"/>
      <c r="O48" s="90"/>
      <c r="P48" s="90"/>
      <c r="Q48" s="90"/>
      <c r="R48" s="90"/>
      <c r="S48" s="90"/>
      <c r="T48" s="90"/>
      <c r="U48" s="90"/>
      <c r="V48" s="90"/>
      <c r="W48" s="90"/>
      <c r="X48" s="90"/>
    </row>
    <row r="49" spans="1:29" ht="14.25" customHeight="1" x14ac:dyDescent="0.25">
      <c r="A49" s="4" t="s">
        <v>216</v>
      </c>
    </row>
    <row r="50" spans="1:29" ht="14.25" customHeight="1" x14ac:dyDescent="0.25">
      <c r="A50" s="4" t="s">
        <v>922</v>
      </c>
      <c r="L50" s="134"/>
    </row>
    <row r="51" spans="1:29" ht="14.25" customHeight="1" x14ac:dyDescent="0.25">
      <c r="A51" s="4" t="s">
        <v>710</v>
      </c>
    </row>
    <row r="52" spans="1:29" s="8" customFormat="1" ht="14.25" customHeight="1" x14ac:dyDescent="0.25">
      <c r="A52" s="4" t="s">
        <v>338</v>
      </c>
      <c r="B52" s="4"/>
      <c r="C52" s="4"/>
      <c r="D52" s="4"/>
      <c r="E52" s="4"/>
      <c r="F52" s="4"/>
      <c r="G52" s="4"/>
      <c r="H52" s="4"/>
      <c r="I52" s="4"/>
      <c r="J52" s="4"/>
      <c r="K52" s="4"/>
      <c r="L52" s="4"/>
      <c r="M52" s="4"/>
      <c r="N52" s="4"/>
      <c r="O52" s="4"/>
      <c r="P52" s="4"/>
      <c r="Q52" s="4"/>
      <c r="R52" s="4"/>
      <c r="S52" s="4"/>
      <c r="T52" s="4"/>
      <c r="U52" s="4"/>
      <c r="V52" s="4"/>
      <c r="W52" s="4"/>
      <c r="X52" s="4"/>
      <c r="Z52" s="4"/>
      <c r="AA52" s="4"/>
      <c r="AB52" s="4"/>
    </row>
    <row r="53" spans="1:29" s="8" customFormat="1" ht="14.25" customHeight="1" x14ac:dyDescent="0.25">
      <c r="A53" s="4" t="s">
        <v>915</v>
      </c>
      <c r="B53" s="4"/>
      <c r="C53" s="4"/>
      <c r="D53" s="4"/>
      <c r="E53" s="4"/>
      <c r="F53" s="4"/>
      <c r="G53" s="4"/>
      <c r="H53" s="4"/>
      <c r="I53" s="4"/>
      <c r="J53" s="4"/>
      <c r="K53" s="4"/>
      <c r="L53" s="4"/>
      <c r="M53" s="4"/>
      <c r="N53" s="4"/>
      <c r="O53" s="4"/>
      <c r="P53" s="4"/>
      <c r="Q53" s="4"/>
      <c r="R53" s="4"/>
      <c r="S53" s="4"/>
      <c r="T53" s="4"/>
      <c r="U53" s="4"/>
      <c r="V53" s="4"/>
      <c r="W53" s="4"/>
      <c r="X53" s="4"/>
      <c r="Z53" s="4"/>
      <c r="AA53" s="4"/>
      <c r="AB53" s="4"/>
      <c r="AC53" s="4"/>
    </row>
    <row r="54" spans="1:29" s="8" customFormat="1" ht="14.25" customHeight="1" x14ac:dyDescent="0.25">
      <c r="A54" s="134" t="s">
        <v>711</v>
      </c>
      <c r="B54" s="134"/>
      <c r="C54" s="134"/>
      <c r="D54" s="134"/>
      <c r="E54" s="134"/>
      <c r="F54" s="134"/>
      <c r="G54" s="134"/>
      <c r="H54" s="134"/>
      <c r="I54" s="134"/>
      <c r="J54" s="134"/>
      <c r="K54" s="134"/>
      <c r="L54" s="4"/>
      <c r="M54" s="134"/>
      <c r="N54" s="134"/>
      <c r="O54" s="134"/>
      <c r="P54" s="134"/>
      <c r="Q54" s="134"/>
      <c r="R54" s="134"/>
      <c r="S54" s="134"/>
      <c r="T54" s="134"/>
      <c r="U54" s="134"/>
      <c r="V54" s="134"/>
      <c r="W54" s="134"/>
      <c r="X54" s="134"/>
      <c r="Z54" s="134"/>
      <c r="AA54" s="134"/>
      <c r="AB54" s="134"/>
      <c r="AC54" s="134"/>
    </row>
    <row r="55" spans="1:29" s="8" customFormat="1" ht="14.25" customHeight="1" x14ac:dyDescent="0.25">
      <c r="A55" s="4" t="s">
        <v>712</v>
      </c>
      <c r="B55" s="4"/>
      <c r="C55" s="4"/>
      <c r="D55" s="4"/>
      <c r="E55" s="4"/>
      <c r="F55" s="4"/>
      <c r="G55" s="4"/>
      <c r="H55" s="4"/>
      <c r="I55" s="4"/>
      <c r="J55" s="4"/>
      <c r="K55" s="4"/>
      <c r="L55" s="4"/>
      <c r="M55" s="4"/>
      <c r="N55" s="4"/>
      <c r="O55" s="4"/>
      <c r="P55" s="4"/>
      <c r="Q55" s="4"/>
      <c r="R55" s="4"/>
      <c r="S55" s="4"/>
      <c r="T55" s="4"/>
      <c r="U55" s="4"/>
      <c r="V55" s="4"/>
      <c r="W55" s="4"/>
      <c r="X55" s="4"/>
      <c r="Z55" s="4"/>
      <c r="AA55" s="4"/>
      <c r="AB55" s="4"/>
      <c r="AC55" s="4"/>
    </row>
  </sheetData>
  <mergeCells count="8">
    <mergeCell ref="A1:X1"/>
    <mergeCell ref="A6:A7"/>
    <mergeCell ref="B6:L6"/>
    <mergeCell ref="N6:X6"/>
    <mergeCell ref="A2:X2"/>
    <mergeCell ref="A3:X3"/>
    <mergeCell ref="A4:X4"/>
    <mergeCell ref="A5:X5"/>
  </mergeCells>
  <hyperlinks>
    <hyperlink ref="Y2" location="Contenido!A1" display="Contenido" xr:uid="{6EB13967-0CFE-4EF5-B085-ED090CB1A99E}"/>
  </hyperlinks>
  <printOptions horizontalCentered="1"/>
  <pageMargins left="0.39370078740157483" right="0.39370078740157483" top="0.39370078740157483" bottom="0.39370078740157483" header="0.31496062992125984" footer="0.31496062992125984"/>
  <pageSetup paperSize="172" scale="56"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AAA9A-F226-4D41-9918-EBA0F27A04C6}">
  <sheetPr codeName="Hoja165">
    <tabColor rgb="FFAFCAFF"/>
    <pageSetUpPr fitToPage="1"/>
  </sheetPr>
  <dimension ref="A1:Y28"/>
  <sheetViews>
    <sheetView showGridLines="0" showOutlineSymbols="0" showWhiteSpace="0" zoomScaleNormal="100" workbookViewId="0">
      <selection activeCell="C35" sqref="C35"/>
    </sheetView>
  </sheetViews>
  <sheetFormatPr baseColWidth="10" defaultColWidth="10" defaultRowHeight="13" x14ac:dyDescent="0.25"/>
  <cols>
    <col min="1" max="1" width="9.83203125" style="8" customWidth="1"/>
    <col min="2" max="4" width="7.83203125" style="229" customWidth="1"/>
    <col min="5" max="5" width="1.75" style="229" customWidth="1"/>
    <col min="6" max="8" width="7.83203125" style="8" customWidth="1"/>
    <col min="9" max="9" width="1.75" style="8" customWidth="1"/>
    <col min="10" max="12" width="7.83203125" style="229" customWidth="1"/>
    <col min="13" max="13" width="1.75" style="229" customWidth="1"/>
    <col min="14" max="16" width="7.83203125" style="8" customWidth="1"/>
    <col min="17" max="17" width="1.75" style="8" customWidth="1"/>
    <col min="18" max="20" width="7.83203125" style="229" customWidth="1"/>
    <col min="21" max="21" width="1.75" style="229" customWidth="1"/>
    <col min="22" max="24" width="7.83203125" style="8" customWidth="1"/>
    <col min="25" max="25" width="10.83203125" style="8" customWidth="1"/>
    <col min="26" max="16384" width="10" style="8"/>
  </cols>
  <sheetData>
    <row r="1" spans="1:25" ht="14.5" x14ac:dyDescent="0.25">
      <c r="A1" s="475" t="s">
        <v>719</v>
      </c>
      <c r="B1" s="475"/>
      <c r="C1" s="475"/>
      <c r="D1" s="475"/>
      <c r="E1" s="475"/>
      <c r="F1" s="475"/>
      <c r="G1" s="475"/>
      <c r="H1" s="475"/>
      <c r="I1" s="475"/>
      <c r="J1" s="475"/>
      <c r="K1" s="475"/>
      <c r="L1" s="475"/>
      <c r="M1" s="475"/>
      <c r="N1" s="475"/>
      <c r="O1" s="475"/>
      <c r="P1" s="475"/>
      <c r="Q1" s="475"/>
      <c r="R1" s="475"/>
      <c r="S1" s="475"/>
      <c r="T1" s="475"/>
      <c r="U1" s="475"/>
      <c r="V1" s="475"/>
      <c r="W1" s="475"/>
      <c r="X1" s="475"/>
      <c r="Y1" s="19"/>
    </row>
    <row r="2" spans="1:25" ht="14.5" x14ac:dyDescent="0.25">
      <c r="A2" s="475" t="s">
        <v>720</v>
      </c>
      <c r="B2" s="475"/>
      <c r="C2" s="475"/>
      <c r="D2" s="475"/>
      <c r="E2" s="475"/>
      <c r="F2" s="475"/>
      <c r="G2" s="475"/>
      <c r="H2" s="475"/>
      <c r="I2" s="475"/>
      <c r="J2" s="475"/>
      <c r="K2" s="475"/>
      <c r="L2" s="475"/>
      <c r="M2" s="475"/>
      <c r="N2" s="475"/>
      <c r="O2" s="475"/>
      <c r="P2" s="475"/>
      <c r="Q2" s="475"/>
      <c r="R2" s="475"/>
      <c r="S2" s="475"/>
      <c r="T2" s="475"/>
      <c r="U2" s="475"/>
      <c r="V2" s="475"/>
      <c r="W2" s="475"/>
      <c r="X2" s="475"/>
      <c r="Y2" s="91" t="s">
        <v>0</v>
      </c>
    </row>
    <row r="3" spans="1:25" ht="14.5" x14ac:dyDescent="0.25">
      <c r="A3" s="474" t="s">
        <v>721</v>
      </c>
      <c r="B3" s="474"/>
      <c r="C3" s="474"/>
      <c r="D3" s="474"/>
      <c r="E3" s="474"/>
      <c r="F3" s="474"/>
      <c r="G3" s="474"/>
      <c r="H3" s="474"/>
      <c r="I3" s="474"/>
      <c r="J3" s="474"/>
      <c r="K3" s="474"/>
      <c r="L3" s="474"/>
      <c r="M3" s="474"/>
      <c r="N3" s="474"/>
      <c r="O3" s="474"/>
      <c r="P3" s="474"/>
      <c r="Q3" s="474"/>
      <c r="R3" s="474"/>
      <c r="S3" s="474"/>
      <c r="T3" s="474"/>
      <c r="U3" s="474"/>
      <c r="V3" s="474"/>
      <c r="W3" s="474"/>
      <c r="X3" s="474"/>
      <c r="Y3" s="6"/>
    </row>
    <row r="4" spans="1:25" ht="14.5" x14ac:dyDescent="0.25">
      <c r="A4" s="474" t="s">
        <v>901</v>
      </c>
      <c r="B4" s="474"/>
      <c r="C4" s="474"/>
      <c r="D4" s="474"/>
      <c r="E4" s="474"/>
      <c r="F4" s="474"/>
      <c r="G4" s="474"/>
      <c r="H4" s="474"/>
      <c r="I4" s="474"/>
      <c r="J4" s="474"/>
      <c r="K4" s="474"/>
      <c r="L4" s="474"/>
      <c r="M4" s="474"/>
      <c r="N4" s="474"/>
      <c r="O4" s="474"/>
      <c r="P4" s="474"/>
      <c r="Q4" s="474"/>
      <c r="R4" s="474"/>
      <c r="S4" s="474"/>
      <c r="T4" s="474"/>
      <c r="U4" s="474"/>
      <c r="V4" s="474"/>
      <c r="W4" s="474"/>
      <c r="X4" s="474"/>
    </row>
    <row r="5" spans="1:25" ht="14.5" x14ac:dyDescent="0.25">
      <c r="A5" s="475" t="s">
        <v>910</v>
      </c>
      <c r="B5" s="475"/>
      <c r="C5" s="475"/>
      <c r="D5" s="475"/>
      <c r="E5" s="475"/>
      <c r="F5" s="475"/>
      <c r="G5" s="475"/>
      <c r="H5" s="475"/>
      <c r="I5" s="475"/>
      <c r="J5" s="475"/>
      <c r="K5" s="475"/>
      <c r="L5" s="475"/>
      <c r="M5" s="475"/>
      <c r="N5" s="475"/>
      <c r="O5" s="475"/>
      <c r="P5" s="475"/>
      <c r="Q5" s="475"/>
      <c r="R5" s="475"/>
      <c r="S5" s="475"/>
      <c r="T5" s="475"/>
      <c r="U5" s="475"/>
      <c r="V5" s="475"/>
      <c r="W5" s="475"/>
      <c r="X5" s="475"/>
    </row>
    <row r="6" spans="1:25" x14ac:dyDescent="0.25">
      <c r="A6" s="495" t="s">
        <v>722</v>
      </c>
      <c r="B6" s="495"/>
      <c r="C6" s="495"/>
      <c r="D6" s="495"/>
      <c r="E6" s="495"/>
      <c r="F6" s="495"/>
      <c r="G6" s="495"/>
      <c r="H6" s="495"/>
      <c r="I6" s="495"/>
      <c r="J6" s="495"/>
      <c r="K6" s="495"/>
      <c r="L6" s="495"/>
      <c r="M6" s="495"/>
      <c r="N6" s="495"/>
      <c r="O6" s="495"/>
      <c r="P6" s="495"/>
      <c r="Q6" s="495"/>
      <c r="R6" s="495"/>
      <c r="S6" s="495"/>
      <c r="T6" s="495"/>
      <c r="U6" s="495"/>
      <c r="V6" s="495"/>
      <c r="W6" s="495"/>
      <c r="X6" s="495"/>
    </row>
    <row r="7" spans="1:25" ht="18.75" customHeight="1" x14ac:dyDescent="0.25">
      <c r="A7" s="473" t="s">
        <v>612</v>
      </c>
      <c r="B7" s="493" t="s">
        <v>723</v>
      </c>
      <c r="C7" s="493"/>
      <c r="D7" s="493"/>
      <c r="E7" s="493"/>
      <c r="F7" s="493"/>
      <c r="G7" s="493"/>
      <c r="H7" s="493"/>
      <c r="I7" s="143"/>
      <c r="J7" s="493" t="s">
        <v>322</v>
      </c>
      <c r="K7" s="493"/>
      <c r="L7" s="493"/>
      <c r="M7" s="493"/>
      <c r="N7" s="493"/>
      <c r="O7" s="493"/>
      <c r="P7" s="493"/>
      <c r="Q7" s="143"/>
      <c r="R7" s="493" t="s">
        <v>321</v>
      </c>
      <c r="S7" s="493"/>
      <c r="T7" s="493"/>
      <c r="U7" s="493"/>
      <c r="V7" s="493"/>
      <c r="W7" s="493"/>
      <c r="X7" s="493"/>
    </row>
    <row r="8" spans="1:25" ht="18.75" customHeight="1" x14ac:dyDescent="0.25">
      <c r="A8" s="473"/>
      <c r="B8" s="494" t="s">
        <v>724</v>
      </c>
      <c r="C8" s="494"/>
      <c r="D8" s="494"/>
      <c r="E8" s="127"/>
      <c r="F8" s="494" t="s">
        <v>725</v>
      </c>
      <c r="G8" s="494"/>
      <c r="H8" s="494"/>
      <c r="I8" s="143"/>
      <c r="J8" s="494" t="s">
        <v>724</v>
      </c>
      <c r="K8" s="494"/>
      <c r="L8" s="494"/>
      <c r="M8" s="127"/>
      <c r="N8" s="494" t="s">
        <v>725</v>
      </c>
      <c r="O8" s="494"/>
      <c r="P8" s="494"/>
      <c r="Q8" s="143"/>
      <c r="R8" s="494" t="s">
        <v>724</v>
      </c>
      <c r="S8" s="494"/>
      <c r="T8" s="494"/>
      <c r="U8" s="127"/>
      <c r="V8" s="494" t="s">
        <v>725</v>
      </c>
      <c r="W8" s="494"/>
      <c r="X8" s="494"/>
    </row>
    <row r="9" spans="1:25" ht="18.75" customHeight="1" x14ac:dyDescent="0.25">
      <c r="A9" s="473"/>
      <c r="B9" s="141" t="s">
        <v>188</v>
      </c>
      <c r="C9" s="142" t="s">
        <v>726</v>
      </c>
      <c r="D9" s="142" t="s">
        <v>727</v>
      </c>
      <c r="E9" s="149"/>
      <c r="F9" s="141" t="s">
        <v>188</v>
      </c>
      <c r="G9" s="142" t="s">
        <v>726</v>
      </c>
      <c r="H9" s="142" t="s">
        <v>727</v>
      </c>
      <c r="I9" s="149"/>
      <c r="J9" s="141" t="s">
        <v>188</v>
      </c>
      <c r="K9" s="142" t="s">
        <v>726</v>
      </c>
      <c r="L9" s="142" t="s">
        <v>727</v>
      </c>
      <c r="M9" s="149"/>
      <c r="N9" s="141" t="s">
        <v>188</v>
      </c>
      <c r="O9" s="142" t="s">
        <v>726</v>
      </c>
      <c r="P9" s="142" t="s">
        <v>727</v>
      </c>
      <c r="Q9" s="149"/>
      <c r="R9" s="141" t="s">
        <v>188</v>
      </c>
      <c r="S9" s="142" t="s">
        <v>726</v>
      </c>
      <c r="T9" s="142" t="s">
        <v>727</v>
      </c>
      <c r="U9" s="149"/>
      <c r="V9" s="141" t="s">
        <v>188</v>
      </c>
      <c r="W9" s="142" t="s">
        <v>726</v>
      </c>
      <c r="X9" s="142" t="s">
        <v>727</v>
      </c>
    </row>
    <row r="11" spans="1:25" ht="14.25" customHeight="1" x14ac:dyDescent="0.25">
      <c r="A11" s="42">
        <v>2013</v>
      </c>
      <c r="B11" s="68">
        <v>72.942959298801441</v>
      </c>
      <c r="C11" s="68">
        <v>73.021458258777258</v>
      </c>
      <c r="D11" s="68">
        <v>72.86081972728617</v>
      </c>
      <c r="E11" s="68"/>
      <c r="F11" s="68">
        <v>71.170389130274842</v>
      </c>
      <c r="G11" s="68">
        <v>71.24222152436019</v>
      </c>
      <c r="H11" s="68">
        <v>71.095225305519648</v>
      </c>
      <c r="I11" s="68"/>
      <c r="J11" s="68">
        <v>85.185449460264394</v>
      </c>
      <c r="K11" s="68">
        <v>85.491570106923902</v>
      </c>
      <c r="L11" s="68">
        <v>84.864253101021063</v>
      </c>
      <c r="M11" s="68"/>
      <c r="N11" s="68">
        <v>83.206454571688511</v>
      </c>
      <c r="O11" s="68">
        <v>83.548979164764987</v>
      </c>
      <c r="P11" s="68">
        <v>82.847061458391451</v>
      </c>
      <c r="Q11" s="68"/>
      <c r="R11" s="68">
        <v>60.309080375750057</v>
      </c>
      <c r="S11" s="68">
        <v>60.117636033606502</v>
      </c>
      <c r="T11" s="68">
        <v>60.508838133742636</v>
      </c>
      <c r="U11" s="189"/>
      <c r="V11" s="68">
        <v>58.749534264047831</v>
      </c>
      <c r="W11" s="68">
        <v>58.507434964795543</v>
      </c>
      <c r="X11" s="68">
        <v>59.002146656186063</v>
      </c>
    </row>
    <row r="12" spans="1:25" ht="14.25" customHeight="1" x14ac:dyDescent="0.25">
      <c r="A12" s="42">
        <v>2014</v>
      </c>
      <c r="B12" s="68">
        <v>76.107891337647686</v>
      </c>
      <c r="C12" s="68">
        <v>75.753321084043321</v>
      </c>
      <c r="D12" s="68">
        <v>76.479506814509818</v>
      </c>
      <c r="E12" s="68"/>
      <c r="F12" s="68">
        <v>74.25856815087279</v>
      </c>
      <c r="G12" s="68">
        <v>73.907937526319927</v>
      </c>
      <c r="H12" s="68">
        <v>74.626054609257636</v>
      </c>
      <c r="I12" s="68"/>
      <c r="J12" s="68">
        <v>89.797546740379346</v>
      </c>
      <c r="K12" s="68">
        <v>89.732247221828004</v>
      </c>
      <c r="L12" s="68">
        <v>89.865676515227278</v>
      </c>
      <c r="M12" s="68"/>
      <c r="N12" s="68">
        <v>87.711483102876159</v>
      </c>
      <c r="O12" s="68">
        <v>87.690811975761363</v>
      </c>
      <c r="P12" s="68">
        <v>87.733050172089321</v>
      </c>
      <c r="Q12" s="68"/>
      <c r="R12" s="68">
        <v>62.239512653409378</v>
      </c>
      <c r="S12" s="68">
        <v>61.65472138913465</v>
      </c>
      <c r="T12" s="68">
        <v>62.855231932581844</v>
      </c>
      <c r="U12" s="189"/>
      <c r="V12" s="68">
        <v>60.63002064747797</v>
      </c>
      <c r="W12" s="68">
        <v>60.007067917844104</v>
      </c>
      <c r="X12" s="68">
        <v>61.285919647823661</v>
      </c>
    </row>
    <row r="13" spans="1:25" ht="14.25" customHeight="1" x14ac:dyDescent="0.25">
      <c r="A13" s="42">
        <v>2015</v>
      </c>
      <c r="B13" s="68">
        <v>73.652800062793901</v>
      </c>
      <c r="C13" s="68">
        <v>73.928659188913954</v>
      </c>
      <c r="D13" s="68">
        <v>73.364447583573067</v>
      </c>
      <c r="E13" s="68"/>
      <c r="F13" s="68">
        <v>71.865445678435606</v>
      </c>
      <c r="G13" s="68">
        <v>72.128594441192632</v>
      </c>
      <c r="H13" s="68">
        <v>71.590379200802147</v>
      </c>
      <c r="I13" s="68"/>
      <c r="J13" s="68">
        <v>90.521992219258223</v>
      </c>
      <c r="K13" s="68">
        <v>90.511312014793603</v>
      </c>
      <c r="L13" s="68">
        <v>90.533237040365677</v>
      </c>
      <c r="M13" s="68"/>
      <c r="N13" s="68">
        <v>88.419454072014432</v>
      </c>
      <c r="O13" s="68">
        <v>88.452391190447585</v>
      </c>
      <c r="P13" s="68">
        <v>88.3847757092731</v>
      </c>
      <c r="Q13" s="68"/>
      <c r="R13" s="68">
        <v>57.502353084937816</v>
      </c>
      <c r="S13" s="68">
        <v>57.942443961994996</v>
      </c>
      <c r="T13" s="68">
        <v>57.045500418781401</v>
      </c>
      <c r="U13" s="189"/>
      <c r="V13" s="68">
        <v>56.016753438064846</v>
      </c>
      <c r="W13" s="68">
        <v>56.391924868830259</v>
      </c>
      <c r="X13" s="68">
        <v>55.627292812211813</v>
      </c>
    </row>
    <row r="14" spans="1:25" ht="14.25" customHeight="1" x14ac:dyDescent="0.25">
      <c r="A14" s="42">
        <v>2016</v>
      </c>
      <c r="B14" s="68">
        <v>71.921930335029316</v>
      </c>
      <c r="C14" s="68">
        <v>72.214263060890971</v>
      </c>
      <c r="D14" s="68">
        <v>71.6179722333992</v>
      </c>
      <c r="E14" s="68"/>
      <c r="F14" s="68">
        <v>70.171002444892238</v>
      </c>
      <c r="G14" s="68">
        <v>70.450918207378976</v>
      </c>
      <c r="H14" s="68">
        <v>69.879955099676152</v>
      </c>
      <c r="I14" s="68"/>
      <c r="J14" s="68">
        <v>82.037642075880669</v>
      </c>
      <c r="K14" s="68">
        <v>82.922329006868537</v>
      </c>
      <c r="L14" s="68">
        <v>81.119277381267338</v>
      </c>
      <c r="M14" s="68"/>
      <c r="N14" s="68">
        <v>80.131465010933596</v>
      </c>
      <c r="O14" s="68">
        <v>81.035951452033117</v>
      </c>
      <c r="P14" s="68">
        <v>79.192547089613399</v>
      </c>
      <c r="Q14" s="68"/>
      <c r="R14" s="68">
        <v>61.589163287704338</v>
      </c>
      <c r="S14" s="68">
        <v>61.294156268440091</v>
      </c>
      <c r="T14" s="68">
        <v>61.89641522495355</v>
      </c>
      <c r="U14" s="189"/>
      <c r="V14" s="68">
        <v>59.996815791977177</v>
      </c>
      <c r="W14" s="68">
        <v>59.656280406638999</v>
      </c>
      <c r="X14" s="68">
        <v>60.351485850703291</v>
      </c>
    </row>
    <row r="15" spans="1:25" ht="14.25" customHeight="1" x14ac:dyDescent="0.25">
      <c r="A15" s="42">
        <v>2017</v>
      </c>
      <c r="B15" s="68">
        <v>75.687462186745435</v>
      </c>
      <c r="C15" s="68">
        <v>75.552527404624229</v>
      </c>
      <c r="D15" s="68">
        <v>75.827976052030309</v>
      </c>
      <c r="E15" s="68"/>
      <c r="F15" s="68">
        <v>73.843729739636473</v>
      </c>
      <c r="G15" s="68">
        <v>73.703973345036061</v>
      </c>
      <c r="H15" s="68">
        <v>73.989264574279346</v>
      </c>
      <c r="I15" s="68"/>
      <c r="J15" s="68">
        <v>85.894755436183331</v>
      </c>
      <c r="K15" s="68">
        <v>86.054271819226869</v>
      </c>
      <c r="L15" s="68">
        <v>85.728613309647429</v>
      </c>
      <c r="M15" s="68"/>
      <c r="N15" s="68">
        <v>83.899005719046116</v>
      </c>
      <c r="O15" s="68">
        <v>84.097029665026284</v>
      </c>
      <c r="P15" s="68">
        <v>83.692756562298399</v>
      </c>
      <c r="Q15" s="68"/>
      <c r="R15" s="68">
        <v>65.37289963628352</v>
      </c>
      <c r="S15" s="68">
        <v>64.938513002263264</v>
      </c>
      <c r="T15" s="68">
        <v>65.825163290335951</v>
      </c>
      <c r="U15" s="189"/>
      <c r="V15" s="68">
        <v>63.682782021445917</v>
      </c>
      <c r="W15" s="68">
        <v>63.1998089786346</v>
      </c>
      <c r="X15" s="68">
        <v>64.185631639835606</v>
      </c>
    </row>
    <row r="16" spans="1:25" ht="14.25" customHeight="1" x14ac:dyDescent="0.25">
      <c r="A16" s="42">
        <v>2018</v>
      </c>
      <c r="B16" s="68">
        <v>92.260585956725336</v>
      </c>
      <c r="C16" s="68">
        <v>92.134036816476538</v>
      </c>
      <c r="D16" s="68">
        <v>92.392429631268257</v>
      </c>
      <c r="E16" s="68"/>
      <c r="F16" s="68">
        <v>84.237323329664676</v>
      </c>
      <c r="G16" s="68">
        <v>83.732800137741563</v>
      </c>
      <c r="H16" s="68">
        <v>84.762954648727671</v>
      </c>
      <c r="I16" s="68"/>
      <c r="J16" s="68">
        <v>101.97491125238069</v>
      </c>
      <c r="K16" s="68">
        <v>101.96527433121403</v>
      </c>
      <c r="L16" s="68">
        <v>101.98494446625712</v>
      </c>
      <c r="M16" s="68"/>
      <c r="N16" s="68">
        <v>88.638219020912274</v>
      </c>
      <c r="O16" s="68">
        <v>87.997856414248403</v>
      </c>
      <c r="P16" s="68">
        <v>89.304914833817051</v>
      </c>
      <c r="Q16" s="68"/>
      <c r="R16" s="68">
        <v>82.646480399027197</v>
      </c>
      <c r="S16" s="68">
        <v>82.410736170106659</v>
      </c>
      <c r="T16" s="68">
        <v>82.892254678412996</v>
      </c>
      <c r="U16" s="189"/>
      <c r="V16" s="68">
        <v>79.881830340048978</v>
      </c>
      <c r="W16" s="68">
        <v>79.514569789019248</v>
      </c>
      <c r="X16" s="68">
        <v>80.26471647766293</v>
      </c>
    </row>
    <row r="17" spans="1:25" ht="14.25" customHeight="1" x14ac:dyDescent="0.25">
      <c r="A17" s="42">
        <v>2019</v>
      </c>
      <c r="B17" s="68">
        <v>90.156291401802619</v>
      </c>
      <c r="C17" s="68">
        <v>90.481420946103057</v>
      </c>
      <c r="D17" s="68">
        <v>89.81975838829797</v>
      </c>
      <c r="E17" s="68"/>
      <c r="F17" s="68">
        <v>87.940471618845976</v>
      </c>
      <c r="G17" s="68">
        <v>88.199786769911398</v>
      </c>
      <c r="H17" s="68">
        <v>87.672061347416388</v>
      </c>
      <c r="I17" s="68"/>
      <c r="J17" s="68">
        <v>90.758972126545828</v>
      </c>
      <c r="K17" s="68">
        <v>90.941142420281324</v>
      </c>
      <c r="L17" s="68">
        <v>90.569041324438956</v>
      </c>
      <c r="M17" s="68"/>
      <c r="N17" s="68">
        <v>88.004718266911254</v>
      </c>
      <c r="O17" s="68">
        <v>88.088692716058489</v>
      </c>
      <c r="P17" s="68">
        <v>87.917166481403498</v>
      </c>
      <c r="Q17" s="68"/>
      <c r="R17" s="68">
        <v>89.545827754701918</v>
      </c>
      <c r="S17" s="68">
        <v>90.012413741433448</v>
      </c>
      <c r="T17" s="68">
        <v>89.066407817047207</v>
      </c>
      <c r="U17" s="189"/>
      <c r="V17" s="68">
        <v>87.875395299856933</v>
      </c>
      <c r="W17" s="68">
        <v>88.31312476819852</v>
      </c>
      <c r="X17" s="68">
        <v>87.425625610261221</v>
      </c>
    </row>
    <row r="18" spans="1:25" ht="14.25" customHeight="1" x14ac:dyDescent="0.25">
      <c r="A18" s="42">
        <v>2020</v>
      </c>
      <c r="B18" s="68">
        <v>92.777045993072221</v>
      </c>
      <c r="C18" s="68">
        <v>93.355520069919507</v>
      </c>
      <c r="D18" s="68">
        <v>92.179872467543007</v>
      </c>
      <c r="E18" s="68"/>
      <c r="F18" s="68">
        <v>90.547009492021715</v>
      </c>
      <c r="G18" s="68">
        <v>90.983095047095247</v>
      </c>
      <c r="H18" s="68">
        <v>90.096827264712715</v>
      </c>
      <c r="I18" s="68"/>
      <c r="J18" s="68">
        <v>93.064579304310072</v>
      </c>
      <c r="K18" s="68">
        <v>93.84708205048355</v>
      </c>
      <c r="L18" s="68">
        <v>92.260584352726113</v>
      </c>
      <c r="M18" s="68"/>
      <c r="N18" s="68">
        <v>90.860323639336784</v>
      </c>
      <c r="O18" s="68">
        <v>91.488428826824602</v>
      </c>
      <c r="P18" s="68">
        <v>90.214966926822513</v>
      </c>
      <c r="Q18" s="68"/>
      <c r="R18" s="68">
        <v>92.483782265817609</v>
      </c>
      <c r="S18" s="68">
        <v>92.856507200282579</v>
      </c>
      <c r="T18" s="68">
        <v>92.097152503692399</v>
      </c>
      <c r="U18" s="189"/>
      <c r="V18" s="68">
        <v>90.227451127644187</v>
      </c>
      <c r="W18" s="68">
        <v>90.470101631172668</v>
      </c>
      <c r="X18" s="68">
        <v>89.975748336164855</v>
      </c>
    </row>
    <row r="19" spans="1:25" ht="14.25" customHeight="1" x14ac:dyDescent="0.25">
      <c r="A19" s="42">
        <v>2021</v>
      </c>
      <c r="B19" s="68">
        <v>93.44189715796135</v>
      </c>
      <c r="C19" s="68">
        <v>93.204970378782875</v>
      </c>
      <c r="D19" s="68">
        <v>93.688807628315985</v>
      </c>
      <c r="E19" s="68"/>
      <c r="F19" s="68">
        <v>91.512518555273417</v>
      </c>
      <c r="G19" s="68">
        <v>91.08797096422154</v>
      </c>
      <c r="H19" s="68">
        <v>91.95495585914432</v>
      </c>
      <c r="I19" s="68"/>
      <c r="J19" s="68">
        <v>95.122674474676558</v>
      </c>
      <c r="K19" s="68">
        <v>95.662144464948867</v>
      </c>
      <c r="L19" s="68">
        <v>94.563104489193833</v>
      </c>
      <c r="M19" s="68"/>
      <c r="N19" s="68">
        <v>93.065828564806523</v>
      </c>
      <c r="O19" s="68">
        <v>93.448915756770248</v>
      </c>
      <c r="P19" s="68">
        <v>92.668468010352754</v>
      </c>
      <c r="Q19" s="68"/>
      <c r="R19" s="68">
        <v>91.691883155575169</v>
      </c>
      <c r="S19" s="68">
        <v>90.658550725588782</v>
      </c>
      <c r="T19" s="68">
        <v>92.774034049716775</v>
      </c>
      <c r="U19" s="189"/>
      <c r="V19" s="68">
        <v>89.895222653135704</v>
      </c>
      <c r="W19" s="68">
        <v>88.641275691916704</v>
      </c>
      <c r="X19" s="68">
        <v>91.208410728832874</v>
      </c>
    </row>
    <row r="20" spans="1:25" ht="14.25" customHeight="1" x14ac:dyDescent="0.25">
      <c r="A20" s="42">
        <v>2022</v>
      </c>
      <c r="B20" s="68">
        <v>95.305868258554398</v>
      </c>
      <c r="C20" s="68">
        <v>95.354461711286234</v>
      </c>
      <c r="D20" s="68">
        <v>95.255252799351155</v>
      </c>
      <c r="E20" s="68"/>
      <c r="F20" s="68">
        <v>93.437520570283993</v>
      </c>
      <c r="G20" s="68">
        <v>93.30917842215608</v>
      </c>
      <c r="H20" s="68">
        <v>93.5712031220976</v>
      </c>
      <c r="I20" s="68"/>
      <c r="J20" s="68">
        <v>95.320503708959052</v>
      </c>
      <c r="K20" s="68">
        <v>94.701534578079986</v>
      </c>
      <c r="L20" s="68">
        <v>95.968694901200166</v>
      </c>
      <c r="M20" s="68"/>
      <c r="N20" s="68">
        <v>93.342759115712539</v>
      </c>
      <c r="O20" s="68">
        <v>92.532079865271953</v>
      </c>
      <c r="P20" s="68">
        <v>94.191711226009062</v>
      </c>
      <c r="Q20" s="68"/>
      <c r="R20" s="68">
        <v>95.290714168441198</v>
      </c>
      <c r="S20" s="68">
        <v>96.034150554449809</v>
      </c>
      <c r="T20" s="68">
        <v>94.520629869613771</v>
      </c>
      <c r="U20" s="189"/>
      <c r="V20" s="68">
        <v>93.535640107580647</v>
      </c>
      <c r="W20" s="68">
        <v>94.118128138426812</v>
      </c>
      <c r="X20" s="68">
        <v>92.932273235509982</v>
      </c>
    </row>
    <row r="21" spans="1:25" ht="14.25" customHeight="1" x14ac:dyDescent="0.25">
      <c r="A21" s="42">
        <v>2023</v>
      </c>
      <c r="B21" s="68">
        <v>99.398938529080894</v>
      </c>
      <c r="C21" s="68">
        <v>99.469487236816661</v>
      </c>
      <c r="D21" s="68">
        <v>99.325914918789564</v>
      </c>
      <c r="E21" s="68"/>
      <c r="F21" s="68">
        <v>97.606067648203648</v>
      </c>
      <c r="G21" s="68">
        <v>97.513342903477451</v>
      </c>
      <c r="H21" s="68">
        <v>97.702045247802033</v>
      </c>
      <c r="I21" s="68"/>
      <c r="J21" s="68">
        <v>97.429261096324851</v>
      </c>
      <c r="K21" s="68">
        <v>98.318215557752566</v>
      </c>
      <c r="L21" s="68">
        <v>96.508435189454147</v>
      </c>
      <c r="M21" s="68"/>
      <c r="N21" s="68">
        <v>95.584730805412661</v>
      </c>
      <c r="O21" s="68">
        <v>96.272556794391846</v>
      </c>
      <c r="P21" s="68">
        <v>94.872244376069844</v>
      </c>
      <c r="Q21" s="68"/>
      <c r="R21" s="68">
        <v>101.56380540883451</v>
      </c>
      <c r="S21" s="68">
        <v>100.73582009276079</v>
      </c>
      <c r="T21" s="68">
        <v>102.42013512276667</v>
      </c>
      <c r="U21" s="189"/>
      <c r="V21" s="68">
        <v>99.827713239005249</v>
      </c>
      <c r="W21" s="68">
        <v>98.878136501467679</v>
      </c>
      <c r="X21" s="68">
        <v>100.80979681008606</v>
      </c>
    </row>
    <row r="22" spans="1:25" ht="14.25" customHeight="1" x14ac:dyDescent="0.25">
      <c r="A22" s="42">
        <v>2024</v>
      </c>
      <c r="B22" s="83">
        <v>103.17583302536366</v>
      </c>
      <c r="C22" s="83">
        <v>102.56312636503596</v>
      </c>
      <c r="D22" s="83">
        <v>103.80908603570865</v>
      </c>
      <c r="E22" s="83"/>
      <c r="F22" s="83">
        <v>101.24880442378593</v>
      </c>
      <c r="G22" s="83">
        <v>100.44092547141578</v>
      </c>
      <c r="H22" s="83">
        <v>102.08377458439935</v>
      </c>
      <c r="I22" s="83"/>
      <c r="J22" s="83">
        <v>104.0294082485875</v>
      </c>
      <c r="K22" s="83">
        <v>103.37780973241919</v>
      </c>
      <c r="L22" s="83">
        <v>104.70332943327834</v>
      </c>
      <c r="M22" s="83"/>
      <c r="N22" s="83">
        <v>102.13067966382729</v>
      </c>
      <c r="O22" s="83">
        <v>101.35228321304777</v>
      </c>
      <c r="P22" s="83">
        <v>102.93574266696794</v>
      </c>
      <c r="Q22" s="83"/>
      <c r="R22" s="83">
        <v>102.24349128288274</v>
      </c>
      <c r="S22" s="83">
        <v>101.67262347346846</v>
      </c>
      <c r="T22" s="83">
        <v>102.83305096220778</v>
      </c>
      <c r="U22" s="189"/>
      <c r="V22" s="83">
        <v>100.2855511854298</v>
      </c>
      <c r="W22" s="83">
        <v>99.444751084325418</v>
      </c>
      <c r="X22" s="83">
        <v>101.15388152357257</v>
      </c>
    </row>
    <row r="23" spans="1:25" ht="14.25" customHeight="1" thickBot="1" x14ac:dyDescent="0.3">
      <c r="A23" s="42">
        <v>2025</v>
      </c>
      <c r="B23" s="68">
        <v>102.07198380622123</v>
      </c>
      <c r="C23" s="68">
        <v>101.80623948381984</v>
      </c>
      <c r="D23" s="68">
        <v>102.3447209990298</v>
      </c>
      <c r="E23" s="68"/>
      <c r="F23" s="68">
        <v>100.02780413618279</v>
      </c>
      <c r="G23" s="68">
        <v>99.532015151354841</v>
      </c>
      <c r="H23" s="68">
        <v>100.53663945099025</v>
      </c>
      <c r="I23" s="68"/>
      <c r="J23" s="68">
        <v>105.17511846753997</v>
      </c>
      <c r="K23" s="68">
        <v>104.81429160576981</v>
      </c>
      <c r="L23" s="68">
        <v>105.5477690893416</v>
      </c>
      <c r="M23" s="68"/>
      <c r="N23" s="68">
        <v>103.09052856643194</v>
      </c>
      <c r="O23" s="68">
        <v>102.44449295408968</v>
      </c>
      <c r="P23" s="68">
        <v>103.75773380571005</v>
      </c>
      <c r="Q23" s="68"/>
      <c r="R23" s="68">
        <v>98.805917049558815</v>
      </c>
      <c r="S23" s="68">
        <v>98.620078514289517</v>
      </c>
      <c r="T23" s="68">
        <v>98.995391568592169</v>
      </c>
      <c r="U23" s="189"/>
      <c r="V23" s="68">
        <v>96.804269375946703</v>
      </c>
      <c r="W23" s="68">
        <v>96.4470875226136</v>
      </c>
      <c r="X23" s="68">
        <v>97.168439593763239</v>
      </c>
    </row>
    <row r="24" spans="1:25" ht="15" customHeight="1" x14ac:dyDescent="0.25">
      <c r="A24" s="90" t="s">
        <v>918</v>
      </c>
      <c r="B24" s="90"/>
      <c r="C24" s="90"/>
      <c r="D24" s="90"/>
      <c r="E24" s="90"/>
      <c r="F24" s="90"/>
      <c r="G24" s="90"/>
      <c r="H24" s="90"/>
      <c r="I24" s="90"/>
      <c r="J24" s="90"/>
      <c r="K24" s="90"/>
      <c r="L24" s="90"/>
      <c r="M24" s="90"/>
      <c r="N24" s="90"/>
      <c r="O24" s="90"/>
      <c r="P24" s="90"/>
      <c r="Q24" s="90"/>
      <c r="R24" s="90"/>
      <c r="S24" s="90"/>
      <c r="T24" s="90"/>
      <c r="U24" s="90"/>
      <c r="V24" s="90"/>
      <c r="W24" s="90"/>
      <c r="X24" s="90"/>
    </row>
    <row r="25" spans="1:25" ht="15" customHeight="1" x14ac:dyDescent="0.25">
      <c r="A25" s="4" t="s">
        <v>338</v>
      </c>
      <c r="B25" s="4"/>
      <c r="C25" s="4"/>
      <c r="D25" s="4"/>
      <c r="E25" s="4"/>
      <c r="F25" s="4"/>
      <c r="G25" s="4"/>
      <c r="H25" s="4"/>
      <c r="I25" s="4"/>
      <c r="J25" s="4"/>
      <c r="K25" s="4"/>
      <c r="L25" s="4"/>
      <c r="M25" s="4"/>
      <c r="N25" s="4"/>
      <c r="O25" s="4"/>
      <c r="P25" s="4"/>
      <c r="Q25" s="4"/>
      <c r="R25" s="4"/>
      <c r="S25" s="4"/>
      <c r="T25" s="4"/>
      <c r="U25" s="4"/>
      <c r="V25" s="4"/>
      <c r="W25" s="4"/>
      <c r="X25" s="4"/>
    </row>
    <row r="26" spans="1:25" ht="15" customHeight="1" x14ac:dyDescent="0.25">
      <c r="A26" s="4" t="s">
        <v>915</v>
      </c>
      <c r="B26" s="4"/>
      <c r="C26" s="4"/>
      <c r="D26" s="4"/>
      <c r="E26" s="4"/>
      <c r="F26" s="4"/>
      <c r="G26" s="4"/>
      <c r="H26" s="4"/>
      <c r="I26" s="4"/>
      <c r="J26" s="4"/>
      <c r="K26" s="4"/>
      <c r="L26" s="4"/>
      <c r="M26" s="4"/>
      <c r="N26" s="4"/>
      <c r="O26" s="4"/>
      <c r="P26" s="4"/>
      <c r="Q26" s="4"/>
      <c r="R26" s="4"/>
      <c r="S26" s="4"/>
      <c r="T26" s="4"/>
      <c r="U26" s="4"/>
      <c r="V26" s="4"/>
      <c r="W26" s="4"/>
      <c r="X26" s="4"/>
      <c r="Y26" s="4"/>
    </row>
    <row r="27" spans="1:25" ht="15" customHeight="1" x14ac:dyDescent="0.25">
      <c r="A27" s="134" t="s">
        <v>711</v>
      </c>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row>
    <row r="28" spans="1:25" ht="15" customHeight="1" x14ac:dyDescent="0.25">
      <c r="A28" s="4" t="s">
        <v>712</v>
      </c>
      <c r="B28" s="4"/>
      <c r="C28" s="4"/>
      <c r="D28" s="4"/>
      <c r="E28" s="4"/>
      <c r="F28" s="4"/>
      <c r="G28" s="4"/>
      <c r="H28" s="4"/>
      <c r="I28" s="4"/>
      <c r="J28" s="4"/>
      <c r="K28" s="4"/>
      <c r="L28" s="4"/>
      <c r="M28" s="4"/>
      <c r="N28" s="4"/>
      <c r="O28" s="4"/>
      <c r="P28" s="4"/>
      <c r="Q28" s="4"/>
      <c r="R28" s="4"/>
      <c r="S28" s="4"/>
      <c r="T28" s="4"/>
      <c r="U28" s="4"/>
      <c r="V28" s="4"/>
      <c r="W28" s="4"/>
      <c r="X28" s="4"/>
      <c r="Y28" s="4"/>
    </row>
  </sheetData>
  <mergeCells count="16">
    <mergeCell ref="A6:X6"/>
    <mergeCell ref="A1:X1"/>
    <mergeCell ref="A2:X2"/>
    <mergeCell ref="A3:X3"/>
    <mergeCell ref="A4:X4"/>
    <mergeCell ref="A5:X5"/>
    <mergeCell ref="A7:A9"/>
    <mergeCell ref="B7:H7"/>
    <mergeCell ref="J7:P7"/>
    <mergeCell ref="R7:X7"/>
    <mergeCell ref="B8:D8"/>
    <mergeCell ref="F8:H8"/>
    <mergeCell ref="J8:L8"/>
    <mergeCell ref="N8:P8"/>
    <mergeCell ref="R8:T8"/>
    <mergeCell ref="V8:X8"/>
  </mergeCells>
  <conditionalFormatting sqref="B11:T23">
    <cfRule type="cellIs" dxfId="64" priority="2" operator="equal">
      <formula>0</formula>
    </cfRule>
  </conditionalFormatting>
  <conditionalFormatting sqref="V11:X23">
    <cfRule type="cellIs" dxfId="63" priority="1" operator="equal">
      <formula>0</formula>
    </cfRule>
  </conditionalFormatting>
  <hyperlinks>
    <hyperlink ref="Y2" location="Contenido!A1" display="Contenido" xr:uid="{5D8046D8-CB28-43A6-B89A-B828AC127F02}"/>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E8E4-BDA8-4623-BDE5-7DD038745FD3}">
  <sheetPr codeName="Hoja166">
    <tabColor rgb="FFAFCAFF"/>
    <pageSetUpPr fitToPage="1"/>
  </sheetPr>
  <dimension ref="A1:Y28"/>
  <sheetViews>
    <sheetView showGridLines="0" showOutlineSymbols="0" showWhiteSpace="0" zoomScaleNormal="100" workbookViewId="0">
      <selection activeCell="C35" sqref="C35"/>
    </sheetView>
  </sheetViews>
  <sheetFormatPr baseColWidth="10" defaultColWidth="10" defaultRowHeight="13" x14ac:dyDescent="0.25"/>
  <cols>
    <col min="1" max="1" width="9.83203125" style="8" customWidth="1"/>
    <col min="2" max="4" width="7.83203125" style="229" customWidth="1"/>
    <col min="5" max="5" width="1.75" style="229" customWidth="1"/>
    <col min="6" max="8" width="7.83203125" style="8" customWidth="1"/>
    <col min="9" max="9" width="1.75" style="8" customWidth="1"/>
    <col min="10" max="12" width="7.83203125" style="229" customWidth="1"/>
    <col min="13" max="13" width="1.75" style="229" customWidth="1"/>
    <col min="14" max="16" width="7.83203125" style="8" customWidth="1"/>
    <col min="17" max="17" width="1.75" style="8" customWidth="1"/>
    <col min="18" max="20" width="7.83203125" style="229" customWidth="1"/>
    <col min="21" max="21" width="1.75" style="229" customWidth="1"/>
    <col min="22" max="24" width="7.83203125" style="8" customWidth="1"/>
    <col min="25" max="25" width="11" style="8" customWidth="1"/>
    <col min="26" max="16384" width="10" style="8"/>
  </cols>
  <sheetData>
    <row r="1" spans="1:25" ht="14.5" x14ac:dyDescent="0.25">
      <c r="A1" s="475" t="s">
        <v>728</v>
      </c>
      <c r="B1" s="475"/>
      <c r="C1" s="475"/>
      <c r="D1" s="475"/>
      <c r="E1" s="475"/>
      <c r="F1" s="475"/>
      <c r="G1" s="475"/>
      <c r="H1" s="475"/>
      <c r="I1" s="475"/>
      <c r="J1" s="475"/>
      <c r="K1" s="475"/>
      <c r="L1" s="475"/>
      <c r="M1" s="475"/>
      <c r="N1" s="475"/>
      <c r="O1" s="475"/>
      <c r="P1" s="475"/>
      <c r="Q1" s="475"/>
      <c r="R1" s="475"/>
      <c r="S1" s="475"/>
      <c r="T1" s="475"/>
      <c r="U1" s="475"/>
      <c r="V1" s="475"/>
      <c r="W1" s="475"/>
      <c r="X1" s="475"/>
      <c r="Y1" s="19"/>
    </row>
    <row r="2" spans="1:25" ht="14.5" x14ac:dyDescent="0.25">
      <c r="A2" s="475" t="s">
        <v>729</v>
      </c>
      <c r="B2" s="475"/>
      <c r="C2" s="475"/>
      <c r="D2" s="475"/>
      <c r="E2" s="475"/>
      <c r="F2" s="475"/>
      <c r="G2" s="475"/>
      <c r="H2" s="475"/>
      <c r="I2" s="475"/>
      <c r="J2" s="475"/>
      <c r="K2" s="475"/>
      <c r="L2" s="475"/>
      <c r="M2" s="475"/>
      <c r="N2" s="475"/>
      <c r="O2" s="475"/>
      <c r="P2" s="475"/>
      <c r="Q2" s="475"/>
      <c r="R2" s="475"/>
      <c r="S2" s="475"/>
      <c r="T2" s="475"/>
      <c r="U2" s="475"/>
      <c r="V2" s="475"/>
      <c r="W2" s="475"/>
      <c r="X2" s="475"/>
      <c r="Y2" s="91" t="s">
        <v>0</v>
      </c>
    </row>
    <row r="3" spans="1:25" ht="14.5" x14ac:dyDescent="0.25">
      <c r="A3" s="474" t="s">
        <v>721</v>
      </c>
      <c r="B3" s="474"/>
      <c r="C3" s="474"/>
      <c r="D3" s="474"/>
      <c r="E3" s="474"/>
      <c r="F3" s="474"/>
      <c r="G3" s="474"/>
      <c r="H3" s="474"/>
      <c r="I3" s="474"/>
      <c r="J3" s="474"/>
      <c r="K3" s="474"/>
      <c r="L3" s="474"/>
      <c r="M3" s="474"/>
      <c r="N3" s="474"/>
      <c r="O3" s="474"/>
      <c r="P3" s="474"/>
      <c r="Q3" s="474"/>
      <c r="R3" s="474"/>
      <c r="S3" s="474"/>
      <c r="T3" s="474"/>
      <c r="U3" s="474"/>
      <c r="V3" s="474"/>
      <c r="W3" s="474"/>
      <c r="X3" s="474"/>
      <c r="Y3" s="6"/>
    </row>
    <row r="4" spans="1:25" ht="14.5" x14ac:dyDescent="0.25">
      <c r="A4" s="474" t="s">
        <v>901</v>
      </c>
      <c r="B4" s="474"/>
      <c r="C4" s="474"/>
      <c r="D4" s="474"/>
      <c r="E4" s="474"/>
      <c r="F4" s="474"/>
      <c r="G4" s="474"/>
      <c r="H4" s="474"/>
      <c r="I4" s="474"/>
      <c r="J4" s="474"/>
      <c r="K4" s="474"/>
      <c r="L4" s="474"/>
      <c r="M4" s="474"/>
      <c r="N4" s="474"/>
      <c r="O4" s="474"/>
      <c r="P4" s="474"/>
      <c r="Q4" s="474"/>
      <c r="R4" s="474"/>
      <c r="S4" s="474"/>
      <c r="T4" s="474"/>
      <c r="U4" s="474"/>
      <c r="V4" s="474"/>
      <c r="W4" s="474"/>
      <c r="X4" s="474"/>
    </row>
    <row r="5" spans="1:25" ht="14.5" x14ac:dyDescent="0.25">
      <c r="A5" s="475" t="s">
        <v>910</v>
      </c>
      <c r="B5" s="475"/>
      <c r="C5" s="475"/>
      <c r="D5" s="475"/>
      <c r="E5" s="475"/>
      <c r="F5" s="475"/>
      <c r="G5" s="475"/>
      <c r="H5" s="475"/>
      <c r="I5" s="475"/>
      <c r="J5" s="475"/>
      <c r="K5" s="475"/>
      <c r="L5" s="475"/>
      <c r="M5" s="475"/>
      <c r="N5" s="475"/>
      <c r="O5" s="475"/>
      <c r="P5" s="475"/>
      <c r="Q5" s="475"/>
      <c r="R5" s="475"/>
      <c r="S5" s="475"/>
      <c r="T5" s="475"/>
      <c r="U5" s="475"/>
      <c r="V5" s="475"/>
      <c r="W5" s="475"/>
      <c r="X5" s="475"/>
    </row>
    <row r="6" spans="1:25" x14ac:dyDescent="0.25">
      <c r="A6" s="495" t="s">
        <v>722</v>
      </c>
      <c r="B6" s="495"/>
      <c r="C6" s="495"/>
      <c r="D6" s="495"/>
      <c r="E6" s="495"/>
      <c r="F6" s="495"/>
      <c r="G6" s="495"/>
      <c r="H6" s="495"/>
      <c r="I6" s="495"/>
      <c r="J6" s="495"/>
      <c r="K6" s="495"/>
      <c r="L6" s="495"/>
      <c r="M6" s="495"/>
      <c r="N6" s="495"/>
      <c r="O6" s="495"/>
      <c r="P6" s="495"/>
      <c r="Q6" s="495"/>
      <c r="R6" s="495"/>
      <c r="S6" s="495"/>
      <c r="T6" s="495"/>
      <c r="U6" s="495"/>
      <c r="V6" s="495"/>
      <c r="W6" s="495"/>
      <c r="X6" s="495"/>
    </row>
    <row r="7" spans="1:25" ht="18.75" customHeight="1" x14ac:dyDescent="0.25">
      <c r="A7" s="473" t="s">
        <v>612</v>
      </c>
      <c r="B7" s="493" t="s">
        <v>30</v>
      </c>
      <c r="C7" s="493"/>
      <c r="D7" s="493"/>
      <c r="E7" s="493"/>
      <c r="F7" s="493"/>
      <c r="G7" s="493"/>
      <c r="H7" s="493"/>
      <c r="I7" s="143"/>
      <c r="J7" s="493" t="s">
        <v>516</v>
      </c>
      <c r="K7" s="493"/>
      <c r="L7" s="493"/>
      <c r="M7" s="493"/>
      <c r="N7" s="493"/>
      <c r="O7" s="493"/>
      <c r="P7" s="493"/>
      <c r="Q7" s="143"/>
      <c r="R7" s="493" t="s">
        <v>517</v>
      </c>
      <c r="S7" s="493"/>
      <c r="T7" s="493"/>
      <c r="U7" s="493"/>
      <c r="V7" s="493"/>
      <c r="W7" s="493"/>
      <c r="X7" s="493"/>
    </row>
    <row r="8" spans="1:25" ht="18.75" customHeight="1" x14ac:dyDescent="0.25">
      <c r="A8" s="473"/>
      <c r="B8" s="494" t="s">
        <v>724</v>
      </c>
      <c r="C8" s="494"/>
      <c r="D8" s="494"/>
      <c r="E8" s="127"/>
      <c r="F8" s="494" t="s">
        <v>725</v>
      </c>
      <c r="G8" s="494"/>
      <c r="H8" s="494"/>
      <c r="I8" s="143"/>
      <c r="J8" s="494" t="s">
        <v>724</v>
      </c>
      <c r="K8" s="494"/>
      <c r="L8" s="494"/>
      <c r="M8" s="127"/>
      <c r="N8" s="494" t="s">
        <v>725</v>
      </c>
      <c r="O8" s="494"/>
      <c r="P8" s="494"/>
      <c r="Q8" s="143"/>
      <c r="R8" s="494" t="s">
        <v>724</v>
      </c>
      <c r="S8" s="494"/>
      <c r="T8" s="494"/>
      <c r="U8" s="127"/>
      <c r="V8" s="494" t="s">
        <v>725</v>
      </c>
      <c r="W8" s="494"/>
      <c r="X8" s="494"/>
    </row>
    <row r="9" spans="1:25" ht="18.75" customHeight="1" x14ac:dyDescent="0.25">
      <c r="A9" s="473"/>
      <c r="B9" s="141" t="s">
        <v>188</v>
      </c>
      <c r="C9" s="142" t="s">
        <v>726</v>
      </c>
      <c r="D9" s="142" t="s">
        <v>727</v>
      </c>
      <c r="E9" s="149"/>
      <c r="F9" s="141" t="s">
        <v>188</v>
      </c>
      <c r="G9" s="142" t="s">
        <v>726</v>
      </c>
      <c r="H9" s="142" t="s">
        <v>727</v>
      </c>
      <c r="I9" s="149"/>
      <c r="J9" s="141" t="s">
        <v>188</v>
      </c>
      <c r="K9" s="142" t="s">
        <v>726</v>
      </c>
      <c r="L9" s="142" t="s">
        <v>727</v>
      </c>
      <c r="M9" s="149"/>
      <c r="N9" s="141" t="s">
        <v>188</v>
      </c>
      <c r="O9" s="142" t="s">
        <v>726</v>
      </c>
      <c r="P9" s="142" t="s">
        <v>727</v>
      </c>
      <c r="Q9" s="149"/>
      <c r="R9" s="141" t="s">
        <v>188</v>
      </c>
      <c r="S9" s="142" t="s">
        <v>726</v>
      </c>
      <c r="T9" s="142" t="s">
        <v>727</v>
      </c>
      <c r="U9" s="149"/>
      <c r="V9" s="141" t="s">
        <v>188</v>
      </c>
      <c r="W9" s="142" t="s">
        <v>726</v>
      </c>
      <c r="X9" s="142" t="s">
        <v>727</v>
      </c>
    </row>
    <row r="11" spans="1:25" ht="14.25" customHeight="1" x14ac:dyDescent="0.25">
      <c r="A11" s="42">
        <v>2013</v>
      </c>
      <c r="B11" s="68">
        <v>99.543982020989802</v>
      </c>
      <c r="C11" s="68">
        <v>100.73281555463187</v>
      </c>
      <c r="D11" s="68">
        <v>98.310390286831932</v>
      </c>
      <c r="E11" s="68"/>
      <c r="F11" s="68">
        <v>91.181530402503057</v>
      </c>
      <c r="G11" s="68">
        <v>91.325267742024465</v>
      </c>
      <c r="H11" s="68">
        <v>91.032381519244197</v>
      </c>
      <c r="I11" s="68"/>
      <c r="J11" s="68">
        <v>100.9104511638012</v>
      </c>
      <c r="K11" s="68">
        <v>102.06430446351695</v>
      </c>
      <c r="L11" s="68">
        <v>99.710100750514371</v>
      </c>
      <c r="M11" s="68"/>
      <c r="N11" s="68">
        <v>89.7877048819782</v>
      </c>
      <c r="O11" s="68">
        <v>89.386854389826155</v>
      </c>
      <c r="P11" s="68">
        <v>90.204708546169769</v>
      </c>
      <c r="Q11" s="68"/>
      <c r="R11" s="68">
        <v>98.182978880662375</v>
      </c>
      <c r="S11" s="68">
        <v>99.403337289887034</v>
      </c>
      <c r="T11" s="68">
        <v>96.919886149159595</v>
      </c>
      <c r="U11" s="189"/>
      <c r="V11" s="68">
        <v>81.47618602054672</v>
      </c>
      <c r="W11" s="68">
        <v>80.776522070806777</v>
      </c>
      <c r="X11" s="68">
        <v>82.200350694408854</v>
      </c>
    </row>
    <row r="12" spans="1:25" ht="14.25" customHeight="1" x14ac:dyDescent="0.25">
      <c r="A12" s="42">
        <v>2014</v>
      </c>
      <c r="B12" s="68">
        <v>97.755117916778673</v>
      </c>
      <c r="C12" s="68">
        <v>98.893115432331541</v>
      </c>
      <c r="D12" s="68">
        <v>96.573533336084921</v>
      </c>
      <c r="E12" s="68"/>
      <c r="F12" s="68">
        <v>89.400487895438658</v>
      </c>
      <c r="G12" s="68">
        <v>89.632052300115944</v>
      </c>
      <c r="H12" s="68">
        <v>89.160054215870119</v>
      </c>
      <c r="I12" s="68"/>
      <c r="J12" s="68">
        <v>98.801268207986169</v>
      </c>
      <c r="K12" s="68">
        <v>99.850659927440219</v>
      </c>
      <c r="L12" s="68">
        <v>97.704424887109752</v>
      </c>
      <c r="M12" s="68"/>
      <c r="N12" s="68">
        <v>88.713521483675578</v>
      </c>
      <c r="O12" s="68">
        <v>88.755292068247229</v>
      </c>
      <c r="P12" s="68">
        <v>88.669862108585065</v>
      </c>
      <c r="Q12" s="68"/>
      <c r="R12" s="68">
        <v>96.695332804451439</v>
      </c>
      <c r="S12" s="68">
        <v>97.916709754685115</v>
      </c>
      <c r="T12" s="68">
        <v>95.435675106312175</v>
      </c>
      <c r="U12" s="189"/>
      <c r="V12" s="68">
        <v>80.089754532890026</v>
      </c>
      <c r="W12" s="68">
        <v>79.536360126604635</v>
      </c>
      <c r="X12" s="68">
        <v>80.660493585932784</v>
      </c>
    </row>
    <row r="13" spans="1:25" ht="14.25" customHeight="1" x14ac:dyDescent="0.25">
      <c r="A13" s="42">
        <v>2015</v>
      </c>
      <c r="B13" s="68">
        <v>97.669589347272449</v>
      </c>
      <c r="C13" s="68">
        <v>98.655583626351302</v>
      </c>
      <c r="D13" s="68">
        <v>96.643650405753817</v>
      </c>
      <c r="E13" s="68"/>
      <c r="F13" s="68">
        <v>90.185033231822985</v>
      </c>
      <c r="G13" s="68">
        <v>90.418741887955562</v>
      </c>
      <c r="H13" s="68">
        <v>89.941856555868654</v>
      </c>
      <c r="I13" s="68"/>
      <c r="J13" s="68">
        <v>99.401365234095792</v>
      </c>
      <c r="K13" s="68">
        <v>100.63268294093281</v>
      </c>
      <c r="L13" s="68">
        <v>98.112358810991779</v>
      </c>
      <c r="M13" s="68"/>
      <c r="N13" s="68">
        <v>88.004554576616769</v>
      </c>
      <c r="O13" s="68">
        <v>88.153479601946344</v>
      </c>
      <c r="P13" s="68">
        <v>87.848652234642131</v>
      </c>
      <c r="Q13" s="68"/>
      <c r="R13" s="68">
        <v>95.90562386226334</v>
      </c>
      <c r="S13" s="68">
        <v>96.629598327033548</v>
      </c>
      <c r="T13" s="68">
        <v>95.15696524719192</v>
      </c>
      <c r="U13" s="189"/>
      <c r="V13" s="68">
        <v>80.682375550584055</v>
      </c>
      <c r="W13" s="68">
        <v>79.925275018547538</v>
      </c>
      <c r="X13" s="68">
        <v>81.465289677208915</v>
      </c>
    </row>
    <row r="14" spans="1:25" ht="14.25" customHeight="1" x14ac:dyDescent="0.25">
      <c r="A14" s="42">
        <v>2016</v>
      </c>
      <c r="B14" s="68">
        <v>97.795521136633838</v>
      </c>
      <c r="C14" s="68">
        <v>98.385868580256073</v>
      </c>
      <c r="D14" s="68">
        <v>97.179079896919831</v>
      </c>
      <c r="E14" s="68"/>
      <c r="F14" s="68">
        <v>91.035907872126288</v>
      </c>
      <c r="G14" s="68">
        <v>90.942710593002502</v>
      </c>
      <c r="H14" s="68">
        <v>91.133224540304838</v>
      </c>
      <c r="I14" s="68"/>
      <c r="J14" s="68">
        <v>101.14168603223813</v>
      </c>
      <c r="K14" s="68">
        <v>102.08190404889619</v>
      </c>
      <c r="L14" s="68">
        <v>100.15609404744541</v>
      </c>
      <c r="M14" s="68"/>
      <c r="N14" s="68">
        <v>90.882412385312023</v>
      </c>
      <c r="O14" s="68">
        <v>90.859169514749411</v>
      </c>
      <c r="P14" s="68">
        <v>90.906776933240508</v>
      </c>
      <c r="Q14" s="68"/>
      <c r="R14" s="68">
        <v>94.443131108720522</v>
      </c>
      <c r="S14" s="68">
        <v>94.668865089280146</v>
      </c>
      <c r="T14" s="68">
        <v>94.208333672746875</v>
      </c>
      <c r="U14" s="189"/>
      <c r="V14" s="68">
        <v>81.002876216992505</v>
      </c>
      <c r="W14" s="68">
        <v>79.863770971107613</v>
      </c>
      <c r="X14" s="68">
        <v>82.1877177298867</v>
      </c>
    </row>
    <row r="15" spans="1:25" ht="14.25" customHeight="1" x14ac:dyDescent="0.25">
      <c r="A15" s="42">
        <v>2017</v>
      </c>
      <c r="B15" s="68">
        <v>96.792014051920631</v>
      </c>
      <c r="C15" s="68">
        <v>97.44660344895513</v>
      </c>
      <c r="D15" s="68">
        <v>96.108117469695941</v>
      </c>
      <c r="E15" s="68"/>
      <c r="F15" s="68">
        <v>91.893882214156335</v>
      </c>
      <c r="G15" s="68">
        <v>91.903625544909332</v>
      </c>
      <c r="H15" s="68">
        <v>91.883702656357755</v>
      </c>
      <c r="I15" s="68"/>
      <c r="J15" s="68">
        <v>100.10671814132709</v>
      </c>
      <c r="K15" s="68">
        <v>101.36106672160994</v>
      </c>
      <c r="L15" s="68">
        <v>98.796583495332641</v>
      </c>
      <c r="M15" s="68"/>
      <c r="N15" s="68">
        <v>92.996541412530974</v>
      </c>
      <c r="O15" s="68">
        <v>93.273720115960018</v>
      </c>
      <c r="P15" s="68">
        <v>92.707035426553517</v>
      </c>
      <c r="Q15" s="68"/>
      <c r="R15" s="68">
        <v>93.514509563510742</v>
      </c>
      <c r="S15" s="68">
        <v>93.577143420608238</v>
      </c>
      <c r="T15" s="68">
        <v>93.449053028217236</v>
      </c>
      <c r="U15" s="189"/>
      <c r="V15" s="68">
        <v>83.79059609195258</v>
      </c>
      <c r="W15" s="68">
        <v>82.630588598458104</v>
      </c>
      <c r="X15" s="68">
        <v>85.002880868227081</v>
      </c>
    </row>
    <row r="16" spans="1:25" ht="14.25" customHeight="1" x14ac:dyDescent="0.25">
      <c r="A16" s="42">
        <v>2018</v>
      </c>
      <c r="B16" s="68">
        <v>98.567458828950947</v>
      </c>
      <c r="C16" s="68">
        <v>99.175695126223474</v>
      </c>
      <c r="D16" s="68">
        <v>97.931680031799615</v>
      </c>
      <c r="E16" s="68"/>
      <c r="F16" s="68">
        <v>90.37644153764569</v>
      </c>
      <c r="G16" s="68">
        <v>90.33225264656393</v>
      </c>
      <c r="H16" s="68">
        <v>90.422631415075557</v>
      </c>
      <c r="I16" s="68"/>
      <c r="J16" s="68">
        <v>102.0159137347211</v>
      </c>
      <c r="K16" s="68">
        <v>103.02385637211174</v>
      </c>
      <c r="L16" s="68">
        <v>100.96369644093568</v>
      </c>
      <c r="M16" s="68"/>
      <c r="N16" s="68">
        <v>87.952502554363605</v>
      </c>
      <c r="O16" s="68">
        <v>87.986481773469905</v>
      </c>
      <c r="P16" s="68">
        <v>87.91703077189635</v>
      </c>
      <c r="Q16" s="68"/>
      <c r="R16" s="68">
        <v>95.148118028750048</v>
      </c>
      <c r="S16" s="68">
        <v>95.364845443227921</v>
      </c>
      <c r="T16" s="68">
        <v>94.921284683080941</v>
      </c>
      <c r="U16" s="189"/>
      <c r="V16" s="68">
        <v>79.018977165631412</v>
      </c>
      <c r="W16" s="68">
        <v>77.993891757072149</v>
      </c>
      <c r="X16" s="68">
        <v>80.091861984472928</v>
      </c>
    </row>
    <row r="17" spans="1:25" ht="14.25" customHeight="1" x14ac:dyDescent="0.25">
      <c r="A17" s="42">
        <v>2019</v>
      </c>
      <c r="B17" s="68">
        <v>102.34288487340251</v>
      </c>
      <c r="C17" s="68">
        <v>103.10258695814841</v>
      </c>
      <c r="D17" s="68">
        <v>101.54971854813913</v>
      </c>
      <c r="E17" s="68"/>
      <c r="F17" s="68">
        <v>94.253838051480798</v>
      </c>
      <c r="G17" s="68">
        <v>94.385182430780233</v>
      </c>
      <c r="H17" s="68">
        <v>94.116708062285397</v>
      </c>
      <c r="I17" s="68"/>
      <c r="J17" s="68">
        <v>105.36338243508112</v>
      </c>
      <c r="K17" s="68">
        <v>106.4501595875911</v>
      </c>
      <c r="L17" s="68">
        <v>104.23296246573072</v>
      </c>
      <c r="M17" s="68"/>
      <c r="N17" s="68">
        <v>92.447699301249557</v>
      </c>
      <c r="O17" s="68">
        <v>92.750272522816246</v>
      </c>
      <c r="P17" s="68">
        <v>92.132975338696852</v>
      </c>
      <c r="Q17" s="68"/>
      <c r="R17" s="68">
        <v>99.301551131730818</v>
      </c>
      <c r="S17" s="68">
        <v>99.744256792917795</v>
      </c>
      <c r="T17" s="68">
        <v>98.837603490317051</v>
      </c>
      <c r="U17" s="189"/>
      <c r="V17" s="68">
        <v>83.24121822576835</v>
      </c>
      <c r="W17" s="68">
        <v>82.470342020290772</v>
      </c>
      <c r="X17" s="68">
        <v>84.049082747749836</v>
      </c>
    </row>
    <row r="18" spans="1:25" ht="14.25" customHeight="1" x14ac:dyDescent="0.25">
      <c r="A18" s="42">
        <v>2020</v>
      </c>
      <c r="B18" s="68">
        <v>101.81519058122115</v>
      </c>
      <c r="C18" s="68">
        <v>102.51357611697458</v>
      </c>
      <c r="D18" s="68">
        <v>101.08678593571577</v>
      </c>
      <c r="E18" s="68"/>
      <c r="F18" s="68">
        <v>93.823312153548045</v>
      </c>
      <c r="G18" s="68">
        <v>93.907856323600825</v>
      </c>
      <c r="H18" s="68">
        <v>93.735133972494509</v>
      </c>
      <c r="I18" s="68"/>
      <c r="J18" s="68">
        <v>105.52714484884149</v>
      </c>
      <c r="K18" s="68">
        <v>106.40814729110279</v>
      </c>
      <c r="L18" s="68">
        <v>104.60939384057875</v>
      </c>
      <c r="M18" s="68"/>
      <c r="N18" s="68">
        <v>93.127235002851805</v>
      </c>
      <c r="O18" s="68">
        <v>93.155481338700753</v>
      </c>
      <c r="P18" s="68">
        <v>93.097810449681944</v>
      </c>
      <c r="Q18" s="68"/>
      <c r="R18" s="68">
        <v>98.103581060757222</v>
      </c>
      <c r="S18" s="68">
        <v>98.624013587272913</v>
      </c>
      <c r="T18" s="68">
        <v>97.56011606122577</v>
      </c>
      <c r="U18" s="189"/>
      <c r="V18" s="68">
        <v>82.304723829788884</v>
      </c>
      <c r="W18" s="68">
        <v>81.63960330842653</v>
      </c>
      <c r="X18" s="68">
        <v>82.999280194762093</v>
      </c>
    </row>
    <row r="19" spans="1:25" ht="14.25" customHeight="1" x14ac:dyDescent="0.25">
      <c r="A19" s="42">
        <v>2021</v>
      </c>
      <c r="B19" s="68">
        <v>100.69088814461102</v>
      </c>
      <c r="C19" s="68">
        <v>101.45953738485103</v>
      </c>
      <c r="D19" s="68">
        <v>99.891164113812863</v>
      </c>
      <c r="E19" s="68"/>
      <c r="F19" s="68">
        <v>93.070170615577794</v>
      </c>
      <c r="G19" s="68">
        <v>93.221607565349345</v>
      </c>
      <c r="H19" s="68">
        <v>92.91261140450608</v>
      </c>
      <c r="I19" s="68"/>
      <c r="J19" s="68">
        <v>101.91083626370656</v>
      </c>
      <c r="K19" s="68">
        <v>102.90583745332546</v>
      </c>
      <c r="L19" s="68">
        <v>100.87894853578052</v>
      </c>
      <c r="M19" s="68"/>
      <c r="N19" s="68">
        <v>92.512973243962904</v>
      </c>
      <c r="O19" s="68">
        <v>92.671791565296715</v>
      </c>
      <c r="P19" s="68">
        <v>92.348267233091761</v>
      </c>
      <c r="Q19" s="68"/>
      <c r="R19" s="68">
        <v>99.48007004537476</v>
      </c>
      <c r="S19" s="68">
        <v>100.02858314058997</v>
      </c>
      <c r="T19" s="68">
        <v>98.90754877134799</v>
      </c>
      <c r="U19" s="189"/>
      <c r="V19" s="68">
        <v>84.377603731695828</v>
      </c>
      <c r="W19" s="68">
        <v>83.726783617004543</v>
      </c>
      <c r="X19" s="68">
        <v>85.056909958795345</v>
      </c>
    </row>
    <row r="20" spans="1:25" ht="14.25" customHeight="1" x14ac:dyDescent="0.25">
      <c r="A20" s="42">
        <v>2022</v>
      </c>
      <c r="B20" s="68">
        <v>100.42933809190939</v>
      </c>
      <c r="C20" s="68">
        <v>101.25387507476837</v>
      </c>
      <c r="D20" s="68">
        <v>99.573484691520861</v>
      </c>
      <c r="E20" s="68"/>
      <c r="F20" s="68">
        <v>93.253328019490525</v>
      </c>
      <c r="G20" s="68">
        <v>93.60800131046247</v>
      </c>
      <c r="H20" s="68">
        <v>92.885184020596981</v>
      </c>
      <c r="I20" s="68"/>
      <c r="J20" s="68">
        <v>97.959640821417722</v>
      </c>
      <c r="K20" s="68">
        <v>98.907742577309961</v>
      </c>
      <c r="L20" s="68">
        <v>96.977571301082136</v>
      </c>
      <c r="M20" s="68"/>
      <c r="N20" s="68">
        <v>93.256396914503199</v>
      </c>
      <c r="O20" s="68">
        <v>93.731697159741969</v>
      </c>
      <c r="P20" s="68">
        <v>92.76406802579892</v>
      </c>
      <c r="Q20" s="68"/>
      <c r="R20" s="68">
        <v>102.85319482789986</v>
      </c>
      <c r="S20" s="68">
        <v>103.5518156831078</v>
      </c>
      <c r="T20" s="68">
        <v>102.12656028690628</v>
      </c>
      <c r="U20" s="189"/>
      <c r="V20" s="68">
        <v>88.683252949557698</v>
      </c>
      <c r="W20" s="68">
        <v>88.469343058231871</v>
      </c>
      <c r="X20" s="68">
        <v>88.905740318119371</v>
      </c>
    </row>
    <row r="21" spans="1:25" ht="14.25" customHeight="1" x14ac:dyDescent="0.25">
      <c r="A21" s="42">
        <v>2023</v>
      </c>
      <c r="B21" s="68">
        <v>101.09294177948595</v>
      </c>
      <c r="C21" s="68">
        <v>101.59607590803046</v>
      </c>
      <c r="D21" s="68">
        <v>100.56996055663316</v>
      </c>
      <c r="E21" s="68"/>
      <c r="F21" s="68">
        <v>94.505847850368724</v>
      </c>
      <c r="G21" s="68">
        <v>94.588329848361695</v>
      </c>
      <c r="H21" s="68">
        <v>94.420112191174837</v>
      </c>
      <c r="I21" s="68"/>
      <c r="J21" s="68">
        <v>100.59804982304377</v>
      </c>
      <c r="K21" s="68">
        <v>101.22763433344734</v>
      </c>
      <c r="L21" s="68">
        <v>99.945111054515905</v>
      </c>
      <c r="M21" s="68"/>
      <c r="N21" s="68">
        <v>94.876846674311892</v>
      </c>
      <c r="O21" s="68">
        <v>94.973391614596011</v>
      </c>
      <c r="P21" s="68">
        <v>94.776720426961404</v>
      </c>
      <c r="Q21" s="68"/>
      <c r="R21" s="68">
        <v>101.57050149553089</v>
      </c>
      <c r="S21" s="68">
        <v>101.95083857356192</v>
      </c>
      <c r="T21" s="68">
        <v>101.1742960277104</v>
      </c>
      <c r="U21" s="189"/>
      <c r="V21" s="68">
        <v>88.698228173440398</v>
      </c>
      <c r="W21" s="68">
        <v>88.2937464986897</v>
      </c>
      <c r="X21" s="68">
        <v>89.119585596700432</v>
      </c>
    </row>
    <row r="22" spans="1:25" ht="14.25" customHeight="1" x14ac:dyDescent="0.25">
      <c r="A22" s="42">
        <v>2024</v>
      </c>
      <c r="B22" s="68">
        <v>100.46458826451644</v>
      </c>
      <c r="C22" s="68">
        <v>101.15504306439269</v>
      </c>
      <c r="D22" s="68">
        <v>99.747506266760425</v>
      </c>
      <c r="E22" s="68"/>
      <c r="F22" s="68">
        <v>94.715427057575113</v>
      </c>
      <c r="G22" s="68">
        <v>94.903416647838711</v>
      </c>
      <c r="H22" s="68">
        <v>94.520187700896415</v>
      </c>
      <c r="I22" s="68"/>
      <c r="J22" s="68">
        <v>102.40846261003537</v>
      </c>
      <c r="K22" s="68">
        <v>103.24788834600027</v>
      </c>
      <c r="L22" s="68">
        <v>101.53534807197151</v>
      </c>
      <c r="M22" s="68"/>
      <c r="N22" s="68">
        <v>95.919861516301637</v>
      </c>
      <c r="O22" s="68">
        <v>96.103334412987934</v>
      </c>
      <c r="P22" s="68">
        <v>95.729025273648944</v>
      </c>
      <c r="Q22" s="68"/>
      <c r="R22" s="68">
        <v>98.639145733899497</v>
      </c>
      <c r="S22" s="68">
        <v>99.186882775114697</v>
      </c>
      <c r="T22" s="68">
        <v>98.071090911101237</v>
      </c>
      <c r="U22" s="189"/>
      <c r="V22" s="68">
        <v>87.566598396339018</v>
      </c>
      <c r="W22" s="68">
        <v>87.151483766071053</v>
      </c>
      <c r="X22" s="68">
        <v>87.997111306721521</v>
      </c>
    </row>
    <row r="23" spans="1:25" ht="14.25" customHeight="1" thickBot="1" x14ac:dyDescent="0.3">
      <c r="A23" s="42">
        <v>2025</v>
      </c>
      <c r="B23" s="68">
        <v>100.25339196565703</v>
      </c>
      <c r="C23" s="68">
        <v>100.81199723650141</v>
      </c>
      <c r="D23" s="68">
        <v>99.673846174951976</v>
      </c>
      <c r="E23" s="68"/>
      <c r="F23" s="68">
        <v>96.133846184010068</v>
      </c>
      <c r="G23" s="68">
        <v>96.320389572799996</v>
      </c>
      <c r="H23" s="68">
        <v>95.94030981512897</v>
      </c>
      <c r="I23" s="68"/>
      <c r="J23" s="68">
        <v>105.66561232252587</v>
      </c>
      <c r="K23" s="68">
        <v>106.19939529266604</v>
      </c>
      <c r="L23" s="68">
        <v>105.11081035922906</v>
      </c>
      <c r="M23" s="68"/>
      <c r="N23" s="68">
        <v>98.770562157989048</v>
      </c>
      <c r="O23" s="68">
        <v>98.624940557460604</v>
      </c>
      <c r="P23" s="68">
        <v>98.921917960611196</v>
      </c>
      <c r="Q23" s="68"/>
      <c r="R23" s="68">
        <v>95.410437843352568</v>
      </c>
      <c r="S23" s="68">
        <v>95.983087406842841</v>
      </c>
      <c r="T23" s="68">
        <v>94.817288183708044</v>
      </c>
      <c r="U23" s="189"/>
      <c r="V23" s="68">
        <v>87.697165227518795</v>
      </c>
      <c r="W23" s="68">
        <v>87.563410974905139</v>
      </c>
      <c r="X23" s="68">
        <v>87.835707705278196</v>
      </c>
    </row>
    <row r="24" spans="1:25" ht="15" customHeight="1" x14ac:dyDescent="0.25">
      <c r="A24" s="90" t="s">
        <v>917</v>
      </c>
      <c r="B24" s="90"/>
      <c r="C24" s="90"/>
      <c r="D24" s="90"/>
      <c r="E24" s="90"/>
      <c r="F24" s="90"/>
      <c r="G24" s="90"/>
      <c r="H24" s="90"/>
      <c r="I24" s="90"/>
      <c r="J24" s="90"/>
      <c r="K24" s="90"/>
      <c r="L24" s="90"/>
      <c r="M24" s="90"/>
      <c r="N24" s="90"/>
      <c r="O24" s="90"/>
      <c r="P24" s="90"/>
      <c r="Q24" s="90"/>
      <c r="R24" s="90"/>
      <c r="S24" s="90"/>
      <c r="T24" s="90"/>
      <c r="U24" s="90"/>
      <c r="V24" s="90"/>
      <c r="W24" s="90"/>
      <c r="X24" s="90"/>
    </row>
    <row r="25" spans="1:25" ht="15" customHeight="1" x14ac:dyDescent="0.25">
      <c r="A25" s="4" t="s">
        <v>338</v>
      </c>
      <c r="B25" s="4"/>
      <c r="C25" s="4"/>
      <c r="D25" s="4"/>
      <c r="E25" s="4"/>
      <c r="F25" s="4"/>
      <c r="G25" s="4"/>
      <c r="H25" s="4"/>
      <c r="I25" s="4"/>
      <c r="J25" s="4"/>
      <c r="K25" s="4"/>
      <c r="L25" s="4"/>
      <c r="M25" s="4"/>
      <c r="N25" s="4"/>
      <c r="O25" s="4"/>
      <c r="P25" s="4"/>
      <c r="Q25" s="4"/>
      <c r="R25" s="4"/>
      <c r="S25" s="4"/>
      <c r="T25" s="4"/>
      <c r="U25" s="4"/>
      <c r="V25" s="4"/>
      <c r="W25" s="4"/>
      <c r="X25" s="4"/>
    </row>
    <row r="26" spans="1:25" ht="15" customHeight="1" x14ac:dyDescent="0.25">
      <c r="A26" s="4" t="s">
        <v>915</v>
      </c>
      <c r="B26" s="4"/>
      <c r="C26" s="4"/>
      <c r="D26" s="4"/>
      <c r="E26" s="4"/>
      <c r="F26" s="4"/>
      <c r="G26" s="4"/>
      <c r="H26" s="4"/>
      <c r="I26" s="4"/>
      <c r="J26" s="4"/>
      <c r="K26" s="4"/>
      <c r="L26" s="4"/>
      <c r="M26" s="4"/>
      <c r="N26" s="4"/>
      <c r="O26" s="4"/>
      <c r="P26" s="4"/>
      <c r="Q26" s="4"/>
      <c r="R26" s="4"/>
      <c r="S26" s="4"/>
      <c r="T26" s="4"/>
      <c r="U26" s="4"/>
      <c r="V26" s="4"/>
      <c r="W26" s="4"/>
      <c r="X26" s="4"/>
      <c r="Y26" s="4"/>
    </row>
    <row r="27" spans="1:25" ht="15" customHeight="1" x14ac:dyDescent="0.25">
      <c r="A27" s="134" t="s">
        <v>711</v>
      </c>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row>
    <row r="28" spans="1:25" ht="15" customHeight="1" x14ac:dyDescent="0.25">
      <c r="A28" s="4" t="s">
        <v>712</v>
      </c>
      <c r="B28" s="4"/>
      <c r="C28" s="4"/>
      <c r="D28" s="4"/>
      <c r="E28" s="4"/>
      <c r="F28" s="4"/>
      <c r="G28" s="4"/>
      <c r="H28" s="4"/>
      <c r="I28" s="4"/>
      <c r="J28" s="4"/>
      <c r="K28" s="4"/>
      <c r="L28" s="4"/>
      <c r="M28" s="4"/>
      <c r="N28" s="4"/>
      <c r="O28" s="4"/>
      <c r="P28" s="4"/>
      <c r="Q28" s="4"/>
      <c r="R28" s="4"/>
      <c r="S28" s="4"/>
      <c r="T28" s="4"/>
      <c r="U28" s="4"/>
      <c r="V28" s="4"/>
      <c r="W28" s="4"/>
      <c r="X28" s="4"/>
      <c r="Y28" s="4"/>
    </row>
  </sheetData>
  <mergeCells count="16">
    <mergeCell ref="A6:X6"/>
    <mergeCell ref="A1:X1"/>
    <mergeCell ref="A2:X2"/>
    <mergeCell ref="A3:X3"/>
    <mergeCell ref="A4:X4"/>
    <mergeCell ref="A5:X5"/>
    <mergeCell ref="A7:A9"/>
    <mergeCell ref="B7:H7"/>
    <mergeCell ref="J7:P7"/>
    <mergeCell ref="R7:X7"/>
    <mergeCell ref="B8:D8"/>
    <mergeCell ref="F8:H8"/>
    <mergeCell ref="J8:L8"/>
    <mergeCell ref="N8:P8"/>
    <mergeCell ref="R8:T8"/>
    <mergeCell ref="V8:X8"/>
  </mergeCells>
  <conditionalFormatting sqref="B11:T23">
    <cfRule type="cellIs" dxfId="62" priority="2" operator="equal">
      <formula>0</formula>
    </cfRule>
  </conditionalFormatting>
  <conditionalFormatting sqref="V11:X23">
    <cfRule type="cellIs" dxfId="61" priority="1" operator="equal">
      <formula>0</formula>
    </cfRule>
  </conditionalFormatting>
  <hyperlinks>
    <hyperlink ref="Y2" location="Contenido!A1" display="Contenido" xr:uid="{F0F7483B-3FBF-4AA0-A47C-1533F05250C8}"/>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ADF8-8164-4FDE-938F-B085D7B8ACB6}">
  <sheetPr codeName="Hoja167">
    <tabColor rgb="FFAFCAFF"/>
    <pageSetUpPr fitToPage="1"/>
  </sheetPr>
  <dimension ref="A1:Y28"/>
  <sheetViews>
    <sheetView showGridLines="0" showOutlineSymbols="0" showWhiteSpace="0" zoomScaleNormal="100" workbookViewId="0">
      <selection activeCell="C35" sqref="C35"/>
    </sheetView>
  </sheetViews>
  <sheetFormatPr baseColWidth="10" defaultColWidth="10" defaultRowHeight="13" x14ac:dyDescent="0.25"/>
  <cols>
    <col min="1" max="1" width="9.83203125" style="8" customWidth="1"/>
    <col min="2" max="4" width="7.83203125" style="229" customWidth="1"/>
    <col min="5" max="5" width="1.75" style="229" customWidth="1"/>
    <col min="6" max="8" width="7.83203125" style="8" customWidth="1"/>
    <col min="9" max="9" width="1.75" style="8" customWidth="1"/>
    <col min="10" max="12" width="7.83203125" style="229" customWidth="1"/>
    <col min="13" max="13" width="1.75" style="229" customWidth="1"/>
    <col min="14" max="16" width="7.83203125" style="8" customWidth="1"/>
    <col min="17" max="17" width="1.75" style="8" customWidth="1"/>
    <col min="18" max="20" width="7.83203125" style="229" customWidth="1"/>
    <col min="21" max="21" width="1.75" style="229" customWidth="1"/>
    <col min="22" max="24" width="7.83203125" style="8" customWidth="1"/>
    <col min="25" max="25" width="11" style="8" customWidth="1"/>
    <col min="26" max="16384" width="10" style="8"/>
  </cols>
  <sheetData>
    <row r="1" spans="1:25" ht="14.5" x14ac:dyDescent="0.25">
      <c r="A1" s="475" t="s">
        <v>730</v>
      </c>
      <c r="B1" s="475"/>
      <c r="C1" s="475"/>
      <c r="D1" s="475"/>
      <c r="E1" s="475"/>
      <c r="F1" s="475"/>
      <c r="G1" s="475"/>
      <c r="H1" s="475"/>
      <c r="I1" s="475"/>
      <c r="J1" s="475"/>
      <c r="K1" s="475"/>
      <c r="L1" s="475"/>
      <c r="M1" s="475"/>
      <c r="N1" s="475"/>
      <c r="O1" s="475"/>
      <c r="P1" s="475"/>
      <c r="Q1" s="475"/>
      <c r="R1" s="475"/>
      <c r="S1" s="475"/>
      <c r="T1" s="475"/>
      <c r="U1" s="475"/>
      <c r="V1" s="475"/>
      <c r="W1" s="475"/>
      <c r="X1" s="475"/>
    </row>
    <row r="2" spans="1:25" ht="14.5" x14ac:dyDescent="0.25">
      <c r="A2" s="475" t="s">
        <v>731</v>
      </c>
      <c r="B2" s="475"/>
      <c r="C2" s="475"/>
      <c r="D2" s="475"/>
      <c r="E2" s="475"/>
      <c r="F2" s="475"/>
      <c r="G2" s="475"/>
      <c r="H2" s="475"/>
      <c r="I2" s="475"/>
      <c r="J2" s="475"/>
      <c r="K2" s="475"/>
      <c r="L2" s="475"/>
      <c r="M2" s="475"/>
      <c r="N2" s="475"/>
      <c r="O2" s="475"/>
      <c r="P2" s="475"/>
      <c r="Q2" s="475"/>
      <c r="R2" s="475"/>
      <c r="S2" s="475"/>
      <c r="T2" s="475"/>
      <c r="U2" s="475"/>
      <c r="V2" s="475"/>
      <c r="W2" s="475"/>
      <c r="X2" s="475"/>
      <c r="Y2" s="91" t="s">
        <v>0</v>
      </c>
    </row>
    <row r="3" spans="1:25" ht="14.5" x14ac:dyDescent="0.25">
      <c r="A3" s="474" t="s">
        <v>721</v>
      </c>
      <c r="B3" s="474"/>
      <c r="C3" s="474"/>
      <c r="D3" s="474"/>
      <c r="E3" s="474"/>
      <c r="F3" s="474"/>
      <c r="G3" s="474"/>
      <c r="H3" s="474"/>
      <c r="I3" s="474"/>
      <c r="J3" s="474"/>
      <c r="K3" s="474"/>
      <c r="L3" s="474"/>
      <c r="M3" s="474"/>
      <c r="N3" s="474"/>
      <c r="O3" s="474"/>
      <c r="P3" s="474"/>
      <c r="Q3" s="474"/>
      <c r="R3" s="474"/>
      <c r="S3" s="474"/>
      <c r="T3" s="474"/>
      <c r="U3" s="474"/>
      <c r="V3" s="474"/>
      <c r="W3" s="474"/>
      <c r="X3" s="474"/>
    </row>
    <row r="4" spans="1:25" ht="14.5" x14ac:dyDescent="0.25">
      <c r="A4" s="474" t="s">
        <v>901</v>
      </c>
      <c r="B4" s="474"/>
      <c r="C4" s="474"/>
      <c r="D4" s="474"/>
      <c r="E4" s="474"/>
      <c r="F4" s="474"/>
      <c r="G4" s="474"/>
      <c r="H4" s="474"/>
      <c r="I4" s="474"/>
      <c r="J4" s="474"/>
      <c r="K4" s="474"/>
      <c r="L4" s="474"/>
      <c r="M4" s="474"/>
      <c r="N4" s="474"/>
      <c r="O4" s="474"/>
      <c r="P4" s="474"/>
      <c r="Q4" s="474"/>
      <c r="R4" s="474"/>
      <c r="S4" s="474"/>
      <c r="T4" s="474"/>
      <c r="U4" s="474"/>
      <c r="V4" s="474"/>
      <c r="W4" s="474"/>
      <c r="X4" s="474"/>
    </row>
    <row r="5" spans="1:25" ht="14.5" x14ac:dyDescent="0.25">
      <c r="A5" s="475" t="s">
        <v>910</v>
      </c>
      <c r="B5" s="475"/>
      <c r="C5" s="475"/>
      <c r="D5" s="475"/>
      <c r="E5" s="475"/>
      <c r="F5" s="475"/>
      <c r="G5" s="475"/>
      <c r="H5" s="475"/>
      <c r="I5" s="475"/>
      <c r="J5" s="475"/>
      <c r="K5" s="475"/>
      <c r="L5" s="475"/>
      <c r="M5" s="475"/>
      <c r="N5" s="475"/>
      <c r="O5" s="475"/>
      <c r="P5" s="475"/>
      <c r="Q5" s="475"/>
      <c r="R5" s="475"/>
      <c r="S5" s="475"/>
      <c r="T5" s="475"/>
      <c r="U5" s="475"/>
      <c r="V5" s="475"/>
      <c r="W5" s="475"/>
      <c r="X5" s="475"/>
    </row>
    <row r="6" spans="1:25" x14ac:dyDescent="0.25">
      <c r="A6" s="495" t="s">
        <v>722</v>
      </c>
      <c r="B6" s="495"/>
      <c r="C6" s="495"/>
      <c r="D6" s="495"/>
      <c r="E6" s="495"/>
      <c r="F6" s="495"/>
      <c r="G6" s="495"/>
      <c r="H6" s="495"/>
      <c r="I6" s="495"/>
      <c r="J6" s="495"/>
      <c r="K6" s="495"/>
      <c r="L6" s="495"/>
      <c r="M6" s="495"/>
      <c r="N6" s="495"/>
      <c r="O6" s="495"/>
      <c r="P6" s="495"/>
      <c r="Q6" s="495"/>
      <c r="R6" s="495"/>
      <c r="S6" s="495"/>
      <c r="T6" s="495"/>
      <c r="U6" s="495"/>
      <c r="V6" s="495"/>
      <c r="W6" s="495"/>
      <c r="X6" s="495"/>
    </row>
    <row r="7" spans="1:25" ht="18.75" customHeight="1" x14ac:dyDescent="0.25">
      <c r="A7" s="473" t="s">
        <v>612</v>
      </c>
      <c r="B7" s="493" t="s">
        <v>229</v>
      </c>
      <c r="C7" s="493"/>
      <c r="D7" s="493"/>
      <c r="E7" s="493"/>
      <c r="F7" s="493"/>
      <c r="G7" s="493"/>
      <c r="H7" s="493"/>
      <c r="I7" s="143"/>
      <c r="J7" s="493" t="s">
        <v>518</v>
      </c>
      <c r="K7" s="493"/>
      <c r="L7" s="493"/>
      <c r="M7" s="493"/>
      <c r="N7" s="493"/>
      <c r="O7" s="493"/>
      <c r="P7" s="493"/>
      <c r="Q7" s="143"/>
      <c r="R7" s="493" t="s">
        <v>693</v>
      </c>
      <c r="S7" s="493"/>
      <c r="T7" s="493"/>
      <c r="U7" s="493"/>
      <c r="V7" s="493"/>
      <c r="W7" s="493"/>
      <c r="X7" s="493"/>
    </row>
    <row r="8" spans="1:25" ht="18.75" customHeight="1" x14ac:dyDescent="0.25">
      <c r="A8" s="473"/>
      <c r="B8" s="494" t="s">
        <v>724</v>
      </c>
      <c r="C8" s="494"/>
      <c r="D8" s="494"/>
      <c r="E8" s="127"/>
      <c r="F8" s="494" t="s">
        <v>725</v>
      </c>
      <c r="G8" s="494"/>
      <c r="H8" s="494"/>
      <c r="I8" s="143"/>
      <c r="J8" s="494" t="s">
        <v>724</v>
      </c>
      <c r="K8" s="494"/>
      <c r="L8" s="494"/>
      <c r="M8" s="127"/>
      <c r="N8" s="494" t="s">
        <v>725</v>
      </c>
      <c r="O8" s="494"/>
      <c r="P8" s="494"/>
      <c r="Q8" s="143"/>
      <c r="R8" s="494" t="s">
        <v>724</v>
      </c>
      <c r="S8" s="494"/>
      <c r="T8" s="494"/>
      <c r="U8" s="127"/>
      <c r="V8" s="494" t="s">
        <v>725</v>
      </c>
      <c r="W8" s="494"/>
      <c r="X8" s="494"/>
    </row>
    <row r="9" spans="1:25" ht="18.75" customHeight="1" x14ac:dyDescent="0.25">
      <c r="A9" s="473"/>
      <c r="B9" s="141" t="s">
        <v>188</v>
      </c>
      <c r="C9" s="142" t="s">
        <v>726</v>
      </c>
      <c r="D9" s="142" t="s">
        <v>727</v>
      </c>
      <c r="E9" s="149"/>
      <c r="F9" s="141" t="s">
        <v>188</v>
      </c>
      <c r="G9" s="142" t="s">
        <v>726</v>
      </c>
      <c r="H9" s="142" t="s">
        <v>727</v>
      </c>
      <c r="I9" s="149"/>
      <c r="J9" s="141" t="s">
        <v>188</v>
      </c>
      <c r="K9" s="142" t="s">
        <v>726</v>
      </c>
      <c r="L9" s="142" t="s">
        <v>727</v>
      </c>
      <c r="M9" s="149"/>
      <c r="N9" s="141" t="s">
        <v>188</v>
      </c>
      <c r="O9" s="142" t="s">
        <v>726</v>
      </c>
      <c r="P9" s="142" t="s">
        <v>727</v>
      </c>
      <c r="Q9" s="149"/>
      <c r="R9" s="141" t="s">
        <v>188</v>
      </c>
      <c r="S9" s="142" t="s">
        <v>726</v>
      </c>
      <c r="T9" s="142" t="s">
        <v>727</v>
      </c>
      <c r="U9" s="149"/>
      <c r="V9" s="141" t="s">
        <v>188</v>
      </c>
      <c r="W9" s="142" t="s">
        <v>726</v>
      </c>
      <c r="X9" s="142" t="s">
        <v>727</v>
      </c>
    </row>
    <row r="11" spans="1:25" ht="14.25" customHeight="1" x14ac:dyDescent="0.25">
      <c r="A11" s="42">
        <v>2013</v>
      </c>
      <c r="B11" s="68">
        <v>88.484935600447145</v>
      </c>
      <c r="C11" s="68">
        <v>85.992582106693064</v>
      </c>
      <c r="D11" s="68">
        <v>91.072224569849851</v>
      </c>
      <c r="E11" s="68"/>
      <c r="F11" s="68">
        <v>68.493358957070029</v>
      </c>
      <c r="G11" s="68">
        <v>66.28893616534738</v>
      </c>
      <c r="H11" s="68">
        <v>70.781749744017802</v>
      </c>
      <c r="I11" s="68"/>
      <c r="J11" s="68">
        <v>98.844256696450799</v>
      </c>
      <c r="K11" s="68">
        <v>98.987687791586708</v>
      </c>
      <c r="L11" s="68">
        <v>98.694917527109965</v>
      </c>
      <c r="M11" s="68"/>
      <c r="N11" s="68">
        <v>69.748110456118425</v>
      </c>
      <c r="O11" s="68">
        <v>67.829202234159439</v>
      </c>
      <c r="P11" s="68">
        <v>71.746060479696567</v>
      </c>
      <c r="Q11" s="68"/>
      <c r="R11" s="68">
        <v>73.235674734269608</v>
      </c>
      <c r="S11" s="68">
        <v>66.794020798401803</v>
      </c>
      <c r="T11" s="68">
        <v>79.893407509834518</v>
      </c>
      <c r="U11" s="189"/>
      <c r="V11" s="68">
        <v>38.665724938129941</v>
      </c>
      <c r="W11" s="68">
        <v>34.201928273613561</v>
      </c>
      <c r="X11" s="68">
        <v>43.279255198011008</v>
      </c>
    </row>
    <row r="12" spans="1:25" ht="14.25" customHeight="1" x14ac:dyDescent="0.25">
      <c r="A12" s="42">
        <v>2014</v>
      </c>
      <c r="B12" s="68">
        <v>91.775723324990906</v>
      </c>
      <c r="C12" s="68">
        <v>89.277347690858605</v>
      </c>
      <c r="D12" s="68">
        <v>94.371583947605814</v>
      </c>
      <c r="E12" s="68"/>
      <c r="F12" s="68">
        <v>69.13531271257402</v>
      </c>
      <c r="G12" s="68">
        <v>67.047192598682983</v>
      </c>
      <c r="H12" s="68">
        <v>71.304909912004945</v>
      </c>
      <c r="I12" s="68"/>
      <c r="J12" s="68">
        <v>100.50020452854311</v>
      </c>
      <c r="K12" s="68">
        <v>101.01633948353621</v>
      </c>
      <c r="L12" s="68">
        <v>99.964394081066558</v>
      </c>
      <c r="M12" s="68"/>
      <c r="N12" s="68">
        <v>69.375844839724436</v>
      </c>
      <c r="O12" s="68">
        <v>67.499106057505969</v>
      </c>
      <c r="P12" s="68">
        <v>71.324126460585717</v>
      </c>
      <c r="Q12" s="68"/>
      <c r="R12" s="68">
        <v>79.016853460401805</v>
      </c>
      <c r="S12" s="68">
        <v>72.127917840059766</v>
      </c>
      <c r="T12" s="68">
        <v>86.18365284412917</v>
      </c>
      <c r="U12" s="189"/>
      <c r="V12" s="68">
        <v>38.77280318343675</v>
      </c>
      <c r="W12" s="68">
        <v>34.684194533900339</v>
      </c>
      <c r="X12" s="68">
        <v>43.026324999386759</v>
      </c>
    </row>
    <row r="13" spans="1:25" ht="14.25" customHeight="1" x14ac:dyDescent="0.25">
      <c r="A13" s="42">
        <v>2015</v>
      </c>
      <c r="B13" s="68">
        <v>93.537243710913614</v>
      </c>
      <c r="C13" s="68">
        <v>91.430748694177112</v>
      </c>
      <c r="D13" s="68">
        <v>95.726526173183444</v>
      </c>
      <c r="E13" s="68"/>
      <c r="F13" s="68">
        <v>69.612988288318817</v>
      </c>
      <c r="G13" s="68">
        <v>68.010888171307784</v>
      </c>
      <c r="H13" s="68">
        <v>71.278052606584623</v>
      </c>
      <c r="I13" s="68"/>
      <c r="J13" s="68">
        <v>100.33171397766682</v>
      </c>
      <c r="K13" s="68">
        <v>101.6567984103761</v>
      </c>
      <c r="L13" s="68">
        <v>98.960428888480081</v>
      </c>
      <c r="M13" s="68"/>
      <c r="N13" s="68">
        <v>68.566474108406027</v>
      </c>
      <c r="O13" s="68">
        <v>67.464378374980811</v>
      </c>
      <c r="P13" s="68">
        <v>69.706995730120667</v>
      </c>
      <c r="Q13" s="68"/>
      <c r="R13" s="68">
        <v>83.834931398148967</v>
      </c>
      <c r="S13" s="68">
        <v>76.902364025534411</v>
      </c>
      <c r="T13" s="68">
        <v>91.084091689405355</v>
      </c>
      <c r="U13" s="189"/>
      <c r="V13" s="68">
        <v>39.923692408851267</v>
      </c>
      <c r="W13" s="68">
        <v>36.009505382540233</v>
      </c>
      <c r="X13" s="68">
        <v>44.016630513682635</v>
      </c>
    </row>
    <row r="14" spans="1:25" ht="14.25" customHeight="1" x14ac:dyDescent="0.25">
      <c r="A14" s="42">
        <v>2016</v>
      </c>
      <c r="B14" s="68">
        <v>94.445384961087228</v>
      </c>
      <c r="C14" s="68">
        <v>92.207248821139132</v>
      </c>
      <c r="D14" s="68">
        <v>96.760702158289746</v>
      </c>
      <c r="E14" s="68"/>
      <c r="F14" s="68">
        <v>72.22355735555324</v>
      </c>
      <c r="G14" s="68">
        <v>70.649365814713107</v>
      </c>
      <c r="H14" s="68">
        <v>73.852034140831535</v>
      </c>
      <c r="I14" s="68"/>
      <c r="J14" s="68">
        <v>100.39841529268405</v>
      </c>
      <c r="K14" s="68">
        <v>101.74893072513865</v>
      </c>
      <c r="L14" s="68">
        <v>99.000956654922533</v>
      </c>
      <c r="M14" s="68"/>
      <c r="N14" s="68">
        <v>72.788358003498274</v>
      </c>
      <c r="O14" s="68">
        <v>71.952359326569379</v>
      </c>
      <c r="P14" s="68">
        <v>73.653415554235124</v>
      </c>
      <c r="Q14" s="68"/>
      <c r="R14" s="68">
        <v>86.134086939825892</v>
      </c>
      <c r="S14" s="68">
        <v>78.881499862123789</v>
      </c>
      <c r="T14" s="68">
        <v>93.633992868071388</v>
      </c>
      <c r="U14" s="189"/>
      <c r="V14" s="68">
        <v>45.513829441885569</v>
      </c>
      <c r="W14" s="68">
        <v>41.236629898625125</v>
      </c>
      <c r="X14" s="68">
        <v>49.936884810557082</v>
      </c>
    </row>
    <row r="15" spans="1:25" ht="14.25" customHeight="1" x14ac:dyDescent="0.25">
      <c r="A15" s="42">
        <v>2017</v>
      </c>
      <c r="B15" s="68">
        <v>95.318887059913607</v>
      </c>
      <c r="C15" s="68">
        <v>92.595088613979939</v>
      </c>
      <c r="D15" s="68">
        <v>98.133768614448286</v>
      </c>
      <c r="E15" s="68"/>
      <c r="F15" s="68">
        <v>75.039837829010182</v>
      </c>
      <c r="G15" s="68">
        <v>72.993690342158928</v>
      </c>
      <c r="H15" s="68">
        <v>77.154407953386908</v>
      </c>
      <c r="I15" s="68"/>
      <c r="J15" s="68">
        <v>99.589706909734716</v>
      </c>
      <c r="K15" s="68">
        <v>99.949139874677627</v>
      </c>
      <c r="L15" s="68">
        <v>99.21905996165053</v>
      </c>
      <c r="M15" s="68"/>
      <c r="N15" s="68">
        <v>76.801146259825245</v>
      </c>
      <c r="O15" s="68">
        <v>75.096223112022088</v>
      </c>
      <c r="P15" s="68">
        <v>78.559261466513945</v>
      </c>
      <c r="Q15" s="68"/>
      <c r="R15" s="68">
        <v>89.158230179198355</v>
      </c>
      <c r="S15" s="68">
        <v>82.014485898822002</v>
      </c>
      <c r="T15" s="68">
        <v>96.564011213201169</v>
      </c>
      <c r="U15" s="189"/>
      <c r="V15" s="68">
        <v>50.120079437392128</v>
      </c>
      <c r="W15" s="68">
        <v>45.494173816406338</v>
      </c>
      <c r="X15" s="68">
        <v>54.915666004941968</v>
      </c>
    </row>
    <row r="16" spans="1:25" ht="14.25" customHeight="1" x14ac:dyDescent="0.25">
      <c r="A16" s="42">
        <v>2018</v>
      </c>
      <c r="B16" s="68">
        <v>96.843534389966322</v>
      </c>
      <c r="C16" s="68">
        <v>93.95534954896938</v>
      </c>
      <c r="D16" s="68">
        <v>99.832643565324744</v>
      </c>
      <c r="E16" s="68"/>
      <c r="F16" s="68">
        <v>72.706775854270759</v>
      </c>
      <c r="G16" s="68">
        <v>70.837895150009089</v>
      </c>
      <c r="H16" s="68">
        <v>74.640962469151887</v>
      </c>
      <c r="I16" s="68"/>
      <c r="J16" s="68">
        <v>99.385827182319773</v>
      </c>
      <c r="K16" s="68">
        <v>99.361161466535279</v>
      </c>
      <c r="L16" s="68">
        <v>99.41132968480224</v>
      </c>
      <c r="M16" s="68"/>
      <c r="N16" s="68">
        <v>72.17235134376277</v>
      </c>
      <c r="O16" s="68">
        <v>70.390503085545646</v>
      </c>
      <c r="P16" s="68">
        <v>74.014648969565016</v>
      </c>
      <c r="Q16" s="68"/>
      <c r="R16" s="68">
        <v>93.070698898139995</v>
      </c>
      <c r="S16" s="68">
        <v>85.942607141643705</v>
      </c>
      <c r="T16" s="68">
        <v>100.45866397787174</v>
      </c>
      <c r="U16" s="189"/>
      <c r="V16" s="68">
        <v>45.580571150209451</v>
      </c>
      <c r="W16" s="68">
        <v>41.654447282866478</v>
      </c>
      <c r="X16" s="68">
        <v>49.649832184089391</v>
      </c>
    </row>
    <row r="17" spans="1:25" ht="14.25" customHeight="1" x14ac:dyDescent="0.25">
      <c r="A17" s="42">
        <v>2019</v>
      </c>
      <c r="B17" s="68">
        <v>101.84254739929577</v>
      </c>
      <c r="C17" s="68">
        <v>99.316235673265467</v>
      </c>
      <c r="D17" s="68">
        <v>104.45898568298857</v>
      </c>
      <c r="E17" s="68"/>
      <c r="F17" s="68">
        <v>75.525581128898949</v>
      </c>
      <c r="G17" s="68">
        <v>73.822999137634952</v>
      </c>
      <c r="H17" s="68">
        <v>77.288902993405713</v>
      </c>
      <c r="I17" s="68"/>
      <c r="J17" s="68">
        <v>101.4551388011415</v>
      </c>
      <c r="K17" s="68">
        <v>101.4176129881007</v>
      </c>
      <c r="L17" s="68">
        <v>101.49416298570884</v>
      </c>
      <c r="M17" s="68"/>
      <c r="N17" s="68">
        <v>73.838851870576434</v>
      </c>
      <c r="O17" s="68">
        <v>71.90413531024025</v>
      </c>
      <c r="P17" s="68">
        <v>75.850819900529615</v>
      </c>
      <c r="Q17" s="68"/>
      <c r="R17" s="68">
        <v>102.4200650161204</v>
      </c>
      <c r="S17" s="68">
        <v>96.167913847556036</v>
      </c>
      <c r="T17" s="68">
        <v>108.85582037291537</v>
      </c>
      <c r="U17" s="189"/>
      <c r="V17" s="68">
        <v>50.012616629428429</v>
      </c>
      <c r="W17" s="68">
        <v>46.173430348671893</v>
      </c>
      <c r="X17" s="68">
        <v>53.964546614158159</v>
      </c>
    </row>
    <row r="18" spans="1:25" ht="14.25" customHeight="1" x14ac:dyDescent="0.25">
      <c r="A18" s="42">
        <v>2020</v>
      </c>
      <c r="B18" s="68">
        <v>102.26190769204113</v>
      </c>
      <c r="C18" s="68">
        <v>99.585226815601615</v>
      </c>
      <c r="D18" s="68">
        <v>105.04454856381263</v>
      </c>
      <c r="E18" s="68"/>
      <c r="F18" s="68">
        <v>74.294602782325796</v>
      </c>
      <c r="G18" s="68">
        <v>72.927206740834905</v>
      </c>
      <c r="H18" s="68">
        <v>75.716129026430195</v>
      </c>
      <c r="I18" s="68"/>
      <c r="J18" s="68">
        <v>98.72802807842622</v>
      </c>
      <c r="K18" s="68">
        <v>98.451742777799595</v>
      </c>
      <c r="L18" s="68">
        <v>99.016695107802235</v>
      </c>
      <c r="M18" s="68"/>
      <c r="N18" s="68">
        <v>72.205559205518696</v>
      </c>
      <c r="O18" s="68">
        <v>70.591091230141117</v>
      </c>
      <c r="P18" s="68">
        <v>73.892379580753854</v>
      </c>
      <c r="Q18" s="68"/>
      <c r="R18" s="68">
        <v>107.65483955491273</v>
      </c>
      <c r="S18" s="68">
        <v>101.32578579193481</v>
      </c>
      <c r="T18" s="68">
        <v>114.18426091872007</v>
      </c>
      <c r="U18" s="189"/>
      <c r="V18" s="68">
        <v>52.229005798998671</v>
      </c>
      <c r="W18" s="68">
        <v>49.147126954882545</v>
      </c>
      <c r="X18" s="68">
        <v>55.408451940402529</v>
      </c>
    </row>
    <row r="19" spans="1:25" ht="14.25" customHeight="1" x14ac:dyDescent="0.25">
      <c r="A19" s="42">
        <v>2021</v>
      </c>
      <c r="B19" s="68">
        <v>108.20833824844125</v>
      </c>
      <c r="C19" s="68">
        <v>104.2290972145512</v>
      </c>
      <c r="D19" s="68">
        <v>112.35509421437695</v>
      </c>
      <c r="E19" s="68"/>
      <c r="F19" s="68">
        <v>77.265526401302836</v>
      </c>
      <c r="G19" s="68">
        <v>75.829070617069263</v>
      </c>
      <c r="H19" s="68">
        <v>78.762452961504266</v>
      </c>
      <c r="I19" s="68"/>
      <c r="J19" s="68">
        <v>100.7194667321582</v>
      </c>
      <c r="K19" s="68">
        <v>99.511981280596927</v>
      </c>
      <c r="L19" s="68">
        <v>101.98299062891327</v>
      </c>
      <c r="M19" s="68"/>
      <c r="N19" s="68">
        <v>74.723744257354113</v>
      </c>
      <c r="O19" s="68">
        <v>73.103248095828661</v>
      </c>
      <c r="P19" s="68">
        <v>76.419446364605065</v>
      </c>
      <c r="Q19" s="68"/>
      <c r="R19" s="68">
        <v>119.68707246705945</v>
      </c>
      <c r="S19" s="68">
        <v>111.49650445236891</v>
      </c>
      <c r="T19" s="68">
        <v>128.1685944203947</v>
      </c>
      <c r="U19" s="189"/>
      <c r="V19" s="68">
        <v>56.627244597811391</v>
      </c>
      <c r="W19" s="68">
        <v>53.545708299952402</v>
      </c>
      <c r="X19" s="68">
        <v>59.81824645670725</v>
      </c>
    </row>
    <row r="20" spans="1:25" ht="14.25" customHeight="1" x14ac:dyDescent="0.25">
      <c r="A20" s="42">
        <v>2022</v>
      </c>
      <c r="B20" s="68">
        <v>106.79836437179429</v>
      </c>
      <c r="C20" s="68">
        <v>102.86237461260239</v>
      </c>
      <c r="D20" s="68">
        <v>110.91439535491364</v>
      </c>
      <c r="E20" s="68"/>
      <c r="F20" s="68">
        <v>80.926783908626447</v>
      </c>
      <c r="G20" s="68">
        <v>79.235399578035867</v>
      </c>
      <c r="H20" s="68">
        <v>82.695536048495512</v>
      </c>
      <c r="I20" s="68"/>
      <c r="J20" s="68">
        <v>101.94276696897448</v>
      </c>
      <c r="K20" s="68">
        <v>100.86057568846233</v>
      </c>
      <c r="L20" s="68">
        <v>103.07673285479264</v>
      </c>
      <c r="M20" s="68"/>
      <c r="N20" s="68">
        <v>79.138212410987848</v>
      </c>
      <c r="O20" s="68">
        <v>77.514095069733244</v>
      </c>
      <c r="P20" s="68">
        <v>80.840031389493021</v>
      </c>
      <c r="Q20" s="68"/>
      <c r="R20" s="68">
        <v>114.0521983192903</v>
      </c>
      <c r="S20" s="68">
        <v>105.86021001318746</v>
      </c>
      <c r="T20" s="68">
        <v>122.59327164873545</v>
      </c>
      <c r="U20" s="189"/>
      <c r="V20" s="68">
        <v>59.432184723746161</v>
      </c>
      <c r="W20" s="68">
        <v>55.997407646808142</v>
      </c>
      <c r="X20" s="68">
        <v>63.01332788316325</v>
      </c>
    </row>
    <row r="21" spans="1:25" ht="14.25" customHeight="1" x14ac:dyDescent="0.25">
      <c r="A21" s="42">
        <v>2023</v>
      </c>
      <c r="B21" s="68">
        <v>103.51666245452029</v>
      </c>
      <c r="C21" s="68">
        <v>100.64451294879355</v>
      </c>
      <c r="D21" s="68">
        <v>106.51988933931547</v>
      </c>
      <c r="E21" s="68"/>
      <c r="F21" s="68">
        <v>80.126159880015834</v>
      </c>
      <c r="G21" s="68">
        <v>78.714603285214324</v>
      </c>
      <c r="H21" s="68">
        <v>81.602136219849569</v>
      </c>
      <c r="I21" s="68"/>
      <c r="J21" s="68">
        <v>99.696071470781007</v>
      </c>
      <c r="K21" s="68">
        <v>99.425645478781547</v>
      </c>
      <c r="L21" s="68">
        <v>99.978427641789381</v>
      </c>
      <c r="M21" s="68"/>
      <c r="N21" s="68">
        <v>78.845277889900942</v>
      </c>
      <c r="O21" s="68">
        <v>77.659825613139901</v>
      </c>
      <c r="P21" s="68">
        <v>80.083027868386864</v>
      </c>
      <c r="Q21" s="68"/>
      <c r="R21" s="68">
        <v>109.13161401629254</v>
      </c>
      <c r="S21" s="68">
        <v>102.43268280446686</v>
      </c>
      <c r="T21" s="68">
        <v>116.15127022073726</v>
      </c>
      <c r="U21" s="189"/>
      <c r="V21" s="68">
        <v>58.913265659978762</v>
      </c>
      <c r="W21" s="68">
        <v>55.626732165194781</v>
      </c>
      <c r="X21" s="68">
        <v>62.357148647917114</v>
      </c>
    </row>
    <row r="22" spans="1:25" ht="14.25" customHeight="1" x14ac:dyDescent="0.25">
      <c r="A22" s="42">
        <v>2024</v>
      </c>
      <c r="B22" s="68">
        <v>102.021925957742</v>
      </c>
      <c r="C22" s="68">
        <v>99.079252709239213</v>
      </c>
      <c r="D22" s="68">
        <v>105.094974029683</v>
      </c>
      <c r="E22" s="68"/>
      <c r="F22" s="68">
        <v>80.183892895392077</v>
      </c>
      <c r="G22" s="68">
        <v>78.700649630746796</v>
      </c>
      <c r="H22" s="68">
        <v>81.732851094185236</v>
      </c>
      <c r="I22" s="68"/>
      <c r="J22" s="68">
        <v>98.78127857412629</v>
      </c>
      <c r="K22" s="68">
        <v>98.497075240308988</v>
      </c>
      <c r="L22" s="68">
        <v>99.077881886489237</v>
      </c>
      <c r="M22" s="68"/>
      <c r="N22" s="68">
        <v>79.524433461689043</v>
      </c>
      <c r="O22" s="68">
        <v>78.298047918182178</v>
      </c>
      <c r="P22" s="68">
        <v>80.804327013789262</v>
      </c>
      <c r="Q22" s="68"/>
      <c r="R22" s="68">
        <v>106.85096315159713</v>
      </c>
      <c r="S22" s="68">
        <v>99.946099878949013</v>
      </c>
      <c r="T22" s="68">
        <v>114.06868872664606</v>
      </c>
      <c r="U22" s="189"/>
      <c r="V22" s="68">
        <v>58.314401444242684</v>
      </c>
      <c r="W22" s="68">
        <v>55.078964221196323</v>
      </c>
      <c r="X22" s="68">
        <v>61.696437708994232</v>
      </c>
    </row>
    <row r="23" spans="1:25" ht="14.25" customHeight="1" thickBot="1" x14ac:dyDescent="0.3">
      <c r="A23" s="42">
        <v>2025</v>
      </c>
      <c r="B23" s="68">
        <v>102.44677811565113</v>
      </c>
      <c r="C23" s="68">
        <v>99.399599713302251</v>
      </c>
      <c r="D23" s="68">
        <v>105.6243463075254</v>
      </c>
      <c r="E23" s="68"/>
      <c r="F23" s="68">
        <v>81.86228964590893</v>
      </c>
      <c r="G23" s="68">
        <v>80.170291947762877</v>
      </c>
      <c r="H23" s="68">
        <v>83.626688495089866</v>
      </c>
      <c r="I23" s="68"/>
      <c r="J23" s="68">
        <v>99.770898878923106</v>
      </c>
      <c r="K23" s="68">
        <v>99.206108038565773</v>
      </c>
      <c r="L23" s="68">
        <v>100.35825433695153</v>
      </c>
      <c r="M23" s="68"/>
      <c r="N23" s="68">
        <v>81.731019831482939</v>
      </c>
      <c r="O23" s="68">
        <v>80.585803005518898</v>
      </c>
      <c r="P23" s="68">
        <v>82.921990550714881</v>
      </c>
      <c r="Q23" s="68"/>
      <c r="R23" s="68">
        <v>106.53977744709509</v>
      </c>
      <c r="S23" s="68">
        <v>99.694565895550852</v>
      </c>
      <c r="T23" s="68">
        <v>113.70771940516047</v>
      </c>
      <c r="U23" s="189"/>
      <c r="V23" s="68">
        <v>59.958797518374936</v>
      </c>
      <c r="W23" s="68">
        <v>56.546498788344849</v>
      </c>
      <c r="X23" s="68">
        <v>63.531975506558261</v>
      </c>
    </row>
    <row r="24" spans="1:25" ht="15" customHeight="1" x14ac:dyDescent="0.25">
      <c r="A24" s="90" t="s">
        <v>916</v>
      </c>
      <c r="B24" s="90"/>
      <c r="C24" s="90"/>
      <c r="D24" s="90"/>
      <c r="E24" s="90"/>
      <c r="F24" s="90"/>
      <c r="G24" s="90"/>
      <c r="H24" s="90"/>
      <c r="I24" s="90"/>
      <c r="J24" s="90"/>
      <c r="K24" s="90"/>
      <c r="L24" s="90"/>
      <c r="M24" s="90"/>
      <c r="N24" s="90"/>
      <c r="O24" s="90"/>
      <c r="P24" s="90"/>
      <c r="Q24" s="90"/>
      <c r="R24" s="90"/>
      <c r="S24" s="90"/>
      <c r="T24" s="90"/>
      <c r="U24" s="90"/>
      <c r="V24" s="90"/>
      <c r="W24" s="90"/>
      <c r="X24" s="90"/>
    </row>
    <row r="25" spans="1:25" ht="15" customHeight="1" x14ac:dyDescent="0.25">
      <c r="A25" s="4" t="s">
        <v>338</v>
      </c>
      <c r="B25" s="4"/>
      <c r="C25" s="4"/>
      <c r="D25" s="4"/>
      <c r="E25" s="4"/>
      <c r="F25" s="4"/>
      <c r="G25" s="4"/>
      <c r="H25" s="4"/>
      <c r="I25" s="4"/>
      <c r="J25" s="4"/>
      <c r="K25" s="4"/>
      <c r="L25" s="4"/>
      <c r="M25" s="4"/>
      <c r="N25" s="4"/>
      <c r="O25" s="4"/>
      <c r="P25" s="4"/>
      <c r="Q25" s="4"/>
      <c r="R25" s="4"/>
      <c r="S25" s="4"/>
      <c r="T25" s="4"/>
      <c r="U25" s="4"/>
      <c r="V25" s="4"/>
      <c r="W25" s="4"/>
      <c r="X25" s="4"/>
    </row>
    <row r="26" spans="1:25" ht="15" customHeight="1" x14ac:dyDescent="0.25">
      <c r="A26" s="4" t="s">
        <v>915</v>
      </c>
      <c r="B26" s="4"/>
      <c r="C26" s="4"/>
      <c r="D26" s="4"/>
      <c r="E26" s="4"/>
      <c r="F26" s="4"/>
      <c r="G26" s="4"/>
      <c r="H26" s="4"/>
      <c r="I26" s="4"/>
      <c r="J26" s="4"/>
      <c r="K26" s="4"/>
      <c r="L26" s="4"/>
      <c r="M26" s="4"/>
      <c r="N26" s="4"/>
      <c r="O26" s="4"/>
      <c r="P26" s="4"/>
      <c r="Q26" s="4"/>
      <c r="R26" s="4"/>
      <c r="S26" s="4"/>
      <c r="T26" s="4"/>
      <c r="U26" s="4"/>
      <c r="V26" s="4"/>
      <c r="W26" s="4"/>
      <c r="X26" s="4"/>
      <c r="Y26" s="4"/>
    </row>
    <row r="27" spans="1:25" ht="15" customHeight="1" x14ac:dyDescent="0.25">
      <c r="A27" s="134" t="s">
        <v>711</v>
      </c>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row>
    <row r="28" spans="1:25" ht="15" customHeight="1" x14ac:dyDescent="0.25">
      <c r="A28" s="4" t="s">
        <v>712</v>
      </c>
      <c r="B28" s="4"/>
      <c r="C28" s="4"/>
      <c r="D28" s="4"/>
      <c r="E28" s="4"/>
      <c r="F28" s="4"/>
      <c r="G28" s="4"/>
      <c r="H28" s="4"/>
      <c r="I28" s="4"/>
      <c r="J28" s="4"/>
      <c r="K28" s="4"/>
      <c r="L28" s="4"/>
      <c r="M28" s="4"/>
      <c r="N28" s="4"/>
      <c r="O28" s="4"/>
      <c r="P28" s="4"/>
      <c r="Q28" s="4"/>
      <c r="R28" s="4"/>
      <c r="S28" s="4"/>
      <c r="T28" s="4"/>
      <c r="U28" s="4"/>
      <c r="V28" s="4"/>
      <c r="W28" s="4"/>
      <c r="X28" s="4"/>
      <c r="Y28" s="4"/>
    </row>
  </sheetData>
  <mergeCells count="16">
    <mergeCell ref="A6:X6"/>
    <mergeCell ref="A1:X1"/>
    <mergeCell ref="A2:X2"/>
    <mergeCell ref="A3:X3"/>
    <mergeCell ref="A4:X4"/>
    <mergeCell ref="A5:X5"/>
    <mergeCell ref="A7:A9"/>
    <mergeCell ref="B7:H7"/>
    <mergeCell ref="J7:P7"/>
    <mergeCell ref="R7:X7"/>
    <mergeCell ref="B8:D8"/>
    <mergeCell ref="F8:H8"/>
    <mergeCell ref="J8:L8"/>
    <mergeCell ref="N8:P8"/>
    <mergeCell ref="R8:T8"/>
    <mergeCell ref="V8:X8"/>
  </mergeCells>
  <conditionalFormatting sqref="B11:T23">
    <cfRule type="cellIs" dxfId="60" priority="2" operator="equal">
      <formula>0</formula>
    </cfRule>
  </conditionalFormatting>
  <conditionalFormatting sqref="V11:X23">
    <cfRule type="cellIs" dxfId="59" priority="1" operator="equal">
      <formula>0</formula>
    </cfRule>
  </conditionalFormatting>
  <hyperlinks>
    <hyperlink ref="Y2" location="Contenido!A1" display="Contenido" xr:uid="{E6D69EE0-0451-47B0-8A19-BDF55D830028}"/>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469A-030C-4B58-9593-12BDC139E43F}">
  <sheetPr codeName="Hoja168">
    <tabColor rgb="FFAFCAFF"/>
    <pageSetUpPr fitToPage="1"/>
  </sheetPr>
  <dimension ref="A1:Z32"/>
  <sheetViews>
    <sheetView showGridLines="0" showOutlineSymbols="0" showWhiteSpace="0" zoomScaleNormal="100" workbookViewId="0">
      <selection activeCell="C35" sqref="C35"/>
    </sheetView>
  </sheetViews>
  <sheetFormatPr baseColWidth="10" defaultColWidth="9" defaultRowHeight="13" x14ac:dyDescent="0.25"/>
  <cols>
    <col min="1" max="1" width="15.33203125" style="4" customWidth="1"/>
    <col min="2" max="14" width="8" style="4" customWidth="1"/>
    <col min="15" max="248" width="11" style="4" customWidth="1"/>
    <col min="249" max="16384" width="9" style="4"/>
  </cols>
  <sheetData>
    <row r="1" spans="1:20" ht="15" customHeight="1" x14ac:dyDescent="0.25">
      <c r="A1" s="441" t="s">
        <v>732</v>
      </c>
      <c r="B1" s="441"/>
      <c r="C1" s="441"/>
      <c r="D1" s="441"/>
      <c r="E1" s="441"/>
      <c r="F1" s="441"/>
      <c r="G1" s="441"/>
      <c r="H1" s="441"/>
      <c r="I1" s="441"/>
      <c r="J1" s="441"/>
      <c r="K1" s="441"/>
      <c r="L1" s="441"/>
      <c r="M1" s="441"/>
      <c r="N1" s="441"/>
    </row>
    <row r="2" spans="1:20" ht="14.25" customHeight="1" x14ac:dyDescent="0.25">
      <c r="A2" s="441" t="s">
        <v>741</v>
      </c>
      <c r="B2" s="441"/>
      <c r="C2" s="441"/>
      <c r="D2" s="441"/>
      <c r="E2" s="441"/>
      <c r="F2" s="441"/>
      <c r="G2" s="441"/>
      <c r="H2" s="441"/>
      <c r="I2" s="441"/>
      <c r="J2" s="441"/>
      <c r="K2" s="441"/>
      <c r="L2" s="441"/>
      <c r="M2" s="441"/>
      <c r="N2" s="441"/>
      <c r="O2" s="91" t="s">
        <v>0</v>
      </c>
    </row>
    <row r="3" spans="1:20" s="54" customFormat="1" ht="14.5" x14ac:dyDescent="0.25">
      <c r="A3" s="441" t="s">
        <v>733</v>
      </c>
      <c r="B3" s="441"/>
      <c r="C3" s="441"/>
      <c r="D3" s="441"/>
      <c r="E3" s="441"/>
      <c r="F3" s="441"/>
      <c r="G3" s="441"/>
      <c r="H3" s="441"/>
      <c r="I3" s="441"/>
      <c r="J3" s="441"/>
      <c r="K3" s="441"/>
      <c r="L3" s="441"/>
      <c r="M3" s="441"/>
      <c r="N3" s="441"/>
    </row>
    <row r="4" spans="1:20" ht="14.5" x14ac:dyDescent="0.25">
      <c r="A4" s="441" t="s">
        <v>904</v>
      </c>
      <c r="B4" s="441"/>
      <c r="C4" s="441"/>
      <c r="D4" s="441"/>
      <c r="E4" s="441"/>
      <c r="F4" s="441"/>
      <c r="G4" s="441"/>
      <c r="H4" s="441"/>
      <c r="I4" s="441"/>
      <c r="J4" s="441"/>
      <c r="K4" s="441"/>
      <c r="L4" s="441"/>
      <c r="M4" s="441"/>
      <c r="N4" s="441"/>
    </row>
    <row r="5" spans="1:20" ht="14.5" x14ac:dyDescent="0.25">
      <c r="A5" s="441" t="s">
        <v>910</v>
      </c>
      <c r="B5" s="441"/>
      <c r="C5" s="441"/>
      <c r="D5" s="441"/>
      <c r="E5" s="441"/>
      <c r="F5" s="441"/>
      <c r="G5" s="441"/>
      <c r="H5" s="441"/>
      <c r="I5" s="441"/>
      <c r="J5" s="441"/>
      <c r="K5" s="441"/>
      <c r="L5" s="441"/>
      <c r="M5" s="441"/>
      <c r="N5" s="441"/>
    </row>
    <row r="6" spans="1:20" ht="30" customHeight="1" x14ac:dyDescent="0.25">
      <c r="A6" s="150" t="s">
        <v>734</v>
      </c>
      <c r="B6" s="147">
        <v>2013</v>
      </c>
      <c r="C6" s="147">
        <v>2014</v>
      </c>
      <c r="D6" s="147">
        <v>2015</v>
      </c>
      <c r="E6" s="147">
        <v>2016</v>
      </c>
      <c r="F6" s="147">
        <v>2017</v>
      </c>
      <c r="G6" s="147">
        <v>2018</v>
      </c>
      <c r="H6" s="147">
        <v>2019</v>
      </c>
      <c r="I6" s="147">
        <v>2020</v>
      </c>
      <c r="J6" s="147">
        <v>2021</v>
      </c>
      <c r="K6" s="147">
        <v>2022</v>
      </c>
      <c r="L6" s="147">
        <v>2023</v>
      </c>
      <c r="M6" s="147">
        <v>2024</v>
      </c>
      <c r="N6" s="147">
        <v>2025</v>
      </c>
    </row>
    <row r="7" spans="1:20" x14ac:dyDescent="0.25">
      <c r="A7" s="215"/>
      <c r="B7" s="227"/>
      <c r="C7" s="227"/>
      <c r="D7" s="227"/>
      <c r="E7" s="227"/>
      <c r="F7" s="227"/>
      <c r="G7" s="227"/>
      <c r="H7" s="227"/>
      <c r="I7" s="227"/>
      <c r="J7" s="227"/>
      <c r="K7" s="227"/>
      <c r="L7" s="227"/>
      <c r="M7" s="227"/>
      <c r="N7" s="227"/>
    </row>
    <row r="8" spans="1:20" s="6" customFormat="1" x14ac:dyDescent="0.25">
      <c r="A8" s="157" t="s">
        <v>188</v>
      </c>
      <c r="B8" s="67">
        <v>83.548214848990312</v>
      </c>
      <c r="C8" s="67">
        <v>83.510499991996184</v>
      </c>
      <c r="D8" s="67">
        <v>83.79631216003493</v>
      </c>
      <c r="E8" s="67">
        <v>84.283993236668479</v>
      </c>
      <c r="F8" s="67">
        <v>85.646785385564996</v>
      </c>
      <c r="G8" s="67">
        <v>88.750309620978882</v>
      </c>
      <c r="H8" s="67">
        <v>90.76221451778386</v>
      </c>
      <c r="I8" s="67">
        <v>89.54625071714085</v>
      </c>
      <c r="J8" s="67">
        <v>89.888680003050254</v>
      </c>
      <c r="K8" s="67">
        <v>91.195754402273451</v>
      </c>
      <c r="L8" s="67">
        <v>91.653124934605017</v>
      </c>
      <c r="M8" s="67">
        <v>91.826457585805187</v>
      </c>
      <c r="N8" s="67">
        <v>92.212774072528219</v>
      </c>
      <c r="O8" s="25"/>
      <c r="P8" s="25"/>
      <c r="Q8" s="25"/>
      <c r="R8" s="25"/>
      <c r="S8" s="46"/>
      <c r="T8" s="46"/>
    </row>
    <row r="9" spans="1:20" s="8" customFormat="1" ht="14.25" customHeight="1" x14ac:dyDescent="0.25">
      <c r="A9" s="27">
        <v>4</v>
      </c>
      <c r="B9" s="68">
        <v>60.740077387912663</v>
      </c>
      <c r="C9" s="68">
        <v>62.631809536324212</v>
      </c>
      <c r="D9" s="68">
        <v>57.89336805692863</v>
      </c>
      <c r="E9" s="68">
        <v>61.865065081518445</v>
      </c>
      <c r="F9" s="68">
        <v>65.560100409018872</v>
      </c>
      <c r="G9" s="68">
        <v>81.262998457033405</v>
      </c>
      <c r="H9" s="68">
        <v>89.404947460628676</v>
      </c>
      <c r="I9" s="68">
        <v>91.921735881218453</v>
      </c>
      <c r="J9" s="68">
        <v>91.56183377223573</v>
      </c>
      <c r="K9" s="68">
        <v>94.929160129214722</v>
      </c>
      <c r="L9" s="68">
        <v>101.41738799692122</v>
      </c>
      <c r="M9" s="68">
        <v>102.15912761620616</v>
      </c>
      <c r="N9" s="68">
        <v>98.471075802863993</v>
      </c>
      <c r="O9" s="7"/>
      <c r="P9" s="7"/>
      <c r="Q9" s="7"/>
      <c r="R9" s="7"/>
      <c r="S9" s="47"/>
      <c r="T9" s="47"/>
    </row>
    <row r="10" spans="1:20" s="8" customFormat="1" ht="14.25" customHeight="1" x14ac:dyDescent="0.25">
      <c r="A10" s="27">
        <v>5</v>
      </c>
      <c r="B10" s="68">
        <v>86.034875188412869</v>
      </c>
      <c r="C10" s="68">
        <v>89.361237181104997</v>
      </c>
      <c r="D10" s="68">
        <v>90.090736790973708</v>
      </c>
      <c r="E10" s="68">
        <v>81.626051886418409</v>
      </c>
      <c r="F10" s="68">
        <v>85.834317985894785</v>
      </c>
      <c r="G10" s="68">
        <v>91.937591501362917</v>
      </c>
      <c r="H10" s="68">
        <v>90.109627544437487</v>
      </c>
      <c r="I10" s="68">
        <v>93.672879327796053</v>
      </c>
      <c r="J10" s="68">
        <v>95.035784614457626</v>
      </c>
      <c r="K10" s="68">
        <v>95.18478999848611</v>
      </c>
      <c r="L10" s="68">
        <v>97.675198468446467</v>
      </c>
      <c r="M10" s="68">
        <v>104.61672683624639</v>
      </c>
      <c r="N10" s="68">
        <v>105.82545427142698</v>
      </c>
      <c r="O10" s="7"/>
      <c r="P10" s="7"/>
      <c r="Q10" s="7"/>
      <c r="R10" s="7"/>
      <c r="S10" s="47"/>
      <c r="T10" s="47"/>
    </row>
    <row r="11" spans="1:20" s="8" customFormat="1" ht="14.25" customHeight="1" x14ac:dyDescent="0.25">
      <c r="A11" s="27">
        <v>6</v>
      </c>
      <c r="B11" s="68">
        <v>88.335902124508038</v>
      </c>
      <c r="C11" s="68">
        <v>86.989576775143163</v>
      </c>
      <c r="D11" s="68">
        <v>85.593388917983432</v>
      </c>
      <c r="E11" s="68">
        <v>89.436971459017386</v>
      </c>
      <c r="F11" s="68">
        <v>89.077023181861236</v>
      </c>
      <c r="G11" s="68">
        <v>93.282107358902948</v>
      </c>
      <c r="H11" s="68">
        <v>95.774915912277962</v>
      </c>
      <c r="I11" s="68">
        <v>91.304234800475442</v>
      </c>
      <c r="J11" s="68">
        <v>93.860565925711953</v>
      </c>
      <c r="K11" s="68">
        <v>96.503737072387125</v>
      </c>
      <c r="L11" s="68">
        <v>96.28518069314724</v>
      </c>
      <c r="M11" s="68">
        <v>98.372787756128176</v>
      </c>
      <c r="N11" s="68">
        <v>105.36242363659845</v>
      </c>
      <c r="O11" s="7"/>
      <c r="P11" s="7"/>
      <c r="Q11" s="7"/>
      <c r="R11" s="7"/>
      <c r="S11" s="47"/>
      <c r="T11" s="47"/>
    </row>
    <row r="12" spans="1:20" s="8" customFormat="1" ht="14.25" customHeight="1" x14ac:dyDescent="0.25">
      <c r="A12" s="27">
        <v>7</v>
      </c>
      <c r="B12" s="68">
        <v>91.944453522562938</v>
      </c>
      <c r="C12" s="68">
        <v>89.518230234565294</v>
      </c>
      <c r="D12" s="68">
        <v>91.638399316594217</v>
      </c>
      <c r="E12" s="68">
        <v>95.432229083052448</v>
      </c>
      <c r="F12" s="68">
        <v>97.5722160584573</v>
      </c>
      <c r="G12" s="68">
        <v>88.370196009884211</v>
      </c>
      <c r="H12" s="68">
        <v>95.618077330149148</v>
      </c>
      <c r="I12" s="68">
        <v>96.007745124369421</v>
      </c>
      <c r="J12" s="68">
        <v>91.307943568985877</v>
      </c>
      <c r="K12" s="68">
        <v>94.880022989013554</v>
      </c>
      <c r="L12" s="68">
        <v>96.631790795994277</v>
      </c>
      <c r="M12" s="68">
        <v>96.28855373340285</v>
      </c>
      <c r="N12" s="68">
        <v>98.70049567013632</v>
      </c>
      <c r="O12" s="7"/>
      <c r="P12" s="7"/>
      <c r="Q12" s="7"/>
      <c r="R12" s="7"/>
      <c r="S12" s="47"/>
      <c r="T12" s="47"/>
    </row>
    <row r="13" spans="1:20" s="8" customFormat="1" ht="14.25" customHeight="1" x14ac:dyDescent="0.25">
      <c r="A13" s="27">
        <v>8</v>
      </c>
      <c r="B13" s="68">
        <v>95.144092248365581</v>
      </c>
      <c r="C13" s="68">
        <v>93.426221970892925</v>
      </c>
      <c r="D13" s="68">
        <v>91.028295764689602</v>
      </c>
      <c r="E13" s="68">
        <v>91.212020584098511</v>
      </c>
      <c r="F13" s="68">
        <v>96.379950009573875</v>
      </c>
      <c r="G13" s="68">
        <v>97.244311999802889</v>
      </c>
      <c r="H13" s="68">
        <v>89.774039413117663</v>
      </c>
      <c r="I13" s="68">
        <v>95.409816426512435</v>
      </c>
      <c r="J13" s="68">
        <v>95.603947471314157</v>
      </c>
      <c r="K13" s="68">
        <v>91.582707851183727</v>
      </c>
      <c r="L13" s="68">
        <v>94.889278289026336</v>
      </c>
      <c r="M13" s="68">
        <v>96.416458777248764</v>
      </c>
      <c r="N13" s="68">
        <v>96.541334583675805</v>
      </c>
      <c r="O13" s="7"/>
      <c r="P13" s="7"/>
      <c r="Q13" s="7"/>
      <c r="R13" s="7"/>
      <c r="S13" s="47"/>
      <c r="T13" s="47"/>
    </row>
    <row r="14" spans="1:20" s="8" customFormat="1" ht="14.25" customHeight="1" x14ac:dyDescent="0.25">
      <c r="A14" s="27">
        <v>9</v>
      </c>
      <c r="B14" s="68">
        <v>94.449139725480777</v>
      </c>
      <c r="C14" s="68">
        <v>94.373832395994043</v>
      </c>
      <c r="D14" s="68">
        <v>92.391305713907585</v>
      </c>
      <c r="E14" s="68">
        <v>91.260171846893797</v>
      </c>
      <c r="F14" s="68">
        <v>92.162389853786976</v>
      </c>
      <c r="G14" s="68">
        <v>96.537193917280291</v>
      </c>
      <c r="H14" s="68">
        <v>98.536612973544294</v>
      </c>
      <c r="I14" s="68">
        <v>89.400428203105236</v>
      </c>
      <c r="J14" s="68">
        <v>95.410573953048583</v>
      </c>
      <c r="K14" s="68">
        <v>95.968154763845391</v>
      </c>
      <c r="L14" s="68">
        <v>91.773626037639389</v>
      </c>
      <c r="M14" s="68">
        <v>94.802655100603715</v>
      </c>
      <c r="N14" s="68">
        <v>96.50009576857245</v>
      </c>
      <c r="O14" s="7"/>
      <c r="P14" s="7"/>
      <c r="Q14" s="7"/>
      <c r="R14" s="7"/>
      <c r="S14" s="47"/>
      <c r="T14" s="47"/>
    </row>
    <row r="15" spans="1:20" s="8" customFormat="1" ht="14.25" customHeight="1" x14ac:dyDescent="0.25">
      <c r="A15" s="27">
        <v>10</v>
      </c>
      <c r="B15" s="68">
        <v>90.805558717059697</v>
      </c>
      <c r="C15" s="68">
        <v>88.629177151468724</v>
      </c>
      <c r="D15" s="68">
        <v>95.622709778691643</v>
      </c>
      <c r="E15" s="68">
        <v>92.959976083390188</v>
      </c>
      <c r="F15" s="68">
        <v>90.862359095329055</v>
      </c>
      <c r="G15" s="68">
        <v>92.63308751589777</v>
      </c>
      <c r="H15" s="68">
        <v>98.394552159205418</v>
      </c>
      <c r="I15" s="68">
        <v>98.218706943544319</v>
      </c>
      <c r="J15" s="68">
        <v>89.180416285887773</v>
      </c>
      <c r="K15" s="68">
        <v>95.670518784466012</v>
      </c>
      <c r="L15" s="68">
        <v>96.168153898238586</v>
      </c>
      <c r="M15" s="68">
        <v>91.462190247131375</v>
      </c>
      <c r="N15" s="68">
        <v>95.019496074933272</v>
      </c>
      <c r="O15" s="7"/>
      <c r="P15" s="7"/>
      <c r="Q15" s="7"/>
      <c r="R15" s="7"/>
      <c r="S15" s="47"/>
      <c r="T15" s="47"/>
    </row>
    <row r="16" spans="1:20" s="8" customFormat="1" ht="14.25" customHeight="1" x14ac:dyDescent="0.25">
      <c r="A16" s="27">
        <v>11</v>
      </c>
      <c r="B16" s="68">
        <v>97.79923898735386</v>
      </c>
      <c r="C16" s="68">
        <v>91.358657214895103</v>
      </c>
      <c r="D16" s="68">
        <v>92.752749941654329</v>
      </c>
      <c r="E16" s="68">
        <v>93.444131667626536</v>
      </c>
      <c r="F16" s="68">
        <v>92.886612027307521</v>
      </c>
      <c r="G16" s="68">
        <v>92.331138754330524</v>
      </c>
      <c r="H16" s="68">
        <v>93.835126888084801</v>
      </c>
      <c r="I16" s="68">
        <v>98.08818854928171</v>
      </c>
      <c r="J16" s="68">
        <v>98.148651492783884</v>
      </c>
      <c r="K16" s="68">
        <v>89.686295841242114</v>
      </c>
      <c r="L16" s="68">
        <v>96.006518230718129</v>
      </c>
      <c r="M16" s="68">
        <v>96.113900381535927</v>
      </c>
      <c r="N16" s="68">
        <v>91.644587114404203</v>
      </c>
      <c r="O16" s="7"/>
      <c r="P16" s="7"/>
      <c r="Q16" s="7"/>
      <c r="R16" s="7"/>
      <c r="S16" s="47"/>
      <c r="T16" s="47"/>
    </row>
    <row r="17" spans="1:26" s="8" customFormat="1" ht="14.25" customHeight="1" x14ac:dyDescent="0.25">
      <c r="A17" s="27">
        <v>12</v>
      </c>
      <c r="B17" s="68">
        <v>89.588400637982261</v>
      </c>
      <c r="C17" s="68">
        <v>94.766606687794209</v>
      </c>
      <c r="D17" s="68">
        <v>80.057687321241474</v>
      </c>
      <c r="E17" s="68">
        <v>92.237215389384971</v>
      </c>
      <c r="F17" s="68">
        <v>94.215825322217853</v>
      </c>
      <c r="G17" s="68">
        <v>92.189173604551229</v>
      </c>
      <c r="H17" s="68">
        <v>92.225321418337614</v>
      </c>
      <c r="I17" s="68">
        <v>91.791208516984142</v>
      </c>
      <c r="J17" s="68">
        <v>96.561256104108381</v>
      </c>
      <c r="K17" s="68">
        <v>98.0047865861129</v>
      </c>
      <c r="L17" s="68">
        <v>89.133494335687288</v>
      </c>
      <c r="M17" s="68">
        <v>95.24684119904235</v>
      </c>
      <c r="N17" s="68">
        <v>95.277919493915988</v>
      </c>
      <c r="O17" s="7"/>
      <c r="P17" s="7"/>
      <c r="Q17" s="7"/>
      <c r="R17" s="7"/>
      <c r="S17" s="47"/>
      <c r="T17" s="47"/>
    </row>
    <row r="18" spans="1:26" s="8" customFormat="1" ht="14.25" customHeight="1" x14ac:dyDescent="0.25">
      <c r="A18" s="27">
        <v>13</v>
      </c>
      <c r="B18" s="68">
        <v>89.611308952110434</v>
      </c>
      <c r="C18" s="68">
        <v>84.467433078912137</v>
      </c>
      <c r="D18" s="68">
        <v>92.370733384227094</v>
      </c>
      <c r="E18" s="68">
        <v>88.040063963087107</v>
      </c>
      <c r="F18" s="68">
        <v>91.61350814936327</v>
      </c>
      <c r="G18" s="68">
        <v>92.705598226717981</v>
      </c>
      <c r="H18" s="68">
        <v>92.005713572471564</v>
      </c>
      <c r="I18" s="68">
        <v>88.426417180930997</v>
      </c>
      <c r="J18" s="68">
        <v>90.443036333110754</v>
      </c>
      <c r="K18" s="68">
        <v>96.874839401359026</v>
      </c>
      <c r="L18" s="68">
        <v>97.001144051614702</v>
      </c>
      <c r="M18" s="68">
        <v>87.954755500147868</v>
      </c>
      <c r="N18" s="68">
        <v>93.704568139733354</v>
      </c>
      <c r="O18" s="7"/>
      <c r="P18" s="7"/>
      <c r="Q18" s="7"/>
      <c r="R18" s="7"/>
      <c r="S18" s="47"/>
      <c r="T18" s="47"/>
    </row>
    <row r="19" spans="1:26" s="8" customFormat="1" ht="14.25" customHeight="1" x14ac:dyDescent="0.25">
      <c r="A19" s="27">
        <v>14</v>
      </c>
      <c r="B19" s="68">
        <v>83.593611584701421</v>
      </c>
      <c r="C19" s="68">
        <v>85.713559308187882</v>
      </c>
      <c r="D19" s="68">
        <v>85.789195893900455</v>
      </c>
      <c r="E19" s="68">
        <v>88.522024374406243</v>
      </c>
      <c r="F19" s="68">
        <v>85.041801265466688</v>
      </c>
      <c r="G19" s="68">
        <v>89.133258118350582</v>
      </c>
      <c r="H19" s="68">
        <v>92.018002682816658</v>
      </c>
      <c r="I19" s="68">
        <v>86.832893088099041</v>
      </c>
      <c r="J19" s="68">
        <v>87.416648131490149</v>
      </c>
      <c r="K19" s="68">
        <v>90.999555101845274</v>
      </c>
      <c r="L19" s="68">
        <v>94.978786711425485</v>
      </c>
      <c r="M19" s="68">
        <v>94.225542182534909</v>
      </c>
      <c r="N19" s="68">
        <v>85.220848898303686</v>
      </c>
      <c r="O19" s="7"/>
      <c r="P19" s="7"/>
      <c r="Q19" s="7"/>
      <c r="R19" s="7"/>
      <c r="S19" s="47"/>
      <c r="T19" s="47"/>
    </row>
    <row r="20" spans="1:26" s="8" customFormat="1" ht="14.25" customHeight="1" x14ac:dyDescent="0.25">
      <c r="A20" s="27">
        <v>15</v>
      </c>
      <c r="B20" s="68">
        <v>83.253373740349829</v>
      </c>
      <c r="C20" s="68">
        <v>81.991087286493354</v>
      </c>
      <c r="D20" s="68">
        <v>85.589403344164921</v>
      </c>
      <c r="E20" s="68">
        <v>84.979159041085907</v>
      </c>
      <c r="F20" s="68">
        <v>90.153849477365625</v>
      </c>
      <c r="G20" s="68">
        <v>85.527078246182526</v>
      </c>
      <c r="H20" s="68">
        <v>90.97908742344859</v>
      </c>
      <c r="I20" s="68">
        <v>88.249425206159913</v>
      </c>
      <c r="J20" s="68">
        <v>87.064877736849027</v>
      </c>
      <c r="K20" s="68">
        <v>89.339309048342329</v>
      </c>
      <c r="L20" s="68">
        <v>89.777673600672031</v>
      </c>
      <c r="M20" s="68">
        <v>92.073176531427663</v>
      </c>
      <c r="N20" s="68">
        <v>92.609501946208198</v>
      </c>
      <c r="O20" s="7"/>
      <c r="P20" s="7"/>
      <c r="Q20" s="7"/>
      <c r="R20" s="7"/>
      <c r="S20" s="47"/>
      <c r="T20" s="47"/>
    </row>
    <row r="21" spans="1:26" s="8" customFormat="1" ht="14.25" customHeight="1" x14ac:dyDescent="0.25">
      <c r="A21" s="27">
        <v>16</v>
      </c>
      <c r="B21" s="68">
        <v>72.013316188491743</v>
      </c>
      <c r="C21" s="68">
        <v>78.540738295378702</v>
      </c>
      <c r="D21" s="68">
        <v>77.390577322510509</v>
      </c>
      <c r="E21" s="68">
        <v>79.119955955020075</v>
      </c>
      <c r="F21" s="68">
        <v>79.474489638852589</v>
      </c>
      <c r="G21" s="68">
        <v>89.357455600971718</v>
      </c>
      <c r="H21" s="68">
        <v>85.404538486279776</v>
      </c>
      <c r="I21" s="68">
        <v>85.354318636154503</v>
      </c>
      <c r="J21" s="68">
        <v>87.040354322338558</v>
      </c>
      <c r="K21" s="68">
        <v>88.569021421440695</v>
      </c>
      <c r="L21" s="68">
        <v>87.328881939242351</v>
      </c>
      <c r="M21" s="68">
        <v>85.953159665881259</v>
      </c>
      <c r="N21" s="68">
        <v>89.912597269562028</v>
      </c>
      <c r="O21" s="7"/>
      <c r="P21" s="7"/>
      <c r="Q21" s="7"/>
      <c r="R21" s="7"/>
      <c r="S21" s="47"/>
      <c r="T21" s="47"/>
    </row>
    <row r="22" spans="1:26" s="8" customFormat="1" ht="14.25" customHeight="1" x14ac:dyDescent="0.25">
      <c r="A22" s="27">
        <v>17</v>
      </c>
      <c r="B22" s="68">
        <v>50.264422028764443</v>
      </c>
      <c r="C22" s="68">
        <v>51.253164766445693</v>
      </c>
      <c r="D22" s="68">
        <v>57.811536135044165</v>
      </c>
      <c r="E22" s="68">
        <v>52.9443960223266</v>
      </c>
      <c r="F22" s="68">
        <v>51.352481189292817</v>
      </c>
      <c r="G22" s="68">
        <v>62.239330232308809</v>
      </c>
      <c r="H22" s="68">
        <v>66.790954474848277</v>
      </c>
      <c r="I22" s="68">
        <v>59.502890881784367</v>
      </c>
      <c r="J22" s="68">
        <v>60.328600940877486</v>
      </c>
      <c r="K22" s="68">
        <v>59.193524884889534</v>
      </c>
      <c r="L22" s="68">
        <v>56.993242775864275</v>
      </c>
      <c r="M22" s="68">
        <v>56.74861106527058</v>
      </c>
      <c r="N22" s="68">
        <v>55.961071940914429</v>
      </c>
      <c r="O22" s="7"/>
      <c r="P22" s="7"/>
      <c r="Q22" s="7"/>
      <c r="R22" s="7"/>
      <c r="S22" s="47"/>
      <c r="T22" s="47"/>
    </row>
    <row r="23" spans="1:26" s="6" customFormat="1" x14ac:dyDescent="0.25">
      <c r="A23" s="157" t="s">
        <v>735</v>
      </c>
      <c r="B23" s="67"/>
      <c r="C23" s="67"/>
      <c r="D23" s="67"/>
      <c r="E23" s="67"/>
      <c r="F23" s="67"/>
      <c r="G23" s="67"/>
      <c r="H23" s="67"/>
      <c r="I23" s="67"/>
      <c r="J23" s="67"/>
      <c r="K23" s="67"/>
      <c r="L23" s="67"/>
      <c r="M23" s="67"/>
      <c r="N23" s="67"/>
      <c r="O23" s="25"/>
      <c r="P23" s="25"/>
      <c r="Q23" s="25"/>
      <c r="R23" s="25"/>
      <c r="S23" s="46"/>
      <c r="T23" s="46"/>
    </row>
    <row r="24" spans="1:26" s="8" customFormat="1" ht="14.25" customHeight="1" x14ac:dyDescent="0.25">
      <c r="A24" s="27" t="s">
        <v>736</v>
      </c>
      <c r="B24" s="68">
        <v>91.774978272099759</v>
      </c>
      <c r="C24" s="68">
        <v>89.942123884035212</v>
      </c>
      <c r="D24" s="68">
        <v>89.454670832440357</v>
      </c>
      <c r="E24" s="68">
        <v>92.029458310551775</v>
      </c>
      <c r="F24" s="68">
        <v>94.274879119828128</v>
      </c>
      <c r="G24" s="68">
        <v>92.901008560828231</v>
      </c>
      <c r="H24" s="68">
        <v>93.687125138467024</v>
      </c>
      <c r="I24" s="68">
        <v>94.234479699840392</v>
      </c>
      <c r="J24" s="68">
        <v>93.582637942236062</v>
      </c>
      <c r="K24" s="68">
        <v>94.29612689316869</v>
      </c>
      <c r="L24" s="68">
        <v>95.923774914141944</v>
      </c>
      <c r="M24" s="68">
        <v>97.002235408894038</v>
      </c>
      <c r="N24" s="68">
        <v>99.999353449657633</v>
      </c>
      <c r="O24" s="7"/>
      <c r="P24" s="7"/>
      <c r="Q24" s="7"/>
      <c r="R24" s="7"/>
      <c r="S24" s="47"/>
      <c r="T24" s="47"/>
    </row>
    <row r="25" spans="1:26" s="8" customFormat="1" ht="14.25" customHeight="1" x14ac:dyDescent="0.25">
      <c r="A25" s="27" t="s">
        <v>737</v>
      </c>
      <c r="B25" s="68">
        <v>94.340916175069907</v>
      </c>
      <c r="C25" s="68">
        <v>91.44048653580117</v>
      </c>
      <c r="D25" s="68">
        <v>93.582743645931487</v>
      </c>
      <c r="E25" s="68">
        <v>92.543089180319242</v>
      </c>
      <c r="F25" s="68">
        <v>91.964175622471402</v>
      </c>
      <c r="G25" s="68">
        <v>93.810507551687877</v>
      </c>
      <c r="H25" s="68">
        <v>96.882680713758035</v>
      </c>
      <c r="I25" s="68">
        <v>95.162776694974966</v>
      </c>
      <c r="J25" s="68">
        <v>94.181412591176112</v>
      </c>
      <c r="K25" s="68">
        <v>93.738272565000287</v>
      </c>
      <c r="L25" s="68">
        <v>94.644180928948387</v>
      </c>
      <c r="M25" s="68">
        <v>94.116431598291896</v>
      </c>
      <c r="N25" s="68">
        <v>94.362489611825879</v>
      </c>
      <c r="O25" s="7"/>
      <c r="P25" s="7"/>
      <c r="Q25" s="7"/>
      <c r="R25" s="7"/>
      <c r="S25" s="47"/>
      <c r="T25" s="47"/>
    </row>
    <row r="26" spans="1:26" s="8" customFormat="1" ht="14.25" customHeight="1" x14ac:dyDescent="0.25">
      <c r="A26" s="27" t="s">
        <v>738</v>
      </c>
      <c r="B26" s="68">
        <v>87.591616962542247</v>
      </c>
      <c r="C26" s="68">
        <v>88.157252547589835</v>
      </c>
      <c r="D26" s="68">
        <v>86.04838563367629</v>
      </c>
      <c r="E26" s="68">
        <v>89.596156792679722</v>
      </c>
      <c r="F26" s="68">
        <v>90.259072024861581</v>
      </c>
      <c r="G26" s="68">
        <v>91.334180254998373</v>
      </c>
      <c r="H26" s="68">
        <v>92.084218966275586</v>
      </c>
      <c r="I26" s="68">
        <v>89.042324586445474</v>
      </c>
      <c r="J26" s="68">
        <v>91.434069780593987</v>
      </c>
      <c r="K26" s="68">
        <v>95.236243089694554</v>
      </c>
      <c r="L26" s="68">
        <v>93.643054881804886</v>
      </c>
      <c r="M26" s="68">
        <v>92.430402433544614</v>
      </c>
      <c r="N26" s="68">
        <v>91.343557922823109</v>
      </c>
      <c r="O26" s="7"/>
      <c r="P26" s="7"/>
      <c r="Q26" s="7"/>
      <c r="R26" s="7"/>
      <c r="S26" s="47"/>
      <c r="T26" s="47"/>
    </row>
    <row r="27" spans="1:26" s="8" customFormat="1" ht="14.25" customHeight="1" thickBot="1" x14ac:dyDescent="0.3">
      <c r="A27" s="32" t="s">
        <v>739</v>
      </c>
      <c r="B27" s="69">
        <v>77.504806498409138</v>
      </c>
      <c r="C27" s="69">
        <v>80.272244267971871</v>
      </c>
      <c r="D27" s="69">
        <v>81.480984733390628</v>
      </c>
      <c r="E27" s="69">
        <v>82.048257269984404</v>
      </c>
      <c r="F27" s="69">
        <v>84.615248869298426</v>
      </c>
      <c r="G27" s="69">
        <v>87.434150932739556</v>
      </c>
      <c r="H27" s="69">
        <v>88.180985893892057</v>
      </c>
      <c r="I27" s="69">
        <v>86.791889303308849</v>
      </c>
      <c r="J27" s="69">
        <v>87.052650886128589</v>
      </c>
      <c r="K27" s="69">
        <v>88.958521667956475</v>
      </c>
      <c r="L27" s="69">
        <v>88.559199334816853</v>
      </c>
      <c r="M27" s="69">
        <v>88.965085067470241</v>
      </c>
      <c r="N27" s="69">
        <v>91.252273892558193</v>
      </c>
      <c r="O27" s="7"/>
      <c r="P27" s="7"/>
      <c r="Q27" s="7"/>
      <c r="R27" s="7"/>
      <c r="S27" s="47"/>
      <c r="T27" s="47"/>
    </row>
    <row r="28" spans="1:26" ht="15" customHeight="1" x14ac:dyDescent="0.25">
      <c r="A28" s="90" t="s">
        <v>893</v>
      </c>
      <c r="B28" s="340"/>
      <c r="C28" s="340"/>
      <c r="D28" s="340"/>
      <c r="E28" s="340"/>
      <c r="F28" s="340"/>
      <c r="G28" s="340"/>
      <c r="H28" s="340"/>
      <c r="I28" s="340"/>
      <c r="J28" s="340"/>
      <c r="K28" s="340"/>
      <c r="L28" s="340"/>
      <c r="M28" s="340"/>
      <c r="N28" s="340"/>
    </row>
    <row r="29" spans="1:26" s="8" customFormat="1" ht="15" customHeight="1" x14ac:dyDescent="0.25">
      <c r="A29" s="4" t="s">
        <v>338</v>
      </c>
      <c r="B29" s="4"/>
      <c r="C29" s="4"/>
      <c r="D29" s="4"/>
      <c r="E29" s="4"/>
      <c r="F29" s="4"/>
      <c r="G29" s="4"/>
      <c r="H29" s="4"/>
      <c r="I29" s="4"/>
      <c r="J29" s="4"/>
      <c r="K29" s="4"/>
      <c r="L29" s="4"/>
      <c r="M29" s="4"/>
      <c r="N29" s="4"/>
      <c r="O29" s="4"/>
      <c r="P29" s="4"/>
      <c r="Q29" s="4"/>
      <c r="R29" s="4"/>
      <c r="S29" s="4"/>
      <c r="T29" s="4"/>
      <c r="U29" s="4"/>
      <c r="V29" s="4"/>
      <c r="W29" s="4"/>
      <c r="X29" s="4"/>
      <c r="Y29" s="4"/>
    </row>
    <row r="30" spans="1:26" s="8" customFormat="1" ht="15" customHeight="1" x14ac:dyDescent="0.25">
      <c r="A30" s="4" t="s">
        <v>915</v>
      </c>
      <c r="B30" s="4"/>
      <c r="C30" s="4"/>
      <c r="D30" s="4"/>
      <c r="E30" s="4"/>
      <c r="F30" s="4"/>
      <c r="G30" s="4"/>
      <c r="H30" s="4"/>
      <c r="I30" s="4"/>
      <c r="J30" s="4"/>
      <c r="K30" s="4"/>
      <c r="L30" s="4"/>
      <c r="M30" s="4"/>
      <c r="N30" s="4"/>
      <c r="O30" s="4"/>
      <c r="P30" s="4"/>
      <c r="Q30" s="4"/>
      <c r="R30" s="4"/>
      <c r="S30" s="4"/>
      <c r="T30" s="4"/>
      <c r="U30" s="4"/>
      <c r="V30" s="4"/>
      <c r="W30" s="4"/>
      <c r="X30" s="4"/>
      <c r="Y30" s="4"/>
      <c r="Z30" s="4"/>
    </row>
    <row r="31" spans="1:26" s="8" customFormat="1" ht="15" customHeight="1" x14ac:dyDescent="0.25">
      <c r="A31" s="134" t="s">
        <v>711</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row>
    <row r="32" spans="1:26" s="8" customFormat="1" ht="15" customHeight="1" x14ac:dyDescent="0.25">
      <c r="A32" s="4" t="s">
        <v>712</v>
      </c>
      <c r="B32" s="4"/>
      <c r="C32" s="4"/>
      <c r="D32" s="4"/>
      <c r="E32" s="4"/>
      <c r="F32" s="4"/>
      <c r="G32" s="4"/>
      <c r="H32" s="4"/>
      <c r="I32" s="4"/>
      <c r="J32" s="4"/>
      <c r="K32" s="4"/>
      <c r="L32" s="4"/>
      <c r="M32" s="4"/>
      <c r="N32" s="4"/>
      <c r="O32" s="4"/>
      <c r="P32" s="4"/>
      <c r="Q32" s="4"/>
      <c r="R32" s="4"/>
      <c r="S32" s="4"/>
      <c r="T32" s="4"/>
      <c r="U32" s="4"/>
      <c r="V32" s="4"/>
      <c r="W32" s="4"/>
      <c r="X32" s="4"/>
      <c r="Y32" s="4"/>
      <c r="Z32" s="4"/>
    </row>
  </sheetData>
  <mergeCells count="5">
    <mergeCell ref="A1:N1"/>
    <mergeCell ref="A2:N2"/>
    <mergeCell ref="A3:N3"/>
    <mergeCell ref="A4:N4"/>
    <mergeCell ref="A5:N5"/>
  </mergeCells>
  <conditionalFormatting sqref="B8:R27">
    <cfRule type="cellIs" dxfId="58" priority="1" operator="equal">
      <formula>0</formula>
    </cfRule>
  </conditionalFormatting>
  <hyperlinks>
    <hyperlink ref="O2" location="Contenido!A1" display="Contenido" xr:uid="{491047CD-FFB6-4228-9631-F4B70B4686F9}"/>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7837-F448-4CC2-AD83-F2F832BA7F01}">
  <sheetPr codeName="Hoja169">
    <tabColor rgb="FFAFCAFF"/>
    <pageSetUpPr fitToPage="1"/>
  </sheetPr>
  <dimension ref="A1:Y41"/>
  <sheetViews>
    <sheetView showGridLines="0" showOutlineSymbols="0" showWhiteSpace="0" topLeftCell="A13" zoomScaleNormal="100" workbookViewId="0">
      <selection activeCell="C35" sqref="C35"/>
    </sheetView>
  </sheetViews>
  <sheetFormatPr baseColWidth="10" defaultColWidth="9" defaultRowHeight="13" x14ac:dyDescent="0.25"/>
  <cols>
    <col min="1" max="1" width="42.08203125" style="4" customWidth="1"/>
    <col min="2" max="22" width="6.83203125" style="4" customWidth="1"/>
    <col min="23" max="23" width="11" style="4" customWidth="1"/>
    <col min="24" max="16384" width="9" style="4"/>
  </cols>
  <sheetData>
    <row r="1" spans="1:23" ht="15" customHeight="1" x14ac:dyDescent="0.25">
      <c r="A1" s="441" t="s">
        <v>740</v>
      </c>
      <c r="B1" s="441"/>
      <c r="C1" s="441"/>
      <c r="D1" s="441"/>
      <c r="E1" s="441"/>
      <c r="F1" s="441"/>
      <c r="G1" s="441"/>
      <c r="H1" s="441"/>
      <c r="I1" s="441"/>
      <c r="J1" s="441"/>
      <c r="K1" s="441"/>
      <c r="L1" s="441"/>
      <c r="M1" s="441"/>
      <c r="N1" s="441"/>
      <c r="O1" s="441"/>
      <c r="P1" s="441"/>
      <c r="Q1" s="441"/>
      <c r="R1" s="441"/>
      <c r="S1" s="441"/>
      <c r="T1" s="441"/>
      <c r="U1" s="441"/>
      <c r="V1" s="441"/>
    </row>
    <row r="2" spans="1:23" ht="14.25" customHeight="1" x14ac:dyDescent="0.25">
      <c r="A2" s="441" t="s">
        <v>741</v>
      </c>
      <c r="B2" s="441"/>
      <c r="C2" s="441"/>
      <c r="D2" s="441"/>
      <c r="E2" s="441"/>
      <c r="F2" s="441"/>
      <c r="G2" s="441"/>
      <c r="H2" s="441"/>
      <c r="I2" s="441"/>
      <c r="J2" s="441"/>
      <c r="K2" s="441"/>
      <c r="L2" s="441"/>
      <c r="M2" s="441"/>
      <c r="N2" s="441"/>
      <c r="O2" s="441"/>
      <c r="P2" s="441"/>
      <c r="Q2" s="441"/>
      <c r="R2" s="441"/>
      <c r="S2" s="441"/>
      <c r="T2" s="441"/>
      <c r="U2" s="441"/>
      <c r="V2" s="441"/>
      <c r="W2" s="91" t="s">
        <v>0</v>
      </c>
    </row>
    <row r="3" spans="1:23" s="54" customFormat="1" ht="14.5" x14ac:dyDescent="0.25">
      <c r="A3" s="492" t="s">
        <v>742</v>
      </c>
      <c r="B3" s="492"/>
      <c r="C3" s="492"/>
      <c r="D3" s="492"/>
      <c r="E3" s="492"/>
      <c r="F3" s="492"/>
      <c r="G3" s="492"/>
      <c r="H3" s="492"/>
      <c r="I3" s="492"/>
      <c r="J3" s="492"/>
      <c r="K3" s="492"/>
      <c r="L3" s="492"/>
      <c r="M3" s="492"/>
      <c r="N3" s="492"/>
      <c r="O3" s="492"/>
      <c r="P3" s="492"/>
      <c r="Q3" s="492"/>
      <c r="R3" s="492"/>
      <c r="S3" s="492"/>
      <c r="T3" s="492"/>
      <c r="U3" s="492"/>
      <c r="V3" s="492"/>
    </row>
    <row r="4" spans="1:23" ht="14.5" x14ac:dyDescent="0.25">
      <c r="A4" s="462" t="s">
        <v>904</v>
      </c>
      <c r="B4" s="462"/>
      <c r="C4" s="462"/>
      <c r="D4" s="462"/>
      <c r="E4" s="462"/>
      <c r="F4" s="462"/>
      <c r="G4" s="462"/>
      <c r="H4" s="462"/>
      <c r="I4" s="462"/>
      <c r="J4" s="462"/>
      <c r="K4" s="462"/>
      <c r="L4" s="462"/>
      <c r="M4" s="462"/>
      <c r="N4" s="462"/>
      <c r="O4" s="462"/>
      <c r="P4" s="462"/>
      <c r="Q4" s="462"/>
      <c r="R4" s="462"/>
      <c r="S4" s="462"/>
      <c r="T4" s="462"/>
      <c r="U4" s="462"/>
      <c r="V4" s="462"/>
    </row>
    <row r="5" spans="1:23" ht="14.5" x14ac:dyDescent="0.25">
      <c r="A5" s="462" t="s">
        <v>909</v>
      </c>
      <c r="B5" s="462"/>
      <c r="C5" s="462"/>
      <c r="D5" s="462"/>
      <c r="E5" s="462"/>
      <c r="F5" s="462"/>
      <c r="G5" s="462"/>
      <c r="H5" s="462"/>
      <c r="I5" s="462"/>
      <c r="J5" s="462"/>
      <c r="K5" s="462"/>
      <c r="L5" s="462"/>
      <c r="M5" s="462"/>
      <c r="N5" s="462"/>
      <c r="O5" s="462"/>
      <c r="P5" s="462"/>
      <c r="Q5" s="462"/>
      <c r="R5" s="462"/>
      <c r="S5" s="462"/>
      <c r="T5" s="462"/>
      <c r="U5" s="462"/>
      <c r="V5" s="462"/>
    </row>
    <row r="6" spans="1:23" s="45" customFormat="1" ht="18.75" customHeight="1" x14ac:dyDescent="0.25">
      <c r="A6" s="496" t="s">
        <v>187</v>
      </c>
      <c r="B6" s="491" t="s">
        <v>743</v>
      </c>
      <c r="C6" s="491"/>
      <c r="D6" s="491"/>
      <c r="E6" s="491"/>
      <c r="F6" s="491"/>
      <c r="G6" s="491"/>
      <c r="H6" s="491"/>
      <c r="I6" s="491"/>
      <c r="J6" s="491"/>
      <c r="K6" s="491"/>
      <c r="L6" s="491"/>
      <c r="M6" s="491"/>
      <c r="N6" s="491"/>
      <c r="O6" s="491"/>
      <c r="P6" s="491"/>
      <c r="Q6" s="491"/>
      <c r="R6" s="491"/>
      <c r="S6" s="491"/>
      <c r="T6" s="491"/>
      <c r="U6" s="491"/>
      <c r="V6" s="491"/>
    </row>
    <row r="7" spans="1:23" s="45" customFormat="1" ht="18.75" customHeight="1" x14ac:dyDescent="0.25">
      <c r="A7" s="496"/>
      <c r="B7" s="148">
        <v>4</v>
      </c>
      <c r="C7" s="148">
        <v>5</v>
      </c>
      <c r="D7" s="148">
        <v>6</v>
      </c>
      <c r="E7" s="151">
        <v>7</v>
      </c>
      <c r="F7" s="148">
        <v>8</v>
      </c>
      <c r="G7" s="148">
        <v>9</v>
      </c>
      <c r="H7" s="148">
        <v>10</v>
      </c>
      <c r="I7" s="148">
        <v>11</v>
      </c>
      <c r="J7" s="148">
        <v>12</v>
      </c>
      <c r="K7" s="148">
        <v>13</v>
      </c>
      <c r="L7" s="148">
        <v>14</v>
      </c>
      <c r="M7" s="148">
        <v>15</v>
      </c>
      <c r="N7" s="148">
        <v>16</v>
      </c>
      <c r="O7" s="148">
        <v>17</v>
      </c>
      <c r="P7" s="148">
        <v>18</v>
      </c>
      <c r="Q7" s="148">
        <v>19</v>
      </c>
      <c r="R7" s="148">
        <v>20</v>
      </c>
      <c r="S7" s="148">
        <v>21</v>
      </c>
      <c r="T7" s="148">
        <v>22</v>
      </c>
      <c r="U7" s="148">
        <v>23</v>
      </c>
      <c r="V7" s="148">
        <v>24</v>
      </c>
    </row>
    <row r="8" spans="1:23" s="45" customFormat="1" x14ac:dyDescent="0.25">
      <c r="A8" s="215"/>
      <c r="B8" s="216"/>
      <c r="C8" s="216"/>
      <c r="D8" s="216"/>
      <c r="E8" s="216"/>
      <c r="F8" s="216"/>
      <c r="G8" s="216"/>
      <c r="H8" s="216"/>
      <c r="I8" s="216"/>
      <c r="J8" s="216"/>
      <c r="K8" s="216"/>
      <c r="L8" s="216"/>
      <c r="M8" s="216"/>
      <c r="N8" s="216"/>
      <c r="O8" s="216"/>
      <c r="P8" s="217"/>
      <c r="Q8" s="217"/>
      <c r="R8" s="217"/>
      <c r="S8" s="217"/>
      <c r="T8" s="217"/>
      <c r="U8" s="217"/>
      <c r="V8" s="217"/>
    </row>
    <row r="9" spans="1:23" s="6" customFormat="1" ht="15" customHeight="1" x14ac:dyDescent="0.25">
      <c r="A9" s="157" t="s">
        <v>744</v>
      </c>
      <c r="B9" s="136">
        <v>98.471075802863993</v>
      </c>
      <c r="C9" s="136">
        <v>105.82545427142698</v>
      </c>
      <c r="D9" s="136">
        <v>105.36242363659845</v>
      </c>
      <c r="E9" s="136">
        <v>98.70049567013632</v>
      </c>
      <c r="F9" s="136">
        <v>96.541334583675805</v>
      </c>
      <c r="G9" s="136">
        <v>96.50009576857245</v>
      </c>
      <c r="H9" s="136">
        <v>95.019496074933272</v>
      </c>
      <c r="I9" s="136">
        <v>91.644587114404203</v>
      </c>
      <c r="J9" s="136">
        <v>95.277919493915988</v>
      </c>
      <c r="K9" s="136">
        <v>93.704568139733354</v>
      </c>
      <c r="L9" s="136">
        <v>85.220848898303686</v>
      </c>
      <c r="M9" s="136">
        <v>92.609501946208198</v>
      </c>
      <c r="N9" s="136">
        <v>89.912597269562028</v>
      </c>
      <c r="O9" s="136">
        <v>55.961071940914429</v>
      </c>
      <c r="P9" s="136">
        <v>22.296567830029073</v>
      </c>
      <c r="Q9" s="136">
        <v>10.346521939815979</v>
      </c>
      <c r="R9" s="136">
        <v>6.5737210205484402</v>
      </c>
      <c r="S9" s="136">
        <v>5.0778760591928283</v>
      </c>
      <c r="T9" s="136">
        <v>4.0622559098405606</v>
      </c>
      <c r="U9" s="136">
        <v>4.0402778024809214</v>
      </c>
      <c r="V9" s="136">
        <v>3.7283017016866435</v>
      </c>
    </row>
    <row r="10" spans="1:23" s="8" customFormat="1" ht="15" customHeight="1" x14ac:dyDescent="0.25">
      <c r="A10" s="27" t="s">
        <v>21</v>
      </c>
      <c r="B10" s="137">
        <v>97.599748580801787</v>
      </c>
      <c r="C10" s="137">
        <v>104.88861918096275</v>
      </c>
      <c r="D10" s="137">
        <v>1.7523661643058741</v>
      </c>
      <c r="E10" s="137">
        <v>6.5882317330546669E-2</v>
      </c>
      <c r="F10" s="137">
        <v>0</v>
      </c>
      <c r="G10" s="137">
        <v>0</v>
      </c>
      <c r="H10" s="137">
        <v>0</v>
      </c>
      <c r="I10" s="137">
        <v>0</v>
      </c>
      <c r="J10" s="137">
        <v>0</v>
      </c>
      <c r="K10" s="137">
        <v>0</v>
      </c>
      <c r="L10" s="137">
        <v>0</v>
      </c>
      <c r="M10" s="137">
        <v>0</v>
      </c>
      <c r="N10" s="137">
        <v>0</v>
      </c>
      <c r="O10" s="137">
        <v>0</v>
      </c>
      <c r="P10" s="137">
        <v>0</v>
      </c>
      <c r="Q10" s="137">
        <v>0</v>
      </c>
      <c r="R10" s="137">
        <v>0</v>
      </c>
      <c r="S10" s="137">
        <v>0</v>
      </c>
      <c r="T10" s="137">
        <v>0</v>
      </c>
      <c r="U10" s="137">
        <v>0</v>
      </c>
      <c r="V10" s="137">
        <v>0</v>
      </c>
    </row>
    <row r="11" spans="1:23" s="8" customFormat="1" ht="15" customHeight="1" x14ac:dyDescent="0.25">
      <c r="A11" s="27" t="s">
        <v>196</v>
      </c>
      <c r="B11" s="137">
        <v>0</v>
      </c>
      <c r="C11" s="137">
        <v>0.17752409781780037</v>
      </c>
      <c r="D11" s="137">
        <v>102.90363989090572</v>
      </c>
      <c r="E11" s="137">
        <v>98.040208445334613</v>
      </c>
      <c r="F11" s="137">
        <v>96.066256032142903</v>
      </c>
      <c r="G11" s="137">
        <v>95.977284504329447</v>
      </c>
      <c r="H11" s="137">
        <v>94.510886267733426</v>
      </c>
      <c r="I11" s="137">
        <v>90.708646869909231</v>
      </c>
      <c r="J11" s="137">
        <v>16.601143719206483</v>
      </c>
      <c r="K11" s="137">
        <v>4.9961573805092865</v>
      </c>
      <c r="L11" s="137">
        <v>1.0757478661439555</v>
      </c>
      <c r="M11" s="137">
        <v>0.19759633049948624</v>
      </c>
      <c r="N11" s="137">
        <v>5.9706443897091337E-2</v>
      </c>
      <c r="O11" s="137">
        <v>2.1857282550156124E-2</v>
      </c>
      <c r="P11" s="137">
        <v>1.2981234181432853E-2</v>
      </c>
      <c r="Q11" s="137">
        <v>1.1949018023655052E-2</v>
      </c>
      <c r="R11" s="137">
        <v>1.3353079464855657E-3</v>
      </c>
      <c r="S11" s="137">
        <v>7.9012594282046079E-3</v>
      </c>
      <c r="T11" s="137">
        <v>1.3066117432745451E-3</v>
      </c>
      <c r="U11" s="137">
        <v>3.9533050904901378E-3</v>
      </c>
      <c r="V11" s="137">
        <v>2.4479984909301662E-3</v>
      </c>
    </row>
    <row r="12" spans="1:23" s="8" customFormat="1" ht="15" customHeight="1" x14ac:dyDescent="0.25">
      <c r="A12" s="27" t="s">
        <v>200</v>
      </c>
      <c r="B12" s="137">
        <v>0</v>
      </c>
      <c r="C12" s="137">
        <v>0</v>
      </c>
      <c r="D12" s="137">
        <v>0</v>
      </c>
      <c r="E12" s="137">
        <v>0</v>
      </c>
      <c r="F12" s="137">
        <v>0</v>
      </c>
      <c r="G12" s="137">
        <v>0</v>
      </c>
      <c r="H12" s="137">
        <v>0</v>
      </c>
      <c r="I12" s="137">
        <v>0.24187219801555393</v>
      </c>
      <c r="J12" s="137">
        <v>76.853014346763388</v>
      </c>
      <c r="K12" s="137">
        <v>86.802483844796697</v>
      </c>
      <c r="L12" s="137">
        <v>81.74654358898708</v>
      </c>
      <c r="M12" s="137">
        <v>84.104794578383363</v>
      </c>
      <c r="N12" s="137">
        <v>79.785057574750965</v>
      </c>
      <c r="O12" s="137">
        <v>46.259009933651015</v>
      </c>
      <c r="P12" s="137">
        <v>15.487910501867539</v>
      </c>
      <c r="Q12" s="137">
        <v>5.5762084110390244</v>
      </c>
      <c r="R12" s="137">
        <v>3.4838184323808412</v>
      </c>
      <c r="S12" s="137">
        <v>2.6693088101617901</v>
      </c>
      <c r="T12" s="137">
        <v>2.0722862248334284</v>
      </c>
      <c r="U12" s="137">
        <v>2.0122322910594801</v>
      </c>
      <c r="V12" s="137">
        <v>1.6903429579872797</v>
      </c>
    </row>
    <row r="13" spans="1:23" s="8" customFormat="1" ht="15" customHeight="1" x14ac:dyDescent="0.25">
      <c r="A13" s="27" t="s">
        <v>260</v>
      </c>
      <c r="B13" s="137">
        <v>0.87132722206220181</v>
      </c>
      <c r="C13" s="137">
        <v>0.7593109926464332</v>
      </c>
      <c r="D13" s="137">
        <v>0.70641758138684918</v>
      </c>
      <c r="E13" s="137">
        <v>0.59440490747115438</v>
      </c>
      <c r="F13" s="137">
        <v>0.47507855153290279</v>
      </c>
      <c r="G13" s="137">
        <v>0.52009536157160896</v>
      </c>
      <c r="H13" s="137">
        <v>0.44470072147840312</v>
      </c>
      <c r="I13" s="137">
        <v>0.47191369069339051</v>
      </c>
      <c r="J13" s="137">
        <v>1.4877005093223927</v>
      </c>
      <c r="K13" s="137">
        <v>1.7192775200489729</v>
      </c>
      <c r="L13" s="137">
        <v>1.7718957077514677</v>
      </c>
      <c r="M13" s="137">
        <v>1.8334788761993146</v>
      </c>
      <c r="N13" s="137">
        <v>1.7872128873196007</v>
      </c>
      <c r="O13" s="137">
        <v>1.5145811084755245</v>
      </c>
      <c r="P13" s="137">
        <v>1.1215786332757987</v>
      </c>
      <c r="Q13" s="137">
        <v>0.64922997928525783</v>
      </c>
      <c r="R13" s="137">
        <v>0.32848575483544917</v>
      </c>
      <c r="S13" s="137">
        <v>0.1553914354213573</v>
      </c>
      <c r="T13" s="137">
        <v>2.2212399635667263E-2</v>
      </c>
      <c r="U13" s="137">
        <v>1.3177683634967127E-2</v>
      </c>
      <c r="V13" s="137">
        <v>8.5679947182555824E-3</v>
      </c>
    </row>
    <row r="14" spans="1:23" s="8" customFormat="1" ht="15" customHeight="1" x14ac:dyDescent="0.25">
      <c r="A14" s="27" t="s">
        <v>242</v>
      </c>
      <c r="B14" s="137">
        <v>0</v>
      </c>
      <c r="C14" s="137">
        <v>0</v>
      </c>
      <c r="D14" s="137">
        <v>0</v>
      </c>
      <c r="E14" s="137">
        <v>0</v>
      </c>
      <c r="F14" s="137">
        <v>0</v>
      </c>
      <c r="G14" s="137">
        <v>0</v>
      </c>
      <c r="H14" s="137">
        <v>0</v>
      </c>
      <c r="I14" s="137">
        <v>0</v>
      </c>
      <c r="J14" s="137">
        <v>0</v>
      </c>
      <c r="K14" s="137">
        <v>0</v>
      </c>
      <c r="L14" s="137">
        <v>2.5735594883826689E-3</v>
      </c>
      <c r="M14" s="137">
        <v>2.6883854489726019E-3</v>
      </c>
      <c r="N14" s="137">
        <v>6.6340493218990382E-3</v>
      </c>
      <c r="O14" s="137">
        <v>2.5714450059007208E-3</v>
      </c>
      <c r="P14" s="137">
        <v>3.8943702544298564E-3</v>
      </c>
      <c r="Q14" s="137">
        <v>5.3106746771800226E-3</v>
      </c>
      <c r="R14" s="137">
        <v>4.0059238394566966E-3</v>
      </c>
      <c r="S14" s="137">
        <v>2.6337531427348695E-3</v>
      </c>
      <c r="T14" s="137">
        <v>3.9198352298236349E-3</v>
      </c>
      <c r="U14" s="137">
        <v>5.271073453986851E-3</v>
      </c>
      <c r="V14" s="137">
        <v>6.1199962273254154E-3</v>
      </c>
    </row>
    <row r="15" spans="1:23" s="8" customFormat="1" ht="15" customHeight="1" x14ac:dyDescent="0.25">
      <c r="A15" s="27" t="s">
        <v>745</v>
      </c>
      <c r="B15" s="137">
        <v>0</v>
      </c>
      <c r="C15" s="137">
        <v>0</v>
      </c>
      <c r="D15" s="137">
        <v>0</v>
      </c>
      <c r="E15" s="137">
        <v>0</v>
      </c>
      <c r="F15" s="137">
        <v>0</v>
      </c>
      <c r="G15" s="137">
        <v>0</v>
      </c>
      <c r="H15" s="137">
        <v>0</v>
      </c>
      <c r="I15" s="137">
        <v>0</v>
      </c>
      <c r="J15" s="137">
        <v>0</v>
      </c>
      <c r="K15" s="137">
        <v>0</v>
      </c>
      <c r="L15" s="137">
        <v>0.1762888249542128</v>
      </c>
      <c r="M15" s="137">
        <v>5.466831810485786</v>
      </c>
      <c r="N15" s="137">
        <v>7.1647732676509603</v>
      </c>
      <c r="O15" s="137">
        <v>6.9686159659909528</v>
      </c>
      <c r="P15" s="137">
        <v>4.6044437641542331</v>
      </c>
      <c r="Q15" s="137">
        <v>3.1983538243316691</v>
      </c>
      <c r="R15" s="137">
        <v>2.143169254109333</v>
      </c>
      <c r="S15" s="137">
        <v>1.7000876536353582</v>
      </c>
      <c r="T15" s="137">
        <v>1.4150605179663323</v>
      </c>
      <c r="U15" s="137">
        <v>1.4021055387605021</v>
      </c>
      <c r="V15" s="137">
        <v>1.397807138321125</v>
      </c>
    </row>
    <row r="16" spans="1:23" s="8" customFormat="1" ht="15" customHeight="1" x14ac:dyDescent="0.25">
      <c r="A16" s="27" t="s">
        <v>97</v>
      </c>
      <c r="B16" s="137">
        <v>0</v>
      </c>
      <c r="C16" s="137">
        <v>0</v>
      </c>
      <c r="D16" s="137">
        <v>0</v>
      </c>
      <c r="E16" s="137">
        <v>0</v>
      </c>
      <c r="F16" s="137">
        <v>0</v>
      </c>
      <c r="G16" s="137">
        <v>2.715902671392214E-3</v>
      </c>
      <c r="H16" s="137">
        <v>6.3909085721447156E-2</v>
      </c>
      <c r="I16" s="137">
        <v>0.22215435578602505</v>
      </c>
      <c r="J16" s="137">
        <v>0.31879296628336989</v>
      </c>
      <c r="K16" s="137">
        <v>0.1235566413490852</v>
      </c>
      <c r="L16" s="137">
        <v>3.0882713860592027E-2</v>
      </c>
      <c r="M16" s="137">
        <v>0</v>
      </c>
      <c r="N16" s="137">
        <v>0</v>
      </c>
      <c r="O16" s="137">
        <v>0</v>
      </c>
      <c r="P16" s="137">
        <v>0</v>
      </c>
      <c r="Q16" s="137">
        <v>0</v>
      </c>
      <c r="R16" s="137">
        <v>0</v>
      </c>
      <c r="S16" s="137">
        <v>0</v>
      </c>
      <c r="T16" s="137">
        <v>0</v>
      </c>
      <c r="U16" s="137">
        <v>0</v>
      </c>
      <c r="V16" s="137">
        <v>0</v>
      </c>
    </row>
    <row r="17" spans="1:22" s="8" customFormat="1" ht="15" customHeight="1" x14ac:dyDescent="0.25">
      <c r="A17" s="27" t="s">
        <v>931</v>
      </c>
      <c r="B17" s="137">
        <v>0</v>
      </c>
      <c r="C17" s="137">
        <v>0</v>
      </c>
      <c r="D17" s="137">
        <v>0</v>
      </c>
      <c r="E17" s="137">
        <v>0</v>
      </c>
      <c r="F17" s="137">
        <v>0</v>
      </c>
      <c r="G17" s="137">
        <v>0</v>
      </c>
      <c r="H17" s="137">
        <v>0</v>
      </c>
      <c r="I17" s="137">
        <v>0</v>
      </c>
      <c r="J17" s="137">
        <v>1.0626432209445662E-2</v>
      </c>
      <c r="K17" s="137">
        <v>1.9716485321662532E-2</v>
      </c>
      <c r="L17" s="137">
        <v>4.6324070790888038E-2</v>
      </c>
      <c r="M17" s="137">
        <v>9.2749297989554766E-2</v>
      </c>
      <c r="N17" s="137">
        <v>8.3589021455927864E-2</v>
      </c>
      <c r="O17" s="137">
        <v>8.2286240188823065E-2</v>
      </c>
      <c r="P17" s="137">
        <v>6.6204294325307556E-2</v>
      </c>
      <c r="Q17" s="137">
        <v>4.9123740763915208E-2</v>
      </c>
      <c r="R17" s="137">
        <v>7.4777245003191689E-2</v>
      </c>
      <c r="S17" s="137">
        <v>8.2963223996148389E-2</v>
      </c>
      <c r="T17" s="137">
        <v>9.5382657259041784E-2</v>
      </c>
      <c r="U17" s="137">
        <v>9.7514858898756746E-2</v>
      </c>
      <c r="V17" s="137">
        <v>9.9143938882671728E-2</v>
      </c>
    </row>
    <row r="18" spans="1:22" s="8" customFormat="1" ht="15" customHeight="1" x14ac:dyDescent="0.25">
      <c r="A18" s="27" t="s">
        <v>934</v>
      </c>
      <c r="B18" s="137">
        <v>0</v>
      </c>
      <c r="C18" s="137">
        <v>0</v>
      </c>
      <c r="D18" s="137">
        <v>0</v>
      </c>
      <c r="E18" s="137">
        <v>0</v>
      </c>
      <c r="F18" s="137">
        <v>0</v>
      </c>
      <c r="G18" s="137">
        <v>0</v>
      </c>
      <c r="H18" s="137">
        <v>0</v>
      </c>
      <c r="I18" s="137">
        <v>0</v>
      </c>
      <c r="J18" s="137">
        <v>6.6415201309035395E-3</v>
      </c>
      <c r="K18" s="137">
        <v>4.3376267707657575E-2</v>
      </c>
      <c r="L18" s="137">
        <v>0.3705925663271043</v>
      </c>
      <c r="M18" s="137">
        <v>0.88985558360993122</v>
      </c>
      <c r="N18" s="137">
        <v>0.95132267276032201</v>
      </c>
      <c r="O18" s="137">
        <v>0.68143292656369092</v>
      </c>
      <c r="P18" s="137">
        <v>0.35308956973497363</v>
      </c>
      <c r="Q18" s="137">
        <v>0.31067446861503134</v>
      </c>
      <c r="R18" s="137">
        <v>0.16824880125718131</v>
      </c>
      <c r="S18" s="137">
        <v>0.18304584342007343</v>
      </c>
      <c r="T18" s="137">
        <v>0.15679340919294538</v>
      </c>
      <c r="U18" s="137">
        <v>0.20557186470548716</v>
      </c>
      <c r="V18" s="137">
        <v>0.20807987172906414</v>
      </c>
    </row>
    <row r="19" spans="1:22" s="8" customFormat="1" ht="15" customHeight="1" x14ac:dyDescent="0.25">
      <c r="A19" s="27" t="s">
        <v>935</v>
      </c>
      <c r="B19" s="137">
        <v>0</v>
      </c>
      <c r="C19" s="137">
        <v>0</v>
      </c>
      <c r="D19" s="137">
        <v>0</v>
      </c>
      <c r="E19" s="137">
        <v>0</v>
      </c>
      <c r="F19" s="137">
        <v>0</v>
      </c>
      <c r="G19" s="137">
        <v>0</v>
      </c>
      <c r="H19" s="137">
        <v>0</v>
      </c>
      <c r="I19" s="137">
        <v>0</v>
      </c>
      <c r="J19" s="137">
        <v>0</v>
      </c>
      <c r="K19" s="137">
        <v>0</v>
      </c>
      <c r="L19" s="137">
        <v>0</v>
      </c>
      <c r="M19" s="137">
        <v>2.1507083591780815E-2</v>
      </c>
      <c r="N19" s="137">
        <v>7.4301352405269222E-2</v>
      </c>
      <c r="O19" s="137">
        <v>0.43071703848837073</v>
      </c>
      <c r="P19" s="137">
        <v>0.55040432929275307</v>
      </c>
      <c r="Q19" s="137">
        <v>0.44875201022171196</v>
      </c>
      <c r="R19" s="137">
        <v>0.27507343697602654</v>
      </c>
      <c r="S19" s="137">
        <v>0.1975314857051152</v>
      </c>
      <c r="T19" s="137">
        <v>0.17900580882861267</v>
      </c>
      <c r="U19" s="137">
        <v>0.18185203416254636</v>
      </c>
      <c r="V19" s="137">
        <v>0.18604788531069263</v>
      </c>
    </row>
    <row r="20" spans="1:22" s="8" customFormat="1" ht="15" customHeight="1" x14ac:dyDescent="0.25">
      <c r="A20" s="27" t="s">
        <v>206</v>
      </c>
      <c r="B20" s="137">
        <v>0</v>
      </c>
      <c r="C20" s="137">
        <v>0</v>
      </c>
      <c r="D20" s="137">
        <v>0</v>
      </c>
      <c r="E20" s="137">
        <v>0</v>
      </c>
      <c r="F20" s="137">
        <v>0</v>
      </c>
      <c r="G20" s="137">
        <v>0</v>
      </c>
      <c r="H20" s="137">
        <v>0</v>
      </c>
      <c r="I20" s="137">
        <v>0</v>
      </c>
      <c r="J20" s="137">
        <v>0</v>
      </c>
      <c r="K20" s="137">
        <v>0</v>
      </c>
      <c r="L20" s="137">
        <v>0</v>
      </c>
      <c r="M20" s="137">
        <v>0</v>
      </c>
      <c r="N20" s="137">
        <v>0</v>
      </c>
      <c r="O20" s="137">
        <v>0</v>
      </c>
      <c r="P20" s="137">
        <v>9.6061132942603114E-2</v>
      </c>
      <c r="Q20" s="137">
        <v>9.6919812858535417E-2</v>
      </c>
      <c r="R20" s="137">
        <v>9.4806864200475169E-2</v>
      </c>
      <c r="S20" s="137">
        <v>7.9012594282046086E-2</v>
      </c>
      <c r="T20" s="137">
        <v>0.11628844515143449</v>
      </c>
      <c r="U20" s="137">
        <v>0.11859915271470414</v>
      </c>
      <c r="V20" s="137">
        <v>0.1297439200192988</v>
      </c>
    </row>
    <row r="21" spans="1:22" s="45" customFormat="1" x14ac:dyDescent="0.25">
      <c r="A21" s="215"/>
      <c r="B21" s="218"/>
      <c r="C21" s="219"/>
      <c r="D21" s="219"/>
      <c r="E21" s="219"/>
      <c r="F21" s="219"/>
      <c r="G21" s="219"/>
      <c r="H21" s="219"/>
      <c r="I21" s="220"/>
      <c r="J21" s="220"/>
      <c r="K21" s="220"/>
      <c r="L21" s="220"/>
      <c r="M21" s="220"/>
      <c r="N21" s="220"/>
      <c r="O21" s="220"/>
      <c r="P21" s="220"/>
      <c r="Q21" s="220"/>
      <c r="R21" s="220"/>
      <c r="S21" s="220"/>
      <c r="T21" s="220"/>
      <c r="U21" s="220"/>
      <c r="V21" s="220"/>
    </row>
    <row r="22" spans="1:22" s="6" customFormat="1" ht="15" customHeight="1" x14ac:dyDescent="0.25">
      <c r="A22" s="157" t="s">
        <v>746</v>
      </c>
      <c r="B22" s="138">
        <v>53229</v>
      </c>
      <c r="C22" s="138">
        <v>60208</v>
      </c>
      <c r="D22" s="138">
        <v>65477</v>
      </c>
      <c r="E22" s="138">
        <v>67416</v>
      </c>
      <c r="F22" s="138">
        <v>68279</v>
      </c>
      <c r="G22" s="138">
        <v>71063</v>
      </c>
      <c r="H22" s="138">
        <v>71366</v>
      </c>
      <c r="I22" s="138">
        <v>69717</v>
      </c>
      <c r="J22" s="138">
        <v>71729</v>
      </c>
      <c r="K22" s="138">
        <v>71289</v>
      </c>
      <c r="L22" s="138">
        <v>66228</v>
      </c>
      <c r="M22" s="138">
        <v>68896</v>
      </c>
      <c r="N22" s="138">
        <v>67766</v>
      </c>
      <c r="O22" s="138">
        <v>43525</v>
      </c>
      <c r="P22" s="138">
        <v>17176</v>
      </c>
      <c r="Q22" s="138">
        <v>7793</v>
      </c>
      <c r="R22" s="138">
        <v>4923</v>
      </c>
      <c r="S22" s="138">
        <v>3856</v>
      </c>
      <c r="T22" s="138">
        <v>3109</v>
      </c>
      <c r="U22" s="138">
        <v>3066</v>
      </c>
      <c r="V22" s="138">
        <v>3046</v>
      </c>
    </row>
    <row r="23" spans="1:22" s="8" customFormat="1" ht="15" customHeight="1" x14ac:dyDescent="0.25">
      <c r="A23" s="27" t="s">
        <v>21</v>
      </c>
      <c r="B23" s="139">
        <v>52758</v>
      </c>
      <c r="C23" s="139">
        <v>59675</v>
      </c>
      <c r="D23" s="139">
        <v>1089</v>
      </c>
      <c r="E23" s="139">
        <v>45</v>
      </c>
      <c r="F23" s="139"/>
      <c r="G23" s="139"/>
      <c r="H23" s="139"/>
      <c r="I23" s="139"/>
      <c r="J23" s="139"/>
      <c r="K23" s="139"/>
      <c r="L23" s="139"/>
      <c r="M23" s="139"/>
      <c r="N23" s="139"/>
      <c r="O23" s="139"/>
      <c r="P23" s="139"/>
      <c r="Q23" s="139"/>
      <c r="R23" s="139"/>
      <c r="S23" s="139"/>
      <c r="T23" s="139"/>
      <c r="U23" s="139"/>
      <c r="V23" s="139"/>
    </row>
    <row r="24" spans="1:22" s="8" customFormat="1" ht="15" customHeight="1" x14ac:dyDescent="0.25">
      <c r="A24" s="27" t="s">
        <v>196</v>
      </c>
      <c r="B24" s="139"/>
      <c r="C24" s="139">
        <v>101</v>
      </c>
      <c r="D24" s="139">
        <v>63949</v>
      </c>
      <c r="E24" s="139">
        <v>66965</v>
      </c>
      <c r="F24" s="139">
        <v>67943</v>
      </c>
      <c r="G24" s="139">
        <v>70678</v>
      </c>
      <c r="H24" s="139">
        <v>70984</v>
      </c>
      <c r="I24" s="139">
        <v>69005</v>
      </c>
      <c r="J24" s="139">
        <v>12498</v>
      </c>
      <c r="K24" s="139">
        <v>3801</v>
      </c>
      <c r="L24" s="139">
        <v>836</v>
      </c>
      <c r="M24" s="139">
        <v>147</v>
      </c>
      <c r="N24" s="139">
        <v>45</v>
      </c>
      <c r="O24" s="139">
        <v>17</v>
      </c>
      <c r="P24" s="139">
        <v>10</v>
      </c>
      <c r="Q24" s="139">
        <v>9</v>
      </c>
      <c r="R24" s="139">
        <v>1</v>
      </c>
      <c r="S24" s="139">
        <v>6</v>
      </c>
      <c r="T24" s="139">
        <v>1</v>
      </c>
      <c r="U24" s="139">
        <v>3</v>
      </c>
      <c r="V24" s="139">
        <v>2</v>
      </c>
    </row>
    <row r="25" spans="1:22" s="8" customFormat="1" ht="15" customHeight="1" x14ac:dyDescent="0.25">
      <c r="A25" s="27" t="s">
        <v>200</v>
      </c>
      <c r="B25" s="139"/>
      <c r="C25" s="139"/>
      <c r="D25" s="139"/>
      <c r="E25" s="139"/>
      <c r="F25" s="139"/>
      <c r="G25" s="139"/>
      <c r="H25" s="139"/>
      <c r="I25" s="139">
        <v>184</v>
      </c>
      <c r="J25" s="139">
        <v>57858</v>
      </c>
      <c r="K25" s="139">
        <v>66038</v>
      </c>
      <c r="L25" s="139">
        <v>63528</v>
      </c>
      <c r="M25" s="139">
        <v>62569</v>
      </c>
      <c r="N25" s="139">
        <v>60133</v>
      </c>
      <c r="O25" s="139">
        <v>35979</v>
      </c>
      <c r="P25" s="139">
        <v>11931</v>
      </c>
      <c r="Q25" s="139">
        <v>4200</v>
      </c>
      <c r="R25" s="139">
        <v>2609</v>
      </c>
      <c r="S25" s="139">
        <v>2027</v>
      </c>
      <c r="T25" s="139">
        <v>1586</v>
      </c>
      <c r="U25" s="139">
        <v>1527</v>
      </c>
      <c r="V25" s="139">
        <v>1381</v>
      </c>
    </row>
    <row r="26" spans="1:22" s="8" customFormat="1" ht="15" customHeight="1" x14ac:dyDescent="0.25">
      <c r="A26" s="27" t="s">
        <v>260</v>
      </c>
      <c r="B26" s="139">
        <v>471</v>
      </c>
      <c r="C26" s="139">
        <v>432</v>
      </c>
      <c r="D26" s="139">
        <v>439</v>
      </c>
      <c r="E26" s="139">
        <v>406</v>
      </c>
      <c r="F26" s="139">
        <v>336</v>
      </c>
      <c r="G26" s="139">
        <v>383</v>
      </c>
      <c r="H26" s="139">
        <v>334</v>
      </c>
      <c r="I26" s="139">
        <v>359</v>
      </c>
      <c r="J26" s="139">
        <v>1120</v>
      </c>
      <c r="K26" s="139">
        <v>1308</v>
      </c>
      <c r="L26" s="139">
        <v>1377</v>
      </c>
      <c r="M26" s="139">
        <v>1364</v>
      </c>
      <c r="N26" s="139">
        <v>1347</v>
      </c>
      <c r="O26" s="139">
        <v>1178</v>
      </c>
      <c r="P26" s="139">
        <v>864</v>
      </c>
      <c r="Q26" s="139">
        <v>489</v>
      </c>
      <c r="R26" s="139">
        <v>246</v>
      </c>
      <c r="S26" s="139">
        <v>118</v>
      </c>
      <c r="T26" s="139">
        <v>17</v>
      </c>
      <c r="U26" s="139">
        <v>10</v>
      </c>
      <c r="V26" s="139">
        <v>7</v>
      </c>
    </row>
    <row r="27" spans="1:22" s="8" customFormat="1" ht="15" customHeight="1" x14ac:dyDescent="0.25">
      <c r="A27" s="27" t="s">
        <v>242</v>
      </c>
      <c r="B27" s="139"/>
      <c r="C27" s="139"/>
      <c r="D27" s="139"/>
      <c r="E27" s="139"/>
      <c r="F27" s="139"/>
      <c r="G27" s="139"/>
      <c r="H27" s="139"/>
      <c r="I27" s="139"/>
      <c r="J27" s="139"/>
      <c r="K27" s="139"/>
      <c r="L27" s="139">
        <v>2</v>
      </c>
      <c r="M27" s="139">
        <v>2</v>
      </c>
      <c r="N27" s="139">
        <v>5</v>
      </c>
      <c r="O27" s="139">
        <v>2</v>
      </c>
      <c r="P27" s="139">
        <v>3</v>
      </c>
      <c r="Q27" s="139">
        <v>4</v>
      </c>
      <c r="R27" s="139">
        <v>3</v>
      </c>
      <c r="S27" s="139">
        <v>2</v>
      </c>
      <c r="T27" s="139">
        <v>3</v>
      </c>
      <c r="U27" s="139">
        <v>4</v>
      </c>
      <c r="V27" s="139">
        <v>5</v>
      </c>
    </row>
    <row r="28" spans="1:22" s="8" customFormat="1" ht="15" customHeight="1" x14ac:dyDescent="0.25">
      <c r="A28" s="27" t="s">
        <v>745</v>
      </c>
      <c r="B28" s="139"/>
      <c r="C28" s="139"/>
      <c r="D28" s="139"/>
      <c r="E28" s="139"/>
      <c r="F28" s="139"/>
      <c r="G28" s="139"/>
      <c r="H28" s="139"/>
      <c r="I28" s="139"/>
      <c r="J28" s="139"/>
      <c r="K28" s="139"/>
      <c r="L28" s="139">
        <v>137</v>
      </c>
      <c r="M28" s="139">
        <v>4067</v>
      </c>
      <c r="N28" s="139">
        <v>5400</v>
      </c>
      <c r="O28" s="139">
        <v>5420</v>
      </c>
      <c r="P28" s="139">
        <v>3547</v>
      </c>
      <c r="Q28" s="139">
        <v>2409</v>
      </c>
      <c r="R28" s="139">
        <v>1605</v>
      </c>
      <c r="S28" s="139">
        <v>1291</v>
      </c>
      <c r="T28" s="139">
        <v>1083</v>
      </c>
      <c r="U28" s="139">
        <v>1064</v>
      </c>
      <c r="V28" s="139">
        <v>1142</v>
      </c>
    </row>
    <row r="29" spans="1:22" s="8" customFormat="1" ht="15" customHeight="1" x14ac:dyDescent="0.25">
      <c r="A29" s="27" t="s">
        <v>97</v>
      </c>
      <c r="B29" s="139"/>
      <c r="C29" s="139"/>
      <c r="D29" s="139"/>
      <c r="E29" s="139"/>
      <c r="F29" s="139"/>
      <c r="G29" s="139">
        <v>2</v>
      </c>
      <c r="H29" s="139">
        <v>48</v>
      </c>
      <c r="I29" s="139">
        <v>169</v>
      </c>
      <c r="J29" s="139">
        <v>240</v>
      </c>
      <c r="K29" s="139">
        <v>94</v>
      </c>
      <c r="L29" s="139">
        <v>24</v>
      </c>
      <c r="M29" s="139"/>
      <c r="N29" s="139">
        <v>0</v>
      </c>
      <c r="O29" s="139"/>
      <c r="P29" s="139"/>
      <c r="Q29" s="139"/>
      <c r="R29" s="139"/>
      <c r="S29" s="139"/>
      <c r="T29" s="139"/>
      <c r="U29" s="139"/>
      <c r="V29" s="139"/>
    </row>
    <row r="30" spans="1:22" s="8" customFormat="1" ht="15" customHeight="1" x14ac:dyDescent="0.25">
      <c r="A30" s="27" t="s">
        <v>931</v>
      </c>
      <c r="B30" s="139"/>
      <c r="C30" s="139"/>
      <c r="D30" s="139"/>
      <c r="E30" s="139"/>
      <c r="F30" s="139"/>
      <c r="G30" s="139"/>
      <c r="H30" s="139"/>
      <c r="I30" s="139"/>
      <c r="J30" s="139">
        <v>8</v>
      </c>
      <c r="K30" s="139">
        <v>15</v>
      </c>
      <c r="L30" s="139">
        <v>36</v>
      </c>
      <c r="M30" s="139">
        <v>69</v>
      </c>
      <c r="N30" s="139">
        <v>63</v>
      </c>
      <c r="O30" s="139">
        <v>64</v>
      </c>
      <c r="P30" s="139">
        <v>51</v>
      </c>
      <c r="Q30" s="139">
        <v>37</v>
      </c>
      <c r="R30" s="139">
        <v>56</v>
      </c>
      <c r="S30" s="139">
        <v>63</v>
      </c>
      <c r="T30" s="139">
        <v>73</v>
      </c>
      <c r="U30" s="139">
        <v>74</v>
      </c>
      <c r="V30" s="139">
        <v>81</v>
      </c>
    </row>
    <row r="31" spans="1:22" s="8" customFormat="1" ht="15" customHeight="1" x14ac:dyDescent="0.25">
      <c r="A31" s="27" t="s">
        <v>934</v>
      </c>
      <c r="B31" s="139"/>
      <c r="C31" s="139"/>
      <c r="D31" s="139"/>
      <c r="E31" s="139"/>
      <c r="F31" s="139"/>
      <c r="G31" s="139"/>
      <c r="H31" s="139"/>
      <c r="I31" s="139"/>
      <c r="J31" s="139">
        <v>5</v>
      </c>
      <c r="K31" s="139">
        <v>33</v>
      </c>
      <c r="L31" s="139">
        <v>288</v>
      </c>
      <c r="M31" s="139">
        <v>662</v>
      </c>
      <c r="N31" s="139">
        <v>717</v>
      </c>
      <c r="O31" s="139">
        <v>530</v>
      </c>
      <c r="P31" s="139">
        <v>272</v>
      </c>
      <c r="Q31" s="139">
        <v>234</v>
      </c>
      <c r="R31" s="139">
        <v>126</v>
      </c>
      <c r="S31" s="139">
        <v>139</v>
      </c>
      <c r="T31" s="139">
        <v>120</v>
      </c>
      <c r="U31" s="139">
        <v>156</v>
      </c>
      <c r="V31" s="139">
        <v>170</v>
      </c>
    </row>
    <row r="32" spans="1:22" s="8" customFormat="1" ht="15" customHeight="1" x14ac:dyDescent="0.25">
      <c r="A32" s="27" t="s">
        <v>935</v>
      </c>
      <c r="B32" s="139"/>
      <c r="C32" s="139"/>
      <c r="D32" s="139"/>
      <c r="E32" s="139"/>
      <c r="F32" s="139"/>
      <c r="G32" s="139"/>
      <c r="H32" s="139"/>
      <c r="I32" s="139"/>
      <c r="J32" s="139">
        <v>0</v>
      </c>
      <c r="K32" s="139">
        <v>0</v>
      </c>
      <c r="L32" s="139">
        <v>0</v>
      </c>
      <c r="M32" s="139">
        <v>16</v>
      </c>
      <c r="N32" s="139">
        <v>56</v>
      </c>
      <c r="O32" s="139">
        <v>335</v>
      </c>
      <c r="P32" s="139">
        <v>424</v>
      </c>
      <c r="Q32" s="139">
        <v>338</v>
      </c>
      <c r="R32" s="139">
        <v>206</v>
      </c>
      <c r="S32" s="139">
        <v>150</v>
      </c>
      <c r="T32" s="139">
        <v>137</v>
      </c>
      <c r="U32" s="139">
        <v>138</v>
      </c>
      <c r="V32" s="139">
        <v>152</v>
      </c>
    </row>
    <row r="33" spans="1:25" s="8" customFormat="1" ht="15" customHeight="1" x14ac:dyDescent="0.25">
      <c r="A33" s="27" t="s">
        <v>206</v>
      </c>
      <c r="B33" s="139"/>
      <c r="C33" s="139"/>
      <c r="D33" s="139"/>
      <c r="E33" s="139"/>
      <c r="F33" s="139"/>
      <c r="G33" s="139"/>
      <c r="H33" s="139"/>
      <c r="I33" s="139"/>
      <c r="J33" s="139"/>
      <c r="K33" s="139"/>
      <c r="L33" s="139"/>
      <c r="M33" s="139"/>
      <c r="N33" s="139"/>
      <c r="O33" s="139"/>
      <c r="P33" s="139">
        <v>74</v>
      </c>
      <c r="Q33" s="139">
        <v>73</v>
      </c>
      <c r="R33" s="139">
        <v>71</v>
      </c>
      <c r="S33" s="139">
        <v>60</v>
      </c>
      <c r="T33" s="139">
        <v>89</v>
      </c>
      <c r="U33" s="139">
        <v>90</v>
      </c>
      <c r="V33" s="139">
        <v>106</v>
      </c>
    </row>
    <row r="34" spans="1:25" s="45" customFormat="1" x14ac:dyDescent="0.25">
      <c r="A34" s="215"/>
      <c r="B34" s="221"/>
      <c r="C34" s="222"/>
      <c r="D34" s="222"/>
      <c r="E34" s="222"/>
      <c r="F34" s="223"/>
      <c r="G34" s="223"/>
      <c r="H34" s="223"/>
      <c r="I34" s="224"/>
      <c r="J34" s="224"/>
      <c r="K34" s="224"/>
      <c r="L34" s="224"/>
      <c r="M34" s="224"/>
      <c r="N34" s="224"/>
      <c r="O34" s="224"/>
      <c r="P34" s="224"/>
      <c r="Q34" s="224"/>
      <c r="R34" s="224"/>
      <c r="S34" s="224"/>
      <c r="T34" s="224"/>
      <c r="U34" s="224"/>
      <c r="V34" s="224"/>
    </row>
    <row r="35" spans="1:25" s="6" customFormat="1" ht="15" customHeight="1" thickBot="1" x14ac:dyDescent="0.3">
      <c r="A35" s="157" t="s">
        <v>747</v>
      </c>
      <c r="B35" s="225">
        <v>54055.467116620915</v>
      </c>
      <c r="C35" s="225">
        <v>56893.684430189351</v>
      </c>
      <c r="D35" s="225">
        <v>62144.546167459324</v>
      </c>
      <c r="E35" s="225">
        <v>68303.60834793454</v>
      </c>
      <c r="F35" s="225">
        <v>70725.146171270462</v>
      </c>
      <c r="G35" s="225">
        <v>73640.341425591992</v>
      </c>
      <c r="H35" s="225">
        <v>75106.69172957947</v>
      </c>
      <c r="I35" s="225">
        <v>76073.232686365896</v>
      </c>
      <c r="J35" s="225">
        <v>75283.969655299079</v>
      </c>
      <c r="K35" s="225">
        <v>76078.468120884994</v>
      </c>
      <c r="L35" s="225">
        <v>77713.377484694662</v>
      </c>
      <c r="M35" s="225">
        <v>74394.094074728884</v>
      </c>
      <c r="N35" s="225">
        <v>75368.749271956258</v>
      </c>
      <c r="O35" s="225">
        <v>77777.280688895931</v>
      </c>
      <c r="P35" s="225">
        <v>77034.277790805645</v>
      </c>
      <c r="Q35" s="225">
        <v>75319.996858177095</v>
      </c>
      <c r="R35" s="225">
        <v>74889.092260098347</v>
      </c>
      <c r="S35" s="225">
        <v>75937.261072357564</v>
      </c>
      <c r="T35" s="225">
        <v>76533.82920727969</v>
      </c>
      <c r="U35" s="225">
        <v>75885.870969499461</v>
      </c>
      <c r="V35" s="225">
        <v>81699.396768829698</v>
      </c>
    </row>
    <row r="36" spans="1:25" s="45" customFormat="1" ht="14.25" customHeight="1" x14ac:dyDescent="0.25">
      <c r="A36" s="88" t="s">
        <v>748</v>
      </c>
      <c r="B36" s="88"/>
      <c r="C36" s="88"/>
      <c r="D36" s="88"/>
      <c r="E36" s="88"/>
      <c r="F36" s="88"/>
      <c r="G36" s="88"/>
      <c r="H36" s="88"/>
      <c r="I36" s="90"/>
      <c r="J36" s="90"/>
      <c r="K36" s="90"/>
      <c r="L36" s="90"/>
      <c r="M36" s="90"/>
      <c r="N36" s="90"/>
      <c r="O36" s="90"/>
      <c r="P36" s="90"/>
      <c r="Q36" s="90"/>
      <c r="R36" s="90"/>
      <c r="S36" s="90"/>
      <c r="T36" s="90"/>
      <c r="U36" s="90"/>
      <c r="V36" s="90"/>
    </row>
    <row r="37" spans="1:25" ht="14.25" customHeight="1" x14ac:dyDescent="0.25">
      <c r="A37" s="185" t="s">
        <v>933</v>
      </c>
      <c r="B37" s="226"/>
      <c r="C37" s="226"/>
      <c r="D37" s="226"/>
      <c r="E37" s="226"/>
      <c r="F37" s="226"/>
      <c r="H37" s="226"/>
      <c r="J37" s="226"/>
      <c r="K37" s="226"/>
      <c r="L37" s="226"/>
      <c r="M37" s="226"/>
      <c r="N37" s="226"/>
      <c r="O37" s="226"/>
      <c r="P37" s="226"/>
      <c r="R37" s="226"/>
      <c r="S37" s="226"/>
      <c r="T37" s="226"/>
      <c r="U37" s="226"/>
      <c r="V37" s="226"/>
    </row>
    <row r="38" spans="1:25" s="8" customFormat="1" ht="14.25" customHeight="1" x14ac:dyDescent="0.25">
      <c r="A38" s="4" t="s">
        <v>338</v>
      </c>
      <c r="B38" s="4"/>
      <c r="C38" s="4"/>
      <c r="D38" s="4"/>
      <c r="E38" s="4"/>
      <c r="F38" s="4"/>
      <c r="G38" s="4"/>
      <c r="H38" s="4"/>
      <c r="I38" s="4"/>
      <c r="J38" s="4"/>
      <c r="K38" s="4"/>
      <c r="L38" s="4"/>
      <c r="M38" s="4"/>
      <c r="N38" s="4"/>
      <c r="O38" s="4"/>
      <c r="P38" s="4"/>
      <c r="Q38" s="4"/>
      <c r="R38" s="4"/>
      <c r="S38" s="4"/>
      <c r="T38" s="4"/>
      <c r="U38" s="4"/>
      <c r="V38" s="4"/>
      <c r="W38" s="4"/>
      <c r="X38" s="4"/>
    </row>
    <row r="39" spans="1:25" s="8" customFormat="1" ht="14.25" customHeight="1" x14ac:dyDescent="0.25">
      <c r="A39" s="4" t="s">
        <v>915</v>
      </c>
      <c r="B39" s="4"/>
      <c r="C39" s="4"/>
      <c r="D39" s="4"/>
      <c r="E39" s="4"/>
      <c r="F39" s="4"/>
      <c r="G39" s="4"/>
      <c r="H39" s="4"/>
      <c r="I39" s="4"/>
      <c r="J39" s="4"/>
      <c r="K39" s="4"/>
      <c r="L39" s="4"/>
      <c r="M39" s="4"/>
      <c r="N39" s="4"/>
      <c r="O39" s="4"/>
      <c r="P39" s="4"/>
      <c r="Q39" s="4"/>
      <c r="R39" s="4"/>
      <c r="S39" s="4"/>
      <c r="T39" s="4"/>
      <c r="U39" s="4"/>
      <c r="V39" s="4"/>
      <c r="W39" s="4"/>
      <c r="X39" s="4"/>
      <c r="Y39" s="4"/>
    </row>
    <row r="40" spans="1:25" s="8" customFormat="1" ht="14.25" customHeight="1" x14ac:dyDescent="0.25">
      <c r="A40" s="134" t="s">
        <v>711</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row>
    <row r="41" spans="1:25" s="8" customFormat="1" ht="14.25" customHeight="1" x14ac:dyDescent="0.25">
      <c r="A41" s="4" t="s">
        <v>712</v>
      </c>
      <c r="B41" s="4"/>
      <c r="C41" s="4"/>
      <c r="D41" s="4"/>
      <c r="E41" s="4"/>
      <c r="F41" s="4"/>
      <c r="G41" s="4"/>
      <c r="H41" s="4"/>
      <c r="I41" s="4"/>
      <c r="J41" s="4"/>
      <c r="K41" s="4"/>
      <c r="L41" s="4"/>
      <c r="M41" s="4"/>
      <c r="N41" s="4"/>
      <c r="O41" s="4"/>
      <c r="P41" s="4"/>
      <c r="Q41" s="4"/>
      <c r="R41" s="4"/>
      <c r="S41" s="4"/>
      <c r="T41" s="4"/>
      <c r="U41" s="4"/>
      <c r="V41" s="4"/>
      <c r="W41" s="4"/>
      <c r="X41" s="4"/>
      <c r="Y41" s="4"/>
    </row>
  </sheetData>
  <mergeCells count="7">
    <mergeCell ref="A6:A7"/>
    <mergeCell ref="B6:V6"/>
    <mergeCell ref="A1:V1"/>
    <mergeCell ref="A2:V2"/>
    <mergeCell ref="A3:V3"/>
    <mergeCell ref="A4:V4"/>
    <mergeCell ref="A5:V5"/>
  </mergeCells>
  <conditionalFormatting sqref="B9:V20">
    <cfRule type="cellIs" dxfId="57" priority="3" operator="equal">
      <formula>0</formula>
    </cfRule>
  </conditionalFormatting>
  <conditionalFormatting sqref="B22:V33">
    <cfRule type="cellIs" dxfId="56" priority="1" operator="equal">
      <formula>0</formula>
    </cfRule>
  </conditionalFormatting>
  <conditionalFormatting sqref="B35:V35">
    <cfRule type="cellIs" dxfId="55" priority="2" operator="equal">
      <formula>0</formula>
    </cfRule>
  </conditionalFormatting>
  <hyperlinks>
    <hyperlink ref="W2" location="Contenido!A1" display="Contenido" xr:uid="{9AD4B907-D973-4562-8DB6-CB0880B3A04C}"/>
  </hyperlinks>
  <printOptions horizontalCentered="1"/>
  <pageMargins left="0.39370078740157483" right="0.39370078740157483" top="0.39370078740157483" bottom="0.39370078740157483" header="0.31496062992125984" footer="0.31496062992125984"/>
  <pageSetup paperSize="172" scale="65" fitToHeight="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ABA6A-1AD5-49C9-9ED4-5816DBE4425C}">
  <sheetPr codeName="Hoja170">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60"/>
    </row>
    <row r="2" spans="1:12" ht="15" customHeight="1" x14ac:dyDescent="0.25">
      <c r="L2" s="91" t="s">
        <v>0</v>
      </c>
    </row>
    <row r="3" spans="1:12" ht="15" customHeight="1" x14ac:dyDescent="0.25">
      <c r="B3" s="404" t="s">
        <v>749</v>
      </c>
      <c r="C3" s="405"/>
      <c r="D3" s="405"/>
      <c r="E3" s="405"/>
      <c r="F3" s="405"/>
      <c r="G3" s="405"/>
      <c r="H3" s="405"/>
      <c r="I3" s="405"/>
      <c r="J3" s="406"/>
      <c r="L3" s="60"/>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A9997B0E-39DD-40FD-B318-C395643DEC31}"/>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7079-89B9-4A60-A8C8-6A6FE4C6507F}">
  <sheetPr syncVertical="1" syncRef="A1" transitionEvaluation="1" codeName="Hoja17">
    <tabColor rgb="FFAFCAFF"/>
    <pageSetUpPr fitToPage="1"/>
  </sheetPr>
  <dimension ref="A1:Q44"/>
  <sheetViews>
    <sheetView showGridLines="0" showOutlineSymbols="0" showWhiteSpace="0" workbookViewId="0">
      <selection activeCell="C35" sqref="C35"/>
    </sheetView>
  </sheetViews>
  <sheetFormatPr baseColWidth="10" defaultColWidth="7.58203125" defaultRowHeight="13" x14ac:dyDescent="0.25"/>
  <cols>
    <col min="1" max="1" width="29.33203125" style="60" customWidth="1"/>
    <col min="2" max="4" width="8.75" style="206" customWidth="1"/>
    <col min="5" max="5" width="1.58203125" style="206" customWidth="1"/>
    <col min="6" max="8" width="8.75" style="206" customWidth="1"/>
    <col min="9" max="9" width="1.58203125" style="206" customWidth="1"/>
    <col min="10" max="12" width="8.75" style="206" customWidth="1"/>
    <col min="13" max="13" width="1.58203125" style="206" customWidth="1"/>
    <col min="14" max="16" width="8.75" style="206" customWidth="1"/>
    <col min="17" max="17" width="11" style="60" customWidth="1"/>
    <col min="18" max="16384" width="7.58203125" style="60"/>
  </cols>
  <sheetData>
    <row r="1" spans="1:17" ht="14.5" x14ac:dyDescent="0.25">
      <c r="A1" s="425" t="s">
        <v>266</v>
      </c>
      <c r="B1" s="425"/>
      <c r="C1" s="425"/>
      <c r="D1" s="425"/>
      <c r="E1" s="425"/>
      <c r="F1" s="425"/>
      <c r="G1" s="425"/>
      <c r="H1" s="425"/>
      <c r="I1" s="425"/>
      <c r="J1" s="425"/>
      <c r="K1" s="425"/>
      <c r="L1" s="425"/>
      <c r="M1" s="425"/>
      <c r="N1" s="425"/>
      <c r="O1" s="425"/>
      <c r="P1" s="425"/>
      <c r="Q1" s="19"/>
    </row>
    <row r="2" spans="1:17" ht="14.5" x14ac:dyDescent="0.25">
      <c r="A2" s="426" t="s">
        <v>219</v>
      </c>
      <c r="B2" s="426"/>
      <c r="C2" s="426"/>
      <c r="D2" s="426"/>
      <c r="E2" s="426"/>
      <c r="F2" s="426"/>
      <c r="G2" s="426"/>
      <c r="H2" s="426"/>
      <c r="I2" s="426"/>
      <c r="J2" s="426"/>
      <c r="K2" s="426"/>
      <c r="L2" s="426"/>
      <c r="M2" s="426"/>
      <c r="N2" s="426"/>
      <c r="O2" s="426"/>
      <c r="P2" s="426"/>
      <c r="Q2" s="91" t="s">
        <v>0</v>
      </c>
    </row>
    <row r="3" spans="1:17" ht="14.5" x14ac:dyDescent="0.25">
      <c r="A3" s="426" t="s">
        <v>254</v>
      </c>
      <c r="B3" s="426"/>
      <c r="C3" s="426"/>
      <c r="D3" s="426"/>
      <c r="E3" s="426"/>
      <c r="F3" s="426"/>
      <c r="G3" s="426"/>
      <c r="H3" s="426"/>
      <c r="I3" s="426"/>
      <c r="J3" s="426"/>
      <c r="K3" s="426"/>
      <c r="L3" s="426"/>
      <c r="M3" s="426"/>
      <c r="N3" s="426"/>
      <c r="O3" s="426"/>
      <c r="P3" s="426"/>
      <c r="Q3" s="19"/>
    </row>
    <row r="4" spans="1:17" ht="14.5" x14ac:dyDescent="0.25">
      <c r="A4" s="425" t="s">
        <v>909</v>
      </c>
      <c r="B4" s="425"/>
      <c r="C4" s="425"/>
      <c r="D4" s="425"/>
      <c r="E4" s="425"/>
      <c r="F4" s="425"/>
      <c r="G4" s="425"/>
      <c r="H4" s="425"/>
      <c r="I4" s="425"/>
      <c r="J4" s="425"/>
      <c r="K4" s="425"/>
      <c r="L4" s="425"/>
      <c r="M4" s="425"/>
      <c r="N4" s="425"/>
      <c r="O4" s="425"/>
      <c r="P4" s="425"/>
    </row>
    <row r="5" spans="1:17" s="5" customFormat="1" ht="18.75" customHeight="1" x14ac:dyDescent="0.25">
      <c r="A5" s="427" t="s">
        <v>187</v>
      </c>
      <c r="B5" s="428" t="s">
        <v>188</v>
      </c>
      <c r="C5" s="428"/>
      <c r="D5" s="428"/>
      <c r="E5" s="99"/>
      <c r="F5" s="428" t="s">
        <v>255</v>
      </c>
      <c r="G5" s="428"/>
      <c r="H5" s="428"/>
      <c r="I5" s="99"/>
      <c r="J5" s="428" t="s">
        <v>256</v>
      </c>
      <c r="K5" s="428"/>
      <c r="L5" s="428"/>
      <c r="M5" s="99"/>
      <c r="N5" s="429" t="s">
        <v>257</v>
      </c>
      <c r="O5" s="428"/>
      <c r="P5" s="428"/>
    </row>
    <row r="6" spans="1:17" s="5" customFormat="1" ht="18.75" customHeight="1" x14ac:dyDescent="0.25">
      <c r="A6" s="430"/>
      <c r="B6" s="100" t="s">
        <v>188</v>
      </c>
      <c r="C6" s="101" t="s">
        <v>258</v>
      </c>
      <c r="D6" s="101" t="s">
        <v>259</v>
      </c>
      <c r="E6" s="102"/>
      <c r="F6" s="100" t="s">
        <v>188</v>
      </c>
      <c r="G6" s="101" t="s">
        <v>258</v>
      </c>
      <c r="H6" s="101" t="s">
        <v>259</v>
      </c>
      <c r="I6" s="102"/>
      <c r="J6" s="100" t="s">
        <v>188</v>
      </c>
      <c r="K6" s="101" t="s">
        <v>258</v>
      </c>
      <c r="L6" s="101" t="s">
        <v>259</v>
      </c>
      <c r="M6" s="102"/>
      <c r="N6" s="100" t="s">
        <v>188</v>
      </c>
      <c r="O6" s="101" t="s">
        <v>258</v>
      </c>
      <c r="P6" s="101" t="s">
        <v>259</v>
      </c>
    </row>
    <row r="7" spans="1:17" ht="6" customHeight="1" x14ac:dyDescent="0.25"/>
    <row r="8" spans="1:17" s="54" customFormat="1" ht="14.25" customHeight="1" x14ac:dyDescent="0.25">
      <c r="A8" s="24" t="s">
        <v>188</v>
      </c>
      <c r="B8" s="325">
        <f>B9+B16+B18+B20+B31</f>
        <v>949456</v>
      </c>
      <c r="C8" s="325">
        <f>C9+C16+C18+C20+C31</f>
        <v>480554</v>
      </c>
      <c r="D8" s="325">
        <f>D9+D16+D18+D20+D31</f>
        <v>468902</v>
      </c>
      <c r="E8" s="325"/>
      <c r="F8" s="325">
        <f>F9+F16+F18+F20+F31</f>
        <v>838193</v>
      </c>
      <c r="G8" s="325">
        <f>G9+G16+G18+G20+G31</f>
        <v>424093</v>
      </c>
      <c r="H8" s="325">
        <f>H9+H16+H18+H20+H31</f>
        <v>414100</v>
      </c>
      <c r="I8" s="325"/>
      <c r="J8" s="325">
        <f>J9+J16+J18+J20+J31</f>
        <v>92445</v>
      </c>
      <c r="K8" s="325">
        <f>K9+K16+K18+K20+K31</f>
        <v>47112</v>
      </c>
      <c r="L8" s="325">
        <f>L9+L16+L18+L20+L31</f>
        <v>45333</v>
      </c>
      <c r="M8" s="325"/>
      <c r="N8" s="325">
        <f>N9+N16+N18+N20+N31</f>
        <v>18818</v>
      </c>
      <c r="O8" s="325">
        <f>O9+O16+O18+O20+O31</f>
        <v>9349</v>
      </c>
      <c r="P8" s="325">
        <f>P9+P16+P18+P20+P31</f>
        <v>9469</v>
      </c>
      <c r="Q8" s="5"/>
    </row>
    <row r="9" spans="1:17" s="54" customFormat="1" ht="14.25" customHeight="1" x14ac:dyDescent="0.25">
      <c r="A9" s="42" t="s">
        <v>222</v>
      </c>
      <c r="B9" s="325">
        <f t="shared" ref="B9:D10" si="0">F9+J9+N9</f>
        <v>118950</v>
      </c>
      <c r="C9" s="325">
        <f t="shared" si="0"/>
        <v>60099</v>
      </c>
      <c r="D9" s="325">
        <f t="shared" si="0"/>
        <v>58851</v>
      </c>
      <c r="E9" s="325"/>
      <c r="F9" s="325">
        <f>SUM(F10:F14)</f>
        <v>98204</v>
      </c>
      <c r="G9" s="325">
        <f>SUM(G10:G14)</f>
        <v>49666</v>
      </c>
      <c r="H9" s="325">
        <f>SUM(H10:H14)</f>
        <v>48538</v>
      </c>
      <c r="I9" s="325"/>
      <c r="J9" s="325">
        <f>SUM(J10:J14)</f>
        <v>19598</v>
      </c>
      <c r="K9" s="325">
        <f>SUM(K10:K14)</f>
        <v>9905</v>
      </c>
      <c r="L9" s="325">
        <f>SUM(L10:L14)</f>
        <v>9693</v>
      </c>
      <c r="M9" s="325"/>
      <c r="N9" s="325">
        <f>SUM(N10:N14)</f>
        <v>1148</v>
      </c>
      <c r="O9" s="325">
        <f>SUM(O10:O14)</f>
        <v>528</v>
      </c>
      <c r="P9" s="325">
        <f>SUM(P10:P14)</f>
        <v>620</v>
      </c>
      <c r="Q9" s="5"/>
    </row>
    <row r="10" spans="1:17" s="54" customFormat="1" ht="14.25" customHeight="1" x14ac:dyDescent="0.25">
      <c r="A10" s="27" t="s">
        <v>942</v>
      </c>
      <c r="B10" s="326">
        <f t="shared" si="0"/>
        <v>1005</v>
      </c>
      <c r="C10" s="326">
        <f t="shared" si="0"/>
        <v>516</v>
      </c>
      <c r="D10" s="326">
        <f t="shared" si="0"/>
        <v>489</v>
      </c>
      <c r="E10" s="326"/>
      <c r="F10" s="326">
        <v>40</v>
      </c>
      <c r="G10" s="326">
        <v>14</v>
      </c>
      <c r="H10" s="326">
        <v>26</v>
      </c>
      <c r="I10" s="326"/>
      <c r="J10" s="326">
        <v>956</v>
      </c>
      <c r="K10" s="326">
        <v>495</v>
      </c>
      <c r="L10" s="326">
        <v>461</v>
      </c>
      <c r="M10" s="326"/>
      <c r="N10" s="326">
        <v>9</v>
      </c>
      <c r="O10" s="326">
        <v>7</v>
      </c>
      <c r="P10" s="326">
        <v>2</v>
      </c>
      <c r="Q10" s="5"/>
    </row>
    <row r="11" spans="1:17" s="54" customFormat="1" ht="14.25" customHeight="1" x14ac:dyDescent="0.25">
      <c r="A11" s="27" t="s">
        <v>319</v>
      </c>
      <c r="B11" s="326">
        <f>F11+J11+N11</f>
        <v>1658</v>
      </c>
      <c r="C11" s="326">
        <f>G11+K11+O11</f>
        <v>823</v>
      </c>
      <c r="D11" s="326">
        <f>H11+L11+P11</f>
        <v>835</v>
      </c>
      <c r="E11" s="326"/>
      <c r="F11" s="326">
        <v>10</v>
      </c>
      <c r="G11" s="326">
        <v>5</v>
      </c>
      <c r="H11" s="326">
        <v>5</v>
      </c>
      <c r="I11" s="326"/>
      <c r="J11" s="326">
        <v>1633</v>
      </c>
      <c r="K11" s="326">
        <v>811</v>
      </c>
      <c r="L11" s="326">
        <v>822</v>
      </c>
      <c r="M11" s="326"/>
      <c r="N11" s="326">
        <v>15</v>
      </c>
      <c r="O11" s="326">
        <v>7</v>
      </c>
      <c r="P11" s="326">
        <v>8</v>
      </c>
      <c r="Q11" s="60"/>
    </row>
    <row r="12" spans="1:17" s="54" customFormat="1" ht="14.25" customHeight="1" x14ac:dyDescent="0.25">
      <c r="A12" s="27" t="s">
        <v>320</v>
      </c>
      <c r="B12" s="326">
        <f t="shared" ref="B12:B14" si="1">F12+J12+N12</f>
        <v>3039</v>
      </c>
      <c r="C12" s="326">
        <f t="shared" ref="C12:C14" si="2">G12+K12+O12</f>
        <v>1550</v>
      </c>
      <c r="D12" s="326">
        <f t="shared" ref="D12:D14" si="3">H12+L12+P12</f>
        <v>1489</v>
      </c>
      <c r="E12" s="326"/>
      <c r="F12" s="326">
        <v>11</v>
      </c>
      <c r="G12" s="326">
        <v>4</v>
      </c>
      <c r="H12" s="326">
        <v>7</v>
      </c>
      <c r="I12" s="326"/>
      <c r="J12" s="326">
        <v>2916</v>
      </c>
      <c r="K12" s="326">
        <v>1487</v>
      </c>
      <c r="L12" s="326">
        <v>1429</v>
      </c>
      <c r="M12" s="326"/>
      <c r="N12" s="326">
        <v>112</v>
      </c>
      <c r="O12" s="326">
        <v>59</v>
      </c>
      <c r="P12" s="326">
        <v>53</v>
      </c>
      <c r="Q12" s="60"/>
    </row>
    <row r="13" spans="1:17" s="54" customFormat="1" ht="14.25" customHeight="1" x14ac:dyDescent="0.25">
      <c r="A13" s="27" t="s">
        <v>321</v>
      </c>
      <c r="B13" s="326">
        <f t="shared" si="1"/>
        <v>53410</v>
      </c>
      <c r="C13" s="326">
        <f t="shared" si="2"/>
        <v>26913</v>
      </c>
      <c r="D13" s="326">
        <f t="shared" si="3"/>
        <v>26497</v>
      </c>
      <c r="E13" s="326"/>
      <c r="F13" s="326">
        <v>46059</v>
      </c>
      <c r="G13" s="326">
        <v>23206</v>
      </c>
      <c r="H13" s="326">
        <v>22853</v>
      </c>
      <c r="I13" s="326"/>
      <c r="J13" s="326">
        <v>6902</v>
      </c>
      <c r="K13" s="326">
        <v>3508</v>
      </c>
      <c r="L13" s="326">
        <v>3394</v>
      </c>
      <c r="M13" s="326"/>
      <c r="N13" s="326">
        <v>449</v>
      </c>
      <c r="O13" s="326">
        <v>199</v>
      </c>
      <c r="P13" s="326">
        <v>250</v>
      </c>
      <c r="Q13" s="60"/>
    </row>
    <row r="14" spans="1:17" s="54" customFormat="1" ht="14.25" customHeight="1" x14ac:dyDescent="0.25">
      <c r="A14" s="27" t="s">
        <v>943</v>
      </c>
      <c r="B14" s="326">
        <f t="shared" si="1"/>
        <v>59838</v>
      </c>
      <c r="C14" s="326">
        <f t="shared" si="2"/>
        <v>30297</v>
      </c>
      <c r="D14" s="326">
        <f t="shared" si="3"/>
        <v>29541</v>
      </c>
      <c r="E14" s="326"/>
      <c r="F14" s="326">
        <v>52084</v>
      </c>
      <c r="G14" s="326">
        <v>26437</v>
      </c>
      <c r="H14" s="326">
        <v>25647</v>
      </c>
      <c r="I14" s="326"/>
      <c r="J14" s="326">
        <v>7191</v>
      </c>
      <c r="K14" s="326">
        <v>3604</v>
      </c>
      <c r="L14" s="326">
        <v>3587</v>
      </c>
      <c r="M14" s="326"/>
      <c r="N14" s="326">
        <v>563</v>
      </c>
      <c r="O14" s="326">
        <v>256</v>
      </c>
      <c r="P14" s="326">
        <v>307</v>
      </c>
    </row>
    <row r="15" spans="1:17" ht="6" customHeight="1" x14ac:dyDescent="0.25">
      <c r="A15" s="374"/>
      <c r="B15" s="336"/>
      <c r="C15" s="336"/>
      <c r="D15" s="336"/>
      <c r="E15" s="336"/>
      <c r="F15" s="336"/>
      <c r="G15" s="336"/>
      <c r="H15" s="336"/>
      <c r="I15" s="336"/>
      <c r="J15" s="336"/>
      <c r="K15" s="336"/>
      <c r="L15" s="336"/>
      <c r="M15" s="336"/>
      <c r="N15" s="336"/>
      <c r="O15" s="336"/>
      <c r="P15" s="336"/>
      <c r="Q15" s="54"/>
    </row>
    <row r="16" spans="1:17" s="54" customFormat="1" ht="14.25" customHeight="1" x14ac:dyDescent="0.25">
      <c r="A16" s="42" t="s">
        <v>30</v>
      </c>
      <c r="B16" s="325">
        <f>F16+J16+N16</f>
        <v>427073</v>
      </c>
      <c r="C16" s="325">
        <f>G16+K16+O16</f>
        <v>218677</v>
      </c>
      <c r="D16" s="325">
        <f>H16+L16+P16</f>
        <v>208396</v>
      </c>
      <c r="E16" s="325"/>
      <c r="F16" s="325">
        <v>381114</v>
      </c>
      <c r="G16" s="325">
        <v>195485</v>
      </c>
      <c r="H16" s="325">
        <v>185629</v>
      </c>
      <c r="I16" s="325"/>
      <c r="J16" s="325">
        <v>41255</v>
      </c>
      <c r="K16" s="325">
        <v>20991</v>
      </c>
      <c r="L16" s="325">
        <v>20264</v>
      </c>
      <c r="M16" s="325"/>
      <c r="N16" s="325">
        <v>4704</v>
      </c>
      <c r="O16" s="325">
        <v>2201</v>
      </c>
      <c r="P16" s="325">
        <v>2503</v>
      </c>
    </row>
    <row r="17" spans="1:17" s="54" customFormat="1" ht="6" customHeight="1" x14ac:dyDescent="0.25">
      <c r="A17" s="42"/>
      <c r="B17" s="325"/>
      <c r="C17" s="325"/>
      <c r="D17" s="325"/>
      <c r="E17" s="325"/>
      <c r="F17" s="325"/>
      <c r="G17" s="325"/>
      <c r="H17" s="325"/>
      <c r="I17" s="325"/>
      <c r="J17" s="325"/>
      <c r="K17" s="325"/>
      <c r="L17" s="325"/>
      <c r="M17" s="325"/>
      <c r="N17" s="325"/>
      <c r="O17" s="325"/>
      <c r="P17" s="325"/>
    </row>
    <row r="18" spans="1:17" s="54" customFormat="1" ht="14.25" customHeight="1" x14ac:dyDescent="0.25">
      <c r="A18" s="42" t="s">
        <v>1011</v>
      </c>
      <c r="B18" s="325">
        <v>252</v>
      </c>
      <c r="C18" s="325">
        <v>74</v>
      </c>
      <c r="D18" s="325">
        <v>178</v>
      </c>
      <c r="E18" s="325"/>
      <c r="F18" s="325">
        <v>252</v>
      </c>
      <c r="G18" s="325">
        <v>74</v>
      </c>
      <c r="H18" s="325">
        <v>178</v>
      </c>
      <c r="I18" s="325"/>
      <c r="J18" s="325" t="s">
        <v>191</v>
      </c>
      <c r="K18" s="325" t="s">
        <v>191</v>
      </c>
      <c r="L18" s="325" t="s">
        <v>191</v>
      </c>
      <c r="M18" s="325"/>
      <c r="N18" s="325" t="s">
        <v>191</v>
      </c>
      <c r="O18" s="325" t="s">
        <v>191</v>
      </c>
      <c r="P18" s="325" t="s">
        <v>191</v>
      </c>
    </row>
    <row r="19" spans="1:17" s="54" customFormat="1" ht="6" customHeight="1" x14ac:dyDescent="0.25">
      <c r="A19" s="24"/>
      <c r="B19" s="325"/>
      <c r="C19" s="325"/>
      <c r="D19" s="325"/>
      <c r="E19" s="325"/>
      <c r="F19" s="325"/>
      <c r="G19" s="325"/>
      <c r="H19" s="325"/>
      <c r="I19" s="325"/>
      <c r="J19" s="325"/>
      <c r="K19" s="325"/>
      <c r="L19" s="325"/>
      <c r="M19" s="325"/>
      <c r="N19" s="325"/>
      <c r="O19" s="325"/>
      <c r="P19" s="325"/>
      <c r="Q19" s="202"/>
    </row>
    <row r="20" spans="1:17" s="54" customFormat="1" ht="14.25" customHeight="1" x14ac:dyDescent="0.25">
      <c r="A20" s="42" t="s">
        <v>229</v>
      </c>
      <c r="B20" s="325">
        <f>+B21+B26</f>
        <v>388108</v>
      </c>
      <c r="C20" s="325">
        <f t="shared" ref="C20:D20" si="4">+C21+C26</f>
        <v>192226</v>
      </c>
      <c r="D20" s="325">
        <f t="shared" si="4"/>
        <v>195882</v>
      </c>
      <c r="E20" s="325"/>
      <c r="F20" s="325">
        <f>+F21+F26</f>
        <v>343677</v>
      </c>
      <c r="G20" s="325">
        <f t="shared" ref="G20:H20" si="5">+G21+G26</f>
        <v>169480</v>
      </c>
      <c r="H20" s="325">
        <f t="shared" si="5"/>
        <v>174197</v>
      </c>
      <c r="I20" s="325"/>
      <c r="J20" s="325">
        <f>+J21+J26</f>
        <v>31560</v>
      </c>
      <c r="K20" s="325">
        <f t="shared" ref="K20:L20" si="6">+K21+K26</f>
        <v>16193</v>
      </c>
      <c r="L20" s="325">
        <f t="shared" si="6"/>
        <v>15367</v>
      </c>
      <c r="M20" s="325"/>
      <c r="N20" s="325">
        <f>+N21+N26</f>
        <v>12871</v>
      </c>
      <c r="O20" s="325">
        <f t="shared" ref="O20:P20" si="7">+O21+O26</f>
        <v>6553</v>
      </c>
      <c r="P20" s="325">
        <f t="shared" si="7"/>
        <v>6318</v>
      </c>
    </row>
    <row r="21" spans="1:17" s="54" customFormat="1" ht="14.25" customHeight="1" x14ac:dyDescent="0.25">
      <c r="A21" s="373" t="s">
        <v>201</v>
      </c>
      <c r="B21" s="326">
        <f>+C21+D21</f>
        <v>348854</v>
      </c>
      <c r="C21" s="326">
        <f>+G21+K21+O21</f>
        <v>174749</v>
      </c>
      <c r="D21" s="326">
        <f>+H21+L21+P21</f>
        <v>174105</v>
      </c>
      <c r="E21" s="326"/>
      <c r="F21" s="326">
        <f>SUM(F22:F24)</f>
        <v>305151</v>
      </c>
      <c r="G21" s="326">
        <f t="shared" ref="G21:H21" si="8">SUM(G22:G24)</f>
        <v>152489</v>
      </c>
      <c r="H21" s="326">
        <f t="shared" si="8"/>
        <v>152662</v>
      </c>
      <c r="I21" s="326"/>
      <c r="J21" s="326">
        <f>SUM(J22:J24)</f>
        <v>31412</v>
      </c>
      <c r="K21" s="326">
        <f t="shared" ref="K21:L21" si="9">SUM(K22:K24)</f>
        <v>16069</v>
      </c>
      <c r="L21" s="326">
        <f t="shared" si="9"/>
        <v>15343</v>
      </c>
      <c r="M21" s="326"/>
      <c r="N21" s="326">
        <f>SUM(N22:N24)</f>
        <v>12291</v>
      </c>
      <c r="O21" s="326">
        <f t="shared" ref="O21:P21" si="10">SUM(O22:O24)</f>
        <v>6191</v>
      </c>
      <c r="P21" s="326">
        <f t="shared" si="10"/>
        <v>6100</v>
      </c>
    </row>
    <row r="22" spans="1:17" s="54" customFormat="1" ht="14.25" customHeight="1" x14ac:dyDescent="0.25">
      <c r="A22" s="27" t="s">
        <v>1019</v>
      </c>
      <c r="B22" s="326">
        <f t="shared" ref="B22:B24" si="11">+C22+D22</f>
        <v>241390</v>
      </c>
      <c r="C22" s="326">
        <f t="shared" ref="C22:D24" si="12">+G22+K22+O22</f>
        <v>121022</v>
      </c>
      <c r="D22" s="326">
        <f t="shared" si="12"/>
        <v>120368</v>
      </c>
      <c r="E22" s="326"/>
      <c r="F22" s="326">
        <v>201363</v>
      </c>
      <c r="G22" s="326">
        <v>100902</v>
      </c>
      <c r="H22" s="326">
        <v>100461</v>
      </c>
      <c r="I22" s="326"/>
      <c r="J22" s="326">
        <v>30257</v>
      </c>
      <c r="K22" s="326">
        <v>15465</v>
      </c>
      <c r="L22" s="326">
        <v>14792</v>
      </c>
      <c r="M22" s="326"/>
      <c r="N22" s="326">
        <v>9770</v>
      </c>
      <c r="O22" s="326">
        <v>4655</v>
      </c>
      <c r="P22" s="326">
        <v>5115</v>
      </c>
    </row>
    <row r="23" spans="1:17" s="54" customFormat="1" ht="14.25" customHeight="1" x14ac:dyDescent="0.25">
      <c r="A23" s="27" t="s">
        <v>268</v>
      </c>
      <c r="B23" s="326">
        <f t="shared" si="11"/>
        <v>106393</v>
      </c>
      <c r="C23" s="326">
        <f t="shared" si="12"/>
        <v>53322</v>
      </c>
      <c r="D23" s="326">
        <f t="shared" si="12"/>
        <v>53071</v>
      </c>
      <c r="E23" s="326"/>
      <c r="F23" s="326">
        <v>102717</v>
      </c>
      <c r="G23" s="326">
        <v>51182</v>
      </c>
      <c r="H23" s="326">
        <v>51535</v>
      </c>
      <c r="I23" s="326"/>
      <c r="J23" s="326">
        <v>1155</v>
      </c>
      <c r="K23" s="326">
        <v>604</v>
      </c>
      <c r="L23" s="326">
        <v>551</v>
      </c>
      <c r="M23" s="326"/>
      <c r="N23" s="326">
        <v>2521</v>
      </c>
      <c r="O23" s="326">
        <v>1536</v>
      </c>
      <c r="P23" s="326">
        <v>985</v>
      </c>
      <c r="Q23" s="202"/>
    </row>
    <row r="24" spans="1:17" s="54" customFormat="1" ht="14.25" customHeight="1" x14ac:dyDescent="0.25">
      <c r="A24" s="27" t="s">
        <v>269</v>
      </c>
      <c r="B24" s="326">
        <f t="shared" si="11"/>
        <v>1071</v>
      </c>
      <c r="C24" s="326">
        <f t="shared" si="12"/>
        <v>405</v>
      </c>
      <c r="D24" s="326">
        <f t="shared" si="12"/>
        <v>666</v>
      </c>
      <c r="E24" s="326"/>
      <c r="F24" s="326">
        <v>1071</v>
      </c>
      <c r="G24" s="326">
        <v>405</v>
      </c>
      <c r="H24" s="326">
        <v>666</v>
      </c>
      <c r="I24" s="326"/>
      <c r="J24" s="326" t="s">
        <v>191</v>
      </c>
      <c r="K24" s="326" t="s">
        <v>191</v>
      </c>
      <c r="L24" s="326" t="s">
        <v>191</v>
      </c>
      <c r="M24" s="326"/>
      <c r="N24" s="326" t="s">
        <v>191</v>
      </c>
      <c r="O24" s="326" t="s">
        <v>191</v>
      </c>
      <c r="P24" s="326" t="s">
        <v>191</v>
      </c>
    </row>
    <row r="25" spans="1:17" ht="6" customHeight="1" x14ac:dyDescent="0.25">
      <c r="A25" s="375"/>
      <c r="B25" s="336"/>
      <c r="C25" s="336"/>
      <c r="D25" s="336"/>
      <c r="E25" s="336"/>
      <c r="F25" s="336"/>
      <c r="G25" s="336"/>
      <c r="H25" s="336"/>
      <c r="I25" s="336"/>
      <c r="J25" s="336"/>
      <c r="K25" s="336"/>
      <c r="L25" s="336"/>
      <c r="M25" s="336"/>
      <c r="N25" s="336"/>
      <c r="O25" s="336"/>
      <c r="P25" s="336"/>
      <c r="Q25" s="54"/>
    </row>
    <row r="26" spans="1:17" s="54" customFormat="1" ht="14.25" customHeight="1" x14ac:dyDescent="0.25">
      <c r="A26" s="373" t="s">
        <v>204</v>
      </c>
      <c r="B26" s="326">
        <f>+C26+D26</f>
        <v>39254</v>
      </c>
      <c r="C26" s="326">
        <f>+G26+K26+O26</f>
        <v>17477</v>
      </c>
      <c r="D26" s="326">
        <f>+H26+L26+P26</f>
        <v>21777</v>
      </c>
      <c r="E26" s="326"/>
      <c r="F26" s="326">
        <f>SUM(F27:F29)</f>
        <v>38526</v>
      </c>
      <c r="G26" s="326">
        <f t="shared" ref="G26:H26" si="13">SUM(G27:G29)</f>
        <v>16991</v>
      </c>
      <c r="H26" s="326">
        <f t="shared" si="13"/>
        <v>21535</v>
      </c>
      <c r="I26" s="326"/>
      <c r="J26" s="326">
        <f>SUM(J27:J29)</f>
        <v>148</v>
      </c>
      <c r="K26" s="326">
        <f t="shared" ref="K26:L26" si="14">SUM(K27:K29)</f>
        <v>124</v>
      </c>
      <c r="L26" s="326">
        <f t="shared" si="14"/>
        <v>24</v>
      </c>
      <c r="M26" s="326"/>
      <c r="N26" s="326">
        <f>SUM(N27:N29)</f>
        <v>580</v>
      </c>
      <c r="O26" s="326">
        <f t="shared" ref="O26:P26" si="15">SUM(O27:O29)</f>
        <v>362</v>
      </c>
      <c r="P26" s="326">
        <f t="shared" si="15"/>
        <v>218</v>
      </c>
    </row>
    <row r="27" spans="1:17" s="54" customFormat="1" ht="14.25" customHeight="1" x14ac:dyDescent="0.25">
      <c r="A27" s="27" t="s">
        <v>267</v>
      </c>
      <c r="B27" s="326">
        <f t="shared" ref="B27:B29" si="16">+C27+D27</f>
        <v>22147</v>
      </c>
      <c r="C27" s="326">
        <f t="shared" ref="C27:D29" si="17">+G27+K27+O27</f>
        <v>10604</v>
      </c>
      <c r="D27" s="326">
        <f t="shared" si="17"/>
        <v>11543</v>
      </c>
      <c r="E27" s="326"/>
      <c r="F27" s="326">
        <v>21999</v>
      </c>
      <c r="G27" s="326">
        <v>10480</v>
      </c>
      <c r="H27" s="326">
        <v>11519</v>
      </c>
      <c r="I27" s="326"/>
      <c r="J27" s="326">
        <v>148</v>
      </c>
      <c r="K27" s="326">
        <v>124</v>
      </c>
      <c r="L27" s="326">
        <v>24</v>
      </c>
      <c r="M27" s="326"/>
      <c r="N27" s="326" t="s">
        <v>191</v>
      </c>
      <c r="O27" s="326" t="s">
        <v>191</v>
      </c>
      <c r="P27" s="326" t="s">
        <v>191</v>
      </c>
    </row>
    <row r="28" spans="1:17" s="54" customFormat="1" ht="14.25" customHeight="1" x14ac:dyDescent="0.25">
      <c r="A28" s="27" t="s">
        <v>268</v>
      </c>
      <c r="B28" s="326">
        <f t="shared" si="16"/>
        <v>1590</v>
      </c>
      <c r="C28" s="326">
        <f t="shared" si="17"/>
        <v>904</v>
      </c>
      <c r="D28" s="326">
        <f t="shared" si="17"/>
        <v>686</v>
      </c>
      <c r="E28" s="326"/>
      <c r="F28" s="326">
        <v>1010</v>
      </c>
      <c r="G28" s="326">
        <v>542</v>
      </c>
      <c r="H28" s="326">
        <v>468</v>
      </c>
      <c r="I28" s="326"/>
      <c r="J28" s="326" t="s">
        <v>191</v>
      </c>
      <c r="K28" s="326" t="s">
        <v>191</v>
      </c>
      <c r="L28" s="326" t="s">
        <v>191</v>
      </c>
      <c r="M28" s="326"/>
      <c r="N28" s="326">
        <v>580</v>
      </c>
      <c r="O28" s="326">
        <v>362</v>
      </c>
      <c r="P28" s="326">
        <v>218</v>
      </c>
    </row>
    <row r="29" spans="1:17" s="54" customFormat="1" ht="14.25" customHeight="1" x14ac:dyDescent="0.25">
      <c r="A29" s="27" t="s">
        <v>270</v>
      </c>
      <c r="B29" s="326">
        <f t="shared" si="16"/>
        <v>15517</v>
      </c>
      <c r="C29" s="326">
        <f t="shared" si="17"/>
        <v>5969</v>
      </c>
      <c r="D29" s="326">
        <f t="shared" si="17"/>
        <v>9548</v>
      </c>
      <c r="E29" s="326"/>
      <c r="F29" s="326">
        <v>15517</v>
      </c>
      <c r="G29" s="326">
        <v>5969</v>
      </c>
      <c r="H29" s="326">
        <v>9548</v>
      </c>
      <c r="I29" s="326"/>
      <c r="J29" s="326" t="s">
        <v>191</v>
      </c>
      <c r="K29" s="326" t="s">
        <v>191</v>
      </c>
      <c r="L29" s="326" t="s">
        <v>191</v>
      </c>
      <c r="M29" s="326"/>
      <c r="N29" s="326" t="s">
        <v>191</v>
      </c>
      <c r="O29" s="326" t="s">
        <v>191</v>
      </c>
      <c r="P29" s="326" t="s">
        <v>191</v>
      </c>
    </row>
    <row r="30" spans="1:17" ht="6" customHeight="1" x14ac:dyDescent="0.25">
      <c r="A30" s="374"/>
      <c r="B30" s="336"/>
      <c r="C30" s="336"/>
      <c r="D30" s="336"/>
      <c r="E30" s="336"/>
      <c r="F30" s="336"/>
      <c r="G30" s="336"/>
      <c r="H30" s="336"/>
      <c r="I30" s="336"/>
      <c r="J30" s="336"/>
      <c r="K30" s="336"/>
      <c r="L30" s="336"/>
      <c r="M30" s="336"/>
      <c r="N30" s="336"/>
      <c r="O30" s="336"/>
      <c r="P30" s="336"/>
      <c r="Q30" s="54"/>
    </row>
    <row r="31" spans="1:17" s="54" customFormat="1" ht="17.25" customHeight="1" thickBot="1" x14ac:dyDescent="0.3">
      <c r="A31" s="42" t="s">
        <v>949</v>
      </c>
      <c r="B31" s="325">
        <v>15073</v>
      </c>
      <c r="C31" s="325">
        <v>9478</v>
      </c>
      <c r="D31" s="325">
        <v>5595</v>
      </c>
      <c r="E31" s="325"/>
      <c r="F31" s="325">
        <v>14946</v>
      </c>
      <c r="G31" s="325">
        <v>9388</v>
      </c>
      <c r="H31" s="325">
        <v>5558</v>
      </c>
      <c r="I31" s="325"/>
      <c r="J31" s="325">
        <v>32</v>
      </c>
      <c r="K31" s="325">
        <v>23</v>
      </c>
      <c r="L31" s="325">
        <v>9</v>
      </c>
      <c r="M31" s="325"/>
      <c r="N31" s="325">
        <v>95</v>
      </c>
      <c r="O31" s="325">
        <v>67</v>
      </c>
      <c r="P31" s="325">
        <v>28</v>
      </c>
    </row>
    <row r="32" spans="1:17" ht="27" customHeight="1" x14ac:dyDescent="0.25">
      <c r="A32" s="424" t="s">
        <v>261</v>
      </c>
      <c r="B32" s="424"/>
      <c r="C32" s="424"/>
      <c r="D32" s="424"/>
      <c r="E32" s="424"/>
      <c r="F32" s="424"/>
      <c r="G32" s="424"/>
      <c r="H32" s="424"/>
      <c r="I32" s="424"/>
      <c r="J32" s="424"/>
      <c r="K32" s="424"/>
      <c r="L32" s="424"/>
      <c r="M32" s="424"/>
      <c r="N32" s="424"/>
      <c r="O32" s="424"/>
      <c r="P32" s="424"/>
      <c r="Q32" s="54"/>
    </row>
    <row r="33" spans="1:17" ht="15" customHeight="1" x14ac:dyDescent="0.25">
      <c r="A33" s="179" t="s">
        <v>262</v>
      </c>
      <c r="Q33" s="54"/>
    </row>
    <row r="34" spans="1:17" x14ac:dyDescent="0.25">
      <c r="Q34" s="54"/>
    </row>
    <row r="35" spans="1:17" x14ac:dyDescent="0.25">
      <c r="Q35" s="54"/>
    </row>
    <row r="36" spans="1:17" x14ac:dyDescent="0.25">
      <c r="Q36" s="54"/>
    </row>
    <row r="37" spans="1:17" x14ac:dyDescent="0.25">
      <c r="Q37" s="54"/>
    </row>
    <row r="38" spans="1:17" x14ac:dyDescent="0.25">
      <c r="Q38" s="54"/>
    </row>
    <row r="39" spans="1:17" x14ac:dyDescent="0.25">
      <c r="Q39" s="54"/>
    </row>
    <row r="40" spans="1:17" x14ac:dyDescent="0.25">
      <c r="Q40" s="54"/>
    </row>
    <row r="41" spans="1:17" x14ac:dyDescent="0.25">
      <c r="Q41" s="202"/>
    </row>
    <row r="42" spans="1:17" x14ac:dyDescent="0.25">
      <c r="Q42" s="54"/>
    </row>
    <row r="43" spans="1:17" x14ac:dyDescent="0.25">
      <c r="Q43" s="54"/>
    </row>
    <row r="44" spans="1:17" x14ac:dyDescent="0.25">
      <c r="Q44" s="54"/>
    </row>
  </sheetData>
  <mergeCells count="10">
    <mergeCell ref="A32:P32"/>
    <mergeCell ref="A1:P1"/>
    <mergeCell ref="A2:P2"/>
    <mergeCell ref="A3:P3"/>
    <mergeCell ref="A4:P4"/>
    <mergeCell ref="A5:A6"/>
    <mergeCell ref="B5:D5"/>
    <mergeCell ref="F5:H5"/>
    <mergeCell ref="J5:L5"/>
    <mergeCell ref="N5:P5"/>
  </mergeCells>
  <hyperlinks>
    <hyperlink ref="Q2" location="Contenido!A1" display="Contenido" xr:uid="{8C34A3A2-CB6C-48CC-B9EE-068956DA2DDA}"/>
  </hyperlinks>
  <printOptions horizontalCentered="1"/>
  <pageMargins left="0.39370078740157483" right="0.39370078740157483" top="0.39370078740157483" bottom="0.39370078740157483" header="0.31496062992125984" footer="0.31496062992125984"/>
  <pageSetup paperSize="172" scale="86"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3CC7-2FB5-4EA9-A770-0ACB48CB4506}">
  <sheetPr codeName="Hoja171">
    <tabColor rgb="FFAFCAFF"/>
    <pageSetUpPr fitToPage="1"/>
  </sheetPr>
  <dimension ref="A1:P39"/>
  <sheetViews>
    <sheetView showGridLines="0" showOutlineSymbols="0" showWhiteSpace="0" zoomScaleNormal="100" workbookViewId="0">
      <selection activeCell="C35" sqref="C35"/>
    </sheetView>
  </sheetViews>
  <sheetFormatPr baseColWidth="10" defaultColWidth="11" defaultRowHeight="13" x14ac:dyDescent="0.25"/>
  <cols>
    <col min="1" max="1" width="36.5" style="4" customWidth="1"/>
    <col min="2" max="15" width="7.83203125" style="4" customWidth="1"/>
    <col min="16" max="16" width="11" style="8" customWidth="1"/>
    <col min="17" max="16384" width="11" style="8"/>
  </cols>
  <sheetData>
    <row r="1" spans="1:16" ht="14.5" x14ac:dyDescent="0.25">
      <c r="A1" s="462" t="s">
        <v>750</v>
      </c>
      <c r="B1" s="462"/>
      <c r="C1" s="462"/>
      <c r="D1" s="462"/>
      <c r="E1" s="462"/>
      <c r="F1" s="462"/>
      <c r="G1" s="462"/>
      <c r="H1" s="462"/>
      <c r="I1" s="462"/>
      <c r="J1" s="462"/>
      <c r="K1" s="462"/>
      <c r="L1" s="462"/>
      <c r="M1" s="462"/>
      <c r="N1" s="462"/>
      <c r="O1" s="462"/>
      <c r="P1" s="19"/>
    </row>
    <row r="2" spans="1:16" ht="14.5" x14ac:dyDescent="0.25">
      <c r="A2" s="462" t="s">
        <v>751</v>
      </c>
      <c r="B2" s="462"/>
      <c r="C2" s="462"/>
      <c r="D2" s="462"/>
      <c r="E2" s="462"/>
      <c r="F2" s="462"/>
      <c r="G2" s="462"/>
      <c r="H2" s="462"/>
      <c r="I2" s="462"/>
      <c r="J2" s="462"/>
      <c r="K2" s="462"/>
      <c r="L2" s="462"/>
      <c r="M2" s="462"/>
      <c r="N2" s="462"/>
      <c r="O2" s="462"/>
      <c r="P2" s="91" t="s">
        <v>0</v>
      </c>
    </row>
    <row r="3" spans="1:16" ht="14.5" x14ac:dyDescent="0.25">
      <c r="A3" s="462" t="s">
        <v>752</v>
      </c>
      <c r="B3" s="462"/>
      <c r="C3" s="462"/>
      <c r="D3" s="462"/>
      <c r="E3" s="462"/>
      <c r="F3" s="462"/>
      <c r="G3" s="462"/>
      <c r="H3" s="462"/>
      <c r="I3" s="462"/>
      <c r="J3" s="462"/>
      <c r="K3" s="462"/>
      <c r="L3" s="462"/>
      <c r="M3" s="462"/>
      <c r="N3" s="462"/>
      <c r="O3" s="462"/>
      <c r="P3" s="6"/>
    </row>
    <row r="4" spans="1:16" ht="14.5" x14ac:dyDescent="0.25">
      <c r="A4" s="462" t="s">
        <v>901</v>
      </c>
      <c r="B4" s="462"/>
      <c r="C4" s="462"/>
      <c r="D4" s="462"/>
      <c r="E4" s="462"/>
      <c r="F4" s="462"/>
      <c r="G4" s="462"/>
      <c r="H4" s="462"/>
      <c r="I4" s="462"/>
      <c r="J4" s="462"/>
      <c r="K4" s="462"/>
      <c r="L4" s="462"/>
      <c r="M4" s="462"/>
      <c r="N4" s="462"/>
      <c r="O4" s="462"/>
    </row>
    <row r="5" spans="1:16" ht="14.5" x14ac:dyDescent="0.25">
      <c r="A5" s="462" t="s">
        <v>975</v>
      </c>
      <c r="B5" s="462"/>
      <c r="C5" s="462"/>
      <c r="D5" s="462"/>
      <c r="E5" s="462"/>
      <c r="F5" s="462"/>
      <c r="G5" s="462"/>
      <c r="H5" s="462"/>
      <c r="I5" s="462"/>
      <c r="J5" s="462"/>
      <c r="K5" s="462"/>
      <c r="L5" s="462"/>
      <c r="M5" s="462"/>
      <c r="N5" s="462"/>
      <c r="O5" s="462"/>
    </row>
    <row r="6" spans="1:16" s="44" customFormat="1" ht="20.25" customHeight="1" x14ac:dyDescent="0.25">
      <c r="A6" s="146" t="s">
        <v>753</v>
      </c>
      <c r="B6" s="147">
        <v>2010</v>
      </c>
      <c r="C6" s="147">
        <v>2011</v>
      </c>
      <c r="D6" s="147">
        <v>2014</v>
      </c>
      <c r="E6" s="147">
        <v>2015</v>
      </c>
      <c r="F6" s="147">
        <v>2016</v>
      </c>
      <c r="G6" s="147">
        <v>2017</v>
      </c>
      <c r="H6" s="147">
        <v>2018</v>
      </c>
      <c r="I6" s="147">
        <v>2019</v>
      </c>
      <c r="J6" s="147">
        <v>2020</v>
      </c>
      <c r="K6" s="147">
        <v>2021</v>
      </c>
      <c r="L6" s="147">
        <v>2022</v>
      </c>
      <c r="M6" s="147">
        <v>2023</v>
      </c>
      <c r="N6" s="147">
        <v>2024</v>
      </c>
      <c r="O6" s="147">
        <v>2025</v>
      </c>
    </row>
    <row r="7" spans="1:16" ht="6.75" customHeight="1" x14ac:dyDescent="0.25">
      <c r="B7" s="156"/>
      <c r="C7" s="156"/>
      <c r="D7" s="156"/>
      <c r="E7" s="156"/>
      <c r="F7" s="156"/>
      <c r="G7" s="156"/>
      <c r="H7" s="156"/>
      <c r="I7" s="156"/>
      <c r="J7" s="156"/>
      <c r="K7" s="156"/>
      <c r="L7" s="156"/>
      <c r="M7" s="156"/>
      <c r="N7" s="156"/>
      <c r="O7" s="156"/>
    </row>
    <row r="8" spans="1:16" ht="15" customHeight="1" x14ac:dyDescent="0.25">
      <c r="A8" s="157" t="s">
        <v>188</v>
      </c>
      <c r="B8" s="70">
        <v>43013</v>
      </c>
      <c r="C8" s="70">
        <f>SUM(C9:C37)</f>
        <v>41903</v>
      </c>
      <c r="D8" s="70">
        <f t="shared" ref="D8:H8" si="0">SUM(D9:D37)</f>
        <v>36117</v>
      </c>
      <c r="E8" s="70">
        <f t="shared" si="0"/>
        <v>34175</v>
      </c>
      <c r="F8" s="70">
        <f t="shared" si="0"/>
        <v>37166</v>
      </c>
      <c r="G8" s="70">
        <f t="shared" si="0"/>
        <v>40313</v>
      </c>
      <c r="H8" s="70">
        <f t="shared" si="0"/>
        <v>41162</v>
      </c>
      <c r="I8" s="70">
        <f t="shared" ref="I8:O8" si="1">SUM(I9:I37)</f>
        <v>49647</v>
      </c>
      <c r="J8" s="70">
        <f t="shared" si="1"/>
        <v>53012</v>
      </c>
      <c r="K8" s="70">
        <f t="shared" si="1"/>
        <v>52489</v>
      </c>
      <c r="L8" s="70">
        <f t="shared" si="1"/>
        <v>54159</v>
      </c>
      <c r="M8" s="70">
        <f t="shared" si="1"/>
        <v>54081</v>
      </c>
      <c r="N8" s="70">
        <f t="shared" si="1"/>
        <v>51769</v>
      </c>
      <c r="O8" s="70">
        <f t="shared" si="1"/>
        <v>51157</v>
      </c>
      <c r="P8" s="158"/>
    </row>
    <row r="9" spans="1:16" x14ac:dyDescent="0.25">
      <c r="A9" s="93" t="s">
        <v>754</v>
      </c>
      <c r="B9" s="71">
        <v>133</v>
      </c>
      <c r="C9" s="71">
        <v>118</v>
      </c>
      <c r="D9" s="71">
        <v>150</v>
      </c>
      <c r="E9" s="71">
        <v>167</v>
      </c>
      <c r="F9" s="71">
        <v>153</v>
      </c>
      <c r="G9" s="71">
        <v>157</v>
      </c>
      <c r="H9" s="71">
        <v>205</v>
      </c>
      <c r="I9" s="71">
        <v>168</v>
      </c>
      <c r="J9" s="71">
        <v>169</v>
      </c>
      <c r="K9" s="71">
        <v>135</v>
      </c>
      <c r="L9" s="71">
        <v>296</v>
      </c>
      <c r="M9" s="71">
        <v>164</v>
      </c>
      <c r="N9" s="71">
        <v>212</v>
      </c>
      <c r="O9" s="71">
        <f>+'146'!B9</f>
        <v>225</v>
      </c>
    </row>
    <row r="10" spans="1:16" x14ac:dyDescent="0.25">
      <c r="A10" s="93" t="s">
        <v>755</v>
      </c>
      <c r="B10" s="71">
        <v>11</v>
      </c>
      <c r="C10" s="71">
        <v>6</v>
      </c>
      <c r="D10" s="71">
        <v>8</v>
      </c>
      <c r="E10" s="71">
        <v>12</v>
      </c>
      <c r="F10" s="71">
        <v>11</v>
      </c>
      <c r="G10" s="71">
        <v>15</v>
      </c>
      <c r="H10" s="71">
        <v>25</v>
      </c>
      <c r="I10" s="71">
        <v>11</v>
      </c>
      <c r="J10" s="71">
        <v>11</v>
      </c>
      <c r="K10" s="71">
        <v>8</v>
      </c>
      <c r="L10" s="71">
        <v>3</v>
      </c>
      <c r="M10" s="71">
        <v>4</v>
      </c>
      <c r="N10" s="71">
        <v>11</v>
      </c>
      <c r="O10" s="71">
        <f>+'146'!B10</f>
        <v>9</v>
      </c>
    </row>
    <row r="11" spans="1:16" x14ac:dyDescent="0.25">
      <c r="A11" s="93" t="s">
        <v>756</v>
      </c>
      <c r="B11" s="71">
        <v>18</v>
      </c>
      <c r="C11" s="71">
        <v>18</v>
      </c>
      <c r="D11" s="71">
        <v>26</v>
      </c>
      <c r="E11" s="71">
        <v>24</v>
      </c>
      <c r="F11" s="71">
        <v>17</v>
      </c>
      <c r="G11" s="71">
        <v>22</v>
      </c>
      <c r="H11" s="71">
        <v>32</v>
      </c>
      <c r="I11" s="71">
        <v>19</v>
      </c>
      <c r="J11" s="71">
        <v>24</v>
      </c>
      <c r="K11" s="71">
        <v>17</v>
      </c>
      <c r="L11" s="71">
        <v>26</v>
      </c>
      <c r="M11" s="71">
        <v>18</v>
      </c>
      <c r="N11" s="71">
        <v>22</v>
      </c>
      <c r="O11" s="71">
        <f>+'146'!B11</f>
        <v>32</v>
      </c>
    </row>
    <row r="12" spans="1:16" x14ac:dyDescent="0.25">
      <c r="A12" s="93" t="s">
        <v>757</v>
      </c>
      <c r="B12" s="71">
        <v>70</v>
      </c>
      <c r="C12" s="71">
        <v>65</v>
      </c>
      <c r="D12" s="71">
        <v>69</v>
      </c>
      <c r="E12" s="71">
        <v>80</v>
      </c>
      <c r="F12" s="71">
        <v>79</v>
      </c>
      <c r="G12" s="71">
        <v>73</v>
      </c>
      <c r="H12" s="71">
        <v>109</v>
      </c>
      <c r="I12" s="71">
        <v>128</v>
      </c>
      <c r="J12" s="71">
        <v>133</v>
      </c>
      <c r="K12" s="71">
        <v>106</v>
      </c>
      <c r="L12" s="71">
        <v>136</v>
      </c>
      <c r="M12" s="71">
        <v>130</v>
      </c>
      <c r="N12" s="71">
        <v>119</v>
      </c>
      <c r="O12" s="71">
        <f>+'146'!B12</f>
        <v>121</v>
      </c>
    </row>
    <row r="13" spans="1:16" x14ac:dyDescent="0.25">
      <c r="A13" s="93" t="s">
        <v>758</v>
      </c>
      <c r="B13" s="71">
        <v>318</v>
      </c>
      <c r="C13" s="71">
        <v>262</v>
      </c>
      <c r="D13" s="71">
        <v>222</v>
      </c>
      <c r="E13" s="71">
        <v>291</v>
      </c>
      <c r="F13" s="71">
        <v>245</v>
      </c>
      <c r="G13" s="71">
        <v>215</v>
      </c>
      <c r="H13" s="71">
        <v>229</v>
      </c>
      <c r="I13" s="71">
        <v>208</v>
      </c>
      <c r="J13" s="71">
        <v>213</v>
      </c>
      <c r="K13" s="71">
        <v>181</v>
      </c>
      <c r="L13" s="71">
        <v>332</v>
      </c>
      <c r="M13" s="71">
        <v>281</v>
      </c>
      <c r="N13" s="71">
        <v>409</v>
      </c>
      <c r="O13" s="71">
        <f>+'146'!B13</f>
        <v>364</v>
      </c>
    </row>
    <row r="14" spans="1:16" x14ac:dyDescent="0.25">
      <c r="A14" s="93" t="s">
        <v>759</v>
      </c>
      <c r="B14" s="71">
        <v>72</v>
      </c>
      <c r="C14" s="71">
        <v>65</v>
      </c>
      <c r="D14" s="71">
        <v>79</v>
      </c>
      <c r="E14" s="71">
        <v>63</v>
      </c>
      <c r="F14" s="71">
        <v>106</v>
      </c>
      <c r="G14" s="71">
        <v>83</v>
      </c>
      <c r="H14" s="71">
        <v>96</v>
      </c>
      <c r="I14" s="71">
        <v>73</v>
      </c>
      <c r="J14" s="71">
        <v>89</v>
      </c>
      <c r="K14" s="71">
        <v>60</v>
      </c>
      <c r="L14" s="71">
        <v>76</v>
      </c>
      <c r="M14" s="71">
        <v>105</v>
      </c>
      <c r="N14" s="71">
        <v>118</v>
      </c>
      <c r="O14" s="71">
        <f>+'146'!B14</f>
        <v>117</v>
      </c>
    </row>
    <row r="15" spans="1:16" x14ac:dyDescent="0.25">
      <c r="A15" s="93" t="s">
        <v>760</v>
      </c>
      <c r="B15" s="71">
        <v>1974</v>
      </c>
      <c r="C15" s="71">
        <v>1772</v>
      </c>
      <c r="D15" s="71">
        <v>1294</v>
      </c>
      <c r="E15" s="71">
        <v>1172</v>
      </c>
      <c r="F15" s="71">
        <v>1128</v>
      </c>
      <c r="G15" s="71">
        <v>1053</v>
      </c>
      <c r="H15" s="71">
        <v>960</v>
      </c>
      <c r="I15" s="71">
        <v>926</v>
      </c>
      <c r="J15" s="71">
        <v>963</v>
      </c>
      <c r="K15" s="71">
        <v>843</v>
      </c>
      <c r="L15" s="71">
        <v>879</v>
      </c>
      <c r="M15" s="71">
        <v>817</v>
      </c>
      <c r="N15" s="71">
        <v>833</v>
      </c>
      <c r="O15" s="71">
        <f>+'146'!B15</f>
        <v>868</v>
      </c>
    </row>
    <row r="16" spans="1:16" x14ac:dyDescent="0.25">
      <c r="A16" s="93" t="s">
        <v>761</v>
      </c>
      <c r="B16" s="71">
        <v>191</v>
      </c>
      <c r="C16" s="71">
        <v>152</v>
      </c>
      <c r="D16" s="71">
        <v>100</v>
      </c>
      <c r="E16" s="71">
        <v>92</v>
      </c>
      <c r="F16" s="71">
        <v>80</v>
      </c>
      <c r="G16" s="71">
        <v>79</v>
      </c>
      <c r="H16" s="71">
        <v>84</v>
      </c>
      <c r="I16" s="71">
        <v>64</v>
      </c>
      <c r="J16" s="71">
        <v>173</v>
      </c>
      <c r="K16" s="71">
        <v>172</v>
      </c>
      <c r="L16" s="71">
        <v>90</v>
      </c>
      <c r="M16" s="71">
        <v>221</v>
      </c>
      <c r="N16" s="71">
        <v>443</v>
      </c>
      <c r="O16" s="71">
        <f>+'146'!B16</f>
        <v>583</v>
      </c>
    </row>
    <row r="17" spans="1:15" x14ac:dyDescent="0.25">
      <c r="A17" s="93" t="s">
        <v>762</v>
      </c>
      <c r="B17" s="71">
        <v>86</v>
      </c>
      <c r="C17" s="71">
        <v>96</v>
      </c>
      <c r="D17" s="71">
        <v>56</v>
      </c>
      <c r="E17" s="71">
        <v>65</v>
      </c>
      <c r="F17" s="71">
        <v>81</v>
      </c>
      <c r="G17" s="71">
        <v>71</v>
      </c>
      <c r="H17" s="71">
        <v>69</v>
      </c>
      <c r="I17" s="71">
        <v>66</v>
      </c>
      <c r="J17" s="71">
        <v>63</v>
      </c>
      <c r="K17" s="71">
        <v>61</v>
      </c>
      <c r="L17" s="71">
        <v>87</v>
      </c>
      <c r="M17" s="71">
        <v>81</v>
      </c>
      <c r="N17" s="71">
        <v>96</v>
      </c>
      <c r="O17" s="71">
        <f>+'146'!B17</f>
        <v>85</v>
      </c>
    </row>
    <row r="18" spans="1:15" x14ac:dyDescent="0.25">
      <c r="A18" s="93" t="s">
        <v>763</v>
      </c>
      <c r="B18" s="71">
        <v>471</v>
      </c>
      <c r="C18" s="71">
        <v>457</v>
      </c>
      <c r="D18" s="71">
        <v>462</v>
      </c>
      <c r="E18" s="71">
        <v>506</v>
      </c>
      <c r="F18" s="71">
        <v>702</v>
      </c>
      <c r="G18" s="71">
        <v>885</v>
      </c>
      <c r="H18" s="71">
        <v>1092</v>
      </c>
      <c r="I18" s="71">
        <v>1253</v>
      </c>
      <c r="J18" s="71">
        <v>1190</v>
      </c>
      <c r="K18" s="71">
        <v>1201</v>
      </c>
      <c r="L18" s="71">
        <v>1084</v>
      </c>
      <c r="M18" s="71">
        <v>1022</v>
      </c>
      <c r="N18" s="71">
        <v>856</v>
      </c>
      <c r="O18" s="71">
        <f>+'146'!B18</f>
        <v>839</v>
      </c>
    </row>
    <row r="19" spans="1:15" x14ac:dyDescent="0.25">
      <c r="A19" s="93" t="s">
        <v>764</v>
      </c>
      <c r="B19" s="71">
        <v>2249</v>
      </c>
      <c r="C19" s="71">
        <v>2242</v>
      </c>
      <c r="D19" s="71">
        <v>2124</v>
      </c>
      <c r="E19" s="71">
        <v>2303</v>
      </c>
      <c r="F19" s="71">
        <v>2108</v>
      </c>
      <c r="G19" s="71">
        <v>1937</v>
      </c>
      <c r="H19" s="71">
        <v>1963</v>
      </c>
      <c r="I19" s="71">
        <v>1897</v>
      </c>
      <c r="J19" s="71">
        <v>1823</v>
      </c>
      <c r="K19" s="71">
        <v>1214</v>
      </c>
      <c r="L19" s="71">
        <v>1584</v>
      </c>
      <c r="M19" s="71">
        <v>1455</v>
      </c>
      <c r="N19" s="71">
        <v>1707</v>
      </c>
      <c r="O19" s="71">
        <f>+'146'!B19</f>
        <v>1530</v>
      </c>
    </row>
    <row r="20" spans="1:15" x14ac:dyDescent="0.25">
      <c r="A20" s="93" t="s">
        <v>765</v>
      </c>
      <c r="B20" s="71">
        <v>197</v>
      </c>
      <c r="C20" s="71">
        <v>201</v>
      </c>
      <c r="D20" s="71">
        <v>244</v>
      </c>
      <c r="E20" s="71">
        <v>223</v>
      </c>
      <c r="F20" s="71">
        <v>212</v>
      </c>
      <c r="G20" s="71">
        <v>219</v>
      </c>
      <c r="H20" s="71">
        <v>213</v>
      </c>
      <c r="I20" s="71">
        <v>201</v>
      </c>
      <c r="J20" s="71">
        <v>201</v>
      </c>
      <c r="K20" s="71">
        <v>206</v>
      </c>
      <c r="L20" s="71">
        <v>186</v>
      </c>
      <c r="M20" s="71">
        <v>183</v>
      </c>
      <c r="N20" s="71">
        <v>158</v>
      </c>
      <c r="O20" s="71">
        <f>+'146'!B20</f>
        <v>178</v>
      </c>
    </row>
    <row r="21" spans="1:15" x14ac:dyDescent="0.25">
      <c r="A21" s="93" t="s">
        <v>766</v>
      </c>
      <c r="B21" s="71">
        <v>1</v>
      </c>
      <c r="C21" s="71">
        <v>3</v>
      </c>
      <c r="D21" s="71">
        <v>5</v>
      </c>
      <c r="E21" s="71">
        <v>4</v>
      </c>
      <c r="F21" s="71">
        <v>2</v>
      </c>
      <c r="G21" s="71">
        <v>2</v>
      </c>
      <c r="H21" s="71">
        <v>3</v>
      </c>
      <c r="I21" s="71">
        <v>1</v>
      </c>
      <c r="J21" s="71">
        <v>3</v>
      </c>
      <c r="K21" s="71">
        <v>0</v>
      </c>
      <c r="L21" s="71">
        <v>2</v>
      </c>
      <c r="M21" s="71">
        <v>1</v>
      </c>
      <c r="N21" s="71">
        <v>1</v>
      </c>
      <c r="O21" s="71">
        <f>+'146'!B21</f>
        <v>2</v>
      </c>
    </row>
    <row r="22" spans="1:15" x14ac:dyDescent="0.25">
      <c r="A22" s="93" t="s">
        <v>767</v>
      </c>
      <c r="B22" s="71">
        <v>48</v>
      </c>
      <c r="C22" s="71">
        <v>16</v>
      </c>
      <c r="D22" s="71">
        <v>19</v>
      </c>
      <c r="E22" s="71">
        <v>15</v>
      </c>
      <c r="F22" s="71">
        <v>19</v>
      </c>
      <c r="G22" s="71">
        <v>23</v>
      </c>
      <c r="H22" s="71">
        <v>16</v>
      </c>
      <c r="I22" s="71">
        <v>23</v>
      </c>
      <c r="J22" s="71">
        <v>28</v>
      </c>
      <c r="K22" s="71">
        <v>20</v>
      </c>
      <c r="L22" s="71">
        <v>24</v>
      </c>
      <c r="M22" s="71">
        <v>9</v>
      </c>
      <c r="N22" s="71">
        <v>12</v>
      </c>
      <c r="O22" s="71">
        <f>+'146'!B22</f>
        <v>10</v>
      </c>
    </row>
    <row r="23" spans="1:15" x14ac:dyDescent="0.25">
      <c r="A23" s="93" t="s">
        <v>768</v>
      </c>
      <c r="B23" s="71">
        <v>272</v>
      </c>
      <c r="C23" s="71">
        <v>319</v>
      </c>
      <c r="D23" s="71">
        <v>395</v>
      </c>
      <c r="E23" s="71">
        <v>347</v>
      </c>
      <c r="F23" s="71">
        <v>384</v>
      </c>
      <c r="G23" s="71">
        <v>431</v>
      </c>
      <c r="H23" s="71">
        <v>463</v>
      </c>
      <c r="I23" s="71">
        <v>503</v>
      </c>
      <c r="J23" s="71">
        <v>523</v>
      </c>
      <c r="K23" s="71">
        <v>518</v>
      </c>
      <c r="L23" s="71">
        <v>524</v>
      </c>
      <c r="M23" s="71">
        <v>503</v>
      </c>
      <c r="N23" s="71">
        <v>465</v>
      </c>
      <c r="O23" s="71">
        <f>+'146'!B23</f>
        <v>440</v>
      </c>
    </row>
    <row r="24" spans="1:15" x14ac:dyDescent="0.25">
      <c r="A24" s="93" t="s">
        <v>769</v>
      </c>
      <c r="B24" s="71">
        <v>287</v>
      </c>
      <c r="C24" s="71">
        <v>283</v>
      </c>
      <c r="D24" s="71">
        <v>423</v>
      </c>
      <c r="E24" s="71">
        <v>326</v>
      </c>
      <c r="F24" s="71">
        <v>401</v>
      </c>
      <c r="G24" s="71">
        <v>542</v>
      </c>
      <c r="H24" s="71">
        <v>361</v>
      </c>
      <c r="I24" s="71">
        <v>343</v>
      </c>
      <c r="J24" s="71">
        <v>333</v>
      </c>
      <c r="K24" s="71">
        <v>342</v>
      </c>
      <c r="L24" s="71">
        <v>323</v>
      </c>
      <c r="M24" s="71">
        <v>373</v>
      </c>
      <c r="N24" s="71">
        <v>312</v>
      </c>
      <c r="O24" s="71">
        <f>+'146'!B24</f>
        <v>623</v>
      </c>
    </row>
    <row r="25" spans="1:15" x14ac:dyDescent="0.25">
      <c r="A25" s="93" t="s">
        <v>770</v>
      </c>
      <c r="B25" s="71">
        <v>33011</v>
      </c>
      <c r="C25" s="71">
        <v>32137</v>
      </c>
      <c r="D25" s="71">
        <v>27245</v>
      </c>
      <c r="E25" s="71">
        <v>24901</v>
      </c>
      <c r="F25" s="71">
        <v>27860</v>
      </c>
      <c r="G25" s="71">
        <v>29616</v>
      </c>
      <c r="H25" s="71">
        <v>30649</v>
      </c>
      <c r="I25" s="71">
        <v>38511</v>
      </c>
      <c r="J25" s="71">
        <v>41633</v>
      </c>
      <c r="K25" s="71">
        <v>42169</v>
      </c>
      <c r="L25" s="71">
        <v>42929</v>
      </c>
      <c r="M25" s="71">
        <v>43547</v>
      </c>
      <c r="N25" s="71">
        <v>40887</v>
      </c>
      <c r="O25" s="71">
        <f>+'146'!B25</f>
        <v>39946</v>
      </c>
    </row>
    <row r="26" spans="1:15" x14ac:dyDescent="0.25">
      <c r="A26" s="93" t="s">
        <v>771</v>
      </c>
      <c r="B26" s="71">
        <v>1392</v>
      </c>
      <c r="C26" s="71">
        <v>1569</v>
      </c>
      <c r="D26" s="71">
        <v>1055</v>
      </c>
      <c r="E26" s="71">
        <v>1085</v>
      </c>
      <c r="F26" s="71">
        <v>985</v>
      </c>
      <c r="G26" s="71">
        <v>1018</v>
      </c>
      <c r="H26" s="71">
        <v>963</v>
      </c>
      <c r="I26" s="71">
        <v>1042</v>
      </c>
      <c r="J26" s="71">
        <v>1044</v>
      </c>
      <c r="K26" s="71">
        <v>1327</v>
      </c>
      <c r="L26" s="71">
        <v>1222</v>
      </c>
      <c r="M26" s="71">
        <v>1128</v>
      </c>
      <c r="N26" s="71">
        <v>1154</v>
      </c>
      <c r="O26" s="71">
        <f>+'146'!B26</f>
        <v>1170</v>
      </c>
    </row>
    <row r="27" spans="1:15" x14ac:dyDescent="0.25">
      <c r="A27" s="93" t="s">
        <v>772</v>
      </c>
      <c r="B27" s="71">
        <v>5</v>
      </c>
      <c r="C27" s="71">
        <v>5</v>
      </c>
      <c r="D27" s="71">
        <v>7</v>
      </c>
      <c r="E27" s="71">
        <v>7</v>
      </c>
      <c r="F27" s="71">
        <v>10</v>
      </c>
      <c r="G27" s="71">
        <v>12</v>
      </c>
      <c r="H27" s="71">
        <v>11</v>
      </c>
      <c r="I27" s="71">
        <v>11</v>
      </c>
      <c r="J27" s="71">
        <v>11</v>
      </c>
      <c r="K27" s="71">
        <v>11</v>
      </c>
      <c r="L27" s="71">
        <v>8</v>
      </c>
      <c r="M27" s="71">
        <v>10</v>
      </c>
      <c r="N27" s="71">
        <v>19</v>
      </c>
      <c r="O27" s="71">
        <f>+'146'!B27</f>
        <v>15</v>
      </c>
    </row>
    <row r="28" spans="1:15" x14ac:dyDescent="0.25">
      <c r="A28" s="93" t="s">
        <v>773</v>
      </c>
      <c r="B28" s="71">
        <v>160</v>
      </c>
      <c r="C28" s="71">
        <v>144</v>
      </c>
      <c r="D28" s="71">
        <v>107</v>
      </c>
      <c r="E28" s="71">
        <v>88</v>
      </c>
      <c r="F28" s="71">
        <v>92</v>
      </c>
      <c r="G28" s="71">
        <v>94</v>
      </c>
      <c r="H28" s="71">
        <v>99</v>
      </c>
      <c r="I28" s="71">
        <v>104</v>
      </c>
      <c r="J28" s="71">
        <v>106</v>
      </c>
      <c r="K28" s="71">
        <v>106</v>
      </c>
      <c r="L28" s="71">
        <v>132</v>
      </c>
      <c r="M28" s="71">
        <v>144</v>
      </c>
      <c r="N28" s="71">
        <v>154</v>
      </c>
      <c r="O28" s="71">
        <f>+'146'!B28</f>
        <v>156</v>
      </c>
    </row>
    <row r="29" spans="1:15" x14ac:dyDescent="0.25">
      <c r="A29" s="93" t="s">
        <v>774</v>
      </c>
      <c r="B29" s="71">
        <v>171</v>
      </c>
      <c r="C29" s="71">
        <v>143</v>
      </c>
      <c r="D29" s="71">
        <v>125</v>
      </c>
      <c r="E29" s="71">
        <v>139</v>
      </c>
      <c r="F29" s="71">
        <v>120</v>
      </c>
      <c r="G29" s="71">
        <v>113</v>
      </c>
      <c r="H29" s="71">
        <v>131</v>
      </c>
      <c r="I29" s="71">
        <v>144</v>
      </c>
      <c r="J29" s="71">
        <v>155</v>
      </c>
      <c r="K29" s="71">
        <v>152</v>
      </c>
      <c r="L29" s="71">
        <v>128</v>
      </c>
      <c r="M29" s="71">
        <v>114</v>
      </c>
      <c r="N29" s="71">
        <v>100</v>
      </c>
      <c r="O29" s="71">
        <f>+'146'!B29</f>
        <v>89</v>
      </c>
    </row>
    <row r="30" spans="1:15" x14ac:dyDescent="0.25">
      <c r="A30" s="93" t="s">
        <v>775</v>
      </c>
      <c r="B30" s="71">
        <v>29</v>
      </c>
      <c r="C30" s="71">
        <v>35</v>
      </c>
      <c r="D30" s="71">
        <v>32</v>
      </c>
      <c r="E30" s="71">
        <v>23</v>
      </c>
      <c r="F30" s="71">
        <v>21</v>
      </c>
      <c r="G30" s="71">
        <v>22</v>
      </c>
      <c r="H30" s="71">
        <v>25</v>
      </c>
      <c r="I30" s="71">
        <v>21</v>
      </c>
      <c r="J30" s="71">
        <v>29</v>
      </c>
      <c r="K30" s="71">
        <v>28</v>
      </c>
      <c r="L30" s="71">
        <v>39</v>
      </c>
      <c r="M30" s="71">
        <v>36</v>
      </c>
      <c r="N30" s="71">
        <v>28</v>
      </c>
      <c r="O30" s="71">
        <f>+'146'!B30</f>
        <v>36</v>
      </c>
    </row>
    <row r="31" spans="1:15" x14ac:dyDescent="0.25">
      <c r="A31" s="93" t="s">
        <v>776</v>
      </c>
      <c r="B31" s="71">
        <v>405</v>
      </c>
      <c r="C31" s="71">
        <v>538</v>
      </c>
      <c r="D31" s="71">
        <v>548</v>
      </c>
      <c r="E31" s="71">
        <v>672</v>
      </c>
      <c r="F31" s="71">
        <v>856</v>
      </c>
      <c r="G31" s="71">
        <v>1332</v>
      </c>
      <c r="H31" s="71">
        <v>1808</v>
      </c>
      <c r="I31" s="71">
        <v>2359</v>
      </c>
      <c r="J31" s="71">
        <v>2526</v>
      </c>
      <c r="K31" s="71">
        <v>2526</v>
      </c>
      <c r="L31" s="71">
        <v>2587</v>
      </c>
      <c r="M31" s="71">
        <v>2366</v>
      </c>
      <c r="N31" s="71">
        <v>2143</v>
      </c>
      <c r="O31" s="71">
        <f>+'146'!B31</f>
        <v>2224</v>
      </c>
    </row>
    <row r="32" spans="1:15" x14ac:dyDescent="0.25">
      <c r="A32" s="93" t="s">
        <v>777</v>
      </c>
      <c r="B32" s="71">
        <v>43</v>
      </c>
      <c r="C32" s="71">
        <v>28</v>
      </c>
      <c r="D32" s="71">
        <v>107</v>
      </c>
      <c r="E32" s="71">
        <v>257</v>
      </c>
      <c r="F32" s="71">
        <v>113</v>
      </c>
      <c r="G32" s="71">
        <v>763</v>
      </c>
      <c r="H32" s="71">
        <v>132</v>
      </c>
      <c r="I32" s="71">
        <v>80</v>
      </c>
      <c r="J32" s="71">
        <v>72</v>
      </c>
      <c r="K32" s="71">
        <v>145</v>
      </c>
      <c r="L32" s="71">
        <v>251</v>
      </c>
      <c r="M32" s="71">
        <v>79</v>
      </c>
      <c r="N32" s="71">
        <v>83</v>
      </c>
      <c r="O32" s="71">
        <f>+'146'!B32</f>
        <v>102</v>
      </c>
    </row>
    <row r="33" spans="1:15" x14ac:dyDescent="0.25">
      <c r="A33" s="93" t="s">
        <v>778</v>
      </c>
      <c r="B33" s="71">
        <v>503</v>
      </c>
      <c r="C33" s="71">
        <v>450</v>
      </c>
      <c r="D33" s="71">
        <v>403</v>
      </c>
      <c r="E33" s="71">
        <v>329</v>
      </c>
      <c r="F33" s="71">
        <v>377</v>
      </c>
      <c r="G33" s="71">
        <v>451</v>
      </c>
      <c r="H33" s="71">
        <v>431</v>
      </c>
      <c r="I33" s="71">
        <v>502</v>
      </c>
      <c r="J33" s="71">
        <v>393</v>
      </c>
      <c r="K33" s="71">
        <v>250</v>
      </c>
      <c r="L33" s="71">
        <v>284</v>
      </c>
      <c r="M33" s="71">
        <v>280</v>
      </c>
      <c r="N33" s="71">
        <v>316</v>
      </c>
      <c r="O33" s="71">
        <f>+'146'!B33</f>
        <v>304</v>
      </c>
    </row>
    <row r="34" spans="1:15" x14ac:dyDescent="0.25">
      <c r="A34" s="93" t="s">
        <v>779</v>
      </c>
      <c r="B34" s="71">
        <v>863</v>
      </c>
      <c r="C34" s="71">
        <v>738</v>
      </c>
      <c r="D34" s="71">
        <v>778</v>
      </c>
      <c r="E34" s="71">
        <v>946</v>
      </c>
      <c r="F34" s="71">
        <v>955</v>
      </c>
      <c r="G34" s="71">
        <v>1045</v>
      </c>
      <c r="H34" s="71">
        <v>933</v>
      </c>
      <c r="I34" s="71">
        <v>903</v>
      </c>
      <c r="J34" s="71">
        <v>1031</v>
      </c>
      <c r="K34" s="71">
        <v>651</v>
      </c>
      <c r="L34" s="71">
        <v>865</v>
      </c>
      <c r="M34" s="71">
        <v>944</v>
      </c>
      <c r="N34" s="71">
        <v>1049</v>
      </c>
      <c r="O34" s="71">
        <f>+'146'!B34</f>
        <v>1022</v>
      </c>
    </row>
    <row r="35" spans="1:15" x14ac:dyDescent="0.25">
      <c r="A35" s="93" t="s">
        <v>780</v>
      </c>
      <c r="B35" s="71">
        <v>18</v>
      </c>
      <c r="C35" s="71">
        <v>28</v>
      </c>
      <c r="D35" s="71">
        <v>17</v>
      </c>
      <c r="E35" s="71">
        <v>23</v>
      </c>
      <c r="F35" s="71">
        <v>35</v>
      </c>
      <c r="G35" s="71">
        <v>29</v>
      </c>
      <c r="H35" s="71">
        <v>42</v>
      </c>
      <c r="I35" s="71">
        <v>66</v>
      </c>
      <c r="J35" s="71">
        <v>55</v>
      </c>
      <c r="K35" s="71">
        <v>31</v>
      </c>
      <c r="L35" s="71">
        <v>40</v>
      </c>
      <c r="M35" s="71">
        <v>37</v>
      </c>
      <c r="N35" s="71">
        <v>37</v>
      </c>
      <c r="O35" s="71">
        <f>+'146'!B35</f>
        <v>44</v>
      </c>
    </row>
    <row r="36" spans="1:15" x14ac:dyDescent="0.25">
      <c r="A36" s="93" t="s">
        <v>781</v>
      </c>
      <c r="B36" s="71">
        <v>15</v>
      </c>
      <c r="C36" s="71">
        <v>13</v>
      </c>
      <c r="D36" s="71">
        <v>16</v>
      </c>
      <c r="E36" s="71">
        <v>14</v>
      </c>
      <c r="F36" s="71">
        <v>14</v>
      </c>
      <c r="G36" s="71">
        <v>11</v>
      </c>
      <c r="H36" s="71">
        <v>18</v>
      </c>
      <c r="I36" s="71">
        <v>20</v>
      </c>
      <c r="J36" s="71">
        <v>18</v>
      </c>
      <c r="K36" s="71">
        <v>9</v>
      </c>
      <c r="L36" s="71">
        <v>21</v>
      </c>
      <c r="M36" s="71">
        <v>29</v>
      </c>
      <c r="N36" s="71">
        <v>25</v>
      </c>
      <c r="O36" s="71">
        <f>+'146'!B36</f>
        <v>23</v>
      </c>
    </row>
    <row r="37" spans="1:15" ht="13.5" thickBot="1" x14ac:dyDescent="0.3">
      <c r="A37" s="93" t="s">
        <v>782</v>
      </c>
      <c r="B37" s="71">
        <v>0</v>
      </c>
      <c r="C37" s="71">
        <v>0</v>
      </c>
      <c r="D37" s="71">
        <v>1</v>
      </c>
      <c r="E37" s="71">
        <v>1</v>
      </c>
      <c r="F37" s="71">
        <v>0</v>
      </c>
      <c r="G37" s="71">
        <v>0</v>
      </c>
      <c r="H37" s="71">
        <v>0</v>
      </c>
      <c r="I37" s="71">
        <v>0</v>
      </c>
      <c r="J37" s="71">
        <v>0</v>
      </c>
      <c r="K37" s="71">
        <v>0</v>
      </c>
      <c r="L37" s="71">
        <v>1</v>
      </c>
      <c r="M37" s="71">
        <v>0</v>
      </c>
      <c r="N37" s="71">
        <v>0</v>
      </c>
      <c r="O37" s="71">
        <f>+'146'!B37</f>
        <v>0</v>
      </c>
    </row>
    <row r="38" spans="1:15" ht="13.5" customHeight="1" x14ac:dyDescent="0.25">
      <c r="A38" s="90" t="s">
        <v>1089</v>
      </c>
      <c r="B38" s="90"/>
      <c r="C38" s="90"/>
      <c r="D38" s="90"/>
      <c r="E38" s="90"/>
      <c r="F38" s="90"/>
      <c r="G38" s="90"/>
      <c r="H38" s="90"/>
      <c r="I38" s="90"/>
      <c r="J38" s="90"/>
      <c r="K38" s="90"/>
      <c r="L38" s="90"/>
      <c r="M38" s="90"/>
      <c r="N38" s="90"/>
      <c r="O38" s="90"/>
    </row>
    <row r="39" spans="1:15" ht="15" customHeight="1" x14ac:dyDescent="0.25">
      <c r="A39" s="8" t="s">
        <v>262</v>
      </c>
      <c r="B39" s="8"/>
      <c r="C39" s="8"/>
      <c r="D39" s="8"/>
      <c r="E39" s="8"/>
      <c r="F39" s="8"/>
      <c r="G39" s="8"/>
      <c r="H39" s="8"/>
      <c r="I39" s="8"/>
      <c r="J39" s="8"/>
      <c r="K39" s="8"/>
      <c r="L39" s="8"/>
      <c r="M39" s="8"/>
      <c r="N39" s="8"/>
      <c r="O39" s="8"/>
    </row>
  </sheetData>
  <mergeCells count="5">
    <mergeCell ref="A1:O1"/>
    <mergeCell ref="A2:O2"/>
    <mergeCell ref="A3:O3"/>
    <mergeCell ref="A4:O4"/>
    <mergeCell ref="A5:O5"/>
  </mergeCells>
  <hyperlinks>
    <hyperlink ref="P2" location="Contenido!A1" display="Contenido" xr:uid="{3119E077-F585-4D64-86E8-0E2396E41952}"/>
  </hyperlinks>
  <printOptions horizontalCentered="1"/>
  <pageMargins left="0.39370078740157483" right="0.39370078740157483" top="0.39370078740157483" bottom="0.39370078740157483" header="0.31496062992125984" footer="0.31496062992125984"/>
  <pageSetup paperSize="172" scale="90" orientation="landscape"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F278-6D74-4F09-961F-E7C96AD55008}">
  <sheetPr>
    <tabColor rgb="FFAFCAFF"/>
    <pageSetUpPr fitToPage="1"/>
  </sheetPr>
  <dimension ref="A1:P38"/>
  <sheetViews>
    <sheetView showGridLines="0" showOutlineSymbols="0" showWhiteSpace="0" zoomScaleNormal="100" workbookViewId="0">
      <selection activeCell="A37" sqref="A37"/>
    </sheetView>
  </sheetViews>
  <sheetFormatPr baseColWidth="10" defaultColWidth="11" defaultRowHeight="13" x14ac:dyDescent="0.25"/>
  <cols>
    <col min="1" max="1" width="20.33203125" style="4" customWidth="1"/>
    <col min="2" max="15" width="7.83203125" style="4" customWidth="1"/>
    <col min="16" max="16" width="11" style="8" customWidth="1"/>
    <col min="17" max="16384" width="11" style="8"/>
  </cols>
  <sheetData>
    <row r="1" spans="1:16" ht="14.5" x14ac:dyDescent="0.25">
      <c r="A1" s="462" t="s">
        <v>783</v>
      </c>
      <c r="B1" s="462"/>
      <c r="C1" s="462"/>
      <c r="D1" s="462"/>
      <c r="E1" s="462"/>
      <c r="F1" s="462"/>
      <c r="G1" s="462"/>
      <c r="H1" s="462"/>
      <c r="I1" s="462"/>
      <c r="J1" s="462"/>
      <c r="K1" s="462"/>
      <c r="L1" s="462"/>
      <c r="M1" s="462"/>
      <c r="N1" s="462"/>
      <c r="O1" s="462"/>
      <c r="P1" s="19"/>
    </row>
    <row r="2" spans="1:16" ht="14.5" x14ac:dyDescent="0.25">
      <c r="A2" s="462" t="s">
        <v>751</v>
      </c>
      <c r="B2" s="462"/>
      <c r="C2" s="462"/>
      <c r="D2" s="462"/>
      <c r="E2" s="462"/>
      <c r="F2" s="462"/>
      <c r="G2" s="462"/>
      <c r="H2" s="462"/>
      <c r="I2" s="462"/>
      <c r="J2" s="462"/>
      <c r="K2" s="462"/>
      <c r="L2" s="462"/>
      <c r="M2" s="462"/>
      <c r="N2" s="462"/>
      <c r="O2" s="462"/>
      <c r="P2" s="91" t="s">
        <v>0</v>
      </c>
    </row>
    <row r="3" spans="1:16" ht="14.5" x14ac:dyDescent="0.25">
      <c r="A3" s="462" t="s">
        <v>984</v>
      </c>
      <c r="B3" s="462"/>
      <c r="C3" s="462"/>
      <c r="D3" s="462"/>
      <c r="E3" s="462"/>
      <c r="F3" s="462"/>
      <c r="G3" s="462"/>
      <c r="H3" s="462"/>
      <c r="I3" s="462"/>
      <c r="J3" s="462"/>
      <c r="K3" s="462"/>
      <c r="L3" s="462"/>
      <c r="M3" s="462"/>
      <c r="N3" s="462"/>
      <c r="O3" s="462"/>
      <c r="P3" s="6"/>
    </row>
    <row r="4" spans="1:16" ht="14.5" x14ac:dyDescent="0.25">
      <c r="A4" s="462" t="s">
        <v>901</v>
      </c>
      <c r="B4" s="462"/>
      <c r="C4" s="462"/>
      <c r="D4" s="462"/>
      <c r="E4" s="462"/>
      <c r="F4" s="462"/>
      <c r="G4" s="462"/>
      <c r="H4" s="462"/>
      <c r="I4" s="462"/>
      <c r="J4" s="462"/>
      <c r="K4" s="462"/>
      <c r="L4" s="462"/>
      <c r="M4" s="462"/>
      <c r="N4" s="462"/>
      <c r="O4" s="462"/>
    </row>
    <row r="5" spans="1:16" ht="14.5" x14ac:dyDescent="0.25">
      <c r="A5" s="462" t="s">
        <v>975</v>
      </c>
      <c r="B5" s="462"/>
      <c r="C5" s="462"/>
      <c r="D5" s="462"/>
      <c r="E5" s="462"/>
      <c r="F5" s="462"/>
      <c r="G5" s="462"/>
      <c r="H5" s="462"/>
      <c r="I5" s="462"/>
      <c r="J5" s="462"/>
      <c r="K5" s="462"/>
      <c r="L5" s="462"/>
      <c r="M5" s="462"/>
      <c r="N5" s="462"/>
      <c r="O5" s="462"/>
    </row>
    <row r="6" spans="1:16" s="44" customFormat="1" ht="20.25" customHeight="1" x14ac:dyDescent="0.25">
      <c r="A6" s="146" t="s">
        <v>273</v>
      </c>
      <c r="B6" s="147">
        <v>2010</v>
      </c>
      <c r="C6" s="147">
        <v>2011</v>
      </c>
      <c r="D6" s="147">
        <v>2014</v>
      </c>
      <c r="E6" s="147">
        <v>2015</v>
      </c>
      <c r="F6" s="147">
        <v>2016</v>
      </c>
      <c r="G6" s="147">
        <v>2017</v>
      </c>
      <c r="H6" s="147">
        <v>2018</v>
      </c>
      <c r="I6" s="147">
        <v>2019</v>
      </c>
      <c r="J6" s="147">
        <v>2020</v>
      </c>
      <c r="K6" s="147">
        <v>2021</v>
      </c>
      <c r="L6" s="147">
        <v>2022</v>
      </c>
      <c r="M6" s="147">
        <v>2023</v>
      </c>
      <c r="N6" s="147">
        <v>2024</v>
      </c>
      <c r="O6" s="147">
        <v>2025</v>
      </c>
    </row>
    <row r="7" spans="1:16" ht="6.75" customHeight="1" x14ac:dyDescent="0.25">
      <c r="B7" s="156"/>
      <c r="C7" s="156"/>
      <c r="D7" s="156"/>
      <c r="E7" s="156"/>
      <c r="F7" s="156"/>
      <c r="G7" s="156"/>
      <c r="H7" s="156"/>
      <c r="I7" s="156"/>
      <c r="J7" s="156"/>
      <c r="K7" s="156"/>
      <c r="L7" s="156"/>
      <c r="M7" s="156"/>
      <c r="N7" s="156"/>
      <c r="O7" s="156"/>
    </row>
    <row r="8" spans="1:16" ht="15" customHeight="1" x14ac:dyDescent="0.25">
      <c r="A8" s="157" t="s">
        <v>188</v>
      </c>
      <c r="B8" s="70">
        <f t="shared" ref="B8:N8" si="0">SUM(B9:B35)</f>
        <v>43013</v>
      </c>
      <c r="C8" s="70">
        <f t="shared" si="0"/>
        <v>41903</v>
      </c>
      <c r="D8" s="70">
        <f t="shared" si="0"/>
        <v>36117</v>
      </c>
      <c r="E8" s="70">
        <f t="shared" si="0"/>
        <v>34175</v>
      </c>
      <c r="F8" s="70">
        <f t="shared" si="0"/>
        <v>37166</v>
      </c>
      <c r="G8" s="70">
        <f t="shared" si="0"/>
        <v>40313</v>
      </c>
      <c r="H8" s="70">
        <f t="shared" si="0"/>
        <v>41162</v>
      </c>
      <c r="I8" s="70">
        <f t="shared" si="0"/>
        <v>49647</v>
      </c>
      <c r="J8" s="70">
        <f t="shared" si="0"/>
        <v>53012</v>
      </c>
      <c r="K8" s="70">
        <f t="shared" si="0"/>
        <v>52489</v>
      </c>
      <c r="L8" s="70">
        <f t="shared" si="0"/>
        <v>54159</v>
      </c>
      <c r="M8" s="70">
        <f t="shared" si="0"/>
        <v>54081</v>
      </c>
      <c r="N8" s="70">
        <f t="shared" si="0"/>
        <v>51769</v>
      </c>
      <c r="O8" s="70">
        <f>SUM(O9:O35)</f>
        <v>51157</v>
      </c>
      <c r="P8" s="158"/>
    </row>
    <row r="9" spans="1:16" x14ac:dyDescent="0.25">
      <c r="A9" s="93" t="s">
        <v>280</v>
      </c>
      <c r="B9" s="71">
        <v>12593</v>
      </c>
      <c r="C9" s="71">
        <v>4058</v>
      </c>
      <c r="D9" s="71">
        <v>3482</v>
      </c>
      <c r="E9" s="71">
        <v>2832</v>
      </c>
      <c r="F9" s="71">
        <v>2996</v>
      </c>
      <c r="G9" s="71">
        <v>3037</v>
      </c>
      <c r="H9" s="71">
        <v>3182</v>
      </c>
      <c r="I9" s="71">
        <v>3651</v>
      </c>
      <c r="J9" s="71">
        <v>4020</v>
      </c>
      <c r="K9" s="71">
        <v>4011</v>
      </c>
      <c r="L9" s="71">
        <v>3901</v>
      </c>
      <c r="M9" s="71">
        <v>4039</v>
      </c>
      <c r="N9" s="71">
        <v>3965</v>
      </c>
      <c r="O9" s="71">
        <f>+'147'!B9</f>
        <v>3843</v>
      </c>
    </row>
    <row r="10" spans="1:16" x14ac:dyDescent="0.25">
      <c r="A10" s="93" t="s">
        <v>281</v>
      </c>
      <c r="B10" s="71" t="s">
        <v>191</v>
      </c>
      <c r="C10" s="71">
        <v>3985</v>
      </c>
      <c r="D10" s="71">
        <v>2565</v>
      </c>
      <c r="E10" s="71">
        <v>2360</v>
      </c>
      <c r="F10" s="71">
        <v>2510</v>
      </c>
      <c r="G10" s="71">
        <v>2340</v>
      </c>
      <c r="H10" s="71">
        <v>2369</v>
      </c>
      <c r="I10" s="71">
        <v>2660</v>
      </c>
      <c r="J10" s="71">
        <v>2562</v>
      </c>
      <c r="K10" s="71">
        <v>2421</v>
      </c>
      <c r="L10" s="71">
        <v>2548</v>
      </c>
      <c r="M10" s="71">
        <v>2577</v>
      </c>
      <c r="N10" s="71">
        <v>2380</v>
      </c>
      <c r="O10" s="71">
        <f>+'147'!B10</f>
        <v>2292</v>
      </c>
    </row>
    <row r="11" spans="1:16" x14ac:dyDescent="0.25">
      <c r="A11" s="93" t="s">
        <v>282</v>
      </c>
      <c r="B11" s="71" t="s">
        <v>191</v>
      </c>
      <c r="C11" s="71">
        <v>3388</v>
      </c>
      <c r="D11" s="71">
        <v>4504</v>
      </c>
      <c r="E11" s="71">
        <v>4554</v>
      </c>
      <c r="F11" s="71">
        <v>4884</v>
      </c>
      <c r="G11" s="71">
        <v>5519</v>
      </c>
      <c r="H11" s="71">
        <v>5906</v>
      </c>
      <c r="I11" s="71">
        <v>6509</v>
      </c>
      <c r="J11" s="71">
        <v>6769</v>
      </c>
      <c r="K11" s="71">
        <v>6952</v>
      </c>
      <c r="L11" s="71">
        <v>6274</v>
      </c>
      <c r="M11" s="71">
        <v>6402</v>
      </c>
      <c r="N11" s="71">
        <v>5987</v>
      </c>
      <c r="O11" s="71">
        <f>+'147'!B11</f>
        <v>6042</v>
      </c>
    </row>
    <row r="12" spans="1:16" x14ac:dyDescent="0.25">
      <c r="A12" s="93" t="s">
        <v>283</v>
      </c>
      <c r="B12" s="71">
        <v>2369</v>
      </c>
      <c r="C12" s="71">
        <v>2335</v>
      </c>
      <c r="D12" s="71">
        <v>1529</v>
      </c>
      <c r="E12" s="71">
        <v>1334</v>
      </c>
      <c r="F12" s="71">
        <v>1680</v>
      </c>
      <c r="G12" s="71">
        <v>1797</v>
      </c>
      <c r="H12" s="71">
        <v>1650</v>
      </c>
      <c r="I12" s="71">
        <v>2277</v>
      </c>
      <c r="J12" s="71">
        <v>2224</v>
      </c>
      <c r="K12" s="71">
        <v>2179</v>
      </c>
      <c r="L12" s="71">
        <v>2237</v>
      </c>
      <c r="M12" s="71">
        <v>2168</v>
      </c>
      <c r="N12" s="71">
        <v>1823</v>
      </c>
      <c r="O12" s="71">
        <f>+'147'!B12</f>
        <v>1822</v>
      </c>
    </row>
    <row r="13" spans="1:16" x14ac:dyDescent="0.25">
      <c r="A13" s="93" t="s">
        <v>284</v>
      </c>
      <c r="B13" s="71">
        <v>240</v>
      </c>
      <c r="C13" s="71">
        <v>258</v>
      </c>
      <c r="D13" s="71">
        <v>257</v>
      </c>
      <c r="E13" s="71">
        <v>268</v>
      </c>
      <c r="F13" s="71">
        <v>273</v>
      </c>
      <c r="G13" s="71">
        <v>344</v>
      </c>
      <c r="H13" s="71">
        <v>409</v>
      </c>
      <c r="I13" s="71">
        <v>504</v>
      </c>
      <c r="J13" s="71">
        <v>528</v>
      </c>
      <c r="K13" s="71">
        <v>511</v>
      </c>
      <c r="L13" s="71">
        <v>554</v>
      </c>
      <c r="M13" s="71">
        <v>494</v>
      </c>
      <c r="N13" s="71">
        <v>562</v>
      </c>
      <c r="O13" s="71">
        <f>+'147'!B13</f>
        <v>517</v>
      </c>
    </row>
    <row r="14" spans="1:16" x14ac:dyDescent="0.25">
      <c r="A14" s="93" t="s">
        <v>285</v>
      </c>
      <c r="B14" s="71">
        <v>525</v>
      </c>
      <c r="C14" s="71">
        <v>483</v>
      </c>
      <c r="D14" s="71">
        <v>429</v>
      </c>
      <c r="E14" s="71">
        <v>426</v>
      </c>
      <c r="F14" s="71">
        <v>436</v>
      </c>
      <c r="G14" s="71">
        <v>491</v>
      </c>
      <c r="H14" s="71">
        <v>380</v>
      </c>
      <c r="I14" s="71">
        <v>476</v>
      </c>
      <c r="J14" s="71">
        <v>417</v>
      </c>
      <c r="K14" s="71">
        <v>420</v>
      </c>
      <c r="L14" s="71">
        <v>559</v>
      </c>
      <c r="M14" s="71">
        <v>623</v>
      </c>
      <c r="N14" s="71">
        <v>594</v>
      </c>
      <c r="O14" s="71">
        <f>+'147'!B14</f>
        <v>516</v>
      </c>
    </row>
    <row r="15" spans="1:16" x14ac:dyDescent="0.25">
      <c r="A15" s="93" t="s">
        <v>286</v>
      </c>
      <c r="B15" s="71">
        <v>205</v>
      </c>
      <c r="C15" s="71">
        <v>273</v>
      </c>
      <c r="D15" s="71">
        <v>250</v>
      </c>
      <c r="E15" s="71">
        <v>259</v>
      </c>
      <c r="F15" s="71">
        <v>223</v>
      </c>
      <c r="G15" s="71">
        <v>262</v>
      </c>
      <c r="H15" s="71">
        <v>253</v>
      </c>
      <c r="I15" s="71">
        <v>403</v>
      </c>
      <c r="J15" s="71">
        <v>384</v>
      </c>
      <c r="K15" s="71">
        <v>377</v>
      </c>
      <c r="L15" s="71">
        <v>426</v>
      </c>
      <c r="M15" s="71">
        <v>389</v>
      </c>
      <c r="N15" s="71">
        <v>378</v>
      </c>
      <c r="O15" s="71">
        <f>+'147'!B15</f>
        <v>413</v>
      </c>
    </row>
    <row r="16" spans="1:16" x14ac:dyDescent="0.25">
      <c r="A16" s="93" t="s">
        <v>287</v>
      </c>
      <c r="B16" s="71">
        <v>4232</v>
      </c>
      <c r="C16" s="71">
        <v>3931</v>
      </c>
      <c r="D16" s="71">
        <v>3453</v>
      </c>
      <c r="E16" s="71">
        <v>3668</v>
      </c>
      <c r="F16" s="71">
        <v>3484</v>
      </c>
      <c r="G16" s="71">
        <v>3639</v>
      </c>
      <c r="H16" s="71">
        <v>4516</v>
      </c>
      <c r="I16" s="71">
        <v>5643</v>
      </c>
      <c r="J16" s="71">
        <v>5694</v>
      </c>
      <c r="K16" s="71">
        <v>6036</v>
      </c>
      <c r="L16" s="71">
        <v>5860</v>
      </c>
      <c r="M16" s="71">
        <v>6123</v>
      </c>
      <c r="N16" s="71">
        <v>6122</v>
      </c>
      <c r="O16" s="71">
        <f>+'147'!B16</f>
        <v>5960</v>
      </c>
    </row>
    <row r="17" spans="1:15" x14ac:dyDescent="0.25">
      <c r="A17" s="93" t="s">
        <v>288</v>
      </c>
      <c r="B17" s="71">
        <v>1441</v>
      </c>
      <c r="C17" s="71">
        <v>1829</v>
      </c>
      <c r="D17" s="71">
        <v>1415</v>
      </c>
      <c r="E17" s="71">
        <v>1382</v>
      </c>
      <c r="F17" s="71">
        <v>1457</v>
      </c>
      <c r="G17" s="71">
        <v>1652</v>
      </c>
      <c r="H17" s="71">
        <v>1588</v>
      </c>
      <c r="I17" s="71">
        <v>1992</v>
      </c>
      <c r="J17" s="71">
        <v>2325</v>
      </c>
      <c r="K17" s="71">
        <v>2139</v>
      </c>
      <c r="L17" s="71">
        <v>2357</v>
      </c>
      <c r="M17" s="71">
        <v>2179</v>
      </c>
      <c r="N17" s="71">
        <v>2077</v>
      </c>
      <c r="O17" s="71">
        <f>+'147'!B17</f>
        <v>2072</v>
      </c>
    </row>
    <row r="18" spans="1:15" x14ac:dyDescent="0.25">
      <c r="A18" s="93" t="s">
        <v>289</v>
      </c>
      <c r="B18" s="71">
        <v>4683</v>
      </c>
      <c r="C18" s="71">
        <v>4674</v>
      </c>
      <c r="D18" s="71">
        <v>4029</v>
      </c>
      <c r="E18" s="71">
        <v>3551</v>
      </c>
      <c r="F18" s="71">
        <v>4539</v>
      </c>
      <c r="G18" s="71">
        <v>5211</v>
      </c>
      <c r="H18" s="71">
        <v>5076</v>
      </c>
      <c r="I18" s="71">
        <v>6700</v>
      </c>
      <c r="J18" s="71">
        <v>6517</v>
      </c>
      <c r="K18" s="71">
        <v>6494</v>
      </c>
      <c r="L18" s="71">
        <v>6569</v>
      </c>
      <c r="M18" s="71">
        <v>6070</v>
      </c>
      <c r="N18" s="71">
        <v>5487</v>
      </c>
      <c r="O18" s="71">
        <f>+'147'!B18</f>
        <v>5488</v>
      </c>
    </row>
    <row r="19" spans="1:15" x14ac:dyDescent="0.25">
      <c r="A19" s="93" t="s">
        <v>290</v>
      </c>
      <c r="B19" s="71">
        <v>819</v>
      </c>
      <c r="C19" s="71">
        <v>835</v>
      </c>
      <c r="D19" s="71">
        <v>614</v>
      </c>
      <c r="E19" s="71">
        <v>595</v>
      </c>
      <c r="F19" s="71">
        <v>769</v>
      </c>
      <c r="G19" s="71">
        <v>928</v>
      </c>
      <c r="H19" s="71">
        <v>943</v>
      </c>
      <c r="I19" s="71">
        <v>1170</v>
      </c>
      <c r="J19" s="71">
        <v>1274</v>
      </c>
      <c r="K19" s="71">
        <v>1273</v>
      </c>
      <c r="L19" s="71">
        <v>1379</v>
      </c>
      <c r="M19" s="71">
        <v>1460</v>
      </c>
      <c r="N19" s="71">
        <v>1433</v>
      </c>
      <c r="O19" s="71">
        <f>+'147'!B19</f>
        <v>1395</v>
      </c>
    </row>
    <row r="20" spans="1:15" x14ac:dyDescent="0.25">
      <c r="A20" s="93" t="s">
        <v>291</v>
      </c>
      <c r="B20" s="71">
        <v>1590</v>
      </c>
      <c r="C20" s="71">
        <v>1512</v>
      </c>
      <c r="D20" s="71">
        <v>1448</v>
      </c>
      <c r="E20" s="71">
        <v>1292</v>
      </c>
      <c r="F20" s="71">
        <v>1458</v>
      </c>
      <c r="G20" s="71">
        <v>1625</v>
      </c>
      <c r="H20" s="71">
        <v>1576</v>
      </c>
      <c r="I20" s="71">
        <v>1885</v>
      </c>
      <c r="J20" s="71">
        <v>2178</v>
      </c>
      <c r="K20" s="71">
        <v>2221</v>
      </c>
      <c r="L20" s="71">
        <v>2222</v>
      </c>
      <c r="M20" s="71">
        <v>2191</v>
      </c>
      <c r="N20" s="71">
        <v>2139</v>
      </c>
      <c r="O20" s="71">
        <f>+'147'!B20</f>
        <v>2145</v>
      </c>
    </row>
    <row r="21" spans="1:15" x14ac:dyDescent="0.25">
      <c r="A21" s="93" t="s">
        <v>292</v>
      </c>
      <c r="B21" s="71">
        <v>193</v>
      </c>
      <c r="C21" s="71">
        <v>186</v>
      </c>
      <c r="D21" s="71">
        <v>176</v>
      </c>
      <c r="E21" s="71">
        <v>157</v>
      </c>
      <c r="F21" s="71">
        <v>157</v>
      </c>
      <c r="G21" s="71">
        <v>209</v>
      </c>
      <c r="H21" s="71">
        <v>202</v>
      </c>
      <c r="I21" s="71">
        <v>241</v>
      </c>
      <c r="J21" s="71">
        <v>241</v>
      </c>
      <c r="K21" s="71">
        <v>244</v>
      </c>
      <c r="L21" s="71">
        <v>288</v>
      </c>
      <c r="M21" s="71">
        <v>252</v>
      </c>
      <c r="N21" s="71">
        <v>242</v>
      </c>
      <c r="O21" s="71">
        <f>+'147'!B21</f>
        <v>258</v>
      </c>
    </row>
    <row r="22" spans="1:15" x14ac:dyDescent="0.25">
      <c r="A22" s="93" t="s">
        <v>293</v>
      </c>
      <c r="B22" s="71">
        <v>3544</v>
      </c>
      <c r="C22" s="71">
        <v>3464</v>
      </c>
      <c r="D22" s="71">
        <v>2904</v>
      </c>
      <c r="E22" s="71">
        <v>2818</v>
      </c>
      <c r="F22" s="71">
        <v>3180</v>
      </c>
      <c r="G22" s="71">
        <v>3729</v>
      </c>
      <c r="H22" s="71">
        <v>3314</v>
      </c>
      <c r="I22" s="71">
        <v>4079</v>
      </c>
      <c r="J22" s="71">
        <v>4426</v>
      </c>
      <c r="K22" s="71">
        <v>4035</v>
      </c>
      <c r="L22" s="71">
        <v>3994</v>
      </c>
      <c r="M22" s="71">
        <v>4320</v>
      </c>
      <c r="N22" s="71">
        <v>3886</v>
      </c>
      <c r="O22" s="71">
        <f>+'147'!B22</f>
        <v>4032</v>
      </c>
    </row>
    <row r="23" spans="1:15" x14ac:dyDescent="0.25">
      <c r="A23" s="93" t="s">
        <v>294</v>
      </c>
      <c r="B23" s="71">
        <v>1299</v>
      </c>
      <c r="C23" s="71">
        <v>1409</v>
      </c>
      <c r="D23" s="71">
        <v>1257</v>
      </c>
      <c r="E23" s="71">
        <v>1014</v>
      </c>
      <c r="F23" s="71">
        <v>949</v>
      </c>
      <c r="G23" s="71">
        <v>923</v>
      </c>
      <c r="H23" s="71">
        <v>948</v>
      </c>
      <c r="I23" s="71">
        <v>1245</v>
      </c>
      <c r="J23" s="71">
        <v>1197</v>
      </c>
      <c r="K23" s="71">
        <v>1188</v>
      </c>
      <c r="L23" s="71">
        <v>1200</v>
      </c>
      <c r="M23" s="71">
        <v>1208</v>
      </c>
      <c r="N23" s="71">
        <v>1153</v>
      </c>
      <c r="O23" s="71">
        <f>+'147'!B23</f>
        <v>1072</v>
      </c>
    </row>
    <row r="24" spans="1:15" x14ac:dyDescent="0.25">
      <c r="A24" s="93" t="s">
        <v>295</v>
      </c>
      <c r="B24" s="71">
        <v>1212</v>
      </c>
      <c r="C24" s="71">
        <v>1048</v>
      </c>
      <c r="D24" s="71">
        <v>855</v>
      </c>
      <c r="E24" s="71">
        <v>904</v>
      </c>
      <c r="F24" s="71">
        <v>908</v>
      </c>
      <c r="G24" s="71">
        <v>875</v>
      </c>
      <c r="H24" s="71">
        <v>836</v>
      </c>
      <c r="I24" s="71">
        <v>973</v>
      </c>
      <c r="J24" s="71">
        <v>1157</v>
      </c>
      <c r="K24" s="71">
        <v>1161</v>
      </c>
      <c r="L24" s="71">
        <v>1207</v>
      </c>
      <c r="M24" s="71">
        <v>1282</v>
      </c>
      <c r="N24" s="71">
        <v>1125</v>
      </c>
      <c r="O24" s="71">
        <f>+'147'!B24</f>
        <v>1197</v>
      </c>
    </row>
    <row r="25" spans="1:15" x14ac:dyDescent="0.25">
      <c r="A25" s="93" t="s">
        <v>296</v>
      </c>
      <c r="B25" s="71">
        <v>246</v>
      </c>
      <c r="C25" s="71">
        <v>308</v>
      </c>
      <c r="D25" s="71">
        <v>276</v>
      </c>
      <c r="E25" s="71">
        <v>313</v>
      </c>
      <c r="F25" s="71">
        <v>387</v>
      </c>
      <c r="G25" s="71">
        <v>351</v>
      </c>
      <c r="H25" s="71">
        <v>335</v>
      </c>
      <c r="I25" s="71">
        <v>458</v>
      </c>
      <c r="J25" s="71">
        <v>567</v>
      </c>
      <c r="K25" s="71">
        <v>666</v>
      </c>
      <c r="L25" s="71">
        <v>755</v>
      </c>
      <c r="M25" s="71">
        <v>892</v>
      </c>
      <c r="N25" s="71">
        <v>867</v>
      </c>
      <c r="O25" s="71">
        <f>+'147'!B25</f>
        <v>802</v>
      </c>
    </row>
    <row r="26" spans="1:15" x14ac:dyDescent="0.25">
      <c r="A26" s="93" t="s">
        <v>297</v>
      </c>
      <c r="B26" s="71">
        <v>1063</v>
      </c>
      <c r="C26" s="71">
        <v>1157</v>
      </c>
      <c r="D26" s="71">
        <v>1221</v>
      </c>
      <c r="E26" s="71">
        <v>1386</v>
      </c>
      <c r="F26" s="71">
        <v>1311</v>
      </c>
      <c r="G26" s="71">
        <v>1305</v>
      </c>
      <c r="H26" s="71">
        <v>1590</v>
      </c>
      <c r="I26" s="71">
        <v>1686</v>
      </c>
      <c r="J26" s="71">
        <v>2147</v>
      </c>
      <c r="K26" s="71">
        <v>1701</v>
      </c>
      <c r="L26" s="71">
        <v>2555</v>
      </c>
      <c r="M26" s="71">
        <v>2470</v>
      </c>
      <c r="N26" s="71">
        <v>2785</v>
      </c>
      <c r="O26" s="71">
        <f>+'147'!B26</f>
        <v>2544</v>
      </c>
    </row>
    <row r="27" spans="1:15" x14ac:dyDescent="0.25">
      <c r="A27" s="93" t="s">
        <v>298</v>
      </c>
      <c r="B27" s="71">
        <v>381</v>
      </c>
      <c r="C27" s="71">
        <v>376</v>
      </c>
      <c r="D27" s="71">
        <v>312</v>
      </c>
      <c r="E27" s="71">
        <v>279</v>
      </c>
      <c r="F27" s="71">
        <v>327</v>
      </c>
      <c r="G27" s="71">
        <v>364</v>
      </c>
      <c r="H27" s="71">
        <v>445</v>
      </c>
      <c r="I27" s="71">
        <v>458</v>
      </c>
      <c r="J27" s="71">
        <v>666</v>
      </c>
      <c r="K27" s="71">
        <v>653</v>
      </c>
      <c r="L27" s="71">
        <v>706</v>
      </c>
      <c r="M27" s="71">
        <v>680</v>
      </c>
      <c r="N27" s="71">
        <v>648</v>
      </c>
      <c r="O27" s="71">
        <f>+'147'!B27</f>
        <v>697</v>
      </c>
    </row>
    <row r="28" spans="1:15" x14ac:dyDescent="0.25">
      <c r="A28" s="93" t="s">
        <v>299</v>
      </c>
      <c r="B28" s="71">
        <v>1010</v>
      </c>
      <c r="C28" s="71">
        <v>651</v>
      </c>
      <c r="D28" s="71">
        <v>556</v>
      </c>
      <c r="E28" s="71">
        <v>510</v>
      </c>
      <c r="F28" s="71">
        <v>593</v>
      </c>
      <c r="G28" s="71">
        <v>621</v>
      </c>
      <c r="H28" s="71">
        <v>661</v>
      </c>
      <c r="I28" s="71">
        <v>854</v>
      </c>
      <c r="J28" s="71">
        <v>843</v>
      </c>
      <c r="K28" s="71">
        <v>1034</v>
      </c>
      <c r="L28" s="71">
        <v>955</v>
      </c>
      <c r="M28" s="71">
        <v>709</v>
      </c>
      <c r="N28" s="71">
        <v>714</v>
      </c>
      <c r="O28" s="71">
        <f>+'147'!B28</f>
        <v>721</v>
      </c>
    </row>
    <row r="29" spans="1:15" x14ac:dyDescent="0.25">
      <c r="A29" s="93" t="s">
        <v>300</v>
      </c>
      <c r="B29" s="71">
        <v>606</v>
      </c>
      <c r="C29" s="71">
        <v>635</v>
      </c>
      <c r="D29" s="71">
        <v>461</v>
      </c>
      <c r="E29" s="71">
        <v>520</v>
      </c>
      <c r="F29" s="71">
        <v>470</v>
      </c>
      <c r="G29" s="71">
        <v>537</v>
      </c>
      <c r="H29" s="71">
        <v>462</v>
      </c>
      <c r="I29" s="71">
        <v>420</v>
      </c>
      <c r="J29" s="71">
        <v>478</v>
      </c>
      <c r="K29" s="71">
        <v>549</v>
      </c>
      <c r="L29" s="71">
        <v>581</v>
      </c>
      <c r="M29" s="71">
        <v>595</v>
      </c>
      <c r="N29" s="71">
        <v>600</v>
      </c>
      <c r="O29" s="71">
        <f>+'147'!B29</f>
        <v>619</v>
      </c>
    </row>
    <row r="30" spans="1:15" x14ac:dyDescent="0.25">
      <c r="A30" s="93" t="s">
        <v>301</v>
      </c>
      <c r="B30" s="71">
        <v>995</v>
      </c>
      <c r="C30" s="71">
        <v>1015</v>
      </c>
      <c r="D30" s="71">
        <v>975</v>
      </c>
      <c r="E30" s="71">
        <v>893</v>
      </c>
      <c r="F30" s="71">
        <v>836</v>
      </c>
      <c r="G30" s="71">
        <v>1019</v>
      </c>
      <c r="H30" s="71">
        <v>1053</v>
      </c>
      <c r="I30" s="71">
        <v>1211</v>
      </c>
      <c r="J30" s="71">
        <v>1523</v>
      </c>
      <c r="K30" s="71">
        <v>1161</v>
      </c>
      <c r="L30" s="71">
        <v>1309</v>
      </c>
      <c r="M30" s="71">
        <v>1424</v>
      </c>
      <c r="N30" s="71">
        <v>1492</v>
      </c>
      <c r="O30" s="71">
        <f>+'147'!B30</f>
        <v>1353</v>
      </c>
    </row>
    <row r="31" spans="1:15" x14ac:dyDescent="0.25">
      <c r="A31" s="93" t="s">
        <v>302</v>
      </c>
      <c r="B31" s="71">
        <v>115</v>
      </c>
      <c r="C31" s="71">
        <v>122</v>
      </c>
      <c r="D31" s="71">
        <v>121</v>
      </c>
      <c r="E31" s="71">
        <v>125</v>
      </c>
      <c r="F31" s="71">
        <v>183</v>
      </c>
      <c r="G31" s="71">
        <v>206</v>
      </c>
      <c r="H31" s="71">
        <v>195</v>
      </c>
      <c r="I31" s="71">
        <v>222</v>
      </c>
      <c r="J31" s="71">
        <v>266</v>
      </c>
      <c r="K31" s="71">
        <v>226</v>
      </c>
      <c r="L31" s="71">
        <v>289</v>
      </c>
      <c r="M31" s="71">
        <v>250</v>
      </c>
      <c r="N31" s="71">
        <v>244</v>
      </c>
      <c r="O31" s="71">
        <f>+'147'!B31</f>
        <v>256</v>
      </c>
    </row>
    <row r="32" spans="1:15" x14ac:dyDescent="0.25">
      <c r="A32" s="93" t="s">
        <v>303</v>
      </c>
      <c r="B32" s="71" t="s">
        <v>191</v>
      </c>
      <c r="C32" s="71">
        <v>280</v>
      </c>
      <c r="D32" s="71">
        <v>250</v>
      </c>
      <c r="E32" s="71">
        <v>258</v>
      </c>
      <c r="F32" s="71">
        <v>348</v>
      </c>
      <c r="G32" s="71">
        <v>378</v>
      </c>
      <c r="H32" s="71">
        <v>314</v>
      </c>
      <c r="I32" s="71">
        <v>524</v>
      </c>
      <c r="J32" s="71">
        <v>599</v>
      </c>
      <c r="K32" s="71">
        <v>558</v>
      </c>
      <c r="L32" s="71">
        <v>789</v>
      </c>
      <c r="M32" s="71">
        <v>848</v>
      </c>
      <c r="N32" s="71">
        <v>820</v>
      </c>
      <c r="O32" s="71">
        <f>+'147'!B32</f>
        <v>916</v>
      </c>
    </row>
    <row r="33" spans="1:15" x14ac:dyDescent="0.25">
      <c r="A33" s="93" t="s">
        <v>304</v>
      </c>
      <c r="B33" s="71">
        <v>2111</v>
      </c>
      <c r="C33" s="71">
        <v>2053</v>
      </c>
      <c r="D33" s="71">
        <v>1626</v>
      </c>
      <c r="E33" s="71">
        <v>1411</v>
      </c>
      <c r="F33" s="71">
        <v>1653</v>
      </c>
      <c r="G33" s="71">
        <v>1676</v>
      </c>
      <c r="H33" s="71">
        <v>1736</v>
      </c>
      <c r="I33" s="71">
        <v>1919</v>
      </c>
      <c r="J33" s="71">
        <v>2215</v>
      </c>
      <c r="K33" s="71">
        <v>2328</v>
      </c>
      <c r="L33" s="71">
        <v>2557</v>
      </c>
      <c r="M33" s="71">
        <v>2379</v>
      </c>
      <c r="N33" s="71">
        <v>2253</v>
      </c>
      <c r="O33" s="71">
        <f>+'147'!B33</f>
        <v>2241</v>
      </c>
    </row>
    <row r="34" spans="1:15" x14ac:dyDescent="0.25">
      <c r="A34" s="93" t="s">
        <v>305</v>
      </c>
      <c r="B34" s="71">
        <v>1541</v>
      </c>
      <c r="C34" s="71">
        <v>1600</v>
      </c>
      <c r="D34" s="71">
        <v>1098</v>
      </c>
      <c r="E34" s="71">
        <v>1014</v>
      </c>
      <c r="F34" s="71">
        <v>1050</v>
      </c>
      <c r="G34" s="71">
        <v>1151</v>
      </c>
      <c r="H34" s="71">
        <v>1093</v>
      </c>
      <c r="I34" s="71">
        <v>1304</v>
      </c>
      <c r="J34" s="71">
        <v>1536</v>
      </c>
      <c r="K34" s="71">
        <v>1697</v>
      </c>
      <c r="L34" s="71">
        <v>1778</v>
      </c>
      <c r="M34" s="71">
        <v>1785</v>
      </c>
      <c r="N34" s="71">
        <v>1737</v>
      </c>
      <c r="O34" s="71">
        <f>+'147'!B34</f>
        <v>1703</v>
      </c>
    </row>
    <row r="35" spans="1:15" ht="13.5" thickBot="1" x14ac:dyDescent="0.3">
      <c r="A35" s="93" t="s">
        <v>306</v>
      </c>
      <c r="B35" s="71" t="s">
        <v>191</v>
      </c>
      <c r="C35" s="71">
        <v>38</v>
      </c>
      <c r="D35" s="71">
        <v>54</v>
      </c>
      <c r="E35" s="71">
        <v>52</v>
      </c>
      <c r="F35" s="71">
        <v>105</v>
      </c>
      <c r="G35" s="71">
        <v>124</v>
      </c>
      <c r="H35" s="71">
        <v>130</v>
      </c>
      <c r="I35" s="71">
        <v>183</v>
      </c>
      <c r="J35" s="71">
        <v>259</v>
      </c>
      <c r="K35" s="71">
        <v>254</v>
      </c>
      <c r="L35" s="71">
        <v>310</v>
      </c>
      <c r="M35" s="71">
        <v>272</v>
      </c>
      <c r="N35" s="71">
        <v>256</v>
      </c>
      <c r="O35" s="71">
        <f>+'147'!B35</f>
        <v>241</v>
      </c>
    </row>
    <row r="36" spans="1:15" ht="13.5" customHeight="1" x14ac:dyDescent="0.25">
      <c r="A36" s="90" t="s">
        <v>1089</v>
      </c>
      <c r="B36" s="90"/>
      <c r="C36" s="90"/>
      <c r="D36" s="90"/>
      <c r="E36" s="90"/>
      <c r="F36" s="90"/>
      <c r="G36" s="90"/>
      <c r="H36" s="90"/>
      <c r="I36" s="90"/>
      <c r="J36" s="90"/>
      <c r="K36" s="90"/>
      <c r="L36" s="90"/>
      <c r="M36" s="90"/>
      <c r="N36" s="90"/>
      <c r="O36" s="90"/>
    </row>
    <row r="37" spans="1:15" x14ac:dyDescent="0.25">
      <c r="A37" s="8" t="s">
        <v>262</v>
      </c>
    </row>
    <row r="38" spans="1:15" x14ac:dyDescent="0.25">
      <c r="B38" s="356"/>
      <c r="C38" s="356"/>
      <c r="D38" s="356"/>
      <c r="E38" s="356"/>
      <c r="F38" s="356"/>
      <c r="G38" s="356"/>
      <c r="H38" s="356"/>
      <c r="I38" s="356"/>
      <c r="J38" s="356"/>
      <c r="K38" s="356"/>
      <c r="L38" s="356"/>
      <c r="M38" s="356"/>
      <c r="N38" s="356"/>
      <c r="O38" s="356"/>
    </row>
  </sheetData>
  <mergeCells count="5">
    <mergeCell ref="A1:O1"/>
    <mergeCell ref="A2:O2"/>
    <mergeCell ref="A3:O3"/>
    <mergeCell ref="A4:O4"/>
    <mergeCell ref="A5:O5"/>
  </mergeCells>
  <hyperlinks>
    <hyperlink ref="P2" location="Contenido!A1" display="Contenido" xr:uid="{DC39B51D-E531-4753-B233-80F5844EBA53}"/>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BD63-DFB0-43BE-9CA1-C7710B914846}">
  <sheetPr syncVertical="1" syncRef="A1" transitionEvaluation="1" codeName="Hoja172">
    <tabColor rgb="FFAFCAFF"/>
    <pageSetUpPr fitToPage="1"/>
  </sheetPr>
  <dimension ref="A1:R98"/>
  <sheetViews>
    <sheetView showGridLines="0" showOutlineSymbols="0" showWhiteSpace="0" zoomScaleNormal="100" workbookViewId="0">
      <selection activeCell="A35" sqref="A35"/>
    </sheetView>
  </sheetViews>
  <sheetFormatPr baseColWidth="10" defaultColWidth="7.58203125" defaultRowHeight="13" x14ac:dyDescent="0.25"/>
  <cols>
    <col min="1" max="1" width="33.83203125" style="60" customWidth="1"/>
    <col min="2" max="4" width="7.83203125" style="60" customWidth="1"/>
    <col min="5" max="5" width="1.75" style="60" customWidth="1"/>
    <col min="6" max="8" width="7.83203125" style="60" customWidth="1"/>
    <col min="9" max="9" width="1.75" style="60" customWidth="1"/>
    <col min="10" max="12" width="7.83203125" style="60" customWidth="1"/>
    <col min="13" max="13" width="1.75" style="60" customWidth="1"/>
    <col min="14" max="16" width="7.83203125" style="60" customWidth="1"/>
    <col min="17" max="17" width="11" style="8" customWidth="1"/>
    <col min="18" max="18" width="13.33203125" style="60" bestFit="1" customWidth="1"/>
    <col min="19" max="16384" width="7.58203125" style="60"/>
  </cols>
  <sheetData>
    <row r="1" spans="1:17" ht="14.5" x14ac:dyDescent="0.25">
      <c r="A1" s="425" t="s">
        <v>791</v>
      </c>
      <c r="B1" s="425"/>
      <c r="C1" s="425"/>
      <c r="D1" s="425"/>
      <c r="E1" s="425"/>
      <c r="F1" s="425"/>
      <c r="G1" s="425"/>
      <c r="H1" s="425"/>
      <c r="I1" s="425"/>
      <c r="J1" s="425"/>
      <c r="K1" s="425"/>
      <c r="L1" s="425"/>
      <c r="M1" s="425"/>
      <c r="N1" s="425"/>
      <c r="O1" s="425"/>
      <c r="P1" s="425"/>
      <c r="Q1" s="19"/>
    </row>
    <row r="2" spans="1:17" ht="14.5" x14ac:dyDescent="0.25">
      <c r="A2" s="426" t="s">
        <v>751</v>
      </c>
      <c r="B2" s="426"/>
      <c r="C2" s="426"/>
      <c r="D2" s="426"/>
      <c r="E2" s="426"/>
      <c r="F2" s="426"/>
      <c r="G2" s="426"/>
      <c r="H2" s="426"/>
      <c r="I2" s="426"/>
      <c r="J2" s="426"/>
      <c r="K2" s="426"/>
      <c r="L2" s="426"/>
      <c r="M2" s="426"/>
      <c r="N2" s="426"/>
      <c r="O2" s="426"/>
      <c r="P2" s="426"/>
      <c r="Q2" s="91" t="s">
        <v>0</v>
      </c>
    </row>
    <row r="3" spans="1:17" ht="14.5" x14ac:dyDescent="0.25">
      <c r="A3" s="426" t="s">
        <v>254</v>
      </c>
      <c r="B3" s="426"/>
      <c r="C3" s="426"/>
      <c r="D3" s="426"/>
      <c r="E3" s="426"/>
      <c r="F3" s="426"/>
      <c r="G3" s="426"/>
      <c r="H3" s="426"/>
      <c r="I3" s="426"/>
      <c r="J3" s="426"/>
      <c r="K3" s="426"/>
      <c r="L3" s="426"/>
      <c r="M3" s="426"/>
      <c r="N3" s="426"/>
      <c r="O3" s="426"/>
      <c r="P3" s="426"/>
      <c r="Q3" s="6"/>
    </row>
    <row r="4" spans="1:17" ht="14.5" x14ac:dyDescent="0.25">
      <c r="A4" s="425" t="s">
        <v>909</v>
      </c>
      <c r="B4" s="425"/>
      <c r="C4" s="425"/>
      <c r="D4" s="425"/>
      <c r="E4" s="425"/>
      <c r="F4" s="425"/>
      <c r="G4" s="425"/>
      <c r="H4" s="425"/>
      <c r="I4" s="425"/>
      <c r="J4" s="425"/>
      <c r="K4" s="425"/>
      <c r="L4" s="425"/>
      <c r="M4" s="425"/>
      <c r="N4" s="425"/>
      <c r="O4" s="425"/>
      <c r="P4" s="425"/>
    </row>
    <row r="5" spans="1:17" s="5" customFormat="1" ht="18.75" customHeight="1" x14ac:dyDescent="0.25">
      <c r="A5" s="427" t="s">
        <v>187</v>
      </c>
      <c r="B5" s="499" t="s">
        <v>188</v>
      </c>
      <c r="C5" s="499"/>
      <c r="D5" s="499"/>
      <c r="E5" s="152"/>
      <c r="F5" s="499" t="s">
        <v>255</v>
      </c>
      <c r="G5" s="499"/>
      <c r="H5" s="499"/>
      <c r="I5" s="152"/>
      <c r="J5" s="499" t="s">
        <v>256</v>
      </c>
      <c r="K5" s="499"/>
      <c r="L5" s="499"/>
      <c r="M5" s="152"/>
      <c r="N5" s="499" t="s">
        <v>257</v>
      </c>
      <c r="O5" s="499"/>
      <c r="P5" s="499"/>
      <c r="Q5" s="8"/>
    </row>
    <row r="6" spans="1:17" s="5" customFormat="1" ht="18.75" customHeight="1" x14ac:dyDescent="0.25">
      <c r="A6" s="430"/>
      <c r="B6" s="153" t="s">
        <v>188</v>
      </c>
      <c r="C6" s="154" t="s">
        <v>258</v>
      </c>
      <c r="D6" s="154" t="s">
        <v>259</v>
      </c>
      <c r="E6" s="144"/>
      <c r="F6" s="153" t="s">
        <v>188</v>
      </c>
      <c r="G6" s="154" t="s">
        <v>258</v>
      </c>
      <c r="H6" s="154" t="s">
        <v>259</v>
      </c>
      <c r="I6" s="144"/>
      <c r="J6" s="153" t="s">
        <v>188</v>
      </c>
      <c r="K6" s="154" t="s">
        <v>258</v>
      </c>
      <c r="L6" s="154" t="s">
        <v>259</v>
      </c>
      <c r="M6" s="144"/>
      <c r="N6" s="153" t="s">
        <v>188</v>
      </c>
      <c r="O6" s="154" t="s">
        <v>258</v>
      </c>
      <c r="P6" s="154" t="s">
        <v>259</v>
      </c>
      <c r="Q6" s="44"/>
    </row>
    <row r="8" spans="1:17" x14ac:dyDescent="0.25">
      <c r="B8" s="498" t="s">
        <v>590</v>
      </c>
      <c r="C8" s="498"/>
      <c r="D8" s="498"/>
      <c r="E8" s="498"/>
      <c r="F8" s="498"/>
      <c r="G8" s="498"/>
      <c r="H8" s="498"/>
      <c r="I8" s="498"/>
      <c r="J8" s="498"/>
      <c r="K8" s="498"/>
      <c r="L8" s="498"/>
      <c r="M8" s="498"/>
      <c r="N8" s="498"/>
      <c r="O8" s="498"/>
      <c r="P8" s="498"/>
      <c r="Q8" s="158"/>
    </row>
    <row r="9" spans="1:17" s="8" customFormat="1" ht="15" customHeight="1" x14ac:dyDescent="0.25">
      <c r="A9" s="157" t="s">
        <v>188</v>
      </c>
      <c r="B9" s="70">
        <f>SUM(B10:B19)</f>
        <v>51157</v>
      </c>
      <c r="C9" s="70">
        <f>SUM(C10:C19)</f>
        <v>25215</v>
      </c>
      <c r="D9" s="70">
        <f>SUM(D10:D19)</f>
        <v>25942</v>
      </c>
      <c r="E9" s="70"/>
      <c r="F9" s="70">
        <f>SUM(F10:F19)</f>
        <v>46355</v>
      </c>
      <c r="G9" s="70">
        <f>SUM(G10:G19)</f>
        <v>22867</v>
      </c>
      <c r="H9" s="70">
        <f>SUM(H10:H19)</f>
        <v>23488</v>
      </c>
      <c r="I9" s="70"/>
      <c r="J9" s="70">
        <f>SUM(J10:J19)</f>
        <v>4589</v>
      </c>
      <c r="K9" s="70">
        <f>SUM(K10:K19)</f>
        <v>2229</v>
      </c>
      <c r="L9" s="70">
        <f>SUM(L10:L19)</f>
        <v>2360</v>
      </c>
      <c r="M9" s="70"/>
      <c r="N9" s="70">
        <f>SUM(N10:N19)</f>
        <v>213</v>
      </c>
      <c r="O9" s="70">
        <f>SUM(O10:O19)</f>
        <v>119</v>
      </c>
      <c r="P9" s="70">
        <f>SUM(P10:P19)</f>
        <v>94</v>
      </c>
    </row>
    <row r="10" spans="1:17" s="8" customFormat="1" ht="15" customHeight="1" x14ac:dyDescent="0.25">
      <c r="A10" s="93" t="s">
        <v>21</v>
      </c>
      <c r="B10" s="71">
        <f>+F10+J10+N10</f>
        <v>4142</v>
      </c>
      <c r="C10" s="71">
        <f t="shared" ref="C10:D10" si="0">+G10+K10+O10</f>
        <v>2102</v>
      </c>
      <c r="D10" s="71">
        <f t="shared" si="0"/>
        <v>2040</v>
      </c>
      <c r="E10" s="71"/>
      <c r="F10" s="71">
        <v>3616</v>
      </c>
      <c r="G10" s="71">
        <v>1860</v>
      </c>
      <c r="H10" s="71">
        <v>1756</v>
      </c>
      <c r="I10" s="71"/>
      <c r="J10" s="71">
        <v>525</v>
      </c>
      <c r="K10" s="71">
        <v>241</v>
      </c>
      <c r="L10" s="71">
        <v>284</v>
      </c>
      <c r="M10" s="71"/>
      <c r="N10" s="71">
        <v>1</v>
      </c>
      <c r="O10" s="71">
        <v>1</v>
      </c>
      <c r="P10" s="71" t="s">
        <v>428</v>
      </c>
    </row>
    <row r="11" spans="1:17" s="8" customFormat="1" ht="15" customHeight="1" x14ac:dyDescent="0.25">
      <c r="A11" s="93" t="s">
        <v>30</v>
      </c>
      <c r="B11" s="71">
        <f t="shared" ref="B11:B19" si="1">+F11+J11+N11</f>
        <v>23514</v>
      </c>
      <c r="C11" s="71">
        <f t="shared" ref="C11:C19" si="2">+G11+K11+O11</f>
        <v>12232</v>
      </c>
      <c r="D11" s="71">
        <f t="shared" ref="D11:D19" si="3">+H11+L11+P11</f>
        <v>11282</v>
      </c>
      <c r="E11" s="71"/>
      <c r="F11" s="71">
        <v>21267</v>
      </c>
      <c r="G11" s="71">
        <v>11115</v>
      </c>
      <c r="H11" s="71">
        <v>10152</v>
      </c>
      <c r="I11" s="71"/>
      <c r="J11" s="71">
        <v>2202</v>
      </c>
      <c r="K11" s="71">
        <v>1098</v>
      </c>
      <c r="L11" s="71">
        <v>1104</v>
      </c>
      <c r="M11" s="71"/>
      <c r="N11" s="71">
        <v>45</v>
      </c>
      <c r="O11" s="71">
        <v>19</v>
      </c>
      <c r="P11" s="71">
        <v>26</v>
      </c>
    </row>
    <row r="12" spans="1:17" s="8" customFormat="1" ht="15" customHeight="1" x14ac:dyDescent="0.25">
      <c r="A12" s="93" t="s">
        <v>97</v>
      </c>
      <c r="B12" s="71">
        <f t="shared" si="1"/>
        <v>163</v>
      </c>
      <c r="C12" s="71">
        <f t="shared" si="2"/>
        <v>88</v>
      </c>
      <c r="D12" s="71">
        <f t="shared" si="3"/>
        <v>75</v>
      </c>
      <c r="E12" s="71"/>
      <c r="F12" s="71">
        <v>163</v>
      </c>
      <c r="G12" s="71">
        <v>88</v>
      </c>
      <c r="H12" s="71">
        <v>75</v>
      </c>
      <c r="I12" s="71"/>
      <c r="J12" s="71" t="s">
        <v>191</v>
      </c>
      <c r="K12" s="71" t="s">
        <v>191</v>
      </c>
      <c r="L12" s="71" t="s">
        <v>191</v>
      </c>
      <c r="M12" s="71"/>
      <c r="N12" s="71" t="s">
        <v>191</v>
      </c>
      <c r="O12" s="71" t="s">
        <v>191</v>
      </c>
      <c r="P12" s="71" t="s">
        <v>191</v>
      </c>
    </row>
    <row r="13" spans="1:17" s="8" customFormat="1" ht="15" customHeight="1" x14ac:dyDescent="0.25">
      <c r="A13" s="93" t="s">
        <v>242</v>
      </c>
      <c r="B13" s="71">
        <f t="shared" si="1"/>
        <v>87</v>
      </c>
      <c r="C13" s="71">
        <f t="shared" si="2"/>
        <v>24</v>
      </c>
      <c r="D13" s="71">
        <f t="shared" si="3"/>
        <v>63</v>
      </c>
      <c r="E13" s="71"/>
      <c r="F13" s="71">
        <v>87</v>
      </c>
      <c r="G13" s="71">
        <v>24</v>
      </c>
      <c r="H13" s="71">
        <v>63</v>
      </c>
      <c r="I13" s="71"/>
      <c r="J13" s="71" t="s">
        <v>191</v>
      </c>
      <c r="K13" s="71" t="s">
        <v>191</v>
      </c>
      <c r="L13" s="71" t="s">
        <v>191</v>
      </c>
      <c r="M13" s="71"/>
      <c r="N13" s="71" t="s">
        <v>191</v>
      </c>
      <c r="O13" s="71" t="s">
        <v>191</v>
      </c>
      <c r="P13" s="71" t="s">
        <v>191</v>
      </c>
    </row>
    <row r="14" spans="1:17" s="8" customFormat="1" ht="15" customHeight="1" x14ac:dyDescent="0.25">
      <c r="A14" s="93" t="s">
        <v>229</v>
      </c>
      <c r="B14" s="71">
        <f t="shared" ref="B14" si="4">+F14+J14+N14</f>
        <v>17105</v>
      </c>
      <c r="C14" s="71">
        <f t="shared" ref="C14" si="5">+G14+K14+O14</f>
        <v>8065</v>
      </c>
      <c r="D14" s="71">
        <f t="shared" ref="D14" si="6">+H14+L14+P14</f>
        <v>9040</v>
      </c>
      <c r="E14" s="71"/>
      <c r="F14" s="71">
        <v>15106</v>
      </c>
      <c r="G14" s="71">
        <v>7094</v>
      </c>
      <c r="H14" s="71">
        <v>8012</v>
      </c>
      <c r="I14" s="71"/>
      <c r="J14" s="71">
        <v>1857</v>
      </c>
      <c r="K14" s="71">
        <v>887</v>
      </c>
      <c r="L14" s="71">
        <v>970</v>
      </c>
      <c r="M14" s="71"/>
      <c r="N14" s="71">
        <v>142</v>
      </c>
      <c r="O14" s="71">
        <v>84</v>
      </c>
      <c r="P14" s="71">
        <v>58</v>
      </c>
    </row>
    <row r="15" spans="1:17" s="8" customFormat="1" ht="15" customHeight="1" x14ac:dyDescent="0.25">
      <c r="A15" s="93" t="s">
        <v>260</v>
      </c>
      <c r="B15" s="71">
        <f t="shared" si="1"/>
        <v>421</v>
      </c>
      <c r="C15" s="71">
        <f t="shared" si="2"/>
        <v>258</v>
      </c>
      <c r="D15" s="71">
        <f t="shared" si="3"/>
        <v>163</v>
      </c>
      <c r="E15" s="71"/>
      <c r="F15" s="71">
        <v>417</v>
      </c>
      <c r="G15" s="71">
        <v>256</v>
      </c>
      <c r="H15" s="71">
        <v>161</v>
      </c>
      <c r="I15" s="71"/>
      <c r="J15" s="71">
        <v>4</v>
      </c>
      <c r="K15" s="71">
        <v>2</v>
      </c>
      <c r="L15" s="71">
        <v>2</v>
      </c>
      <c r="M15" s="71"/>
      <c r="N15" s="71" t="s">
        <v>428</v>
      </c>
      <c r="O15" s="71" t="s">
        <v>428</v>
      </c>
      <c r="P15" s="71" t="s">
        <v>428</v>
      </c>
    </row>
    <row r="16" spans="1:17" s="8" customFormat="1" ht="15" customHeight="1" x14ac:dyDescent="0.25">
      <c r="A16" s="93" t="s">
        <v>784</v>
      </c>
      <c r="B16" s="71">
        <f t="shared" si="1"/>
        <v>551</v>
      </c>
      <c r="C16" s="71">
        <f t="shared" si="2"/>
        <v>263</v>
      </c>
      <c r="D16" s="71">
        <f t="shared" si="3"/>
        <v>288</v>
      </c>
      <c r="E16" s="71"/>
      <c r="F16" s="71">
        <v>551</v>
      </c>
      <c r="G16" s="71">
        <v>263</v>
      </c>
      <c r="H16" s="71">
        <v>288</v>
      </c>
      <c r="I16" s="71"/>
      <c r="J16" s="71" t="s">
        <v>191</v>
      </c>
      <c r="K16" s="71" t="s">
        <v>191</v>
      </c>
      <c r="L16" s="71" t="s">
        <v>191</v>
      </c>
      <c r="M16" s="71"/>
      <c r="N16" s="71" t="s">
        <v>191</v>
      </c>
      <c r="O16" s="71" t="s">
        <v>191</v>
      </c>
      <c r="P16" s="71" t="s">
        <v>191</v>
      </c>
    </row>
    <row r="17" spans="1:18" s="8" customFormat="1" ht="15" customHeight="1" x14ac:dyDescent="0.25">
      <c r="A17" s="93" t="s">
        <v>785</v>
      </c>
      <c r="B17" s="71">
        <f t="shared" si="1"/>
        <v>5082</v>
      </c>
      <c r="C17" s="71">
        <f t="shared" si="2"/>
        <v>2144</v>
      </c>
      <c r="D17" s="71">
        <f t="shared" si="3"/>
        <v>2938</v>
      </c>
      <c r="E17" s="71"/>
      <c r="F17" s="71">
        <v>5081</v>
      </c>
      <c r="G17" s="71">
        <v>2143</v>
      </c>
      <c r="H17" s="71">
        <v>2938</v>
      </c>
      <c r="I17" s="71"/>
      <c r="J17" s="71">
        <v>1</v>
      </c>
      <c r="K17" s="71">
        <v>1</v>
      </c>
      <c r="L17" s="71" t="s">
        <v>428</v>
      </c>
      <c r="M17" s="71"/>
      <c r="N17" s="71" t="s">
        <v>191</v>
      </c>
      <c r="O17" s="71" t="s">
        <v>191</v>
      </c>
      <c r="P17" s="71" t="s">
        <v>191</v>
      </c>
    </row>
    <row r="18" spans="1:18" s="8" customFormat="1" ht="15" customHeight="1" x14ac:dyDescent="0.25">
      <c r="A18" s="93" t="s">
        <v>215</v>
      </c>
      <c r="B18" s="71">
        <f t="shared" si="1"/>
        <v>25</v>
      </c>
      <c r="C18" s="71">
        <f t="shared" si="2"/>
        <v>15</v>
      </c>
      <c r="D18" s="71">
        <f t="shared" si="3"/>
        <v>10</v>
      </c>
      <c r="E18" s="71"/>
      <c r="F18" s="71" t="s">
        <v>191</v>
      </c>
      <c r="G18" s="71" t="s">
        <v>191</v>
      </c>
      <c r="H18" s="71" t="s">
        <v>191</v>
      </c>
      <c r="I18" s="71"/>
      <c r="J18" s="71" t="s">
        <v>191</v>
      </c>
      <c r="K18" s="71" t="s">
        <v>191</v>
      </c>
      <c r="L18" s="71" t="s">
        <v>191</v>
      </c>
      <c r="M18" s="71"/>
      <c r="N18" s="71">
        <v>25</v>
      </c>
      <c r="O18" s="71">
        <v>15</v>
      </c>
      <c r="P18" s="71">
        <v>10</v>
      </c>
    </row>
    <row r="19" spans="1:18" s="8" customFormat="1" ht="15" customHeight="1" x14ac:dyDescent="0.25">
      <c r="A19" s="93" t="s">
        <v>206</v>
      </c>
      <c r="B19" s="71">
        <f t="shared" si="1"/>
        <v>67</v>
      </c>
      <c r="C19" s="71">
        <f t="shared" si="2"/>
        <v>24</v>
      </c>
      <c r="D19" s="71">
        <f t="shared" si="3"/>
        <v>43</v>
      </c>
      <c r="E19" s="71"/>
      <c r="F19" s="71">
        <v>67</v>
      </c>
      <c r="G19" s="71">
        <v>24</v>
      </c>
      <c r="H19" s="71">
        <v>43</v>
      </c>
      <c r="I19" s="71"/>
      <c r="J19" s="71" t="s">
        <v>191</v>
      </c>
      <c r="K19" s="71" t="s">
        <v>191</v>
      </c>
      <c r="L19" s="71" t="s">
        <v>191</v>
      </c>
      <c r="M19" s="71"/>
      <c r="N19" s="71" t="s">
        <v>191</v>
      </c>
      <c r="O19" s="71" t="s">
        <v>191</v>
      </c>
      <c r="P19" s="71" t="s">
        <v>191</v>
      </c>
    </row>
    <row r="20" spans="1:18" s="202" customFormat="1" ht="14.25" customHeight="1" x14ac:dyDescent="0.25">
      <c r="A20" s="199"/>
      <c r="B20" s="200"/>
      <c r="C20" s="200"/>
      <c r="D20" s="200"/>
      <c r="E20" s="201"/>
      <c r="F20" s="201"/>
      <c r="G20" s="201"/>
      <c r="H20" s="201"/>
      <c r="I20" s="201"/>
      <c r="J20" s="201"/>
      <c r="K20" s="201"/>
      <c r="L20" s="201"/>
      <c r="M20" s="201"/>
      <c r="N20" s="201"/>
      <c r="O20" s="201"/>
      <c r="P20" s="201"/>
      <c r="Q20" s="8"/>
    </row>
    <row r="21" spans="1:18" x14ac:dyDescent="0.25">
      <c r="B21" s="498" t="s">
        <v>591</v>
      </c>
      <c r="C21" s="498"/>
      <c r="D21" s="498"/>
      <c r="E21" s="498"/>
      <c r="F21" s="498"/>
      <c r="G21" s="498"/>
      <c r="H21" s="498"/>
      <c r="I21" s="498"/>
      <c r="J21" s="498"/>
      <c r="K21" s="498"/>
      <c r="L21" s="498"/>
      <c r="M21" s="498"/>
      <c r="N21" s="498"/>
      <c r="O21" s="498"/>
      <c r="P21" s="498"/>
    </row>
    <row r="22" spans="1:18" s="8" customFormat="1" ht="15" customHeight="1" x14ac:dyDescent="0.25">
      <c r="A22" s="157" t="s">
        <v>188</v>
      </c>
      <c r="B22" s="67">
        <v>5.0797758253630327</v>
      </c>
      <c r="C22" s="67">
        <v>4.969285617155121</v>
      </c>
      <c r="D22" s="67">
        <v>5.1919824679028528</v>
      </c>
      <c r="E22" s="67"/>
      <c r="F22" s="67">
        <v>5.1816106755376108</v>
      </c>
      <c r="G22" s="67">
        <v>5.0787678762990094</v>
      </c>
      <c r="H22" s="67">
        <v>5.2858161981640972</v>
      </c>
      <c r="I22" s="67"/>
      <c r="J22" s="67">
        <v>4.9639252761041464</v>
      </c>
      <c r="K22" s="67">
        <v>4.7310778112662906</v>
      </c>
      <c r="L22" s="67">
        <v>5.2059206317693514</v>
      </c>
      <c r="M22" s="67"/>
      <c r="N22" s="67">
        <v>1.0639892102502622</v>
      </c>
      <c r="O22" s="67">
        <v>1.1833731105807477</v>
      </c>
      <c r="P22" s="67">
        <v>0.94349091639064542</v>
      </c>
      <c r="R22" s="203"/>
    </row>
    <row r="23" spans="1:18" s="8" customFormat="1" ht="15" customHeight="1" x14ac:dyDescent="0.25">
      <c r="A23" s="93" t="s">
        <v>21</v>
      </c>
      <c r="B23" s="68">
        <v>3.4821353509878099</v>
      </c>
      <c r="C23" s="68">
        <v>3.497562355446846</v>
      </c>
      <c r="D23" s="68">
        <v>3.4663811999796095</v>
      </c>
      <c r="E23" s="68"/>
      <c r="F23" s="68">
        <v>3.6821310740906688</v>
      </c>
      <c r="G23" s="68">
        <v>3.7450167116337134</v>
      </c>
      <c r="H23" s="68">
        <v>3.6177840042853022</v>
      </c>
      <c r="I23" s="68"/>
      <c r="J23" s="68">
        <v>2.6788447800795998</v>
      </c>
      <c r="K23" s="68">
        <v>2.4331145885916206</v>
      </c>
      <c r="L23" s="68">
        <v>2.9299494480552974</v>
      </c>
      <c r="M23" s="68"/>
      <c r="N23" s="68">
        <v>8.7108013937282236E-2</v>
      </c>
      <c r="O23" s="68">
        <v>0.18939393939393939</v>
      </c>
      <c r="P23" s="68" t="s">
        <v>428</v>
      </c>
    </row>
    <row r="24" spans="1:18" s="8" customFormat="1" ht="15" customHeight="1" x14ac:dyDescent="0.25">
      <c r="A24" s="93" t="s">
        <v>30</v>
      </c>
      <c r="B24" s="68">
        <v>5.5058502878898921</v>
      </c>
      <c r="C24" s="68">
        <v>5.5936381055163551</v>
      </c>
      <c r="D24" s="68">
        <v>5.4137315495498957</v>
      </c>
      <c r="E24" s="68"/>
      <c r="F24" s="68">
        <v>5.5802200916261278</v>
      </c>
      <c r="G24" s="68">
        <v>5.6858582499936059</v>
      </c>
      <c r="H24" s="68">
        <v>5.4689730591664016</v>
      </c>
      <c r="I24" s="68"/>
      <c r="J24" s="68">
        <v>5.3375348442613015</v>
      </c>
      <c r="K24" s="68">
        <v>5.2308132056595689</v>
      </c>
      <c r="L24" s="68">
        <v>5.4480852743782071</v>
      </c>
      <c r="M24" s="68"/>
      <c r="N24" s="68">
        <v>0.95663265306122447</v>
      </c>
      <c r="O24" s="68">
        <v>0.86324398000908675</v>
      </c>
      <c r="P24" s="68">
        <v>1.038753495805034</v>
      </c>
    </row>
    <row r="25" spans="1:18" s="8" customFormat="1" ht="15" customHeight="1" x14ac:dyDescent="0.25">
      <c r="A25" s="93" t="s">
        <v>97</v>
      </c>
      <c r="B25" s="68">
        <v>28.249566724436743</v>
      </c>
      <c r="C25" s="68">
        <v>26.829268292682929</v>
      </c>
      <c r="D25" s="68">
        <v>30.120481927710845</v>
      </c>
      <c r="E25" s="68"/>
      <c r="F25" s="68">
        <v>28.249566724436743</v>
      </c>
      <c r="G25" s="68">
        <v>26.829268292682929</v>
      </c>
      <c r="H25" s="68">
        <v>30.120481927710845</v>
      </c>
      <c r="I25" s="68"/>
      <c r="J25" s="68" t="s">
        <v>191</v>
      </c>
      <c r="K25" s="68" t="s">
        <v>191</v>
      </c>
      <c r="L25" s="68" t="s">
        <v>191</v>
      </c>
      <c r="M25" s="68"/>
      <c r="N25" s="68" t="s">
        <v>191</v>
      </c>
      <c r="O25" s="68" t="s">
        <v>191</v>
      </c>
      <c r="P25" s="68" t="s">
        <v>191</v>
      </c>
    </row>
    <row r="26" spans="1:18" s="8" customFormat="1" ht="15" customHeight="1" x14ac:dyDescent="0.25">
      <c r="A26" s="93" t="s">
        <v>242</v>
      </c>
      <c r="B26" s="68">
        <v>34.523809523809526</v>
      </c>
      <c r="C26" s="68">
        <v>32.432432432432435</v>
      </c>
      <c r="D26" s="68">
        <v>35.393258426966291</v>
      </c>
      <c r="E26" s="68"/>
      <c r="F26" s="68">
        <v>34.523809523809526</v>
      </c>
      <c r="G26" s="68">
        <v>32.432432432432435</v>
      </c>
      <c r="H26" s="68">
        <v>35.393258426966291</v>
      </c>
      <c r="I26" s="68"/>
      <c r="J26" s="68" t="s">
        <v>191</v>
      </c>
      <c r="K26" s="68" t="s">
        <v>191</v>
      </c>
      <c r="L26" s="68" t="s">
        <v>191</v>
      </c>
      <c r="M26" s="68"/>
      <c r="N26" s="68" t="s">
        <v>191</v>
      </c>
      <c r="O26" s="68" t="s">
        <v>191</v>
      </c>
      <c r="P26" s="68" t="s">
        <v>191</v>
      </c>
    </row>
    <row r="27" spans="1:18" s="8" customFormat="1" ht="15" customHeight="1" x14ac:dyDescent="0.25">
      <c r="A27" s="93" t="s">
        <v>229</v>
      </c>
      <c r="B27" s="68">
        <v>4.4072783864285192</v>
      </c>
      <c r="C27" s="68">
        <v>4.1955822833539687</v>
      </c>
      <c r="D27" s="68">
        <v>4.6150233303723667</v>
      </c>
      <c r="E27" s="68"/>
      <c r="F27" s="68">
        <v>4.395406151706398</v>
      </c>
      <c r="G27" s="68">
        <v>4.1857446306348836</v>
      </c>
      <c r="H27" s="68">
        <v>4.5993903454135259</v>
      </c>
      <c r="I27" s="68"/>
      <c r="J27" s="68">
        <v>5.8840304182509504</v>
      </c>
      <c r="K27" s="68">
        <v>5.4776755388130676</v>
      </c>
      <c r="L27" s="68">
        <v>6.312227500488059</v>
      </c>
      <c r="M27" s="68"/>
      <c r="N27" s="68">
        <v>1.1032553803123302</v>
      </c>
      <c r="O27" s="68">
        <v>1.2818556386387914</v>
      </c>
      <c r="P27" s="68">
        <v>0.91801202912314017</v>
      </c>
    </row>
    <row r="28" spans="1:18" s="8" customFormat="1" ht="15" customHeight="1" x14ac:dyDescent="0.25">
      <c r="A28" s="93" t="s">
        <v>260</v>
      </c>
      <c r="B28" s="68">
        <v>2.7930737079546208</v>
      </c>
      <c r="C28" s="68">
        <v>2.7220932686220722</v>
      </c>
      <c r="D28" s="68">
        <v>2.9133154602323503</v>
      </c>
      <c r="E28" s="68"/>
      <c r="F28" s="68">
        <v>2.7900441589723002</v>
      </c>
      <c r="G28" s="68">
        <v>2.7268853855986364</v>
      </c>
      <c r="H28" s="68">
        <v>2.8967254408060454</v>
      </c>
      <c r="I28" s="68"/>
      <c r="J28" s="68">
        <v>12.5</v>
      </c>
      <c r="K28" s="68">
        <v>8.695652173913043</v>
      </c>
      <c r="L28" s="68">
        <v>22.222222222222221</v>
      </c>
      <c r="M28" s="68"/>
      <c r="N28" s="71" t="s">
        <v>428</v>
      </c>
      <c r="O28" s="71" t="s">
        <v>428</v>
      </c>
      <c r="P28" s="71" t="s">
        <v>428</v>
      </c>
    </row>
    <row r="29" spans="1:18" s="8" customFormat="1" ht="15" customHeight="1" x14ac:dyDescent="0.25">
      <c r="A29" s="93" t="s">
        <v>784</v>
      </c>
      <c r="B29" s="68">
        <v>6.6844595414290913</v>
      </c>
      <c r="C29" s="68">
        <v>6.7126084737110778</v>
      </c>
      <c r="D29" s="68">
        <v>6.6589595375722537</v>
      </c>
      <c r="E29" s="68"/>
      <c r="F29" s="68">
        <v>6.6844595414290913</v>
      </c>
      <c r="G29" s="68">
        <v>6.7126084737110778</v>
      </c>
      <c r="H29" s="68">
        <v>6.6589595375722537</v>
      </c>
      <c r="I29" s="68"/>
      <c r="J29" s="68" t="s">
        <v>191</v>
      </c>
      <c r="K29" s="68" t="s">
        <v>191</v>
      </c>
      <c r="L29" s="68" t="s">
        <v>191</v>
      </c>
      <c r="M29" s="68"/>
      <c r="N29" s="68" t="s">
        <v>191</v>
      </c>
      <c r="O29" s="68" t="s">
        <v>191</v>
      </c>
      <c r="P29" s="68" t="s">
        <v>191</v>
      </c>
    </row>
    <row r="30" spans="1:18" s="8" customFormat="1" ht="15" customHeight="1" x14ac:dyDescent="0.25">
      <c r="A30" s="93" t="s">
        <v>785</v>
      </c>
      <c r="B30" s="68">
        <v>11.727511884432547</v>
      </c>
      <c r="C30" s="68">
        <v>10.458536585365854</v>
      </c>
      <c r="D30" s="68">
        <v>12.866777612332486</v>
      </c>
      <c r="E30" s="68"/>
      <c r="F30" s="68">
        <v>11.725745407551001</v>
      </c>
      <c r="G30" s="68">
        <v>10.454678505220022</v>
      </c>
      <c r="H30" s="68">
        <v>12.866777612332486</v>
      </c>
      <c r="I30" s="68"/>
      <c r="J30" s="68">
        <v>50</v>
      </c>
      <c r="K30" s="68">
        <v>50</v>
      </c>
      <c r="L30" s="71" t="s">
        <v>428</v>
      </c>
      <c r="M30" s="68"/>
      <c r="N30" s="68" t="s">
        <v>191</v>
      </c>
      <c r="O30" s="68" t="s">
        <v>191</v>
      </c>
      <c r="P30" s="68" t="s">
        <v>191</v>
      </c>
    </row>
    <row r="31" spans="1:18" s="8" customFormat="1" ht="15" customHeight="1" x14ac:dyDescent="0.25">
      <c r="A31" s="93" t="s">
        <v>215</v>
      </c>
      <c r="B31" s="68">
        <v>2.0815986677768525</v>
      </c>
      <c r="C31" s="68">
        <v>2.1216407355021216</v>
      </c>
      <c r="D31" s="68">
        <v>2.0242914979757085</v>
      </c>
      <c r="E31" s="68"/>
      <c r="F31" s="68" t="s">
        <v>191</v>
      </c>
      <c r="G31" s="68" t="s">
        <v>191</v>
      </c>
      <c r="H31" s="68" t="s">
        <v>191</v>
      </c>
      <c r="I31" s="68"/>
      <c r="J31" s="68" t="s">
        <v>191</v>
      </c>
      <c r="K31" s="68" t="s">
        <v>191</v>
      </c>
      <c r="L31" s="68" t="s">
        <v>191</v>
      </c>
      <c r="M31" s="68"/>
      <c r="N31" s="68">
        <v>2.0815986677768525</v>
      </c>
      <c r="O31" s="68">
        <v>2.1216407355021216</v>
      </c>
      <c r="P31" s="68">
        <v>2.0242914979757085</v>
      </c>
    </row>
    <row r="32" spans="1:18" s="8" customFormat="1" ht="15" customHeight="1" thickBot="1" x14ac:dyDescent="0.3">
      <c r="A32" s="93" t="s">
        <v>206</v>
      </c>
      <c r="B32" s="68">
        <v>1.5724008448720956</v>
      </c>
      <c r="C32" s="68">
        <v>1.7021276595744681</v>
      </c>
      <c r="D32" s="68">
        <v>1.5082427218519818</v>
      </c>
      <c r="E32" s="68"/>
      <c r="F32" s="68">
        <v>1.5724008448720956</v>
      </c>
      <c r="G32" s="68">
        <v>1.7021276595744681</v>
      </c>
      <c r="H32" s="68">
        <v>1.5082427218519818</v>
      </c>
      <c r="I32" s="68"/>
      <c r="J32" s="68" t="s">
        <v>191</v>
      </c>
      <c r="K32" s="68" t="s">
        <v>191</v>
      </c>
      <c r="L32" s="68" t="s">
        <v>191</v>
      </c>
      <c r="M32" s="68"/>
      <c r="N32" s="68" t="s">
        <v>191</v>
      </c>
      <c r="O32" s="68" t="s">
        <v>191</v>
      </c>
      <c r="P32" s="68" t="s">
        <v>191</v>
      </c>
    </row>
    <row r="33" spans="1:17" s="54" customFormat="1" ht="15" customHeight="1" x14ac:dyDescent="0.25">
      <c r="A33" s="497" t="s">
        <v>748</v>
      </c>
      <c r="B33" s="497"/>
      <c r="C33" s="497"/>
      <c r="D33" s="497"/>
      <c r="E33" s="497"/>
      <c r="F33" s="497"/>
      <c r="G33" s="497"/>
      <c r="H33" s="497"/>
      <c r="I33" s="497"/>
      <c r="J33" s="497"/>
      <c r="K33" s="497"/>
      <c r="L33" s="497"/>
      <c r="M33" s="497"/>
      <c r="N33" s="497"/>
      <c r="O33" s="497"/>
      <c r="P33" s="497"/>
      <c r="Q33" s="8"/>
    </row>
    <row r="34" spans="1:17" s="54" customFormat="1" ht="15" customHeight="1" x14ac:dyDescent="0.25">
      <c r="A34" s="414"/>
      <c r="B34" s="414"/>
      <c r="C34" s="414"/>
      <c r="D34" s="414"/>
      <c r="E34" s="414"/>
      <c r="F34" s="414"/>
      <c r="G34" s="414"/>
      <c r="H34" s="414"/>
      <c r="I34" s="414"/>
      <c r="J34" s="414"/>
      <c r="K34" s="414"/>
      <c r="L34" s="414"/>
      <c r="M34" s="414"/>
      <c r="N34" s="414"/>
      <c r="O34" s="414"/>
      <c r="P34" s="414"/>
      <c r="Q34" s="8"/>
    </row>
    <row r="35" spans="1:17" s="54" customFormat="1" x14ac:dyDescent="0.25">
      <c r="A35" s="54" t="s">
        <v>786</v>
      </c>
      <c r="Q35" s="8"/>
    </row>
    <row r="36" spans="1:17" s="54" customFormat="1" x14ac:dyDescent="0.25">
      <c r="A36" s="8" t="s">
        <v>262</v>
      </c>
      <c r="B36" s="60"/>
      <c r="C36" s="60"/>
      <c r="D36" s="60"/>
      <c r="E36" s="60"/>
      <c r="F36" s="60"/>
      <c r="G36" s="60"/>
      <c r="H36" s="60"/>
      <c r="I36" s="60"/>
      <c r="J36" s="60"/>
      <c r="K36" s="60"/>
      <c r="L36" s="60"/>
      <c r="M36" s="60"/>
      <c r="N36" s="60"/>
      <c r="O36" s="60"/>
      <c r="P36" s="60"/>
      <c r="Q36" s="8"/>
    </row>
    <row r="37" spans="1:17" s="202" customFormat="1" ht="14.25" customHeight="1" x14ac:dyDescent="0.25">
      <c r="A37" s="199"/>
      <c r="B37" s="210"/>
      <c r="C37" s="210"/>
      <c r="D37" s="210"/>
      <c r="E37" s="210"/>
      <c r="F37" s="210"/>
      <c r="G37" s="210"/>
      <c r="H37" s="210"/>
      <c r="I37" s="210"/>
      <c r="J37" s="210"/>
      <c r="K37" s="210"/>
      <c r="L37" s="210"/>
      <c r="M37" s="210"/>
      <c r="N37" s="210"/>
      <c r="O37" s="210"/>
      <c r="P37" s="210"/>
      <c r="Q37" s="8"/>
    </row>
    <row r="38" spans="1:17" s="202" customFormat="1" ht="14.25" customHeight="1" x14ac:dyDescent="0.25">
      <c r="A38" s="199"/>
      <c r="B38" s="210"/>
      <c r="C38" s="210"/>
      <c r="D38" s="210"/>
      <c r="E38" s="210"/>
      <c r="F38" s="210"/>
      <c r="G38" s="210"/>
      <c r="H38" s="210"/>
      <c r="I38" s="210"/>
      <c r="J38" s="210"/>
      <c r="K38" s="210"/>
      <c r="L38" s="210"/>
      <c r="M38" s="210"/>
      <c r="N38" s="210"/>
      <c r="O38" s="210"/>
      <c r="P38" s="210"/>
      <c r="Q38" s="8"/>
    </row>
    <row r="39" spans="1:17" s="202" customFormat="1" ht="14.25" customHeight="1" x14ac:dyDescent="0.25">
      <c r="A39" s="199"/>
      <c r="B39" s="210"/>
      <c r="C39" s="210"/>
      <c r="D39" s="210"/>
      <c r="E39" s="210"/>
      <c r="F39" s="210"/>
      <c r="G39" s="210"/>
      <c r="H39" s="210"/>
      <c r="I39" s="210"/>
      <c r="J39" s="210"/>
      <c r="K39" s="210"/>
      <c r="L39" s="210"/>
      <c r="M39" s="210"/>
      <c r="N39" s="210"/>
      <c r="O39" s="210"/>
      <c r="P39" s="210"/>
      <c r="Q39" s="8"/>
    </row>
    <row r="40" spans="1:17" s="202" customFormat="1" ht="14.25" customHeight="1" x14ac:dyDescent="0.25">
      <c r="A40" s="199"/>
      <c r="B40" s="210"/>
      <c r="C40" s="210"/>
      <c r="D40" s="210"/>
      <c r="E40" s="210"/>
      <c r="F40" s="210"/>
      <c r="G40" s="210"/>
      <c r="H40" s="210"/>
      <c r="I40" s="210"/>
      <c r="J40" s="210"/>
      <c r="K40" s="210"/>
      <c r="L40" s="210"/>
      <c r="M40" s="210"/>
      <c r="N40" s="210"/>
      <c r="O40" s="210"/>
      <c r="P40" s="210"/>
      <c r="Q40" s="8"/>
    </row>
    <row r="41" spans="1:17" s="202" customFormat="1" ht="14.25" customHeight="1" x14ac:dyDescent="0.25">
      <c r="A41" s="199"/>
      <c r="B41" s="210"/>
      <c r="C41" s="210"/>
      <c r="D41" s="210"/>
      <c r="E41" s="210"/>
      <c r="F41" s="210"/>
      <c r="G41" s="210"/>
      <c r="H41" s="210"/>
      <c r="I41" s="210"/>
      <c r="J41" s="210"/>
      <c r="K41" s="210"/>
      <c r="L41" s="210"/>
      <c r="M41" s="210"/>
      <c r="N41" s="210"/>
      <c r="O41" s="210"/>
      <c r="P41" s="210"/>
      <c r="Q41" s="8"/>
    </row>
    <row r="42" spans="1:17" s="202" customFormat="1" ht="14.25" customHeight="1" x14ac:dyDescent="0.25">
      <c r="A42" s="199"/>
      <c r="B42" s="210"/>
      <c r="C42" s="210"/>
      <c r="D42" s="210"/>
      <c r="E42" s="210"/>
      <c r="F42" s="210"/>
      <c r="G42" s="210"/>
      <c r="H42" s="210"/>
      <c r="I42" s="210"/>
      <c r="J42" s="210"/>
      <c r="K42" s="210"/>
      <c r="L42" s="210"/>
      <c r="M42" s="210"/>
      <c r="N42" s="210"/>
      <c r="O42" s="210"/>
      <c r="P42" s="210"/>
      <c r="Q42" s="8"/>
    </row>
    <row r="43" spans="1:17" s="202" customFormat="1" ht="14.25" customHeight="1" x14ac:dyDescent="0.25">
      <c r="A43" s="199"/>
      <c r="B43" s="210"/>
      <c r="C43" s="210"/>
      <c r="D43" s="210"/>
      <c r="E43" s="210"/>
      <c r="F43" s="210"/>
      <c r="G43" s="210"/>
      <c r="H43" s="210"/>
      <c r="I43" s="210"/>
      <c r="J43" s="210"/>
      <c r="K43" s="210"/>
      <c r="L43" s="210"/>
      <c r="M43" s="210"/>
      <c r="N43" s="210"/>
      <c r="O43" s="210"/>
      <c r="P43" s="210"/>
      <c r="Q43" s="8"/>
    </row>
    <row r="44" spans="1:17" s="202" customFormat="1" ht="14.25" customHeight="1" x14ac:dyDescent="0.25">
      <c r="A44" s="199"/>
      <c r="B44" s="210"/>
      <c r="C44" s="210"/>
      <c r="D44" s="210"/>
      <c r="E44" s="210"/>
      <c r="F44" s="210"/>
      <c r="G44" s="210"/>
      <c r="H44" s="210"/>
      <c r="I44" s="210"/>
      <c r="J44" s="210"/>
      <c r="K44" s="210"/>
      <c r="L44" s="210"/>
      <c r="M44" s="210"/>
      <c r="N44" s="210"/>
      <c r="O44" s="210"/>
      <c r="P44" s="210"/>
      <c r="Q44" s="8"/>
    </row>
    <row r="45" spans="1:17" s="202" customFormat="1" ht="14.25" customHeight="1" x14ac:dyDescent="0.25">
      <c r="A45" s="199"/>
      <c r="B45" s="210"/>
      <c r="C45" s="210"/>
      <c r="D45" s="210"/>
      <c r="E45" s="210"/>
      <c r="F45" s="210"/>
      <c r="G45" s="210"/>
      <c r="H45" s="210"/>
      <c r="I45" s="210"/>
      <c r="J45" s="210"/>
      <c r="K45" s="210"/>
      <c r="L45" s="210"/>
      <c r="M45" s="210"/>
      <c r="N45" s="210"/>
      <c r="O45" s="210"/>
      <c r="P45" s="210"/>
      <c r="Q45" s="8"/>
    </row>
    <row r="46" spans="1:17" s="202" customFormat="1" ht="14.25" customHeight="1" x14ac:dyDescent="0.25">
      <c r="A46" s="199"/>
      <c r="B46" s="210"/>
      <c r="C46" s="210"/>
      <c r="D46" s="210"/>
      <c r="E46" s="210"/>
      <c r="F46" s="210"/>
      <c r="G46" s="210"/>
      <c r="H46" s="210"/>
      <c r="I46" s="210"/>
      <c r="J46" s="210"/>
      <c r="K46" s="210"/>
      <c r="L46" s="210"/>
      <c r="M46" s="210"/>
      <c r="N46" s="210"/>
      <c r="O46" s="210"/>
      <c r="P46" s="210"/>
      <c r="Q46" s="8"/>
    </row>
    <row r="47" spans="1:17" s="202" customFormat="1" ht="14.25" customHeight="1" x14ac:dyDescent="0.25">
      <c r="A47" s="199"/>
      <c r="B47" s="210"/>
      <c r="C47" s="210"/>
      <c r="D47" s="210"/>
      <c r="E47" s="210"/>
      <c r="F47" s="210"/>
      <c r="G47" s="210"/>
      <c r="H47" s="210"/>
      <c r="I47" s="210"/>
      <c r="J47" s="210"/>
      <c r="K47" s="210"/>
      <c r="L47" s="210"/>
      <c r="M47" s="210"/>
      <c r="N47" s="210"/>
      <c r="O47" s="210"/>
      <c r="P47" s="210"/>
      <c r="Q47" s="8"/>
    </row>
    <row r="48" spans="1:17" s="202" customFormat="1" ht="14.25" customHeight="1" x14ac:dyDescent="0.25">
      <c r="A48" s="199"/>
      <c r="B48" s="210"/>
      <c r="C48" s="210"/>
      <c r="D48" s="210"/>
      <c r="E48" s="210"/>
      <c r="F48" s="210"/>
      <c r="G48" s="210"/>
      <c r="H48" s="210"/>
      <c r="I48" s="210"/>
      <c r="J48" s="210"/>
      <c r="K48" s="210"/>
      <c r="L48" s="210"/>
      <c r="M48" s="210"/>
      <c r="N48" s="210"/>
      <c r="O48" s="210"/>
      <c r="P48" s="210"/>
      <c r="Q48" s="8"/>
    </row>
    <row r="49" spans="1:17" s="202" customFormat="1" ht="14.25" customHeight="1" x14ac:dyDescent="0.25">
      <c r="A49" s="199"/>
      <c r="B49" s="210"/>
      <c r="C49" s="210"/>
      <c r="D49" s="210"/>
      <c r="E49" s="210"/>
      <c r="F49" s="210"/>
      <c r="G49" s="210"/>
      <c r="H49" s="210"/>
      <c r="I49" s="210"/>
      <c r="J49" s="210"/>
      <c r="K49" s="210"/>
      <c r="L49" s="210"/>
      <c r="M49" s="210"/>
      <c r="N49" s="210"/>
      <c r="O49" s="210"/>
      <c r="P49" s="210"/>
      <c r="Q49" s="8"/>
    </row>
    <row r="50" spans="1:17" s="202" customFormat="1" ht="14.25" customHeight="1" x14ac:dyDescent="0.25">
      <c r="A50" s="199"/>
      <c r="B50" s="210"/>
      <c r="C50" s="210"/>
      <c r="D50" s="210"/>
      <c r="E50" s="210"/>
      <c r="F50" s="210"/>
      <c r="G50" s="210"/>
      <c r="H50" s="210"/>
      <c r="I50" s="210"/>
      <c r="J50" s="210"/>
      <c r="K50" s="210"/>
      <c r="L50" s="210"/>
      <c r="M50" s="210"/>
      <c r="N50" s="210"/>
      <c r="O50" s="210"/>
      <c r="P50" s="210"/>
      <c r="Q50" s="8"/>
    </row>
    <row r="51" spans="1:17" s="202" customFormat="1" ht="14.25" customHeight="1" x14ac:dyDescent="0.25">
      <c r="A51" s="199"/>
      <c r="B51" s="210"/>
      <c r="C51" s="210"/>
      <c r="D51" s="210"/>
      <c r="E51" s="210"/>
      <c r="F51" s="210"/>
      <c r="G51" s="210"/>
      <c r="H51" s="210"/>
      <c r="I51" s="210"/>
      <c r="J51" s="210"/>
      <c r="K51" s="210"/>
      <c r="L51" s="210"/>
      <c r="M51" s="210"/>
      <c r="N51" s="210"/>
      <c r="O51" s="210"/>
      <c r="P51" s="210"/>
      <c r="Q51" s="8"/>
    </row>
    <row r="52" spans="1:17" s="202" customFormat="1" ht="14.25" hidden="1" customHeight="1" x14ac:dyDescent="0.25">
      <c r="A52" s="199"/>
      <c r="B52" s="210"/>
      <c r="C52" s="210"/>
      <c r="D52" s="210"/>
      <c r="E52" s="210"/>
      <c r="F52" s="210"/>
      <c r="G52" s="210"/>
      <c r="H52" s="210"/>
      <c r="I52" s="210"/>
      <c r="J52" s="210"/>
      <c r="K52" s="210"/>
      <c r="L52" s="210"/>
      <c r="M52" s="210"/>
      <c r="N52" s="210"/>
      <c r="O52" s="210"/>
      <c r="P52" s="210"/>
      <c r="Q52" s="8"/>
    </row>
    <row r="53" spans="1:17" s="202" customFormat="1" ht="14.25" hidden="1" customHeight="1" x14ac:dyDescent="0.25">
      <c r="A53" s="199"/>
      <c r="B53" s="210"/>
      <c r="C53" s="210"/>
      <c r="D53" s="210"/>
      <c r="E53" s="210"/>
      <c r="F53" s="210"/>
      <c r="G53" s="210"/>
      <c r="H53" s="210"/>
      <c r="I53" s="210"/>
      <c r="J53" s="210"/>
      <c r="K53" s="210"/>
      <c r="L53" s="210"/>
      <c r="M53" s="210"/>
      <c r="N53" s="210"/>
      <c r="O53" s="210"/>
      <c r="P53" s="210"/>
      <c r="Q53" s="8"/>
    </row>
    <row r="54" spans="1:17" s="54" customFormat="1" ht="14.25" hidden="1" customHeight="1" x14ac:dyDescent="0.25">
      <c r="A54" s="135"/>
      <c r="B54" s="174"/>
      <c r="C54" s="174"/>
      <c r="D54" s="174"/>
      <c r="E54" s="174"/>
      <c r="F54" s="174"/>
      <c r="G54" s="174"/>
      <c r="H54" s="174"/>
      <c r="I54" s="174"/>
      <c r="J54" s="210"/>
      <c r="K54" s="210"/>
      <c r="L54" s="210"/>
      <c r="M54" s="174"/>
      <c r="N54" s="210"/>
      <c r="O54" s="210"/>
      <c r="P54" s="210"/>
      <c r="Q54" s="8"/>
    </row>
    <row r="55" spans="1:17" hidden="1" x14ac:dyDescent="0.25">
      <c r="A55" s="418" t="s">
        <v>253</v>
      </c>
      <c r="B55" s="418"/>
      <c r="C55" s="418"/>
      <c r="D55" s="418"/>
      <c r="E55" s="418"/>
      <c r="F55" s="418"/>
      <c r="G55" s="418"/>
      <c r="H55" s="418"/>
      <c r="I55" s="418"/>
      <c r="J55" s="418"/>
      <c r="K55" s="418"/>
      <c r="L55" s="418"/>
      <c r="M55" s="418"/>
      <c r="N55" s="418"/>
      <c r="O55" s="418"/>
      <c r="P55" s="418"/>
    </row>
    <row r="56" spans="1:17" hidden="1" x14ac:dyDescent="0.25">
      <c r="A56" s="418" t="s">
        <v>254</v>
      </c>
      <c r="B56" s="418"/>
      <c r="C56" s="418"/>
      <c r="D56" s="418"/>
      <c r="E56" s="418"/>
      <c r="F56" s="418"/>
      <c r="G56" s="418"/>
      <c r="H56" s="418"/>
      <c r="I56" s="418"/>
      <c r="J56" s="418"/>
      <c r="K56" s="418"/>
      <c r="L56" s="418"/>
      <c r="M56" s="418"/>
      <c r="N56" s="418"/>
      <c r="O56" s="418"/>
      <c r="P56" s="418"/>
    </row>
    <row r="57" spans="1:17" hidden="1" x14ac:dyDescent="0.25">
      <c r="A57" s="419">
        <v>2025</v>
      </c>
      <c r="B57" s="419"/>
      <c r="C57" s="419"/>
      <c r="D57" s="419"/>
      <c r="E57" s="419"/>
      <c r="F57" s="419"/>
      <c r="G57" s="419"/>
      <c r="H57" s="419"/>
      <c r="I57" s="419"/>
      <c r="J57" s="419"/>
      <c r="K57" s="419"/>
      <c r="L57" s="419"/>
      <c r="M57" s="419"/>
      <c r="N57" s="419"/>
      <c r="O57" s="419"/>
      <c r="P57" s="419"/>
    </row>
    <row r="58" spans="1:17" ht="12.75" hidden="1" customHeight="1" x14ac:dyDescent="0.25">
      <c r="A58" s="420" t="s">
        <v>187</v>
      </c>
      <c r="B58" s="422" t="s">
        <v>188</v>
      </c>
      <c r="C58" s="422"/>
      <c r="D58" s="422"/>
      <c r="E58" s="38"/>
      <c r="F58" s="422" t="s">
        <v>255</v>
      </c>
      <c r="G58" s="422"/>
      <c r="H58" s="422"/>
      <c r="I58" s="38"/>
      <c r="J58" s="422" t="s">
        <v>256</v>
      </c>
      <c r="K58" s="422"/>
      <c r="L58" s="422"/>
      <c r="M58" s="38"/>
      <c r="N58" s="423" t="s">
        <v>257</v>
      </c>
      <c r="O58" s="423"/>
      <c r="P58" s="423"/>
    </row>
    <row r="59" spans="1:17" hidden="1" x14ac:dyDescent="0.25">
      <c r="A59" s="420"/>
      <c r="B59" s="39" t="s">
        <v>188</v>
      </c>
      <c r="C59" s="40" t="s">
        <v>258</v>
      </c>
      <c r="D59" s="40" t="s">
        <v>259</v>
      </c>
      <c r="E59" s="41"/>
      <c r="F59" s="39" t="s">
        <v>188</v>
      </c>
      <c r="G59" s="40" t="s">
        <v>258</v>
      </c>
      <c r="H59" s="40" t="s">
        <v>259</v>
      </c>
      <c r="I59" s="41"/>
      <c r="J59" s="39" t="s">
        <v>188</v>
      </c>
      <c r="K59" s="40" t="s">
        <v>258</v>
      </c>
      <c r="L59" s="40" t="s">
        <v>259</v>
      </c>
      <c r="M59" s="41"/>
      <c r="N59" s="39" t="s">
        <v>188</v>
      </c>
      <c r="O59" s="40" t="s">
        <v>258</v>
      </c>
      <c r="P59" s="40" t="s">
        <v>259</v>
      </c>
    </row>
    <row r="60" spans="1:17" hidden="1" x14ac:dyDescent="0.25">
      <c r="B60" s="206"/>
      <c r="C60" s="206"/>
      <c r="D60" s="206"/>
      <c r="E60" s="206"/>
      <c r="F60" s="206"/>
      <c r="G60" s="206"/>
      <c r="H60" s="206"/>
      <c r="I60" s="206"/>
      <c r="J60" s="206"/>
      <c r="K60" s="206"/>
      <c r="L60" s="206"/>
      <c r="M60" s="206"/>
      <c r="N60" s="206"/>
      <c r="O60" s="206"/>
      <c r="P60" s="206"/>
    </row>
    <row r="61" spans="1:17" hidden="1" x14ac:dyDescent="0.25">
      <c r="A61" s="42" t="s">
        <v>188</v>
      </c>
      <c r="B61" s="198">
        <f>+B63+B64+B65+B66+B67+B68+B69+B70+B71+B72</f>
        <v>1007072</v>
      </c>
      <c r="C61" s="198">
        <f t="shared" ref="C61:D61" si="7">+C63+C64+C65+C66+C67+C68+C69+C70+C71+C72</f>
        <v>507417</v>
      </c>
      <c r="D61" s="198">
        <f t="shared" si="7"/>
        <v>499655</v>
      </c>
      <c r="E61" s="198">
        <v>0</v>
      </c>
      <c r="F61" s="198">
        <f>+F63+F64+F65+F66+F67+F68+F69+F70+F71+F72</f>
        <v>894606</v>
      </c>
      <c r="G61" s="198">
        <f t="shared" ref="G61:H61" si="8">+G63+G64+G65+G66+G67+G68+G69+G70+G71+G72</f>
        <v>450247</v>
      </c>
      <c r="H61" s="198">
        <f t="shared" si="8"/>
        <v>444359</v>
      </c>
      <c r="I61" s="198">
        <v>0</v>
      </c>
      <c r="J61" s="198">
        <f>+J63+J64+J65+J66+J67+J68+J69+J70+J71+J72</f>
        <v>92447</v>
      </c>
      <c r="K61" s="198">
        <f t="shared" ref="K61:L61" si="9">+K63+K64+K65+K66+K67+K68+K69+K70+K71+K72</f>
        <v>47114</v>
      </c>
      <c r="L61" s="198">
        <f t="shared" si="9"/>
        <v>45333</v>
      </c>
      <c r="M61" s="198">
        <v>0</v>
      </c>
      <c r="N61" s="198">
        <f>+N63+N64+N65+N66+N67+N68+N69+N70+N71+N72</f>
        <v>20019</v>
      </c>
      <c r="O61" s="198">
        <f t="shared" ref="O61:P61" si="10">+O63+O64+O65+O66+O67+O68+O69+O70+O71+O72</f>
        <v>10056</v>
      </c>
      <c r="P61" s="198">
        <f t="shared" si="10"/>
        <v>9963</v>
      </c>
    </row>
    <row r="62" spans="1:17" hidden="1" x14ac:dyDescent="0.25">
      <c r="A62" s="26"/>
      <c r="B62" s="207"/>
      <c r="C62" s="207"/>
      <c r="D62" s="207"/>
      <c r="E62" s="207"/>
      <c r="F62" s="207"/>
      <c r="G62" s="207"/>
      <c r="H62" s="207"/>
      <c r="I62" s="207"/>
      <c r="J62" s="207"/>
      <c r="K62" s="207"/>
      <c r="L62" s="207"/>
      <c r="M62" s="207"/>
      <c r="N62" s="207"/>
      <c r="O62" s="207"/>
      <c r="P62" s="207"/>
    </row>
    <row r="63" spans="1:17" hidden="1" x14ac:dyDescent="0.25">
      <c r="A63" s="42" t="s">
        <v>263</v>
      </c>
      <c r="B63" s="338">
        <f>+F63+J63+N63</f>
        <v>118950</v>
      </c>
      <c r="C63" s="338">
        <f t="shared" ref="C63:C64" si="11">+G63+K63+O63</f>
        <v>60099</v>
      </c>
      <c r="D63" s="338">
        <f t="shared" ref="D63:D64" si="12">+H63+L63+P63</f>
        <v>58851</v>
      </c>
      <c r="E63" s="338"/>
      <c r="F63" s="338">
        <v>98204</v>
      </c>
      <c r="G63" s="338">
        <v>49666</v>
      </c>
      <c r="H63" s="338">
        <v>48538</v>
      </c>
      <c r="I63" s="338"/>
      <c r="J63" s="338">
        <v>19598</v>
      </c>
      <c r="K63" s="338">
        <v>9905</v>
      </c>
      <c r="L63" s="338">
        <v>9693</v>
      </c>
      <c r="M63" s="338"/>
      <c r="N63" s="338">
        <v>1148</v>
      </c>
      <c r="O63" s="338">
        <v>528</v>
      </c>
      <c r="P63" s="338">
        <v>620</v>
      </c>
    </row>
    <row r="64" spans="1:17" hidden="1" x14ac:dyDescent="0.25">
      <c r="A64" s="42" t="s">
        <v>196</v>
      </c>
      <c r="B64" s="338">
        <f t="shared" ref="B64" si="13">+F64+J64+N64</f>
        <v>427073</v>
      </c>
      <c r="C64" s="338">
        <f t="shared" si="11"/>
        <v>218677</v>
      </c>
      <c r="D64" s="338">
        <f t="shared" si="12"/>
        <v>208396</v>
      </c>
      <c r="E64" s="87"/>
      <c r="F64" s="87">
        <v>381114</v>
      </c>
      <c r="G64" s="87">
        <v>195485</v>
      </c>
      <c r="H64" s="87">
        <v>185629</v>
      </c>
      <c r="I64" s="87"/>
      <c r="J64" s="87">
        <v>41255</v>
      </c>
      <c r="K64" s="87">
        <v>20991</v>
      </c>
      <c r="L64" s="87">
        <v>20264</v>
      </c>
      <c r="M64" s="87"/>
      <c r="N64" s="87">
        <v>4704</v>
      </c>
      <c r="O64" s="87">
        <v>2201</v>
      </c>
      <c r="P64" s="87">
        <v>2503</v>
      </c>
    </row>
    <row r="65" spans="1:17" hidden="1" x14ac:dyDescent="0.25">
      <c r="A65" s="42" t="s">
        <v>97</v>
      </c>
      <c r="B65" s="338">
        <v>577</v>
      </c>
      <c r="C65" s="338">
        <v>328</v>
      </c>
      <c r="D65" s="338">
        <v>249</v>
      </c>
      <c r="E65" s="338"/>
      <c r="F65" s="338">
        <v>577</v>
      </c>
      <c r="G65" s="338">
        <v>328</v>
      </c>
      <c r="H65" s="338">
        <v>249</v>
      </c>
      <c r="I65" s="338"/>
      <c r="J65" s="338">
        <v>0</v>
      </c>
      <c r="K65" s="338">
        <v>0</v>
      </c>
      <c r="L65" s="338">
        <v>0</v>
      </c>
      <c r="M65" s="338"/>
      <c r="N65" s="338">
        <v>0</v>
      </c>
      <c r="O65" s="338">
        <v>0</v>
      </c>
      <c r="P65" s="338">
        <v>0</v>
      </c>
    </row>
    <row r="66" spans="1:17" hidden="1" x14ac:dyDescent="0.25">
      <c r="A66" s="42" t="s">
        <v>242</v>
      </c>
      <c r="B66" s="338">
        <f t="shared" ref="B66" si="14">+F66+J66+N66</f>
        <v>252</v>
      </c>
      <c r="C66" s="338">
        <f t="shared" ref="C66" si="15">+G66+K66+O66</f>
        <v>74</v>
      </c>
      <c r="D66" s="338">
        <f t="shared" ref="D66" si="16">+H66+L66+P66</f>
        <v>178</v>
      </c>
      <c r="E66" s="338"/>
      <c r="F66" s="338">
        <v>252</v>
      </c>
      <c r="G66" s="338">
        <v>74</v>
      </c>
      <c r="H66" s="338">
        <v>178</v>
      </c>
      <c r="I66" s="338"/>
      <c r="J66" s="338" t="s">
        <v>191</v>
      </c>
      <c r="K66" s="338" t="s">
        <v>191</v>
      </c>
      <c r="L66" s="338" t="s">
        <v>191</v>
      </c>
      <c r="M66" s="338"/>
      <c r="N66" s="338" t="s">
        <v>191</v>
      </c>
      <c r="O66" s="338" t="s">
        <v>191</v>
      </c>
      <c r="P66" s="338" t="s">
        <v>191</v>
      </c>
    </row>
    <row r="67" spans="1:17" hidden="1" x14ac:dyDescent="0.25">
      <c r="A67" s="42" t="s">
        <v>200</v>
      </c>
      <c r="B67" s="338">
        <v>388108</v>
      </c>
      <c r="C67" s="338">
        <v>192226</v>
      </c>
      <c r="D67" s="338">
        <v>195882</v>
      </c>
      <c r="E67" s="338"/>
      <c r="F67" s="338">
        <v>343677</v>
      </c>
      <c r="G67" s="338">
        <v>169480</v>
      </c>
      <c r="H67" s="338">
        <v>174197</v>
      </c>
      <c r="I67" s="338"/>
      <c r="J67" s="338">
        <v>31560</v>
      </c>
      <c r="K67" s="338">
        <v>16193</v>
      </c>
      <c r="L67" s="338">
        <v>15367</v>
      </c>
      <c r="M67" s="338"/>
      <c r="N67" s="338">
        <v>12871</v>
      </c>
      <c r="O67" s="338">
        <v>6553</v>
      </c>
      <c r="P67" s="338">
        <v>6318</v>
      </c>
    </row>
    <row r="68" spans="1:17" ht="14.5" hidden="1" x14ac:dyDescent="0.25">
      <c r="A68" s="42" t="s">
        <v>260</v>
      </c>
      <c r="B68" s="357">
        <v>15073</v>
      </c>
      <c r="C68" s="357">
        <v>9478</v>
      </c>
      <c r="D68" s="357">
        <v>5595</v>
      </c>
      <c r="E68" s="357"/>
      <c r="F68" s="357">
        <v>14946</v>
      </c>
      <c r="G68" s="357">
        <v>9388</v>
      </c>
      <c r="H68" s="357">
        <v>5558</v>
      </c>
      <c r="I68" s="357"/>
      <c r="J68" s="357">
        <v>32</v>
      </c>
      <c r="K68" s="357">
        <v>23</v>
      </c>
      <c r="L68" s="357">
        <v>9</v>
      </c>
      <c r="M68" s="357"/>
      <c r="N68" s="357">
        <v>95</v>
      </c>
      <c r="O68" s="357">
        <v>67</v>
      </c>
      <c r="P68" s="357">
        <v>28</v>
      </c>
    </row>
    <row r="69" spans="1:17" hidden="1" x14ac:dyDescent="0.25">
      <c r="A69" s="42" t="s">
        <v>264</v>
      </c>
      <c r="B69" s="357">
        <v>8243</v>
      </c>
      <c r="C69" s="357">
        <v>3918</v>
      </c>
      <c r="D69" s="357">
        <v>4325</v>
      </c>
      <c r="E69" s="357">
        <v>0</v>
      </c>
      <c r="F69" s="357">
        <v>8243</v>
      </c>
      <c r="G69" s="357">
        <v>3918</v>
      </c>
      <c r="H69" s="357">
        <v>4325</v>
      </c>
      <c r="I69" s="357">
        <v>0</v>
      </c>
      <c r="J69" s="357">
        <v>0</v>
      </c>
      <c r="K69" s="357">
        <v>0</v>
      </c>
      <c r="L69" s="357">
        <v>0</v>
      </c>
      <c r="M69" s="357">
        <v>0</v>
      </c>
      <c r="N69" s="357">
        <v>0</v>
      </c>
      <c r="O69" s="357">
        <v>0</v>
      </c>
      <c r="P69" s="357">
        <v>0</v>
      </c>
    </row>
    <row r="70" spans="1:17" hidden="1" x14ac:dyDescent="0.25">
      <c r="A70" s="42" t="s">
        <v>265</v>
      </c>
      <c r="B70" s="357">
        <v>43334</v>
      </c>
      <c r="C70" s="357">
        <v>20500</v>
      </c>
      <c r="D70" s="357">
        <v>22834</v>
      </c>
      <c r="E70" s="357">
        <v>0</v>
      </c>
      <c r="F70" s="357">
        <v>43332</v>
      </c>
      <c r="G70" s="357">
        <v>20498</v>
      </c>
      <c r="H70" s="357">
        <v>22834</v>
      </c>
      <c r="I70" s="357">
        <v>0</v>
      </c>
      <c r="J70" s="357">
        <v>2</v>
      </c>
      <c r="K70" s="357">
        <v>2</v>
      </c>
      <c r="L70" s="357">
        <v>0</v>
      </c>
      <c r="M70" s="357">
        <v>0</v>
      </c>
      <c r="N70" s="357">
        <v>0</v>
      </c>
      <c r="O70" s="357">
        <v>0</v>
      </c>
      <c r="P70" s="357">
        <v>0</v>
      </c>
    </row>
    <row r="71" spans="1:17" hidden="1" x14ac:dyDescent="0.25">
      <c r="A71" s="42" t="s">
        <v>215</v>
      </c>
      <c r="B71" s="338">
        <v>1201</v>
      </c>
      <c r="C71" s="338">
        <v>707</v>
      </c>
      <c r="D71" s="338">
        <v>494</v>
      </c>
      <c r="E71" s="338"/>
      <c r="F71" s="338">
        <v>0</v>
      </c>
      <c r="G71" s="338">
        <v>0</v>
      </c>
      <c r="H71" s="338">
        <v>0</v>
      </c>
      <c r="I71" s="338"/>
      <c r="J71" s="338">
        <v>0</v>
      </c>
      <c r="K71" s="338">
        <v>0</v>
      </c>
      <c r="L71" s="338">
        <v>0</v>
      </c>
      <c r="M71" s="338"/>
      <c r="N71" s="338">
        <v>1201</v>
      </c>
      <c r="O71" s="338">
        <v>707</v>
      </c>
      <c r="P71" s="338">
        <v>494</v>
      </c>
    </row>
    <row r="72" spans="1:17" hidden="1" x14ac:dyDescent="0.25">
      <c r="A72" s="42" t="s">
        <v>206</v>
      </c>
      <c r="B72" s="338">
        <v>4261</v>
      </c>
      <c r="C72" s="338">
        <v>1410</v>
      </c>
      <c r="D72" s="338">
        <v>2851</v>
      </c>
      <c r="E72" s="338"/>
      <c r="F72" s="338">
        <v>4261</v>
      </c>
      <c r="G72" s="338">
        <v>1410</v>
      </c>
      <c r="H72" s="338">
        <v>2851</v>
      </c>
      <c r="I72" s="338"/>
      <c r="J72" s="338" t="s">
        <v>191</v>
      </c>
      <c r="K72" s="338" t="s">
        <v>191</v>
      </c>
      <c r="L72" s="338" t="s">
        <v>191</v>
      </c>
      <c r="M72" s="338"/>
      <c r="N72" s="338" t="s">
        <v>191</v>
      </c>
      <c r="O72" s="338" t="s">
        <v>191</v>
      </c>
      <c r="P72" s="338" t="s">
        <v>191</v>
      </c>
    </row>
    <row r="73" spans="1:17" hidden="1" x14ac:dyDescent="0.25">
      <c r="A73" s="54"/>
      <c r="B73" s="54"/>
      <c r="C73" s="54"/>
      <c r="D73" s="54"/>
      <c r="E73" s="54"/>
      <c r="F73" s="54"/>
      <c r="G73" s="54"/>
      <c r="H73" s="54"/>
      <c r="I73" s="54"/>
      <c r="J73" s="54"/>
      <c r="K73" s="54"/>
      <c r="L73" s="54"/>
      <c r="M73" s="54"/>
      <c r="N73" s="54"/>
      <c r="O73" s="54"/>
      <c r="P73" s="54"/>
    </row>
    <row r="74" spans="1:17" s="54" customFormat="1" ht="14.25" hidden="1" customHeight="1" x14ac:dyDescent="0.25">
      <c r="A74" s="135" t="s">
        <v>242</v>
      </c>
      <c r="B74" s="211">
        <v>323</v>
      </c>
      <c r="C74" s="211">
        <v>92</v>
      </c>
      <c r="D74" s="211">
        <v>231</v>
      </c>
      <c r="E74" s="212"/>
      <c r="F74" s="212">
        <v>323</v>
      </c>
      <c r="G74" s="212">
        <v>92</v>
      </c>
      <c r="H74" s="212">
        <v>231</v>
      </c>
      <c r="I74" s="212"/>
      <c r="J74" s="210"/>
      <c r="K74" s="210"/>
      <c r="L74" s="210"/>
      <c r="M74" s="212"/>
      <c r="N74" s="210"/>
      <c r="O74" s="210"/>
      <c r="P74" s="210"/>
      <c r="Q74" s="8"/>
    </row>
    <row r="75" spans="1:17" s="54" customFormat="1" ht="14.25" hidden="1" customHeight="1" x14ac:dyDescent="0.25">
      <c r="A75" s="135" t="s">
        <v>787</v>
      </c>
      <c r="B75" s="211">
        <v>405648</v>
      </c>
      <c r="C75" s="211">
        <v>199717</v>
      </c>
      <c r="D75" s="211">
        <v>205931</v>
      </c>
      <c r="E75" s="213"/>
      <c r="F75" s="213">
        <v>364275</v>
      </c>
      <c r="G75" s="213">
        <v>178732</v>
      </c>
      <c r="H75" s="213">
        <v>185543</v>
      </c>
      <c r="I75" s="213"/>
      <c r="J75" s="213">
        <v>28380</v>
      </c>
      <c r="K75" s="213">
        <v>14455</v>
      </c>
      <c r="L75" s="213">
        <v>13925</v>
      </c>
      <c r="M75" s="213"/>
      <c r="N75" s="213">
        <v>12993</v>
      </c>
      <c r="O75" s="213">
        <v>6530</v>
      </c>
      <c r="P75" s="213">
        <v>6463</v>
      </c>
      <c r="Q75" s="8"/>
    </row>
    <row r="76" spans="1:17" ht="14.25" hidden="1" customHeight="1" x14ac:dyDescent="0.25">
      <c r="A76" s="135" t="s">
        <v>788</v>
      </c>
      <c r="B76" s="211">
        <v>15307</v>
      </c>
      <c r="C76" s="211">
        <v>9668</v>
      </c>
      <c r="D76" s="211">
        <v>5639</v>
      </c>
      <c r="E76" s="211"/>
      <c r="F76" s="211">
        <v>15191</v>
      </c>
      <c r="G76" s="211">
        <v>9591</v>
      </c>
      <c r="H76" s="211">
        <v>5600</v>
      </c>
      <c r="I76" s="211"/>
      <c r="J76" s="212">
        <v>17</v>
      </c>
      <c r="K76" s="212">
        <v>13</v>
      </c>
      <c r="L76" s="212">
        <v>4</v>
      </c>
      <c r="M76" s="211"/>
      <c r="N76" s="211">
        <v>99</v>
      </c>
      <c r="O76" s="211">
        <v>64</v>
      </c>
      <c r="P76" s="211">
        <v>35</v>
      </c>
    </row>
    <row r="77" spans="1:17" s="54" customFormat="1" ht="14.25" hidden="1" customHeight="1" x14ac:dyDescent="0.25">
      <c r="A77" s="135" t="s">
        <v>207</v>
      </c>
      <c r="B77" s="211">
        <v>2280</v>
      </c>
      <c r="C77" s="211">
        <v>1137</v>
      </c>
      <c r="D77" s="211">
        <v>1143</v>
      </c>
      <c r="E77" s="214"/>
      <c r="F77" s="211">
        <v>2280</v>
      </c>
      <c r="G77" s="211">
        <v>1137</v>
      </c>
      <c r="H77" s="211">
        <v>1143</v>
      </c>
      <c r="I77" s="214"/>
      <c r="J77" s="210"/>
      <c r="K77" s="210"/>
      <c r="L77" s="210"/>
      <c r="M77" s="214"/>
      <c r="N77" s="210"/>
      <c r="O77" s="210"/>
      <c r="P77" s="210"/>
      <c r="Q77" s="8"/>
    </row>
    <row r="78" spans="1:17" s="5" customFormat="1" ht="14.25" hidden="1" customHeight="1" x14ac:dyDescent="0.25">
      <c r="A78" s="135" t="s">
        <v>789</v>
      </c>
      <c r="B78" s="211">
        <v>8026</v>
      </c>
      <c r="C78" s="211">
        <v>3448</v>
      </c>
      <c r="D78" s="211">
        <v>4578</v>
      </c>
      <c r="E78" s="174"/>
      <c r="F78" s="211">
        <v>8026</v>
      </c>
      <c r="G78" s="211">
        <v>3448</v>
      </c>
      <c r="H78" s="211">
        <v>4578</v>
      </c>
      <c r="I78" s="174"/>
      <c r="J78" s="182"/>
      <c r="K78" s="182"/>
      <c r="L78" s="182"/>
      <c r="M78" s="174"/>
      <c r="N78" s="182"/>
      <c r="O78" s="182"/>
      <c r="P78" s="182"/>
      <c r="Q78" s="8"/>
    </row>
    <row r="79" spans="1:17" s="54" customFormat="1" ht="14.25" hidden="1" customHeight="1" x14ac:dyDescent="0.25">
      <c r="A79" s="135" t="s">
        <v>790</v>
      </c>
      <c r="B79" s="211">
        <v>50890</v>
      </c>
      <c r="C79" s="211">
        <v>22065</v>
      </c>
      <c r="D79" s="211">
        <v>28825</v>
      </c>
      <c r="E79" s="174">
        <v>0</v>
      </c>
      <c r="F79" s="212">
        <v>50884</v>
      </c>
      <c r="G79" s="212">
        <v>22064</v>
      </c>
      <c r="H79" s="212">
        <v>28820</v>
      </c>
      <c r="I79" s="174">
        <v>0</v>
      </c>
      <c r="J79" s="212">
        <v>6</v>
      </c>
      <c r="K79" s="212">
        <v>1</v>
      </c>
      <c r="L79" s="212">
        <v>5</v>
      </c>
      <c r="M79" s="174">
        <v>0</v>
      </c>
      <c r="N79" s="210"/>
      <c r="O79" s="210"/>
      <c r="P79" s="210"/>
      <c r="Q79" s="8"/>
    </row>
    <row r="80" spans="1:17" s="54" customFormat="1" ht="14.25" hidden="1" customHeight="1" x14ac:dyDescent="0.25">
      <c r="A80" s="135" t="s">
        <v>215</v>
      </c>
      <c r="B80" s="212">
        <v>1228</v>
      </c>
      <c r="C80" s="212">
        <v>706</v>
      </c>
      <c r="D80" s="212">
        <v>522</v>
      </c>
      <c r="E80" s="174"/>
      <c r="F80" s="210"/>
      <c r="G80" s="210"/>
      <c r="H80" s="210"/>
      <c r="I80" s="174"/>
      <c r="J80" s="210"/>
      <c r="K80" s="210"/>
      <c r="L80" s="210"/>
      <c r="M80" s="174"/>
      <c r="N80" s="212">
        <v>1228</v>
      </c>
      <c r="O80" s="212">
        <v>706</v>
      </c>
      <c r="P80" s="212">
        <v>522</v>
      </c>
      <c r="Q80" s="8"/>
    </row>
    <row r="81" spans="1:17" s="54" customFormat="1" ht="14.25" hidden="1" customHeight="1" x14ac:dyDescent="0.25">
      <c r="A81" s="135" t="s">
        <v>206</v>
      </c>
      <c r="B81" s="211">
        <v>3622</v>
      </c>
      <c r="C81" s="211">
        <v>1476</v>
      </c>
      <c r="D81" s="211">
        <v>2146</v>
      </c>
      <c r="E81" s="214"/>
      <c r="F81" s="211">
        <v>3622</v>
      </c>
      <c r="G81" s="211">
        <v>1476</v>
      </c>
      <c r="H81" s="211">
        <v>2146</v>
      </c>
      <c r="I81" s="214"/>
      <c r="J81" s="210"/>
      <c r="K81" s="210"/>
      <c r="L81" s="210"/>
      <c r="M81" s="214"/>
      <c r="N81" s="210"/>
      <c r="O81" s="210"/>
      <c r="P81" s="210"/>
      <c r="Q81" s="8"/>
    </row>
    <row r="82" spans="1:17" hidden="1" x14ac:dyDescent="0.25"/>
    <row r="83" spans="1:17" hidden="1" x14ac:dyDescent="0.25"/>
    <row r="84" spans="1:17" hidden="1" x14ac:dyDescent="0.25"/>
    <row r="85" spans="1:17" hidden="1" x14ac:dyDescent="0.25"/>
    <row r="86" spans="1:17" hidden="1" x14ac:dyDescent="0.25"/>
    <row r="87" spans="1:17" hidden="1" x14ac:dyDescent="0.25"/>
    <row r="88" spans="1:17" hidden="1" x14ac:dyDescent="0.25"/>
    <row r="89" spans="1:17" hidden="1" x14ac:dyDescent="0.25"/>
    <row r="90" spans="1:17" hidden="1" x14ac:dyDescent="0.25"/>
    <row r="91" spans="1:17" hidden="1" x14ac:dyDescent="0.25"/>
    <row r="92" spans="1:17" hidden="1" x14ac:dyDescent="0.25"/>
    <row r="93" spans="1:17" hidden="1" x14ac:dyDescent="0.25"/>
    <row r="94" spans="1:17" hidden="1" x14ac:dyDescent="0.25"/>
    <row r="95" spans="1:17" hidden="1" x14ac:dyDescent="0.25"/>
    <row r="96" spans="1:17" hidden="1" x14ac:dyDescent="0.25"/>
    <row r="97" hidden="1" x14ac:dyDescent="0.25"/>
    <row r="98" hidden="1" x14ac:dyDescent="0.25"/>
  </sheetData>
  <sortState xmlns:xlrd2="http://schemas.microsoft.com/office/spreadsheetml/2017/richdata2" ref="B14:P15">
    <sortCondition descending="1" ref="B14:B15"/>
  </sortState>
  <mergeCells count="20">
    <mergeCell ref="A33:P34"/>
    <mergeCell ref="B8:P8"/>
    <mergeCell ref="B21:P21"/>
    <mergeCell ref="A1:P1"/>
    <mergeCell ref="A2:P2"/>
    <mergeCell ref="A3:P3"/>
    <mergeCell ref="A4:P4"/>
    <mergeCell ref="A5:A6"/>
    <mergeCell ref="B5:D5"/>
    <mergeCell ref="F5:H5"/>
    <mergeCell ref="J5:L5"/>
    <mergeCell ref="N5:P5"/>
    <mergeCell ref="A57:P57"/>
    <mergeCell ref="A56:P56"/>
    <mergeCell ref="A55:P55"/>
    <mergeCell ref="N58:P58"/>
    <mergeCell ref="J58:L58"/>
    <mergeCell ref="F58:H58"/>
    <mergeCell ref="B58:D58"/>
    <mergeCell ref="A58:A59"/>
  </mergeCells>
  <conditionalFormatting sqref="B9:P20 B22:P32">
    <cfRule type="cellIs" dxfId="54" priority="1" operator="equal">
      <formula>0</formula>
    </cfRule>
  </conditionalFormatting>
  <hyperlinks>
    <hyperlink ref="Q2" location="Contenido!A1" display="Contenido" xr:uid="{7392A292-8986-4BA3-B279-709B803C67C7}"/>
  </hyperlinks>
  <printOptions horizontalCentered="1"/>
  <pageMargins left="0.39370078740157483" right="0.39370078740157483" top="0.39370078740157483" bottom="0.39370078740157483" header="0.31496062992125984" footer="0.31496062992125984"/>
  <pageSetup paperSize="172" scale="90" fitToHeight="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54FA6-1CEB-4C26-8C25-1E685E07C010}">
  <sheetPr codeName="Hoja173">
    <tabColor rgb="FFAFCAFF"/>
    <pageSetUpPr fitToPage="1"/>
  </sheetPr>
  <dimension ref="A1:M40"/>
  <sheetViews>
    <sheetView showGridLines="0" showOutlineSymbols="0" showWhiteSpace="0" topLeftCell="A10" zoomScaleNormal="100" workbookViewId="0">
      <selection activeCell="A38" sqref="A38:L38"/>
    </sheetView>
  </sheetViews>
  <sheetFormatPr baseColWidth="10" defaultColWidth="11" defaultRowHeight="13" x14ac:dyDescent="0.25"/>
  <cols>
    <col min="1" max="1" width="35.75" style="4" customWidth="1"/>
    <col min="2" max="12" width="8.5" style="4" customWidth="1"/>
    <col min="13" max="13" width="11" style="8" customWidth="1"/>
    <col min="14" max="16384" width="11" style="8"/>
  </cols>
  <sheetData>
    <row r="1" spans="1:13" ht="14.5" x14ac:dyDescent="0.25">
      <c r="A1" s="462" t="s">
        <v>794</v>
      </c>
      <c r="B1" s="462"/>
      <c r="C1" s="462"/>
      <c r="D1" s="462"/>
      <c r="E1" s="462"/>
      <c r="F1" s="462"/>
      <c r="G1" s="462"/>
      <c r="H1" s="462"/>
      <c r="I1" s="462"/>
      <c r="J1" s="462"/>
      <c r="K1" s="462"/>
      <c r="L1" s="462"/>
      <c r="M1" s="19"/>
    </row>
    <row r="2" spans="1:13" ht="14.5" x14ac:dyDescent="0.25">
      <c r="A2" s="462" t="s">
        <v>751</v>
      </c>
      <c r="B2" s="462"/>
      <c r="C2" s="462"/>
      <c r="D2" s="462"/>
      <c r="E2" s="462"/>
      <c r="F2" s="462"/>
      <c r="G2" s="462"/>
      <c r="H2" s="462"/>
      <c r="I2" s="462"/>
      <c r="J2" s="462"/>
      <c r="K2" s="462"/>
      <c r="L2" s="462"/>
      <c r="M2" s="91" t="s">
        <v>0</v>
      </c>
    </row>
    <row r="3" spans="1:13" ht="14.5" x14ac:dyDescent="0.25">
      <c r="A3" s="462" t="s">
        <v>792</v>
      </c>
      <c r="B3" s="462"/>
      <c r="C3" s="462"/>
      <c r="D3" s="462"/>
      <c r="E3" s="462"/>
      <c r="F3" s="462"/>
      <c r="G3" s="462"/>
      <c r="H3" s="462"/>
      <c r="I3" s="462"/>
      <c r="J3" s="462"/>
      <c r="K3" s="462"/>
      <c r="L3" s="462"/>
      <c r="M3" s="6"/>
    </row>
    <row r="4" spans="1:13" ht="14.5" x14ac:dyDescent="0.25">
      <c r="A4" s="462" t="s">
        <v>901</v>
      </c>
      <c r="B4" s="462"/>
      <c r="C4" s="462"/>
      <c r="D4" s="462"/>
      <c r="E4" s="462"/>
      <c r="F4" s="462"/>
      <c r="G4" s="462"/>
      <c r="H4" s="462"/>
      <c r="I4" s="462"/>
      <c r="J4" s="462"/>
      <c r="K4" s="462"/>
      <c r="L4" s="462"/>
    </row>
    <row r="5" spans="1:13" ht="14.5" x14ac:dyDescent="0.25">
      <c r="A5" s="462" t="s">
        <v>909</v>
      </c>
      <c r="B5" s="462"/>
      <c r="C5" s="462"/>
      <c r="D5" s="462"/>
      <c r="E5" s="462"/>
      <c r="F5" s="462"/>
      <c r="G5" s="462"/>
      <c r="H5" s="462"/>
      <c r="I5" s="462"/>
      <c r="J5" s="462"/>
      <c r="K5" s="462"/>
      <c r="L5" s="462"/>
    </row>
    <row r="6" spans="1:13" s="37" customFormat="1" ht="42" customHeight="1" x14ac:dyDescent="0.25">
      <c r="A6" s="150" t="s">
        <v>753</v>
      </c>
      <c r="B6" s="155" t="s">
        <v>188</v>
      </c>
      <c r="C6" s="155" t="s">
        <v>990</v>
      </c>
      <c r="D6" s="155" t="s">
        <v>985</v>
      </c>
      <c r="E6" s="155" t="s">
        <v>986</v>
      </c>
      <c r="F6" s="155" t="s">
        <v>242</v>
      </c>
      <c r="G6" s="155" t="s">
        <v>991</v>
      </c>
      <c r="H6" s="155" t="s">
        <v>987</v>
      </c>
      <c r="I6" s="155" t="s">
        <v>988</v>
      </c>
      <c r="J6" s="155" t="s">
        <v>989</v>
      </c>
      <c r="K6" s="155" t="s">
        <v>215</v>
      </c>
      <c r="L6" s="155" t="s">
        <v>793</v>
      </c>
      <c r="M6" s="44"/>
    </row>
    <row r="7" spans="1:13" ht="6.75" customHeight="1" x14ac:dyDescent="0.25">
      <c r="B7" s="156"/>
      <c r="C7" s="156"/>
      <c r="D7" s="156"/>
      <c r="E7" s="156"/>
      <c r="F7" s="156"/>
      <c r="G7" s="156"/>
      <c r="H7" s="156"/>
      <c r="I7" s="156"/>
      <c r="J7" s="156"/>
      <c r="K7" s="156"/>
      <c r="L7" s="156"/>
    </row>
    <row r="8" spans="1:13" ht="15" customHeight="1" x14ac:dyDescent="0.25">
      <c r="A8" s="157" t="s">
        <v>188</v>
      </c>
      <c r="B8" s="70">
        <f>SUM(C8:L8)</f>
        <v>51157</v>
      </c>
      <c r="C8" s="70">
        <f>SUM(C9:C37)</f>
        <v>4142</v>
      </c>
      <c r="D8" s="70">
        <f t="shared" ref="D8:L8" si="0">SUM(D9:D37)</f>
        <v>23514</v>
      </c>
      <c r="E8" s="70">
        <f t="shared" si="0"/>
        <v>163</v>
      </c>
      <c r="F8" s="70">
        <f t="shared" si="0"/>
        <v>87</v>
      </c>
      <c r="G8" s="70">
        <f t="shared" si="0"/>
        <v>17105</v>
      </c>
      <c r="H8" s="70">
        <f t="shared" si="0"/>
        <v>421</v>
      </c>
      <c r="I8" s="70">
        <f t="shared" si="0"/>
        <v>551</v>
      </c>
      <c r="J8" s="70">
        <f t="shared" si="0"/>
        <v>5082</v>
      </c>
      <c r="K8" s="70">
        <f t="shared" si="0"/>
        <v>25</v>
      </c>
      <c r="L8" s="70">
        <f t="shared" si="0"/>
        <v>67</v>
      </c>
      <c r="M8" s="158"/>
    </row>
    <row r="9" spans="1:13" x14ac:dyDescent="0.25">
      <c r="A9" s="93" t="s">
        <v>754</v>
      </c>
      <c r="B9" s="71">
        <f>SUM(C9:L9)</f>
        <v>225</v>
      </c>
      <c r="C9" s="71">
        <v>14</v>
      </c>
      <c r="D9" s="71">
        <v>109</v>
      </c>
      <c r="E9" s="71">
        <v>0</v>
      </c>
      <c r="F9" s="71">
        <v>0</v>
      </c>
      <c r="G9" s="71">
        <v>99</v>
      </c>
      <c r="H9" s="71">
        <v>0</v>
      </c>
      <c r="I9" s="71">
        <v>0</v>
      </c>
      <c r="J9" s="71">
        <v>3</v>
      </c>
      <c r="K9" s="71">
        <v>0</v>
      </c>
      <c r="L9" s="71">
        <v>0</v>
      </c>
    </row>
    <row r="10" spans="1:13" x14ac:dyDescent="0.25">
      <c r="A10" s="93" t="s">
        <v>755</v>
      </c>
      <c r="B10" s="71">
        <f t="shared" ref="B10:B37" si="1">SUM(C10:L10)</f>
        <v>9</v>
      </c>
      <c r="C10" s="71">
        <v>1</v>
      </c>
      <c r="D10" s="71">
        <v>3</v>
      </c>
      <c r="E10" s="71">
        <v>0</v>
      </c>
      <c r="F10" s="71">
        <v>0</v>
      </c>
      <c r="G10" s="71">
        <v>5</v>
      </c>
      <c r="H10" s="71">
        <v>0</v>
      </c>
      <c r="I10" s="71">
        <v>0</v>
      </c>
      <c r="J10" s="71">
        <v>0</v>
      </c>
      <c r="K10" s="71">
        <v>0</v>
      </c>
      <c r="L10" s="71">
        <v>0</v>
      </c>
    </row>
    <row r="11" spans="1:13" x14ac:dyDescent="0.25">
      <c r="A11" s="93" t="s">
        <v>756</v>
      </c>
      <c r="B11" s="71">
        <f t="shared" si="1"/>
        <v>32</v>
      </c>
      <c r="C11" s="71">
        <v>5</v>
      </c>
      <c r="D11" s="71">
        <v>13</v>
      </c>
      <c r="E11" s="71">
        <v>0</v>
      </c>
      <c r="F11" s="71">
        <v>0</v>
      </c>
      <c r="G11" s="71">
        <v>14</v>
      </c>
      <c r="H11" s="71">
        <v>0</v>
      </c>
      <c r="I11" s="71">
        <v>0</v>
      </c>
      <c r="J11" s="71">
        <v>0</v>
      </c>
      <c r="K11" s="71">
        <v>0</v>
      </c>
      <c r="L11" s="71">
        <v>0</v>
      </c>
    </row>
    <row r="12" spans="1:13" x14ac:dyDescent="0.25">
      <c r="A12" s="93" t="s">
        <v>757</v>
      </c>
      <c r="B12" s="71">
        <f t="shared" si="1"/>
        <v>121</v>
      </c>
      <c r="C12" s="71">
        <v>10</v>
      </c>
      <c r="D12" s="71">
        <v>57</v>
      </c>
      <c r="E12" s="71">
        <v>0</v>
      </c>
      <c r="F12" s="71">
        <v>0</v>
      </c>
      <c r="G12" s="71">
        <v>53</v>
      </c>
      <c r="H12" s="71">
        <v>0</v>
      </c>
      <c r="I12" s="71">
        <v>0</v>
      </c>
      <c r="J12" s="71">
        <v>1</v>
      </c>
      <c r="K12" s="71">
        <v>0</v>
      </c>
      <c r="L12" s="71">
        <v>0</v>
      </c>
    </row>
    <row r="13" spans="1:13" x14ac:dyDescent="0.25">
      <c r="A13" s="93" t="s">
        <v>758</v>
      </c>
      <c r="B13" s="71">
        <f t="shared" si="1"/>
        <v>364</v>
      </c>
      <c r="C13" s="71">
        <v>43</v>
      </c>
      <c r="D13" s="71">
        <v>204</v>
      </c>
      <c r="E13" s="71">
        <v>0</v>
      </c>
      <c r="F13" s="71">
        <v>0</v>
      </c>
      <c r="G13" s="71">
        <v>115</v>
      </c>
      <c r="H13" s="71">
        <v>1</v>
      </c>
      <c r="I13" s="71">
        <v>0</v>
      </c>
      <c r="J13" s="71">
        <v>1</v>
      </c>
      <c r="K13" s="71">
        <v>0</v>
      </c>
      <c r="L13" s="71">
        <v>0</v>
      </c>
    </row>
    <row r="14" spans="1:13" x14ac:dyDescent="0.25">
      <c r="A14" s="93" t="s">
        <v>759</v>
      </c>
      <c r="B14" s="71">
        <f t="shared" si="1"/>
        <v>117</v>
      </c>
      <c r="C14" s="71">
        <v>18</v>
      </c>
      <c r="D14" s="71">
        <v>57</v>
      </c>
      <c r="E14" s="71">
        <v>0</v>
      </c>
      <c r="F14" s="71">
        <v>0</v>
      </c>
      <c r="G14" s="71">
        <v>42</v>
      </c>
      <c r="H14" s="71">
        <v>0</v>
      </c>
      <c r="I14" s="71">
        <v>0</v>
      </c>
      <c r="J14" s="71">
        <v>0</v>
      </c>
      <c r="K14" s="71">
        <v>0</v>
      </c>
      <c r="L14" s="71">
        <v>0</v>
      </c>
    </row>
    <row r="15" spans="1:13" x14ac:dyDescent="0.25">
      <c r="A15" s="93" t="s">
        <v>760</v>
      </c>
      <c r="B15" s="71">
        <f t="shared" si="1"/>
        <v>868</v>
      </c>
      <c r="C15" s="71">
        <v>110</v>
      </c>
      <c r="D15" s="71">
        <v>293</v>
      </c>
      <c r="E15" s="71">
        <v>0</v>
      </c>
      <c r="F15" s="71">
        <v>1</v>
      </c>
      <c r="G15" s="71">
        <v>359</v>
      </c>
      <c r="H15" s="71">
        <v>4</v>
      </c>
      <c r="I15" s="71">
        <v>4</v>
      </c>
      <c r="J15" s="71">
        <v>94</v>
      </c>
      <c r="K15" s="71">
        <v>1</v>
      </c>
      <c r="L15" s="71">
        <v>2</v>
      </c>
    </row>
    <row r="16" spans="1:13" x14ac:dyDescent="0.25">
      <c r="A16" s="93" t="s">
        <v>761</v>
      </c>
      <c r="B16" s="71">
        <f t="shared" si="1"/>
        <v>583</v>
      </c>
      <c r="C16" s="71">
        <v>76</v>
      </c>
      <c r="D16" s="71">
        <v>219</v>
      </c>
      <c r="E16" s="71">
        <v>0</v>
      </c>
      <c r="F16" s="71">
        <v>0</v>
      </c>
      <c r="G16" s="71">
        <v>282</v>
      </c>
      <c r="H16" s="71">
        <v>0</v>
      </c>
      <c r="I16" s="71">
        <v>1</v>
      </c>
      <c r="J16" s="71">
        <v>5</v>
      </c>
      <c r="K16" s="71">
        <v>0</v>
      </c>
      <c r="L16" s="71">
        <v>0</v>
      </c>
    </row>
    <row r="17" spans="1:12" x14ac:dyDescent="0.25">
      <c r="A17" s="93" t="s">
        <v>762</v>
      </c>
      <c r="B17" s="71">
        <f t="shared" si="1"/>
        <v>85</v>
      </c>
      <c r="C17" s="71">
        <v>17</v>
      </c>
      <c r="D17" s="71">
        <v>37</v>
      </c>
      <c r="E17" s="71">
        <v>0</v>
      </c>
      <c r="F17" s="71">
        <v>0</v>
      </c>
      <c r="G17" s="71">
        <v>27</v>
      </c>
      <c r="H17" s="71">
        <v>1</v>
      </c>
      <c r="I17" s="71">
        <v>0</v>
      </c>
      <c r="J17" s="71">
        <v>3</v>
      </c>
      <c r="K17" s="71">
        <v>0</v>
      </c>
      <c r="L17" s="71">
        <v>0</v>
      </c>
    </row>
    <row r="18" spans="1:12" x14ac:dyDescent="0.25">
      <c r="A18" s="93" t="s">
        <v>763</v>
      </c>
      <c r="B18" s="71">
        <f t="shared" si="1"/>
        <v>839</v>
      </c>
      <c r="C18" s="71">
        <v>27</v>
      </c>
      <c r="D18" s="71">
        <v>365</v>
      </c>
      <c r="E18" s="71">
        <v>0</v>
      </c>
      <c r="F18" s="71">
        <v>0</v>
      </c>
      <c r="G18" s="71">
        <v>376</v>
      </c>
      <c r="H18" s="71">
        <v>17</v>
      </c>
      <c r="I18" s="71">
        <v>10</v>
      </c>
      <c r="J18" s="71">
        <v>44</v>
      </c>
      <c r="K18" s="71">
        <v>0</v>
      </c>
      <c r="L18" s="71">
        <v>0</v>
      </c>
    </row>
    <row r="19" spans="1:12" x14ac:dyDescent="0.25">
      <c r="A19" s="93" t="s">
        <v>764</v>
      </c>
      <c r="B19" s="71">
        <f t="shared" si="1"/>
        <v>1530</v>
      </c>
      <c r="C19" s="71">
        <v>245</v>
      </c>
      <c r="D19" s="71">
        <v>820</v>
      </c>
      <c r="E19" s="71">
        <v>0</v>
      </c>
      <c r="F19" s="71">
        <v>0</v>
      </c>
      <c r="G19" s="71">
        <v>451</v>
      </c>
      <c r="H19" s="71">
        <v>7</v>
      </c>
      <c r="I19" s="71">
        <v>1</v>
      </c>
      <c r="J19" s="71">
        <v>4</v>
      </c>
      <c r="K19" s="71">
        <v>2</v>
      </c>
      <c r="L19" s="71">
        <v>0</v>
      </c>
    </row>
    <row r="20" spans="1:12" x14ac:dyDescent="0.25">
      <c r="A20" s="93" t="s">
        <v>765</v>
      </c>
      <c r="B20" s="71">
        <f t="shared" si="1"/>
        <v>178</v>
      </c>
      <c r="C20" s="71">
        <v>13</v>
      </c>
      <c r="D20" s="71">
        <v>74</v>
      </c>
      <c r="E20" s="71">
        <v>0</v>
      </c>
      <c r="F20" s="71">
        <v>1</v>
      </c>
      <c r="G20" s="71">
        <v>69</v>
      </c>
      <c r="H20" s="71">
        <v>1</v>
      </c>
      <c r="I20" s="71">
        <v>0</v>
      </c>
      <c r="J20" s="71">
        <v>20</v>
      </c>
      <c r="K20" s="71">
        <v>0</v>
      </c>
      <c r="L20" s="71">
        <v>0</v>
      </c>
    </row>
    <row r="21" spans="1:12" x14ac:dyDescent="0.25">
      <c r="A21" s="93" t="s">
        <v>766</v>
      </c>
      <c r="B21" s="71">
        <f t="shared" si="1"/>
        <v>2</v>
      </c>
      <c r="C21" s="71">
        <v>0</v>
      </c>
      <c r="D21" s="71">
        <v>0</v>
      </c>
      <c r="E21" s="71">
        <v>0</v>
      </c>
      <c r="F21" s="71">
        <v>0</v>
      </c>
      <c r="G21" s="71">
        <v>2</v>
      </c>
      <c r="H21" s="71">
        <v>0</v>
      </c>
      <c r="I21" s="71">
        <v>0</v>
      </c>
      <c r="J21" s="71">
        <v>0</v>
      </c>
      <c r="K21" s="71">
        <v>0</v>
      </c>
      <c r="L21" s="71">
        <v>0</v>
      </c>
    </row>
    <row r="22" spans="1:12" x14ac:dyDescent="0.25">
      <c r="A22" s="93" t="s">
        <v>767</v>
      </c>
      <c r="B22" s="71">
        <f t="shared" si="1"/>
        <v>10</v>
      </c>
      <c r="C22" s="71">
        <v>0</v>
      </c>
      <c r="D22" s="71">
        <v>8</v>
      </c>
      <c r="E22" s="71">
        <v>0</v>
      </c>
      <c r="F22" s="71">
        <v>0</v>
      </c>
      <c r="G22" s="71">
        <v>2</v>
      </c>
      <c r="H22" s="71">
        <v>0</v>
      </c>
      <c r="I22" s="71">
        <v>0</v>
      </c>
      <c r="J22" s="71">
        <v>0</v>
      </c>
      <c r="K22" s="71">
        <v>0</v>
      </c>
      <c r="L22" s="71">
        <v>0</v>
      </c>
    </row>
    <row r="23" spans="1:12" x14ac:dyDescent="0.25">
      <c r="A23" s="93" t="s">
        <v>768</v>
      </c>
      <c r="B23" s="71">
        <f t="shared" si="1"/>
        <v>440</v>
      </c>
      <c r="C23" s="71">
        <v>16</v>
      </c>
      <c r="D23" s="71">
        <v>156</v>
      </c>
      <c r="E23" s="71">
        <v>0</v>
      </c>
      <c r="F23" s="71">
        <v>0</v>
      </c>
      <c r="G23" s="71">
        <v>231</v>
      </c>
      <c r="H23" s="71">
        <v>6</v>
      </c>
      <c r="I23" s="71">
        <v>0</v>
      </c>
      <c r="J23" s="71">
        <v>26</v>
      </c>
      <c r="K23" s="71">
        <v>2</v>
      </c>
      <c r="L23" s="71">
        <v>3</v>
      </c>
    </row>
    <row r="24" spans="1:12" x14ac:dyDescent="0.25">
      <c r="A24" s="93" t="s">
        <v>769</v>
      </c>
      <c r="B24" s="71">
        <f t="shared" si="1"/>
        <v>623</v>
      </c>
      <c r="C24" s="71">
        <v>61</v>
      </c>
      <c r="D24" s="71">
        <v>139</v>
      </c>
      <c r="E24" s="71">
        <v>0</v>
      </c>
      <c r="F24" s="71">
        <v>0</v>
      </c>
      <c r="G24" s="71">
        <v>415</v>
      </c>
      <c r="H24" s="71">
        <v>2</v>
      </c>
      <c r="I24" s="71">
        <v>0</v>
      </c>
      <c r="J24" s="71">
        <v>6</v>
      </c>
      <c r="K24" s="71">
        <v>0</v>
      </c>
      <c r="L24" s="71">
        <v>0</v>
      </c>
    </row>
    <row r="25" spans="1:12" x14ac:dyDescent="0.25">
      <c r="A25" s="93" t="s">
        <v>770</v>
      </c>
      <c r="B25" s="71">
        <f t="shared" si="1"/>
        <v>39946</v>
      </c>
      <c r="C25" s="71">
        <v>3056</v>
      </c>
      <c r="D25" s="71">
        <v>18573</v>
      </c>
      <c r="E25" s="71">
        <v>147</v>
      </c>
      <c r="F25" s="71">
        <v>81</v>
      </c>
      <c r="G25" s="71">
        <v>12401</v>
      </c>
      <c r="H25" s="71">
        <v>343</v>
      </c>
      <c r="I25" s="71">
        <v>509</v>
      </c>
      <c r="J25" s="71">
        <v>4756</v>
      </c>
      <c r="K25" s="71">
        <v>18</v>
      </c>
      <c r="L25" s="71">
        <v>62</v>
      </c>
    </row>
    <row r="26" spans="1:12" x14ac:dyDescent="0.25">
      <c r="A26" s="93" t="s">
        <v>771</v>
      </c>
      <c r="B26" s="71">
        <f t="shared" si="1"/>
        <v>1170</v>
      </c>
      <c r="C26" s="71">
        <v>173</v>
      </c>
      <c r="D26" s="71">
        <v>586</v>
      </c>
      <c r="E26" s="71">
        <v>4</v>
      </c>
      <c r="F26" s="71">
        <v>0</v>
      </c>
      <c r="G26" s="71">
        <v>308</v>
      </c>
      <c r="H26" s="71">
        <v>21</v>
      </c>
      <c r="I26" s="71">
        <v>13</v>
      </c>
      <c r="J26" s="71">
        <v>65</v>
      </c>
      <c r="K26" s="71">
        <v>0</v>
      </c>
      <c r="L26" s="71">
        <v>0</v>
      </c>
    </row>
    <row r="27" spans="1:12" x14ac:dyDescent="0.25">
      <c r="A27" s="93" t="s">
        <v>772</v>
      </c>
      <c r="B27" s="71">
        <f t="shared" si="1"/>
        <v>15</v>
      </c>
      <c r="C27" s="71">
        <v>0</v>
      </c>
      <c r="D27" s="71">
        <v>7</v>
      </c>
      <c r="E27" s="71">
        <v>0</v>
      </c>
      <c r="F27" s="71">
        <v>0</v>
      </c>
      <c r="G27" s="71">
        <v>8</v>
      </c>
      <c r="H27" s="71">
        <v>0</v>
      </c>
      <c r="I27" s="71">
        <v>0</v>
      </c>
      <c r="J27" s="71">
        <v>0</v>
      </c>
      <c r="K27" s="71">
        <v>0</v>
      </c>
      <c r="L27" s="71">
        <v>0</v>
      </c>
    </row>
    <row r="28" spans="1:12" x14ac:dyDescent="0.25">
      <c r="A28" s="93" t="s">
        <v>773</v>
      </c>
      <c r="B28" s="71">
        <f t="shared" si="1"/>
        <v>156</v>
      </c>
      <c r="C28" s="71">
        <v>23</v>
      </c>
      <c r="D28" s="71">
        <v>73</v>
      </c>
      <c r="E28" s="71">
        <v>0</v>
      </c>
      <c r="F28" s="71">
        <v>0</v>
      </c>
      <c r="G28" s="71">
        <v>59</v>
      </c>
      <c r="H28" s="71">
        <v>0</v>
      </c>
      <c r="I28" s="71">
        <v>1</v>
      </c>
      <c r="J28" s="71">
        <v>0</v>
      </c>
      <c r="K28" s="71">
        <v>0</v>
      </c>
      <c r="L28" s="71">
        <v>0</v>
      </c>
    </row>
    <row r="29" spans="1:12" x14ac:dyDescent="0.25">
      <c r="A29" s="93" t="s">
        <v>774</v>
      </c>
      <c r="B29" s="71">
        <f t="shared" si="1"/>
        <v>89</v>
      </c>
      <c r="C29" s="71">
        <v>7</v>
      </c>
      <c r="D29" s="71">
        <v>24</v>
      </c>
      <c r="E29" s="71">
        <v>0</v>
      </c>
      <c r="F29" s="71">
        <v>0</v>
      </c>
      <c r="G29" s="71">
        <v>47</v>
      </c>
      <c r="H29" s="71">
        <v>0</v>
      </c>
      <c r="I29" s="71">
        <v>0</v>
      </c>
      <c r="J29" s="71">
        <v>11</v>
      </c>
      <c r="K29" s="71">
        <v>0</v>
      </c>
      <c r="L29" s="71">
        <v>0</v>
      </c>
    </row>
    <row r="30" spans="1:12" x14ac:dyDescent="0.25">
      <c r="A30" s="93" t="s">
        <v>775</v>
      </c>
      <c r="B30" s="71">
        <f t="shared" si="1"/>
        <v>36</v>
      </c>
      <c r="C30" s="71">
        <v>1</v>
      </c>
      <c r="D30" s="71">
        <v>19</v>
      </c>
      <c r="E30" s="71">
        <v>0</v>
      </c>
      <c r="F30" s="71">
        <v>0</v>
      </c>
      <c r="G30" s="71">
        <v>15</v>
      </c>
      <c r="H30" s="71">
        <v>1</v>
      </c>
      <c r="I30" s="71">
        <v>0</v>
      </c>
      <c r="J30" s="71">
        <v>0</v>
      </c>
      <c r="K30" s="71">
        <v>0</v>
      </c>
      <c r="L30" s="71">
        <v>0</v>
      </c>
    </row>
    <row r="31" spans="1:12" x14ac:dyDescent="0.25">
      <c r="A31" s="93" t="s">
        <v>776</v>
      </c>
      <c r="B31" s="71">
        <f t="shared" si="1"/>
        <v>2224</v>
      </c>
      <c r="C31" s="71">
        <v>103</v>
      </c>
      <c r="D31" s="71">
        <v>1062</v>
      </c>
      <c r="E31" s="71">
        <v>12</v>
      </c>
      <c r="F31" s="71">
        <v>4</v>
      </c>
      <c r="G31" s="71">
        <v>995</v>
      </c>
      <c r="H31" s="71">
        <v>13</v>
      </c>
      <c r="I31" s="71">
        <v>7</v>
      </c>
      <c r="J31" s="71">
        <v>26</v>
      </c>
      <c r="K31" s="71">
        <v>2</v>
      </c>
      <c r="L31" s="71">
        <v>0</v>
      </c>
    </row>
    <row r="32" spans="1:12" ht="13.15" customHeight="1" x14ac:dyDescent="0.25">
      <c r="A32" s="93" t="s">
        <v>777</v>
      </c>
      <c r="B32" s="71">
        <f t="shared" si="1"/>
        <v>102</v>
      </c>
      <c r="C32" s="71">
        <v>3</v>
      </c>
      <c r="D32" s="71">
        <v>41</v>
      </c>
      <c r="E32" s="71">
        <v>0</v>
      </c>
      <c r="F32" s="71">
        <v>0</v>
      </c>
      <c r="G32" s="71">
        <v>53</v>
      </c>
      <c r="H32" s="71">
        <v>0</v>
      </c>
      <c r="I32" s="71">
        <v>2</v>
      </c>
      <c r="J32" s="71">
        <v>3</v>
      </c>
      <c r="K32" s="71">
        <v>0</v>
      </c>
      <c r="L32" s="71">
        <v>0</v>
      </c>
    </row>
    <row r="33" spans="1:12" x14ac:dyDescent="0.25">
      <c r="A33" s="93" t="s">
        <v>778</v>
      </c>
      <c r="B33" s="71">
        <f t="shared" si="1"/>
        <v>304</v>
      </c>
      <c r="C33" s="71">
        <v>25</v>
      </c>
      <c r="D33" s="71">
        <v>124</v>
      </c>
      <c r="E33" s="71">
        <v>0</v>
      </c>
      <c r="F33" s="71">
        <v>0</v>
      </c>
      <c r="G33" s="71">
        <v>150</v>
      </c>
      <c r="H33" s="71">
        <v>2</v>
      </c>
      <c r="I33" s="71">
        <v>3</v>
      </c>
      <c r="J33" s="71">
        <v>0</v>
      </c>
      <c r="K33" s="71">
        <v>0</v>
      </c>
      <c r="L33" s="71">
        <v>0</v>
      </c>
    </row>
    <row r="34" spans="1:12" x14ac:dyDescent="0.25">
      <c r="A34" s="93" t="s">
        <v>779</v>
      </c>
      <c r="B34" s="71">
        <f t="shared" si="1"/>
        <v>1022</v>
      </c>
      <c r="C34" s="71">
        <v>88</v>
      </c>
      <c r="D34" s="71">
        <v>425</v>
      </c>
      <c r="E34" s="71">
        <v>0</v>
      </c>
      <c r="F34" s="71">
        <v>0</v>
      </c>
      <c r="G34" s="71">
        <v>499</v>
      </c>
      <c r="H34" s="71">
        <v>2</v>
      </c>
      <c r="I34" s="71">
        <v>0</v>
      </c>
      <c r="J34" s="71">
        <v>8</v>
      </c>
      <c r="K34" s="71">
        <v>0</v>
      </c>
      <c r="L34" s="71">
        <v>0</v>
      </c>
    </row>
    <row r="35" spans="1:12" x14ac:dyDescent="0.25">
      <c r="A35" s="93" t="s">
        <v>780</v>
      </c>
      <c r="B35" s="71">
        <f t="shared" si="1"/>
        <v>44</v>
      </c>
      <c r="C35" s="71">
        <v>6</v>
      </c>
      <c r="D35" s="71">
        <v>15</v>
      </c>
      <c r="E35" s="71">
        <v>0</v>
      </c>
      <c r="F35" s="71">
        <v>0</v>
      </c>
      <c r="G35" s="71">
        <v>17</v>
      </c>
      <c r="H35" s="71">
        <v>0</v>
      </c>
      <c r="I35" s="71">
        <v>0</v>
      </c>
      <c r="J35" s="71">
        <v>6</v>
      </c>
      <c r="K35" s="71">
        <v>0</v>
      </c>
      <c r="L35" s="71">
        <v>0</v>
      </c>
    </row>
    <row r="36" spans="1:12" x14ac:dyDescent="0.25">
      <c r="A36" s="93" t="s">
        <v>781</v>
      </c>
      <c r="B36" s="71">
        <f t="shared" si="1"/>
        <v>23</v>
      </c>
      <c r="C36" s="71">
        <v>1</v>
      </c>
      <c r="D36" s="71">
        <v>11</v>
      </c>
      <c r="E36" s="71">
        <v>0</v>
      </c>
      <c r="F36" s="71">
        <v>0</v>
      </c>
      <c r="G36" s="71">
        <v>11</v>
      </c>
      <c r="H36" s="71">
        <v>0</v>
      </c>
      <c r="I36" s="71">
        <v>0</v>
      </c>
      <c r="J36" s="71">
        <v>0</v>
      </c>
      <c r="K36" s="71">
        <v>0</v>
      </c>
      <c r="L36" s="71">
        <v>0</v>
      </c>
    </row>
    <row r="37" spans="1:12" ht="13.5" thickBot="1" x14ac:dyDescent="0.3">
      <c r="A37" s="93" t="s">
        <v>782</v>
      </c>
      <c r="B37" s="71">
        <f t="shared" si="1"/>
        <v>0</v>
      </c>
      <c r="C37" s="71">
        <v>0</v>
      </c>
      <c r="D37" s="71">
        <v>0</v>
      </c>
      <c r="E37" s="71">
        <v>0</v>
      </c>
      <c r="F37" s="71">
        <v>0</v>
      </c>
      <c r="G37" s="71">
        <v>0</v>
      </c>
      <c r="H37" s="71">
        <v>0</v>
      </c>
      <c r="I37" s="71">
        <v>0</v>
      </c>
      <c r="J37" s="71">
        <v>0</v>
      </c>
      <c r="K37" s="71">
        <v>0</v>
      </c>
      <c r="L37" s="71">
        <v>0</v>
      </c>
    </row>
    <row r="38" spans="1:12" ht="24.75" customHeight="1" x14ac:dyDescent="0.25">
      <c r="A38" s="500" t="s">
        <v>748</v>
      </c>
      <c r="B38" s="500"/>
      <c r="C38" s="500"/>
      <c r="D38" s="500"/>
      <c r="E38" s="500"/>
      <c r="F38" s="500"/>
      <c r="G38" s="500"/>
      <c r="H38" s="500"/>
      <c r="I38" s="500"/>
      <c r="J38" s="500"/>
      <c r="K38" s="500"/>
      <c r="L38" s="500"/>
    </row>
    <row r="39" spans="1:12" x14ac:dyDescent="0.25">
      <c r="A39" s="447" t="s">
        <v>786</v>
      </c>
      <c r="B39" s="447"/>
      <c r="C39" s="447"/>
      <c r="D39" s="447"/>
      <c r="E39" s="447"/>
      <c r="F39" s="447"/>
      <c r="G39" s="447"/>
      <c r="H39" s="447"/>
      <c r="I39" s="447"/>
      <c r="J39" s="447"/>
      <c r="K39" s="447"/>
      <c r="L39" s="447"/>
    </row>
    <row r="40" spans="1:12" x14ac:dyDescent="0.25">
      <c r="A40" s="8" t="s">
        <v>262</v>
      </c>
      <c r="B40" s="8"/>
      <c r="C40" s="8"/>
      <c r="D40" s="8"/>
      <c r="E40" s="8"/>
      <c r="F40" s="8"/>
      <c r="G40" s="8"/>
      <c r="H40" s="8"/>
      <c r="I40" s="8"/>
      <c r="J40" s="8"/>
      <c r="K40" s="8"/>
      <c r="L40" s="8"/>
    </row>
  </sheetData>
  <mergeCells count="7">
    <mergeCell ref="A39:L39"/>
    <mergeCell ref="A1:L1"/>
    <mergeCell ref="A2:L2"/>
    <mergeCell ref="A3:L3"/>
    <mergeCell ref="A4:L4"/>
    <mergeCell ref="A5:L5"/>
    <mergeCell ref="A38:L38"/>
  </mergeCells>
  <hyperlinks>
    <hyperlink ref="M2" location="Contenido!A1" display="Contenido" xr:uid="{5237BAC9-4CA6-4003-BE75-D90B9C5169D4}"/>
  </hyperlinks>
  <printOptions horizontalCentered="1"/>
  <pageMargins left="0.39370078740157483" right="0.39370078740157483" top="0.39370078740157483" bottom="0.39370078740157483" header="0.31496062992125984" footer="0.31496062992125984"/>
  <pageSetup paperSize="172" scale="91"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930FF-4E7D-43C0-A3F8-2A2B79AD8327}">
  <sheetPr codeName="Hoja174">
    <tabColor rgb="FFAFCAFF"/>
    <pageSetUpPr fitToPage="1"/>
  </sheetPr>
  <dimension ref="A1:M39"/>
  <sheetViews>
    <sheetView showGridLines="0" showOutlineSymbols="0" showWhiteSpace="0" topLeftCell="A6" zoomScaleNormal="100" workbookViewId="0">
      <selection activeCell="C35" sqref="C35"/>
    </sheetView>
  </sheetViews>
  <sheetFormatPr baseColWidth="10" defaultColWidth="11" defaultRowHeight="13" x14ac:dyDescent="0.25"/>
  <cols>
    <col min="1" max="1" width="20.33203125" style="4" customWidth="1"/>
    <col min="2" max="12" width="8.5" style="4" customWidth="1"/>
    <col min="13" max="13" width="11" style="8" customWidth="1"/>
    <col min="14" max="16384" width="11" style="8"/>
  </cols>
  <sheetData>
    <row r="1" spans="1:13" ht="14.5" x14ac:dyDescent="0.25">
      <c r="A1" s="462" t="s">
        <v>796</v>
      </c>
      <c r="B1" s="462"/>
      <c r="C1" s="462"/>
      <c r="D1" s="462"/>
      <c r="E1" s="462"/>
      <c r="F1" s="462"/>
      <c r="G1" s="462"/>
      <c r="H1" s="462"/>
      <c r="I1" s="462"/>
      <c r="J1" s="462"/>
      <c r="K1" s="462"/>
      <c r="L1" s="462"/>
      <c r="M1" s="19"/>
    </row>
    <row r="2" spans="1:13" ht="14.5" x14ac:dyDescent="0.25">
      <c r="A2" s="462" t="s">
        <v>751</v>
      </c>
      <c r="B2" s="462"/>
      <c r="C2" s="462"/>
      <c r="D2" s="462"/>
      <c r="E2" s="462"/>
      <c r="F2" s="462"/>
      <c r="G2" s="462"/>
      <c r="H2" s="462"/>
      <c r="I2" s="462"/>
      <c r="J2" s="462"/>
      <c r="K2" s="462"/>
      <c r="L2" s="462"/>
      <c r="M2" s="91" t="s">
        <v>0</v>
      </c>
    </row>
    <row r="3" spans="1:13" ht="14.5" x14ac:dyDescent="0.25">
      <c r="A3" s="462" t="s">
        <v>272</v>
      </c>
      <c r="B3" s="462"/>
      <c r="C3" s="462"/>
      <c r="D3" s="462"/>
      <c r="E3" s="462"/>
      <c r="F3" s="462"/>
      <c r="G3" s="462"/>
      <c r="H3" s="462"/>
      <c r="I3" s="462"/>
      <c r="J3" s="462"/>
      <c r="K3" s="462"/>
      <c r="L3" s="462"/>
      <c r="M3" s="6"/>
    </row>
    <row r="4" spans="1:13" ht="14.5" x14ac:dyDescent="0.25">
      <c r="A4" s="462" t="s">
        <v>901</v>
      </c>
      <c r="B4" s="462"/>
      <c r="C4" s="462"/>
      <c r="D4" s="462"/>
      <c r="E4" s="462"/>
      <c r="F4" s="462"/>
      <c r="G4" s="462"/>
      <c r="H4" s="462"/>
      <c r="I4" s="462"/>
      <c r="J4" s="462"/>
      <c r="K4" s="462"/>
      <c r="L4" s="462"/>
    </row>
    <row r="5" spans="1:13" ht="14.5" x14ac:dyDescent="0.25">
      <c r="A5" s="462" t="s">
        <v>909</v>
      </c>
      <c r="B5" s="462"/>
      <c r="C5" s="462"/>
      <c r="D5" s="462"/>
      <c r="E5" s="462"/>
      <c r="F5" s="462"/>
      <c r="G5" s="462"/>
      <c r="H5" s="462"/>
      <c r="I5" s="462"/>
      <c r="J5" s="462"/>
      <c r="K5" s="462"/>
      <c r="L5" s="462"/>
    </row>
    <row r="6" spans="1:13" s="37" customFormat="1" ht="42" customHeight="1" x14ac:dyDescent="0.25">
      <c r="A6" s="150" t="s">
        <v>273</v>
      </c>
      <c r="B6" s="155" t="s">
        <v>188</v>
      </c>
      <c r="C6" s="155" t="s">
        <v>990</v>
      </c>
      <c r="D6" s="155" t="s">
        <v>985</v>
      </c>
      <c r="E6" s="155" t="s">
        <v>986</v>
      </c>
      <c r="F6" s="155" t="s">
        <v>242</v>
      </c>
      <c r="G6" s="155" t="s">
        <v>991</v>
      </c>
      <c r="H6" s="155" t="s">
        <v>987</v>
      </c>
      <c r="I6" s="155" t="s">
        <v>988</v>
      </c>
      <c r="J6" s="155" t="s">
        <v>989</v>
      </c>
      <c r="K6" s="155" t="s">
        <v>215</v>
      </c>
      <c r="L6" s="155" t="s">
        <v>793</v>
      </c>
      <c r="M6" s="44"/>
    </row>
    <row r="7" spans="1:13" ht="6.75" customHeight="1" x14ac:dyDescent="0.25">
      <c r="B7" s="156"/>
      <c r="C7" s="156"/>
      <c r="D7" s="156"/>
      <c r="E7" s="156"/>
      <c r="F7" s="156"/>
      <c r="G7" s="156"/>
      <c r="H7" s="156"/>
      <c r="I7" s="156"/>
      <c r="J7" s="156"/>
      <c r="K7" s="156"/>
      <c r="L7" s="156"/>
    </row>
    <row r="8" spans="1:13" ht="15" customHeight="1" x14ac:dyDescent="0.25">
      <c r="A8" s="157" t="s">
        <v>188</v>
      </c>
      <c r="B8" s="70">
        <f>SUM(C8:L8)</f>
        <v>51157</v>
      </c>
      <c r="C8" s="70">
        <f t="shared" ref="C8:L8" si="0">SUM(C9:C35)</f>
        <v>4142</v>
      </c>
      <c r="D8" s="70">
        <f t="shared" si="0"/>
        <v>23514</v>
      </c>
      <c r="E8" s="70">
        <f t="shared" si="0"/>
        <v>163</v>
      </c>
      <c r="F8" s="70">
        <f t="shared" si="0"/>
        <v>87</v>
      </c>
      <c r="G8" s="70">
        <f t="shared" si="0"/>
        <v>17105</v>
      </c>
      <c r="H8" s="70">
        <f t="shared" si="0"/>
        <v>421</v>
      </c>
      <c r="I8" s="70">
        <f t="shared" ref="I8" si="1">SUM(I9:I35)</f>
        <v>551</v>
      </c>
      <c r="J8" s="70">
        <f>SUM(J9:J35)</f>
        <v>5082</v>
      </c>
      <c r="K8" s="70">
        <f t="shared" si="0"/>
        <v>25</v>
      </c>
      <c r="L8" s="70">
        <f t="shared" si="0"/>
        <v>67</v>
      </c>
      <c r="M8" s="158"/>
    </row>
    <row r="9" spans="1:13" x14ac:dyDescent="0.25">
      <c r="A9" s="93" t="s">
        <v>280</v>
      </c>
      <c r="B9" s="71">
        <f>SUM(C9:L9)</f>
        <v>3843</v>
      </c>
      <c r="C9" s="71">
        <v>285</v>
      </c>
      <c r="D9" s="71">
        <v>1803</v>
      </c>
      <c r="E9" s="71">
        <v>66</v>
      </c>
      <c r="F9" s="71" t="s">
        <v>191</v>
      </c>
      <c r="G9" s="71">
        <v>1292</v>
      </c>
      <c r="H9" s="71">
        <v>27</v>
      </c>
      <c r="I9" s="71">
        <v>38</v>
      </c>
      <c r="J9" s="71">
        <v>332</v>
      </c>
      <c r="K9" s="71">
        <v>0</v>
      </c>
      <c r="L9" s="71">
        <v>0</v>
      </c>
    </row>
    <row r="10" spans="1:13" x14ac:dyDescent="0.25">
      <c r="A10" s="93" t="s">
        <v>281</v>
      </c>
      <c r="B10" s="71">
        <f t="shared" ref="B10:B35" si="2">SUM(C10:L10)</f>
        <v>2292</v>
      </c>
      <c r="C10" s="71">
        <v>155</v>
      </c>
      <c r="D10" s="71">
        <v>1028</v>
      </c>
      <c r="E10" s="71">
        <v>15</v>
      </c>
      <c r="F10" s="71" t="s">
        <v>191</v>
      </c>
      <c r="G10" s="71">
        <v>926</v>
      </c>
      <c r="H10" s="71">
        <v>44</v>
      </c>
      <c r="I10" s="71" t="s">
        <v>191</v>
      </c>
      <c r="J10" s="71">
        <v>122</v>
      </c>
      <c r="K10" s="71">
        <v>2</v>
      </c>
      <c r="L10" s="71" t="s">
        <v>191</v>
      </c>
    </row>
    <row r="11" spans="1:13" x14ac:dyDescent="0.25">
      <c r="A11" s="93" t="s">
        <v>282</v>
      </c>
      <c r="B11" s="71">
        <f t="shared" si="2"/>
        <v>6042</v>
      </c>
      <c r="C11" s="71">
        <v>492</v>
      </c>
      <c r="D11" s="71">
        <v>2521</v>
      </c>
      <c r="E11" s="71">
        <v>44</v>
      </c>
      <c r="F11" s="71">
        <v>38</v>
      </c>
      <c r="G11" s="71">
        <v>2287</v>
      </c>
      <c r="H11" s="71">
        <v>49</v>
      </c>
      <c r="I11" s="71">
        <v>84</v>
      </c>
      <c r="J11" s="71">
        <v>527</v>
      </c>
      <c r="K11" s="71" t="s">
        <v>191</v>
      </c>
      <c r="L11" s="71">
        <v>0</v>
      </c>
    </row>
    <row r="12" spans="1:13" x14ac:dyDescent="0.25">
      <c r="A12" s="93" t="s">
        <v>283</v>
      </c>
      <c r="B12" s="71">
        <f t="shared" si="2"/>
        <v>1822</v>
      </c>
      <c r="C12" s="71">
        <v>130</v>
      </c>
      <c r="D12" s="71">
        <v>807</v>
      </c>
      <c r="E12" s="71">
        <v>8</v>
      </c>
      <c r="F12" s="71" t="s">
        <v>191</v>
      </c>
      <c r="G12" s="71">
        <v>766</v>
      </c>
      <c r="H12" s="71">
        <v>17</v>
      </c>
      <c r="I12" s="71" t="s">
        <v>191</v>
      </c>
      <c r="J12" s="71">
        <v>93</v>
      </c>
      <c r="K12" s="71">
        <v>0</v>
      </c>
      <c r="L12" s="71">
        <v>1</v>
      </c>
    </row>
    <row r="13" spans="1:13" x14ac:dyDescent="0.25">
      <c r="A13" s="93" t="s">
        <v>284</v>
      </c>
      <c r="B13" s="71">
        <f t="shared" si="2"/>
        <v>517</v>
      </c>
      <c r="C13" s="71">
        <v>42</v>
      </c>
      <c r="D13" s="71">
        <v>261</v>
      </c>
      <c r="E13" s="71" t="s">
        <v>191</v>
      </c>
      <c r="F13" s="71" t="s">
        <v>191</v>
      </c>
      <c r="G13" s="71">
        <v>185</v>
      </c>
      <c r="H13" s="71">
        <v>9</v>
      </c>
      <c r="I13" s="71" t="s">
        <v>191</v>
      </c>
      <c r="J13" s="71">
        <v>18</v>
      </c>
      <c r="K13" s="71" t="s">
        <v>191</v>
      </c>
      <c r="L13" s="71">
        <v>2</v>
      </c>
    </row>
    <row r="14" spans="1:13" x14ac:dyDescent="0.25">
      <c r="A14" s="93" t="s">
        <v>285</v>
      </c>
      <c r="B14" s="71">
        <f t="shared" si="2"/>
        <v>516</v>
      </c>
      <c r="C14" s="71">
        <v>65</v>
      </c>
      <c r="D14" s="71">
        <v>267</v>
      </c>
      <c r="E14" s="71" t="s">
        <v>191</v>
      </c>
      <c r="F14" s="71" t="s">
        <v>191</v>
      </c>
      <c r="G14" s="71">
        <v>167</v>
      </c>
      <c r="H14" s="71">
        <v>4</v>
      </c>
      <c r="I14" s="71" t="s">
        <v>191</v>
      </c>
      <c r="J14" s="71">
        <v>13</v>
      </c>
      <c r="K14" s="71">
        <v>0</v>
      </c>
      <c r="L14" s="71" t="s">
        <v>191</v>
      </c>
    </row>
    <row r="15" spans="1:13" x14ac:dyDescent="0.25">
      <c r="A15" s="93" t="s">
        <v>286</v>
      </c>
      <c r="B15" s="71">
        <f t="shared" si="2"/>
        <v>413</v>
      </c>
      <c r="C15" s="71">
        <v>64</v>
      </c>
      <c r="D15" s="71">
        <v>228</v>
      </c>
      <c r="E15" s="71" t="s">
        <v>191</v>
      </c>
      <c r="F15" s="71" t="s">
        <v>191</v>
      </c>
      <c r="G15" s="71">
        <v>116</v>
      </c>
      <c r="H15" s="71">
        <v>5</v>
      </c>
      <c r="I15" s="71" t="s">
        <v>191</v>
      </c>
      <c r="J15" s="71" t="s">
        <v>191</v>
      </c>
      <c r="K15" s="71" t="s">
        <v>191</v>
      </c>
      <c r="L15" s="71" t="s">
        <v>191</v>
      </c>
    </row>
    <row r="16" spans="1:13" x14ac:dyDescent="0.25">
      <c r="A16" s="93" t="s">
        <v>287</v>
      </c>
      <c r="B16" s="71">
        <f t="shared" si="2"/>
        <v>5960</v>
      </c>
      <c r="C16" s="71">
        <v>519</v>
      </c>
      <c r="D16" s="71">
        <v>2861</v>
      </c>
      <c r="E16" s="71">
        <v>6</v>
      </c>
      <c r="F16" s="71" t="s">
        <v>191</v>
      </c>
      <c r="G16" s="71">
        <v>2136</v>
      </c>
      <c r="H16" s="71">
        <v>41</v>
      </c>
      <c r="I16" s="71">
        <v>25</v>
      </c>
      <c r="J16" s="71">
        <v>355</v>
      </c>
      <c r="K16" s="71">
        <v>3</v>
      </c>
      <c r="L16" s="71">
        <v>14</v>
      </c>
    </row>
    <row r="17" spans="1:12" x14ac:dyDescent="0.25">
      <c r="A17" s="93" t="s">
        <v>288</v>
      </c>
      <c r="B17" s="71">
        <f t="shared" si="2"/>
        <v>2072</v>
      </c>
      <c r="C17" s="71">
        <v>228</v>
      </c>
      <c r="D17" s="71">
        <v>1086</v>
      </c>
      <c r="E17" s="71" t="s">
        <v>191</v>
      </c>
      <c r="F17" s="71" t="s">
        <v>191</v>
      </c>
      <c r="G17" s="71">
        <v>621</v>
      </c>
      <c r="H17" s="71">
        <v>18</v>
      </c>
      <c r="I17" s="71" t="s">
        <v>191</v>
      </c>
      <c r="J17" s="71">
        <v>107</v>
      </c>
      <c r="K17" s="71">
        <v>5</v>
      </c>
      <c r="L17" s="71">
        <v>7</v>
      </c>
    </row>
    <row r="18" spans="1:12" x14ac:dyDescent="0.25">
      <c r="A18" s="93" t="s">
        <v>289</v>
      </c>
      <c r="B18" s="71">
        <f t="shared" si="2"/>
        <v>5488</v>
      </c>
      <c r="C18" s="71">
        <v>465</v>
      </c>
      <c r="D18" s="71">
        <v>2462</v>
      </c>
      <c r="E18" s="71">
        <v>17</v>
      </c>
      <c r="F18" s="71" t="s">
        <v>191</v>
      </c>
      <c r="G18" s="71">
        <v>1371</v>
      </c>
      <c r="H18" s="71">
        <v>38</v>
      </c>
      <c r="I18" s="71" t="s">
        <v>191</v>
      </c>
      <c r="J18" s="71">
        <v>1133</v>
      </c>
      <c r="K18" s="71">
        <v>2</v>
      </c>
      <c r="L18" s="71" t="s">
        <v>191</v>
      </c>
    </row>
    <row r="19" spans="1:12" x14ac:dyDescent="0.25">
      <c r="A19" s="93" t="s">
        <v>290</v>
      </c>
      <c r="B19" s="71">
        <f t="shared" si="2"/>
        <v>1395</v>
      </c>
      <c r="C19" s="71">
        <v>71</v>
      </c>
      <c r="D19" s="71">
        <v>562</v>
      </c>
      <c r="E19" s="71" t="s">
        <v>191</v>
      </c>
      <c r="F19" s="71" t="s">
        <v>191</v>
      </c>
      <c r="G19" s="71">
        <v>299</v>
      </c>
      <c r="H19" s="71">
        <v>0</v>
      </c>
      <c r="I19" s="71" t="s">
        <v>191</v>
      </c>
      <c r="J19" s="71">
        <v>460</v>
      </c>
      <c r="K19" s="71">
        <v>3</v>
      </c>
      <c r="L19" s="71" t="s">
        <v>191</v>
      </c>
    </row>
    <row r="20" spans="1:12" x14ac:dyDescent="0.25">
      <c r="A20" s="93" t="s">
        <v>291</v>
      </c>
      <c r="B20" s="71">
        <f t="shared" si="2"/>
        <v>2145</v>
      </c>
      <c r="C20" s="71">
        <v>173</v>
      </c>
      <c r="D20" s="71">
        <v>1046</v>
      </c>
      <c r="E20" s="71" t="s">
        <v>191</v>
      </c>
      <c r="F20" s="71">
        <v>18</v>
      </c>
      <c r="G20" s="71">
        <v>865</v>
      </c>
      <c r="H20" s="71">
        <v>21</v>
      </c>
      <c r="I20" s="71">
        <v>19</v>
      </c>
      <c r="J20" s="71" t="s">
        <v>191</v>
      </c>
      <c r="K20" s="71">
        <v>1</v>
      </c>
      <c r="L20" s="71">
        <v>2</v>
      </c>
    </row>
    <row r="21" spans="1:12" x14ac:dyDescent="0.25">
      <c r="A21" s="93" t="s">
        <v>292</v>
      </c>
      <c r="B21" s="71">
        <f t="shared" si="2"/>
        <v>258</v>
      </c>
      <c r="C21" s="71">
        <v>27</v>
      </c>
      <c r="D21" s="71">
        <v>104</v>
      </c>
      <c r="E21" s="71" t="s">
        <v>191</v>
      </c>
      <c r="F21" s="71" t="s">
        <v>191</v>
      </c>
      <c r="G21" s="71">
        <v>86</v>
      </c>
      <c r="H21" s="71">
        <v>0</v>
      </c>
      <c r="I21" s="71" t="s">
        <v>191</v>
      </c>
      <c r="J21" s="71">
        <v>38</v>
      </c>
      <c r="K21" s="71">
        <v>1</v>
      </c>
      <c r="L21" s="71">
        <v>2</v>
      </c>
    </row>
    <row r="22" spans="1:12" x14ac:dyDescent="0.25">
      <c r="A22" s="93" t="s">
        <v>293</v>
      </c>
      <c r="B22" s="71">
        <f t="shared" si="2"/>
        <v>4032</v>
      </c>
      <c r="C22" s="71">
        <v>278</v>
      </c>
      <c r="D22" s="71">
        <v>1779</v>
      </c>
      <c r="E22" s="71" t="s">
        <v>191</v>
      </c>
      <c r="F22" s="71">
        <v>31</v>
      </c>
      <c r="G22" s="71">
        <v>1717</v>
      </c>
      <c r="H22" s="71">
        <v>66</v>
      </c>
      <c r="I22" s="71">
        <v>132</v>
      </c>
      <c r="J22" s="71" t="s">
        <v>191</v>
      </c>
      <c r="K22" s="71">
        <v>8</v>
      </c>
      <c r="L22" s="71">
        <v>21</v>
      </c>
    </row>
    <row r="23" spans="1:12" x14ac:dyDescent="0.25">
      <c r="A23" s="93" t="s">
        <v>294</v>
      </c>
      <c r="B23" s="71">
        <f t="shared" si="2"/>
        <v>1072</v>
      </c>
      <c r="C23" s="71">
        <v>84</v>
      </c>
      <c r="D23" s="71">
        <v>496</v>
      </c>
      <c r="E23" s="71" t="s">
        <v>191</v>
      </c>
      <c r="F23" s="71" t="s">
        <v>191</v>
      </c>
      <c r="G23" s="71">
        <v>349</v>
      </c>
      <c r="H23" s="71">
        <v>2</v>
      </c>
      <c r="I23" s="71" t="s">
        <v>191</v>
      </c>
      <c r="J23" s="71">
        <v>141</v>
      </c>
      <c r="K23" s="71" t="s">
        <v>191</v>
      </c>
      <c r="L23" s="71" t="s">
        <v>191</v>
      </c>
    </row>
    <row r="24" spans="1:12" x14ac:dyDescent="0.25">
      <c r="A24" s="93" t="s">
        <v>295</v>
      </c>
      <c r="B24" s="71">
        <f t="shared" si="2"/>
        <v>1197</v>
      </c>
      <c r="C24" s="71">
        <v>96</v>
      </c>
      <c r="D24" s="71">
        <v>488</v>
      </c>
      <c r="E24" s="71">
        <v>7</v>
      </c>
      <c r="F24" s="71" t="s">
        <v>191</v>
      </c>
      <c r="G24" s="71">
        <v>464</v>
      </c>
      <c r="H24" s="71">
        <v>11</v>
      </c>
      <c r="I24" s="71">
        <v>126</v>
      </c>
      <c r="J24" s="71" t="s">
        <v>191</v>
      </c>
      <c r="K24" s="71" t="s">
        <v>191</v>
      </c>
      <c r="L24" s="71">
        <v>5</v>
      </c>
    </row>
    <row r="25" spans="1:12" x14ac:dyDescent="0.25">
      <c r="A25" s="93" t="s">
        <v>296</v>
      </c>
      <c r="B25" s="71">
        <f t="shared" si="2"/>
        <v>802</v>
      </c>
      <c r="C25" s="71">
        <v>93</v>
      </c>
      <c r="D25" s="71">
        <v>439</v>
      </c>
      <c r="E25" s="71" t="s">
        <v>191</v>
      </c>
      <c r="F25" s="71" t="s">
        <v>191</v>
      </c>
      <c r="G25" s="71">
        <v>200</v>
      </c>
      <c r="H25" s="71">
        <v>1</v>
      </c>
      <c r="I25" s="71" t="s">
        <v>191</v>
      </c>
      <c r="J25" s="71">
        <v>67</v>
      </c>
      <c r="K25" s="71" t="s">
        <v>191</v>
      </c>
      <c r="L25" s="71">
        <v>2</v>
      </c>
    </row>
    <row r="26" spans="1:12" x14ac:dyDescent="0.25">
      <c r="A26" s="93" t="s">
        <v>297</v>
      </c>
      <c r="B26" s="71">
        <f t="shared" si="2"/>
        <v>2544</v>
      </c>
      <c r="C26" s="71">
        <v>203</v>
      </c>
      <c r="D26" s="71">
        <v>1326</v>
      </c>
      <c r="E26" s="71" t="s">
        <v>191</v>
      </c>
      <c r="F26" s="71" t="s">
        <v>191</v>
      </c>
      <c r="G26" s="71">
        <v>840</v>
      </c>
      <c r="H26" s="71">
        <v>25</v>
      </c>
      <c r="I26" s="71" t="s">
        <v>191</v>
      </c>
      <c r="J26" s="71">
        <v>150</v>
      </c>
      <c r="K26" s="71" t="s">
        <v>191</v>
      </c>
      <c r="L26" s="71" t="s">
        <v>191</v>
      </c>
    </row>
    <row r="27" spans="1:12" x14ac:dyDescent="0.25">
      <c r="A27" s="93" t="s">
        <v>298</v>
      </c>
      <c r="B27" s="71">
        <f t="shared" si="2"/>
        <v>697</v>
      </c>
      <c r="C27" s="71">
        <v>51</v>
      </c>
      <c r="D27" s="71">
        <v>277</v>
      </c>
      <c r="E27" s="71" t="s">
        <v>191</v>
      </c>
      <c r="F27" s="71" t="s">
        <v>191</v>
      </c>
      <c r="G27" s="71">
        <v>173</v>
      </c>
      <c r="H27" s="71">
        <v>4</v>
      </c>
      <c r="I27" s="71">
        <v>72</v>
      </c>
      <c r="J27" s="71">
        <v>120</v>
      </c>
      <c r="K27" s="71" t="s">
        <v>191</v>
      </c>
      <c r="L27" s="71" t="s">
        <v>191</v>
      </c>
    </row>
    <row r="28" spans="1:12" x14ac:dyDescent="0.25">
      <c r="A28" s="93" t="s">
        <v>299</v>
      </c>
      <c r="B28" s="71">
        <f t="shared" si="2"/>
        <v>721</v>
      </c>
      <c r="C28" s="71">
        <v>40</v>
      </c>
      <c r="D28" s="71">
        <v>294</v>
      </c>
      <c r="E28" s="71">
        <v>0</v>
      </c>
      <c r="F28" s="71" t="s">
        <v>191</v>
      </c>
      <c r="G28" s="71">
        <v>183</v>
      </c>
      <c r="H28" s="71">
        <v>3</v>
      </c>
      <c r="I28" s="71">
        <v>40</v>
      </c>
      <c r="J28" s="71">
        <v>159</v>
      </c>
      <c r="K28" s="71" t="s">
        <v>191</v>
      </c>
      <c r="L28" s="71">
        <v>2</v>
      </c>
    </row>
    <row r="29" spans="1:12" x14ac:dyDescent="0.25">
      <c r="A29" s="93" t="s">
        <v>300</v>
      </c>
      <c r="B29" s="71">
        <f t="shared" si="2"/>
        <v>619</v>
      </c>
      <c r="C29" s="71">
        <v>77</v>
      </c>
      <c r="D29" s="71">
        <v>277</v>
      </c>
      <c r="E29" s="71" t="s">
        <v>191</v>
      </c>
      <c r="F29" s="71" t="s">
        <v>191</v>
      </c>
      <c r="G29" s="71">
        <v>224</v>
      </c>
      <c r="H29" s="71">
        <v>15</v>
      </c>
      <c r="I29" s="71">
        <v>15</v>
      </c>
      <c r="J29" s="71">
        <v>10</v>
      </c>
      <c r="K29" s="71" t="s">
        <v>191</v>
      </c>
      <c r="L29" s="71">
        <v>1</v>
      </c>
    </row>
    <row r="30" spans="1:12" x14ac:dyDescent="0.25">
      <c r="A30" s="93" t="s">
        <v>301</v>
      </c>
      <c r="B30" s="71">
        <f t="shared" si="2"/>
        <v>1353</v>
      </c>
      <c r="C30" s="71">
        <v>150</v>
      </c>
      <c r="D30" s="71">
        <v>719</v>
      </c>
      <c r="E30" s="71" t="s">
        <v>191</v>
      </c>
      <c r="F30" s="71" t="s">
        <v>191</v>
      </c>
      <c r="G30" s="71">
        <v>473</v>
      </c>
      <c r="H30" s="71">
        <v>8</v>
      </c>
      <c r="I30" s="71" t="s">
        <v>191</v>
      </c>
      <c r="J30" s="71" t="s">
        <v>191</v>
      </c>
      <c r="K30" s="71" t="s">
        <v>191</v>
      </c>
      <c r="L30" s="71">
        <v>3</v>
      </c>
    </row>
    <row r="31" spans="1:12" x14ac:dyDescent="0.25">
      <c r="A31" s="93" t="s">
        <v>302</v>
      </c>
      <c r="B31" s="71">
        <f t="shared" si="2"/>
        <v>256</v>
      </c>
      <c r="C31" s="71">
        <v>13</v>
      </c>
      <c r="D31" s="71">
        <v>116</v>
      </c>
      <c r="E31" s="71" t="s">
        <v>191</v>
      </c>
      <c r="F31" s="71" t="s">
        <v>191</v>
      </c>
      <c r="G31" s="71">
        <v>101</v>
      </c>
      <c r="H31" s="71">
        <v>0</v>
      </c>
      <c r="I31" s="71" t="s">
        <v>191</v>
      </c>
      <c r="J31" s="71">
        <v>26</v>
      </c>
      <c r="K31" s="71" t="s">
        <v>191</v>
      </c>
      <c r="L31" s="71" t="s">
        <v>191</v>
      </c>
    </row>
    <row r="32" spans="1:12" x14ac:dyDescent="0.25">
      <c r="A32" s="93" t="s">
        <v>303</v>
      </c>
      <c r="B32" s="72">
        <f t="shared" si="2"/>
        <v>916</v>
      </c>
      <c r="C32" s="71">
        <v>56</v>
      </c>
      <c r="D32" s="71">
        <v>488</v>
      </c>
      <c r="E32" s="71" t="s">
        <v>191</v>
      </c>
      <c r="F32" s="71" t="s">
        <v>191</v>
      </c>
      <c r="G32" s="71">
        <v>261</v>
      </c>
      <c r="H32" s="71">
        <v>2</v>
      </c>
      <c r="I32" s="71" t="s">
        <v>191</v>
      </c>
      <c r="J32" s="71">
        <v>109</v>
      </c>
      <c r="K32" s="71" t="s">
        <v>191</v>
      </c>
      <c r="L32" s="71" t="s">
        <v>191</v>
      </c>
    </row>
    <row r="33" spans="1:12" x14ac:dyDescent="0.25">
      <c r="A33" s="93" t="s">
        <v>304</v>
      </c>
      <c r="B33" s="71">
        <f t="shared" si="2"/>
        <v>2241</v>
      </c>
      <c r="C33" s="71">
        <v>169</v>
      </c>
      <c r="D33" s="71">
        <v>1053</v>
      </c>
      <c r="E33" s="71" t="s">
        <v>191</v>
      </c>
      <c r="F33" s="71" t="s">
        <v>191</v>
      </c>
      <c r="G33" s="71">
        <v>535</v>
      </c>
      <c r="H33" s="71">
        <v>4</v>
      </c>
      <c r="I33" s="71" t="s">
        <v>191</v>
      </c>
      <c r="J33" s="71">
        <v>475</v>
      </c>
      <c r="K33" s="71" t="s">
        <v>191</v>
      </c>
      <c r="L33" s="71">
        <v>5</v>
      </c>
    </row>
    <row r="34" spans="1:12" x14ac:dyDescent="0.25">
      <c r="A34" s="93" t="s">
        <v>305</v>
      </c>
      <c r="B34" s="71">
        <f t="shared" si="2"/>
        <v>1703</v>
      </c>
      <c r="C34" s="71">
        <v>113</v>
      </c>
      <c r="D34" s="71">
        <v>689</v>
      </c>
      <c r="E34" s="71" t="s">
        <v>191</v>
      </c>
      <c r="F34" s="71" t="s">
        <v>191</v>
      </c>
      <c r="G34" s="71">
        <v>379</v>
      </c>
      <c r="H34" s="71">
        <v>7</v>
      </c>
      <c r="I34" s="71" t="s">
        <v>191</v>
      </c>
      <c r="J34" s="71">
        <v>515</v>
      </c>
      <c r="K34" s="71" t="s">
        <v>191</v>
      </c>
      <c r="L34" s="71" t="s">
        <v>191</v>
      </c>
    </row>
    <row r="35" spans="1:12" ht="13.5" thickBot="1" x14ac:dyDescent="0.3">
      <c r="A35" s="93" t="s">
        <v>306</v>
      </c>
      <c r="B35" s="73">
        <f t="shared" si="2"/>
        <v>241</v>
      </c>
      <c r="C35" s="71">
        <v>3</v>
      </c>
      <c r="D35" s="71">
        <v>37</v>
      </c>
      <c r="E35" s="71" t="s">
        <v>191</v>
      </c>
      <c r="F35" s="71" t="s">
        <v>191</v>
      </c>
      <c r="G35" s="71">
        <v>89</v>
      </c>
      <c r="H35" s="71">
        <v>0</v>
      </c>
      <c r="I35" s="71" t="s">
        <v>191</v>
      </c>
      <c r="J35" s="71">
        <v>112</v>
      </c>
      <c r="K35" s="71" t="s">
        <v>191</v>
      </c>
      <c r="L35" s="71" t="s">
        <v>191</v>
      </c>
    </row>
    <row r="36" spans="1:12" ht="13.5" customHeight="1" x14ac:dyDescent="0.25">
      <c r="A36" s="500" t="s">
        <v>748</v>
      </c>
      <c r="B36" s="500"/>
      <c r="C36" s="500"/>
      <c r="D36" s="500"/>
      <c r="E36" s="500"/>
      <c r="F36" s="500"/>
      <c r="G36" s="500"/>
      <c r="H36" s="500"/>
      <c r="I36" s="500"/>
      <c r="J36" s="500"/>
      <c r="K36" s="500"/>
      <c r="L36" s="500"/>
    </row>
    <row r="37" spans="1:12" ht="13.5" customHeight="1" x14ac:dyDescent="0.25">
      <c r="A37" s="501"/>
      <c r="B37" s="501"/>
      <c r="C37" s="501"/>
      <c r="D37" s="501"/>
      <c r="E37" s="501"/>
      <c r="F37" s="501"/>
      <c r="G37" s="501"/>
      <c r="H37" s="501"/>
      <c r="I37" s="501"/>
      <c r="J37" s="501"/>
      <c r="K37" s="501"/>
      <c r="L37" s="501"/>
    </row>
    <row r="38" spans="1:12" ht="13.5" customHeight="1" x14ac:dyDescent="0.25">
      <c r="A38" s="501" t="s">
        <v>786</v>
      </c>
      <c r="B38" s="501"/>
      <c r="C38" s="501"/>
      <c r="D38" s="501"/>
      <c r="E38" s="501"/>
      <c r="F38" s="501"/>
      <c r="G38" s="501"/>
      <c r="H38" s="501"/>
      <c r="I38" s="501"/>
      <c r="J38" s="501"/>
      <c r="K38" s="501"/>
      <c r="L38" s="501"/>
    </row>
    <row r="39" spans="1:12" ht="15" customHeight="1" x14ac:dyDescent="0.25">
      <c r="A39" s="8" t="s">
        <v>262</v>
      </c>
      <c r="B39" s="8"/>
      <c r="C39" s="8"/>
      <c r="D39" s="8"/>
      <c r="E39" s="8"/>
      <c r="F39" s="8"/>
      <c r="G39" s="8"/>
      <c r="H39" s="8"/>
      <c r="I39" s="8"/>
      <c r="J39" s="8"/>
      <c r="K39" s="8"/>
      <c r="L39" s="8"/>
    </row>
  </sheetData>
  <mergeCells count="7">
    <mergeCell ref="A38:L38"/>
    <mergeCell ref="A36:L37"/>
    <mergeCell ref="A1:L1"/>
    <mergeCell ref="A2:L2"/>
    <mergeCell ref="A3:L3"/>
    <mergeCell ref="A4:L4"/>
    <mergeCell ref="A5:L5"/>
  </mergeCells>
  <conditionalFormatting sqref="B8:L8 B9:B35">
    <cfRule type="cellIs" dxfId="53" priority="2" operator="equal">
      <formula>0</formula>
    </cfRule>
  </conditionalFormatting>
  <hyperlinks>
    <hyperlink ref="M2" location="Contenido!A1" display="Contenido" xr:uid="{CD090BE6-FB99-4A50-A5A3-52A9A835A565}"/>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91CBE-1A1F-4764-97F1-866748D7C9FC}">
  <sheetPr codeName="Hoja175">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795</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277832FF-5131-47E0-AAEC-E6E23E7A7765}"/>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ACEC-61F1-4A8D-A38D-01F4400767B8}">
  <sheetPr codeName="Hoja176">
    <tabColor rgb="FFAFCAFF"/>
    <pageSetUpPr fitToPage="1"/>
  </sheetPr>
  <dimension ref="A1:M43"/>
  <sheetViews>
    <sheetView showGridLines="0" showOutlineSymbols="0" showWhiteSpace="0" zoomScaleNormal="100" workbookViewId="0">
      <selection activeCell="C35" sqref="C35"/>
    </sheetView>
  </sheetViews>
  <sheetFormatPr baseColWidth="10" defaultColWidth="11" defaultRowHeight="13" x14ac:dyDescent="0.25"/>
  <cols>
    <col min="1" max="1" width="20.33203125" style="4" customWidth="1"/>
    <col min="2" max="12" width="8.58203125" style="4" customWidth="1"/>
    <col min="13" max="13" width="11" style="8" customWidth="1"/>
    <col min="14" max="16384" width="11" style="8"/>
  </cols>
  <sheetData>
    <row r="1" spans="1:13" ht="14.5" x14ac:dyDescent="0.25">
      <c r="A1" s="462" t="s">
        <v>798</v>
      </c>
      <c r="B1" s="462"/>
      <c r="C1" s="462"/>
      <c r="D1" s="462"/>
      <c r="E1" s="462"/>
      <c r="F1" s="462"/>
      <c r="G1" s="462"/>
      <c r="H1" s="462"/>
      <c r="I1" s="462"/>
      <c r="J1" s="462"/>
      <c r="K1" s="462"/>
      <c r="L1" s="462"/>
      <c r="M1" s="19"/>
    </row>
    <row r="2" spans="1:13" ht="14.5" x14ac:dyDescent="0.25">
      <c r="A2" s="462" t="s">
        <v>797</v>
      </c>
      <c r="B2" s="462"/>
      <c r="C2" s="462"/>
      <c r="D2" s="462"/>
      <c r="E2" s="462"/>
      <c r="F2" s="462"/>
      <c r="G2" s="462"/>
      <c r="H2" s="462"/>
      <c r="I2" s="462"/>
      <c r="J2" s="462"/>
      <c r="K2" s="462"/>
      <c r="L2" s="462"/>
      <c r="M2" s="91" t="s">
        <v>0</v>
      </c>
    </row>
    <row r="3" spans="1:13" ht="14.5" x14ac:dyDescent="0.25">
      <c r="A3" s="462" t="s">
        <v>272</v>
      </c>
      <c r="B3" s="462"/>
      <c r="C3" s="462"/>
      <c r="D3" s="462"/>
      <c r="E3" s="462"/>
      <c r="F3" s="462"/>
      <c r="G3" s="462"/>
      <c r="H3" s="462"/>
      <c r="I3" s="462"/>
      <c r="J3" s="462"/>
      <c r="K3" s="462"/>
      <c r="L3" s="462"/>
      <c r="M3" s="6"/>
    </row>
    <row r="4" spans="1:13" ht="14.5" x14ac:dyDescent="0.25">
      <c r="A4" s="462" t="s">
        <v>901</v>
      </c>
      <c r="B4" s="462"/>
      <c r="C4" s="462"/>
      <c r="D4" s="462"/>
      <c r="E4" s="462"/>
      <c r="F4" s="462"/>
      <c r="G4" s="462"/>
      <c r="H4" s="462"/>
      <c r="I4" s="462"/>
      <c r="J4" s="462"/>
      <c r="K4" s="462"/>
      <c r="L4" s="462"/>
    </row>
    <row r="5" spans="1:13" ht="14.5" x14ac:dyDescent="0.25">
      <c r="A5" s="462" t="s">
        <v>909</v>
      </c>
      <c r="B5" s="462"/>
      <c r="C5" s="462"/>
      <c r="D5" s="462"/>
      <c r="E5" s="462"/>
      <c r="F5" s="462"/>
      <c r="G5" s="462"/>
      <c r="H5" s="462"/>
      <c r="I5" s="462"/>
      <c r="J5" s="462"/>
      <c r="K5" s="462"/>
      <c r="L5" s="462"/>
    </row>
    <row r="6" spans="1:13" s="37" customFormat="1" ht="42" customHeight="1" x14ac:dyDescent="0.25">
      <c r="A6" s="150" t="s">
        <v>273</v>
      </c>
      <c r="B6" s="155" t="s">
        <v>188</v>
      </c>
      <c r="C6" s="155" t="s">
        <v>990</v>
      </c>
      <c r="D6" s="155" t="s">
        <v>985</v>
      </c>
      <c r="E6" s="155" t="s">
        <v>986</v>
      </c>
      <c r="F6" s="155" t="s">
        <v>242</v>
      </c>
      <c r="G6" s="155" t="s">
        <v>991</v>
      </c>
      <c r="H6" s="155" t="s">
        <v>987</v>
      </c>
      <c r="I6" s="155" t="s">
        <v>988</v>
      </c>
      <c r="J6" s="155" t="s">
        <v>989</v>
      </c>
      <c r="K6" s="155" t="s">
        <v>215</v>
      </c>
      <c r="L6" s="155" t="s">
        <v>793</v>
      </c>
      <c r="M6" s="44"/>
    </row>
    <row r="7" spans="1:13" ht="6.75" customHeight="1" x14ac:dyDescent="0.25">
      <c r="B7" s="156"/>
      <c r="C7" s="156"/>
      <c r="D7" s="156"/>
      <c r="E7" s="156"/>
      <c r="F7" s="156"/>
      <c r="G7" s="156"/>
      <c r="H7" s="156"/>
      <c r="I7" s="156"/>
      <c r="J7" s="156"/>
      <c r="K7" s="156"/>
      <c r="L7" s="156"/>
    </row>
    <row r="8" spans="1:13" ht="15" customHeight="1" x14ac:dyDescent="0.25">
      <c r="A8" s="157" t="s">
        <v>188</v>
      </c>
      <c r="B8" s="70">
        <f>SUM(C8:L8)</f>
        <v>39946</v>
      </c>
      <c r="C8" s="70">
        <f t="shared" ref="C8:L8" si="0">SUM(C9:C35)</f>
        <v>3056</v>
      </c>
      <c r="D8" s="70">
        <f t="shared" si="0"/>
        <v>18573</v>
      </c>
      <c r="E8" s="70">
        <f t="shared" si="0"/>
        <v>147</v>
      </c>
      <c r="F8" s="70">
        <f t="shared" si="0"/>
        <v>81</v>
      </c>
      <c r="G8" s="70">
        <f t="shared" si="0"/>
        <v>12401</v>
      </c>
      <c r="H8" s="70">
        <f t="shared" si="0"/>
        <v>343</v>
      </c>
      <c r="I8" s="70">
        <f t="shared" si="0"/>
        <v>509</v>
      </c>
      <c r="J8" s="70">
        <f t="shared" si="0"/>
        <v>4756</v>
      </c>
      <c r="K8" s="70">
        <f t="shared" si="0"/>
        <v>18</v>
      </c>
      <c r="L8" s="70">
        <f t="shared" si="0"/>
        <v>62</v>
      </c>
      <c r="M8" s="158"/>
    </row>
    <row r="9" spans="1:13" x14ac:dyDescent="0.25">
      <c r="A9" s="93" t="s">
        <v>280</v>
      </c>
      <c r="B9" s="71">
        <f>SUM(C9:L9)</f>
        <v>3062</v>
      </c>
      <c r="C9" s="71">
        <v>198</v>
      </c>
      <c r="D9" s="71">
        <v>1439</v>
      </c>
      <c r="E9" s="71">
        <v>58</v>
      </c>
      <c r="F9" s="71" t="s">
        <v>191</v>
      </c>
      <c r="G9" s="71">
        <v>991</v>
      </c>
      <c r="H9" s="71">
        <v>22</v>
      </c>
      <c r="I9" s="71">
        <v>36</v>
      </c>
      <c r="J9" s="71">
        <v>318</v>
      </c>
      <c r="K9" s="71">
        <v>0</v>
      </c>
      <c r="L9" s="71">
        <v>0</v>
      </c>
    </row>
    <row r="10" spans="1:13" x14ac:dyDescent="0.25">
      <c r="A10" s="93" t="s">
        <v>281</v>
      </c>
      <c r="B10" s="71">
        <f t="shared" ref="B10:B35" si="1">SUM(C10:L10)</f>
        <v>1744</v>
      </c>
      <c r="C10" s="71">
        <v>106</v>
      </c>
      <c r="D10" s="71">
        <v>780</v>
      </c>
      <c r="E10" s="71">
        <v>14</v>
      </c>
      <c r="F10" s="71" t="s">
        <v>191</v>
      </c>
      <c r="G10" s="71">
        <v>700</v>
      </c>
      <c r="H10" s="71">
        <v>37</v>
      </c>
      <c r="I10" s="71" t="s">
        <v>191</v>
      </c>
      <c r="J10" s="71">
        <v>106</v>
      </c>
      <c r="K10" s="71">
        <v>1</v>
      </c>
      <c r="L10" s="71" t="s">
        <v>191</v>
      </c>
    </row>
    <row r="11" spans="1:13" x14ac:dyDescent="0.25">
      <c r="A11" s="93" t="s">
        <v>282</v>
      </c>
      <c r="B11" s="71">
        <f t="shared" si="1"/>
        <v>3549</v>
      </c>
      <c r="C11" s="71">
        <v>270</v>
      </c>
      <c r="D11" s="71">
        <v>1531</v>
      </c>
      <c r="E11" s="71">
        <v>43</v>
      </c>
      <c r="F11" s="71">
        <v>32</v>
      </c>
      <c r="G11" s="71">
        <v>1061</v>
      </c>
      <c r="H11" s="71">
        <v>36</v>
      </c>
      <c r="I11" s="71">
        <v>81</v>
      </c>
      <c r="J11" s="71">
        <v>495</v>
      </c>
      <c r="K11" s="71" t="s">
        <v>191</v>
      </c>
      <c r="L11" s="71">
        <v>0</v>
      </c>
    </row>
    <row r="12" spans="1:13" x14ac:dyDescent="0.25">
      <c r="A12" s="93" t="s">
        <v>283</v>
      </c>
      <c r="B12" s="71">
        <f t="shared" si="1"/>
        <v>1609</v>
      </c>
      <c r="C12" s="71">
        <v>113</v>
      </c>
      <c r="D12" s="71">
        <v>722</v>
      </c>
      <c r="E12" s="71">
        <v>8</v>
      </c>
      <c r="F12" s="71" t="s">
        <v>191</v>
      </c>
      <c r="G12" s="71">
        <v>666</v>
      </c>
      <c r="H12" s="71">
        <v>15</v>
      </c>
      <c r="I12" s="71" t="s">
        <v>191</v>
      </c>
      <c r="J12" s="71">
        <v>84</v>
      </c>
      <c r="K12" s="71">
        <v>0</v>
      </c>
      <c r="L12" s="71">
        <v>1</v>
      </c>
    </row>
    <row r="13" spans="1:13" x14ac:dyDescent="0.25">
      <c r="A13" s="93" t="s">
        <v>284</v>
      </c>
      <c r="B13" s="71">
        <f t="shared" si="1"/>
        <v>418</v>
      </c>
      <c r="C13" s="71">
        <v>33</v>
      </c>
      <c r="D13" s="71">
        <v>220</v>
      </c>
      <c r="E13" s="71" t="s">
        <v>191</v>
      </c>
      <c r="F13" s="71" t="s">
        <v>191</v>
      </c>
      <c r="G13" s="71">
        <v>138</v>
      </c>
      <c r="H13" s="71">
        <v>7</v>
      </c>
      <c r="I13" s="71" t="s">
        <v>191</v>
      </c>
      <c r="J13" s="71">
        <v>18</v>
      </c>
      <c r="K13" s="71" t="s">
        <v>191</v>
      </c>
      <c r="L13" s="71">
        <v>2</v>
      </c>
    </row>
    <row r="14" spans="1:13" x14ac:dyDescent="0.25">
      <c r="A14" s="93" t="s">
        <v>285</v>
      </c>
      <c r="B14" s="71">
        <f t="shared" si="1"/>
        <v>279</v>
      </c>
      <c r="C14" s="71">
        <v>23</v>
      </c>
      <c r="D14" s="71">
        <v>154</v>
      </c>
      <c r="E14" s="71" t="s">
        <v>191</v>
      </c>
      <c r="F14" s="71" t="s">
        <v>191</v>
      </c>
      <c r="G14" s="71">
        <v>90</v>
      </c>
      <c r="H14" s="71">
        <v>2</v>
      </c>
      <c r="I14" s="71" t="s">
        <v>191</v>
      </c>
      <c r="J14" s="71">
        <v>10</v>
      </c>
      <c r="K14" s="71">
        <v>0</v>
      </c>
      <c r="L14" s="71" t="s">
        <v>191</v>
      </c>
    </row>
    <row r="15" spans="1:13" x14ac:dyDescent="0.25">
      <c r="A15" s="93" t="s">
        <v>286</v>
      </c>
      <c r="B15" s="71">
        <f t="shared" si="1"/>
        <v>277</v>
      </c>
      <c r="C15" s="71">
        <v>33</v>
      </c>
      <c r="D15" s="71">
        <v>161</v>
      </c>
      <c r="E15" s="71" t="s">
        <v>191</v>
      </c>
      <c r="F15" s="71" t="s">
        <v>191</v>
      </c>
      <c r="G15" s="71">
        <v>81</v>
      </c>
      <c r="H15" s="71">
        <v>2</v>
      </c>
      <c r="I15" s="71" t="s">
        <v>191</v>
      </c>
      <c r="J15" s="71" t="s">
        <v>191</v>
      </c>
      <c r="K15" s="71" t="s">
        <v>191</v>
      </c>
      <c r="L15" s="71" t="s">
        <v>191</v>
      </c>
    </row>
    <row r="16" spans="1:13" x14ac:dyDescent="0.25">
      <c r="A16" s="93" t="s">
        <v>287</v>
      </c>
      <c r="B16" s="71">
        <f t="shared" si="1"/>
        <v>4507</v>
      </c>
      <c r="C16" s="71">
        <v>411</v>
      </c>
      <c r="D16" s="71">
        <v>2303</v>
      </c>
      <c r="E16" s="71">
        <v>6</v>
      </c>
      <c r="F16" s="71" t="s">
        <v>191</v>
      </c>
      <c r="G16" s="71">
        <v>1428</v>
      </c>
      <c r="H16" s="71">
        <v>34</v>
      </c>
      <c r="I16" s="71">
        <v>25</v>
      </c>
      <c r="J16" s="71">
        <v>285</v>
      </c>
      <c r="K16" s="71">
        <v>1</v>
      </c>
      <c r="L16" s="71">
        <v>14</v>
      </c>
    </row>
    <row r="17" spans="1:12" x14ac:dyDescent="0.25">
      <c r="A17" s="93" t="s">
        <v>288</v>
      </c>
      <c r="B17" s="71">
        <f t="shared" si="1"/>
        <v>1828</v>
      </c>
      <c r="C17" s="71">
        <v>197</v>
      </c>
      <c r="D17" s="71">
        <v>973</v>
      </c>
      <c r="E17" s="71" t="s">
        <v>191</v>
      </c>
      <c r="F17" s="71" t="s">
        <v>191</v>
      </c>
      <c r="G17" s="71">
        <v>528</v>
      </c>
      <c r="H17" s="71">
        <v>15</v>
      </c>
      <c r="I17" s="71" t="s">
        <v>191</v>
      </c>
      <c r="J17" s="71">
        <v>105</v>
      </c>
      <c r="K17" s="71">
        <v>3</v>
      </c>
      <c r="L17" s="71">
        <v>7</v>
      </c>
    </row>
    <row r="18" spans="1:12" x14ac:dyDescent="0.25">
      <c r="A18" s="93" t="s">
        <v>289</v>
      </c>
      <c r="B18" s="71">
        <f t="shared" si="1"/>
        <v>5297</v>
      </c>
      <c r="C18" s="71">
        <v>435</v>
      </c>
      <c r="D18" s="71">
        <v>2406</v>
      </c>
      <c r="E18" s="71">
        <v>17</v>
      </c>
      <c r="F18" s="71" t="s">
        <v>191</v>
      </c>
      <c r="G18" s="71">
        <v>1286</v>
      </c>
      <c r="H18" s="71">
        <v>38</v>
      </c>
      <c r="I18" s="71" t="s">
        <v>191</v>
      </c>
      <c r="J18" s="71">
        <v>1113</v>
      </c>
      <c r="K18" s="71">
        <v>2</v>
      </c>
      <c r="L18" s="71" t="s">
        <v>191</v>
      </c>
    </row>
    <row r="19" spans="1:12" x14ac:dyDescent="0.25">
      <c r="A19" s="93" t="s">
        <v>290</v>
      </c>
      <c r="B19" s="71">
        <f t="shared" si="1"/>
        <v>1360</v>
      </c>
      <c r="C19" s="71">
        <v>69</v>
      </c>
      <c r="D19" s="71">
        <v>542</v>
      </c>
      <c r="E19" s="71" t="s">
        <v>191</v>
      </c>
      <c r="F19" s="71" t="s">
        <v>191</v>
      </c>
      <c r="G19" s="71">
        <v>293</v>
      </c>
      <c r="H19" s="71">
        <v>0</v>
      </c>
      <c r="I19" s="71" t="s">
        <v>191</v>
      </c>
      <c r="J19" s="71">
        <v>453</v>
      </c>
      <c r="K19" s="71">
        <v>3</v>
      </c>
      <c r="L19" s="71" t="s">
        <v>191</v>
      </c>
    </row>
    <row r="20" spans="1:12" x14ac:dyDescent="0.25">
      <c r="A20" s="93" t="s">
        <v>291</v>
      </c>
      <c r="B20" s="71">
        <f t="shared" si="1"/>
        <v>1780</v>
      </c>
      <c r="C20" s="71">
        <v>154</v>
      </c>
      <c r="D20" s="71">
        <v>875</v>
      </c>
      <c r="E20" s="71" t="s">
        <v>191</v>
      </c>
      <c r="F20" s="71">
        <v>18</v>
      </c>
      <c r="G20" s="71">
        <v>694</v>
      </c>
      <c r="H20" s="71">
        <v>21</v>
      </c>
      <c r="I20" s="71">
        <v>15</v>
      </c>
      <c r="J20" s="71" t="s">
        <v>191</v>
      </c>
      <c r="K20" s="71">
        <v>1</v>
      </c>
      <c r="L20" s="71">
        <v>2</v>
      </c>
    </row>
    <row r="21" spans="1:12" x14ac:dyDescent="0.25">
      <c r="A21" s="93" t="s">
        <v>292</v>
      </c>
      <c r="B21" s="71">
        <f t="shared" si="1"/>
        <v>199</v>
      </c>
      <c r="C21" s="71">
        <v>22</v>
      </c>
      <c r="D21" s="71">
        <v>81</v>
      </c>
      <c r="E21" s="71" t="s">
        <v>191</v>
      </c>
      <c r="F21" s="71" t="s">
        <v>191</v>
      </c>
      <c r="G21" s="71">
        <v>62</v>
      </c>
      <c r="H21" s="71">
        <v>0</v>
      </c>
      <c r="I21" s="71" t="s">
        <v>191</v>
      </c>
      <c r="J21" s="71">
        <v>33</v>
      </c>
      <c r="K21" s="71">
        <v>0</v>
      </c>
      <c r="L21" s="71">
        <v>1</v>
      </c>
    </row>
    <row r="22" spans="1:12" x14ac:dyDescent="0.25">
      <c r="A22" s="93" t="s">
        <v>293</v>
      </c>
      <c r="B22" s="71">
        <f t="shared" si="1"/>
        <v>2725</v>
      </c>
      <c r="C22" s="71">
        <v>184</v>
      </c>
      <c r="D22" s="71">
        <v>1249</v>
      </c>
      <c r="E22" s="71" t="s">
        <v>191</v>
      </c>
      <c r="F22" s="71">
        <v>31</v>
      </c>
      <c r="G22" s="71">
        <v>1066</v>
      </c>
      <c r="H22" s="71">
        <v>51</v>
      </c>
      <c r="I22" s="71">
        <v>119</v>
      </c>
      <c r="J22" s="71" t="s">
        <v>191</v>
      </c>
      <c r="K22" s="71">
        <v>7</v>
      </c>
      <c r="L22" s="71">
        <v>18</v>
      </c>
    </row>
    <row r="23" spans="1:12" x14ac:dyDescent="0.25">
      <c r="A23" s="93" t="s">
        <v>294</v>
      </c>
      <c r="B23" s="71">
        <f t="shared" si="1"/>
        <v>1050</v>
      </c>
      <c r="C23" s="71">
        <v>81</v>
      </c>
      <c r="D23" s="71">
        <v>490</v>
      </c>
      <c r="E23" s="71" t="s">
        <v>191</v>
      </c>
      <c r="F23" s="71" t="s">
        <v>191</v>
      </c>
      <c r="G23" s="71">
        <v>338</v>
      </c>
      <c r="H23" s="71">
        <v>2</v>
      </c>
      <c r="I23" s="71" t="s">
        <v>191</v>
      </c>
      <c r="J23" s="71">
        <v>139</v>
      </c>
      <c r="K23" s="71" t="s">
        <v>191</v>
      </c>
      <c r="L23" s="71" t="s">
        <v>191</v>
      </c>
    </row>
    <row r="24" spans="1:12" x14ac:dyDescent="0.25">
      <c r="A24" s="93" t="s">
        <v>295</v>
      </c>
      <c r="B24" s="71">
        <f t="shared" si="1"/>
        <v>1076</v>
      </c>
      <c r="C24" s="71">
        <v>88</v>
      </c>
      <c r="D24" s="71">
        <v>429</v>
      </c>
      <c r="E24" s="71">
        <v>1</v>
      </c>
      <c r="F24" s="71" t="s">
        <v>191</v>
      </c>
      <c r="G24" s="71">
        <v>418</v>
      </c>
      <c r="H24" s="71">
        <v>11</v>
      </c>
      <c r="I24" s="71">
        <v>124</v>
      </c>
      <c r="J24" s="71" t="s">
        <v>191</v>
      </c>
      <c r="K24" s="71" t="s">
        <v>191</v>
      </c>
      <c r="L24" s="71">
        <v>5</v>
      </c>
    </row>
    <row r="25" spans="1:12" x14ac:dyDescent="0.25">
      <c r="A25" s="93" t="s">
        <v>296</v>
      </c>
      <c r="B25" s="71">
        <f t="shared" si="1"/>
        <v>462</v>
      </c>
      <c r="C25" s="71">
        <v>36</v>
      </c>
      <c r="D25" s="71">
        <v>263</v>
      </c>
      <c r="E25" s="71" t="s">
        <v>191</v>
      </c>
      <c r="F25" s="71" t="s">
        <v>191</v>
      </c>
      <c r="G25" s="71">
        <v>94</v>
      </c>
      <c r="H25" s="71">
        <v>1</v>
      </c>
      <c r="I25" s="71" t="s">
        <v>191</v>
      </c>
      <c r="J25" s="71">
        <v>66</v>
      </c>
      <c r="K25" s="71" t="s">
        <v>191</v>
      </c>
      <c r="L25" s="71">
        <v>2</v>
      </c>
    </row>
    <row r="26" spans="1:12" x14ac:dyDescent="0.25">
      <c r="A26" s="93" t="s">
        <v>297</v>
      </c>
      <c r="B26" s="71">
        <f t="shared" si="1"/>
        <v>1726</v>
      </c>
      <c r="C26" s="71">
        <v>137</v>
      </c>
      <c r="D26" s="71">
        <v>831</v>
      </c>
      <c r="E26" s="71" t="s">
        <v>191</v>
      </c>
      <c r="F26" s="71" t="s">
        <v>191</v>
      </c>
      <c r="G26" s="71">
        <v>589</v>
      </c>
      <c r="H26" s="71">
        <v>22</v>
      </c>
      <c r="I26" s="71" t="s">
        <v>191</v>
      </c>
      <c r="J26" s="71">
        <v>147</v>
      </c>
      <c r="K26" s="71" t="s">
        <v>191</v>
      </c>
      <c r="L26" s="71" t="s">
        <v>191</v>
      </c>
    </row>
    <row r="27" spans="1:12" x14ac:dyDescent="0.25">
      <c r="A27" s="93" t="s">
        <v>298</v>
      </c>
      <c r="B27" s="71">
        <f t="shared" si="1"/>
        <v>642</v>
      </c>
      <c r="C27" s="71">
        <v>47</v>
      </c>
      <c r="D27" s="71">
        <v>262</v>
      </c>
      <c r="E27" s="71" t="s">
        <v>191</v>
      </c>
      <c r="F27" s="71" t="s">
        <v>191</v>
      </c>
      <c r="G27" s="71">
        <v>152</v>
      </c>
      <c r="H27" s="71">
        <v>4</v>
      </c>
      <c r="I27" s="71">
        <v>67</v>
      </c>
      <c r="J27" s="71">
        <v>110</v>
      </c>
      <c r="K27" s="71" t="s">
        <v>191</v>
      </c>
      <c r="L27" s="71" t="s">
        <v>191</v>
      </c>
    </row>
    <row r="28" spans="1:12" x14ac:dyDescent="0.25">
      <c r="A28" s="93" t="s">
        <v>299</v>
      </c>
      <c r="B28" s="71">
        <f t="shared" si="1"/>
        <v>626</v>
      </c>
      <c r="C28" s="71">
        <v>37</v>
      </c>
      <c r="D28" s="71">
        <v>245</v>
      </c>
      <c r="E28" s="71">
        <v>0</v>
      </c>
      <c r="F28" s="71" t="s">
        <v>191</v>
      </c>
      <c r="G28" s="71">
        <v>154</v>
      </c>
      <c r="H28" s="71">
        <v>3</v>
      </c>
      <c r="I28" s="71">
        <v>40</v>
      </c>
      <c r="J28" s="71">
        <v>146</v>
      </c>
      <c r="K28" s="71" t="s">
        <v>191</v>
      </c>
      <c r="L28" s="71">
        <v>1</v>
      </c>
    </row>
    <row r="29" spans="1:12" x14ac:dyDescent="0.25">
      <c r="A29" s="93" t="s">
        <v>300</v>
      </c>
      <c r="B29" s="71">
        <f t="shared" si="1"/>
        <v>139</v>
      </c>
      <c r="C29" s="71">
        <v>10</v>
      </c>
      <c r="D29" s="71">
        <v>58</v>
      </c>
      <c r="E29" s="71" t="s">
        <v>191</v>
      </c>
      <c r="F29" s="71" t="s">
        <v>191</v>
      </c>
      <c r="G29" s="71">
        <v>63</v>
      </c>
      <c r="H29" s="71">
        <v>1</v>
      </c>
      <c r="I29" s="71">
        <v>2</v>
      </c>
      <c r="J29" s="71">
        <v>4</v>
      </c>
      <c r="K29" s="71" t="s">
        <v>191</v>
      </c>
      <c r="L29" s="71">
        <v>1</v>
      </c>
    </row>
    <row r="30" spans="1:12" x14ac:dyDescent="0.25">
      <c r="A30" s="93" t="s">
        <v>301</v>
      </c>
      <c r="B30" s="71">
        <f t="shared" si="1"/>
        <v>1129</v>
      </c>
      <c r="C30" s="71">
        <v>90</v>
      </c>
      <c r="D30" s="71">
        <v>614</v>
      </c>
      <c r="E30" s="71" t="s">
        <v>191</v>
      </c>
      <c r="F30" s="71" t="s">
        <v>191</v>
      </c>
      <c r="G30" s="71">
        <v>414</v>
      </c>
      <c r="H30" s="71">
        <v>8</v>
      </c>
      <c r="I30" s="71" t="s">
        <v>191</v>
      </c>
      <c r="J30" s="71" t="s">
        <v>191</v>
      </c>
      <c r="K30" s="71" t="s">
        <v>191</v>
      </c>
      <c r="L30" s="71">
        <v>3</v>
      </c>
    </row>
    <row r="31" spans="1:12" x14ac:dyDescent="0.25">
      <c r="A31" s="93" t="s">
        <v>302</v>
      </c>
      <c r="B31" s="71">
        <f t="shared" si="1"/>
        <v>187</v>
      </c>
      <c r="C31" s="71">
        <v>9</v>
      </c>
      <c r="D31" s="71">
        <v>96</v>
      </c>
      <c r="E31" s="71" t="s">
        <v>191</v>
      </c>
      <c r="F31" s="71" t="s">
        <v>191</v>
      </c>
      <c r="G31" s="71">
        <v>63</v>
      </c>
      <c r="H31" s="71">
        <v>0</v>
      </c>
      <c r="I31" s="71" t="s">
        <v>191</v>
      </c>
      <c r="J31" s="71">
        <v>19</v>
      </c>
      <c r="K31" s="71" t="s">
        <v>191</v>
      </c>
      <c r="L31" s="71" t="s">
        <v>191</v>
      </c>
    </row>
    <row r="32" spans="1:12" x14ac:dyDescent="0.25">
      <c r="A32" s="93" t="s">
        <v>303</v>
      </c>
      <c r="B32" s="72">
        <f t="shared" si="1"/>
        <v>785</v>
      </c>
      <c r="C32" s="71">
        <v>52</v>
      </c>
      <c r="D32" s="71">
        <v>412</v>
      </c>
      <c r="E32" s="71" t="s">
        <v>191</v>
      </c>
      <c r="F32" s="71" t="s">
        <v>191</v>
      </c>
      <c r="G32" s="71">
        <v>216</v>
      </c>
      <c r="H32" s="71">
        <v>2</v>
      </c>
      <c r="I32" s="71" t="s">
        <v>191</v>
      </c>
      <c r="J32" s="71">
        <v>103</v>
      </c>
      <c r="K32" s="71" t="s">
        <v>191</v>
      </c>
      <c r="L32" s="71" t="s">
        <v>191</v>
      </c>
    </row>
    <row r="33" spans="1:12" x14ac:dyDescent="0.25">
      <c r="A33" s="93" t="s">
        <v>304</v>
      </c>
      <c r="B33" s="71">
        <f t="shared" si="1"/>
        <v>1741</v>
      </c>
      <c r="C33" s="71">
        <v>115</v>
      </c>
      <c r="D33" s="71">
        <v>746</v>
      </c>
      <c r="E33" s="71" t="s">
        <v>191</v>
      </c>
      <c r="F33" s="71" t="s">
        <v>191</v>
      </c>
      <c r="G33" s="71">
        <v>427</v>
      </c>
      <c r="H33" s="71">
        <v>2</v>
      </c>
      <c r="I33" s="71" t="s">
        <v>191</v>
      </c>
      <c r="J33" s="71">
        <v>446</v>
      </c>
      <c r="K33" s="71" t="s">
        <v>191</v>
      </c>
      <c r="L33" s="71">
        <v>5</v>
      </c>
    </row>
    <row r="34" spans="1:12" x14ac:dyDescent="0.25">
      <c r="A34" s="93" t="s">
        <v>305</v>
      </c>
      <c r="B34" s="71">
        <f t="shared" si="1"/>
        <v>1583</v>
      </c>
      <c r="C34" s="71">
        <v>106</v>
      </c>
      <c r="D34" s="71">
        <v>662</v>
      </c>
      <c r="E34" s="71" t="s">
        <v>191</v>
      </c>
      <c r="F34" s="71" t="s">
        <v>191</v>
      </c>
      <c r="G34" s="71">
        <v>328</v>
      </c>
      <c r="H34" s="71">
        <v>7</v>
      </c>
      <c r="I34" s="71" t="s">
        <v>191</v>
      </c>
      <c r="J34" s="71">
        <v>480</v>
      </c>
      <c r="K34" s="71" t="s">
        <v>191</v>
      </c>
      <c r="L34" s="71" t="s">
        <v>191</v>
      </c>
    </row>
    <row r="35" spans="1:12" ht="13.5" thickBot="1" x14ac:dyDescent="0.3">
      <c r="A35" s="93" t="s">
        <v>306</v>
      </c>
      <c r="B35" s="73">
        <f t="shared" si="1"/>
        <v>166</v>
      </c>
      <c r="C35" s="71">
        <v>0</v>
      </c>
      <c r="D35" s="71">
        <v>29</v>
      </c>
      <c r="E35" s="71" t="s">
        <v>191</v>
      </c>
      <c r="F35" s="71" t="s">
        <v>191</v>
      </c>
      <c r="G35" s="71">
        <v>61</v>
      </c>
      <c r="H35" s="71">
        <v>0</v>
      </c>
      <c r="I35" s="71" t="s">
        <v>191</v>
      </c>
      <c r="J35" s="71">
        <v>76</v>
      </c>
      <c r="K35" s="71" t="s">
        <v>191</v>
      </c>
      <c r="L35" s="71" t="s">
        <v>191</v>
      </c>
    </row>
    <row r="36" spans="1:12" ht="13.5" customHeight="1" x14ac:dyDescent="0.25">
      <c r="A36" s="500" t="s">
        <v>748</v>
      </c>
      <c r="B36" s="500"/>
      <c r="C36" s="500"/>
      <c r="D36" s="500"/>
      <c r="E36" s="500"/>
      <c r="F36" s="500"/>
      <c r="G36" s="500"/>
      <c r="H36" s="500"/>
      <c r="I36" s="500"/>
      <c r="J36" s="500"/>
      <c r="K36" s="500"/>
      <c r="L36" s="500"/>
    </row>
    <row r="37" spans="1:12" ht="13.5" customHeight="1" x14ac:dyDescent="0.25">
      <c r="A37" s="501"/>
      <c r="B37" s="501"/>
      <c r="C37" s="501"/>
      <c r="D37" s="501"/>
      <c r="E37" s="501"/>
      <c r="F37" s="501"/>
      <c r="G37" s="501"/>
      <c r="H37" s="501"/>
      <c r="I37" s="501"/>
      <c r="J37" s="501"/>
      <c r="K37" s="501"/>
      <c r="L37" s="501"/>
    </row>
    <row r="38" spans="1:12" ht="13.5" customHeight="1" x14ac:dyDescent="0.25">
      <c r="A38" s="501" t="s">
        <v>786</v>
      </c>
      <c r="B38" s="501"/>
      <c r="C38" s="501"/>
      <c r="D38" s="501"/>
      <c r="E38" s="501"/>
      <c r="F38" s="501"/>
      <c r="G38" s="501"/>
      <c r="H38" s="501"/>
      <c r="I38" s="501"/>
      <c r="J38" s="501"/>
      <c r="K38" s="501"/>
      <c r="L38" s="501"/>
    </row>
    <row r="39" spans="1:12" ht="15" customHeight="1" x14ac:dyDescent="0.25">
      <c r="A39" s="8" t="s">
        <v>262</v>
      </c>
      <c r="B39" s="8"/>
      <c r="C39" s="8"/>
      <c r="D39" s="8"/>
      <c r="E39" s="8"/>
      <c r="F39" s="8"/>
      <c r="G39" s="8"/>
      <c r="H39" s="8"/>
      <c r="I39" s="8"/>
      <c r="J39" s="8"/>
      <c r="K39" s="8"/>
      <c r="L39" s="8"/>
    </row>
    <row r="40" spans="1:12" ht="15" customHeight="1" x14ac:dyDescent="0.25">
      <c r="A40" s="447"/>
      <c r="B40" s="447"/>
      <c r="C40" s="447"/>
      <c r="D40" s="447"/>
      <c r="E40" s="447"/>
      <c r="F40" s="447"/>
      <c r="G40" s="447"/>
      <c r="H40" s="447"/>
      <c r="I40" s="447"/>
      <c r="J40" s="447"/>
      <c r="K40" s="447"/>
      <c r="L40" s="447"/>
    </row>
    <row r="41" spans="1:12" x14ac:dyDescent="0.25">
      <c r="A41" s="502"/>
      <c r="B41" s="502"/>
      <c r="C41" s="502"/>
      <c r="D41" s="502"/>
      <c r="E41" s="502"/>
      <c r="F41" s="502"/>
      <c r="G41" s="502"/>
      <c r="H41" s="502"/>
      <c r="I41" s="502"/>
      <c r="J41" s="502"/>
      <c r="K41" s="502"/>
      <c r="L41" s="502"/>
    </row>
    <row r="42" spans="1:12" ht="15" customHeight="1" x14ac:dyDescent="0.25">
      <c r="A42" s="447"/>
      <c r="B42" s="447"/>
      <c r="C42" s="447"/>
      <c r="D42" s="447"/>
      <c r="E42" s="447"/>
      <c r="F42" s="447"/>
      <c r="G42" s="447"/>
      <c r="H42" s="447"/>
      <c r="I42" s="447"/>
      <c r="J42" s="447"/>
      <c r="K42" s="447"/>
      <c r="L42" s="447"/>
    </row>
    <row r="43" spans="1:12" x14ac:dyDescent="0.25">
      <c r="A43" s="502"/>
      <c r="B43" s="502"/>
      <c r="C43" s="502"/>
      <c r="D43" s="502"/>
      <c r="E43" s="502"/>
      <c r="F43" s="502"/>
      <c r="G43" s="502"/>
      <c r="H43" s="502"/>
      <c r="I43" s="502"/>
      <c r="J43" s="502"/>
      <c r="K43" s="502"/>
      <c r="L43" s="502"/>
    </row>
  </sheetData>
  <mergeCells count="11">
    <mergeCell ref="A43:L43"/>
    <mergeCell ref="A1:L1"/>
    <mergeCell ref="A2:L2"/>
    <mergeCell ref="A3:L3"/>
    <mergeCell ref="A4:L4"/>
    <mergeCell ref="A5:L5"/>
    <mergeCell ref="A36:L37"/>
    <mergeCell ref="A38:L38"/>
    <mergeCell ref="A40:L40"/>
    <mergeCell ref="A41:L41"/>
    <mergeCell ref="A42:L42"/>
  </mergeCells>
  <conditionalFormatting sqref="B8:L8 B9:B35">
    <cfRule type="cellIs" dxfId="52" priority="1" operator="equal">
      <formula>0</formula>
    </cfRule>
  </conditionalFormatting>
  <hyperlinks>
    <hyperlink ref="M2" location="Contenido!A1" display="Contenido" xr:uid="{77F8A5E6-0B11-4019-8AAA-D9647BBF9933}"/>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37FBB-E0BF-4ACD-818E-F6DCAEC22CE3}">
  <sheetPr codeName="Hoja177">
    <tabColor rgb="FFAFCAFF"/>
    <pageSetUpPr fitToPage="1"/>
  </sheetPr>
  <dimension ref="A1:M42"/>
  <sheetViews>
    <sheetView showGridLines="0" showOutlineSymbols="0" showWhiteSpace="0" topLeftCell="A7" zoomScaleNormal="100" workbookViewId="0">
      <selection activeCell="C35" sqref="C35"/>
    </sheetView>
  </sheetViews>
  <sheetFormatPr baseColWidth="10" defaultColWidth="11" defaultRowHeight="13" x14ac:dyDescent="0.25"/>
  <cols>
    <col min="1" max="1" width="20.33203125" style="4" customWidth="1"/>
    <col min="2" max="12" width="8.58203125" style="4" customWidth="1"/>
    <col min="13" max="13" width="11" style="8" customWidth="1"/>
    <col min="14" max="16384" width="11" style="8"/>
  </cols>
  <sheetData>
    <row r="1" spans="1:13" ht="14.5" x14ac:dyDescent="0.25">
      <c r="A1" s="462" t="s">
        <v>801</v>
      </c>
      <c r="B1" s="462"/>
      <c r="C1" s="462"/>
      <c r="D1" s="462"/>
      <c r="E1" s="462"/>
      <c r="F1" s="462"/>
      <c r="G1" s="462"/>
      <c r="H1" s="462"/>
      <c r="I1" s="462"/>
      <c r="J1" s="462"/>
      <c r="K1" s="462"/>
      <c r="L1" s="462"/>
      <c r="M1" s="19"/>
    </row>
    <row r="2" spans="1:13" ht="14.5" x14ac:dyDescent="0.25">
      <c r="A2" s="462" t="s">
        <v>797</v>
      </c>
      <c r="B2" s="462"/>
      <c r="C2" s="462"/>
      <c r="D2" s="462"/>
      <c r="E2" s="462"/>
      <c r="F2" s="462"/>
      <c r="G2" s="462"/>
      <c r="H2" s="462"/>
      <c r="I2" s="462"/>
      <c r="J2" s="462"/>
      <c r="K2" s="462"/>
      <c r="L2" s="462"/>
      <c r="M2" s="91" t="s">
        <v>0</v>
      </c>
    </row>
    <row r="3" spans="1:13" ht="14.5" x14ac:dyDescent="0.25">
      <c r="A3" s="462" t="s">
        <v>272</v>
      </c>
      <c r="B3" s="462"/>
      <c r="C3" s="462"/>
      <c r="D3" s="462"/>
      <c r="E3" s="462"/>
      <c r="F3" s="462"/>
      <c r="G3" s="462"/>
      <c r="H3" s="462"/>
      <c r="I3" s="462"/>
      <c r="J3" s="462"/>
      <c r="K3" s="462"/>
      <c r="L3" s="462"/>
      <c r="M3" s="6"/>
    </row>
    <row r="4" spans="1:13" ht="14.5" x14ac:dyDescent="0.25">
      <c r="A4" s="462" t="s">
        <v>901</v>
      </c>
      <c r="B4" s="462"/>
      <c r="C4" s="462"/>
      <c r="D4" s="462"/>
      <c r="E4" s="462"/>
      <c r="F4" s="462"/>
      <c r="G4" s="462"/>
      <c r="H4" s="462"/>
      <c r="I4" s="462"/>
      <c r="J4" s="462"/>
      <c r="K4" s="462"/>
      <c r="L4" s="462"/>
    </row>
    <row r="5" spans="1:13" ht="14.5" x14ac:dyDescent="0.25">
      <c r="A5" s="462" t="s">
        <v>909</v>
      </c>
      <c r="B5" s="462"/>
      <c r="C5" s="462"/>
      <c r="D5" s="462"/>
      <c r="E5" s="462"/>
      <c r="F5" s="462"/>
      <c r="G5" s="462"/>
      <c r="H5" s="462"/>
      <c r="I5" s="462"/>
      <c r="J5" s="462"/>
      <c r="K5" s="462"/>
      <c r="L5" s="462"/>
    </row>
    <row r="6" spans="1:13" ht="15" customHeight="1" x14ac:dyDescent="0.25">
      <c r="A6" s="503" t="s">
        <v>799</v>
      </c>
      <c r="B6" s="503"/>
      <c r="C6" s="503"/>
      <c r="D6" s="503"/>
      <c r="E6" s="503"/>
      <c r="F6" s="503"/>
      <c r="G6" s="503"/>
      <c r="H6" s="503"/>
      <c r="I6" s="503"/>
      <c r="J6" s="503"/>
      <c r="K6" s="503"/>
      <c r="L6" s="503"/>
      <c r="M6" s="44"/>
    </row>
    <row r="7" spans="1:13" s="37" customFormat="1" ht="42" customHeight="1" x14ac:dyDescent="0.25">
      <c r="A7" s="150" t="s">
        <v>273</v>
      </c>
      <c r="B7" s="155" t="s">
        <v>188</v>
      </c>
      <c r="C7" s="155" t="s">
        <v>990</v>
      </c>
      <c r="D7" s="155" t="s">
        <v>985</v>
      </c>
      <c r="E7" s="155" t="s">
        <v>986</v>
      </c>
      <c r="F7" s="155" t="s">
        <v>242</v>
      </c>
      <c r="G7" s="155" t="s">
        <v>991</v>
      </c>
      <c r="H7" s="155" t="s">
        <v>987</v>
      </c>
      <c r="I7" s="155" t="s">
        <v>988</v>
      </c>
      <c r="J7" s="155" t="s">
        <v>989</v>
      </c>
      <c r="K7" s="155" t="s">
        <v>215</v>
      </c>
      <c r="L7" s="155" t="s">
        <v>793</v>
      </c>
      <c r="M7" s="8"/>
    </row>
    <row r="8" spans="1:13" ht="6.75" customHeight="1" x14ac:dyDescent="0.25">
      <c r="B8" s="156"/>
      <c r="C8" s="156"/>
      <c r="D8" s="156"/>
      <c r="E8" s="156"/>
      <c r="F8" s="156"/>
      <c r="G8" s="156"/>
      <c r="H8" s="156"/>
      <c r="I8" s="156"/>
      <c r="J8" s="156"/>
      <c r="K8" s="156"/>
      <c r="L8" s="156"/>
      <c r="M8" s="158"/>
    </row>
    <row r="9" spans="1:13" ht="15" customHeight="1" x14ac:dyDescent="0.25">
      <c r="A9" s="157" t="s">
        <v>188</v>
      </c>
      <c r="B9" s="67">
        <v>78.085110542056796</v>
      </c>
      <c r="C9" s="67">
        <v>73.780782230806381</v>
      </c>
      <c r="D9" s="67">
        <v>78.98698647614188</v>
      </c>
      <c r="E9" s="67">
        <v>90.184049079754601</v>
      </c>
      <c r="F9" s="67">
        <v>93.103448275862064</v>
      </c>
      <c r="G9" s="67">
        <v>72.499269219526454</v>
      </c>
      <c r="H9" s="67">
        <v>81.472684085510693</v>
      </c>
      <c r="I9" s="67">
        <v>92.377495462794926</v>
      </c>
      <c r="J9" s="67">
        <v>93.585202676111763</v>
      </c>
      <c r="K9" s="67">
        <v>72</v>
      </c>
      <c r="L9" s="67">
        <v>92.537313432835816</v>
      </c>
    </row>
    <row r="10" spans="1:13" x14ac:dyDescent="0.25">
      <c r="A10" s="27" t="s">
        <v>280</v>
      </c>
      <c r="B10" s="68">
        <v>79.677335415040332</v>
      </c>
      <c r="C10" s="68">
        <v>69.473684210526315</v>
      </c>
      <c r="D10" s="68">
        <v>79.811425402107588</v>
      </c>
      <c r="E10" s="68">
        <v>87.878787878787875</v>
      </c>
      <c r="F10" s="68" t="s">
        <v>191</v>
      </c>
      <c r="G10" s="68">
        <v>76.702786377708975</v>
      </c>
      <c r="H10" s="68">
        <v>81.481481481481481</v>
      </c>
      <c r="I10" s="68">
        <v>94.73684210526315</v>
      </c>
      <c r="J10" s="68">
        <v>95.783132530120483</v>
      </c>
      <c r="K10" s="68" t="s">
        <v>428</v>
      </c>
      <c r="L10" s="68" t="s">
        <v>428</v>
      </c>
    </row>
    <row r="11" spans="1:13" x14ac:dyDescent="0.25">
      <c r="A11" s="27" t="s">
        <v>281</v>
      </c>
      <c r="B11" s="68">
        <v>76.090750436300169</v>
      </c>
      <c r="C11" s="68">
        <v>68.387096774193552</v>
      </c>
      <c r="D11" s="68">
        <v>75.875486381322958</v>
      </c>
      <c r="E11" s="68">
        <v>93.333333333333329</v>
      </c>
      <c r="F11" s="68" t="s">
        <v>191</v>
      </c>
      <c r="G11" s="68">
        <v>75.593952483801303</v>
      </c>
      <c r="H11" s="68">
        <v>84.090909090909093</v>
      </c>
      <c r="I11" s="68" t="s">
        <v>191</v>
      </c>
      <c r="J11" s="68">
        <v>86.885245901639337</v>
      </c>
      <c r="K11" s="68">
        <v>50</v>
      </c>
      <c r="L11" s="68" t="s">
        <v>191</v>
      </c>
    </row>
    <row r="12" spans="1:13" x14ac:dyDescent="0.25">
      <c r="A12" s="27" t="s">
        <v>282</v>
      </c>
      <c r="B12" s="68">
        <v>58.738828202581928</v>
      </c>
      <c r="C12" s="68">
        <v>54.878048780487809</v>
      </c>
      <c r="D12" s="68">
        <v>60.729869099563658</v>
      </c>
      <c r="E12" s="68">
        <v>97.727272727272734</v>
      </c>
      <c r="F12" s="68">
        <v>84.210526315789465</v>
      </c>
      <c r="G12" s="68">
        <v>46.392654132050723</v>
      </c>
      <c r="H12" s="68">
        <v>73.469387755102048</v>
      </c>
      <c r="I12" s="68">
        <v>96.428571428571431</v>
      </c>
      <c r="J12" s="68">
        <v>93.927893738140426</v>
      </c>
      <c r="K12" s="68" t="s">
        <v>191</v>
      </c>
      <c r="L12" s="68" t="s">
        <v>428</v>
      </c>
    </row>
    <row r="13" spans="1:13" x14ac:dyDescent="0.25">
      <c r="A13" s="27" t="s">
        <v>283</v>
      </c>
      <c r="B13" s="68">
        <v>88.309549945115265</v>
      </c>
      <c r="C13" s="68">
        <v>86.92307692307692</v>
      </c>
      <c r="D13" s="68">
        <v>89.46716232961586</v>
      </c>
      <c r="E13" s="68">
        <v>100</v>
      </c>
      <c r="F13" s="68" t="s">
        <v>191</v>
      </c>
      <c r="G13" s="68">
        <v>86.945169712793728</v>
      </c>
      <c r="H13" s="68">
        <v>88.235294117647058</v>
      </c>
      <c r="I13" s="68" t="s">
        <v>191</v>
      </c>
      <c r="J13" s="68">
        <v>90.322580645161281</v>
      </c>
      <c r="K13" s="68" t="s">
        <v>428</v>
      </c>
      <c r="L13" s="68">
        <v>100</v>
      </c>
    </row>
    <row r="14" spans="1:13" x14ac:dyDescent="0.25">
      <c r="A14" s="27" t="s">
        <v>284</v>
      </c>
      <c r="B14" s="68">
        <v>80.851063829787222</v>
      </c>
      <c r="C14" s="68">
        <v>78.571428571428569</v>
      </c>
      <c r="D14" s="68">
        <v>84.291187739463595</v>
      </c>
      <c r="E14" s="68" t="s">
        <v>191</v>
      </c>
      <c r="F14" s="68" t="s">
        <v>191</v>
      </c>
      <c r="G14" s="68">
        <v>74.594594594594597</v>
      </c>
      <c r="H14" s="68">
        <v>77.777777777777786</v>
      </c>
      <c r="I14" s="68" t="s">
        <v>191</v>
      </c>
      <c r="J14" s="68">
        <v>100</v>
      </c>
      <c r="K14" s="68" t="s">
        <v>191</v>
      </c>
      <c r="L14" s="68">
        <v>100</v>
      </c>
    </row>
    <row r="15" spans="1:13" x14ac:dyDescent="0.25">
      <c r="A15" s="27" t="s">
        <v>285</v>
      </c>
      <c r="B15" s="68">
        <v>54.069767441860463</v>
      </c>
      <c r="C15" s="68">
        <v>35.384615384615387</v>
      </c>
      <c r="D15" s="68">
        <v>57.677902621722843</v>
      </c>
      <c r="E15" s="68" t="s">
        <v>191</v>
      </c>
      <c r="F15" s="68" t="s">
        <v>191</v>
      </c>
      <c r="G15" s="68">
        <v>53.892215568862277</v>
      </c>
      <c r="H15" s="68">
        <v>50</v>
      </c>
      <c r="I15" s="68" t="s">
        <v>191</v>
      </c>
      <c r="J15" s="68">
        <v>76.923076923076934</v>
      </c>
      <c r="K15" s="68" t="s">
        <v>428</v>
      </c>
      <c r="L15" s="68" t="s">
        <v>191</v>
      </c>
    </row>
    <row r="16" spans="1:13" x14ac:dyDescent="0.25">
      <c r="A16" s="27" t="s">
        <v>286</v>
      </c>
      <c r="B16" s="68">
        <v>67.070217917675549</v>
      </c>
      <c r="C16" s="68">
        <v>51.5625</v>
      </c>
      <c r="D16" s="68">
        <v>70.614035087719301</v>
      </c>
      <c r="E16" s="68" t="s">
        <v>191</v>
      </c>
      <c r="F16" s="68" t="s">
        <v>191</v>
      </c>
      <c r="G16" s="68">
        <v>69.827586206896555</v>
      </c>
      <c r="H16" s="68">
        <v>40</v>
      </c>
      <c r="I16" s="68" t="s">
        <v>191</v>
      </c>
      <c r="J16" s="68" t="s">
        <v>191</v>
      </c>
      <c r="K16" s="68" t="s">
        <v>191</v>
      </c>
      <c r="L16" s="68" t="s">
        <v>191</v>
      </c>
    </row>
    <row r="17" spans="1:12" x14ac:dyDescent="0.25">
      <c r="A17" s="27" t="s">
        <v>287</v>
      </c>
      <c r="B17" s="68">
        <v>75.620805369127524</v>
      </c>
      <c r="C17" s="68">
        <v>79.190751445086704</v>
      </c>
      <c r="D17" s="68">
        <v>80.496329954561347</v>
      </c>
      <c r="E17" s="68">
        <v>100</v>
      </c>
      <c r="F17" s="68" t="s">
        <v>191</v>
      </c>
      <c r="G17" s="68">
        <v>66.853932584269657</v>
      </c>
      <c r="H17" s="68">
        <v>82.926829268292678</v>
      </c>
      <c r="I17" s="68">
        <v>100</v>
      </c>
      <c r="J17" s="68">
        <v>80.281690140845072</v>
      </c>
      <c r="K17" s="68">
        <v>33.333333333333329</v>
      </c>
      <c r="L17" s="68">
        <v>100</v>
      </c>
    </row>
    <row r="18" spans="1:12" x14ac:dyDescent="0.25">
      <c r="A18" s="27" t="s">
        <v>288</v>
      </c>
      <c r="B18" s="68">
        <v>88.223938223938219</v>
      </c>
      <c r="C18" s="68">
        <v>86.403508771929822</v>
      </c>
      <c r="D18" s="68">
        <v>89.594843462246772</v>
      </c>
      <c r="E18" s="68" t="s">
        <v>191</v>
      </c>
      <c r="F18" s="68" t="s">
        <v>191</v>
      </c>
      <c r="G18" s="68">
        <v>85.024154589371975</v>
      </c>
      <c r="H18" s="68">
        <v>83.333333333333343</v>
      </c>
      <c r="I18" s="68" t="s">
        <v>191</v>
      </c>
      <c r="J18" s="68">
        <v>98.130841121495322</v>
      </c>
      <c r="K18" s="68">
        <v>60</v>
      </c>
      <c r="L18" s="68">
        <v>100</v>
      </c>
    </row>
    <row r="19" spans="1:12" x14ac:dyDescent="0.25">
      <c r="A19" s="27" t="s">
        <v>289</v>
      </c>
      <c r="B19" s="68">
        <v>96.519679300291557</v>
      </c>
      <c r="C19" s="68">
        <v>93.548387096774192</v>
      </c>
      <c r="D19" s="68">
        <v>97.72542648253453</v>
      </c>
      <c r="E19" s="68">
        <v>100</v>
      </c>
      <c r="F19" s="68" t="s">
        <v>191</v>
      </c>
      <c r="G19" s="68">
        <v>93.800145878920489</v>
      </c>
      <c r="H19" s="68">
        <v>100</v>
      </c>
      <c r="I19" s="68" t="s">
        <v>191</v>
      </c>
      <c r="J19" s="68">
        <v>98.234774933804061</v>
      </c>
      <c r="K19" s="68">
        <v>100</v>
      </c>
      <c r="L19" s="68" t="s">
        <v>191</v>
      </c>
    </row>
    <row r="20" spans="1:12" x14ac:dyDescent="0.25">
      <c r="A20" s="27" t="s">
        <v>290</v>
      </c>
      <c r="B20" s="68">
        <v>97.491039426523301</v>
      </c>
      <c r="C20" s="68">
        <v>97.183098591549296</v>
      </c>
      <c r="D20" s="68">
        <v>96.441281138790032</v>
      </c>
      <c r="E20" s="68" t="s">
        <v>191</v>
      </c>
      <c r="F20" s="68" t="s">
        <v>191</v>
      </c>
      <c r="G20" s="68">
        <v>97.993311036789294</v>
      </c>
      <c r="H20" s="68" t="s">
        <v>428</v>
      </c>
      <c r="I20" s="68" t="s">
        <v>191</v>
      </c>
      <c r="J20" s="68">
        <v>98.478260869565219</v>
      </c>
      <c r="K20" s="68">
        <v>100</v>
      </c>
      <c r="L20" s="68" t="s">
        <v>191</v>
      </c>
    </row>
    <row r="21" spans="1:12" x14ac:dyDescent="0.25">
      <c r="A21" s="27" t="s">
        <v>291</v>
      </c>
      <c r="B21" s="68">
        <v>82.983682983682982</v>
      </c>
      <c r="C21" s="68">
        <v>89.017341040462426</v>
      </c>
      <c r="D21" s="68">
        <v>83.652007648183556</v>
      </c>
      <c r="E21" s="68" t="s">
        <v>191</v>
      </c>
      <c r="F21" s="68">
        <v>100</v>
      </c>
      <c r="G21" s="68">
        <v>80.23121387283237</v>
      </c>
      <c r="H21" s="68">
        <v>100</v>
      </c>
      <c r="I21" s="68">
        <v>78.94736842105263</v>
      </c>
      <c r="J21" s="68" t="s">
        <v>191</v>
      </c>
      <c r="K21" s="68">
        <v>100</v>
      </c>
      <c r="L21" s="68">
        <v>100</v>
      </c>
    </row>
    <row r="22" spans="1:12" x14ac:dyDescent="0.25">
      <c r="A22" s="27" t="s">
        <v>292</v>
      </c>
      <c r="B22" s="68">
        <v>77.131782945736433</v>
      </c>
      <c r="C22" s="68">
        <v>81.481481481481481</v>
      </c>
      <c r="D22" s="68">
        <v>77.884615384615387</v>
      </c>
      <c r="E22" s="68" t="s">
        <v>191</v>
      </c>
      <c r="F22" s="68" t="s">
        <v>191</v>
      </c>
      <c r="G22" s="68">
        <v>72.093023255813947</v>
      </c>
      <c r="H22" s="68" t="s">
        <v>428</v>
      </c>
      <c r="I22" s="68" t="s">
        <v>191</v>
      </c>
      <c r="J22" s="68">
        <v>86.842105263157904</v>
      </c>
      <c r="K22" s="68" t="s">
        <v>428</v>
      </c>
      <c r="L22" s="68">
        <v>50</v>
      </c>
    </row>
    <row r="23" spans="1:12" x14ac:dyDescent="0.25">
      <c r="A23" s="27" t="s">
        <v>293</v>
      </c>
      <c r="B23" s="68">
        <v>67.584325396825392</v>
      </c>
      <c r="C23" s="68">
        <v>66.187050359712231</v>
      </c>
      <c r="D23" s="68">
        <v>70.2079820123665</v>
      </c>
      <c r="E23" s="68" t="s">
        <v>191</v>
      </c>
      <c r="F23" s="68">
        <v>100</v>
      </c>
      <c r="G23" s="68">
        <v>62.085032032615025</v>
      </c>
      <c r="H23" s="68">
        <v>77.272727272727266</v>
      </c>
      <c r="I23" s="68">
        <v>90.151515151515156</v>
      </c>
      <c r="J23" s="68" t="s">
        <v>191</v>
      </c>
      <c r="K23" s="68">
        <v>87.5</v>
      </c>
      <c r="L23" s="68">
        <v>85.714285714285708</v>
      </c>
    </row>
    <row r="24" spans="1:12" x14ac:dyDescent="0.25">
      <c r="A24" s="27" t="s">
        <v>294</v>
      </c>
      <c r="B24" s="68">
        <v>97.947761194029852</v>
      </c>
      <c r="C24" s="68">
        <v>96.428571428571431</v>
      </c>
      <c r="D24" s="68">
        <v>98.790322580645167</v>
      </c>
      <c r="E24" s="68" t="s">
        <v>191</v>
      </c>
      <c r="F24" s="68" t="s">
        <v>191</v>
      </c>
      <c r="G24" s="68">
        <v>96.848137535816619</v>
      </c>
      <c r="H24" s="68">
        <v>100</v>
      </c>
      <c r="I24" s="68" t="s">
        <v>191</v>
      </c>
      <c r="J24" s="68">
        <v>98.581560283687935</v>
      </c>
      <c r="K24" s="68" t="s">
        <v>191</v>
      </c>
      <c r="L24" s="68" t="s">
        <v>191</v>
      </c>
    </row>
    <row r="25" spans="1:12" x14ac:dyDescent="0.25">
      <c r="A25" s="27" t="s">
        <v>295</v>
      </c>
      <c r="B25" s="68">
        <v>89.891395154553038</v>
      </c>
      <c r="C25" s="68">
        <v>91.666666666666657</v>
      </c>
      <c r="D25" s="68">
        <v>87.909836065573771</v>
      </c>
      <c r="E25" s="68">
        <v>14.285714285714285</v>
      </c>
      <c r="F25" s="68" t="s">
        <v>191</v>
      </c>
      <c r="G25" s="68">
        <v>90.08620689655173</v>
      </c>
      <c r="H25" s="68">
        <v>100</v>
      </c>
      <c r="I25" s="68">
        <v>98.412698412698404</v>
      </c>
      <c r="J25" s="68" t="s">
        <v>191</v>
      </c>
      <c r="K25" s="68" t="s">
        <v>191</v>
      </c>
      <c r="L25" s="68">
        <v>100</v>
      </c>
    </row>
    <row r="26" spans="1:12" x14ac:dyDescent="0.25">
      <c r="A26" s="27" t="s">
        <v>296</v>
      </c>
      <c r="B26" s="68">
        <v>57.605985037406484</v>
      </c>
      <c r="C26" s="68">
        <v>38.70967741935484</v>
      </c>
      <c r="D26" s="68">
        <v>59.908883826879268</v>
      </c>
      <c r="E26" s="68" t="s">
        <v>191</v>
      </c>
      <c r="F26" s="68" t="s">
        <v>191</v>
      </c>
      <c r="G26" s="68">
        <v>47</v>
      </c>
      <c r="H26" s="68">
        <v>100</v>
      </c>
      <c r="I26" s="68" t="s">
        <v>191</v>
      </c>
      <c r="J26" s="68">
        <v>98.507462686567166</v>
      </c>
      <c r="K26" s="68" t="s">
        <v>191</v>
      </c>
      <c r="L26" s="68">
        <v>100</v>
      </c>
    </row>
    <row r="27" spans="1:12" x14ac:dyDescent="0.25">
      <c r="A27" s="27" t="s">
        <v>297</v>
      </c>
      <c r="B27" s="68">
        <v>67.845911949685529</v>
      </c>
      <c r="C27" s="68">
        <v>67.487684729064028</v>
      </c>
      <c r="D27" s="68">
        <v>62.66968325791855</v>
      </c>
      <c r="E27" s="68" t="s">
        <v>191</v>
      </c>
      <c r="F27" s="68" t="s">
        <v>191</v>
      </c>
      <c r="G27" s="68">
        <v>70.11904761904762</v>
      </c>
      <c r="H27" s="68">
        <v>88</v>
      </c>
      <c r="I27" s="68" t="s">
        <v>191</v>
      </c>
      <c r="J27" s="68">
        <v>98</v>
      </c>
      <c r="K27" s="68" t="s">
        <v>191</v>
      </c>
      <c r="L27" s="68" t="s">
        <v>191</v>
      </c>
    </row>
    <row r="28" spans="1:12" x14ac:dyDescent="0.25">
      <c r="A28" s="27" t="s">
        <v>298</v>
      </c>
      <c r="B28" s="68">
        <v>92.109038737446198</v>
      </c>
      <c r="C28" s="68">
        <v>92.156862745098039</v>
      </c>
      <c r="D28" s="68">
        <v>94.584837545126348</v>
      </c>
      <c r="E28" s="68" t="s">
        <v>191</v>
      </c>
      <c r="F28" s="68" t="s">
        <v>191</v>
      </c>
      <c r="G28" s="68">
        <v>87.861271676300575</v>
      </c>
      <c r="H28" s="68">
        <v>100</v>
      </c>
      <c r="I28" s="68">
        <v>93.055555555555557</v>
      </c>
      <c r="J28" s="68">
        <v>91.666666666666657</v>
      </c>
      <c r="K28" s="68" t="s">
        <v>191</v>
      </c>
      <c r="L28" s="68" t="s">
        <v>191</v>
      </c>
    </row>
    <row r="29" spans="1:12" x14ac:dyDescent="0.25">
      <c r="A29" s="27" t="s">
        <v>299</v>
      </c>
      <c r="B29" s="68">
        <v>86.823855755894584</v>
      </c>
      <c r="C29" s="68">
        <v>92.5</v>
      </c>
      <c r="D29" s="68">
        <v>83.333333333333343</v>
      </c>
      <c r="E29" s="68" t="s">
        <v>428</v>
      </c>
      <c r="F29" s="68" t="s">
        <v>191</v>
      </c>
      <c r="G29" s="68">
        <v>84.153005464480884</v>
      </c>
      <c r="H29" s="68">
        <v>100</v>
      </c>
      <c r="I29" s="68">
        <v>100</v>
      </c>
      <c r="J29" s="68">
        <v>91.823899371069189</v>
      </c>
      <c r="K29" s="68" t="s">
        <v>191</v>
      </c>
      <c r="L29" s="68">
        <v>50</v>
      </c>
    </row>
    <row r="30" spans="1:12" x14ac:dyDescent="0.25">
      <c r="A30" s="27" t="s">
        <v>300</v>
      </c>
      <c r="B30" s="68">
        <v>22.455573505654279</v>
      </c>
      <c r="C30" s="68">
        <v>12.987012987012985</v>
      </c>
      <c r="D30" s="68">
        <v>20.938628158844764</v>
      </c>
      <c r="E30" s="68" t="s">
        <v>191</v>
      </c>
      <c r="F30" s="68" t="s">
        <v>191</v>
      </c>
      <c r="G30" s="68">
        <v>28.125</v>
      </c>
      <c r="H30" s="68">
        <v>6.666666666666667</v>
      </c>
      <c r="I30" s="68">
        <v>13.333333333333334</v>
      </c>
      <c r="J30" s="68">
        <v>40</v>
      </c>
      <c r="K30" s="68" t="s">
        <v>191</v>
      </c>
      <c r="L30" s="68">
        <v>100</v>
      </c>
    </row>
    <row r="31" spans="1:12" x14ac:dyDescent="0.25">
      <c r="A31" s="27" t="s">
        <v>301</v>
      </c>
      <c r="B31" s="68">
        <v>83.444198078344428</v>
      </c>
      <c r="C31" s="68">
        <v>60</v>
      </c>
      <c r="D31" s="68">
        <v>85.39638386648123</v>
      </c>
      <c r="E31" s="68" t="s">
        <v>191</v>
      </c>
      <c r="F31" s="68" t="s">
        <v>191</v>
      </c>
      <c r="G31" s="68">
        <v>87.526427061310784</v>
      </c>
      <c r="H31" s="68">
        <v>100</v>
      </c>
      <c r="I31" s="68" t="s">
        <v>191</v>
      </c>
      <c r="J31" s="68" t="s">
        <v>191</v>
      </c>
      <c r="K31" s="68" t="s">
        <v>191</v>
      </c>
      <c r="L31" s="68">
        <v>100</v>
      </c>
    </row>
    <row r="32" spans="1:12" x14ac:dyDescent="0.25">
      <c r="A32" s="27" t="s">
        <v>302</v>
      </c>
      <c r="B32" s="68">
        <v>73.046875</v>
      </c>
      <c r="C32" s="68">
        <v>69.230769230769226</v>
      </c>
      <c r="D32" s="68">
        <v>82.758620689655174</v>
      </c>
      <c r="E32" s="68" t="s">
        <v>191</v>
      </c>
      <c r="F32" s="68" t="s">
        <v>191</v>
      </c>
      <c r="G32" s="68">
        <v>62.376237623762378</v>
      </c>
      <c r="H32" s="68" t="s">
        <v>428</v>
      </c>
      <c r="I32" s="68" t="s">
        <v>191</v>
      </c>
      <c r="J32" s="68">
        <v>73.076923076923066</v>
      </c>
      <c r="K32" s="68" t="s">
        <v>191</v>
      </c>
      <c r="L32" s="68" t="s">
        <v>191</v>
      </c>
    </row>
    <row r="33" spans="1:12" x14ac:dyDescent="0.25">
      <c r="A33" s="27" t="s">
        <v>303</v>
      </c>
      <c r="B33" s="68">
        <v>85.698689956331876</v>
      </c>
      <c r="C33" s="68">
        <v>92.857142857142861</v>
      </c>
      <c r="D33" s="68">
        <v>84.426229508196727</v>
      </c>
      <c r="E33" s="68" t="s">
        <v>191</v>
      </c>
      <c r="F33" s="68" t="s">
        <v>191</v>
      </c>
      <c r="G33" s="68">
        <v>82.758620689655174</v>
      </c>
      <c r="H33" s="68">
        <v>100</v>
      </c>
      <c r="I33" s="68" t="s">
        <v>191</v>
      </c>
      <c r="J33" s="68">
        <v>94.495412844036693</v>
      </c>
      <c r="K33" s="68" t="s">
        <v>191</v>
      </c>
      <c r="L33" s="68" t="s">
        <v>191</v>
      </c>
    </row>
    <row r="34" spans="1:12" x14ac:dyDescent="0.25">
      <c r="A34" s="27" t="s">
        <v>304</v>
      </c>
      <c r="B34" s="68">
        <v>77.688531905399373</v>
      </c>
      <c r="C34" s="68">
        <v>68.047337278106511</v>
      </c>
      <c r="D34" s="68">
        <v>70.845204178537514</v>
      </c>
      <c r="E34" s="68" t="s">
        <v>191</v>
      </c>
      <c r="F34" s="68" t="s">
        <v>191</v>
      </c>
      <c r="G34" s="68">
        <v>79.813084112149539</v>
      </c>
      <c r="H34" s="68">
        <v>50</v>
      </c>
      <c r="I34" s="68" t="s">
        <v>191</v>
      </c>
      <c r="J34" s="68">
        <v>93.89473684210526</v>
      </c>
      <c r="K34" s="68" t="s">
        <v>191</v>
      </c>
      <c r="L34" s="68">
        <v>100</v>
      </c>
    </row>
    <row r="35" spans="1:12" x14ac:dyDescent="0.25">
      <c r="A35" s="27" t="s">
        <v>305</v>
      </c>
      <c r="B35" s="68">
        <v>92.953611274221956</v>
      </c>
      <c r="C35" s="68">
        <v>93.805309734513273</v>
      </c>
      <c r="D35" s="68">
        <v>96.081277213352692</v>
      </c>
      <c r="E35" s="68" t="s">
        <v>191</v>
      </c>
      <c r="F35" s="68" t="s">
        <v>191</v>
      </c>
      <c r="G35" s="68">
        <v>86.543535620052765</v>
      </c>
      <c r="H35" s="68">
        <v>100</v>
      </c>
      <c r="I35" s="68" t="s">
        <v>191</v>
      </c>
      <c r="J35" s="68">
        <v>93.203883495145632</v>
      </c>
      <c r="K35" s="68" t="s">
        <v>191</v>
      </c>
      <c r="L35" s="68" t="s">
        <v>191</v>
      </c>
    </row>
    <row r="36" spans="1:12" ht="13.5" thickBot="1" x14ac:dyDescent="0.3">
      <c r="A36" s="32" t="s">
        <v>306</v>
      </c>
      <c r="B36" s="68">
        <v>68.879668049792528</v>
      </c>
      <c r="C36" s="68" t="s">
        <v>428</v>
      </c>
      <c r="D36" s="68">
        <v>78.378378378378372</v>
      </c>
      <c r="E36" s="68" t="s">
        <v>191</v>
      </c>
      <c r="F36" s="68" t="s">
        <v>191</v>
      </c>
      <c r="G36" s="68">
        <v>68.539325842696627</v>
      </c>
      <c r="H36" s="68" t="s">
        <v>428</v>
      </c>
      <c r="I36" s="68" t="s">
        <v>191</v>
      </c>
      <c r="J36" s="68">
        <v>67.857142857142861</v>
      </c>
      <c r="K36" s="68" t="s">
        <v>191</v>
      </c>
      <c r="L36" s="68" t="s">
        <v>191</v>
      </c>
    </row>
    <row r="37" spans="1:12" ht="13.5" customHeight="1" x14ac:dyDescent="0.25">
      <c r="A37" s="500" t="s">
        <v>748</v>
      </c>
      <c r="B37" s="500"/>
      <c r="C37" s="500"/>
      <c r="D37" s="500"/>
      <c r="E37" s="500"/>
      <c r="F37" s="500"/>
      <c r="G37" s="500"/>
      <c r="H37" s="500"/>
      <c r="I37" s="500"/>
      <c r="J37" s="500"/>
      <c r="K37" s="500"/>
      <c r="L37" s="500"/>
    </row>
    <row r="38" spans="1:12" ht="13.5" customHeight="1" x14ac:dyDescent="0.25">
      <c r="A38" s="501"/>
      <c r="B38" s="501"/>
      <c r="C38" s="501"/>
      <c r="D38" s="501"/>
      <c r="E38" s="501"/>
      <c r="F38" s="501"/>
      <c r="G38" s="501"/>
      <c r="H38" s="501"/>
      <c r="I38" s="501"/>
      <c r="J38" s="501"/>
      <c r="K38" s="501"/>
      <c r="L38" s="501"/>
    </row>
    <row r="39" spans="1:12" ht="13.5" customHeight="1" x14ac:dyDescent="0.25">
      <c r="A39" s="501" t="s">
        <v>786</v>
      </c>
      <c r="B39" s="501"/>
      <c r="C39" s="501"/>
      <c r="D39" s="501"/>
      <c r="E39" s="501"/>
      <c r="F39" s="501"/>
      <c r="G39" s="501"/>
      <c r="H39" s="501"/>
      <c r="I39" s="501"/>
      <c r="J39" s="501"/>
      <c r="K39" s="501"/>
      <c r="L39" s="501"/>
    </row>
    <row r="40" spans="1:12" ht="15" customHeight="1" x14ac:dyDescent="0.25">
      <c r="A40" s="8" t="s">
        <v>262</v>
      </c>
      <c r="B40" s="8"/>
      <c r="C40" s="8"/>
      <c r="D40" s="8"/>
      <c r="E40" s="8"/>
      <c r="F40" s="8"/>
      <c r="G40" s="8"/>
      <c r="H40" s="8"/>
      <c r="I40" s="8"/>
      <c r="J40" s="8"/>
      <c r="K40" s="8"/>
      <c r="L40" s="8"/>
    </row>
    <row r="41" spans="1:12" ht="15" customHeight="1" x14ac:dyDescent="0.25">
      <c r="A41" s="447"/>
      <c r="B41" s="447"/>
      <c r="C41" s="447"/>
      <c r="D41" s="447"/>
      <c r="E41" s="447"/>
      <c r="F41" s="447"/>
      <c r="G41" s="447"/>
      <c r="H41" s="447"/>
      <c r="I41" s="447"/>
      <c r="J41" s="447"/>
      <c r="K41" s="447"/>
      <c r="L41" s="447"/>
    </row>
    <row r="42" spans="1:12" x14ac:dyDescent="0.25">
      <c r="A42" s="502"/>
      <c r="B42" s="502"/>
      <c r="C42" s="502"/>
      <c r="D42" s="502"/>
      <c r="E42" s="502"/>
      <c r="F42" s="502"/>
      <c r="G42" s="502"/>
      <c r="H42" s="502"/>
      <c r="I42" s="502"/>
      <c r="J42" s="502"/>
      <c r="K42" s="502"/>
      <c r="L42" s="502"/>
    </row>
  </sheetData>
  <mergeCells count="10">
    <mergeCell ref="A1:L1"/>
    <mergeCell ref="A2:L2"/>
    <mergeCell ref="A3:L3"/>
    <mergeCell ref="A4:L4"/>
    <mergeCell ref="A5:L5"/>
    <mergeCell ref="A41:L41"/>
    <mergeCell ref="A42:L42"/>
    <mergeCell ref="A37:L38"/>
    <mergeCell ref="A6:L6"/>
    <mergeCell ref="A39:L39"/>
  </mergeCells>
  <conditionalFormatting sqref="B9:L36">
    <cfRule type="cellIs" dxfId="51" priority="5" operator="equal">
      <formula>0</formula>
    </cfRule>
  </conditionalFormatting>
  <hyperlinks>
    <hyperlink ref="M2" location="Contenido!A1" display="Contenido" xr:uid="{50C9509C-7BE8-4AD1-BC95-A3C685C9A7AE}"/>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3962-9073-4540-8C8A-55726CBB8AAF}">
  <sheetPr codeName="Hoja178">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800</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FE2C106C-42A2-438F-97E5-666B5EE3C023}"/>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1FF57-FDAC-4A93-AAE0-6A7E146C6389}">
  <sheetPr>
    <tabColor rgb="FFAFCAFF"/>
    <pageSetUpPr fitToPage="1"/>
  </sheetPr>
  <dimension ref="A1:J36"/>
  <sheetViews>
    <sheetView showGridLines="0" showOutlineSymbols="0" showWhiteSpace="0" zoomScaleNormal="100" workbookViewId="0">
      <selection activeCell="C35" sqref="C35"/>
    </sheetView>
  </sheetViews>
  <sheetFormatPr baseColWidth="10" defaultColWidth="11" defaultRowHeight="13" x14ac:dyDescent="0.25"/>
  <cols>
    <col min="1" max="1" width="20.25" style="4" customWidth="1"/>
    <col min="2" max="9" width="8" style="4" customWidth="1"/>
    <col min="10" max="10" width="11" style="8" customWidth="1"/>
    <col min="11" max="16384" width="11" style="8"/>
  </cols>
  <sheetData>
    <row r="1" spans="1:10" ht="14.5" x14ac:dyDescent="0.25">
      <c r="A1" s="462" t="s">
        <v>803</v>
      </c>
      <c r="B1" s="462"/>
      <c r="C1" s="462"/>
      <c r="D1" s="462"/>
      <c r="E1" s="462"/>
      <c r="F1" s="462"/>
      <c r="G1" s="462"/>
      <c r="H1" s="462"/>
      <c r="I1" s="462"/>
      <c r="J1" s="19"/>
    </row>
    <row r="2" spans="1:10" ht="14.5" x14ac:dyDescent="0.25">
      <c r="A2" s="462" t="s">
        <v>802</v>
      </c>
      <c r="B2" s="462"/>
      <c r="C2" s="462"/>
      <c r="D2" s="462"/>
      <c r="E2" s="462"/>
      <c r="F2" s="462"/>
      <c r="G2" s="462"/>
      <c r="H2" s="462"/>
      <c r="I2" s="462"/>
      <c r="J2" s="91" t="s">
        <v>0</v>
      </c>
    </row>
    <row r="3" spans="1:10" ht="14.5" x14ac:dyDescent="0.25">
      <c r="A3" s="462" t="s">
        <v>984</v>
      </c>
      <c r="B3" s="462"/>
      <c r="C3" s="462"/>
      <c r="D3" s="462"/>
      <c r="E3" s="462"/>
      <c r="F3" s="462"/>
      <c r="G3" s="462"/>
      <c r="H3" s="462"/>
      <c r="I3" s="462"/>
      <c r="J3" s="6"/>
    </row>
    <row r="4" spans="1:10" ht="14.5" x14ac:dyDescent="0.25">
      <c r="A4" s="462" t="s">
        <v>901</v>
      </c>
      <c r="B4" s="462"/>
      <c r="C4" s="462"/>
      <c r="D4" s="462"/>
      <c r="E4" s="462"/>
      <c r="F4" s="462"/>
      <c r="G4" s="462"/>
      <c r="H4" s="462"/>
      <c r="I4" s="462"/>
    </row>
    <row r="5" spans="1:10" ht="14.5" x14ac:dyDescent="0.25">
      <c r="A5" s="462" t="s">
        <v>983</v>
      </c>
      <c r="B5" s="462"/>
      <c r="C5" s="462"/>
      <c r="D5" s="462"/>
      <c r="E5" s="462"/>
      <c r="F5" s="462"/>
      <c r="G5" s="462"/>
      <c r="H5" s="462"/>
      <c r="I5" s="462"/>
    </row>
    <row r="6" spans="1:10" s="44" customFormat="1" ht="20.25" customHeight="1" x14ac:dyDescent="0.25">
      <c r="A6" s="146" t="s">
        <v>273</v>
      </c>
      <c r="B6" s="147">
        <v>2018</v>
      </c>
      <c r="C6" s="147">
        <v>2019</v>
      </c>
      <c r="D6" s="147">
        <v>2020</v>
      </c>
      <c r="E6" s="147">
        <v>2021</v>
      </c>
      <c r="F6" s="147">
        <v>2022</v>
      </c>
      <c r="G6" s="147">
        <v>2023</v>
      </c>
      <c r="H6" s="147">
        <v>2024</v>
      </c>
      <c r="I6" s="147">
        <v>2025</v>
      </c>
    </row>
    <row r="7" spans="1:10" ht="6.75" customHeight="1" x14ac:dyDescent="0.25">
      <c r="B7" s="156"/>
      <c r="C7" s="156"/>
      <c r="D7" s="156"/>
      <c r="E7" s="156"/>
      <c r="F7" s="156"/>
      <c r="G7" s="156"/>
      <c r="H7" s="156"/>
      <c r="I7" s="156"/>
    </row>
    <row r="8" spans="1:10" ht="15" customHeight="1" x14ac:dyDescent="0.25">
      <c r="A8" s="157" t="s">
        <v>188</v>
      </c>
      <c r="B8" s="70">
        <f t="shared" ref="B8:I8" si="0">SUM(B9:B35)</f>
        <v>251</v>
      </c>
      <c r="C8" s="70">
        <f t="shared" si="0"/>
        <v>1321</v>
      </c>
      <c r="D8" s="70">
        <f t="shared" si="0"/>
        <v>2221</v>
      </c>
      <c r="E8" s="70">
        <f t="shared" si="0"/>
        <v>2021</v>
      </c>
      <c r="F8" s="70">
        <f t="shared" si="0"/>
        <v>3522</v>
      </c>
      <c r="G8" s="70">
        <f t="shared" si="0"/>
        <v>4048</v>
      </c>
      <c r="H8" s="70">
        <f t="shared" si="0"/>
        <v>4163</v>
      </c>
      <c r="I8" s="70">
        <f t="shared" si="0"/>
        <v>3497</v>
      </c>
      <c r="J8" s="158"/>
    </row>
    <row r="9" spans="1:10" x14ac:dyDescent="0.25">
      <c r="A9" s="93" t="s">
        <v>280</v>
      </c>
      <c r="B9" s="71">
        <v>26</v>
      </c>
      <c r="C9" s="71">
        <v>213</v>
      </c>
      <c r="D9" s="71">
        <v>263</v>
      </c>
      <c r="E9" s="71">
        <v>207</v>
      </c>
      <c r="F9" s="71">
        <v>411</v>
      </c>
      <c r="G9" s="71">
        <v>287</v>
      </c>
      <c r="H9" s="71">
        <v>454</v>
      </c>
      <c r="I9" s="71">
        <f>+'153'!B9</f>
        <v>394</v>
      </c>
    </row>
    <row r="10" spans="1:10" x14ac:dyDescent="0.25">
      <c r="A10" s="93" t="s">
        <v>281</v>
      </c>
      <c r="B10" s="71">
        <v>18</v>
      </c>
      <c r="C10" s="71">
        <v>72</v>
      </c>
      <c r="D10" s="71">
        <v>124</v>
      </c>
      <c r="E10" s="71">
        <v>87</v>
      </c>
      <c r="F10" s="71">
        <v>163</v>
      </c>
      <c r="G10" s="71">
        <v>273</v>
      </c>
      <c r="H10" s="71">
        <v>333</v>
      </c>
      <c r="I10" s="71">
        <f>+'153'!B10</f>
        <v>189</v>
      </c>
    </row>
    <row r="11" spans="1:10" x14ac:dyDescent="0.25">
      <c r="A11" s="93" t="s">
        <v>282</v>
      </c>
      <c r="B11" s="71">
        <v>60</v>
      </c>
      <c r="C11" s="71">
        <v>94</v>
      </c>
      <c r="D11" s="71">
        <v>197</v>
      </c>
      <c r="E11" s="71">
        <v>281</v>
      </c>
      <c r="F11" s="71">
        <v>390</v>
      </c>
      <c r="G11" s="71">
        <v>575</v>
      </c>
      <c r="H11" s="71">
        <v>588</v>
      </c>
      <c r="I11" s="71">
        <f>+'153'!B11</f>
        <v>439</v>
      </c>
    </row>
    <row r="12" spans="1:10" x14ac:dyDescent="0.25">
      <c r="A12" s="93" t="s">
        <v>283</v>
      </c>
      <c r="B12" s="71">
        <v>8</v>
      </c>
      <c r="C12" s="71">
        <v>142</v>
      </c>
      <c r="D12" s="71">
        <v>169</v>
      </c>
      <c r="E12" s="71">
        <v>80</v>
      </c>
      <c r="F12" s="71">
        <v>185</v>
      </c>
      <c r="G12" s="71">
        <v>252</v>
      </c>
      <c r="H12" s="71">
        <v>173</v>
      </c>
      <c r="I12" s="71">
        <f>+'153'!B12</f>
        <v>180</v>
      </c>
    </row>
    <row r="13" spans="1:10" x14ac:dyDescent="0.25">
      <c r="A13" s="93" t="s">
        <v>284</v>
      </c>
      <c r="B13" s="71">
        <v>5</v>
      </c>
      <c r="C13" s="71">
        <v>19</v>
      </c>
      <c r="D13" s="71">
        <v>8</v>
      </c>
      <c r="E13" s="71">
        <v>8</v>
      </c>
      <c r="F13" s="71">
        <v>21</v>
      </c>
      <c r="G13" s="71">
        <v>43</v>
      </c>
      <c r="H13" s="71">
        <v>30</v>
      </c>
      <c r="I13" s="71">
        <f>+'153'!B13</f>
        <v>23</v>
      </c>
    </row>
    <row r="14" spans="1:10" x14ac:dyDescent="0.25">
      <c r="A14" s="93" t="s">
        <v>285</v>
      </c>
      <c r="B14" s="71">
        <v>2</v>
      </c>
      <c r="C14" s="71">
        <v>10</v>
      </c>
      <c r="D14" s="71">
        <v>11</v>
      </c>
      <c r="E14" s="71">
        <v>1</v>
      </c>
      <c r="F14" s="71">
        <v>18</v>
      </c>
      <c r="G14" s="71">
        <v>11</v>
      </c>
      <c r="H14" s="71">
        <v>23</v>
      </c>
      <c r="I14" s="71">
        <f>+'153'!B14</f>
        <v>14</v>
      </c>
    </row>
    <row r="15" spans="1:10" x14ac:dyDescent="0.25">
      <c r="A15" s="93" t="s">
        <v>286</v>
      </c>
      <c r="B15" s="71">
        <v>0</v>
      </c>
      <c r="C15" s="71">
        <v>5</v>
      </c>
      <c r="D15" s="71">
        <v>9</v>
      </c>
      <c r="E15" s="71">
        <v>5</v>
      </c>
      <c r="F15" s="71">
        <v>11</v>
      </c>
      <c r="G15" s="71">
        <v>5</v>
      </c>
      <c r="H15" s="71">
        <v>0</v>
      </c>
      <c r="I15" s="71">
        <f>+'153'!B15</f>
        <v>0</v>
      </c>
    </row>
    <row r="16" spans="1:10" x14ac:dyDescent="0.25">
      <c r="A16" s="93" t="s">
        <v>287</v>
      </c>
      <c r="B16" s="71">
        <v>19</v>
      </c>
      <c r="C16" s="71">
        <v>215</v>
      </c>
      <c r="D16" s="71">
        <v>309</v>
      </c>
      <c r="E16" s="71">
        <v>295</v>
      </c>
      <c r="F16" s="71">
        <v>485</v>
      </c>
      <c r="G16" s="71">
        <v>520</v>
      </c>
      <c r="H16" s="71">
        <v>466</v>
      </c>
      <c r="I16" s="71">
        <f>+'153'!B16</f>
        <v>384</v>
      </c>
    </row>
    <row r="17" spans="1:9" x14ac:dyDescent="0.25">
      <c r="A17" s="93" t="s">
        <v>288</v>
      </c>
      <c r="B17" s="71">
        <v>12</v>
      </c>
      <c r="C17" s="71">
        <v>41</v>
      </c>
      <c r="D17" s="71">
        <v>81</v>
      </c>
      <c r="E17" s="71">
        <v>40</v>
      </c>
      <c r="F17" s="71">
        <v>32</v>
      </c>
      <c r="G17" s="71">
        <v>68</v>
      </c>
      <c r="H17" s="71">
        <v>62</v>
      </c>
      <c r="I17" s="71">
        <f>+'153'!B17</f>
        <v>125</v>
      </c>
    </row>
    <row r="18" spans="1:9" x14ac:dyDescent="0.25">
      <c r="A18" s="93" t="s">
        <v>289</v>
      </c>
      <c r="B18" s="71">
        <v>15</v>
      </c>
      <c r="C18" s="71">
        <v>48</v>
      </c>
      <c r="D18" s="71">
        <v>75</v>
      </c>
      <c r="E18" s="71">
        <v>64</v>
      </c>
      <c r="F18" s="71">
        <v>296</v>
      </c>
      <c r="G18" s="71">
        <v>365</v>
      </c>
      <c r="H18" s="71">
        <v>323</v>
      </c>
      <c r="I18" s="71">
        <f>+'153'!B18</f>
        <v>374</v>
      </c>
    </row>
    <row r="19" spans="1:9" x14ac:dyDescent="0.25">
      <c r="A19" s="93" t="s">
        <v>290</v>
      </c>
      <c r="B19" s="71">
        <v>1</v>
      </c>
      <c r="C19" s="71">
        <v>74</v>
      </c>
      <c r="D19" s="71">
        <v>147</v>
      </c>
      <c r="E19" s="71">
        <v>158</v>
      </c>
      <c r="F19" s="71">
        <v>130</v>
      </c>
      <c r="G19" s="71">
        <v>132</v>
      </c>
      <c r="H19" s="71">
        <v>147</v>
      </c>
      <c r="I19" s="71">
        <f>+'153'!B19</f>
        <v>150</v>
      </c>
    </row>
    <row r="20" spans="1:9" x14ac:dyDescent="0.25">
      <c r="A20" s="93" t="s">
        <v>291</v>
      </c>
      <c r="B20" s="71">
        <v>15</v>
      </c>
      <c r="C20" s="71">
        <v>84</v>
      </c>
      <c r="D20" s="71">
        <v>145</v>
      </c>
      <c r="E20" s="71">
        <v>79</v>
      </c>
      <c r="F20" s="71">
        <v>203</v>
      </c>
      <c r="G20" s="71">
        <v>101</v>
      </c>
      <c r="H20" s="71">
        <v>94</v>
      </c>
      <c r="I20" s="71">
        <f>+'153'!B20</f>
        <v>88</v>
      </c>
    </row>
    <row r="21" spans="1:9" x14ac:dyDescent="0.25">
      <c r="A21" s="93" t="s">
        <v>292</v>
      </c>
      <c r="B21" s="71">
        <v>4</v>
      </c>
      <c r="C21" s="71">
        <v>7</v>
      </c>
      <c r="D21" s="71">
        <v>8</v>
      </c>
      <c r="E21" s="71">
        <v>20</v>
      </c>
      <c r="F21" s="71">
        <v>19</v>
      </c>
      <c r="G21" s="71">
        <v>11</v>
      </c>
      <c r="H21" s="71">
        <v>5</v>
      </c>
      <c r="I21" s="71">
        <f>+'153'!B21</f>
        <v>7</v>
      </c>
    </row>
    <row r="22" spans="1:9" x14ac:dyDescent="0.25">
      <c r="A22" s="93" t="s">
        <v>293</v>
      </c>
      <c r="B22" s="71">
        <v>37</v>
      </c>
      <c r="C22" s="71">
        <v>113</v>
      </c>
      <c r="D22" s="71">
        <v>204</v>
      </c>
      <c r="E22" s="71">
        <v>273</v>
      </c>
      <c r="F22" s="71">
        <v>346</v>
      </c>
      <c r="G22" s="71">
        <v>578</v>
      </c>
      <c r="H22" s="71">
        <v>474</v>
      </c>
      <c r="I22" s="71">
        <f>+'153'!B22</f>
        <v>353</v>
      </c>
    </row>
    <row r="23" spans="1:9" x14ac:dyDescent="0.25">
      <c r="A23" s="93" t="s">
        <v>294</v>
      </c>
      <c r="B23" s="71">
        <v>4</v>
      </c>
      <c r="C23" s="71">
        <v>9</v>
      </c>
      <c r="D23" s="71">
        <v>24</v>
      </c>
      <c r="E23" s="71">
        <v>61</v>
      </c>
      <c r="F23" s="71">
        <v>75</v>
      </c>
      <c r="G23" s="71">
        <v>87</v>
      </c>
      <c r="H23" s="71">
        <v>62</v>
      </c>
      <c r="I23" s="71">
        <f>+'153'!B23</f>
        <v>47</v>
      </c>
    </row>
    <row r="24" spans="1:9" x14ac:dyDescent="0.25">
      <c r="A24" s="93" t="s">
        <v>295</v>
      </c>
      <c r="B24" s="71">
        <v>2</v>
      </c>
      <c r="C24" s="71">
        <v>33</v>
      </c>
      <c r="D24" s="71">
        <v>7</v>
      </c>
      <c r="E24" s="71">
        <v>15</v>
      </c>
      <c r="F24" s="71">
        <v>58</v>
      </c>
      <c r="G24" s="71">
        <v>94</v>
      </c>
      <c r="H24" s="71">
        <v>67</v>
      </c>
      <c r="I24" s="71">
        <f>+'153'!B24</f>
        <v>78</v>
      </c>
    </row>
    <row r="25" spans="1:9" x14ac:dyDescent="0.25">
      <c r="A25" s="93" t="s">
        <v>296</v>
      </c>
      <c r="B25" s="71">
        <v>1</v>
      </c>
      <c r="C25" s="71">
        <v>10</v>
      </c>
      <c r="D25" s="71">
        <v>65</v>
      </c>
      <c r="E25" s="71">
        <v>76</v>
      </c>
      <c r="F25" s="71">
        <v>60</v>
      </c>
      <c r="G25" s="71">
        <v>169</v>
      </c>
      <c r="H25" s="71">
        <v>143</v>
      </c>
      <c r="I25" s="71">
        <f>+'153'!B25</f>
        <v>136</v>
      </c>
    </row>
    <row r="26" spans="1:9" x14ac:dyDescent="0.25">
      <c r="A26" s="93" t="s">
        <v>297</v>
      </c>
      <c r="B26" s="71">
        <v>9</v>
      </c>
      <c r="C26" s="71">
        <v>18</v>
      </c>
      <c r="D26" s="71">
        <v>77</v>
      </c>
      <c r="E26" s="71">
        <v>79</v>
      </c>
      <c r="F26" s="71">
        <v>312</v>
      </c>
      <c r="G26" s="71">
        <v>148</v>
      </c>
      <c r="H26" s="71">
        <v>423</v>
      </c>
      <c r="I26" s="71">
        <f>+'153'!B26</f>
        <v>150</v>
      </c>
    </row>
    <row r="27" spans="1:9" x14ac:dyDescent="0.25">
      <c r="A27" s="93" t="s">
        <v>298</v>
      </c>
      <c r="B27" s="71">
        <v>0</v>
      </c>
      <c r="C27" s="71">
        <v>37</v>
      </c>
      <c r="D27" s="71">
        <v>79</v>
      </c>
      <c r="E27" s="71">
        <v>18</v>
      </c>
      <c r="F27" s="71">
        <v>26</v>
      </c>
      <c r="G27" s="71">
        <v>32</v>
      </c>
      <c r="H27" s="71">
        <v>36</v>
      </c>
      <c r="I27" s="71">
        <f>+'153'!B27</f>
        <v>26</v>
      </c>
    </row>
    <row r="28" spans="1:9" x14ac:dyDescent="0.25">
      <c r="A28" s="93" t="s">
        <v>299</v>
      </c>
      <c r="B28" s="71">
        <v>2</v>
      </c>
      <c r="C28" s="71">
        <v>22</v>
      </c>
      <c r="D28" s="71">
        <v>20</v>
      </c>
      <c r="E28" s="71">
        <v>7</v>
      </c>
      <c r="F28" s="71">
        <v>28</v>
      </c>
      <c r="G28" s="71">
        <v>51</v>
      </c>
      <c r="H28" s="71">
        <v>51</v>
      </c>
      <c r="I28" s="71">
        <f>+'153'!B28</f>
        <v>74</v>
      </c>
    </row>
    <row r="29" spans="1:9" x14ac:dyDescent="0.25">
      <c r="A29" s="93" t="s">
        <v>300</v>
      </c>
      <c r="B29" s="71">
        <v>5</v>
      </c>
      <c r="C29" s="71">
        <v>1</v>
      </c>
      <c r="D29" s="71">
        <v>10</v>
      </c>
      <c r="E29" s="71">
        <v>33</v>
      </c>
      <c r="F29" s="71">
        <v>33</v>
      </c>
      <c r="G29" s="71">
        <v>37</v>
      </c>
      <c r="H29" s="71">
        <v>46</v>
      </c>
      <c r="I29" s="71">
        <f>+'153'!B29</f>
        <v>43</v>
      </c>
    </row>
    <row r="30" spans="1:9" x14ac:dyDescent="0.25">
      <c r="A30" s="93" t="s">
        <v>301</v>
      </c>
      <c r="B30" s="71">
        <v>0</v>
      </c>
      <c r="C30" s="71">
        <v>10</v>
      </c>
      <c r="D30" s="71">
        <v>33</v>
      </c>
      <c r="E30" s="71">
        <v>17</v>
      </c>
      <c r="F30" s="71">
        <v>47</v>
      </c>
      <c r="G30" s="71">
        <v>5</v>
      </c>
      <c r="H30" s="71">
        <v>46</v>
      </c>
      <c r="I30" s="71">
        <f>+'153'!B30</f>
        <v>46</v>
      </c>
    </row>
    <row r="31" spans="1:9" x14ac:dyDescent="0.25">
      <c r="A31" s="93" t="s">
        <v>302</v>
      </c>
      <c r="B31" s="71">
        <v>3</v>
      </c>
      <c r="C31" s="71">
        <v>7</v>
      </c>
      <c r="D31" s="71">
        <v>19</v>
      </c>
      <c r="E31" s="71">
        <v>14</v>
      </c>
      <c r="F31" s="71">
        <v>18</v>
      </c>
      <c r="G31" s="71">
        <v>12</v>
      </c>
      <c r="H31" s="71">
        <v>10</v>
      </c>
      <c r="I31" s="71">
        <f>+'153'!B31</f>
        <v>19</v>
      </c>
    </row>
    <row r="32" spans="1:9" x14ac:dyDescent="0.25">
      <c r="A32" s="93" t="s">
        <v>303</v>
      </c>
      <c r="B32" s="71">
        <v>1</v>
      </c>
      <c r="C32" s="71">
        <v>9</v>
      </c>
      <c r="D32" s="71">
        <v>8</v>
      </c>
      <c r="E32" s="71">
        <v>16</v>
      </c>
      <c r="F32" s="71">
        <v>2</v>
      </c>
      <c r="G32" s="71">
        <v>28</v>
      </c>
      <c r="H32" s="71">
        <v>11</v>
      </c>
      <c r="I32" s="71">
        <f>+'153'!B32</f>
        <v>15</v>
      </c>
    </row>
    <row r="33" spans="1:9" x14ac:dyDescent="0.25">
      <c r="A33" s="93" t="s">
        <v>304</v>
      </c>
      <c r="B33" s="71">
        <v>0</v>
      </c>
      <c r="C33" s="71">
        <v>18</v>
      </c>
      <c r="D33" s="71">
        <v>59</v>
      </c>
      <c r="E33" s="71">
        <v>32</v>
      </c>
      <c r="F33" s="71">
        <v>73</v>
      </c>
      <c r="G33" s="71">
        <v>87</v>
      </c>
      <c r="H33" s="71">
        <v>50</v>
      </c>
      <c r="I33" s="71">
        <f>+'153'!B33</f>
        <v>74</v>
      </c>
    </row>
    <row r="34" spans="1:9" x14ac:dyDescent="0.25">
      <c r="A34" s="93" t="s">
        <v>305</v>
      </c>
      <c r="B34" s="71">
        <v>2</v>
      </c>
      <c r="C34" s="71">
        <v>9</v>
      </c>
      <c r="D34" s="71">
        <v>21</v>
      </c>
      <c r="E34" s="71">
        <v>16</v>
      </c>
      <c r="F34" s="71">
        <v>65</v>
      </c>
      <c r="G34" s="71">
        <v>31</v>
      </c>
      <c r="H34" s="71">
        <v>20</v>
      </c>
      <c r="I34" s="71">
        <f>+'153'!B34</f>
        <v>44</v>
      </c>
    </row>
    <row r="35" spans="1:9" ht="13.5" thickBot="1" x14ac:dyDescent="0.3">
      <c r="A35" s="93" t="s">
        <v>306</v>
      </c>
      <c r="B35" s="71">
        <v>0</v>
      </c>
      <c r="C35" s="71">
        <v>1</v>
      </c>
      <c r="D35" s="71">
        <v>49</v>
      </c>
      <c r="E35" s="71">
        <v>39</v>
      </c>
      <c r="F35" s="71">
        <v>15</v>
      </c>
      <c r="G35" s="71">
        <v>46</v>
      </c>
      <c r="H35" s="71">
        <v>26</v>
      </c>
      <c r="I35" s="71">
        <f>+'153'!B35</f>
        <v>25</v>
      </c>
    </row>
    <row r="36" spans="1:9" ht="15" customHeight="1" x14ac:dyDescent="0.25">
      <c r="A36" s="332" t="s">
        <v>262</v>
      </c>
      <c r="B36" s="332"/>
      <c r="C36" s="332"/>
      <c r="D36" s="332"/>
      <c r="E36" s="332"/>
      <c r="F36" s="332"/>
      <c r="G36" s="332"/>
      <c r="H36" s="332"/>
      <c r="I36" s="332"/>
    </row>
  </sheetData>
  <mergeCells count="5">
    <mergeCell ref="A1:I1"/>
    <mergeCell ref="A2:I2"/>
    <mergeCell ref="A3:I3"/>
    <mergeCell ref="A4:I4"/>
    <mergeCell ref="A5:I5"/>
  </mergeCells>
  <hyperlinks>
    <hyperlink ref="J2" location="Contenido!A1" display="Contenido" xr:uid="{2B6AE931-8652-4099-AFDB-6C936118793F}"/>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38DFF-9808-4D74-8275-611ACA40449F}">
  <sheetPr codeName="Hoja18">
    <tabColor rgb="FFAFCAFF"/>
    <pageSetUpPr fitToPage="1"/>
  </sheetPr>
  <dimension ref="A1:P44"/>
  <sheetViews>
    <sheetView showGridLines="0" showOutlineSymbols="0" showWhiteSpace="0" workbookViewId="0">
      <selection activeCell="C35" sqref="C35"/>
    </sheetView>
  </sheetViews>
  <sheetFormatPr baseColWidth="10" defaultColWidth="11" defaultRowHeight="13" x14ac:dyDescent="0.25"/>
  <cols>
    <col min="1" max="1" width="17.83203125" style="173" customWidth="1"/>
    <col min="2" max="11" width="10.5" style="176" customWidth="1"/>
    <col min="12" max="12" width="11" style="60" customWidth="1"/>
    <col min="13" max="16" width="8.75" style="8" customWidth="1"/>
    <col min="17" max="16384" width="11" style="8"/>
  </cols>
  <sheetData>
    <row r="1" spans="1:12" ht="14.5" x14ac:dyDescent="0.25">
      <c r="A1" s="416" t="s">
        <v>271</v>
      </c>
      <c r="B1" s="416"/>
      <c r="C1" s="416"/>
      <c r="D1" s="416"/>
      <c r="E1" s="416"/>
      <c r="F1" s="416"/>
      <c r="G1" s="416"/>
      <c r="H1" s="416"/>
      <c r="I1" s="416"/>
      <c r="J1" s="416"/>
      <c r="K1" s="416"/>
      <c r="L1" s="19"/>
    </row>
    <row r="2" spans="1:12" ht="15" customHeight="1" x14ac:dyDescent="0.25">
      <c r="A2" s="426" t="s">
        <v>219</v>
      </c>
      <c r="B2" s="426"/>
      <c r="C2" s="426"/>
      <c r="D2" s="426"/>
      <c r="E2" s="426"/>
      <c r="F2" s="426"/>
      <c r="G2" s="426"/>
      <c r="H2" s="426"/>
      <c r="I2" s="426"/>
      <c r="J2" s="426"/>
      <c r="K2" s="426"/>
      <c r="L2" s="91" t="s">
        <v>0</v>
      </c>
    </row>
    <row r="3" spans="1:12" ht="15" customHeight="1" x14ac:dyDescent="0.25">
      <c r="A3" s="416" t="s">
        <v>272</v>
      </c>
      <c r="B3" s="416"/>
      <c r="C3" s="416"/>
      <c r="D3" s="416"/>
      <c r="E3" s="416"/>
      <c r="F3" s="416"/>
      <c r="G3" s="416"/>
      <c r="H3" s="416"/>
      <c r="I3" s="416"/>
      <c r="J3" s="416"/>
      <c r="K3" s="416"/>
      <c r="L3" s="19"/>
    </row>
    <row r="4" spans="1:12" ht="14.5" x14ac:dyDescent="0.25">
      <c r="A4" s="416" t="s">
        <v>901</v>
      </c>
      <c r="B4" s="416"/>
      <c r="C4" s="416"/>
      <c r="D4" s="416"/>
      <c r="E4" s="416"/>
      <c r="F4" s="416"/>
      <c r="G4" s="416"/>
      <c r="H4" s="416"/>
      <c r="I4" s="416"/>
      <c r="J4" s="416"/>
      <c r="K4" s="416"/>
    </row>
    <row r="5" spans="1:12" ht="14.5" x14ac:dyDescent="0.25">
      <c r="A5" s="416" t="s">
        <v>909</v>
      </c>
      <c r="B5" s="416"/>
      <c r="C5" s="416"/>
      <c r="D5" s="416"/>
      <c r="E5" s="416"/>
      <c r="F5" s="416"/>
      <c r="G5" s="416"/>
      <c r="H5" s="416"/>
      <c r="I5" s="416"/>
      <c r="J5" s="416"/>
      <c r="K5" s="416"/>
      <c r="L5" s="5"/>
    </row>
    <row r="6" spans="1:12" ht="18.75" customHeight="1" x14ac:dyDescent="0.25">
      <c r="A6" s="431" t="s">
        <v>273</v>
      </c>
      <c r="B6" s="103"/>
      <c r="C6" s="103"/>
      <c r="D6" s="103"/>
      <c r="E6" s="103"/>
      <c r="F6" s="432" t="s">
        <v>229</v>
      </c>
      <c r="G6" s="432"/>
      <c r="H6" s="432"/>
      <c r="I6" s="432"/>
      <c r="J6" s="432"/>
      <c r="K6" s="103"/>
      <c r="L6" s="5"/>
    </row>
    <row r="7" spans="1:12" ht="27.5" x14ac:dyDescent="0.25">
      <c r="A7" s="431"/>
      <c r="B7" s="104" t="s">
        <v>188</v>
      </c>
      <c r="C7" s="105" t="s">
        <v>274</v>
      </c>
      <c r="D7" s="106" t="s">
        <v>30</v>
      </c>
      <c r="E7" s="105" t="s">
        <v>275</v>
      </c>
      <c r="F7" s="106" t="s">
        <v>276</v>
      </c>
      <c r="G7" s="105" t="s">
        <v>277</v>
      </c>
      <c r="H7" s="105" t="s">
        <v>236</v>
      </c>
      <c r="I7" s="105" t="s">
        <v>278</v>
      </c>
      <c r="J7" s="107" t="s">
        <v>247</v>
      </c>
      <c r="K7" s="107" t="s">
        <v>279</v>
      </c>
    </row>
    <row r="8" spans="1:12" x14ac:dyDescent="0.25">
      <c r="L8" s="5"/>
    </row>
    <row r="9" spans="1:12" s="54" customFormat="1" ht="14.25" customHeight="1" x14ac:dyDescent="0.25">
      <c r="A9" s="24" t="s">
        <v>188</v>
      </c>
      <c r="B9" s="325">
        <f>+C9+D9+E9+F9+K9</f>
        <v>949456</v>
      </c>
      <c r="C9" s="325">
        <f>SUM(C10:C36)</f>
        <v>118950</v>
      </c>
      <c r="D9" s="325">
        <f t="shared" ref="D9:K9" si="0">SUM(D10:D36)</f>
        <v>427073</v>
      </c>
      <c r="E9" s="325">
        <f t="shared" si="0"/>
        <v>252</v>
      </c>
      <c r="F9" s="325">
        <f t="shared" si="0"/>
        <v>388108</v>
      </c>
      <c r="G9" s="325">
        <f t="shared" si="0"/>
        <v>242461</v>
      </c>
      <c r="H9" s="325">
        <f t="shared" si="0"/>
        <v>106393</v>
      </c>
      <c r="I9" s="325">
        <f t="shared" si="0"/>
        <v>22147</v>
      </c>
      <c r="J9" s="325">
        <f t="shared" si="0"/>
        <v>17107</v>
      </c>
      <c r="K9" s="325">
        <f t="shared" si="0"/>
        <v>15073</v>
      </c>
      <c r="L9" s="5"/>
    </row>
    <row r="10" spans="1:12" s="54" customFormat="1" ht="14.25" customHeight="1" x14ac:dyDescent="0.25">
      <c r="A10" s="27" t="s">
        <v>280</v>
      </c>
      <c r="B10" s="326">
        <v>54590</v>
      </c>
      <c r="C10" s="326">
        <v>7375</v>
      </c>
      <c r="D10" s="326">
        <v>25041</v>
      </c>
      <c r="E10" s="326" t="s">
        <v>191</v>
      </c>
      <c r="F10" s="326">
        <f>SUM(G10:J10)</f>
        <v>21548</v>
      </c>
      <c r="G10" s="326">
        <v>15331</v>
      </c>
      <c r="H10" s="326">
        <v>5160</v>
      </c>
      <c r="I10" s="326">
        <v>476</v>
      </c>
      <c r="J10" s="326">
        <v>581</v>
      </c>
      <c r="K10" s="71">
        <v>626</v>
      </c>
      <c r="L10" s="5"/>
    </row>
    <row r="11" spans="1:12" s="54" customFormat="1" ht="14.25" customHeight="1" x14ac:dyDescent="0.25">
      <c r="A11" s="27" t="s">
        <v>281</v>
      </c>
      <c r="B11" s="326">
        <v>56941</v>
      </c>
      <c r="C11" s="326">
        <v>7367</v>
      </c>
      <c r="D11" s="326">
        <v>24251</v>
      </c>
      <c r="E11" s="326" t="s">
        <v>191</v>
      </c>
      <c r="F11" s="326">
        <f t="shared" ref="F11:F36" si="1">SUM(G11:J11)</f>
        <v>24043</v>
      </c>
      <c r="G11" s="326">
        <v>19190</v>
      </c>
      <c r="H11" s="326">
        <v>2920</v>
      </c>
      <c r="I11" s="326">
        <v>1245</v>
      </c>
      <c r="J11" s="326">
        <v>688</v>
      </c>
      <c r="K11" s="71">
        <v>1280</v>
      </c>
      <c r="L11" s="60"/>
    </row>
    <row r="12" spans="1:12" s="54" customFormat="1" ht="14.25" customHeight="1" x14ac:dyDescent="0.25">
      <c r="A12" s="27" t="s">
        <v>282</v>
      </c>
      <c r="B12" s="326">
        <v>49332</v>
      </c>
      <c r="C12" s="326">
        <v>6890</v>
      </c>
      <c r="D12" s="326">
        <v>22839</v>
      </c>
      <c r="E12" s="326">
        <v>63</v>
      </c>
      <c r="F12" s="326">
        <f t="shared" si="1"/>
        <v>18617</v>
      </c>
      <c r="G12" s="326">
        <v>15937</v>
      </c>
      <c r="H12" s="326">
        <v>2186</v>
      </c>
      <c r="I12" s="326" t="s">
        <v>191</v>
      </c>
      <c r="J12" s="326">
        <v>494</v>
      </c>
      <c r="K12" s="71">
        <v>923</v>
      </c>
      <c r="L12" s="60"/>
    </row>
    <row r="13" spans="1:12" s="54" customFormat="1" ht="14.25" customHeight="1" x14ac:dyDescent="0.25">
      <c r="A13" s="27" t="s">
        <v>283</v>
      </c>
      <c r="B13" s="326">
        <v>55717</v>
      </c>
      <c r="C13" s="326">
        <v>6208</v>
      </c>
      <c r="D13" s="326">
        <v>23122</v>
      </c>
      <c r="E13" s="326" t="s">
        <v>191</v>
      </c>
      <c r="F13" s="326">
        <f t="shared" si="1"/>
        <v>25193</v>
      </c>
      <c r="G13" s="326">
        <v>12665</v>
      </c>
      <c r="H13" s="326">
        <v>10041</v>
      </c>
      <c r="I13" s="326">
        <v>1029</v>
      </c>
      <c r="J13" s="326">
        <v>1458</v>
      </c>
      <c r="K13" s="71">
        <v>1194</v>
      </c>
      <c r="L13" s="60"/>
    </row>
    <row r="14" spans="1:12" s="54" customFormat="1" ht="14.25" customHeight="1" x14ac:dyDescent="0.25">
      <c r="A14" s="27" t="s">
        <v>284</v>
      </c>
      <c r="B14" s="326">
        <v>13623</v>
      </c>
      <c r="C14" s="326">
        <v>1657</v>
      </c>
      <c r="D14" s="326">
        <v>5699</v>
      </c>
      <c r="E14" s="326" t="s">
        <v>191</v>
      </c>
      <c r="F14" s="326">
        <f t="shared" si="1"/>
        <v>6066</v>
      </c>
      <c r="G14" s="326">
        <v>3166</v>
      </c>
      <c r="H14" s="326">
        <v>2325</v>
      </c>
      <c r="I14" s="326">
        <v>382</v>
      </c>
      <c r="J14" s="326">
        <v>193</v>
      </c>
      <c r="K14" s="71">
        <v>201</v>
      </c>
    </row>
    <row r="15" spans="1:12" s="54" customFormat="1" ht="14.25" customHeight="1" x14ac:dyDescent="0.25">
      <c r="A15" s="27" t="s">
        <v>285</v>
      </c>
      <c r="B15" s="326">
        <v>32415</v>
      </c>
      <c r="C15" s="326">
        <v>3782</v>
      </c>
      <c r="D15" s="326">
        <v>14100</v>
      </c>
      <c r="E15" s="326" t="s">
        <v>191</v>
      </c>
      <c r="F15" s="326">
        <f t="shared" si="1"/>
        <v>13988</v>
      </c>
      <c r="G15" s="326">
        <v>8024</v>
      </c>
      <c r="H15" s="326">
        <v>3831</v>
      </c>
      <c r="I15" s="326">
        <v>1354</v>
      </c>
      <c r="J15" s="326">
        <v>779</v>
      </c>
      <c r="K15" s="71">
        <v>545</v>
      </c>
    </row>
    <row r="16" spans="1:12" s="54" customFormat="1" ht="14.25" customHeight="1" x14ac:dyDescent="0.25">
      <c r="A16" s="27" t="s">
        <v>286</v>
      </c>
      <c r="B16" s="326">
        <v>7701</v>
      </c>
      <c r="C16" s="326">
        <v>1002</v>
      </c>
      <c r="D16" s="326">
        <v>3347</v>
      </c>
      <c r="E16" s="326" t="s">
        <v>191</v>
      </c>
      <c r="F16" s="326">
        <f t="shared" si="1"/>
        <v>3251</v>
      </c>
      <c r="G16" s="326">
        <v>1502</v>
      </c>
      <c r="H16" s="326">
        <v>1330</v>
      </c>
      <c r="I16" s="326">
        <v>166</v>
      </c>
      <c r="J16" s="326">
        <v>253</v>
      </c>
      <c r="K16" s="71">
        <v>101</v>
      </c>
    </row>
    <row r="17" spans="1:14" s="54" customFormat="1" ht="14.25" customHeight="1" x14ac:dyDescent="0.25">
      <c r="A17" s="27" t="s">
        <v>287</v>
      </c>
      <c r="B17" s="326">
        <v>90619</v>
      </c>
      <c r="C17" s="326">
        <v>11900</v>
      </c>
      <c r="D17" s="326">
        <v>39998</v>
      </c>
      <c r="E17" s="326" t="s">
        <v>191</v>
      </c>
      <c r="F17" s="326">
        <f t="shared" si="1"/>
        <v>37166</v>
      </c>
      <c r="G17" s="326">
        <v>23853</v>
      </c>
      <c r="H17" s="326">
        <v>9032</v>
      </c>
      <c r="I17" s="326">
        <v>2225</v>
      </c>
      <c r="J17" s="326">
        <v>2056</v>
      </c>
      <c r="K17" s="71">
        <v>1555</v>
      </c>
    </row>
    <row r="18" spans="1:14" s="54" customFormat="1" ht="14.25" customHeight="1" x14ac:dyDescent="0.25">
      <c r="A18" s="27" t="s">
        <v>288</v>
      </c>
      <c r="B18" s="326">
        <v>39696</v>
      </c>
      <c r="C18" s="326">
        <v>5175</v>
      </c>
      <c r="D18" s="326">
        <v>17746</v>
      </c>
      <c r="E18" s="326" t="s">
        <v>191</v>
      </c>
      <c r="F18" s="326">
        <f t="shared" si="1"/>
        <v>16193</v>
      </c>
      <c r="G18" s="326">
        <v>10514</v>
      </c>
      <c r="H18" s="326">
        <v>3822</v>
      </c>
      <c r="I18" s="326">
        <v>1368</v>
      </c>
      <c r="J18" s="326">
        <v>489</v>
      </c>
      <c r="K18" s="71">
        <v>582</v>
      </c>
    </row>
    <row r="19" spans="1:14" s="54" customFormat="1" ht="14.25" customHeight="1" x14ac:dyDescent="0.25">
      <c r="A19" s="27" t="s">
        <v>289</v>
      </c>
      <c r="B19" s="326">
        <v>56415</v>
      </c>
      <c r="C19" s="326">
        <v>7068</v>
      </c>
      <c r="D19" s="326">
        <v>27165</v>
      </c>
      <c r="E19" s="326" t="s">
        <v>191</v>
      </c>
      <c r="F19" s="326">
        <f t="shared" si="1"/>
        <v>21485</v>
      </c>
      <c r="G19" s="326">
        <v>11624</v>
      </c>
      <c r="H19" s="326">
        <v>8827</v>
      </c>
      <c r="I19" s="326" t="s">
        <v>191</v>
      </c>
      <c r="J19" s="326">
        <v>1034</v>
      </c>
      <c r="K19" s="71">
        <v>697</v>
      </c>
      <c r="L19" s="202"/>
    </row>
    <row r="20" spans="1:14" s="54" customFormat="1" ht="14.25" customHeight="1" x14ac:dyDescent="0.25">
      <c r="A20" s="27" t="s">
        <v>290</v>
      </c>
      <c r="B20" s="326">
        <v>17767</v>
      </c>
      <c r="C20" s="326">
        <v>2359</v>
      </c>
      <c r="D20" s="326">
        <v>8919</v>
      </c>
      <c r="E20" s="326" t="s">
        <v>191</v>
      </c>
      <c r="F20" s="326">
        <f t="shared" si="1"/>
        <v>6392</v>
      </c>
      <c r="G20" s="326">
        <v>4114</v>
      </c>
      <c r="H20" s="326">
        <v>2030</v>
      </c>
      <c r="I20" s="326" t="s">
        <v>191</v>
      </c>
      <c r="J20" s="326">
        <v>248</v>
      </c>
      <c r="K20" s="71">
        <v>97</v>
      </c>
    </row>
    <row r="21" spans="1:14" s="54" customFormat="1" ht="14.25" customHeight="1" x14ac:dyDescent="0.25">
      <c r="A21" s="27" t="s">
        <v>291</v>
      </c>
      <c r="B21" s="326">
        <v>76721</v>
      </c>
      <c r="C21" s="326">
        <v>9357</v>
      </c>
      <c r="D21" s="326">
        <v>33257</v>
      </c>
      <c r="E21" s="326">
        <v>100</v>
      </c>
      <c r="F21" s="326">
        <f t="shared" si="1"/>
        <v>32647</v>
      </c>
      <c r="G21" s="326">
        <v>20977</v>
      </c>
      <c r="H21" s="326">
        <v>7287</v>
      </c>
      <c r="I21" s="326">
        <v>3003</v>
      </c>
      <c r="J21" s="326">
        <v>1380</v>
      </c>
      <c r="K21" s="71">
        <v>1360</v>
      </c>
    </row>
    <row r="22" spans="1:14" s="54" customFormat="1" ht="14.25" customHeight="1" x14ac:dyDescent="0.25">
      <c r="A22" s="27" t="s">
        <v>292</v>
      </c>
      <c r="B22" s="326">
        <v>19410</v>
      </c>
      <c r="C22" s="326">
        <v>2393</v>
      </c>
      <c r="D22" s="326">
        <v>9200</v>
      </c>
      <c r="E22" s="326" t="s">
        <v>191</v>
      </c>
      <c r="F22" s="326">
        <f t="shared" si="1"/>
        <v>7489</v>
      </c>
      <c r="G22" s="326">
        <v>6117</v>
      </c>
      <c r="H22" s="326">
        <v>928</v>
      </c>
      <c r="I22" s="326">
        <v>268</v>
      </c>
      <c r="J22" s="326">
        <v>176</v>
      </c>
      <c r="K22" s="71">
        <v>328</v>
      </c>
    </row>
    <row r="23" spans="1:14" s="54" customFormat="1" ht="14.25" customHeight="1" x14ac:dyDescent="0.25">
      <c r="A23" s="27" t="s">
        <v>293</v>
      </c>
      <c r="B23" s="326">
        <v>72613</v>
      </c>
      <c r="C23" s="326">
        <v>8868</v>
      </c>
      <c r="D23" s="326">
        <v>31414</v>
      </c>
      <c r="E23" s="326">
        <v>89</v>
      </c>
      <c r="F23" s="326">
        <f t="shared" si="1"/>
        <v>31074</v>
      </c>
      <c r="G23" s="326">
        <v>20996</v>
      </c>
      <c r="H23" s="326">
        <v>7755</v>
      </c>
      <c r="I23" s="326">
        <v>1581</v>
      </c>
      <c r="J23" s="326">
        <v>742</v>
      </c>
      <c r="K23" s="71">
        <v>1168</v>
      </c>
      <c r="L23" s="202"/>
      <c r="N23" s="202"/>
    </row>
    <row r="24" spans="1:14" s="54" customFormat="1" ht="14.25" customHeight="1" x14ac:dyDescent="0.25">
      <c r="A24" s="27" t="s">
        <v>294</v>
      </c>
      <c r="B24" s="326">
        <v>16752</v>
      </c>
      <c r="C24" s="326">
        <v>2189</v>
      </c>
      <c r="D24" s="326">
        <v>7983</v>
      </c>
      <c r="E24" s="326" t="s">
        <v>191</v>
      </c>
      <c r="F24" s="326">
        <f t="shared" si="1"/>
        <v>6434</v>
      </c>
      <c r="G24" s="326">
        <v>4259</v>
      </c>
      <c r="H24" s="326">
        <v>1159</v>
      </c>
      <c r="I24" s="326">
        <v>825</v>
      </c>
      <c r="J24" s="326">
        <v>191</v>
      </c>
      <c r="K24" s="71">
        <v>146</v>
      </c>
    </row>
    <row r="25" spans="1:14" s="54" customFormat="1" ht="14.25" customHeight="1" x14ac:dyDescent="0.25">
      <c r="A25" s="27" t="s">
        <v>295</v>
      </c>
      <c r="B25" s="326">
        <v>28035</v>
      </c>
      <c r="C25" s="326">
        <v>3435</v>
      </c>
      <c r="D25" s="326">
        <v>12500</v>
      </c>
      <c r="E25" s="326" t="s">
        <v>191</v>
      </c>
      <c r="F25" s="326">
        <f t="shared" si="1"/>
        <v>11533</v>
      </c>
      <c r="G25" s="326">
        <v>7500</v>
      </c>
      <c r="H25" s="326">
        <v>2455</v>
      </c>
      <c r="I25" s="326">
        <v>1057</v>
      </c>
      <c r="J25" s="326">
        <v>521</v>
      </c>
      <c r="K25" s="71">
        <v>567</v>
      </c>
    </row>
    <row r="26" spans="1:14" s="54" customFormat="1" ht="14.25" customHeight="1" x14ac:dyDescent="0.25">
      <c r="A26" s="27" t="s">
        <v>296</v>
      </c>
      <c r="B26" s="326">
        <v>16703</v>
      </c>
      <c r="C26" s="326">
        <v>2125</v>
      </c>
      <c r="D26" s="326">
        <v>7350</v>
      </c>
      <c r="E26" s="326" t="s">
        <v>191</v>
      </c>
      <c r="F26" s="326">
        <f t="shared" si="1"/>
        <v>6946</v>
      </c>
      <c r="G26" s="326">
        <v>3289</v>
      </c>
      <c r="H26" s="326">
        <v>2868</v>
      </c>
      <c r="I26" s="326">
        <v>126</v>
      </c>
      <c r="J26" s="326">
        <v>663</v>
      </c>
      <c r="K26" s="71">
        <v>282</v>
      </c>
    </row>
    <row r="27" spans="1:14" s="54" customFormat="1" ht="14.25" customHeight="1" x14ac:dyDescent="0.25">
      <c r="A27" s="27" t="s">
        <v>297</v>
      </c>
      <c r="B27" s="326">
        <v>26247</v>
      </c>
      <c r="C27" s="326">
        <v>3337</v>
      </c>
      <c r="D27" s="326">
        <v>12107</v>
      </c>
      <c r="E27" s="326" t="s">
        <v>191</v>
      </c>
      <c r="F27" s="326">
        <f t="shared" si="1"/>
        <v>10234</v>
      </c>
      <c r="G27" s="326">
        <v>5286</v>
      </c>
      <c r="H27" s="326">
        <v>4216</v>
      </c>
      <c r="I27" s="326">
        <v>90</v>
      </c>
      <c r="J27" s="326">
        <v>642</v>
      </c>
      <c r="K27" s="71">
        <v>569</v>
      </c>
    </row>
    <row r="28" spans="1:14" s="54" customFormat="1" ht="14.25" customHeight="1" x14ac:dyDescent="0.25">
      <c r="A28" s="27" t="s">
        <v>298</v>
      </c>
      <c r="B28" s="326">
        <v>13918</v>
      </c>
      <c r="C28" s="326">
        <v>1751</v>
      </c>
      <c r="D28" s="326">
        <v>6284</v>
      </c>
      <c r="E28" s="326" t="s">
        <v>191</v>
      </c>
      <c r="F28" s="326">
        <f t="shared" si="1"/>
        <v>5633</v>
      </c>
      <c r="G28" s="326">
        <v>3280</v>
      </c>
      <c r="H28" s="326">
        <v>1694</v>
      </c>
      <c r="I28" s="326">
        <v>371</v>
      </c>
      <c r="J28" s="326">
        <v>288</v>
      </c>
      <c r="K28" s="71">
        <v>250</v>
      </c>
    </row>
    <row r="29" spans="1:14" s="54" customFormat="1" ht="14.25" customHeight="1" x14ac:dyDescent="0.25">
      <c r="A29" s="27" t="s">
        <v>299</v>
      </c>
      <c r="B29" s="326">
        <v>29362</v>
      </c>
      <c r="C29" s="326">
        <v>3811</v>
      </c>
      <c r="D29" s="326">
        <v>13665</v>
      </c>
      <c r="E29" s="326" t="s">
        <v>191</v>
      </c>
      <c r="F29" s="326">
        <f t="shared" si="1"/>
        <v>11444</v>
      </c>
      <c r="G29" s="326">
        <v>8494</v>
      </c>
      <c r="H29" s="326">
        <v>2181</v>
      </c>
      <c r="I29" s="326">
        <v>331</v>
      </c>
      <c r="J29" s="326">
        <v>438</v>
      </c>
      <c r="K29" s="71">
        <v>442</v>
      </c>
    </row>
    <row r="30" spans="1:14" s="54" customFormat="1" ht="14.25" customHeight="1" x14ac:dyDescent="0.25">
      <c r="A30" s="27" t="s">
        <v>300</v>
      </c>
      <c r="B30" s="326">
        <v>31152</v>
      </c>
      <c r="C30" s="326">
        <v>3364</v>
      </c>
      <c r="D30" s="326">
        <v>13268</v>
      </c>
      <c r="E30" s="326" t="s">
        <v>191</v>
      </c>
      <c r="F30" s="326">
        <f t="shared" si="1"/>
        <v>13900</v>
      </c>
      <c r="G30" s="326">
        <v>5542</v>
      </c>
      <c r="H30" s="326">
        <v>5322</v>
      </c>
      <c r="I30" s="326">
        <v>1960</v>
      </c>
      <c r="J30" s="326">
        <v>1076</v>
      </c>
      <c r="K30" s="71">
        <v>620</v>
      </c>
    </row>
    <row r="31" spans="1:14" s="54" customFormat="1" ht="14.25" customHeight="1" x14ac:dyDescent="0.25">
      <c r="A31" s="27" t="s">
        <v>301</v>
      </c>
      <c r="B31" s="326">
        <v>17635</v>
      </c>
      <c r="C31" s="326">
        <v>2167</v>
      </c>
      <c r="D31" s="326">
        <v>7987</v>
      </c>
      <c r="E31" s="326" t="s">
        <v>191</v>
      </c>
      <c r="F31" s="326">
        <f t="shared" si="1"/>
        <v>7293</v>
      </c>
      <c r="G31" s="326">
        <v>1520</v>
      </c>
      <c r="H31" s="326">
        <v>3979</v>
      </c>
      <c r="I31" s="326">
        <v>1328</v>
      </c>
      <c r="J31" s="326">
        <v>466</v>
      </c>
      <c r="K31" s="71">
        <v>188</v>
      </c>
    </row>
    <row r="32" spans="1:14" s="54" customFormat="1" ht="14.25" customHeight="1" x14ac:dyDescent="0.25">
      <c r="A32" s="27" t="s">
        <v>302</v>
      </c>
      <c r="B32" s="326">
        <v>17971</v>
      </c>
      <c r="C32" s="326">
        <v>2150</v>
      </c>
      <c r="D32" s="326">
        <v>8101</v>
      </c>
      <c r="E32" s="326" t="s">
        <v>191</v>
      </c>
      <c r="F32" s="326">
        <f t="shared" si="1"/>
        <v>7536</v>
      </c>
      <c r="G32" s="326">
        <v>4639</v>
      </c>
      <c r="H32" s="326">
        <v>1649</v>
      </c>
      <c r="I32" s="326">
        <v>741</v>
      </c>
      <c r="J32" s="326">
        <v>507</v>
      </c>
      <c r="K32" s="71">
        <v>184</v>
      </c>
    </row>
    <row r="33" spans="1:16" s="54" customFormat="1" ht="14.25" customHeight="1" x14ac:dyDescent="0.25">
      <c r="A33" s="27" t="s">
        <v>303</v>
      </c>
      <c r="B33" s="326">
        <v>7260</v>
      </c>
      <c r="C33" s="326">
        <v>901</v>
      </c>
      <c r="D33" s="326">
        <v>3410</v>
      </c>
      <c r="E33" s="326" t="s">
        <v>191</v>
      </c>
      <c r="F33" s="326">
        <f t="shared" si="1"/>
        <v>2843</v>
      </c>
      <c r="G33" s="326">
        <v>896</v>
      </c>
      <c r="H33" s="326">
        <v>1584</v>
      </c>
      <c r="I33" s="326" t="s">
        <v>191</v>
      </c>
      <c r="J33" s="326">
        <v>363</v>
      </c>
      <c r="K33" s="71">
        <v>106</v>
      </c>
    </row>
    <row r="34" spans="1:16" s="54" customFormat="1" ht="14.25" customHeight="1" x14ac:dyDescent="0.25">
      <c r="A34" s="27" t="s">
        <v>304</v>
      </c>
      <c r="B34" s="326">
        <v>50788</v>
      </c>
      <c r="C34" s="326">
        <v>6263</v>
      </c>
      <c r="D34" s="326">
        <v>24255</v>
      </c>
      <c r="E34" s="326" t="s">
        <v>191</v>
      </c>
      <c r="F34" s="326">
        <f t="shared" si="1"/>
        <v>19852</v>
      </c>
      <c r="G34" s="326">
        <v>11256</v>
      </c>
      <c r="H34" s="326">
        <v>6129</v>
      </c>
      <c r="I34" s="326">
        <v>1330</v>
      </c>
      <c r="J34" s="326">
        <v>1137</v>
      </c>
      <c r="K34" s="71">
        <v>418</v>
      </c>
    </row>
    <row r="35" spans="1:16" s="54" customFormat="1" ht="14.25" customHeight="1" x14ac:dyDescent="0.25">
      <c r="A35" s="27" t="s">
        <v>305</v>
      </c>
      <c r="B35" s="326">
        <v>41720</v>
      </c>
      <c r="C35" s="326">
        <v>5075</v>
      </c>
      <c r="D35" s="326">
        <v>19999</v>
      </c>
      <c r="E35" s="326" t="s">
        <v>191</v>
      </c>
      <c r="F35" s="326">
        <f t="shared" si="1"/>
        <v>16097</v>
      </c>
      <c r="G35" s="326">
        <v>10688</v>
      </c>
      <c r="H35" s="326">
        <v>4378</v>
      </c>
      <c r="I35" s="326">
        <v>787</v>
      </c>
      <c r="J35" s="326">
        <v>244</v>
      </c>
      <c r="K35" s="71">
        <v>549</v>
      </c>
    </row>
    <row r="36" spans="1:16" s="54" customFormat="1" ht="14.25" customHeight="1" thickBot="1" x14ac:dyDescent="0.3">
      <c r="A36" s="32" t="s">
        <v>306</v>
      </c>
      <c r="B36" s="337">
        <v>8353</v>
      </c>
      <c r="C36" s="337">
        <v>981</v>
      </c>
      <c r="D36" s="337">
        <v>4066</v>
      </c>
      <c r="E36" s="337" t="s">
        <v>191</v>
      </c>
      <c r="F36" s="337">
        <f t="shared" si="1"/>
        <v>3211</v>
      </c>
      <c r="G36" s="337">
        <v>1802</v>
      </c>
      <c r="H36" s="337">
        <v>1305</v>
      </c>
      <c r="I36" s="337">
        <v>104</v>
      </c>
      <c r="J36" s="337" t="s">
        <v>191</v>
      </c>
      <c r="K36" s="73">
        <v>95</v>
      </c>
    </row>
    <row r="37" spans="1:16" ht="15" customHeight="1" x14ac:dyDescent="0.25">
      <c r="A37" s="415" t="s">
        <v>307</v>
      </c>
      <c r="B37" s="415"/>
      <c r="C37" s="415"/>
      <c r="D37" s="415"/>
      <c r="E37" s="415"/>
      <c r="F37" s="415"/>
      <c r="G37" s="415"/>
      <c r="H37" s="415"/>
      <c r="I37" s="415"/>
      <c r="J37" s="415"/>
      <c r="K37" s="415"/>
      <c r="L37" s="54"/>
    </row>
    <row r="38" spans="1:16" ht="15" customHeight="1" x14ac:dyDescent="0.25">
      <c r="A38" s="433" t="s">
        <v>308</v>
      </c>
      <c r="B38" s="433"/>
      <c r="C38" s="433"/>
      <c r="D38" s="433"/>
      <c r="E38" s="433"/>
      <c r="F38" s="433"/>
      <c r="G38" s="433"/>
      <c r="H38" s="433"/>
      <c r="I38" s="433"/>
      <c r="J38" s="433"/>
      <c r="K38" s="433"/>
      <c r="L38" s="54"/>
    </row>
    <row r="39" spans="1:16" ht="27.75" customHeight="1" x14ac:dyDescent="0.25">
      <c r="A39" s="414" t="s">
        <v>309</v>
      </c>
      <c r="B39" s="414"/>
      <c r="C39" s="414"/>
      <c r="D39" s="414"/>
      <c r="E39" s="414"/>
      <c r="F39" s="414"/>
      <c r="G39" s="414"/>
      <c r="H39" s="414"/>
      <c r="I39" s="414"/>
      <c r="J39" s="414"/>
      <c r="K39" s="414"/>
      <c r="L39" s="54"/>
    </row>
    <row r="40" spans="1:16" s="60" customFormat="1" ht="15" customHeight="1" x14ac:dyDescent="0.25">
      <c r="A40" s="179" t="s">
        <v>262</v>
      </c>
      <c r="B40" s="206"/>
      <c r="C40" s="206"/>
      <c r="D40" s="206"/>
      <c r="E40" s="206"/>
      <c r="F40" s="206"/>
      <c r="G40" s="206"/>
      <c r="H40" s="206"/>
      <c r="I40" s="206"/>
      <c r="J40" s="206"/>
      <c r="K40" s="206"/>
      <c r="L40" s="54"/>
      <c r="M40" s="206"/>
      <c r="N40" s="206"/>
      <c r="O40" s="206"/>
      <c r="P40" s="206"/>
    </row>
    <row r="41" spans="1:16" x14ac:dyDescent="0.25">
      <c r="L41" s="202"/>
    </row>
    <row r="42" spans="1:16" x14ac:dyDescent="0.25">
      <c r="L42" s="54"/>
    </row>
    <row r="43" spans="1:16" x14ac:dyDescent="0.25">
      <c r="L43" s="54"/>
    </row>
    <row r="44" spans="1:16" x14ac:dyDescent="0.25">
      <c r="L44" s="54"/>
    </row>
  </sheetData>
  <mergeCells count="10">
    <mergeCell ref="A39:K39"/>
    <mergeCell ref="A1:K1"/>
    <mergeCell ref="A2:K2"/>
    <mergeCell ref="A3:K3"/>
    <mergeCell ref="A4:K4"/>
    <mergeCell ref="A5:K5"/>
    <mergeCell ref="A6:A7"/>
    <mergeCell ref="F6:J6"/>
    <mergeCell ref="A37:K37"/>
    <mergeCell ref="A38:K38"/>
  </mergeCells>
  <hyperlinks>
    <hyperlink ref="L2" location="Contenido!A1" display="Contenido" xr:uid="{621DDDEA-3431-4CCA-8834-FE3ACEE40C60}"/>
  </hyperlinks>
  <printOptions horizontalCentered="1"/>
  <pageMargins left="0.39370078740157483" right="0.39370078740157483" top="0.39370078740157483" bottom="0.39370078740157483" header="0.31496062992125984" footer="0.31496062992125984"/>
  <pageSetup paperSize="172" scale="97" orientation="landscape" r:id="rId1"/>
  <ignoredErrors>
    <ignoredError sqref="F10:F36" formulaRange="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2AD0-0FED-4721-BC97-0122F46C2E1C}">
  <sheetPr syncVertical="1" syncRef="A8" transitionEvaluation="1" codeName="Hoja179">
    <tabColor rgb="FFAFCAFF"/>
    <pageSetUpPr fitToPage="1"/>
  </sheetPr>
  <dimension ref="A1:R74"/>
  <sheetViews>
    <sheetView showGridLines="0" showOutlineSymbols="0" showWhiteSpace="0" topLeftCell="A8" zoomScaleNormal="100" workbookViewId="0">
      <selection activeCell="A33" sqref="A33:P35"/>
    </sheetView>
  </sheetViews>
  <sheetFormatPr baseColWidth="10" defaultColWidth="7.58203125" defaultRowHeight="13" x14ac:dyDescent="0.25"/>
  <cols>
    <col min="1" max="1" width="33.83203125" style="60" customWidth="1"/>
    <col min="2" max="4" width="8" style="60" customWidth="1"/>
    <col min="5" max="5" width="1.75" style="60" customWidth="1"/>
    <col min="6" max="8" width="8" style="60" customWidth="1"/>
    <col min="9" max="9" width="1.75" style="60" customWidth="1"/>
    <col min="10" max="12" width="8" style="60" customWidth="1"/>
    <col min="13" max="13" width="1.75" style="60" customWidth="1"/>
    <col min="14" max="16" width="8" style="60" customWidth="1"/>
    <col min="17" max="17" width="11" style="8" customWidth="1"/>
    <col min="18" max="18" width="13.33203125" style="60" bestFit="1" customWidth="1"/>
    <col min="19" max="16384" width="7.58203125" style="60"/>
  </cols>
  <sheetData>
    <row r="1" spans="1:17" ht="14.5" x14ac:dyDescent="0.25">
      <c r="A1" s="425" t="s">
        <v>804</v>
      </c>
      <c r="B1" s="425"/>
      <c r="C1" s="425"/>
      <c r="D1" s="425"/>
      <c r="E1" s="425"/>
      <c r="F1" s="425"/>
      <c r="G1" s="425"/>
      <c r="H1" s="425"/>
      <c r="I1" s="425"/>
      <c r="J1" s="425"/>
      <c r="K1" s="425"/>
      <c r="L1" s="425"/>
      <c r="M1" s="425"/>
      <c r="N1" s="425"/>
      <c r="O1" s="425"/>
      <c r="P1" s="425"/>
      <c r="Q1" s="19"/>
    </row>
    <row r="2" spans="1:17" ht="14.5" x14ac:dyDescent="0.25">
      <c r="A2" s="426" t="s">
        <v>802</v>
      </c>
      <c r="B2" s="426"/>
      <c r="C2" s="426"/>
      <c r="D2" s="426"/>
      <c r="E2" s="426"/>
      <c r="F2" s="426"/>
      <c r="G2" s="426"/>
      <c r="H2" s="426"/>
      <c r="I2" s="426"/>
      <c r="J2" s="426"/>
      <c r="K2" s="426"/>
      <c r="L2" s="426"/>
      <c r="M2" s="426"/>
      <c r="N2" s="426"/>
      <c r="O2" s="426"/>
      <c r="P2" s="426"/>
      <c r="Q2" s="91" t="s">
        <v>0</v>
      </c>
    </row>
    <row r="3" spans="1:17" ht="14.5" x14ac:dyDescent="0.25">
      <c r="A3" s="426" t="s">
        <v>254</v>
      </c>
      <c r="B3" s="426"/>
      <c r="C3" s="426"/>
      <c r="D3" s="426"/>
      <c r="E3" s="426"/>
      <c r="F3" s="426"/>
      <c r="G3" s="426"/>
      <c r="H3" s="426"/>
      <c r="I3" s="426"/>
      <c r="J3" s="426"/>
      <c r="K3" s="426"/>
      <c r="L3" s="426"/>
      <c r="M3" s="426"/>
      <c r="N3" s="426"/>
      <c r="O3" s="426"/>
      <c r="P3" s="426"/>
      <c r="Q3" s="6"/>
    </row>
    <row r="4" spans="1:17" ht="14.5" x14ac:dyDescent="0.25">
      <c r="A4" s="425" t="s">
        <v>909</v>
      </c>
      <c r="B4" s="425"/>
      <c r="C4" s="425"/>
      <c r="D4" s="425"/>
      <c r="E4" s="425"/>
      <c r="F4" s="425"/>
      <c r="G4" s="425"/>
      <c r="H4" s="425"/>
      <c r="I4" s="425"/>
      <c r="J4" s="425"/>
      <c r="K4" s="425"/>
      <c r="L4" s="425"/>
      <c r="M4" s="425"/>
      <c r="N4" s="425"/>
      <c r="O4" s="425"/>
      <c r="P4" s="425"/>
    </row>
    <row r="5" spans="1:17" s="5" customFormat="1" ht="18.75" customHeight="1" x14ac:dyDescent="0.25">
      <c r="A5" s="427" t="s">
        <v>187</v>
      </c>
      <c r="B5" s="499" t="s">
        <v>188</v>
      </c>
      <c r="C5" s="499"/>
      <c r="D5" s="499"/>
      <c r="E5" s="152"/>
      <c r="F5" s="499" t="s">
        <v>255</v>
      </c>
      <c r="G5" s="499"/>
      <c r="H5" s="499"/>
      <c r="I5" s="152"/>
      <c r="J5" s="499" t="s">
        <v>256</v>
      </c>
      <c r="K5" s="499"/>
      <c r="L5" s="499"/>
      <c r="M5" s="152"/>
      <c r="N5" s="499" t="s">
        <v>257</v>
      </c>
      <c r="O5" s="499"/>
      <c r="P5" s="499"/>
      <c r="Q5" s="8"/>
    </row>
    <row r="6" spans="1:17" s="5" customFormat="1" ht="18.75" customHeight="1" x14ac:dyDescent="0.25">
      <c r="A6" s="430"/>
      <c r="B6" s="153" t="s">
        <v>188</v>
      </c>
      <c r="C6" s="154" t="s">
        <v>258</v>
      </c>
      <c r="D6" s="154" t="s">
        <v>259</v>
      </c>
      <c r="E6" s="144"/>
      <c r="F6" s="153" t="s">
        <v>188</v>
      </c>
      <c r="G6" s="154" t="s">
        <v>258</v>
      </c>
      <c r="H6" s="154" t="s">
        <v>259</v>
      </c>
      <c r="I6" s="144"/>
      <c r="J6" s="153" t="s">
        <v>188</v>
      </c>
      <c r="K6" s="154" t="s">
        <v>258</v>
      </c>
      <c r="L6" s="154" t="s">
        <v>259</v>
      </c>
      <c r="M6" s="144"/>
      <c r="N6" s="153" t="s">
        <v>188</v>
      </c>
      <c r="O6" s="154" t="s">
        <v>258</v>
      </c>
      <c r="P6" s="154" t="s">
        <v>259</v>
      </c>
      <c r="Q6" s="44"/>
    </row>
    <row r="8" spans="1:17" x14ac:dyDescent="0.25">
      <c r="B8" s="498" t="s">
        <v>590</v>
      </c>
      <c r="C8" s="498"/>
      <c r="D8" s="498"/>
      <c r="E8" s="498"/>
      <c r="F8" s="498"/>
      <c r="G8" s="498"/>
      <c r="H8" s="498"/>
      <c r="I8" s="498"/>
      <c r="J8" s="498"/>
      <c r="K8" s="498"/>
      <c r="L8" s="498"/>
      <c r="M8" s="498"/>
      <c r="N8" s="498"/>
      <c r="O8" s="498"/>
      <c r="P8" s="498"/>
      <c r="Q8" s="158"/>
    </row>
    <row r="9" spans="1:17" s="8" customFormat="1" ht="15" customHeight="1" x14ac:dyDescent="0.25">
      <c r="A9" s="157" t="s">
        <v>188</v>
      </c>
      <c r="B9" s="70">
        <f>SUM(C9:D9)</f>
        <v>3497</v>
      </c>
      <c r="C9" s="70">
        <f>G9+K9+O9</f>
        <v>1759</v>
      </c>
      <c r="D9" s="70">
        <f t="shared" ref="D9" si="0">H9+L9+P9</f>
        <v>1738</v>
      </c>
      <c r="E9" s="70"/>
      <c r="F9" s="70">
        <f>+G9+H9</f>
        <v>3429</v>
      </c>
      <c r="G9" s="70">
        <f>SUM(G10:G19)</f>
        <v>1720</v>
      </c>
      <c r="H9" s="70">
        <f>SUM(H10:H19)</f>
        <v>1709</v>
      </c>
      <c r="I9" s="70"/>
      <c r="J9" s="70">
        <f>+K9+L9</f>
        <v>60</v>
      </c>
      <c r="K9" s="70">
        <f>SUM(K10:K19)</f>
        <v>35</v>
      </c>
      <c r="L9" s="70">
        <f>SUM(L10:L19)</f>
        <v>25</v>
      </c>
      <c r="M9" s="70"/>
      <c r="N9" s="70">
        <f>+O9+P9</f>
        <v>8</v>
      </c>
      <c r="O9" s="70">
        <f>SUM(O10:O19)</f>
        <v>4</v>
      </c>
      <c r="P9" s="70">
        <f>SUM(P10:P19)</f>
        <v>4</v>
      </c>
    </row>
    <row r="10" spans="1:17" s="8" customFormat="1" ht="15" customHeight="1" x14ac:dyDescent="0.25">
      <c r="A10" s="27" t="s">
        <v>21</v>
      </c>
      <c r="B10" s="71">
        <f>+F10+J10+N10</f>
        <v>304</v>
      </c>
      <c r="C10" s="71">
        <f t="shared" ref="C10:D18" si="1">+G10+K10+O10</f>
        <v>158</v>
      </c>
      <c r="D10" s="71">
        <f t="shared" si="1"/>
        <v>146</v>
      </c>
      <c r="E10" s="71"/>
      <c r="F10" s="71">
        <v>298</v>
      </c>
      <c r="G10" s="71">
        <v>156</v>
      </c>
      <c r="H10" s="71">
        <v>142</v>
      </c>
      <c r="I10" s="71"/>
      <c r="J10" s="71">
        <v>6</v>
      </c>
      <c r="K10" s="71">
        <v>2</v>
      </c>
      <c r="L10" s="71">
        <v>4</v>
      </c>
      <c r="M10" s="71"/>
      <c r="N10" s="71" t="s">
        <v>428</v>
      </c>
      <c r="O10" s="71" t="s">
        <v>428</v>
      </c>
      <c r="P10" s="71" t="s">
        <v>428</v>
      </c>
    </row>
    <row r="11" spans="1:17" s="8" customFormat="1" ht="15" customHeight="1" x14ac:dyDescent="0.25">
      <c r="A11" s="27" t="s">
        <v>30</v>
      </c>
      <c r="B11" s="71">
        <f t="shared" ref="B11:B18" si="2">+F11+J11+N11</f>
        <v>1821</v>
      </c>
      <c r="C11" s="71">
        <f t="shared" si="1"/>
        <v>932</v>
      </c>
      <c r="D11" s="71">
        <f t="shared" si="1"/>
        <v>889</v>
      </c>
      <c r="E11" s="71"/>
      <c r="F11" s="71">
        <v>1770</v>
      </c>
      <c r="G11" s="71">
        <v>902</v>
      </c>
      <c r="H11" s="71">
        <v>868</v>
      </c>
      <c r="I11" s="71"/>
      <c r="J11" s="71">
        <v>48</v>
      </c>
      <c r="K11" s="71">
        <v>27</v>
      </c>
      <c r="L11" s="71">
        <v>21</v>
      </c>
      <c r="M11" s="71"/>
      <c r="N11" s="71">
        <v>3</v>
      </c>
      <c r="O11" s="71">
        <v>3</v>
      </c>
      <c r="P11" s="71" t="s">
        <v>428</v>
      </c>
    </row>
    <row r="12" spans="1:17" s="8" customFormat="1" ht="15" customHeight="1" x14ac:dyDescent="0.25">
      <c r="A12" s="27" t="s">
        <v>97</v>
      </c>
      <c r="B12" s="71">
        <f t="shared" si="2"/>
        <v>30</v>
      </c>
      <c r="C12" s="71">
        <f t="shared" si="1"/>
        <v>22</v>
      </c>
      <c r="D12" s="71">
        <f t="shared" si="1"/>
        <v>8</v>
      </c>
      <c r="E12" s="71"/>
      <c r="F12" s="71">
        <v>30</v>
      </c>
      <c r="G12" s="71">
        <v>22</v>
      </c>
      <c r="H12" s="71">
        <v>8</v>
      </c>
      <c r="I12" s="71"/>
      <c r="J12" s="71" t="s">
        <v>191</v>
      </c>
      <c r="K12" s="71" t="s">
        <v>191</v>
      </c>
      <c r="L12" s="71" t="s">
        <v>191</v>
      </c>
      <c r="M12" s="71"/>
      <c r="N12" s="71" t="s">
        <v>191</v>
      </c>
      <c r="O12" s="71" t="s">
        <v>191</v>
      </c>
      <c r="P12" s="71" t="s">
        <v>191</v>
      </c>
    </row>
    <row r="13" spans="1:17" s="8" customFormat="1" ht="15" customHeight="1" x14ac:dyDescent="0.25">
      <c r="A13" s="27" t="s">
        <v>242</v>
      </c>
      <c r="B13" s="71">
        <f t="shared" si="2"/>
        <v>12</v>
      </c>
      <c r="C13" s="71">
        <f t="shared" si="1"/>
        <v>3</v>
      </c>
      <c r="D13" s="71">
        <f t="shared" si="1"/>
        <v>9</v>
      </c>
      <c r="E13" s="71"/>
      <c r="F13" s="71">
        <v>12</v>
      </c>
      <c r="G13" s="71">
        <v>3</v>
      </c>
      <c r="H13" s="71">
        <v>9</v>
      </c>
      <c r="I13" s="71"/>
      <c r="J13" s="71" t="s">
        <v>191</v>
      </c>
      <c r="K13" s="71" t="s">
        <v>191</v>
      </c>
      <c r="L13" s="71" t="s">
        <v>191</v>
      </c>
      <c r="M13" s="71"/>
      <c r="N13" s="71" t="s">
        <v>191</v>
      </c>
      <c r="O13" s="71" t="s">
        <v>191</v>
      </c>
      <c r="P13" s="71" t="s">
        <v>191</v>
      </c>
    </row>
    <row r="14" spans="1:17" s="8" customFormat="1" ht="15" customHeight="1" x14ac:dyDescent="0.25">
      <c r="A14" s="27" t="s">
        <v>229</v>
      </c>
      <c r="B14" s="71">
        <f t="shared" si="2"/>
        <v>1151</v>
      </c>
      <c r="C14" s="71">
        <f t="shared" si="1"/>
        <v>564</v>
      </c>
      <c r="D14" s="71">
        <f t="shared" si="1"/>
        <v>587</v>
      </c>
      <c r="E14" s="71"/>
      <c r="F14" s="71">
        <v>1142</v>
      </c>
      <c r="G14" s="71">
        <v>558</v>
      </c>
      <c r="H14" s="71">
        <v>584</v>
      </c>
      <c r="I14" s="71"/>
      <c r="J14" s="71">
        <v>5</v>
      </c>
      <c r="K14" s="71">
        <v>5</v>
      </c>
      <c r="L14" s="71" t="s">
        <v>428</v>
      </c>
      <c r="M14" s="71"/>
      <c r="N14" s="71">
        <v>4</v>
      </c>
      <c r="O14" s="71">
        <v>1</v>
      </c>
      <c r="P14" s="71">
        <v>3</v>
      </c>
    </row>
    <row r="15" spans="1:17" s="8" customFormat="1" ht="15" customHeight="1" x14ac:dyDescent="0.25">
      <c r="A15" s="27" t="s">
        <v>194</v>
      </c>
      <c r="B15" s="71">
        <f t="shared" ref="B15:D16" si="3">+F15+J15+N15</f>
        <v>31</v>
      </c>
      <c r="C15" s="71">
        <f t="shared" si="3"/>
        <v>20</v>
      </c>
      <c r="D15" s="71">
        <f t="shared" si="3"/>
        <v>11</v>
      </c>
      <c r="E15" s="71"/>
      <c r="F15" s="71">
        <v>30</v>
      </c>
      <c r="G15" s="71">
        <v>19</v>
      </c>
      <c r="H15" s="71">
        <v>11</v>
      </c>
      <c r="I15" s="71"/>
      <c r="J15" s="71">
        <v>1</v>
      </c>
      <c r="K15" s="71">
        <v>1</v>
      </c>
      <c r="L15" s="71" t="s">
        <v>428</v>
      </c>
      <c r="M15" s="71"/>
      <c r="N15" s="71" t="s">
        <v>428</v>
      </c>
      <c r="O15" s="71" t="s">
        <v>428</v>
      </c>
      <c r="P15" s="71" t="s">
        <v>428</v>
      </c>
    </row>
    <row r="16" spans="1:17" s="8" customFormat="1" ht="15" customHeight="1" x14ac:dyDescent="0.25">
      <c r="A16" s="27" t="s">
        <v>977</v>
      </c>
      <c r="B16" s="71">
        <f t="shared" si="3"/>
        <v>17</v>
      </c>
      <c r="C16" s="71">
        <f t="shared" si="3"/>
        <v>11</v>
      </c>
      <c r="D16" s="71">
        <f t="shared" si="3"/>
        <v>6</v>
      </c>
      <c r="E16" s="71"/>
      <c r="F16" s="71">
        <v>17</v>
      </c>
      <c r="G16" s="71">
        <v>11</v>
      </c>
      <c r="H16" s="71">
        <v>6</v>
      </c>
      <c r="I16" s="71"/>
      <c r="J16" s="71" t="s">
        <v>191</v>
      </c>
      <c r="K16" s="71" t="s">
        <v>191</v>
      </c>
      <c r="L16" s="71" t="s">
        <v>191</v>
      </c>
      <c r="M16" s="71"/>
      <c r="N16" s="71" t="s">
        <v>191</v>
      </c>
      <c r="O16" s="71" t="s">
        <v>191</v>
      </c>
      <c r="P16" s="71" t="s">
        <v>191</v>
      </c>
    </row>
    <row r="17" spans="1:18" s="8" customFormat="1" ht="15" customHeight="1" x14ac:dyDescent="0.25">
      <c r="A17" s="27" t="s">
        <v>978</v>
      </c>
      <c r="B17" s="71">
        <f t="shared" si="2"/>
        <v>130</v>
      </c>
      <c r="C17" s="71">
        <f t="shared" si="1"/>
        <v>49</v>
      </c>
      <c r="D17" s="71">
        <f t="shared" si="1"/>
        <v>81</v>
      </c>
      <c r="E17" s="71"/>
      <c r="F17" s="71">
        <v>130</v>
      </c>
      <c r="G17" s="71">
        <v>49</v>
      </c>
      <c r="H17" s="71">
        <v>81</v>
      </c>
      <c r="I17" s="71"/>
      <c r="J17" s="71" t="s">
        <v>428</v>
      </c>
      <c r="K17" s="71" t="s">
        <v>428</v>
      </c>
      <c r="L17" s="71" t="s">
        <v>428</v>
      </c>
      <c r="M17" s="71"/>
      <c r="N17" s="71" t="s">
        <v>191</v>
      </c>
      <c r="O17" s="71" t="s">
        <v>191</v>
      </c>
      <c r="P17" s="71" t="s">
        <v>191</v>
      </c>
    </row>
    <row r="18" spans="1:18" s="8" customFormat="1" ht="15" customHeight="1" x14ac:dyDescent="0.25">
      <c r="A18" s="27" t="s">
        <v>215</v>
      </c>
      <c r="B18" s="71">
        <f t="shared" si="2"/>
        <v>1</v>
      </c>
      <c r="C18" s="71" t="s">
        <v>428</v>
      </c>
      <c r="D18" s="71">
        <f t="shared" si="1"/>
        <v>1</v>
      </c>
      <c r="E18" s="71"/>
      <c r="F18" s="71" t="s">
        <v>191</v>
      </c>
      <c r="G18" s="71" t="s">
        <v>191</v>
      </c>
      <c r="H18" s="71" t="s">
        <v>191</v>
      </c>
      <c r="I18" s="71"/>
      <c r="J18" s="71" t="s">
        <v>191</v>
      </c>
      <c r="K18" s="71" t="s">
        <v>191</v>
      </c>
      <c r="L18" s="71" t="s">
        <v>191</v>
      </c>
      <c r="M18" s="71"/>
      <c r="N18" s="71">
        <v>1</v>
      </c>
      <c r="O18" s="71" t="s">
        <v>428</v>
      </c>
      <c r="P18" s="71">
        <v>1</v>
      </c>
    </row>
    <row r="19" spans="1:18" s="8" customFormat="1" ht="15" customHeight="1" x14ac:dyDescent="0.25">
      <c r="A19" s="27" t="s">
        <v>206</v>
      </c>
      <c r="B19" s="71" t="s">
        <v>428</v>
      </c>
      <c r="C19" s="71" t="s">
        <v>428</v>
      </c>
      <c r="D19" s="71" t="s">
        <v>428</v>
      </c>
      <c r="E19" s="71"/>
      <c r="F19" s="71" t="s">
        <v>428</v>
      </c>
      <c r="G19" s="71" t="s">
        <v>428</v>
      </c>
      <c r="H19" s="71" t="s">
        <v>428</v>
      </c>
      <c r="I19" s="71"/>
      <c r="J19" s="71" t="s">
        <v>191</v>
      </c>
      <c r="K19" s="71" t="s">
        <v>191</v>
      </c>
      <c r="L19" s="71" t="s">
        <v>191</v>
      </c>
      <c r="M19" s="71"/>
      <c r="N19" s="71" t="s">
        <v>191</v>
      </c>
      <c r="O19" s="71" t="s">
        <v>191</v>
      </c>
      <c r="P19" s="71" t="s">
        <v>191</v>
      </c>
    </row>
    <row r="20" spans="1:18" s="202" customFormat="1" ht="14.25" customHeight="1" x14ac:dyDescent="0.25">
      <c r="A20" s="199"/>
      <c r="B20" s="208"/>
      <c r="C20" s="208"/>
      <c r="D20" s="208"/>
      <c r="E20" s="209"/>
      <c r="F20" s="209"/>
      <c r="G20" s="209"/>
      <c r="H20" s="209"/>
      <c r="I20" s="209"/>
      <c r="J20" s="209"/>
      <c r="K20" s="209"/>
      <c r="L20" s="209"/>
      <c r="M20" s="209"/>
      <c r="N20" s="209"/>
      <c r="O20" s="209"/>
      <c r="P20" s="209"/>
      <c r="Q20" s="8"/>
    </row>
    <row r="21" spans="1:18" x14ac:dyDescent="0.25">
      <c r="B21" s="498" t="s">
        <v>591</v>
      </c>
      <c r="C21" s="498"/>
      <c r="D21" s="498"/>
      <c r="E21" s="498"/>
      <c r="F21" s="498"/>
      <c r="G21" s="498"/>
      <c r="H21" s="498"/>
      <c r="I21" s="498"/>
      <c r="J21" s="498"/>
      <c r="K21" s="498"/>
      <c r="L21" s="498"/>
      <c r="M21" s="498"/>
      <c r="N21" s="498"/>
      <c r="O21" s="498"/>
      <c r="P21" s="498"/>
    </row>
    <row r="22" spans="1:18" s="8" customFormat="1" ht="15" customHeight="1" x14ac:dyDescent="0.25">
      <c r="A22" s="157" t="s">
        <v>188</v>
      </c>
      <c r="B22" s="67">
        <v>0.34724428839248833</v>
      </c>
      <c r="C22" s="67">
        <v>0.34665767997524721</v>
      </c>
      <c r="D22" s="67">
        <v>0.34784000960662853</v>
      </c>
      <c r="E22" s="67"/>
      <c r="F22" s="67">
        <v>0.38329722805346711</v>
      </c>
      <c r="G22" s="67">
        <v>0.38201253978371869</v>
      </c>
      <c r="H22" s="67">
        <v>0.38459893914605081</v>
      </c>
      <c r="I22" s="67"/>
      <c r="J22" s="82">
        <v>6.4902051986543641E-2</v>
      </c>
      <c r="K22" s="82">
        <v>7.4287897440251313E-2</v>
      </c>
      <c r="L22" s="82">
        <v>5.5147464319590583E-2</v>
      </c>
      <c r="M22" s="67"/>
      <c r="N22" s="67">
        <v>3.9962036065737547E-2</v>
      </c>
      <c r="O22" s="82">
        <v>3.9777247414478918E-2</v>
      </c>
      <c r="P22" s="67">
        <v>4.0148549633644483E-2</v>
      </c>
      <c r="R22" s="203"/>
    </row>
    <row r="23" spans="1:18" s="8" customFormat="1" ht="15" customHeight="1" x14ac:dyDescent="0.25">
      <c r="A23" s="27" t="s">
        <v>21</v>
      </c>
      <c r="B23" s="83">
        <v>0.25556956704497691</v>
      </c>
      <c r="C23" s="83">
        <v>0.26289954907735569</v>
      </c>
      <c r="D23" s="83">
        <v>0.24808414470442303</v>
      </c>
      <c r="E23" s="83"/>
      <c r="F23" s="83">
        <v>0.30344996130503848</v>
      </c>
      <c r="G23" s="83">
        <v>0.31409817581444044</v>
      </c>
      <c r="H23" s="83">
        <v>0.2925542873624789</v>
      </c>
      <c r="I23" s="83"/>
      <c r="J23" s="84">
        <v>3.061536891519543E-2</v>
      </c>
      <c r="K23" s="84">
        <v>2.0191822311963654E-2</v>
      </c>
      <c r="L23" s="84">
        <v>4.1266893634581657E-2</v>
      </c>
      <c r="M23" s="83"/>
      <c r="N23" s="71" t="s">
        <v>428</v>
      </c>
      <c r="O23" s="71" t="s">
        <v>428</v>
      </c>
      <c r="P23" s="71" t="s">
        <v>428</v>
      </c>
    </row>
    <row r="24" spans="1:18" s="8" customFormat="1" ht="15" customHeight="1" x14ac:dyDescent="0.25">
      <c r="A24" s="27" t="s">
        <v>30</v>
      </c>
      <c r="B24" s="83">
        <v>0.42639080438238891</v>
      </c>
      <c r="C24" s="83">
        <v>0.42619937167603361</v>
      </c>
      <c r="D24" s="83">
        <v>0.42659168122228835</v>
      </c>
      <c r="E24" s="83"/>
      <c r="F24" s="83">
        <v>0.46442796643523987</v>
      </c>
      <c r="G24" s="83">
        <v>0.46141647696754229</v>
      </c>
      <c r="H24" s="83">
        <v>0.46759935139444808</v>
      </c>
      <c r="I24" s="83"/>
      <c r="J24" s="84">
        <v>0.11634953338989214</v>
      </c>
      <c r="K24" s="84">
        <v>0.12862655423753036</v>
      </c>
      <c r="L24" s="84">
        <v>0.10363205684958546</v>
      </c>
      <c r="M24" s="83"/>
      <c r="N24" s="83">
        <v>6.3775510204081634E-2</v>
      </c>
      <c r="O24" s="83">
        <v>0.13630168105406634</v>
      </c>
      <c r="P24" s="71" t="s">
        <v>428</v>
      </c>
    </row>
    <row r="25" spans="1:18" s="8" customFormat="1" ht="15" customHeight="1" x14ac:dyDescent="0.25">
      <c r="A25" s="27" t="s">
        <v>97</v>
      </c>
      <c r="B25" s="83">
        <v>5.1993067590987865</v>
      </c>
      <c r="C25" s="83">
        <v>6.7073170731707323</v>
      </c>
      <c r="D25" s="83">
        <v>3.2128514056224895</v>
      </c>
      <c r="E25" s="83"/>
      <c r="F25" s="83">
        <v>5.1993067590987865</v>
      </c>
      <c r="G25" s="83">
        <v>6.7073170731707323</v>
      </c>
      <c r="H25" s="83">
        <v>3.2128514056224895</v>
      </c>
      <c r="I25" s="83"/>
      <c r="J25" s="71" t="s">
        <v>191</v>
      </c>
      <c r="K25" s="71" t="s">
        <v>191</v>
      </c>
      <c r="L25" s="71" t="s">
        <v>191</v>
      </c>
      <c r="M25" s="83"/>
      <c r="N25" s="71" t="s">
        <v>191</v>
      </c>
      <c r="O25" s="71" t="s">
        <v>191</v>
      </c>
      <c r="P25" s="71" t="s">
        <v>191</v>
      </c>
    </row>
    <row r="26" spans="1:18" s="8" customFormat="1" ht="15" customHeight="1" x14ac:dyDescent="0.25">
      <c r="A26" s="27" t="s">
        <v>242</v>
      </c>
      <c r="B26" s="83">
        <v>4.7619047619047619</v>
      </c>
      <c r="C26" s="83">
        <v>4.0540540540540544</v>
      </c>
      <c r="D26" s="83">
        <v>5.0561797752808983</v>
      </c>
      <c r="E26" s="83"/>
      <c r="F26" s="83">
        <v>4.7619047619047619</v>
      </c>
      <c r="G26" s="83">
        <v>4.0540540540540544</v>
      </c>
      <c r="H26" s="83">
        <v>5.0561797752808983</v>
      </c>
      <c r="I26" s="83"/>
      <c r="J26" s="71" t="s">
        <v>191</v>
      </c>
      <c r="K26" s="71" t="s">
        <v>191</v>
      </c>
      <c r="L26" s="71" t="s">
        <v>191</v>
      </c>
      <c r="M26" s="83"/>
      <c r="N26" s="71" t="s">
        <v>191</v>
      </c>
      <c r="O26" s="71" t="s">
        <v>191</v>
      </c>
      <c r="P26" s="71" t="s">
        <v>191</v>
      </c>
    </row>
    <row r="27" spans="1:18" s="8" customFormat="1" ht="15" customHeight="1" x14ac:dyDescent="0.25">
      <c r="A27" s="27" t="s">
        <v>229</v>
      </c>
      <c r="B27" s="83">
        <v>0.2965669349768621</v>
      </c>
      <c r="C27" s="83">
        <v>0.29340463829034574</v>
      </c>
      <c r="D27" s="83">
        <v>0.29967020961599328</v>
      </c>
      <c r="E27" s="83"/>
      <c r="F27" s="83">
        <v>0.33228874786500118</v>
      </c>
      <c r="G27" s="83">
        <v>0.32924238848241683</v>
      </c>
      <c r="H27" s="83">
        <v>0.33525261629075126</v>
      </c>
      <c r="I27" s="83"/>
      <c r="J27" s="84">
        <v>1.5842839036755384E-2</v>
      </c>
      <c r="K27" s="84">
        <v>3.0877539677638486E-2</v>
      </c>
      <c r="L27" s="84" t="s">
        <v>428</v>
      </c>
      <c r="M27" s="83"/>
      <c r="N27" s="83">
        <v>3.1077616346826202E-2</v>
      </c>
      <c r="O27" s="83">
        <v>1.5260186174271325E-2</v>
      </c>
      <c r="P27" s="83">
        <v>4.7483380816714153E-2</v>
      </c>
    </row>
    <row r="28" spans="1:18" s="8" customFormat="1" ht="15" customHeight="1" x14ac:dyDescent="0.25">
      <c r="A28" s="27" t="s">
        <v>260</v>
      </c>
      <c r="B28" s="83">
        <v>0.205665759968155</v>
      </c>
      <c r="C28" s="83">
        <v>0.21101498206372651</v>
      </c>
      <c r="D28" s="83">
        <v>0.1966041108132261</v>
      </c>
      <c r="E28" s="83"/>
      <c r="F28" s="83">
        <v>0.20072260136491368</v>
      </c>
      <c r="G28" s="83">
        <v>0.2023860247123988</v>
      </c>
      <c r="H28" s="83">
        <v>0.19791291831594099</v>
      </c>
      <c r="I28" s="83"/>
      <c r="J28" s="83">
        <v>3.125</v>
      </c>
      <c r="K28" s="83">
        <v>4.3478260869565215</v>
      </c>
      <c r="L28" s="83" t="s">
        <v>428</v>
      </c>
      <c r="M28" s="83"/>
      <c r="N28" s="71" t="s">
        <v>428</v>
      </c>
      <c r="O28" s="71" t="s">
        <v>428</v>
      </c>
      <c r="P28" s="71" t="s">
        <v>428</v>
      </c>
    </row>
    <row r="29" spans="1:18" s="8" customFormat="1" ht="15" customHeight="1" x14ac:dyDescent="0.25">
      <c r="A29" s="27" t="s">
        <v>784</v>
      </c>
      <c r="B29" s="83">
        <v>0.2062355938371952</v>
      </c>
      <c r="C29" s="83">
        <v>0.28075548749361917</v>
      </c>
      <c r="D29" s="83">
        <v>0.13872832369942195</v>
      </c>
      <c r="E29" s="83"/>
      <c r="F29" s="83">
        <v>0.2062355938371952</v>
      </c>
      <c r="G29" s="83">
        <v>0.28075548749361917</v>
      </c>
      <c r="H29" s="83">
        <v>0.13872832369942195</v>
      </c>
      <c r="I29" s="83"/>
      <c r="J29" s="71" t="s">
        <v>191</v>
      </c>
      <c r="K29" s="71" t="s">
        <v>191</v>
      </c>
      <c r="L29" s="71" t="s">
        <v>191</v>
      </c>
      <c r="M29" s="83"/>
      <c r="N29" s="71" t="s">
        <v>191</v>
      </c>
      <c r="O29" s="71" t="s">
        <v>191</v>
      </c>
      <c r="P29" s="71" t="s">
        <v>191</v>
      </c>
    </row>
    <row r="30" spans="1:18" s="8" customFormat="1" ht="15" customHeight="1" x14ac:dyDescent="0.25">
      <c r="A30" s="27" t="s">
        <v>785</v>
      </c>
      <c r="B30" s="83">
        <v>0.29999538468638942</v>
      </c>
      <c r="C30" s="83">
        <v>0.23902439024390243</v>
      </c>
      <c r="D30" s="83">
        <v>0.3547341683454498</v>
      </c>
      <c r="E30" s="83"/>
      <c r="F30" s="83">
        <v>0.30000923105326321</v>
      </c>
      <c r="G30" s="83">
        <v>0.23904771197189972</v>
      </c>
      <c r="H30" s="83">
        <v>0.3547341683454498</v>
      </c>
      <c r="I30" s="83"/>
      <c r="J30" s="71" t="s">
        <v>428</v>
      </c>
      <c r="K30" s="71" t="s">
        <v>428</v>
      </c>
      <c r="L30" s="71" t="s">
        <v>428</v>
      </c>
      <c r="M30" s="83"/>
      <c r="N30" s="71" t="s">
        <v>191</v>
      </c>
      <c r="O30" s="71" t="s">
        <v>191</v>
      </c>
      <c r="P30" s="71" t="s">
        <v>191</v>
      </c>
    </row>
    <row r="31" spans="1:18" s="8" customFormat="1" ht="15" customHeight="1" x14ac:dyDescent="0.25">
      <c r="A31" s="27" t="s">
        <v>215</v>
      </c>
      <c r="B31" s="83">
        <v>8.3263946711074108E-2</v>
      </c>
      <c r="C31" s="83" t="s">
        <v>428</v>
      </c>
      <c r="D31" s="83">
        <v>0.20242914979757085</v>
      </c>
      <c r="E31" s="83"/>
      <c r="F31" s="71" t="s">
        <v>191</v>
      </c>
      <c r="G31" s="71" t="s">
        <v>191</v>
      </c>
      <c r="H31" s="71" t="s">
        <v>191</v>
      </c>
      <c r="I31" s="83"/>
      <c r="J31" s="71" t="s">
        <v>191</v>
      </c>
      <c r="K31" s="71" t="s">
        <v>191</v>
      </c>
      <c r="L31" s="71" t="s">
        <v>191</v>
      </c>
      <c r="M31" s="83"/>
      <c r="N31" s="83">
        <v>8.3263946711074108E-2</v>
      </c>
      <c r="O31" s="83" t="s">
        <v>428</v>
      </c>
      <c r="P31" s="83">
        <v>0.20242914979757085</v>
      </c>
    </row>
    <row r="32" spans="1:18" s="8" customFormat="1" ht="15" customHeight="1" thickBot="1" x14ac:dyDescent="0.3">
      <c r="A32" s="27" t="s">
        <v>206</v>
      </c>
      <c r="B32" s="71" t="s">
        <v>428</v>
      </c>
      <c r="C32" s="71" t="s">
        <v>428</v>
      </c>
      <c r="D32" s="71" t="s">
        <v>428</v>
      </c>
      <c r="E32" s="71"/>
      <c r="F32" s="71" t="s">
        <v>428</v>
      </c>
      <c r="G32" s="71" t="s">
        <v>428</v>
      </c>
      <c r="H32" s="71" t="s">
        <v>428</v>
      </c>
      <c r="I32" s="71"/>
      <c r="J32" s="71" t="s">
        <v>191</v>
      </c>
      <c r="K32" s="71" t="s">
        <v>191</v>
      </c>
      <c r="L32" s="71" t="s">
        <v>191</v>
      </c>
      <c r="M32" s="71"/>
      <c r="N32" s="71" t="s">
        <v>191</v>
      </c>
      <c r="O32" s="71" t="s">
        <v>191</v>
      </c>
      <c r="P32" s="71" t="s">
        <v>191</v>
      </c>
    </row>
    <row r="33" spans="1:17" s="54" customFormat="1" ht="15" customHeight="1" x14ac:dyDescent="0.25">
      <c r="A33" s="497" t="s">
        <v>976</v>
      </c>
      <c r="B33" s="497"/>
      <c r="C33" s="497"/>
      <c r="D33" s="497"/>
      <c r="E33" s="497"/>
      <c r="F33" s="497"/>
      <c r="G33" s="497"/>
      <c r="H33" s="497"/>
      <c r="I33" s="497"/>
      <c r="J33" s="497"/>
      <c r="K33" s="497"/>
      <c r="L33" s="497"/>
      <c r="M33" s="497"/>
      <c r="N33" s="497"/>
      <c r="O33" s="497"/>
      <c r="P33" s="497"/>
      <c r="Q33" s="8"/>
    </row>
    <row r="34" spans="1:17" s="54" customFormat="1" ht="15" customHeight="1" x14ac:dyDescent="0.25">
      <c r="A34" s="414"/>
      <c r="B34" s="414"/>
      <c r="C34" s="414"/>
      <c r="D34" s="414"/>
      <c r="E34" s="414"/>
      <c r="F34" s="414"/>
      <c r="G34" s="414"/>
      <c r="H34" s="414"/>
      <c r="I34" s="414"/>
      <c r="J34" s="414"/>
      <c r="K34" s="414"/>
      <c r="L34" s="414"/>
      <c r="M34" s="414"/>
      <c r="N34" s="414"/>
      <c r="O34" s="414"/>
      <c r="P34" s="414"/>
      <c r="Q34" s="8"/>
    </row>
    <row r="35" spans="1:17" s="54" customFormat="1" ht="15" customHeight="1" x14ac:dyDescent="0.25">
      <c r="A35" s="414"/>
      <c r="B35" s="414"/>
      <c r="C35" s="414"/>
      <c r="D35" s="414"/>
      <c r="E35" s="414"/>
      <c r="F35" s="414"/>
      <c r="G35" s="414"/>
      <c r="H35" s="414"/>
      <c r="I35" s="414"/>
      <c r="J35" s="414"/>
      <c r="K35" s="414"/>
      <c r="L35" s="414"/>
      <c r="M35" s="414"/>
      <c r="N35" s="414"/>
      <c r="O35" s="414"/>
      <c r="P35" s="414"/>
      <c r="Q35" s="8"/>
    </row>
    <row r="36" spans="1:17" s="54" customFormat="1" ht="15" customHeight="1" x14ac:dyDescent="0.25">
      <c r="A36" s="54" t="s">
        <v>748</v>
      </c>
      <c r="Q36" s="8"/>
    </row>
    <row r="37" spans="1:17" s="54" customFormat="1" ht="15" customHeight="1" x14ac:dyDescent="0.25">
      <c r="A37" s="433" t="s">
        <v>786</v>
      </c>
      <c r="B37" s="433"/>
      <c r="C37" s="433"/>
      <c r="D37" s="433"/>
      <c r="E37" s="433"/>
      <c r="F37" s="433"/>
      <c r="G37" s="433"/>
      <c r="H37" s="433"/>
      <c r="I37" s="433"/>
      <c r="J37" s="433"/>
      <c r="K37" s="433"/>
      <c r="L37" s="433"/>
      <c r="M37" s="433"/>
      <c r="N37" s="433"/>
      <c r="O37" s="433"/>
      <c r="P37" s="433"/>
      <c r="Q37" s="8"/>
    </row>
    <row r="38" spans="1:17" s="54" customFormat="1" ht="15" customHeight="1" x14ac:dyDescent="0.25">
      <c r="A38" s="60" t="s">
        <v>262</v>
      </c>
      <c r="B38" s="60"/>
      <c r="C38" s="60"/>
      <c r="D38" s="60"/>
      <c r="E38" s="60"/>
      <c r="F38" s="60"/>
      <c r="G38" s="60"/>
      <c r="H38" s="60"/>
      <c r="I38" s="60"/>
      <c r="J38" s="60"/>
      <c r="K38" s="60"/>
      <c r="L38" s="60"/>
      <c r="M38" s="60"/>
      <c r="N38" s="60"/>
      <c r="O38" s="60"/>
      <c r="P38" s="60"/>
      <c r="Q38" s="8"/>
    </row>
    <row r="39" spans="1:17" x14ac:dyDescent="0.25">
      <c r="B39" s="183"/>
      <c r="C39" s="183"/>
      <c r="D39" s="183"/>
      <c r="E39" s="183"/>
      <c r="I39" s="183"/>
      <c r="J39" s="183"/>
      <c r="K39" s="183"/>
      <c r="L39" s="183"/>
      <c r="M39" s="183"/>
      <c r="N39" s="183"/>
      <c r="O39" s="183"/>
      <c r="P39" s="183"/>
    </row>
    <row r="40" spans="1:17" x14ac:dyDescent="0.25">
      <c r="B40" s="183"/>
      <c r="C40" s="183"/>
      <c r="D40" s="183"/>
      <c r="E40" s="183"/>
      <c r="I40" s="183"/>
      <c r="J40" s="183"/>
      <c r="K40" s="183"/>
      <c r="L40" s="183"/>
      <c r="M40" s="183"/>
      <c r="N40" s="183"/>
      <c r="O40" s="183"/>
      <c r="P40" s="183"/>
    </row>
    <row r="41" spans="1:17" x14ac:dyDescent="0.25">
      <c r="B41" s="183"/>
      <c r="C41" s="183"/>
      <c r="D41" s="183"/>
      <c r="E41" s="183"/>
      <c r="F41" s="183"/>
      <c r="G41" s="183"/>
      <c r="H41" s="183"/>
      <c r="I41" s="183"/>
      <c r="J41" s="183"/>
      <c r="K41" s="183"/>
      <c r="L41" s="183"/>
      <c r="M41" s="183"/>
      <c r="N41" s="183"/>
      <c r="O41" s="183"/>
      <c r="P41" s="183"/>
    </row>
    <row r="42" spans="1:17" x14ac:dyDescent="0.25">
      <c r="B42" s="183"/>
      <c r="C42" s="183"/>
      <c r="D42" s="183"/>
      <c r="E42" s="183"/>
      <c r="F42" s="183"/>
      <c r="G42" s="183"/>
      <c r="H42" s="183"/>
      <c r="I42" s="183"/>
      <c r="J42" s="183"/>
      <c r="K42" s="183"/>
      <c r="L42" s="183"/>
      <c r="M42" s="183"/>
      <c r="N42" s="183"/>
      <c r="O42" s="183"/>
      <c r="P42" s="183"/>
    </row>
    <row r="43" spans="1:17" x14ac:dyDescent="0.25">
      <c r="B43" s="183"/>
      <c r="C43" s="183"/>
      <c r="D43" s="183"/>
      <c r="E43" s="183"/>
      <c r="F43" s="183"/>
      <c r="G43" s="183"/>
      <c r="H43" s="183"/>
      <c r="I43" s="183"/>
      <c r="J43" s="183"/>
      <c r="K43" s="183"/>
      <c r="L43" s="183"/>
      <c r="M43" s="183"/>
      <c r="N43" s="183"/>
      <c r="O43" s="183"/>
      <c r="P43" s="183"/>
    </row>
    <row r="44" spans="1:17" x14ac:dyDescent="0.25">
      <c r="B44" s="183"/>
      <c r="C44" s="183"/>
      <c r="D44" s="183"/>
      <c r="E44" s="183"/>
      <c r="F44" s="183"/>
      <c r="G44" s="183"/>
      <c r="H44" s="183"/>
      <c r="I44" s="183"/>
      <c r="J44" s="183"/>
      <c r="K44" s="183"/>
      <c r="L44" s="183"/>
      <c r="M44" s="183"/>
      <c r="N44" s="183"/>
      <c r="O44" s="183"/>
      <c r="P44" s="183"/>
    </row>
    <row r="45" spans="1:17" x14ac:dyDescent="0.25">
      <c r="B45" s="183"/>
      <c r="C45" s="183"/>
      <c r="D45" s="183"/>
      <c r="E45" s="183"/>
      <c r="F45" s="183"/>
      <c r="G45" s="183"/>
      <c r="H45" s="183"/>
      <c r="I45" s="183"/>
      <c r="J45" s="183"/>
      <c r="K45" s="183"/>
      <c r="L45" s="183"/>
      <c r="M45" s="183"/>
      <c r="N45" s="183"/>
      <c r="O45" s="183"/>
      <c r="P45" s="183"/>
    </row>
    <row r="46" spans="1:17" x14ac:dyDescent="0.25">
      <c r="B46" s="183"/>
      <c r="C46" s="183"/>
      <c r="D46" s="183"/>
      <c r="E46" s="183"/>
      <c r="F46" s="183"/>
      <c r="G46" s="183"/>
      <c r="H46" s="183"/>
      <c r="I46" s="183"/>
      <c r="J46" s="183"/>
      <c r="K46" s="183"/>
      <c r="L46" s="183"/>
      <c r="M46" s="183"/>
      <c r="N46" s="183"/>
      <c r="O46" s="183"/>
      <c r="P46" s="183"/>
    </row>
    <row r="49" spans="1:17" hidden="1" x14ac:dyDescent="0.25"/>
    <row r="50" spans="1:17" s="5" customFormat="1" ht="16.5" hidden="1" customHeight="1" x14ac:dyDescent="0.25">
      <c r="A50" s="418" t="s">
        <v>253</v>
      </c>
      <c r="B50" s="418"/>
      <c r="C50" s="418"/>
      <c r="D50" s="418"/>
      <c r="E50" s="418"/>
      <c r="F50" s="418"/>
      <c r="G50" s="418"/>
      <c r="H50" s="418"/>
      <c r="I50" s="418"/>
      <c r="J50" s="418"/>
      <c r="K50" s="418"/>
      <c r="L50" s="418"/>
      <c r="M50" s="418"/>
      <c r="N50" s="418"/>
      <c r="O50" s="418"/>
      <c r="P50" s="418"/>
      <c r="Q50" s="8"/>
    </row>
    <row r="51" spans="1:17" s="5" customFormat="1" ht="18.75" hidden="1" customHeight="1" x14ac:dyDescent="0.25">
      <c r="A51" s="418" t="s">
        <v>254</v>
      </c>
      <c r="B51" s="418"/>
      <c r="C51" s="418"/>
      <c r="D51" s="418"/>
      <c r="E51" s="418"/>
      <c r="F51" s="418"/>
      <c r="G51" s="418"/>
      <c r="H51" s="418"/>
      <c r="I51" s="418"/>
      <c r="J51" s="418"/>
      <c r="K51" s="418"/>
      <c r="L51" s="418"/>
      <c r="M51" s="418"/>
      <c r="N51" s="418"/>
      <c r="O51" s="418"/>
      <c r="P51" s="418"/>
      <c r="Q51" s="8"/>
    </row>
    <row r="52" spans="1:17" hidden="1" x14ac:dyDescent="0.25">
      <c r="A52" s="419">
        <v>2025</v>
      </c>
      <c r="B52" s="419"/>
      <c r="C52" s="419"/>
      <c r="D52" s="419"/>
      <c r="E52" s="419"/>
      <c r="F52" s="419"/>
      <c r="G52" s="419"/>
      <c r="H52" s="419"/>
      <c r="I52" s="419"/>
      <c r="J52" s="419"/>
      <c r="K52" s="419"/>
      <c r="L52" s="419"/>
      <c r="M52" s="419"/>
      <c r="N52" s="419"/>
      <c r="O52" s="419"/>
      <c r="P52" s="419"/>
    </row>
    <row r="53" spans="1:17" s="5" customFormat="1" ht="14.25" hidden="1" customHeight="1" x14ac:dyDescent="0.25">
      <c r="A53" s="420" t="s">
        <v>187</v>
      </c>
      <c r="B53" s="422" t="s">
        <v>188</v>
      </c>
      <c r="C53" s="422"/>
      <c r="D53" s="422"/>
      <c r="E53" s="38"/>
      <c r="F53" s="422" t="s">
        <v>255</v>
      </c>
      <c r="G53" s="422"/>
      <c r="H53" s="422"/>
      <c r="I53" s="38"/>
      <c r="J53" s="422" t="s">
        <v>256</v>
      </c>
      <c r="K53" s="422"/>
      <c r="L53" s="422"/>
      <c r="M53" s="38"/>
      <c r="N53" s="423" t="s">
        <v>257</v>
      </c>
      <c r="O53" s="422"/>
      <c r="P53" s="422"/>
      <c r="Q53" s="8"/>
    </row>
    <row r="54" spans="1:17" s="5" customFormat="1" hidden="1" x14ac:dyDescent="0.25">
      <c r="A54" s="421"/>
      <c r="B54" s="39" t="s">
        <v>188</v>
      </c>
      <c r="C54" s="40" t="s">
        <v>258</v>
      </c>
      <c r="D54" s="40" t="s">
        <v>259</v>
      </c>
      <c r="E54" s="41"/>
      <c r="F54" s="39" t="s">
        <v>188</v>
      </c>
      <c r="G54" s="40" t="s">
        <v>258</v>
      </c>
      <c r="H54" s="40" t="s">
        <v>259</v>
      </c>
      <c r="I54" s="41"/>
      <c r="J54" s="39" t="s">
        <v>188</v>
      </c>
      <c r="K54" s="40" t="s">
        <v>258</v>
      </c>
      <c r="L54" s="40" t="s">
        <v>259</v>
      </c>
      <c r="M54" s="41"/>
      <c r="N54" s="39" t="s">
        <v>188</v>
      </c>
      <c r="O54" s="40" t="s">
        <v>258</v>
      </c>
      <c r="P54" s="40" t="s">
        <v>259</v>
      </c>
      <c r="Q54" s="8"/>
    </row>
    <row r="55" spans="1:17" s="5" customFormat="1" ht="14.25" hidden="1" customHeight="1" x14ac:dyDescent="0.25">
      <c r="A55" s="60"/>
      <c r="B55" s="206"/>
      <c r="C55" s="206"/>
      <c r="D55" s="206"/>
      <c r="E55" s="206"/>
      <c r="F55" s="206"/>
      <c r="G55" s="206"/>
      <c r="H55" s="206"/>
      <c r="I55" s="206"/>
      <c r="J55" s="206"/>
      <c r="K55" s="206"/>
      <c r="L55" s="206"/>
      <c r="M55" s="206"/>
      <c r="N55" s="206"/>
      <c r="O55" s="206"/>
      <c r="P55" s="206"/>
      <c r="Q55" s="8"/>
    </row>
    <row r="56" spans="1:17" hidden="1" x14ac:dyDescent="0.25">
      <c r="A56" s="42" t="s">
        <v>188</v>
      </c>
      <c r="B56" s="198">
        <f>+B58+B59+B60+B61+B62+B63+B64+B65+B66+B67</f>
        <v>1007072</v>
      </c>
      <c r="C56" s="198">
        <f t="shared" ref="C56:D56" si="4">+C58+C59+C60+C61+C62+C63+C64+C65+C66+C67</f>
        <v>507417</v>
      </c>
      <c r="D56" s="198">
        <f t="shared" si="4"/>
        <v>499655</v>
      </c>
      <c r="E56" s="198">
        <v>0</v>
      </c>
      <c r="F56" s="198">
        <f>+F58+F59+F60+F61+F62+F63+F64+F65+F66+F67</f>
        <v>894606</v>
      </c>
      <c r="G56" s="198">
        <f t="shared" ref="G56:H56" si="5">+G58+G59+G60+G61+G62+G63+G64+G65+G66+G67</f>
        <v>450247</v>
      </c>
      <c r="H56" s="198">
        <f t="shared" si="5"/>
        <v>444359</v>
      </c>
      <c r="I56" s="198">
        <v>0</v>
      </c>
      <c r="J56" s="198">
        <f>+J58+J59+J60+J61+J62+J63+J64+J65+J66+J67</f>
        <v>92447</v>
      </c>
      <c r="K56" s="198">
        <f t="shared" ref="K56:L56" si="6">+K58+K59+K60+K61+K62+K63+K64+K65+K66+K67</f>
        <v>47114</v>
      </c>
      <c r="L56" s="198">
        <f t="shared" si="6"/>
        <v>45333</v>
      </c>
      <c r="M56" s="198">
        <v>0</v>
      </c>
      <c r="N56" s="198">
        <f>+N58+N59+N60+N61+N62+N63+N64+N65+N66+N67</f>
        <v>20019</v>
      </c>
      <c r="O56" s="198">
        <f t="shared" ref="O56:P56" si="7">+O58+O59+O60+O61+O62+O63+O64+O65+O66+O67</f>
        <v>10056</v>
      </c>
      <c r="P56" s="198">
        <f t="shared" si="7"/>
        <v>9963</v>
      </c>
    </row>
    <row r="57" spans="1:17" hidden="1" x14ac:dyDescent="0.25">
      <c r="A57" s="26"/>
      <c r="B57" s="207"/>
      <c r="C57" s="207"/>
      <c r="D57" s="207"/>
      <c r="E57" s="207"/>
      <c r="F57" s="207"/>
      <c r="G57" s="207"/>
      <c r="H57" s="207"/>
      <c r="I57" s="207"/>
      <c r="J57" s="207"/>
      <c r="K57" s="207"/>
      <c r="L57" s="207"/>
      <c r="M57" s="207"/>
      <c r="N57" s="207"/>
      <c r="O57" s="207"/>
      <c r="P57" s="207"/>
    </row>
    <row r="58" spans="1:17" hidden="1" x14ac:dyDescent="0.25">
      <c r="A58" s="42" t="s">
        <v>263</v>
      </c>
      <c r="B58" s="338">
        <f>+F58+J58+N58</f>
        <v>118950</v>
      </c>
      <c r="C58" s="338">
        <f t="shared" ref="C58:D59" si="8">+G58+K58+O58</f>
        <v>60099</v>
      </c>
      <c r="D58" s="338">
        <f t="shared" si="8"/>
        <v>58851</v>
      </c>
      <c r="E58" s="338"/>
      <c r="F58" s="338">
        <v>98204</v>
      </c>
      <c r="G58" s="338">
        <v>49666</v>
      </c>
      <c r="H58" s="338">
        <v>48538</v>
      </c>
      <c r="I58" s="338"/>
      <c r="J58" s="338">
        <v>19598</v>
      </c>
      <c r="K58" s="338">
        <v>9905</v>
      </c>
      <c r="L58" s="338">
        <v>9693</v>
      </c>
      <c r="M58" s="338"/>
      <c r="N58" s="338">
        <v>1148</v>
      </c>
      <c r="O58" s="338">
        <v>528</v>
      </c>
      <c r="P58" s="338">
        <v>620</v>
      </c>
    </row>
    <row r="59" spans="1:17" hidden="1" x14ac:dyDescent="0.25">
      <c r="A59" s="42" t="s">
        <v>196</v>
      </c>
      <c r="B59" s="338">
        <f t="shared" ref="B59" si="9">+F59+J59+N59</f>
        <v>427073</v>
      </c>
      <c r="C59" s="338">
        <f t="shared" si="8"/>
        <v>218677</v>
      </c>
      <c r="D59" s="338">
        <f t="shared" si="8"/>
        <v>208396</v>
      </c>
      <c r="E59" s="87"/>
      <c r="F59" s="87">
        <v>381114</v>
      </c>
      <c r="G59" s="87">
        <v>195485</v>
      </c>
      <c r="H59" s="87">
        <v>185629</v>
      </c>
      <c r="I59" s="87"/>
      <c r="J59" s="87">
        <v>41255</v>
      </c>
      <c r="K59" s="87">
        <v>20991</v>
      </c>
      <c r="L59" s="87">
        <v>20264</v>
      </c>
      <c r="M59" s="87"/>
      <c r="N59" s="87">
        <v>4704</v>
      </c>
      <c r="O59" s="87">
        <v>2201</v>
      </c>
      <c r="P59" s="87">
        <v>2503</v>
      </c>
    </row>
    <row r="60" spans="1:17" hidden="1" x14ac:dyDescent="0.25">
      <c r="A60" s="42" t="s">
        <v>97</v>
      </c>
      <c r="B60" s="338">
        <v>577</v>
      </c>
      <c r="C60" s="338">
        <v>328</v>
      </c>
      <c r="D60" s="338">
        <v>249</v>
      </c>
      <c r="E60" s="338"/>
      <c r="F60" s="338">
        <v>577</v>
      </c>
      <c r="G60" s="338">
        <v>328</v>
      </c>
      <c r="H60" s="338">
        <v>249</v>
      </c>
      <c r="I60" s="338"/>
      <c r="J60" s="338">
        <v>0</v>
      </c>
      <c r="K60" s="338">
        <v>0</v>
      </c>
      <c r="L60" s="338">
        <v>0</v>
      </c>
      <c r="M60" s="338"/>
      <c r="N60" s="338">
        <v>0</v>
      </c>
      <c r="O60" s="338">
        <v>0</v>
      </c>
      <c r="P60" s="338">
        <v>0</v>
      </c>
    </row>
    <row r="61" spans="1:17" hidden="1" x14ac:dyDescent="0.25">
      <c r="A61" s="42" t="s">
        <v>242</v>
      </c>
      <c r="B61" s="338">
        <f t="shared" ref="B61:D61" si="10">+F61+J61+N61</f>
        <v>252</v>
      </c>
      <c r="C61" s="338">
        <f t="shared" si="10"/>
        <v>74</v>
      </c>
      <c r="D61" s="338">
        <f t="shared" si="10"/>
        <v>178</v>
      </c>
      <c r="E61" s="338"/>
      <c r="F61" s="338">
        <v>252</v>
      </c>
      <c r="G61" s="338">
        <v>74</v>
      </c>
      <c r="H61" s="338">
        <v>178</v>
      </c>
      <c r="I61" s="338"/>
      <c r="J61" s="338" t="s">
        <v>191</v>
      </c>
      <c r="K61" s="338" t="s">
        <v>191</v>
      </c>
      <c r="L61" s="338" t="s">
        <v>191</v>
      </c>
      <c r="M61" s="338"/>
      <c r="N61" s="338" t="s">
        <v>191</v>
      </c>
      <c r="O61" s="338" t="s">
        <v>191</v>
      </c>
      <c r="P61" s="338" t="s">
        <v>191</v>
      </c>
    </row>
    <row r="62" spans="1:17" hidden="1" x14ac:dyDescent="0.25">
      <c r="A62" s="42" t="s">
        <v>200</v>
      </c>
      <c r="B62" s="338">
        <v>388108</v>
      </c>
      <c r="C62" s="338">
        <v>192226</v>
      </c>
      <c r="D62" s="338">
        <v>195882</v>
      </c>
      <c r="E62" s="338"/>
      <c r="F62" s="338">
        <v>343677</v>
      </c>
      <c r="G62" s="338">
        <v>169480</v>
      </c>
      <c r="H62" s="338">
        <v>174197</v>
      </c>
      <c r="I62" s="338"/>
      <c r="J62" s="338">
        <v>31560</v>
      </c>
      <c r="K62" s="338">
        <v>16193</v>
      </c>
      <c r="L62" s="338">
        <v>15367</v>
      </c>
      <c r="M62" s="338"/>
      <c r="N62" s="338">
        <v>12871</v>
      </c>
      <c r="O62" s="338">
        <v>6553</v>
      </c>
      <c r="P62" s="338">
        <v>6318</v>
      </c>
    </row>
    <row r="63" spans="1:17" ht="14.5" hidden="1" x14ac:dyDescent="0.25">
      <c r="A63" s="42" t="s">
        <v>260</v>
      </c>
      <c r="B63" s="357">
        <v>15073</v>
      </c>
      <c r="C63" s="357">
        <v>9478</v>
      </c>
      <c r="D63" s="357">
        <v>5595</v>
      </c>
      <c r="E63" s="357"/>
      <c r="F63" s="357">
        <v>14946</v>
      </c>
      <c r="G63" s="357">
        <v>9388</v>
      </c>
      <c r="H63" s="357">
        <v>5558</v>
      </c>
      <c r="I63" s="357"/>
      <c r="J63" s="357">
        <v>32</v>
      </c>
      <c r="K63" s="357">
        <v>23</v>
      </c>
      <c r="L63" s="357">
        <v>9</v>
      </c>
      <c r="M63" s="357"/>
      <c r="N63" s="357">
        <v>95</v>
      </c>
      <c r="O63" s="357">
        <v>67</v>
      </c>
      <c r="P63" s="357">
        <v>28</v>
      </c>
    </row>
    <row r="64" spans="1:17" hidden="1" x14ac:dyDescent="0.25">
      <c r="A64" s="42" t="s">
        <v>264</v>
      </c>
      <c r="B64" s="357">
        <v>8243</v>
      </c>
      <c r="C64" s="357">
        <v>3918</v>
      </c>
      <c r="D64" s="357">
        <v>4325</v>
      </c>
      <c r="E64" s="357">
        <v>0</v>
      </c>
      <c r="F64" s="357">
        <v>8243</v>
      </c>
      <c r="G64" s="357">
        <v>3918</v>
      </c>
      <c r="H64" s="357">
        <v>4325</v>
      </c>
      <c r="I64" s="357">
        <v>0</v>
      </c>
      <c r="J64" s="357">
        <v>0</v>
      </c>
      <c r="K64" s="357">
        <v>0</v>
      </c>
      <c r="L64" s="357">
        <v>0</v>
      </c>
      <c r="M64" s="357">
        <v>0</v>
      </c>
      <c r="N64" s="357">
        <v>0</v>
      </c>
      <c r="O64" s="357">
        <v>0</v>
      </c>
      <c r="P64" s="357">
        <v>0</v>
      </c>
    </row>
    <row r="65" spans="1:16" hidden="1" x14ac:dyDescent="0.25">
      <c r="A65" s="42" t="s">
        <v>265</v>
      </c>
      <c r="B65" s="357">
        <v>43334</v>
      </c>
      <c r="C65" s="357">
        <v>20500</v>
      </c>
      <c r="D65" s="357">
        <v>22834</v>
      </c>
      <c r="E65" s="357">
        <v>0</v>
      </c>
      <c r="F65" s="357">
        <v>43332</v>
      </c>
      <c r="G65" s="357">
        <v>20498</v>
      </c>
      <c r="H65" s="357">
        <v>22834</v>
      </c>
      <c r="I65" s="357">
        <v>0</v>
      </c>
      <c r="J65" s="357">
        <v>2</v>
      </c>
      <c r="K65" s="357">
        <v>2</v>
      </c>
      <c r="L65" s="357">
        <v>0</v>
      </c>
      <c r="M65" s="357">
        <v>0</v>
      </c>
      <c r="N65" s="357">
        <v>0</v>
      </c>
      <c r="O65" s="357">
        <v>0</v>
      </c>
      <c r="P65" s="357">
        <v>0</v>
      </c>
    </row>
    <row r="66" spans="1:16" hidden="1" x14ac:dyDescent="0.25">
      <c r="A66" s="42" t="s">
        <v>215</v>
      </c>
      <c r="B66" s="338">
        <v>1201</v>
      </c>
      <c r="C66" s="338">
        <v>707</v>
      </c>
      <c r="D66" s="338">
        <v>494</v>
      </c>
      <c r="E66" s="338"/>
      <c r="F66" s="338">
        <v>0</v>
      </c>
      <c r="G66" s="338">
        <v>0</v>
      </c>
      <c r="H66" s="338">
        <v>0</v>
      </c>
      <c r="I66" s="338"/>
      <c r="J66" s="338">
        <v>0</v>
      </c>
      <c r="K66" s="338">
        <v>0</v>
      </c>
      <c r="L66" s="338">
        <v>0</v>
      </c>
      <c r="M66" s="338"/>
      <c r="N66" s="338">
        <v>1201</v>
      </c>
      <c r="O66" s="338">
        <v>707</v>
      </c>
      <c r="P66" s="338">
        <v>494</v>
      </c>
    </row>
    <row r="67" spans="1:16" hidden="1" x14ac:dyDescent="0.25">
      <c r="A67" s="42" t="s">
        <v>206</v>
      </c>
      <c r="B67" s="338">
        <v>4261</v>
      </c>
      <c r="C67" s="338">
        <v>1410</v>
      </c>
      <c r="D67" s="338">
        <v>2851</v>
      </c>
      <c r="E67" s="338"/>
      <c r="F67" s="338">
        <v>4261</v>
      </c>
      <c r="G67" s="338">
        <v>1410</v>
      </c>
      <c r="H67" s="338">
        <v>2851</v>
      </c>
      <c r="I67" s="338"/>
      <c r="J67" s="338" t="s">
        <v>191</v>
      </c>
      <c r="K67" s="338" t="s">
        <v>191</v>
      </c>
      <c r="L67" s="338" t="s">
        <v>191</v>
      </c>
      <c r="M67" s="338"/>
      <c r="N67" s="338" t="s">
        <v>191</v>
      </c>
      <c r="O67" s="338" t="s">
        <v>191</v>
      </c>
      <c r="P67" s="338" t="s">
        <v>191</v>
      </c>
    </row>
    <row r="68" spans="1:16" hidden="1" x14ac:dyDescent="0.25"/>
    <row r="69" spans="1:16" hidden="1" x14ac:dyDescent="0.25"/>
    <row r="70" spans="1:16" hidden="1" x14ac:dyDescent="0.25"/>
    <row r="71" spans="1:16" hidden="1" x14ac:dyDescent="0.25"/>
    <row r="72" spans="1:16" hidden="1" x14ac:dyDescent="0.25"/>
    <row r="73" spans="1:16" hidden="1" x14ac:dyDescent="0.25"/>
    <row r="74" spans="1:16" hidden="1" x14ac:dyDescent="0.25"/>
  </sheetData>
  <mergeCells count="21">
    <mergeCell ref="A1:P1"/>
    <mergeCell ref="A2:P2"/>
    <mergeCell ref="A3:P3"/>
    <mergeCell ref="A4:P4"/>
    <mergeCell ref="A5:A6"/>
    <mergeCell ref="B5:D5"/>
    <mergeCell ref="F5:H5"/>
    <mergeCell ref="J5:L5"/>
    <mergeCell ref="N5:P5"/>
    <mergeCell ref="A50:P50"/>
    <mergeCell ref="A51:P51"/>
    <mergeCell ref="A37:P37"/>
    <mergeCell ref="B8:P8"/>
    <mergeCell ref="B21:P21"/>
    <mergeCell ref="A33:P35"/>
    <mergeCell ref="A52:P52"/>
    <mergeCell ref="A53:A54"/>
    <mergeCell ref="B53:D53"/>
    <mergeCell ref="F53:H53"/>
    <mergeCell ref="J53:L53"/>
    <mergeCell ref="N53:P53"/>
  </mergeCells>
  <phoneticPr fontId="9" type="noConversion"/>
  <conditionalFormatting sqref="B9:P20">
    <cfRule type="cellIs" dxfId="50" priority="28" operator="equal">
      <formula>0</formula>
    </cfRule>
  </conditionalFormatting>
  <conditionalFormatting sqref="B22:P32">
    <cfRule type="cellIs" dxfId="49" priority="1" operator="equal">
      <formula>0</formula>
    </cfRule>
  </conditionalFormatting>
  <hyperlinks>
    <hyperlink ref="Q2" location="Contenido!A1" display="Contenido" xr:uid="{4778A755-4DAB-4DC2-AA9C-A9EB3FD9C799}"/>
  </hyperlinks>
  <printOptions horizontalCentered="1"/>
  <pageMargins left="0.39370078740157483" right="0.39370078740157483" top="0.39370078740157483" bottom="0.39370078740157483" header="0.31496062992125984" footer="0.31496062992125984"/>
  <pageSetup paperSize="172" scale="89"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17E1-A52A-4646-9248-21A1A332778E}">
  <sheetPr codeName="Hoja180">
    <tabColor rgb="FFAFCAFF"/>
    <pageSetUpPr fitToPage="1"/>
  </sheetPr>
  <dimension ref="A1:L43"/>
  <sheetViews>
    <sheetView showGridLines="0" showOutlineSymbols="0" showWhiteSpace="0" topLeftCell="A16" zoomScaleNormal="100" workbookViewId="0">
      <selection activeCell="A38" sqref="A38:K40"/>
    </sheetView>
  </sheetViews>
  <sheetFormatPr baseColWidth="10" defaultColWidth="11" defaultRowHeight="13" x14ac:dyDescent="0.25"/>
  <cols>
    <col min="1" max="1" width="35.75" style="4" customWidth="1"/>
    <col min="2" max="11" width="8.58203125" style="4" customWidth="1"/>
    <col min="12" max="12" width="11" style="8" customWidth="1"/>
    <col min="13" max="16384" width="11" style="8"/>
  </cols>
  <sheetData>
    <row r="1" spans="1:12" ht="14.5" x14ac:dyDescent="0.25">
      <c r="A1" s="462" t="s">
        <v>806</v>
      </c>
      <c r="B1" s="462"/>
      <c r="C1" s="462"/>
      <c r="D1" s="462"/>
      <c r="E1" s="462"/>
      <c r="F1" s="462"/>
      <c r="G1" s="462"/>
      <c r="H1" s="462"/>
      <c r="I1" s="462"/>
      <c r="J1" s="462"/>
      <c r="K1" s="462"/>
      <c r="L1" s="19"/>
    </row>
    <row r="2" spans="1:12" ht="14.5" x14ac:dyDescent="0.25">
      <c r="A2" s="462" t="s">
        <v>802</v>
      </c>
      <c r="B2" s="462"/>
      <c r="C2" s="462"/>
      <c r="D2" s="462"/>
      <c r="E2" s="462"/>
      <c r="F2" s="462"/>
      <c r="G2" s="462"/>
      <c r="H2" s="462"/>
      <c r="I2" s="462"/>
      <c r="J2" s="462"/>
      <c r="K2" s="462"/>
      <c r="L2" s="91" t="s">
        <v>0</v>
      </c>
    </row>
    <row r="3" spans="1:12" ht="14.5" x14ac:dyDescent="0.25">
      <c r="A3" s="462" t="s">
        <v>792</v>
      </c>
      <c r="B3" s="462"/>
      <c r="C3" s="462"/>
      <c r="D3" s="462"/>
      <c r="E3" s="462"/>
      <c r="F3" s="462"/>
      <c r="G3" s="462"/>
      <c r="H3" s="462"/>
      <c r="I3" s="462"/>
      <c r="J3" s="462"/>
      <c r="K3" s="462"/>
      <c r="L3" s="6"/>
    </row>
    <row r="4" spans="1:12" ht="14.5" x14ac:dyDescent="0.25">
      <c r="A4" s="462" t="s">
        <v>901</v>
      </c>
      <c r="B4" s="462"/>
      <c r="C4" s="462"/>
      <c r="D4" s="462"/>
      <c r="E4" s="462"/>
      <c r="F4" s="462"/>
      <c r="G4" s="462"/>
      <c r="H4" s="462"/>
      <c r="I4" s="462"/>
      <c r="J4" s="462"/>
      <c r="K4" s="462"/>
    </row>
    <row r="5" spans="1:12" ht="14.5" x14ac:dyDescent="0.25">
      <c r="A5" s="462" t="s">
        <v>909</v>
      </c>
      <c r="B5" s="462"/>
      <c r="C5" s="462"/>
      <c r="D5" s="462"/>
      <c r="E5" s="462"/>
      <c r="F5" s="462"/>
      <c r="G5" s="462"/>
      <c r="H5" s="462"/>
      <c r="I5" s="462"/>
      <c r="J5" s="462"/>
      <c r="K5" s="462"/>
    </row>
    <row r="6" spans="1:12" s="37" customFormat="1" ht="42" customHeight="1" x14ac:dyDescent="0.25">
      <c r="A6" s="150" t="s">
        <v>753</v>
      </c>
      <c r="B6" s="155" t="s">
        <v>188</v>
      </c>
      <c r="C6" s="155" t="s">
        <v>990</v>
      </c>
      <c r="D6" s="155" t="s">
        <v>985</v>
      </c>
      <c r="E6" s="155" t="s">
        <v>986</v>
      </c>
      <c r="F6" s="155" t="s">
        <v>242</v>
      </c>
      <c r="G6" s="155" t="s">
        <v>991</v>
      </c>
      <c r="H6" s="155" t="s">
        <v>987</v>
      </c>
      <c r="I6" s="155" t="s">
        <v>988</v>
      </c>
      <c r="J6" s="155" t="s">
        <v>989</v>
      </c>
      <c r="K6" s="155" t="s">
        <v>215</v>
      </c>
      <c r="L6" s="44"/>
    </row>
    <row r="7" spans="1:12" ht="6.75" customHeight="1" x14ac:dyDescent="0.25">
      <c r="B7" s="156"/>
      <c r="C7" s="156"/>
      <c r="D7" s="156"/>
      <c r="E7" s="156"/>
      <c r="F7" s="156"/>
      <c r="G7" s="156"/>
      <c r="H7" s="156"/>
      <c r="I7" s="156"/>
      <c r="J7" s="156"/>
      <c r="K7" s="156"/>
    </row>
    <row r="8" spans="1:12" ht="15" customHeight="1" x14ac:dyDescent="0.25">
      <c r="A8" s="157" t="s">
        <v>188</v>
      </c>
      <c r="B8" s="70">
        <f t="shared" ref="B8:B37" si="0">SUM(C8:K8)</f>
        <v>3497</v>
      </c>
      <c r="C8" s="70">
        <f>SUM(C9:C37)</f>
        <v>304</v>
      </c>
      <c r="D8" s="70">
        <f>SUM(D9:D37)</f>
        <v>1821</v>
      </c>
      <c r="E8" s="70">
        <f t="shared" ref="E8:K8" si="1">SUM(E9:E37)</f>
        <v>30</v>
      </c>
      <c r="F8" s="70">
        <f t="shared" si="1"/>
        <v>12</v>
      </c>
      <c r="G8" s="70">
        <f t="shared" si="1"/>
        <v>1151</v>
      </c>
      <c r="H8" s="70">
        <f t="shared" si="1"/>
        <v>31</v>
      </c>
      <c r="I8" s="70">
        <f t="shared" si="1"/>
        <v>17</v>
      </c>
      <c r="J8" s="70">
        <f t="shared" si="1"/>
        <v>130</v>
      </c>
      <c r="K8" s="70">
        <f t="shared" si="1"/>
        <v>1</v>
      </c>
      <c r="L8" s="158"/>
    </row>
    <row r="9" spans="1:12" x14ac:dyDescent="0.25">
      <c r="A9" s="27" t="s">
        <v>754</v>
      </c>
      <c r="B9" s="71">
        <f t="shared" si="0"/>
        <v>15</v>
      </c>
      <c r="C9" s="71">
        <v>1</v>
      </c>
      <c r="D9" s="71">
        <v>14</v>
      </c>
      <c r="E9" s="71">
        <v>0</v>
      </c>
      <c r="F9" s="71">
        <v>0</v>
      </c>
      <c r="G9" s="71">
        <v>0</v>
      </c>
      <c r="H9" s="71">
        <v>0</v>
      </c>
      <c r="I9" s="71">
        <v>0</v>
      </c>
      <c r="J9" s="71">
        <v>0</v>
      </c>
      <c r="K9" s="71">
        <v>0</v>
      </c>
    </row>
    <row r="10" spans="1:12" x14ac:dyDescent="0.25">
      <c r="A10" s="27" t="s">
        <v>755</v>
      </c>
      <c r="B10" s="71">
        <f t="shared" si="0"/>
        <v>0</v>
      </c>
      <c r="C10" s="71">
        <v>0</v>
      </c>
      <c r="D10" s="71">
        <v>0</v>
      </c>
      <c r="E10" s="71">
        <v>0</v>
      </c>
      <c r="F10" s="71">
        <v>0</v>
      </c>
      <c r="G10" s="71">
        <v>0</v>
      </c>
      <c r="H10" s="71">
        <v>0</v>
      </c>
      <c r="I10" s="71">
        <v>0</v>
      </c>
      <c r="J10" s="71">
        <v>0</v>
      </c>
      <c r="K10" s="71">
        <v>0</v>
      </c>
    </row>
    <row r="11" spans="1:12" x14ac:dyDescent="0.25">
      <c r="A11" s="27" t="s">
        <v>756</v>
      </c>
      <c r="B11" s="71">
        <f t="shared" si="0"/>
        <v>1</v>
      </c>
      <c r="C11" s="71">
        <v>0</v>
      </c>
      <c r="D11" s="71">
        <v>0</v>
      </c>
      <c r="E11" s="71">
        <v>0</v>
      </c>
      <c r="F11" s="71">
        <v>0</v>
      </c>
      <c r="G11" s="71">
        <v>1</v>
      </c>
      <c r="H11" s="71">
        <v>0</v>
      </c>
      <c r="I11" s="71">
        <v>0</v>
      </c>
      <c r="J11" s="71">
        <v>0</v>
      </c>
      <c r="K11" s="71">
        <v>0</v>
      </c>
    </row>
    <row r="12" spans="1:12" x14ac:dyDescent="0.25">
      <c r="A12" s="27" t="s">
        <v>757</v>
      </c>
      <c r="B12" s="71">
        <f t="shared" si="0"/>
        <v>1</v>
      </c>
      <c r="C12" s="71">
        <v>0</v>
      </c>
      <c r="D12" s="71">
        <v>1</v>
      </c>
      <c r="E12" s="71">
        <v>0</v>
      </c>
      <c r="F12" s="71">
        <v>0</v>
      </c>
      <c r="G12" s="71">
        <v>0</v>
      </c>
      <c r="H12" s="71">
        <v>0</v>
      </c>
      <c r="I12" s="71">
        <v>0</v>
      </c>
      <c r="J12" s="71">
        <v>0</v>
      </c>
      <c r="K12" s="71">
        <v>0</v>
      </c>
    </row>
    <row r="13" spans="1:12" x14ac:dyDescent="0.25">
      <c r="A13" s="27" t="s">
        <v>758</v>
      </c>
      <c r="B13" s="71">
        <f t="shared" si="0"/>
        <v>3</v>
      </c>
      <c r="C13" s="71">
        <v>1</v>
      </c>
      <c r="D13" s="71">
        <v>2</v>
      </c>
      <c r="E13" s="71">
        <v>0</v>
      </c>
      <c r="F13" s="71">
        <v>0</v>
      </c>
      <c r="G13" s="71">
        <v>0</v>
      </c>
      <c r="H13" s="71">
        <v>0</v>
      </c>
      <c r="I13" s="71">
        <v>0</v>
      </c>
      <c r="J13" s="71">
        <v>0</v>
      </c>
      <c r="K13" s="71">
        <v>0</v>
      </c>
    </row>
    <row r="14" spans="1:12" x14ac:dyDescent="0.25">
      <c r="A14" s="27" t="s">
        <v>759</v>
      </c>
      <c r="B14" s="71">
        <f t="shared" si="0"/>
        <v>1</v>
      </c>
      <c r="C14" s="71">
        <v>1</v>
      </c>
      <c r="D14" s="71">
        <v>0</v>
      </c>
      <c r="E14" s="71">
        <v>0</v>
      </c>
      <c r="F14" s="71">
        <v>0</v>
      </c>
      <c r="G14" s="71">
        <v>0</v>
      </c>
      <c r="H14" s="71">
        <v>0</v>
      </c>
      <c r="I14" s="71">
        <v>0</v>
      </c>
      <c r="J14" s="71">
        <v>0</v>
      </c>
      <c r="K14" s="71">
        <v>0</v>
      </c>
    </row>
    <row r="15" spans="1:12" x14ac:dyDescent="0.25">
      <c r="A15" s="27" t="s">
        <v>760</v>
      </c>
      <c r="B15" s="71">
        <f t="shared" si="0"/>
        <v>60</v>
      </c>
      <c r="C15" s="71">
        <v>14</v>
      </c>
      <c r="D15" s="71">
        <v>19</v>
      </c>
      <c r="E15" s="71">
        <v>0</v>
      </c>
      <c r="F15" s="71">
        <v>0</v>
      </c>
      <c r="G15" s="71">
        <v>24</v>
      </c>
      <c r="H15" s="71">
        <v>0</v>
      </c>
      <c r="I15" s="71">
        <v>0</v>
      </c>
      <c r="J15" s="71">
        <v>3</v>
      </c>
      <c r="K15" s="71">
        <v>0</v>
      </c>
    </row>
    <row r="16" spans="1:12" x14ac:dyDescent="0.25">
      <c r="A16" s="27" t="s">
        <v>761</v>
      </c>
      <c r="B16" s="71">
        <f t="shared" si="0"/>
        <v>100</v>
      </c>
      <c r="C16" s="71">
        <v>13</v>
      </c>
      <c r="D16" s="71">
        <v>35</v>
      </c>
      <c r="E16" s="71">
        <v>0</v>
      </c>
      <c r="F16" s="71">
        <v>0</v>
      </c>
      <c r="G16" s="71">
        <v>52</v>
      </c>
      <c r="H16" s="71">
        <v>0</v>
      </c>
      <c r="I16" s="71">
        <v>0</v>
      </c>
      <c r="J16" s="71">
        <v>0</v>
      </c>
      <c r="K16" s="71">
        <v>0</v>
      </c>
    </row>
    <row r="17" spans="1:11" x14ac:dyDescent="0.25">
      <c r="A17" s="27" t="s">
        <v>762</v>
      </c>
      <c r="B17" s="71">
        <f t="shared" si="0"/>
        <v>3</v>
      </c>
      <c r="C17" s="71">
        <v>1</v>
      </c>
      <c r="D17" s="71">
        <v>0</v>
      </c>
      <c r="E17" s="71">
        <v>0</v>
      </c>
      <c r="F17" s="71">
        <v>0</v>
      </c>
      <c r="G17" s="71">
        <v>2</v>
      </c>
      <c r="H17" s="71">
        <v>0</v>
      </c>
      <c r="I17" s="71">
        <v>0</v>
      </c>
      <c r="J17" s="71">
        <v>0</v>
      </c>
      <c r="K17" s="71">
        <v>0</v>
      </c>
    </row>
    <row r="18" spans="1:11" x14ac:dyDescent="0.25">
      <c r="A18" s="27" t="s">
        <v>763</v>
      </c>
      <c r="B18" s="71">
        <f t="shared" si="0"/>
        <v>39</v>
      </c>
      <c r="C18" s="71">
        <v>3</v>
      </c>
      <c r="D18" s="71">
        <v>23</v>
      </c>
      <c r="E18" s="71">
        <v>0</v>
      </c>
      <c r="F18" s="71">
        <v>0</v>
      </c>
      <c r="G18" s="71">
        <v>13</v>
      </c>
      <c r="H18" s="71">
        <v>0</v>
      </c>
      <c r="I18" s="71">
        <v>0</v>
      </c>
      <c r="J18" s="71">
        <v>0</v>
      </c>
      <c r="K18" s="71">
        <v>0</v>
      </c>
    </row>
    <row r="19" spans="1:11" x14ac:dyDescent="0.25">
      <c r="A19" s="27" t="s">
        <v>764</v>
      </c>
      <c r="B19" s="71">
        <f t="shared" si="0"/>
        <v>12</v>
      </c>
      <c r="C19" s="71">
        <v>0</v>
      </c>
      <c r="D19" s="71">
        <v>12</v>
      </c>
      <c r="E19" s="71">
        <v>0</v>
      </c>
      <c r="F19" s="71">
        <v>0</v>
      </c>
      <c r="G19" s="71">
        <v>0</v>
      </c>
      <c r="H19" s="71">
        <v>0</v>
      </c>
      <c r="I19" s="71">
        <v>0</v>
      </c>
      <c r="J19" s="71">
        <v>0</v>
      </c>
      <c r="K19" s="71">
        <v>0</v>
      </c>
    </row>
    <row r="20" spans="1:11" x14ac:dyDescent="0.25">
      <c r="A20" s="27" t="s">
        <v>765</v>
      </c>
      <c r="B20" s="71">
        <f t="shared" si="0"/>
        <v>7</v>
      </c>
      <c r="C20" s="71">
        <v>1</v>
      </c>
      <c r="D20" s="71">
        <v>4</v>
      </c>
      <c r="E20" s="71">
        <v>0</v>
      </c>
      <c r="F20" s="71">
        <v>0</v>
      </c>
      <c r="G20" s="71">
        <v>2</v>
      </c>
      <c r="H20" s="71">
        <v>0</v>
      </c>
      <c r="I20" s="71">
        <v>0</v>
      </c>
      <c r="J20" s="71">
        <v>0</v>
      </c>
      <c r="K20" s="71">
        <v>0</v>
      </c>
    </row>
    <row r="21" spans="1:11" x14ac:dyDescent="0.25">
      <c r="A21" s="27" t="s">
        <v>766</v>
      </c>
      <c r="B21" s="71">
        <f t="shared" si="0"/>
        <v>0</v>
      </c>
      <c r="C21" s="71">
        <v>0</v>
      </c>
      <c r="D21" s="71">
        <v>0</v>
      </c>
      <c r="E21" s="71">
        <v>0</v>
      </c>
      <c r="F21" s="71">
        <v>0</v>
      </c>
      <c r="G21" s="71">
        <v>0</v>
      </c>
      <c r="H21" s="71">
        <v>0</v>
      </c>
      <c r="I21" s="71">
        <v>0</v>
      </c>
      <c r="J21" s="71">
        <v>0</v>
      </c>
      <c r="K21" s="71">
        <v>0</v>
      </c>
    </row>
    <row r="22" spans="1:11" x14ac:dyDescent="0.25">
      <c r="A22" s="93" t="s">
        <v>767</v>
      </c>
      <c r="B22" s="71">
        <f t="shared" si="0"/>
        <v>0</v>
      </c>
      <c r="C22" s="71">
        <v>0</v>
      </c>
      <c r="D22" s="71">
        <v>0</v>
      </c>
      <c r="E22" s="71">
        <v>0</v>
      </c>
      <c r="F22" s="71">
        <v>0</v>
      </c>
      <c r="G22" s="71">
        <v>0</v>
      </c>
      <c r="H22" s="71">
        <v>0</v>
      </c>
      <c r="I22" s="71">
        <v>0</v>
      </c>
      <c r="J22" s="71">
        <v>0</v>
      </c>
      <c r="K22" s="71">
        <v>0</v>
      </c>
    </row>
    <row r="23" spans="1:11" x14ac:dyDescent="0.25">
      <c r="A23" s="93" t="s">
        <v>768</v>
      </c>
      <c r="B23" s="71">
        <f t="shared" si="0"/>
        <v>32</v>
      </c>
      <c r="C23" s="71">
        <v>0</v>
      </c>
      <c r="D23" s="71">
        <v>10</v>
      </c>
      <c r="E23" s="71">
        <v>0</v>
      </c>
      <c r="F23" s="71">
        <v>0</v>
      </c>
      <c r="G23" s="71">
        <v>21</v>
      </c>
      <c r="H23" s="71">
        <v>1</v>
      </c>
      <c r="I23" s="71">
        <v>0</v>
      </c>
      <c r="J23" s="71">
        <v>0</v>
      </c>
      <c r="K23" s="71">
        <v>0</v>
      </c>
    </row>
    <row r="24" spans="1:11" x14ac:dyDescent="0.25">
      <c r="A24" s="93" t="s">
        <v>769</v>
      </c>
      <c r="B24" s="71">
        <f t="shared" si="0"/>
        <v>16</v>
      </c>
      <c r="C24" s="71">
        <v>2</v>
      </c>
      <c r="D24" s="71">
        <v>13</v>
      </c>
      <c r="E24" s="71">
        <v>0</v>
      </c>
      <c r="F24" s="71">
        <v>0</v>
      </c>
      <c r="G24" s="71">
        <v>1</v>
      </c>
      <c r="H24" s="71">
        <v>0</v>
      </c>
      <c r="I24" s="71">
        <v>0</v>
      </c>
      <c r="J24" s="71">
        <v>0</v>
      </c>
      <c r="K24" s="71">
        <v>0</v>
      </c>
    </row>
    <row r="25" spans="1:11" x14ac:dyDescent="0.25">
      <c r="A25" s="93" t="s">
        <v>770</v>
      </c>
      <c r="B25" s="71">
        <f t="shared" si="0"/>
        <v>2956</v>
      </c>
      <c r="C25" s="71">
        <v>239</v>
      </c>
      <c r="D25" s="71">
        <v>1559</v>
      </c>
      <c r="E25" s="71">
        <v>23</v>
      </c>
      <c r="F25" s="71">
        <v>12</v>
      </c>
      <c r="G25" s="71">
        <v>955</v>
      </c>
      <c r="H25" s="71">
        <v>27</v>
      </c>
      <c r="I25" s="71">
        <v>17</v>
      </c>
      <c r="J25" s="71">
        <v>124</v>
      </c>
      <c r="K25" s="71">
        <v>0</v>
      </c>
    </row>
    <row r="26" spans="1:11" x14ac:dyDescent="0.25">
      <c r="A26" s="93" t="s">
        <v>771</v>
      </c>
      <c r="B26" s="71">
        <f t="shared" si="0"/>
        <v>18</v>
      </c>
      <c r="C26" s="71">
        <v>3</v>
      </c>
      <c r="D26" s="71">
        <v>9</v>
      </c>
      <c r="E26" s="71">
        <v>0</v>
      </c>
      <c r="F26" s="71">
        <v>0</v>
      </c>
      <c r="G26" s="71">
        <v>5</v>
      </c>
      <c r="H26" s="71">
        <v>1</v>
      </c>
      <c r="I26" s="71">
        <v>0</v>
      </c>
      <c r="J26" s="71">
        <v>0</v>
      </c>
      <c r="K26" s="71">
        <v>0</v>
      </c>
    </row>
    <row r="27" spans="1:11" x14ac:dyDescent="0.25">
      <c r="A27" s="93" t="s">
        <v>772</v>
      </c>
      <c r="B27" s="71">
        <f t="shared" si="0"/>
        <v>1</v>
      </c>
      <c r="C27" s="71">
        <v>0</v>
      </c>
      <c r="D27" s="71">
        <v>0</v>
      </c>
      <c r="E27" s="71">
        <v>0</v>
      </c>
      <c r="F27" s="71">
        <v>0</v>
      </c>
      <c r="G27" s="71">
        <v>1</v>
      </c>
      <c r="H27" s="71">
        <v>0</v>
      </c>
      <c r="I27" s="71">
        <v>0</v>
      </c>
      <c r="J27" s="71">
        <v>0</v>
      </c>
      <c r="K27" s="71">
        <v>0</v>
      </c>
    </row>
    <row r="28" spans="1:11" x14ac:dyDescent="0.25">
      <c r="A28" s="93" t="s">
        <v>773</v>
      </c>
      <c r="B28" s="71">
        <f t="shared" si="0"/>
        <v>4</v>
      </c>
      <c r="C28" s="71">
        <v>2</v>
      </c>
      <c r="D28" s="71">
        <v>2</v>
      </c>
      <c r="E28" s="71">
        <v>0</v>
      </c>
      <c r="F28" s="71">
        <v>0</v>
      </c>
      <c r="G28" s="71">
        <v>0</v>
      </c>
      <c r="H28" s="71">
        <v>0</v>
      </c>
      <c r="I28" s="71">
        <v>0</v>
      </c>
      <c r="J28" s="71">
        <v>0</v>
      </c>
      <c r="K28" s="71">
        <v>0</v>
      </c>
    </row>
    <row r="29" spans="1:11" x14ac:dyDescent="0.25">
      <c r="A29" s="93" t="s">
        <v>774</v>
      </c>
      <c r="B29" s="71">
        <f t="shared" si="0"/>
        <v>0</v>
      </c>
      <c r="C29" s="71">
        <v>0</v>
      </c>
      <c r="D29" s="71">
        <v>0</v>
      </c>
      <c r="E29" s="71">
        <v>0</v>
      </c>
      <c r="F29" s="71">
        <v>0</v>
      </c>
      <c r="G29" s="71">
        <v>0</v>
      </c>
      <c r="H29" s="71">
        <v>0</v>
      </c>
      <c r="I29" s="71">
        <v>0</v>
      </c>
      <c r="J29" s="71">
        <v>0</v>
      </c>
      <c r="K29" s="71">
        <v>0</v>
      </c>
    </row>
    <row r="30" spans="1:11" x14ac:dyDescent="0.25">
      <c r="A30" s="93" t="s">
        <v>775</v>
      </c>
      <c r="B30" s="71">
        <f t="shared" si="0"/>
        <v>4</v>
      </c>
      <c r="C30" s="71">
        <v>0</v>
      </c>
      <c r="D30" s="71">
        <v>1</v>
      </c>
      <c r="E30" s="71">
        <v>0</v>
      </c>
      <c r="F30" s="71">
        <v>0</v>
      </c>
      <c r="G30" s="71">
        <v>3</v>
      </c>
      <c r="H30" s="71">
        <v>0</v>
      </c>
      <c r="I30" s="71">
        <v>0</v>
      </c>
      <c r="J30" s="71">
        <v>0</v>
      </c>
      <c r="K30" s="71">
        <v>0</v>
      </c>
    </row>
    <row r="31" spans="1:11" x14ac:dyDescent="0.25">
      <c r="A31" s="93" t="s">
        <v>776</v>
      </c>
      <c r="B31" s="71">
        <f t="shared" si="0"/>
        <v>209</v>
      </c>
      <c r="C31" s="71">
        <v>22</v>
      </c>
      <c r="D31" s="71">
        <v>109</v>
      </c>
      <c r="E31" s="71">
        <v>7</v>
      </c>
      <c r="F31" s="71">
        <v>0</v>
      </c>
      <c r="G31" s="71">
        <v>67</v>
      </c>
      <c r="H31" s="71">
        <v>2</v>
      </c>
      <c r="I31" s="71">
        <v>0</v>
      </c>
      <c r="J31" s="71">
        <v>1</v>
      </c>
      <c r="K31" s="71">
        <v>1</v>
      </c>
    </row>
    <row r="32" spans="1:11" x14ac:dyDescent="0.25">
      <c r="A32" s="93" t="s">
        <v>777</v>
      </c>
      <c r="B32" s="71">
        <f t="shared" si="0"/>
        <v>3</v>
      </c>
      <c r="C32" s="71">
        <v>0</v>
      </c>
      <c r="D32" s="71">
        <v>0</v>
      </c>
      <c r="E32" s="71">
        <v>0</v>
      </c>
      <c r="F32" s="71">
        <v>0</v>
      </c>
      <c r="G32" s="71">
        <v>3</v>
      </c>
      <c r="H32" s="71">
        <v>0</v>
      </c>
      <c r="I32" s="71">
        <v>0</v>
      </c>
      <c r="J32" s="71">
        <v>0</v>
      </c>
      <c r="K32" s="71">
        <v>0</v>
      </c>
    </row>
    <row r="33" spans="1:11" x14ac:dyDescent="0.25">
      <c r="A33" s="93" t="s">
        <v>778</v>
      </c>
      <c r="B33" s="71">
        <f t="shared" si="0"/>
        <v>3</v>
      </c>
      <c r="C33" s="71">
        <v>0</v>
      </c>
      <c r="D33" s="71">
        <v>3</v>
      </c>
      <c r="E33" s="71">
        <v>0</v>
      </c>
      <c r="F33" s="71">
        <v>0</v>
      </c>
      <c r="G33" s="71">
        <v>0</v>
      </c>
      <c r="H33" s="71">
        <v>0</v>
      </c>
      <c r="I33" s="71">
        <v>0</v>
      </c>
      <c r="J33" s="71">
        <v>0</v>
      </c>
      <c r="K33" s="71">
        <v>0</v>
      </c>
    </row>
    <row r="34" spans="1:11" x14ac:dyDescent="0.25">
      <c r="A34" s="93" t="s">
        <v>779</v>
      </c>
      <c r="B34" s="71">
        <f t="shared" si="0"/>
        <v>9</v>
      </c>
      <c r="C34" s="71">
        <v>1</v>
      </c>
      <c r="D34" s="71">
        <v>5</v>
      </c>
      <c r="E34" s="71">
        <v>0</v>
      </c>
      <c r="F34" s="71">
        <v>0</v>
      </c>
      <c r="G34" s="71">
        <v>1</v>
      </c>
      <c r="H34" s="71">
        <v>0</v>
      </c>
      <c r="I34" s="71">
        <v>0</v>
      </c>
      <c r="J34" s="71">
        <v>2</v>
      </c>
      <c r="K34" s="71">
        <v>0</v>
      </c>
    </row>
    <row r="35" spans="1:11" x14ac:dyDescent="0.25">
      <c r="A35" s="27" t="s">
        <v>780</v>
      </c>
      <c r="B35" s="71">
        <f t="shared" si="0"/>
        <v>0</v>
      </c>
      <c r="C35" s="71">
        <v>0</v>
      </c>
      <c r="D35" s="71">
        <v>0</v>
      </c>
      <c r="E35" s="71">
        <v>0</v>
      </c>
      <c r="F35" s="71">
        <v>0</v>
      </c>
      <c r="G35" s="71">
        <v>0</v>
      </c>
      <c r="H35" s="71">
        <v>0</v>
      </c>
      <c r="I35" s="71">
        <v>0</v>
      </c>
      <c r="J35" s="71">
        <v>0</v>
      </c>
      <c r="K35" s="71">
        <v>0</v>
      </c>
    </row>
    <row r="36" spans="1:11" x14ac:dyDescent="0.25">
      <c r="A36" s="27" t="s">
        <v>781</v>
      </c>
      <c r="B36" s="71">
        <f t="shared" si="0"/>
        <v>0</v>
      </c>
      <c r="C36" s="71">
        <v>0</v>
      </c>
      <c r="D36" s="71">
        <v>0</v>
      </c>
      <c r="E36" s="71">
        <v>0</v>
      </c>
      <c r="F36" s="71">
        <v>0</v>
      </c>
      <c r="G36" s="71">
        <v>0</v>
      </c>
      <c r="H36" s="71">
        <v>0</v>
      </c>
      <c r="I36" s="71">
        <v>0</v>
      </c>
      <c r="J36" s="71">
        <v>0</v>
      </c>
      <c r="K36" s="71">
        <v>0</v>
      </c>
    </row>
    <row r="37" spans="1:11" ht="13.5" thickBot="1" x14ac:dyDescent="0.3">
      <c r="A37" s="32" t="s">
        <v>782</v>
      </c>
      <c r="B37" s="71">
        <f t="shared" si="0"/>
        <v>0</v>
      </c>
      <c r="C37" s="71">
        <v>0</v>
      </c>
      <c r="D37" s="71">
        <v>0</v>
      </c>
      <c r="E37" s="71">
        <v>0</v>
      </c>
      <c r="F37" s="71">
        <v>0</v>
      </c>
      <c r="G37" s="71">
        <v>0</v>
      </c>
      <c r="H37" s="71">
        <v>0</v>
      </c>
      <c r="I37" s="71">
        <v>0</v>
      </c>
      <c r="J37" s="71">
        <v>0</v>
      </c>
      <c r="K37" s="71">
        <v>0</v>
      </c>
    </row>
    <row r="38" spans="1:11" ht="18" customHeight="1" x14ac:dyDescent="0.25">
      <c r="A38" s="500" t="s">
        <v>976</v>
      </c>
      <c r="B38" s="500"/>
      <c r="C38" s="500"/>
      <c r="D38" s="500"/>
      <c r="E38" s="500"/>
      <c r="F38" s="500"/>
      <c r="G38" s="500"/>
      <c r="H38" s="500"/>
      <c r="I38" s="500"/>
      <c r="J38" s="500"/>
      <c r="K38" s="500"/>
    </row>
    <row r="39" spans="1:11" ht="18" customHeight="1" x14ac:dyDescent="0.25">
      <c r="A39" s="501"/>
      <c r="B39" s="501"/>
      <c r="C39" s="501"/>
      <c r="D39" s="501"/>
      <c r="E39" s="501"/>
      <c r="F39" s="501"/>
      <c r="G39" s="501"/>
      <c r="H39" s="501"/>
      <c r="I39" s="501"/>
      <c r="J39" s="501"/>
      <c r="K39" s="501"/>
    </row>
    <row r="40" spans="1:11" ht="18" customHeight="1" x14ac:dyDescent="0.25">
      <c r="A40" s="501"/>
      <c r="B40" s="501"/>
      <c r="C40" s="501"/>
      <c r="D40" s="501"/>
      <c r="E40" s="501"/>
      <c r="F40" s="501"/>
      <c r="G40" s="501"/>
      <c r="H40" s="501"/>
      <c r="I40" s="501"/>
      <c r="J40" s="501"/>
      <c r="K40" s="501"/>
    </row>
    <row r="41" spans="1:11" ht="30" customHeight="1" x14ac:dyDescent="0.25">
      <c r="A41" s="501" t="s">
        <v>748</v>
      </c>
      <c r="B41" s="501"/>
      <c r="C41" s="501"/>
      <c r="D41" s="501"/>
      <c r="E41" s="501"/>
      <c r="F41" s="501"/>
      <c r="G41" s="501"/>
      <c r="H41" s="501"/>
      <c r="I41" s="501"/>
      <c r="J41" s="501"/>
      <c r="K41" s="501"/>
    </row>
    <row r="42" spans="1:11" ht="15.75" customHeight="1" x14ac:dyDescent="0.25">
      <c r="A42" s="502" t="s">
        <v>786</v>
      </c>
      <c r="B42" s="502"/>
      <c r="C42" s="502"/>
      <c r="D42" s="502"/>
      <c r="E42" s="502"/>
      <c r="F42" s="502"/>
      <c r="G42" s="502"/>
      <c r="H42" s="502"/>
      <c r="I42" s="502"/>
      <c r="J42" s="502"/>
      <c r="K42" s="502"/>
    </row>
    <row r="43" spans="1:11" ht="15.75" customHeight="1" x14ac:dyDescent="0.25">
      <c r="A43" s="4" t="s">
        <v>262</v>
      </c>
    </row>
  </sheetData>
  <mergeCells count="8">
    <mergeCell ref="A42:K42"/>
    <mergeCell ref="A41:K41"/>
    <mergeCell ref="A1:K1"/>
    <mergeCell ref="A2:K2"/>
    <mergeCell ref="A3:K3"/>
    <mergeCell ref="A4:K4"/>
    <mergeCell ref="A5:K5"/>
    <mergeCell ref="A38:K40"/>
  </mergeCells>
  <conditionalFormatting sqref="B8:K8 B9 B11:B13">
    <cfRule type="cellIs" dxfId="48" priority="1" operator="equal">
      <formula>0</formula>
    </cfRule>
  </conditionalFormatting>
  <hyperlinks>
    <hyperlink ref="L2" location="Contenido!A1" display="Contenido" xr:uid="{69A53406-A2FC-40B1-84F5-48B418EC8433}"/>
  </hyperlinks>
  <printOptions horizontalCentered="1"/>
  <pageMargins left="0.39370078740157483" right="0.39370078740157483" top="0.39370078740157483" bottom="0.39370078740157483" header="0.31496062992125984" footer="0.31496062992125984"/>
  <pageSetup paperSize="172" scale="91"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7E83F-12F7-418F-A411-39BA3DA38F81}">
  <sheetPr codeName="Hoja181">
    <tabColor rgb="FFAFCAFF"/>
    <pageSetUpPr fitToPage="1"/>
  </sheetPr>
  <dimension ref="A1:L42"/>
  <sheetViews>
    <sheetView showGridLines="0" showOutlineSymbols="0" showWhiteSpace="0" topLeftCell="A10" zoomScaleNormal="100" workbookViewId="0">
      <selection activeCell="A36" sqref="A36:K37"/>
    </sheetView>
  </sheetViews>
  <sheetFormatPr baseColWidth="10" defaultColWidth="11" defaultRowHeight="13" x14ac:dyDescent="0.25"/>
  <cols>
    <col min="1" max="1" width="20.33203125" style="4" customWidth="1"/>
    <col min="2" max="11" width="8.58203125" style="4" customWidth="1"/>
    <col min="12" max="12" width="11" style="8" customWidth="1"/>
    <col min="13" max="16384" width="11" style="8"/>
  </cols>
  <sheetData>
    <row r="1" spans="1:12" ht="14.5" x14ac:dyDescent="0.25">
      <c r="A1" s="462" t="s">
        <v>808</v>
      </c>
      <c r="B1" s="462"/>
      <c r="C1" s="462"/>
      <c r="D1" s="462"/>
      <c r="E1" s="462"/>
      <c r="F1" s="462"/>
      <c r="G1" s="462"/>
      <c r="H1" s="462"/>
      <c r="I1" s="462"/>
      <c r="J1" s="462"/>
      <c r="K1" s="462"/>
      <c r="L1" s="19"/>
    </row>
    <row r="2" spans="1:12" ht="14.5" x14ac:dyDescent="0.25">
      <c r="A2" s="462" t="s">
        <v>802</v>
      </c>
      <c r="B2" s="462"/>
      <c r="C2" s="462"/>
      <c r="D2" s="462"/>
      <c r="E2" s="462"/>
      <c r="F2" s="462"/>
      <c r="G2" s="462"/>
      <c r="H2" s="462"/>
      <c r="I2" s="462"/>
      <c r="J2" s="462"/>
      <c r="K2" s="462"/>
      <c r="L2" s="91" t="s">
        <v>0</v>
      </c>
    </row>
    <row r="3" spans="1:12" ht="14.5" x14ac:dyDescent="0.25">
      <c r="A3" s="462" t="s">
        <v>272</v>
      </c>
      <c r="B3" s="462"/>
      <c r="C3" s="462"/>
      <c r="D3" s="462"/>
      <c r="E3" s="462"/>
      <c r="F3" s="462"/>
      <c r="G3" s="462"/>
      <c r="H3" s="462"/>
      <c r="I3" s="462"/>
      <c r="J3" s="462"/>
      <c r="K3" s="462"/>
      <c r="L3" s="6"/>
    </row>
    <row r="4" spans="1:12" ht="14.5" x14ac:dyDescent="0.25">
      <c r="A4" s="462" t="s">
        <v>901</v>
      </c>
      <c r="B4" s="462"/>
      <c r="C4" s="462"/>
      <c r="D4" s="462"/>
      <c r="E4" s="462"/>
      <c r="F4" s="462"/>
      <c r="G4" s="462"/>
      <c r="H4" s="462"/>
      <c r="I4" s="462"/>
      <c r="J4" s="462"/>
      <c r="K4" s="462"/>
    </row>
    <row r="5" spans="1:12" ht="14.5" x14ac:dyDescent="0.25">
      <c r="A5" s="462" t="s">
        <v>909</v>
      </c>
      <c r="B5" s="462"/>
      <c r="C5" s="462"/>
      <c r="D5" s="462"/>
      <c r="E5" s="462"/>
      <c r="F5" s="462"/>
      <c r="G5" s="462"/>
      <c r="H5" s="462"/>
      <c r="I5" s="462"/>
      <c r="J5" s="462"/>
      <c r="K5" s="462"/>
    </row>
    <row r="6" spans="1:12" s="37" customFormat="1" ht="42" customHeight="1" x14ac:dyDescent="0.25">
      <c r="A6" s="150" t="s">
        <v>273</v>
      </c>
      <c r="B6" s="155" t="s">
        <v>188</v>
      </c>
      <c r="C6" s="155" t="s">
        <v>990</v>
      </c>
      <c r="D6" s="155" t="s">
        <v>985</v>
      </c>
      <c r="E6" s="155" t="s">
        <v>986</v>
      </c>
      <c r="F6" s="155" t="s">
        <v>242</v>
      </c>
      <c r="G6" s="155" t="s">
        <v>991</v>
      </c>
      <c r="H6" s="155" t="s">
        <v>987</v>
      </c>
      <c r="I6" s="155" t="s">
        <v>988</v>
      </c>
      <c r="J6" s="155" t="s">
        <v>989</v>
      </c>
      <c r="K6" s="155" t="s">
        <v>215</v>
      </c>
      <c r="L6" s="44"/>
    </row>
    <row r="7" spans="1:12" ht="6.75" customHeight="1" x14ac:dyDescent="0.25">
      <c r="B7" s="156"/>
      <c r="C7" s="156"/>
      <c r="D7" s="156"/>
      <c r="E7" s="156"/>
      <c r="F7" s="156"/>
      <c r="G7" s="156"/>
      <c r="H7" s="156"/>
      <c r="I7" s="156"/>
      <c r="J7" s="156"/>
      <c r="K7" s="156"/>
    </row>
    <row r="8" spans="1:12" ht="15" customHeight="1" x14ac:dyDescent="0.25">
      <c r="A8" s="157" t="s">
        <v>188</v>
      </c>
      <c r="B8" s="70">
        <f t="shared" ref="B8:B35" si="0">SUM(C8:K8)</f>
        <v>3497</v>
      </c>
      <c r="C8" s="70">
        <f t="shared" ref="C8:K8" si="1">SUM(C9:C35)</f>
        <v>304</v>
      </c>
      <c r="D8" s="70">
        <f t="shared" si="1"/>
        <v>1821</v>
      </c>
      <c r="E8" s="70">
        <f t="shared" si="1"/>
        <v>30</v>
      </c>
      <c r="F8" s="70">
        <f t="shared" si="1"/>
        <v>12</v>
      </c>
      <c r="G8" s="70">
        <f t="shared" si="1"/>
        <v>1151</v>
      </c>
      <c r="H8" s="70">
        <f t="shared" si="1"/>
        <v>31</v>
      </c>
      <c r="I8" s="70">
        <f t="shared" si="1"/>
        <v>17</v>
      </c>
      <c r="J8" s="70">
        <f t="shared" si="1"/>
        <v>130</v>
      </c>
      <c r="K8" s="70">
        <f t="shared" si="1"/>
        <v>1</v>
      </c>
      <c r="L8" s="158"/>
    </row>
    <row r="9" spans="1:12" x14ac:dyDescent="0.25">
      <c r="A9" s="27" t="s">
        <v>280</v>
      </c>
      <c r="B9" s="71">
        <f>SUM(C9:K9)</f>
        <v>394</v>
      </c>
      <c r="C9" s="71">
        <v>48</v>
      </c>
      <c r="D9" s="71">
        <v>240</v>
      </c>
      <c r="E9" s="71">
        <v>19</v>
      </c>
      <c r="F9" s="71" t="s">
        <v>191</v>
      </c>
      <c r="G9" s="71">
        <v>82</v>
      </c>
      <c r="H9" s="71">
        <v>1</v>
      </c>
      <c r="I9" s="71">
        <v>4</v>
      </c>
      <c r="J9" s="71">
        <v>0</v>
      </c>
      <c r="K9" s="71">
        <v>0</v>
      </c>
    </row>
    <row r="10" spans="1:12" x14ac:dyDescent="0.25">
      <c r="A10" s="27" t="s">
        <v>281</v>
      </c>
      <c r="B10" s="71">
        <f t="shared" si="0"/>
        <v>189</v>
      </c>
      <c r="C10" s="71">
        <v>27</v>
      </c>
      <c r="D10" s="71">
        <v>107</v>
      </c>
      <c r="E10" s="71">
        <v>4</v>
      </c>
      <c r="F10" s="71" t="s">
        <v>191</v>
      </c>
      <c r="G10" s="71">
        <v>30</v>
      </c>
      <c r="H10" s="71">
        <v>5</v>
      </c>
      <c r="I10" s="71" t="s">
        <v>191</v>
      </c>
      <c r="J10" s="71">
        <v>15</v>
      </c>
      <c r="K10" s="71">
        <v>1</v>
      </c>
    </row>
    <row r="11" spans="1:12" x14ac:dyDescent="0.25">
      <c r="A11" s="27" t="s">
        <v>282</v>
      </c>
      <c r="B11" s="71">
        <f t="shared" si="0"/>
        <v>439</v>
      </c>
      <c r="C11" s="71">
        <v>37</v>
      </c>
      <c r="D11" s="71">
        <v>210</v>
      </c>
      <c r="E11" s="71">
        <v>7</v>
      </c>
      <c r="F11" s="71">
        <v>0</v>
      </c>
      <c r="G11" s="71">
        <v>169</v>
      </c>
      <c r="H11" s="71">
        <v>0</v>
      </c>
      <c r="I11" s="71">
        <v>13</v>
      </c>
      <c r="J11" s="71">
        <v>3</v>
      </c>
      <c r="K11" s="71" t="s">
        <v>191</v>
      </c>
    </row>
    <row r="12" spans="1:12" x14ac:dyDescent="0.25">
      <c r="A12" s="27" t="s">
        <v>283</v>
      </c>
      <c r="B12" s="71">
        <f t="shared" si="0"/>
        <v>180</v>
      </c>
      <c r="C12" s="71">
        <v>19</v>
      </c>
      <c r="D12" s="71">
        <v>116</v>
      </c>
      <c r="E12" s="71">
        <v>0</v>
      </c>
      <c r="F12" s="71" t="s">
        <v>191</v>
      </c>
      <c r="G12" s="71">
        <v>40</v>
      </c>
      <c r="H12" s="71">
        <v>5</v>
      </c>
      <c r="I12" s="71" t="s">
        <v>191</v>
      </c>
      <c r="J12" s="71">
        <v>0</v>
      </c>
      <c r="K12" s="71">
        <v>0</v>
      </c>
    </row>
    <row r="13" spans="1:12" x14ac:dyDescent="0.25">
      <c r="A13" s="27" t="s">
        <v>284</v>
      </c>
      <c r="B13" s="71">
        <f t="shared" si="0"/>
        <v>23</v>
      </c>
      <c r="C13" s="71">
        <v>1</v>
      </c>
      <c r="D13" s="71">
        <v>14</v>
      </c>
      <c r="E13" s="71" t="s">
        <v>191</v>
      </c>
      <c r="F13" s="71" t="s">
        <v>191</v>
      </c>
      <c r="G13" s="71">
        <v>8</v>
      </c>
      <c r="H13" s="71">
        <v>0</v>
      </c>
      <c r="I13" s="71" t="s">
        <v>191</v>
      </c>
      <c r="J13" s="71">
        <v>0</v>
      </c>
      <c r="K13" s="71" t="s">
        <v>191</v>
      </c>
    </row>
    <row r="14" spans="1:12" x14ac:dyDescent="0.25">
      <c r="A14" s="27" t="s">
        <v>285</v>
      </c>
      <c r="B14" s="71">
        <f t="shared" si="0"/>
        <v>14</v>
      </c>
      <c r="C14" s="71">
        <v>2</v>
      </c>
      <c r="D14" s="71">
        <v>12</v>
      </c>
      <c r="E14" s="71" t="s">
        <v>191</v>
      </c>
      <c r="F14" s="71" t="s">
        <v>191</v>
      </c>
      <c r="G14" s="71">
        <v>0</v>
      </c>
      <c r="H14" s="71">
        <v>0</v>
      </c>
      <c r="I14" s="71" t="s">
        <v>191</v>
      </c>
      <c r="J14" s="71">
        <v>0</v>
      </c>
      <c r="K14" s="71">
        <v>0</v>
      </c>
    </row>
    <row r="15" spans="1:12" x14ac:dyDescent="0.25">
      <c r="A15" s="27" t="s">
        <v>286</v>
      </c>
      <c r="B15" s="71">
        <f t="shared" si="0"/>
        <v>0</v>
      </c>
      <c r="C15" s="71">
        <v>0</v>
      </c>
      <c r="D15" s="71">
        <v>0</v>
      </c>
      <c r="E15" s="71" t="s">
        <v>191</v>
      </c>
      <c r="F15" s="71" t="s">
        <v>191</v>
      </c>
      <c r="G15" s="71">
        <v>0</v>
      </c>
      <c r="H15" s="71">
        <v>0</v>
      </c>
      <c r="I15" s="71" t="s">
        <v>191</v>
      </c>
      <c r="J15" s="71" t="s">
        <v>191</v>
      </c>
      <c r="K15" s="71" t="s">
        <v>191</v>
      </c>
    </row>
    <row r="16" spans="1:12" x14ac:dyDescent="0.25">
      <c r="A16" s="27" t="s">
        <v>287</v>
      </c>
      <c r="B16" s="71">
        <f t="shared" si="0"/>
        <v>384</v>
      </c>
      <c r="C16" s="71">
        <v>31</v>
      </c>
      <c r="D16" s="71">
        <v>149</v>
      </c>
      <c r="E16" s="71">
        <v>0</v>
      </c>
      <c r="F16" s="71" t="s">
        <v>191</v>
      </c>
      <c r="G16" s="71">
        <v>202</v>
      </c>
      <c r="H16" s="71">
        <v>2</v>
      </c>
      <c r="I16" s="71">
        <v>0</v>
      </c>
      <c r="J16" s="71">
        <v>0</v>
      </c>
      <c r="K16" s="71">
        <v>0</v>
      </c>
    </row>
    <row r="17" spans="1:11" x14ac:dyDescent="0.25">
      <c r="A17" s="27" t="s">
        <v>288</v>
      </c>
      <c r="B17" s="71">
        <f t="shared" si="0"/>
        <v>125</v>
      </c>
      <c r="C17" s="71">
        <v>15</v>
      </c>
      <c r="D17" s="71">
        <v>32</v>
      </c>
      <c r="E17" s="71" t="s">
        <v>191</v>
      </c>
      <c r="F17" s="71" t="s">
        <v>191</v>
      </c>
      <c r="G17" s="71">
        <v>68</v>
      </c>
      <c r="H17" s="71">
        <v>1</v>
      </c>
      <c r="I17" s="71" t="s">
        <v>191</v>
      </c>
      <c r="J17" s="71">
        <v>9</v>
      </c>
      <c r="K17" s="71">
        <v>0</v>
      </c>
    </row>
    <row r="18" spans="1:11" x14ac:dyDescent="0.25">
      <c r="A18" s="27" t="s">
        <v>289</v>
      </c>
      <c r="B18" s="71">
        <f t="shared" si="0"/>
        <v>374</v>
      </c>
      <c r="C18" s="71">
        <v>21</v>
      </c>
      <c r="D18" s="71">
        <v>161</v>
      </c>
      <c r="E18" s="71">
        <v>0</v>
      </c>
      <c r="F18" s="71" t="s">
        <v>191</v>
      </c>
      <c r="G18" s="71">
        <v>170</v>
      </c>
      <c r="H18" s="71">
        <v>7</v>
      </c>
      <c r="I18" s="71" t="s">
        <v>191</v>
      </c>
      <c r="J18" s="71">
        <v>15</v>
      </c>
      <c r="K18" s="71">
        <v>0</v>
      </c>
    </row>
    <row r="19" spans="1:11" x14ac:dyDescent="0.25">
      <c r="A19" s="27" t="s">
        <v>290</v>
      </c>
      <c r="B19" s="71">
        <f t="shared" si="0"/>
        <v>150</v>
      </c>
      <c r="C19" s="71">
        <v>8</v>
      </c>
      <c r="D19" s="71">
        <v>101</v>
      </c>
      <c r="E19" s="71" t="s">
        <v>191</v>
      </c>
      <c r="F19" s="71" t="s">
        <v>191</v>
      </c>
      <c r="G19" s="71">
        <v>21</v>
      </c>
      <c r="H19" s="71">
        <v>0</v>
      </c>
      <c r="I19" s="71" t="s">
        <v>191</v>
      </c>
      <c r="J19" s="71">
        <v>20</v>
      </c>
      <c r="K19" s="71">
        <v>0</v>
      </c>
    </row>
    <row r="20" spans="1:11" x14ac:dyDescent="0.25">
      <c r="A20" s="27" t="s">
        <v>291</v>
      </c>
      <c r="B20" s="71">
        <f t="shared" si="0"/>
        <v>88</v>
      </c>
      <c r="C20" s="71">
        <v>17</v>
      </c>
      <c r="D20" s="71">
        <v>30</v>
      </c>
      <c r="E20" s="71" t="s">
        <v>191</v>
      </c>
      <c r="F20" s="71">
        <v>0</v>
      </c>
      <c r="G20" s="71">
        <v>36</v>
      </c>
      <c r="H20" s="71">
        <v>5</v>
      </c>
      <c r="I20" s="71">
        <v>0</v>
      </c>
      <c r="J20" s="71" t="s">
        <v>191</v>
      </c>
      <c r="K20" s="71">
        <v>0</v>
      </c>
    </row>
    <row r="21" spans="1:11" x14ac:dyDescent="0.25">
      <c r="A21" s="27" t="s">
        <v>292</v>
      </c>
      <c r="B21" s="71">
        <f t="shared" si="0"/>
        <v>7</v>
      </c>
      <c r="C21" s="71">
        <v>1</v>
      </c>
      <c r="D21" s="71">
        <v>4</v>
      </c>
      <c r="E21" s="71" t="s">
        <v>191</v>
      </c>
      <c r="F21" s="71" t="s">
        <v>191</v>
      </c>
      <c r="G21" s="71">
        <v>2</v>
      </c>
      <c r="H21" s="71">
        <v>0</v>
      </c>
      <c r="I21" s="71" t="s">
        <v>191</v>
      </c>
      <c r="J21" s="71">
        <v>0</v>
      </c>
      <c r="K21" s="71">
        <v>0</v>
      </c>
    </row>
    <row r="22" spans="1:11" x14ac:dyDescent="0.25">
      <c r="A22" s="27" t="s">
        <v>293</v>
      </c>
      <c r="B22" s="71">
        <f t="shared" si="0"/>
        <v>353</v>
      </c>
      <c r="C22" s="71">
        <v>11</v>
      </c>
      <c r="D22" s="71">
        <v>177</v>
      </c>
      <c r="E22" s="71" t="s">
        <v>191</v>
      </c>
      <c r="F22" s="71">
        <v>12</v>
      </c>
      <c r="G22" s="71">
        <v>149</v>
      </c>
      <c r="H22" s="71">
        <v>4</v>
      </c>
      <c r="I22" s="71">
        <v>0</v>
      </c>
      <c r="J22" s="71" t="s">
        <v>191</v>
      </c>
      <c r="K22" s="71">
        <v>0</v>
      </c>
    </row>
    <row r="23" spans="1:11" x14ac:dyDescent="0.25">
      <c r="A23" s="27" t="s">
        <v>294</v>
      </c>
      <c r="B23" s="71">
        <f t="shared" si="0"/>
        <v>47</v>
      </c>
      <c r="C23" s="71">
        <v>1</v>
      </c>
      <c r="D23" s="71">
        <v>31</v>
      </c>
      <c r="E23" s="71" t="s">
        <v>191</v>
      </c>
      <c r="F23" s="71" t="s">
        <v>191</v>
      </c>
      <c r="G23" s="71">
        <v>15</v>
      </c>
      <c r="H23" s="71">
        <v>0</v>
      </c>
      <c r="I23" s="71" t="s">
        <v>191</v>
      </c>
      <c r="J23" s="71">
        <v>0</v>
      </c>
      <c r="K23" s="71" t="s">
        <v>191</v>
      </c>
    </row>
    <row r="24" spans="1:11" x14ac:dyDescent="0.25">
      <c r="A24" s="27" t="s">
        <v>295</v>
      </c>
      <c r="B24" s="71">
        <f t="shared" si="0"/>
        <v>78</v>
      </c>
      <c r="C24" s="71">
        <v>8</v>
      </c>
      <c r="D24" s="71">
        <v>45</v>
      </c>
      <c r="E24" s="71">
        <v>0</v>
      </c>
      <c r="F24" s="71" t="s">
        <v>191</v>
      </c>
      <c r="G24" s="71">
        <v>25</v>
      </c>
      <c r="H24" s="71">
        <v>0</v>
      </c>
      <c r="I24" s="71">
        <v>0</v>
      </c>
      <c r="J24" s="71" t="s">
        <v>191</v>
      </c>
      <c r="K24" s="71" t="s">
        <v>191</v>
      </c>
    </row>
    <row r="25" spans="1:11" x14ac:dyDescent="0.25">
      <c r="A25" s="27" t="s">
        <v>296</v>
      </c>
      <c r="B25" s="71">
        <f t="shared" si="0"/>
        <v>136</v>
      </c>
      <c r="C25" s="71">
        <v>2</v>
      </c>
      <c r="D25" s="71">
        <v>126</v>
      </c>
      <c r="E25" s="71" t="s">
        <v>191</v>
      </c>
      <c r="F25" s="71" t="s">
        <v>191</v>
      </c>
      <c r="G25" s="71">
        <v>1</v>
      </c>
      <c r="H25" s="71">
        <v>0</v>
      </c>
      <c r="I25" s="71" t="s">
        <v>191</v>
      </c>
      <c r="J25" s="71">
        <v>7</v>
      </c>
      <c r="K25" s="71" t="s">
        <v>191</v>
      </c>
    </row>
    <row r="26" spans="1:11" x14ac:dyDescent="0.25">
      <c r="A26" s="27" t="s">
        <v>297</v>
      </c>
      <c r="B26" s="71">
        <f t="shared" si="0"/>
        <v>150</v>
      </c>
      <c r="C26" s="71">
        <v>22</v>
      </c>
      <c r="D26" s="71">
        <v>111</v>
      </c>
      <c r="E26" s="71" t="s">
        <v>191</v>
      </c>
      <c r="F26" s="71" t="s">
        <v>191</v>
      </c>
      <c r="G26" s="71">
        <v>4</v>
      </c>
      <c r="H26" s="71">
        <v>1</v>
      </c>
      <c r="I26" s="71" t="s">
        <v>191</v>
      </c>
      <c r="J26" s="71">
        <v>12</v>
      </c>
      <c r="K26" s="71" t="s">
        <v>191</v>
      </c>
    </row>
    <row r="27" spans="1:11" x14ac:dyDescent="0.25">
      <c r="A27" s="27" t="s">
        <v>298</v>
      </c>
      <c r="B27" s="71">
        <f t="shared" si="0"/>
        <v>26</v>
      </c>
      <c r="C27" s="71">
        <v>4</v>
      </c>
      <c r="D27" s="71">
        <v>10</v>
      </c>
      <c r="E27" s="71" t="s">
        <v>191</v>
      </c>
      <c r="F27" s="71" t="s">
        <v>191</v>
      </c>
      <c r="G27" s="71">
        <v>6</v>
      </c>
      <c r="H27" s="71">
        <v>0</v>
      </c>
      <c r="I27" s="71">
        <v>0</v>
      </c>
      <c r="J27" s="71">
        <v>6</v>
      </c>
      <c r="K27" s="71" t="s">
        <v>191</v>
      </c>
    </row>
    <row r="28" spans="1:11" x14ac:dyDescent="0.25">
      <c r="A28" s="27" t="s">
        <v>299</v>
      </c>
      <c r="B28" s="71">
        <f t="shared" si="0"/>
        <v>74</v>
      </c>
      <c r="C28" s="71">
        <v>1</v>
      </c>
      <c r="D28" s="71">
        <v>37</v>
      </c>
      <c r="E28" s="71">
        <v>0</v>
      </c>
      <c r="F28" s="71" t="s">
        <v>191</v>
      </c>
      <c r="G28" s="71">
        <v>36</v>
      </c>
      <c r="H28" s="71">
        <v>0</v>
      </c>
      <c r="I28" s="71">
        <v>0</v>
      </c>
      <c r="J28" s="71">
        <v>0</v>
      </c>
      <c r="K28" s="71" t="s">
        <v>191</v>
      </c>
    </row>
    <row r="29" spans="1:11" x14ac:dyDescent="0.25">
      <c r="A29" s="27" t="s">
        <v>300</v>
      </c>
      <c r="B29" s="71">
        <f t="shared" si="0"/>
        <v>43</v>
      </c>
      <c r="C29" s="71">
        <v>8</v>
      </c>
      <c r="D29" s="71">
        <v>20</v>
      </c>
      <c r="E29" s="71" t="s">
        <v>191</v>
      </c>
      <c r="F29" s="71" t="s">
        <v>191</v>
      </c>
      <c r="G29" s="71">
        <v>15</v>
      </c>
      <c r="H29" s="71">
        <v>0</v>
      </c>
      <c r="I29" s="71">
        <v>0</v>
      </c>
      <c r="J29" s="71">
        <v>0</v>
      </c>
      <c r="K29" s="71" t="s">
        <v>191</v>
      </c>
    </row>
    <row r="30" spans="1:11" x14ac:dyDescent="0.25">
      <c r="A30" s="27" t="s">
        <v>301</v>
      </c>
      <c r="B30" s="71">
        <f t="shared" si="0"/>
        <v>46</v>
      </c>
      <c r="C30" s="71">
        <v>5</v>
      </c>
      <c r="D30" s="71">
        <v>23</v>
      </c>
      <c r="E30" s="71" t="s">
        <v>191</v>
      </c>
      <c r="F30" s="71" t="s">
        <v>191</v>
      </c>
      <c r="G30" s="71">
        <v>18</v>
      </c>
      <c r="H30" s="71">
        <v>0</v>
      </c>
      <c r="I30" s="71" t="s">
        <v>191</v>
      </c>
      <c r="J30" s="71" t="s">
        <v>191</v>
      </c>
      <c r="K30" s="71" t="s">
        <v>191</v>
      </c>
    </row>
    <row r="31" spans="1:11" x14ac:dyDescent="0.25">
      <c r="A31" s="27" t="s">
        <v>302</v>
      </c>
      <c r="B31" s="71">
        <f t="shared" si="0"/>
        <v>19</v>
      </c>
      <c r="C31" s="71">
        <v>3</v>
      </c>
      <c r="D31" s="71">
        <v>7</v>
      </c>
      <c r="E31" s="71" t="s">
        <v>191</v>
      </c>
      <c r="F31" s="71" t="s">
        <v>191</v>
      </c>
      <c r="G31" s="71">
        <v>9</v>
      </c>
      <c r="H31" s="71">
        <v>0</v>
      </c>
      <c r="I31" s="71" t="s">
        <v>191</v>
      </c>
      <c r="J31" s="71">
        <v>0</v>
      </c>
      <c r="K31" s="71" t="s">
        <v>191</v>
      </c>
    </row>
    <row r="32" spans="1:11" x14ac:dyDescent="0.25">
      <c r="A32" s="27" t="s">
        <v>303</v>
      </c>
      <c r="B32" s="71">
        <f t="shared" si="0"/>
        <v>15</v>
      </c>
      <c r="C32" s="71">
        <v>5</v>
      </c>
      <c r="D32" s="71">
        <v>10</v>
      </c>
      <c r="E32" s="71" t="s">
        <v>191</v>
      </c>
      <c r="F32" s="71" t="s">
        <v>191</v>
      </c>
      <c r="G32" s="71">
        <v>0</v>
      </c>
      <c r="H32" s="71">
        <v>0</v>
      </c>
      <c r="I32" s="71" t="s">
        <v>191</v>
      </c>
      <c r="J32" s="71">
        <v>0</v>
      </c>
      <c r="K32" s="71" t="s">
        <v>191</v>
      </c>
    </row>
    <row r="33" spans="1:11" x14ac:dyDescent="0.25">
      <c r="A33" s="27" t="s">
        <v>304</v>
      </c>
      <c r="B33" s="71">
        <f t="shared" si="0"/>
        <v>74</v>
      </c>
      <c r="C33" s="71">
        <v>5</v>
      </c>
      <c r="D33" s="71">
        <v>42</v>
      </c>
      <c r="E33" s="71" t="s">
        <v>191</v>
      </c>
      <c r="F33" s="71" t="s">
        <v>191</v>
      </c>
      <c r="G33" s="71">
        <v>27</v>
      </c>
      <c r="H33" s="71">
        <v>0</v>
      </c>
      <c r="I33" s="71" t="s">
        <v>191</v>
      </c>
      <c r="J33" s="71">
        <v>0</v>
      </c>
      <c r="K33" s="71" t="s">
        <v>191</v>
      </c>
    </row>
    <row r="34" spans="1:11" x14ac:dyDescent="0.25">
      <c r="A34" s="27" t="s">
        <v>305</v>
      </c>
      <c r="B34" s="71">
        <f t="shared" si="0"/>
        <v>44</v>
      </c>
      <c r="C34" s="71">
        <v>2</v>
      </c>
      <c r="D34" s="71">
        <v>6</v>
      </c>
      <c r="E34" s="71" t="s">
        <v>191</v>
      </c>
      <c r="F34" s="71" t="s">
        <v>191</v>
      </c>
      <c r="G34" s="71">
        <v>17</v>
      </c>
      <c r="H34" s="71">
        <v>0</v>
      </c>
      <c r="I34" s="71" t="s">
        <v>191</v>
      </c>
      <c r="J34" s="71">
        <v>19</v>
      </c>
      <c r="K34" s="71" t="s">
        <v>191</v>
      </c>
    </row>
    <row r="35" spans="1:11" ht="13.5" thickBot="1" x14ac:dyDescent="0.3">
      <c r="A35" s="32" t="s">
        <v>306</v>
      </c>
      <c r="B35" s="71">
        <f t="shared" si="0"/>
        <v>25</v>
      </c>
      <c r="C35" s="71">
        <v>0</v>
      </c>
      <c r="D35" s="71">
        <v>0</v>
      </c>
      <c r="E35" s="71" t="s">
        <v>191</v>
      </c>
      <c r="F35" s="71" t="s">
        <v>191</v>
      </c>
      <c r="G35" s="71">
        <v>1</v>
      </c>
      <c r="H35" s="71">
        <v>0</v>
      </c>
      <c r="I35" s="71" t="s">
        <v>191</v>
      </c>
      <c r="J35" s="71">
        <v>24</v>
      </c>
      <c r="K35" s="71" t="s">
        <v>191</v>
      </c>
    </row>
    <row r="36" spans="1:11" ht="13.5" customHeight="1" x14ac:dyDescent="0.25">
      <c r="A36" s="500" t="s">
        <v>748</v>
      </c>
      <c r="B36" s="500"/>
      <c r="C36" s="500"/>
      <c r="D36" s="500"/>
      <c r="E36" s="500"/>
      <c r="F36" s="500"/>
      <c r="G36" s="500"/>
      <c r="H36" s="500"/>
      <c r="I36" s="500"/>
      <c r="J36" s="500"/>
      <c r="K36" s="500"/>
    </row>
    <row r="37" spans="1:11" ht="13.5" customHeight="1" x14ac:dyDescent="0.25">
      <c r="A37" s="501"/>
      <c r="B37" s="501"/>
      <c r="C37" s="501"/>
      <c r="D37" s="501"/>
      <c r="E37" s="501"/>
      <c r="F37" s="501"/>
      <c r="G37" s="501"/>
      <c r="H37" s="501"/>
      <c r="I37" s="501"/>
      <c r="J37" s="501"/>
      <c r="K37" s="501"/>
    </row>
    <row r="38" spans="1:11" ht="13.5" customHeight="1" x14ac:dyDescent="0.25">
      <c r="A38" s="501" t="s">
        <v>786</v>
      </c>
      <c r="B38" s="501"/>
      <c r="C38" s="501"/>
      <c r="D38" s="501"/>
      <c r="E38" s="501"/>
      <c r="F38" s="501"/>
      <c r="G38" s="501"/>
      <c r="H38" s="501"/>
      <c r="I38" s="501"/>
      <c r="J38" s="501"/>
      <c r="K38" s="501"/>
    </row>
    <row r="39" spans="1:11" ht="15" customHeight="1" x14ac:dyDescent="0.25">
      <c r="A39" s="8" t="s">
        <v>262</v>
      </c>
      <c r="B39" s="8"/>
      <c r="C39" s="8"/>
      <c r="D39" s="8"/>
      <c r="E39" s="8"/>
      <c r="F39" s="8"/>
      <c r="G39" s="8"/>
      <c r="H39" s="8"/>
      <c r="I39" s="8"/>
      <c r="J39" s="8"/>
      <c r="K39" s="8"/>
    </row>
    <row r="40" spans="1:11" x14ac:dyDescent="0.25">
      <c r="A40" s="502"/>
      <c r="B40" s="502"/>
      <c r="C40" s="502"/>
      <c r="D40" s="502"/>
      <c r="E40" s="502"/>
      <c r="F40" s="502"/>
      <c r="G40" s="502"/>
      <c r="H40" s="502"/>
      <c r="I40" s="502"/>
      <c r="J40" s="502"/>
      <c r="K40" s="502"/>
    </row>
    <row r="41" spans="1:11" ht="15" customHeight="1" x14ac:dyDescent="0.25">
      <c r="A41" s="447"/>
      <c r="B41" s="447"/>
      <c r="C41" s="447"/>
      <c r="D41" s="447"/>
      <c r="E41" s="447"/>
      <c r="F41" s="447"/>
      <c r="G41" s="447"/>
      <c r="H41" s="447"/>
      <c r="I41" s="447"/>
      <c r="J41" s="447"/>
      <c r="K41" s="447"/>
    </row>
    <row r="42" spans="1:11" x14ac:dyDescent="0.25">
      <c r="A42" s="502"/>
      <c r="B42" s="502"/>
      <c r="C42" s="502"/>
      <c r="D42" s="502"/>
      <c r="E42" s="502"/>
      <c r="F42" s="502"/>
      <c r="G42" s="502"/>
      <c r="H42" s="502"/>
      <c r="I42" s="502"/>
      <c r="J42" s="502"/>
      <c r="K42" s="502"/>
    </row>
  </sheetData>
  <mergeCells count="10">
    <mergeCell ref="A1:K1"/>
    <mergeCell ref="A2:K2"/>
    <mergeCell ref="A3:K3"/>
    <mergeCell ref="A4:K4"/>
    <mergeCell ref="A5:K5"/>
    <mergeCell ref="A38:K38"/>
    <mergeCell ref="A40:K40"/>
    <mergeCell ref="A41:K41"/>
    <mergeCell ref="A42:K42"/>
    <mergeCell ref="A36:K37"/>
  </mergeCells>
  <conditionalFormatting sqref="B8:K8">
    <cfRule type="cellIs" dxfId="47" priority="1" operator="equal">
      <formula>0</formula>
    </cfRule>
  </conditionalFormatting>
  <hyperlinks>
    <hyperlink ref="L2" location="Contenido!A1" display="Contenido" xr:uid="{9BE15ABA-158B-4A48-8D5C-E365CFB93CEE}"/>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6DD3-32A2-4505-AA2F-39A265646EAA}">
  <sheetPr codeName="Hoja182">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805</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89B43B39-D1B5-4E38-9774-9553E4AD0025}"/>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B3E8-8880-4EFA-9A21-6D92734F8B71}">
  <sheetPr>
    <tabColor rgb="FFAFCAFF"/>
    <pageSetUpPr fitToPage="1"/>
  </sheetPr>
  <dimension ref="A1:J36"/>
  <sheetViews>
    <sheetView showGridLines="0" showOutlineSymbols="0" showWhiteSpace="0" zoomScaleNormal="100" workbookViewId="0">
      <selection activeCell="C35" sqref="C35"/>
    </sheetView>
  </sheetViews>
  <sheetFormatPr baseColWidth="10" defaultColWidth="11" defaultRowHeight="13" x14ac:dyDescent="0.25"/>
  <cols>
    <col min="1" max="1" width="20.25" style="4" customWidth="1"/>
    <col min="2" max="9" width="8" style="4" customWidth="1"/>
    <col min="10" max="10" width="11" style="8" customWidth="1"/>
    <col min="11" max="16384" width="11" style="8"/>
  </cols>
  <sheetData>
    <row r="1" spans="1:10" ht="14.5" x14ac:dyDescent="0.25">
      <c r="A1" s="462" t="s">
        <v>809</v>
      </c>
      <c r="B1" s="462"/>
      <c r="C1" s="462"/>
      <c r="D1" s="462"/>
      <c r="E1" s="462"/>
      <c r="F1" s="462"/>
      <c r="G1" s="462"/>
      <c r="H1" s="462"/>
      <c r="I1" s="462"/>
      <c r="J1" s="19"/>
    </row>
    <row r="2" spans="1:10" ht="14.5" x14ac:dyDescent="0.25">
      <c r="A2" s="462" t="s">
        <v>807</v>
      </c>
      <c r="B2" s="462"/>
      <c r="C2" s="462"/>
      <c r="D2" s="462"/>
      <c r="E2" s="462"/>
      <c r="F2" s="462"/>
      <c r="G2" s="462"/>
      <c r="H2" s="462"/>
      <c r="I2" s="462"/>
      <c r="J2" s="91" t="s">
        <v>0</v>
      </c>
    </row>
    <row r="3" spans="1:10" ht="14.5" x14ac:dyDescent="0.25">
      <c r="A3" s="462" t="s">
        <v>984</v>
      </c>
      <c r="B3" s="462"/>
      <c r="C3" s="462"/>
      <c r="D3" s="462"/>
      <c r="E3" s="462"/>
      <c r="F3" s="462"/>
      <c r="G3" s="462"/>
      <c r="H3" s="462"/>
      <c r="I3" s="462"/>
      <c r="J3" s="6"/>
    </row>
    <row r="4" spans="1:10" ht="14.5" x14ac:dyDescent="0.25">
      <c r="A4" s="462" t="s">
        <v>901</v>
      </c>
      <c r="B4" s="462"/>
      <c r="C4" s="462"/>
      <c r="D4" s="462"/>
      <c r="E4" s="462"/>
      <c r="F4" s="462"/>
      <c r="G4" s="462"/>
      <c r="H4" s="462"/>
      <c r="I4" s="462"/>
    </row>
    <row r="5" spans="1:10" ht="14.5" x14ac:dyDescent="0.25">
      <c r="A5" s="462" t="s">
        <v>983</v>
      </c>
      <c r="B5" s="462"/>
      <c r="C5" s="462"/>
      <c r="D5" s="462"/>
      <c r="E5" s="462"/>
      <c r="F5" s="462"/>
      <c r="G5" s="462"/>
      <c r="H5" s="462"/>
      <c r="I5" s="462"/>
    </row>
    <row r="6" spans="1:10" s="44" customFormat="1" ht="20.25" customHeight="1" x14ac:dyDescent="0.25">
      <c r="A6" s="146" t="s">
        <v>273</v>
      </c>
      <c r="B6" s="147">
        <v>2018</v>
      </c>
      <c r="C6" s="147">
        <v>2019</v>
      </c>
      <c r="D6" s="147">
        <v>2020</v>
      </c>
      <c r="E6" s="147">
        <v>2021</v>
      </c>
      <c r="F6" s="147">
        <v>2022</v>
      </c>
      <c r="G6" s="147">
        <v>2023</v>
      </c>
      <c r="H6" s="147">
        <v>2024</v>
      </c>
      <c r="I6" s="147">
        <v>2025</v>
      </c>
    </row>
    <row r="7" spans="1:10" ht="6.75" customHeight="1" x14ac:dyDescent="0.25">
      <c r="B7" s="156"/>
      <c r="C7" s="156"/>
      <c r="D7" s="156"/>
      <c r="E7" s="156"/>
      <c r="F7" s="156"/>
      <c r="G7" s="156"/>
      <c r="H7" s="156"/>
      <c r="I7" s="156"/>
    </row>
    <row r="8" spans="1:10" ht="15" customHeight="1" x14ac:dyDescent="0.25">
      <c r="A8" s="157" t="s">
        <v>188</v>
      </c>
      <c r="B8" s="70">
        <f t="shared" ref="B8:I8" si="0">SUM(B9:B35)</f>
        <v>39</v>
      </c>
      <c r="C8" s="70">
        <f t="shared" si="0"/>
        <v>150</v>
      </c>
      <c r="D8" s="70">
        <f t="shared" si="0"/>
        <v>337</v>
      </c>
      <c r="E8" s="70">
        <f t="shared" si="0"/>
        <v>246</v>
      </c>
      <c r="F8" s="70">
        <f t="shared" si="0"/>
        <v>718</v>
      </c>
      <c r="G8" s="70">
        <f t="shared" si="0"/>
        <v>982</v>
      </c>
      <c r="H8" s="70">
        <f t="shared" si="0"/>
        <v>926</v>
      </c>
      <c r="I8" s="70">
        <f t="shared" si="0"/>
        <v>936</v>
      </c>
      <c r="J8" s="158"/>
    </row>
    <row r="9" spans="1:10" x14ac:dyDescent="0.25">
      <c r="A9" s="93" t="s">
        <v>280</v>
      </c>
      <c r="B9" s="71">
        <v>14</v>
      </c>
      <c r="C9" s="71">
        <v>19</v>
      </c>
      <c r="D9" s="71">
        <v>30</v>
      </c>
      <c r="E9" s="71">
        <v>9</v>
      </c>
      <c r="F9" s="71">
        <v>103</v>
      </c>
      <c r="G9" s="71">
        <v>32</v>
      </c>
      <c r="H9" s="71">
        <v>97</v>
      </c>
      <c r="I9" s="71">
        <f>+'157'!B9</f>
        <v>81</v>
      </c>
    </row>
    <row r="10" spans="1:10" x14ac:dyDescent="0.25">
      <c r="A10" s="93" t="s">
        <v>281</v>
      </c>
      <c r="B10" s="71">
        <v>1</v>
      </c>
      <c r="C10" s="71">
        <v>8</v>
      </c>
      <c r="D10" s="71">
        <v>14</v>
      </c>
      <c r="E10" s="71">
        <v>27</v>
      </c>
      <c r="F10" s="71">
        <v>41</v>
      </c>
      <c r="G10" s="71">
        <v>34</v>
      </c>
      <c r="H10" s="71">
        <v>16</v>
      </c>
      <c r="I10" s="71">
        <f>+'157'!B10</f>
        <v>13</v>
      </c>
    </row>
    <row r="11" spans="1:10" x14ac:dyDescent="0.25">
      <c r="A11" s="93" t="s">
        <v>282</v>
      </c>
      <c r="B11" s="71">
        <v>2</v>
      </c>
      <c r="C11" s="71">
        <v>11</v>
      </c>
      <c r="D11" s="71">
        <v>67</v>
      </c>
      <c r="E11" s="71">
        <v>17</v>
      </c>
      <c r="F11" s="71">
        <v>93</v>
      </c>
      <c r="G11" s="71">
        <v>247</v>
      </c>
      <c r="H11" s="71">
        <v>242</v>
      </c>
      <c r="I11" s="71">
        <f>+'157'!B11</f>
        <v>205</v>
      </c>
    </row>
    <row r="12" spans="1:10" x14ac:dyDescent="0.25">
      <c r="A12" s="93" t="s">
        <v>283</v>
      </c>
      <c r="B12" s="71">
        <v>1</v>
      </c>
      <c r="C12" s="71">
        <v>5</v>
      </c>
      <c r="D12" s="71">
        <v>12</v>
      </c>
      <c r="E12" s="71">
        <v>5</v>
      </c>
      <c r="F12" s="71">
        <v>56</v>
      </c>
      <c r="G12" s="71">
        <v>66</v>
      </c>
      <c r="H12" s="71">
        <v>48</v>
      </c>
      <c r="I12" s="71">
        <f>+'157'!B12</f>
        <v>40</v>
      </c>
    </row>
    <row r="13" spans="1:10" x14ac:dyDescent="0.25">
      <c r="A13" s="93" t="s">
        <v>284</v>
      </c>
      <c r="B13" s="71">
        <v>1</v>
      </c>
      <c r="C13" s="71">
        <v>7</v>
      </c>
      <c r="D13" s="71">
        <v>1</v>
      </c>
      <c r="E13" s="71"/>
      <c r="F13" s="71">
        <v>3</v>
      </c>
      <c r="G13" s="71">
        <v>5</v>
      </c>
      <c r="H13" s="71">
        <v>15</v>
      </c>
      <c r="I13" s="71">
        <f>+'157'!B13</f>
        <v>5</v>
      </c>
    </row>
    <row r="14" spans="1:10" x14ac:dyDescent="0.25">
      <c r="A14" s="93" t="s">
        <v>285</v>
      </c>
      <c r="B14" s="71">
        <v>1</v>
      </c>
      <c r="C14" s="71">
        <v>3</v>
      </c>
      <c r="D14" s="71">
        <v>2</v>
      </c>
      <c r="E14" s="71"/>
      <c r="F14" s="71">
        <v>4</v>
      </c>
      <c r="G14" s="71">
        <v>11</v>
      </c>
      <c r="H14" s="71">
        <v>4</v>
      </c>
      <c r="I14" s="71">
        <f>+'157'!B14</f>
        <v>12</v>
      </c>
    </row>
    <row r="15" spans="1:10" x14ac:dyDescent="0.25">
      <c r="A15" s="93" t="s">
        <v>286</v>
      </c>
      <c r="B15" s="71">
        <v>0</v>
      </c>
      <c r="C15" s="71">
        <v>0</v>
      </c>
      <c r="D15" s="71">
        <v>0</v>
      </c>
      <c r="E15" s="71"/>
      <c r="F15" s="71">
        <v>1</v>
      </c>
      <c r="G15" s="71">
        <v>5</v>
      </c>
      <c r="H15" s="71">
        <v>0</v>
      </c>
      <c r="I15" s="71">
        <f>+'157'!B15</f>
        <v>0</v>
      </c>
    </row>
    <row r="16" spans="1:10" x14ac:dyDescent="0.25">
      <c r="A16" s="93" t="s">
        <v>287</v>
      </c>
      <c r="B16" s="71">
        <v>7</v>
      </c>
      <c r="C16" s="71">
        <v>20</v>
      </c>
      <c r="D16" s="71">
        <v>60</v>
      </c>
      <c r="E16" s="71">
        <v>55</v>
      </c>
      <c r="F16" s="71">
        <v>106</v>
      </c>
      <c r="G16" s="71">
        <v>159</v>
      </c>
      <c r="H16" s="71">
        <v>186</v>
      </c>
      <c r="I16" s="71">
        <f>+'157'!B16</f>
        <v>163</v>
      </c>
    </row>
    <row r="17" spans="1:9" x14ac:dyDescent="0.25">
      <c r="A17" s="93" t="s">
        <v>288</v>
      </c>
      <c r="B17" s="71">
        <v>1</v>
      </c>
      <c r="C17" s="71">
        <v>4</v>
      </c>
      <c r="D17" s="71">
        <v>9</v>
      </c>
      <c r="E17" s="71">
        <v>23</v>
      </c>
      <c r="F17" s="71">
        <v>15</v>
      </c>
      <c r="G17" s="71">
        <v>13</v>
      </c>
      <c r="H17" s="71">
        <v>36</v>
      </c>
      <c r="I17" s="71">
        <f>+'157'!B17</f>
        <v>42</v>
      </c>
    </row>
    <row r="18" spans="1:9" x14ac:dyDescent="0.25">
      <c r="A18" s="93" t="s">
        <v>289</v>
      </c>
      <c r="B18" s="71">
        <v>2</v>
      </c>
      <c r="C18" s="71">
        <v>5</v>
      </c>
      <c r="D18" s="71">
        <v>12</v>
      </c>
      <c r="E18" s="71">
        <v>19</v>
      </c>
      <c r="F18" s="71">
        <v>44</v>
      </c>
      <c r="G18" s="71">
        <v>89</v>
      </c>
      <c r="H18" s="71">
        <v>20</v>
      </c>
      <c r="I18" s="71">
        <f>+'157'!B18</f>
        <v>65</v>
      </c>
    </row>
    <row r="19" spans="1:9" x14ac:dyDescent="0.25">
      <c r="A19" s="93" t="s">
        <v>290</v>
      </c>
      <c r="B19" s="71">
        <v>0</v>
      </c>
      <c r="C19" s="71">
        <v>29</v>
      </c>
      <c r="D19" s="71">
        <v>36</v>
      </c>
      <c r="E19" s="71">
        <v>8</v>
      </c>
      <c r="F19" s="71">
        <v>19</v>
      </c>
      <c r="G19" s="71">
        <v>33</v>
      </c>
      <c r="H19" s="71">
        <v>33</v>
      </c>
      <c r="I19" s="71">
        <f>+'157'!B19</f>
        <v>59</v>
      </c>
    </row>
    <row r="20" spans="1:9" x14ac:dyDescent="0.25">
      <c r="A20" s="93" t="s">
        <v>291</v>
      </c>
      <c r="B20" s="71">
        <v>1</v>
      </c>
      <c r="C20" s="71">
        <v>6</v>
      </c>
      <c r="D20" s="71">
        <v>20</v>
      </c>
      <c r="E20" s="71">
        <v>6</v>
      </c>
      <c r="F20" s="71">
        <v>39</v>
      </c>
      <c r="G20" s="71">
        <v>33</v>
      </c>
      <c r="H20" s="71">
        <v>21</v>
      </c>
      <c r="I20" s="71">
        <f>+'157'!B20</f>
        <v>26</v>
      </c>
    </row>
    <row r="21" spans="1:9" x14ac:dyDescent="0.25">
      <c r="A21" s="93" t="s">
        <v>292</v>
      </c>
      <c r="B21" s="71">
        <v>0</v>
      </c>
      <c r="C21" s="71">
        <v>0</v>
      </c>
      <c r="D21" s="71">
        <v>0</v>
      </c>
      <c r="E21" s="71"/>
      <c r="F21" s="71">
        <v>1</v>
      </c>
      <c r="G21" s="71">
        <v>1</v>
      </c>
      <c r="H21" s="71">
        <v>2</v>
      </c>
      <c r="I21" s="71">
        <f>+'157'!B21</f>
        <v>4</v>
      </c>
    </row>
    <row r="22" spans="1:9" x14ac:dyDescent="0.25">
      <c r="A22" s="93" t="s">
        <v>293</v>
      </c>
      <c r="B22" s="71">
        <v>1</v>
      </c>
      <c r="C22" s="71">
        <v>20</v>
      </c>
      <c r="D22" s="71">
        <v>15</v>
      </c>
      <c r="E22" s="71">
        <v>20</v>
      </c>
      <c r="F22" s="71">
        <v>72</v>
      </c>
      <c r="G22" s="71">
        <v>61</v>
      </c>
      <c r="H22" s="71">
        <v>92</v>
      </c>
      <c r="I22" s="71">
        <f>+'157'!B22</f>
        <v>68</v>
      </c>
    </row>
    <row r="23" spans="1:9" x14ac:dyDescent="0.25">
      <c r="A23" s="93" t="s">
        <v>294</v>
      </c>
      <c r="B23" s="71">
        <v>0</v>
      </c>
      <c r="C23" s="71">
        <v>0</v>
      </c>
      <c r="D23" s="71">
        <v>0</v>
      </c>
      <c r="E23" s="71">
        <v>25</v>
      </c>
      <c r="F23" s="71">
        <v>33</v>
      </c>
      <c r="G23" s="71">
        <v>25</v>
      </c>
      <c r="H23" s="71">
        <v>7</v>
      </c>
      <c r="I23" s="71">
        <f>+'157'!B23</f>
        <v>3</v>
      </c>
    </row>
    <row r="24" spans="1:9" x14ac:dyDescent="0.25">
      <c r="A24" s="93" t="s">
        <v>295</v>
      </c>
      <c r="B24" s="71">
        <v>0</v>
      </c>
      <c r="C24" s="71">
        <v>0</v>
      </c>
      <c r="D24" s="71">
        <v>0</v>
      </c>
      <c r="E24" s="71">
        <v>3</v>
      </c>
      <c r="F24" s="71">
        <v>7</v>
      </c>
      <c r="G24" s="71">
        <v>9</v>
      </c>
      <c r="H24" s="71">
        <v>2</v>
      </c>
      <c r="I24" s="71">
        <f>+'157'!B24</f>
        <v>16</v>
      </c>
    </row>
    <row r="25" spans="1:9" x14ac:dyDescent="0.25">
      <c r="A25" s="93" t="s">
        <v>296</v>
      </c>
      <c r="B25" s="71">
        <v>0</v>
      </c>
      <c r="C25" s="71">
        <v>0</v>
      </c>
      <c r="D25" s="71">
        <v>7</v>
      </c>
      <c r="E25" s="71">
        <v>4</v>
      </c>
      <c r="F25" s="71">
        <v>9</v>
      </c>
      <c r="G25" s="71">
        <v>32</v>
      </c>
      <c r="H25" s="71">
        <v>2</v>
      </c>
      <c r="I25" s="71">
        <f>+'157'!B25</f>
        <v>2</v>
      </c>
    </row>
    <row r="26" spans="1:9" x14ac:dyDescent="0.25">
      <c r="A26" s="93" t="s">
        <v>297</v>
      </c>
      <c r="B26" s="71">
        <v>0</v>
      </c>
      <c r="C26" s="71">
        <v>0</v>
      </c>
      <c r="D26" s="71">
        <v>1</v>
      </c>
      <c r="E26" s="71"/>
      <c r="F26" s="71">
        <v>6</v>
      </c>
      <c r="G26" s="71">
        <v>32</v>
      </c>
      <c r="H26" s="71">
        <v>54</v>
      </c>
      <c r="I26" s="71">
        <f>+'157'!B26</f>
        <v>53</v>
      </c>
    </row>
    <row r="27" spans="1:9" x14ac:dyDescent="0.25">
      <c r="A27" s="93" t="s">
        <v>298</v>
      </c>
      <c r="B27" s="71">
        <v>0</v>
      </c>
      <c r="C27" s="71">
        <v>0</v>
      </c>
      <c r="D27" s="71">
        <v>7</v>
      </c>
      <c r="E27" s="71">
        <v>4</v>
      </c>
      <c r="F27" s="71">
        <v>8</v>
      </c>
      <c r="G27" s="71">
        <v>7</v>
      </c>
      <c r="H27" s="71">
        <v>11</v>
      </c>
      <c r="I27" s="71">
        <f>+'157'!B27</f>
        <v>2</v>
      </c>
    </row>
    <row r="28" spans="1:9" x14ac:dyDescent="0.25">
      <c r="A28" s="93" t="s">
        <v>299</v>
      </c>
      <c r="B28" s="71">
        <v>0</v>
      </c>
      <c r="C28" s="71">
        <v>0</v>
      </c>
      <c r="D28" s="71">
        <v>0</v>
      </c>
      <c r="E28" s="71">
        <v>2</v>
      </c>
      <c r="F28" s="71">
        <v>3</v>
      </c>
      <c r="G28" s="71">
        <v>4</v>
      </c>
      <c r="H28" s="71">
        <v>0</v>
      </c>
      <c r="I28" s="71">
        <f>+'157'!B28</f>
        <v>34</v>
      </c>
    </row>
    <row r="29" spans="1:9" x14ac:dyDescent="0.25">
      <c r="A29" s="93" t="s">
        <v>300</v>
      </c>
      <c r="B29" s="71">
        <v>0</v>
      </c>
      <c r="C29" s="71">
        <v>0</v>
      </c>
      <c r="D29" s="71">
        <v>3</v>
      </c>
      <c r="E29" s="71">
        <v>1</v>
      </c>
      <c r="F29" s="71">
        <v>1</v>
      </c>
      <c r="G29" s="71">
        <v>10</v>
      </c>
      <c r="H29" s="71">
        <v>7</v>
      </c>
      <c r="I29" s="71">
        <f>+'157'!B29</f>
        <v>6</v>
      </c>
    </row>
    <row r="30" spans="1:9" x14ac:dyDescent="0.25">
      <c r="A30" s="93" t="s">
        <v>301</v>
      </c>
      <c r="B30" s="71">
        <v>0</v>
      </c>
      <c r="C30" s="71">
        <v>0</v>
      </c>
      <c r="D30" s="71">
        <v>0</v>
      </c>
      <c r="E30" s="71">
        <v>2</v>
      </c>
      <c r="F30" s="71">
        <v>2</v>
      </c>
      <c r="G30" s="71">
        <v>0</v>
      </c>
      <c r="H30" s="71">
        <v>1</v>
      </c>
      <c r="I30" s="71">
        <f>+'157'!B30</f>
        <v>0</v>
      </c>
    </row>
    <row r="31" spans="1:9" x14ac:dyDescent="0.25">
      <c r="A31" s="93" t="s">
        <v>302</v>
      </c>
      <c r="B31" s="71">
        <v>3</v>
      </c>
      <c r="C31" s="71">
        <v>1</v>
      </c>
      <c r="D31" s="71">
        <v>4</v>
      </c>
      <c r="E31" s="71"/>
      <c r="F31" s="71">
        <v>6</v>
      </c>
      <c r="G31" s="71">
        <v>14</v>
      </c>
      <c r="H31" s="71">
        <v>4</v>
      </c>
      <c r="I31" s="71">
        <f>+'157'!B31</f>
        <v>8</v>
      </c>
    </row>
    <row r="32" spans="1:9" x14ac:dyDescent="0.25">
      <c r="A32" s="93" t="s">
        <v>303</v>
      </c>
      <c r="B32" s="71">
        <v>2</v>
      </c>
      <c r="C32" s="71">
        <v>0</v>
      </c>
      <c r="D32" s="71">
        <v>15</v>
      </c>
      <c r="E32" s="71"/>
      <c r="F32" s="71">
        <v>0</v>
      </c>
      <c r="G32" s="71">
        <v>6</v>
      </c>
      <c r="H32" s="71">
        <v>1</v>
      </c>
      <c r="I32" s="71">
        <f>+'157'!B32</f>
        <v>0</v>
      </c>
    </row>
    <row r="33" spans="1:9" x14ac:dyDescent="0.25">
      <c r="A33" s="93" t="s">
        <v>304</v>
      </c>
      <c r="B33" s="71">
        <v>2</v>
      </c>
      <c r="C33" s="71">
        <v>1</v>
      </c>
      <c r="D33" s="71">
        <v>3</v>
      </c>
      <c r="E33" s="71">
        <v>8</v>
      </c>
      <c r="F33" s="71">
        <v>32</v>
      </c>
      <c r="G33" s="71">
        <v>22</v>
      </c>
      <c r="H33" s="71">
        <v>8</v>
      </c>
      <c r="I33" s="71">
        <f>+'157'!B33</f>
        <v>11</v>
      </c>
    </row>
    <row r="34" spans="1:9" x14ac:dyDescent="0.25">
      <c r="A34" s="93" t="s">
        <v>305</v>
      </c>
      <c r="B34" s="71">
        <v>0</v>
      </c>
      <c r="C34" s="71">
        <v>11</v>
      </c>
      <c r="D34" s="71">
        <v>3</v>
      </c>
      <c r="E34" s="71">
        <v>1</v>
      </c>
      <c r="F34" s="71">
        <v>3</v>
      </c>
      <c r="G34" s="71">
        <v>17</v>
      </c>
      <c r="H34" s="71">
        <v>17</v>
      </c>
      <c r="I34" s="71">
        <f>+'157'!B34</f>
        <v>11</v>
      </c>
    </row>
    <row r="35" spans="1:9" ht="13.5" thickBot="1" x14ac:dyDescent="0.3">
      <c r="A35" s="93" t="s">
        <v>306</v>
      </c>
      <c r="B35" s="71">
        <v>0</v>
      </c>
      <c r="C35" s="71">
        <v>0</v>
      </c>
      <c r="D35" s="71">
        <v>16</v>
      </c>
      <c r="E35" s="71">
        <v>7</v>
      </c>
      <c r="F35" s="71">
        <v>11</v>
      </c>
      <c r="G35" s="71">
        <v>15</v>
      </c>
      <c r="H35" s="71">
        <v>0</v>
      </c>
      <c r="I35" s="71">
        <f>+'157'!B35</f>
        <v>7</v>
      </c>
    </row>
    <row r="36" spans="1:9" x14ac:dyDescent="0.25">
      <c r="A36" s="332" t="s">
        <v>262</v>
      </c>
      <c r="B36" s="332"/>
      <c r="C36" s="332"/>
      <c r="D36" s="332"/>
      <c r="E36" s="332"/>
      <c r="F36" s="332"/>
      <c r="G36" s="332"/>
      <c r="H36" s="332"/>
      <c r="I36" s="332"/>
    </row>
  </sheetData>
  <mergeCells count="5">
    <mergeCell ref="A1:I1"/>
    <mergeCell ref="A2:I2"/>
    <mergeCell ref="A3:I3"/>
    <mergeCell ref="A4:I4"/>
    <mergeCell ref="A5:I5"/>
  </mergeCells>
  <hyperlinks>
    <hyperlink ref="J2" location="Contenido!A1" display="Contenido" xr:uid="{C4F8256E-8069-4B26-AD7A-95AC8CEDE5AC}"/>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0C6BA-939D-450E-AA6A-C9467F51C04D}">
  <sheetPr syncVertical="1" syncRef="A11" transitionEvaluation="1" codeName="Hoja183">
    <tabColor rgb="FFAFCAFF"/>
    <pageSetUpPr fitToPage="1"/>
  </sheetPr>
  <dimension ref="A1:R67"/>
  <sheetViews>
    <sheetView showGridLines="0" showOutlineSymbols="0" showWhiteSpace="0" topLeftCell="A11" zoomScaleNormal="100" workbookViewId="0">
      <selection activeCell="A37" sqref="A37"/>
    </sheetView>
  </sheetViews>
  <sheetFormatPr baseColWidth="10" defaultColWidth="7.58203125" defaultRowHeight="13" x14ac:dyDescent="0.25"/>
  <cols>
    <col min="1" max="1" width="33.83203125" style="60" customWidth="1"/>
    <col min="2" max="4" width="8" style="60" customWidth="1"/>
    <col min="5" max="5" width="1.75" style="60" customWidth="1"/>
    <col min="6" max="8" width="8" style="60" customWidth="1"/>
    <col min="9" max="9" width="1.75" style="60" customWidth="1"/>
    <col min="10" max="12" width="8" style="60" customWidth="1"/>
    <col min="13" max="13" width="1.75" style="60" customWidth="1"/>
    <col min="14" max="16" width="8" style="60" customWidth="1"/>
    <col min="17" max="17" width="11" style="8" customWidth="1"/>
    <col min="18" max="18" width="13.33203125" style="60" bestFit="1" customWidth="1"/>
    <col min="19" max="16384" width="7.58203125" style="60"/>
  </cols>
  <sheetData>
    <row r="1" spans="1:17" ht="14.5" x14ac:dyDescent="0.25">
      <c r="A1" s="425" t="s">
        <v>812</v>
      </c>
      <c r="B1" s="425"/>
      <c r="C1" s="425"/>
      <c r="D1" s="425"/>
      <c r="E1" s="425"/>
      <c r="F1" s="425"/>
      <c r="G1" s="425"/>
      <c r="H1" s="425"/>
      <c r="I1" s="425"/>
      <c r="J1" s="425"/>
      <c r="K1" s="425"/>
      <c r="L1" s="425"/>
      <c r="M1" s="425"/>
      <c r="N1" s="425"/>
      <c r="O1" s="425"/>
      <c r="P1" s="425"/>
      <c r="Q1" s="19"/>
    </row>
    <row r="2" spans="1:17" ht="14.5" x14ac:dyDescent="0.25">
      <c r="A2" s="426" t="s">
        <v>807</v>
      </c>
      <c r="B2" s="426"/>
      <c r="C2" s="426"/>
      <c r="D2" s="426"/>
      <c r="E2" s="426"/>
      <c r="F2" s="426"/>
      <c r="G2" s="426"/>
      <c r="H2" s="426"/>
      <c r="I2" s="426"/>
      <c r="J2" s="426"/>
      <c r="K2" s="426"/>
      <c r="L2" s="426"/>
      <c r="M2" s="426"/>
      <c r="N2" s="426"/>
      <c r="O2" s="426"/>
      <c r="P2" s="426"/>
      <c r="Q2" s="91" t="s">
        <v>0</v>
      </c>
    </row>
    <row r="3" spans="1:17" ht="14.5" x14ac:dyDescent="0.25">
      <c r="A3" s="426" t="s">
        <v>254</v>
      </c>
      <c r="B3" s="426"/>
      <c r="C3" s="426"/>
      <c r="D3" s="426"/>
      <c r="E3" s="426"/>
      <c r="F3" s="426"/>
      <c r="G3" s="426"/>
      <c r="H3" s="426"/>
      <c r="I3" s="426"/>
      <c r="J3" s="426"/>
      <c r="K3" s="426"/>
      <c r="L3" s="426"/>
      <c r="M3" s="426"/>
      <c r="N3" s="426"/>
      <c r="O3" s="426"/>
      <c r="P3" s="426"/>
      <c r="Q3" s="6"/>
    </row>
    <row r="4" spans="1:17" ht="14.5" x14ac:dyDescent="0.25">
      <c r="A4" s="425" t="s">
        <v>909</v>
      </c>
      <c r="B4" s="425"/>
      <c r="C4" s="425"/>
      <c r="D4" s="425"/>
      <c r="E4" s="425"/>
      <c r="F4" s="425"/>
      <c r="G4" s="425"/>
      <c r="H4" s="425"/>
      <c r="I4" s="425"/>
      <c r="J4" s="425"/>
      <c r="K4" s="425"/>
      <c r="L4" s="425"/>
      <c r="M4" s="425"/>
      <c r="N4" s="425"/>
      <c r="O4" s="425"/>
      <c r="P4" s="425"/>
    </row>
    <row r="5" spans="1:17" s="5" customFormat="1" ht="18.75" customHeight="1" x14ac:dyDescent="0.25">
      <c r="A5" s="427" t="s">
        <v>187</v>
      </c>
      <c r="B5" s="499" t="s">
        <v>188</v>
      </c>
      <c r="C5" s="499"/>
      <c r="D5" s="499"/>
      <c r="E5" s="152"/>
      <c r="F5" s="499" t="s">
        <v>255</v>
      </c>
      <c r="G5" s="499"/>
      <c r="H5" s="499"/>
      <c r="I5" s="152"/>
      <c r="J5" s="499" t="s">
        <v>256</v>
      </c>
      <c r="K5" s="499"/>
      <c r="L5" s="499"/>
      <c r="M5" s="152"/>
      <c r="N5" s="499" t="s">
        <v>257</v>
      </c>
      <c r="O5" s="499"/>
      <c r="P5" s="499"/>
      <c r="Q5" s="8"/>
    </row>
    <row r="6" spans="1:17" s="5" customFormat="1" ht="18.75" customHeight="1" x14ac:dyDescent="0.25">
      <c r="A6" s="430"/>
      <c r="B6" s="153" t="s">
        <v>188</v>
      </c>
      <c r="C6" s="154" t="s">
        <v>258</v>
      </c>
      <c r="D6" s="154" t="s">
        <v>259</v>
      </c>
      <c r="E6" s="144"/>
      <c r="F6" s="153" t="s">
        <v>188</v>
      </c>
      <c r="G6" s="154" t="s">
        <v>258</v>
      </c>
      <c r="H6" s="154" t="s">
        <v>259</v>
      </c>
      <c r="I6" s="144"/>
      <c r="J6" s="153" t="s">
        <v>188</v>
      </c>
      <c r="K6" s="154" t="s">
        <v>258</v>
      </c>
      <c r="L6" s="154" t="s">
        <v>259</v>
      </c>
      <c r="M6" s="144"/>
      <c r="N6" s="153" t="s">
        <v>188</v>
      </c>
      <c r="O6" s="154" t="s">
        <v>258</v>
      </c>
      <c r="P6" s="154" t="s">
        <v>259</v>
      </c>
      <c r="Q6" s="44"/>
    </row>
    <row r="8" spans="1:17" x14ac:dyDescent="0.25">
      <c r="B8" s="498" t="s">
        <v>590</v>
      </c>
      <c r="C8" s="498"/>
      <c r="D8" s="498"/>
      <c r="E8" s="498"/>
      <c r="F8" s="498"/>
      <c r="G8" s="498"/>
      <c r="H8" s="498"/>
      <c r="I8" s="498"/>
      <c r="J8" s="498"/>
      <c r="K8" s="498"/>
      <c r="L8" s="498"/>
      <c r="M8" s="498"/>
      <c r="N8" s="498"/>
      <c r="O8" s="498"/>
      <c r="P8" s="498"/>
      <c r="Q8" s="158"/>
    </row>
    <row r="9" spans="1:17" s="8" customFormat="1" ht="15" customHeight="1" x14ac:dyDescent="0.25">
      <c r="A9" s="157" t="s">
        <v>188</v>
      </c>
      <c r="B9" s="70">
        <f>SUM(C9:D9)</f>
        <v>936</v>
      </c>
      <c r="C9" s="70">
        <f t="shared" ref="C9:D9" si="0">G9+K9+O9</f>
        <v>470</v>
      </c>
      <c r="D9" s="70">
        <f t="shared" si="0"/>
        <v>466</v>
      </c>
      <c r="E9" s="70"/>
      <c r="F9" s="70">
        <f>+G9+H9</f>
        <v>929</v>
      </c>
      <c r="G9" s="70">
        <f>SUM(G10:G19)</f>
        <v>468</v>
      </c>
      <c r="H9" s="70">
        <f>SUM(H10:H19)</f>
        <v>461</v>
      </c>
      <c r="I9" s="70"/>
      <c r="J9" s="70">
        <f>+K9+L9</f>
        <v>5</v>
      </c>
      <c r="K9" s="70">
        <f>SUM(K10:K19)</f>
        <v>2</v>
      </c>
      <c r="L9" s="70">
        <f>SUM(L10:L19)</f>
        <v>3</v>
      </c>
      <c r="M9" s="189"/>
      <c r="N9" s="70">
        <f>+O9+P9</f>
        <v>2</v>
      </c>
      <c r="O9" s="70" t="s">
        <v>428</v>
      </c>
      <c r="P9" s="70">
        <f>SUM(P10:P19)</f>
        <v>2</v>
      </c>
    </row>
    <row r="10" spans="1:17" s="8" customFormat="1" ht="15" customHeight="1" x14ac:dyDescent="0.25">
      <c r="A10" s="27" t="s">
        <v>21</v>
      </c>
      <c r="B10" s="71">
        <f>+F10+J10+N10</f>
        <v>76</v>
      </c>
      <c r="C10" s="71">
        <f t="shared" ref="C10:D17" si="1">+G10+K10+O10</f>
        <v>40</v>
      </c>
      <c r="D10" s="71">
        <f t="shared" si="1"/>
        <v>36</v>
      </c>
      <c r="E10" s="71"/>
      <c r="F10" s="71">
        <v>76</v>
      </c>
      <c r="G10" s="71">
        <v>40</v>
      </c>
      <c r="H10" s="71">
        <v>36</v>
      </c>
      <c r="I10" s="71"/>
      <c r="J10" s="71" t="s">
        <v>428</v>
      </c>
      <c r="K10" s="71" t="s">
        <v>428</v>
      </c>
      <c r="L10" s="71" t="s">
        <v>428</v>
      </c>
      <c r="M10" s="189"/>
      <c r="N10" s="71" t="s">
        <v>428</v>
      </c>
      <c r="O10" s="71" t="s">
        <v>428</v>
      </c>
      <c r="P10" s="71" t="s">
        <v>428</v>
      </c>
    </row>
    <row r="11" spans="1:17" s="8" customFormat="1" ht="15" customHeight="1" x14ac:dyDescent="0.25">
      <c r="A11" s="27" t="s">
        <v>30</v>
      </c>
      <c r="B11" s="71">
        <f t="shared" ref="B11:B17" si="2">+F11+J11+N11</f>
        <v>312</v>
      </c>
      <c r="C11" s="71">
        <f t="shared" si="1"/>
        <v>158</v>
      </c>
      <c r="D11" s="71">
        <f t="shared" si="1"/>
        <v>154</v>
      </c>
      <c r="E11" s="71"/>
      <c r="F11" s="71">
        <v>307</v>
      </c>
      <c r="G11" s="71">
        <v>156</v>
      </c>
      <c r="H11" s="71">
        <v>151</v>
      </c>
      <c r="I11" s="71"/>
      <c r="J11" s="71">
        <v>5</v>
      </c>
      <c r="K11" s="71">
        <v>2</v>
      </c>
      <c r="L11" s="71">
        <v>3</v>
      </c>
      <c r="M11" s="189"/>
      <c r="N11" s="71" t="s">
        <v>428</v>
      </c>
      <c r="O11" s="71" t="s">
        <v>428</v>
      </c>
      <c r="P11" s="71" t="s">
        <v>428</v>
      </c>
    </row>
    <row r="12" spans="1:17" s="8" customFormat="1" ht="15" customHeight="1" x14ac:dyDescent="0.25">
      <c r="A12" s="27" t="s">
        <v>97</v>
      </c>
      <c r="B12" s="71">
        <f t="shared" si="2"/>
        <v>6</v>
      </c>
      <c r="C12" s="71">
        <f t="shared" si="1"/>
        <v>4</v>
      </c>
      <c r="D12" s="71">
        <f t="shared" si="1"/>
        <v>2</v>
      </c>
      <c r="E12" s="71"/>
      <c r="F12" s="71">
        <v>6</v>
      </c>
      <c r="G12" s="71">
        <v>4</v>
      </c>
      <c r="H12" s="71">
        <v>2</v>
      </c>
      <c r="I12" s="71"/>
      <c r="J12" s="71" t="s">
        <v>191</v>
      </c>
      <c r="K12" s="71" t="s">
        <v>191</v>
      </c>
      <c r="L12" s="71" t="s">
        <v>191</v>
      </c>
      <c r="M12" s="189"/>
      <c r="N12" s="71" t="s">
        <v>191</v>
      </c>
      <c r="O12" s="71" t="s">
        <v>191</v>
      </c>
      <c r="P12" s="71" t="s">
        <v>191</v>
      </c>
    </row>
    <row r="13" spans="1:17" s="8" customFormat="1" ht="15" customHeight="1" x14ac:dyDescent="0.25">
      <c r="A13" s="27" t="s">
        <v>242</v>
      </c>
      <c r="B13" s="71" t="s">
        <v>428</v>
      </c>
      <c r="C13" s="71" t="s">
        <v>428</v>
      </c>
      <c r="D13" s="71" t="s">
        <v>428</v>
      </c>
      <c r="E13" s="71"/>
      <c r="F13" s="71" t="s">
        <v>428</v>
      </c>
      <c r="G13" s="71" t="s">
        <v>428</v>
      </c>
      <c r="H13" s="71" t="s">
        <v>428</v>
      </c>
      <c r="I13" s="71"/>
      <c r="J13" s="71" t="s">
        <v>191</v>
      </c>
      <c r="K13" s="71" t="s">
        <v>191</v>
      </c>
      <c r="L13" s="71" t="s">
        <v>191</v>
      </c>
      <c r="M13" s="189"/>
      <c r="N13" s="71" t="s">
        <v>191</v>
      </c>
      <c r="O13" s="71" t="s">
        <v>191</v>
      </c>
      <c r="P13" s="71" t="s">
        <v>191</v>
      </c>
    </row>
    <row r="14" spans="1:17" s="8" customFormat="1" ht="15" customHeight="1" x14ac:dyDescent="0.25">
      <c r="A14" s="27" t="s">
        <v>229</v>
      </c>
      <c r="B14" s="71">
        <f t="shared" si="2"/>
        <v>491</v>
      </c>
      <c r="C14" s="71">
        <f t="shared" si="1"/>
        <v>247</v>
      </c>
      <c r="D14" s="71">
        <f t="shared" si="1"/>
        <v>244</v>
      </c>
      <c r="E14" s="71"/>
      <c r="F14" s="71">
        <v>489</v>
      </c>
      <c r="G14" s="71">
        <v>247</v>
      </c>
      <c r="H14" s="71">
        <v>242</v>
      </c>
      <c r="I14" s="71"/>
      <c r="J14" s="71" t="s">
        <v>428</v>
      </c>
      <c r="K14" s="71" t="s">
        <v>428</v>
      </c>
      <c r="L14" s="71" t="s">
        <v>428</v>
      </c>
      <c r="M14" s="189"/>
      <c r="N14" s="71">
        <v>2</v>
      </c>
      <c r="O14" s="71" t="s">
        <v>428</v>
      </c>
      <c r="P14" s="71">
        <v>2</v>
      </c>
    </row>
    <row r="15" spans="1:17" s="8" customFormat="1" ht="15" customHeight="1" x14ac:dyDescent="0.25">
      <c r="A15" s="27" t="s">
        <v>979</v>
      </c>
      <c r="B15" s="71">
        <f t="shared" si="2"/>
        <v>3</v>
      </c>
      <c r="C15" s="71">
        <f t="shared" si="1"/>
        <v>3</v>
      </c>
      <c r="D15" s="71">
        <f t="shared" si="1"/>
        <v>0</v>
      </c>
      <c r="E15" s="71"/>
      <c r="F15" s="71">
        <v>3</v>
      </c>
      <c r="G15" s="71">
        <v>3</v>
      </c>
      <c r="H15" s="71" t="s">
        <v>428</v>
      </c>
      <c r="I15" s="71"/>
      <c r="J15" s="71" t="s">
        <v>428</v>
      </c>
      <c r="K15" s="71" t="s">
        <v>428</v>
      </c>
      <c r="L15" s="71" t="s">
        <v>428</v>
      </c>
      <c r="M15" s="189"/>
      <c r="N15" s="71" t="s">
        <v>428</v>
      </c>
      <c r="O15" s="71" t="s">
        <v>428</v>
      </c>
      <c r="P15" s="71" t="s">
        <v>428</v>
      </c>
    </row>
    <row r="16" spans="1:17" s="8" customFormat="1" ht="15" customHeight="1" x14ac:dyDescent="0.25">
      <c r="A16" s="27" t="s">
        <v>980</v>
      </c>
      <c r="B16" s="71">
        <f t="shared" si="2"/>
        <v>1</v>
      </c>
      <c r="C16" s="71" t="s">
        <v>428</v>
      </c>
      <c r="D16" s="71">
        <f t="shared" si="1"/>
        <v>1</v>
      </c>
      <c r="E16" s="71"/>
      <c r="F16" s="71">
        <v>1</v>
      </c>
      <c r="G16" s="71" t="s">
        <v>428</v>
      </c>
      <c r="H16" s="71">
        <v>1</v>
      </c>
      <c r="I16" s="71"/>
      <c r="J16" s="71" t="s">
        <v>191</v>
      </c>
      <c r="K16" s="71" t="s">
        <v>191</v>
      </c>
      <c r="L16" s="71" t="s">
        <v>191</v>
      </c>
      <c r="M16" s="189"/>
      <c r="N16" s="71" t="s">
        <v>191</v>
      </c>
      <c r="O16" s="71" t="s">
        <v>191</v>
      </c>
      <c r="P16" s="71" t="s">
        <v>191</v>
      </c>
    </row>
    <row r="17" spans="1:18" s="8" customFormat="1" ht="15" customHeight="1" x14ac:dyDescent="0.25">
      <c r="A17" s="27" t="s">
        <v>981</v>
      </c>
      <c r="B17" s="71">
        <f t="shared" si="2"/>
        <v>47</v>
      </c>
      <c r="C17" s="71">
        <f t="shared" si="1"/>
        <v>18</v>
      </c>
      <c r="D17" s="71">
        <f t="shared" si="1"/>
        <v>29</v>
      </c>
      <c r="E17" s="71"/>
      <c r="F17" s="71">
        <v>47</v>
      </c>
      <c r="G17" s="71">
        <v>18</v>
      </c>
      <c r="H17" s="71">
        <v>29</v>
      </c>
      <c r="I17" s="71"/>
      <c r="J17" s="71" t="s">
        <v>428</v>
      </c>
      <c r="K17" s="71" t="s">
        <v>428</v>
      </c>
      <c r="L17" s="71" t="s">
        <v>428</v>
      </c>
      <c r="M17" s="189"/>
      <c r="N17" s="71" t="s">
        <v>191</v>
      </c>
      <c r="O17" s="71" t="s">
        <v>191</v>
      </c>
      <c r="P17" s="71" t="s">
        <v>191</v>
      </c>
    </row>
    <row r="18" spans="1:18" s="8" customFormat="1" ht="15" customHeight="1" x14ac:dyDescent="0.25">
      <c r="A18" s="27" t="s">
        <v>215</v>
      </c>
      <c r="B18" s="71" t="s">
        <v>428</v>
      </c>
      <c r="C18" s="71" t="s">
        <v>428</v>
      </c>
      <c r="D18" s="71" t="s">
        <v>428</v>
      </c>
      <c r="E18" s="71"/>
      <c r="F18" s="71" t="s">
        <v>191</v>
      </c>
      <c r="G18" s="71" t="s">
        <v>191</v>
      </c>
      <c r="H18" s="71" t="s">
        <v>191</v>
      </c>
      <c r="I18" s="71"/>
      <c r="J18" s="71" t="s">
        <v>191</v>
      </c>
      <c r="K18" s="71" t="s">
        <v>191</v>
      </c>
      <c r="L18" s="71" t="s">
        <v>191</v>
      </c>
      <c r="M18" s="189"/>
      <c r="N18" s="71">
        <v>0</v>
      </c>
      <c r="O18" s="71">
        <v>0</v>
      </c>
      <c r="P18" s="71">
        <v>0</v>
      </c>
    </row>
    <row r="19" spans="1:18" s="8" customFormat="1" ht="15" customHeight="1" x14ac:dyDescent="0.25">
      <c r="A19" s="27" t="s">
        <v>206</v>
      </c>
      <c r="B19" s="71" t="s">
        <v>428</v>
      </c>
      <c r="C19" s="71" t="s">
        <v>428</v>
      </c>
      <c r="D19" s="71" t="s">
        <v>428</v>
      </c>
      <c r="E19" s="71"/>
      <c r="F19" s="71" t="s">
        <v>428</v>
      </c>
      <c r="G19" s="71" t="s">
        <v>428</v>
      </c>
      <c r="H19" s="71" t="s">
        <v>428</v>
      </c>
      <c r="I19" s="71"/>
      <c r="J19" s="71" t="s">
        <v>191</v>
      </c>
      <c r="K19" s="71" t="s">
        <v>191</v>
      </c>
      <c r="L19" s="71" t="s">
        <v>191</v>
      </c>
      <c r="M19" s="189"/>
      <c r="N19" s="71" t="s">
        <v>191</v>
      </c>
      <c r="O19" s="71" t="s">
        <v>191</v>
      </c>
      <c r="P19" s="71" t="s">
        <v>191</v>
      </c>
    </row>
    <row r="20" spans="1:18" s="202" customFormat="1" ht="14.25" customHeight="1" x14ac:dyDescent="0.25">
      <c r="A20" s="199"/>
      <c r="B20" s="200"/>
      <c r="C20" s="200"/>
      <c r="D20" s="200"/>
      <c r="E20" s="201"/>
      <c r="F20" s="201"/>
      <c r="G20" s="201"/>
      <c r="H20" s="201"/>
      <c r="I20" s="201"/>
      <c r="J20" s="201"/>
      <c r="K20" s="201"/>
      <c r="L20" s="201"/>
      <c r="M20" s="201"/>
      <c r="N20" s="201"/>
      <c r="O20" s="201"/>
      <c r="P20" s="201"/>
      <c r="Q20" s="8"/>
    </row>
    <row r="21" spans="1:18" x14ac:dyDescent="0.25">
      <c r="B21" s="498" t="s">
        <v>591</v>
      </c>
      <c r="C21" s="498"/>
      <c r="D21" s="498"/>
      <c r="E21" s="498"/>
      <c r="F21" s="498"/>
      <c r="G21" s="498"/>
      <c r="H21" s="498"/>
      <c r="I21" s="498"/>
      <c r="J21" s="498"/>
      <c r="K21" s="498"/>
      <c r="L21" s="498"/>
      <c r="M21" s="498"/>
      <c r="N21" s="498"/>
      <c r="O21" s="498"/>
      <c r="P21" s="498"/>
    </row>
    <row r="22" spans="1:18" s="8" customFormat="1" ht="15" customHeight="1" x14ac:dyDescent="0.25">
      <c r="A22" s="157" t="s">
        <v>188</v>
      </c>
      <c r="B22" s="67">
        <v>9.2942709160814721E-2</v>
      </c>
      <c r="C22" s="67">
        <v>9.2625986121868217E-2</v>
      </c>
      <c r="D22" s="67">
        <v>9.3264352403158182E-2</v>
      </c>
      <c r="E22" s="67"/>
      <c r="F22" s="67">
        <v>0.10384459750996528</v>
      </c>
      <c r="G22" s="67">
        <v>0.10394294687138393</v>
      </c>
      <c r="H22" s="67">
        <v>0.10374494496566963</v>
      </c>
      <c r="I22" s="67"/>
      <c r="J22" s="82">
        <v>5.4085043322119703E-3</v>
      </c>
      <c r="K22" s="82">
        <v>4.2450227108715034E-3</v>
      </c>
      <c r="L22" s="82">
        <v>6.6176957183508708E-3</v>
      </c>
      <c r="M22" s="67"/>
      <c r="N22" s="67">
        <v>9.9905090164343867E-3</v>
      </c>
      <c r="O22" s="82" t="s">
        <v>428</v>
      </c>
      <c r="P22" s="67">
        <v>2.0074274816822241E-2</v>
      </c>
      <c r="R22" s="203"/>
    </row>
    <row r="23" spans="1:18" s="8" customFormat="1" ht="15" customHeight="1" x14ac:dyDescent="0.25">
      <c r="A23" s="27" t="s">
        <v>21</v>
      </c>
      <c r="B23" s="83">
        <v>6.3892391761244227E-2</v>
      </c>
      <c r="C23" s="83">
        <v>6.6556847867684982E-2</v>
      </c>
      <c r="D23" s="83">
        <v>6.1171432940816638E-2</v>
      </c>
      <c r="E23" s="83"/>
      <c r="F23" s="83">
        <v>7.7389923017392365E-2</v>
      </c>
      <c r="G23" s="83">
        <v>8.0537993798574486E-2</v>
      </c>
      <c r="H23" s="83">
        <v>7.4168692570769301E-2</v>
      </c>
      <c r="I23" s="83"/>
      <c r="J23" s="71" t="s">
        <v>428</v>
      </c>
      <c r="K23" s="71" t="s">
        <v>428</v>
      </c>
      <c r="L23" s="71" t="s">
        <v>428</v>
      </c>
      <c r="M23" s="189"/>
      <c r="N23" s="71" t="s">
        <v>428</v>
      </c>
      <c r="O23" s="71" t="s">
        <v>428</v>
      </c>
      <c r="P23" s="71" t="s">
        <v>428</v>
      </c>
    </row>
    <row r="24" spans="1:18" s="8" customFormat="1" ht="15" customHeight="1" x14ac:dyDescent="0.25">
      <c r="A24" s="27" t="s">
        <v>30</v>
      </c>
      <c r="B24" s="83">
        <v>7.3055426121529571E-2</v>
      </c>
      <c r="C24" s="83">
        <v>7.2252683181130165E-2</v>
      </c>
      <c r="D24" s="83">
        <v>7.3897771550317654E-2</v>
      </c>
      <c r="E24" s="83"/>
      <c r="F24" s="83">
        <v>8.055332525176194E-2</v>
      </c>
      <c r="G24" s="83">
        <v>7.9801519298155876E-2</v>
      </c>
      <c r="H24" s="83">
        <v>8.1345048456868269E-2</v>
      </c>
      <c r="I24" s="83"/>
      <c r="J24" s="84">
        <v>1.2119743061447098E-2</v>
      </c>
      <c r="K24" s="84">
        <v>9.5278929064837314E-3</v>
      </c>
      <c r="L24" s="84">
        <v>1.4804579549940782E-2</v>
      </c>
      <c r="M24" s="204"/>
      <c r="N24" s="71" t="s">
        <v>428</v>
      </c>
      <c r="O24" s="71" t="s">
        <v>428</v>
      </c>
      <c r="P24" s="71" t="s">
        <v>428</v>
      </c>
    </row>
    <row r="25" spans="1:18" s="8" customFormat="1" ht="15" customHeight="1" x14ac:dyDescent="0.25">
      <c r="A25" s="27" t="s">
        <v>97</v>
      </c>
      <c r="B25" s="83">
        <v>1.0398613518197575</v>
      </c>
      <c r="C25" s="83">
        <v>1.2195121951219512</v>
      </c>
      <c r="D25" s="83">
        <v>0.80321285140562237</v>
      </c>
      <c r="E25" s="83"/>
      <c r="F25" s="83">
        <v>1.0398613518197575</v>
      </c>
      <c r="G25" s="83">
        <v>1.2195121951219512</v>
      </c>
      <c r="H25" s="83">
        <v>0.80321285140562237</v>
      </c>
      <c r="I25" s="83"/>
      <c r="J25" s="71" t="s">
        <v>191</v>
      </c>
      <c r="K25" s="71" t="s">
        <v>191</v>
      </c>
      <c r="L25" s="71" t="s">
        <v>191</v>
      </c>
      <c r="M25" s="189"/>
      <c r="N25" s="71" t="s">
        <v>191</v>
      </c>
      <c r="O25" s="71" t="s">
        <v>191</v>
      </c>
      <c r="P25" s="71" t="s">
        <v>191</v>
      </c>
    </row>
    <row r="26" spans="1:18" s="8" customFormat="1" ht="15" customHeight="1" x14ac:dyDescent="0.25">
      <c r="A26" s="27" t="s">
        <v>242</v>
      </c>
      <c r="B26" s="71" t="s">
        <v>428</v>
      </c>
      <c r="C26" s="71" t="s">
        <v>428</v>
      </c>
      <c r="D26" s="71" t="s">
        <v>428</v>
      </c>
      <c r="E26" s="83"/>
      <c r="F26" s="71" t="s">
        <v>428</v>
      </c>
      <c r="G26" s="71" t="s">
        <v>428</v>
      </c>
      <c r="H26" s="71" t="s">
        <v>428</v>
      </c>
      <c r="I26" s="83"/>
      <c r="J26" s="71" t="s">
        <v>191</v>
      </c>
      <c r="K26" s="71" t="s">
        <v>191</v>
      </c>
      <c r="L26" s="71" t="s">
        <v>191</v>
      </c>
      <c r="M26" s="189"/>
      <c r="N26" s="71" t="s">
        <v>191</v>
      </c>
      <c r="O26" s="71" t="s">
        <v>191</v>
      </c>
      <c r="P26" s="71" t="s">
        <v>191</v>
      </c>
    </row>
    <row r="27" spans="1:18" s="8" customFormat="1" ht="15" customHeight="1" x14ac:dyDescent="0.25">
      <c r="A27" s="27" t="s">
        <v>229</v>
      </c>
      <c r="B27" s="83">
        <v>0.1265111773011636</v>
      </c>
      <c r="C27" s="83">
        <v>0.12849458449949538</v>
      </c>
      <c r="D27" s="83">
        <v>0.12456478900562584</v>
      </c>
      <c r="E27" s="83"/>
      <c r="F27" s="83">
        <v>0.14228476156391029</v>
      </c>
      <c r="G27" s="83">
        <v>0.14573991031390135</v>
      </c>
      <c r="H27" s="83">
        <v>0.13892317318897571</v>
      </c>
      <c r="I27" s="83"/>
      <c r="J27" s="84" t="s">
        <v>428</v>
      </c>
      <c r="K27" s="84" t="s">
        <v>428</v>
      </c>
      <c r="L27" s="84" t="s">
        <v>428</v>
      </c>
      <c r="M27" s="204"/>
      <c r="N27" s="83">
        <v>1.5538808173413101E-2</v>
      </c>
      <c r="O27" s="83" t="s">
        <v>428</v>
      </c>
      <c r="P27" s="83">
        <v>3.1655587211142769E-2</v>
      </c>
    </row>
    <row r="28" spans="1:18" s="8" customFormat="1" ht="15" customHeight="1" x14ac:dyDescent="0.25">
      <c r="A28" s="27" t="s">
        <v>260</v>
      </c>
      <c r="B28" s="83">
        <v>1.9903138061434351E-2</v>
      </c>
      <c r="C28" s="83">
        <v>3.1652247309558977E-2</v>
      </c>
      <c r="D28" s="83">
        <v>0</v>
      </c>
      <c r="E28" s="83"/>
      <c r="F28" s="83">
        <v>2.0072260136491368E-2</v>
      </c>
      <c r="G28" s="83">
        <v>3.1955688112484025E-2</v>
      </c>
      <c r="H28" s="71" t="s">
        <v>428</v>
      </c>
      <c r="I28" s="71"/>
      <c r="J28" s="71" t="s">
        <v>428</v>
      </c>
      <c r="K28" s="71" t="s">
        <v>428</v>
      </c>
      <c r="L28" s="71" t="s">
        <v>428</v>
      </c>
      <c r="M28" s="189"/>
      <c r="N28" s="71" t="s">
        <v>428</v>
      </c>
      <c r="O28" s="71" t="s">
        <v>428</v>
      </c>
      <c r="P28" s="71" t="s">
        <v>428</v>
      </c>
    </row>
    <row r="29" spans="1:18" s="8" customFormat="1" ht="15" customHeight="1" x14ac:dyDescent="0.25">
      <c r="A29" s="27" t="s">
        <v>784</v>
      </c>
      <c r="B29" s="83">
        <v>1.2131505519835011E-2</v>
      </c>
      <c r="C29" s="83" t="s">
        <v>428</v>
      </c>
      <c r="D29" s="83">
        <v>2.3121387283236993E-2</v>
      </c>
      <c r="E29" s="83"/>
      <c r="F29" s="83">
        <v>1.2131505519835011E-2</v>
      </c>
      <c r="G29" s="83" t="s">
        <v>428</v>
      </c>
      <c r="H29" s="83">
        <v>2.3121387283236993E-2</v>
      </c>
      <c r="I29" s="83"/>
      <c r="J29" s="71" t="s">
        <v>191</v>
      </c>
      <c r="K29" s="71" t="s">
        <v>191</v>
      </c>
      <c r="L29" s="71" t="s">
        <v>191</v>
      </c>
      <c r="M29" s="189"/>
      <c r="N29" s="71" t="s">
        <v>191</v>
      </c>
      <c r="O29" s="71" t="s">
        <v>191</v>
      </c>
      <c r="P29" s="71" t="s">
        <v>191</v>
      </c>
    </row>
    <row r="30" spans="1:18" s="8" customFormat="1" ht="15" customHeight="1" x14ac:dyDescent="0.25">
      <c r="A30" s="27" t="s">
        <v>785</v>
      </c>
      <c r="B30" s="83">
        <v>0.10845986984815618</v>
      </c>
      <c r="C30" s="83">
        <v>8.7804878048780496E-2</v>
      </c>
      <c r="D30" s="83">
        <v>0.12700359113602525</v>
      </c>
      <c r="E30" s="83"/>
      <c r="F30" s="83">
        <v>0.10846487584233362</v>
      </c>
      <c r="G30" s="83">
        <v>8.7813445214167229E-2</v>
      </c>
      <c r="H30" s="83">
        <v>0.12700359113602525</v>
      </c>
      <c r="I30" s="83"/>
      <c r="J30" s="71" t="s">
        <v>428</v>
      </c>
      <c r="K30" s="71" t="s">
        <v>428</v>
      </c>
      <c r="L30" s="71" t="s">
        <v>428</v>
      </c>
      <c r="M30" s="189"/>
      <c r="N30" s="71" t="s">
        <v>191</v>
      </c>
      <c r="O30" s="71" t="s">
        <v>191</v>
      </c>
      <c r="P30" s="71" t="s">
        <v>191</v>
      </c>
    </row>
    <row r="31" spans="1:18" s="8" customFormat="1" ht="15" customHeight="1" x14ac:dyDescent="0.25">
      <c r="A31" s="27" t="s">
        <v>215</v>
      </c>
      <c r="B31" s="71" t="s">
        <v>428</v>
      </c>
      <c r="C31" s="71" t="s">
        <v>428</v>
      </c>
      <c r="D31" s="71" t="s">
        <v>428</v>
      </c>
      <c r="E31" s="83"/>
      <c r="F31" s="71" t="s">
        <v>191</v>
      </c>
      <c r="G31" s="71" t="s">
        <v>191</v>
      </c>
      <c r="H31" s="71" t="s">
        <v>191</v>
      </c>
      <c r="I31" s="189"/>
      <c r="J31" s="71" t="s">
        <v>191</v>
      </c>
      <c r="K31" s="71" t="s">
        <v>191</v>
      </c>
      <c r="L31" s="71" t="s">
        <v>191</v>
      </c>
      <c r="M31" s="204"/>
      <c r="N31" s="71" t="s">
        <v>428</v>
      </c>
      <c r="O31" s="71" t="s">
        <v>428</v>
      </c>
      <c r="P31" s="71" t="s">
        <v>428</v>
      </c>
    </row>
    <row r="32" spans="1:18" s="8" customFormat="1" ht="15" customHeight="1" thickBot="1" x14ac:dyDescent="0.3">
      <c r="A32" s="27" t="s">
        <v>206</v>
      </c>
      <c r="B32" s="71" t="s">
        <v>428</v>
      </c>
      <c r="C32" s="71" t="s">
        <v>428</v>
      </c>
      <c r="D32" s="71" t="s">
        <v>428</v>
      </c>
      <c r="E32" s="71"/>
      <c r="F32" s="71" t="s">
        <v>428</v>
      </c>
      <c r="G32" s="71" t="s">
        <v>428</v>
      </c>
      <c r="H32" s="71" t="s">
        <v>428</v>
      </c>
      <c r="I32" s="69"/>
      <c r="J32" s="71" t="s">
        <v>191</v>
      </c>
      <c r="K32" s="71" t="s">
        <v>191</v>
      </c>
      <c r="L32" s="71" t="s">
        <v>191</v>
      </c>
      <c r="M32" s="205"/>
      <c r="N32" s="71" t="s">
        <v>191</v>
      </c>
      <c r="O32" s="71" t="s">
        <v>191</v>
      </c>
      <c r="P32" s="71" t="s">
        <v>191</v>
      </c>
    </row>
    <row r="33" spans="1:17" s="54" customFormat="1" ht="28.5" customHeight="1" x14ac:dyDescent="0.25">
      <c r="A33" s="497" t="s">
        <v>982</v>
      </c>
      <c r="B33" s="497"/>
      <c r="C33" s="497"/>
      <c r="D33" s="497"/>
      <c r="E33" s="497"/>
      <c r="F33" s="497"/>
      <c r="G33" s="497"/>
      <c r="H33" s="497"/>
      <c r="I33" s="497"/>
      <c r="J33" s="497"/>
      <c r="K33" s="497"/>
      <c r="L33" s="497"/>
      <c r="M33" s="497"/>
      <c r="N33" s="497"/>
      <c r="O33" s="497"/>
      <c r="P33" s="497"/>
      <c r="Q33" s="8"/>
    </row>
    <row r="34" spans="1:17" s="54" customFormat="1" ht="15" customHeight="1" x14ac:dyDescent="0.25">
      <c r="A34" s="414"/>
      <c r="B34" s="414"/>
      <c r="C34" s="414"/>
      <c r="D34" s="414"/>
      <c r="E34" s="414"/>
      <c r="F34" s="414"/>
      <c r="G34" s="414"/>
      <c r="H34" s="414"/>
      <c r="I34" s="414"/>
      <c r="J34" s="414"/>
      <c r="K34" s="414"/>
      <c r="L34" s="414"/>
      <c r="M34" s="414"/>
      <c r="N34" s="414"/>
      <c r="O34" s="414"/>
      <c r="P34" s="414"/>
      <c r="Q34" s="8"/>
    </row>
    <row r="35" spans="1:17" s="54" customFormat="1" ht="18" customHeight="1" x14ac:dyDescent="0.25">
      <c r="A35" s="54" t="s">
        <v>748</v>
      </c>
      <c r="Q35" s="8"/>
    </row>
    <row r="36" spans="1:17" s="54" customFormat="1" ht="15" customHeight="1" x14ac:dyDescent="0.25">
      <c r="A36" s="433" t="s">
        <v>786</v>
      </c>
      <c r="B36" s="433"/>
      <c r="C36" s="433"/>
      <c r="D36" s="433"/>
      <c r="E36" s="433"/>
      <c r="F36" s="433"/>
      <c r="G36" s="433"/>
      <c r="H36" s="433"/>
      <c r="I36" s="433"/>
      <c r="J36" s="433"/>
      <c r="K36" s="433"/>
      <c r="L36" s="433"/>
      <c r="M36" s="433"/>
      <c r="N36" s="433"/>
      <c r="O36" s="433"/>
      <c r="P36" s="433"/>
      <c r="Q36" s="8"/>
    </row>
    <row r="37" spans="1:17" s="8" customFormat="1" ht="15.75" customHeight="1" x14ac:dyDescent="0.25">
      <c r="A37" s="4" t="s">
        <v>262</v>
      </c>
      <c r="B37" s="4"/>
      <c r="C37" s="4"/>
      <c r="D37" s="4"/>
      <c r="E37" s="4"/>
      <c r="F37" s="4"/>
      <c r="G37" s="4"/>
      <c r="H37" s="4"/>
      <c r="I37" s="4"/>
      <c r="J37" s="4"/>
      <c r="K37" s="4"/>
      <c r="L37" s="4"/>
    </row>
    <row r="38" spans="1:17" x14ac:dyDescent="0.25">
      <c r="B38" s="183"/>
      <c r="C38" s="183"/>
      <c r="D38" s="183"/>
      <c r="E38" s="183"/>
      <c r="I38" s="183"/>
      <c r="J38" s="183"/>
      <c r="K38" s="183"/>
      <c r="L38" s="183"/>
      <c r="M38" s="183"/>
      <c r="N38" s="183"/>
      <c r="O38" s="183"/>
      <c r="P38" s="183"/>
    </row>
    <row r="39" spans="1:17" x14ac:dyDescent="0.25">
      <c r="B39" s="183"/>
      <c r="C39" s="183"/>
      <c r="D39" s="183"/>
      <c r="E39" s="183"/>
      <c r="I39" s="183"/>
      <c r="J39" s="183"/>
      <c r="K39" s="183"/>
      <c r="L39" s="183"/>
      <c r="M39" s="183"/>
      <c r="N39" s="183"/>
      <c r="O39" s="183"/>
      <c r="P39" s="183"/>
    </row>
    <row r="40" spans="1:17" x14ac:dyDescent="0.25">
      <c r="B40" s="183"/>
      <c r="C40" s="183"/>
      <c r="D40" s="183"/>
      <c r="E40" s="183"/>
      <c r="F40" s="183"/>
      <c r="G40" s="183"/>
      <c r="H40" s="183"/>
      <c r="I40" s="183"/>
      <c r="J40" s="183"/>
      <c r="K40" s="183"/>
      <c r="L40" s="183"/>
      <c r="M40" s="183"/>
      <c r="N40" s="183"/>
      <c r="O40" s="183"/>
      <c r="P40" s="183"/>
    </row>
    <row r="41" spans="1:17" x14ac:dyDescent="0.25">
      <c r="B41" s="183"/>
      <c r="C41" s="183"/>
      <c r="D41" s="183"/>
      <c r="E41" s="183"/>
      <c r="F41" s="183"/>
      <c r="G41" s="183"/>
      <c r="H41" s="183"/>
      <c r="I41" s="183"/>
      <c r="J41" s="183"/>
      <c r="K41" s="183"/>
      <c r="L41" s="183"/>
      <c r="M41" s="183"/>
      <c r="N41" s="183"/>
      <c r="O41" s="183"/>
      <c r="P41" s="183"/>
    </row>
    <row r="42" spans="1:17" x14ac:dyDescent="0.25">
      <c r="B42" s="183"/>
      <c r="C42" s="183"/>
      <c r="D42" s="183"/>
      <c r="E42" s="183"/>
      <c r="F42" s="183"/>
      <c r="G42" s="183"/>
      <c r="H42" s="183"/>
      <c r="I42" s="183"/>
      <c r="J42" s="183"/>
      <c r="K42" s="183"/>
      <c r="L42" s="183"/>
      <c r="M42" s="183"/>
      <c r="N42" s="183"/>
      <c r="O42" s="183"/>
      <c r="P42" s="183"/>
    </row>
    <row r="43" spans="1:17" x14ac:dyDescent="0.25">
      <c r="B43" s="183"/>
      <c r="C43" s="183"/>
      <c r="D43" s="183"/>
      <c r="E43" s="183"/>
      <c r="F43" s="183"/>
      <c r="G43" s="183"/>
      <c r="H43" s="183"/>
      <c r="I43" s="183"/>
      <c r="J43" s="183"/>
      <c r="K43" s="183"/>
      <c r="L43" s="183"/>
      <c r="M43" s="183"/>
      <c r="N43" s="183"/>
      <c r="O43" s="183"/>
      <c r="P43" s="183"/>
    </row>
    <row r="44" spans="1:17" x14ac:dyDescent="0.25">
      <c r="B44" s="183"/>
      <c r="C44" s="183"/>
      <c r="D44" s="183"/>
      <c r="E44" s="183"/>
      <c r="F44" s="183"/>
      <c r="G44" s="183"/>
      <c r="H44" s="183"/>
      <c r="I44" s="183"/>
      <c r="J44" s="183"/>
      <c r="K44" s="183"/>
      <c r="L44" s="183"/>
      <c r="M44" s="183"/>
      <c r="N44" s="183"/>
      <c r="O44" s="183"/>
      <c r="P44" s="183"/>
    </row>
    <row r="45" spans="1:17" x14ac:dyDescent="0.25">
      <c r="B45" s="183"/>
      <c r="C45" s="183"/>
      <c r="D45" s="183"/>
      <c r="E45" s="183"/>
      <c r="F45" s="183"/>
      <c r="G45" s="183"/>
      <c r="H45" s="183"/>
      <c r="I45" s="183"/>
      <c r="J45" s="183"/>
      <c r="K45" s="183"/>
      <c r="L45" s="183"/>
      <c r="M45" s="183"/>
      <c r="N45" s="183"/>
      <c r="O45" s="183"/>
      <c r="P45" s="183"/>
    </row>
    <row r="48" spans="1:17" hidden="1" x14ac:dyDescent="0.25"/>
    <row r="49" spans="1:17" s="5" customFormat="1" hidden="1" x14ac:dyDescent="0.25">
      <c r="A49" s="418" t="s">
        <v>253</v>
      </c>
      <c r="B49" s="418"/>
      <c r="C49" s="418"/>
      <c r="D49" s="418"/>
      <c r="E49" s="418"/>
      <c r="F49" s="418"/>
      <c r="G49" s="418"/>
      <c r="H49" s="418"/>
      <c r="I49" s="418"/>
      <c r="J49" s="418"/>
      <c r="K49" s="418"/>
      <c r="L49" s="418"/>
      <c r="M49" s="418"/>
      <c r="N49" s="418"/>
      <c r="O49" s="418"/>
      <c r="P49" s="418"/>
      <c r="Q49" s="8"/>
    </row>
    <row r="50" spans="1:17" s="5" customFormat="1" hidden="1" x14ac:dyDescent="0.25">
      <c r="A50" s="418" t="s">
        <v>254</v>
      </c>
      <c r="B50" s="418"/>
      <c r="C50" s="418"/>
      <c r="D50" s="418"/>
      <c r="E50" s="418"/>
      <c r="F50" s="418"/>
      <c r="G50" s="418"/>
      <c r="H50" s="418"/>
      <c r="I50" s="418"/>
      <c r="J50" s="418"/>
      <c r="K50" s="418"/>
      <c r="L50" s="418"/>
      <c r="M50" s="418"/>
      <c r="N50" s="418"/>
      <c r="O50" s="418"/>
      <c r="P50" s="418"/>
      <c r="Q50" s="8"/>
    </row>
    <row r="51" spans="1:17" hidden="1" x14ac:dyDescent="0.25">
      <c r="A51" s="419">
        <v>2025</v>
      </c>
      <c r="B51" s="419"/>
      <c r="C51" s="419"/>
      <c r="D51" s="419"/>
      <c r="E51" s="419"/>
      <c r="F51" s="419"/>
      <c r="G51" s="419"/>
      <c r="H51" s="419"/>
      <c r="I51" s="419"/>
      <c r="J51" s="419"/>
      <c r="K51" s="419"/>
      <c r="L51" s="419"/>
      <c r="M51" s="419"/>
      <c r="N51" s="419"/>
      <c r="O51" s="419"/>
      <c r="P51" s="419"/>
    </row>
    <row r="52" spans="1:17" s="5" customFormat="1" ht="14.25" hidden="1" customHeight="1" x14ac:dyDescent="0.25">
      <c r="A52" s="420" t="s">
        <v>187</v>
      </c>
      <c r="B52" s="422" t="s">
        <v>188</v>
      </c>
      <c r="C52" s="422"/>
      <c r="D52" s="422"/>
      <c r="E52" s="38"/>
      <c r="F52" s="422" t="s">
        <v>255</v>
      </c>
      <c r="G52" s="422"/>
      <c r="H52" s="422"/>
      <c r="I52" s="38"/>
      <c r="J52" s="422" t="s">
        <v>256</v>
      </c>
      <c r="K52" s="422"/>
      <c r="L52" s="422"/>
      <c r="M52" s="38"/>
      <c r="N52" s="423" t="s">
        <v>257</v>
      </c>
      <c r="O52" s="422"/>
      <c r="P52" s="422"/>
      <c r="Q52" s="8"/>
    </row>
    <row r="53" spans="1:17" s="5" customFormat="1" hidden="1" x14ac:dyDescent="0.25">
      <c r="A53" s="421"/>
      <c r="B53" s="39" t="s">
        <v>188</v>
      </c>
      <c r="C53" s="40" t="s">
        <v>258</v>
      </c>
      <c r="D53" s="40" t="s">
        <v>259</v>
      </c>
      <c r="E53" s="41"/>
      <c r="F53" s="39" t="s">
        <v>188</v>
      </c>
      <c r="G53" s="40" t="s">
        <v>258</v>
      </c>
      <c r="H53" s="40" t="s">
        <v>259</v>
      </c>
      <c r="I53" s="41"/>
      <c r="J53" s="39" t="s">
        <v>188</v>
      </c>
      <c r="K53" s="40" t="s">
        <v>258</v>
      </c>
      <c r="L53" s="40" t="s">
        <v>259</v>
      </c>
      <c r="M53" s="41"/>
      <c r="N53" s="39" t="s">
        <v>188</v>
      </c>
      <c r="O53" s="40" t="s">
        <v>258</v>
      </c>
      <c r="P53" s="40" t="s">
        <v>259</v>
      </c>
      <c r="Q53" s="8"/>
    </row>
    <row r="54" spans="1:17" s="5" customFormat="1" ht="14.25" hidden="1" customHeight="1" x14ac:dyDescent="0.25">
      <c r="A54" s="60"/>
      <c r="B54" s="206"/>
      <c r="C54" s="206"/>
      <c r="D54" s="206"/>
      <c r="E54" s="206"/>
      <c r="F54" s="206"/>
      <c r="G54" s="206"/>
      <c r="H54" s="206"/>
      <c r="I54" s="206"/>
      <c r="J54" s="206"/>
      <c r="K54" s="206"/>
      <c r="L54" s="206"/>
      <c r="M54" s="206"/>
      <c r="N54" s="206"/>
      <c r="O54" s="206"/>
      <c r="P54" s="206"/>
      <c r="Q54" s="8"/>
    </row>
    <row r="55" spans="1:17" hidden="1" x14ac:dyDescent="0.25">
      <c r="A55" s="42" t="s">
        <v>188</v>
      </c>
      <c r="B55" s="198">
        <f>+B57+B58+B59+B60+B61+B62+B63+B64+B65+B66</f>
        <v>1007072</v>
      </c>
      <c r="C55" s="198">
        <f t="shared" ref="C55:D55" si="3">+C57+C58+C59+C60+C61+C62+C63+C64+C65+C66</f>
        <v>507417</v>
      </c>
      <c r="D55" s="198">
        <f t="shared" si="3"/>
        <v>499655</v>
      </c>
      <c r="E55" s="198">
        <v>0</v>
      </c>
      <c r="F55" s="198">
        <f>+F57+F58+F59+F60+F61+F62+F63+F64+F65+F66</f>
        <v>894606</v>
      </c>
      <c r="G55" s="198">
        <f t="shared" ref="G55:H55" si="4">+G57+G58+G59+G60+G61+G62+G63+G64+G65+G66</f>
        <v>450247</v>
      </c>
      <c r="H55" s="198">
        <f t="shared" si="4"/>
        <v>444359</v>
      </c>
      <c r="I55" s="198">
        <v>0</v>
      </c>
      <c r="J55" s="198">
        <f>+J57+J58+J59+J60+J61+J62+J63+J64+J65+J66</f>
        <v>92447</v>
      </c>
      <c r="K55" s="198">
        <f t="shared" ref="K55:L55" si="5">+K57+K58+K59+K60+K61+K62+K63+K64+K65+K66</f>
        <v>47114</v>
      </c>
      <c r="L55" s="198">
        <f t="shared" si="5"/>
        <v>45333</v>
      </c>
      <c r="M55" s="198">
        <v>0</v>
      </c>
      <c r="N55" s="198">
        <f>+N57+N58+N59+N60+N61+N62+N63+N64+N65+N66</f>
        <v>20019</v>
      </c>
      <c r="O55" s="198">
        <f t="shared" ref="O55:P55" si="6">+O57+O58+O59+O60+O61+O62+O63+O64+O65+O66</f>
        <v>10056</v>
      </c>
      <c r="P55" s="198">
        <f t="shared" si="6"/>
        <v>9963</v>
      </c>
    </row>
    <row r="56" spans="1:17" hidden="1" x14ac:dyDescent="0.25">
      <c r="A56" s="26"/>
      <c r="B56" s="207"/>
      <c r="C56" s="207"/>
      <c r="D56" s="207"/>
      <c r="E56" s="207"/>
      <c r="F56" s="207"/>
      <c r="G56" s="207"/>
      <c r="H56" s="207"/>
      <c r="I56" s="207"/>
      <c r="J56" s="207"/>
      <c r="K56" s="207"/>
      <c r="L56" s="207"/>
      <c r="M56" s="207"/>
      <c r="N56" s="207"/>
      <c r="O56" s="207"/>
      <c r="P56" s="207"/>
    </row>
    <row r="57" spans="1:17" hidden="1" x14ac:dyDescent="0.25">
      <c r="A57" s="42" t="s">
        <v>263</v>
      </c>
      <c r="B57" s="338">
        <f>+F57+J57+N57</f>
        <v>118950</v>
      </c>
      <c r="C57" s="338">
        <f t="shared" ref="C57:D58" si="7">+G57+K57+O57</f>
        <v>60099</v>
      </c>
      <c r="D57" s="338">
        <f t="shared" si="7"/>
        <v>58851</v>
      </c>
      <c r="E57" s="338"/>
      <c r="F57" s="338">
        <v>98204</v>
      </c>
      <c r="G57" s="338">
        <v>49666</v>
      </c>
      <c r="H57" s="338">
        <v>48538</v>
      </c>
      <c r="I57" s="338"/>
      <c r="J57" s="338">
        <v>19598</v>
      </c>
      <c r="K57" s="338">
        <v>9905</v>
      </c>
      <c r="L57" s="338">
        <v>9693</v>
      </c>
      <c r="M57" s="338"/>
      <c r="N57" s="338">
        <v>1148</v>
      </c>
      <c r="O57" s="338">
        <v>528</v>
      </c>
      <c r="P57" s="338">
        <v>620</v>
      </c>
    </row>
    <row r="58" spans="1:17" hidden="1" x14ac:dyDescent="0.25">
      <c r="A58" s="42" t="s">
        <v>196</v>
      </c>
      <c r="B58" s="338">
        <f t="shared" ref="B58" si="8">+F58+J58+N58</f>
        <v>427073</v>
      </c>
      <c r="C58" s="338">
        <f t="shared" si="7"/>
        <v>218677</v>
      </c>
      <c r="D58" s="338">
        <f t="shared" si="7"/>
        <v>208396</v>
      </c>
      <c r="E58" s="87"/>
      <c r="F58" s="87">
        <v>381114</v>
      </c>
      <c r="G58" s="87">
        <v>195485</v>
      </c>
      <c r="H58" s="87">
        <v>185629</v>
      </c>
      <c r="I58" s="87"/>
      <c r="J58" s="87">
        <v>41255</v>
      </c>
      <c r="K58" s="87">
        <v>20991</v>
      </c>
      <c r="L58" s="87">
        <v>20264</v>
      </c>
      <c r="M58" s="87"/>
      <c r="N58" s="87">
        <v>4704</v>
      </c>
      <c r="O58" s="87">
        <v>2201</v>
      </c>
      <c r="P58" s="87">
        <v>2503</v>
      </c>
    </row>
    <row r="59" spans="1:17" hidden="1" x14ac:dyDescent="0.25">
      <c r="A59" s="42" t="s">
        <v>97</v>
      </c>
      <c r="B59" s="338">
        <v>577</v>
      </c>
      <c r="C59" s="338">
        <v>328</v>
      </c>
      <c r="D59" s="338">
        <v>249</v>
      </c>
      <c r="E59" s="338"/>
      <c r="F59" s="338">
        <v>577</v>
      </c>
      <c r="G59" s="338">
        <v>328</v>
      </c>
      <c r="H59" s="338">
        <v>249</v>
      </c>
      <c r="I59" s="338"/>
      <c r="J59" s="338">
        <v>0</v>
      </c>
      <c r="K59" s="338">
        <v>0</v>
      </c>
      <c r="L59" s="338">
        <v>0</v>
      </c>
      <c r="M59" s="338"/>
      <c r="N59" s="338">
        <v>0</v>
      </c>
      <c r="O59" s="338">
        <v>0</v>
      </c>
      <c r="P59" s="338">
        <v>0</v>
      </c>
    </row>
    <row r="60" spans="1:17" hidden="1" x14ac:dyDescent="0.25">
      <c r="A60" s="42" t="s">
        <v>242</v>
      </c>
      <c r="B60" s="338">
        <f t="shared" ref="B60:D60" si="9">+F60+J60+N60</f>
        <v>252</v>
      </c>
      <c r="C60" s="338">
        <f t="shared" si="9"/>
        <v>74</v>
      </c>
      <c r="D60" s="338">
        <f t="shared" si="9"/>
        <v>178</v>
      </c>
      <c r="E60" s="338"/>
      <c r="F60" s="338">
        <v>252</v>
      </c>
      <c r="G60" s="338">
        <v>74</v>
      </c>
      <c r="H60" s="338">
        <v>178</v>
      </c>
      <c r="I60" s="338"/>
      <c r="J60" s="338" t="s">
        <v>191</v>
      </c>
      <c r="K60" s="338" t="s">
        <v>191</v>
      </c>
      <c r="L60" s="338" t="s">
        <v>191</v>
      </c>
      <c r="M60" s="338"/>
      <c r="N60" s="338" t="s">
        <v>191</v>
      </c>
      <c r="O60" s="338" t="s">
        <v>191</v>
      </c>
      <c r="P60" s="338" t="s">
        <v>191</v>
      </c>
    </row>
    <row r="61" spans="1:17" hidden="1" x14ac:dyDescent="0.25">
      <c r="A61" s="42" t="s">
        <v>200</v>
      </c>
      <c r="B61" s="338">
        <v>388108</v>
      </c>
      <c r="C61" s="338">
        <v>192226</v>
      </c>
      <c r="D61" s="338">
        <v>195882</v>
      </c>
      <c r="E61" s="338"/>
      <c r="F61" s="338">
        <v>343677</v>
      </c>
      <c r="G61" s="338">
        <v>169480</v>
      </c>
      <c r="H61" s="338">
        <v>174197</v>
      </c>
      <c r="I61" s="338"/>
      <c r="J61" s="338">
        <v>31560</v>
      </c>
      <c r="K61" s="338">
        <v>16193</v>
      </c>
      <c r="L61" s="338">
        <v>15367</v>
      </c>
      <c r="M61" s="338"/>
      <c r="N61" s="338">
        <v>12871</v>
      </c>
      <c r="O61" s="338">
        <v>6553</v>
      </c>
      <c r="P61" s="338">
        <v>6318</v>
      </c>
    </row>
    <row r="62" spans="1:17" ht="14.5" hidden="1" x14ac:dyDescent="0.25">
      <c r="A62" s="42" t="s">
        <v>260</v>
      </c>
      <c r="B62" s="357">
        <v>15073</v>
      </c>
      <c r="C62" s="357">
        <v>9478</v>
      </c>
      <c r="D62" s="357">
        <v>5595</v>
      </c>
      <c r="E62" s="357"/>
      <c r="F62" s="357">
        <v>14946</v>
      </c>
      <c r="G62" s="357">
        <v>9388</v>
      </c>
      <c r="H62" s="357">
        <v>5558</v>
      </c>
      <c r="I62" s="357"/>
      <c r="J62" s="357">
        <v>32</v>
      </c>
      <c r="K62" s="357">
        <v>23</v>
      </c>
      <c r="L62" s="357">
        <v>9</v>
      </c>
      <c r="M62" s="357"/>
      <c r="N62" s="357">
        <v>95</v>
      </c>
      <c r="O62" s="357">
        <v>67</v>
      </c>
      <c r="P62" s="357">
        <v>28</v>
      </c>
    </row>
    <row r="63" spans="1:17" hidden="1" x14ac:dyDescent="0.25">
      <c r="A63" s="42" t="s">
        <v>264</v>
      </c>
      <c r="B63" s="357">
        <v>8243</v>
      </c>
      <c r="C63" s="357">
        <v>3918</v>
      </c>
      <c r="D63" s="357">
        <v>4325</v>
      </c>
      <c r="E63" s="357">
        <v>0</v>
      </c>
      <c r="F63" s="357">
        <v>8243</v>
      </c>
      <c r="G63" s="357">
        <v>3918</v>
      </c>
      <c r="H63" s="357">
        <v>4325</v>
      </c>
      <c r="I63" s="357">
        <v>0</v>
      </c>
      <c r="J63" s="357">
        <v>0</v>
      </c>
      <c r="K63" s="357">
        <v>0</v>
      </c>
      <c r="L63" s="357">
        <v>0</v>
      </c>
      <c r="M63" s="357">
        <v>0</v>
      </c>
      <c r="N63" s="357">
        <v>0</v>
      </c>
      <c r="O63" s="357">
        <v>0</v>
      </c>
      <c r="P63" s="357">
        <v>0</v>
      </c>
    </row>
    <row r="64" spans="1:17" hidden="1" x14ac:dyDescent="0.25">
      <c r="A64" s="42" t="s">
        <v>265</v>
      </c>
      <c r="B64" s="357">
        <v>43334</v>
      </c>
      <c r="C64" s="357">
        <v>20500</v>
      </c>
      <c r="D64" s="357">
        <v>22834</v>
      </c>
      <c r="E64" s="357">
        <v>0</v>
      </c>
      <c r="F64" s="357">
        <v>43332</v>
      </c>
      <c r="G64" s="357">
        <v>20498</v>
      </c>
      <c r="H64" s="357">
        <v>22834</v>
      </c>
      <c r="I64" s="357">
        <v>0</v>
      </c>
      <c r="J64" s="357">
        <v>2</v>
      </c>
      <c r="K64" s="357">
        <v>2</v>
      </c>
      <c r="L64" s="357">
        <v>0</v>
      </c>
      <c r="M64" s="357">
        <v>0</v>
      </c>
      <c r="N64" s="357">
        <v>0</v>
      </c>
      <c r="O64" s="357">
        <v>0</v>
      </c>
      <c r="P64" s="357">
        <v>0</v>
      </c>
    </row>
    <row r="65" spans="1:16" hidden="1" x14ac:dyDescent="0.25">
      <c r="A65" s="42" t="s">
        <v>215</v>
      </c>
      <c r="B65" s="338">
        <v>1201</v>
      </c>
      <c r="C65" s="338">
        <v>707</v>
      </c>
      <c r="D65" s="338">
        <v>494</v>
      </c>
      <c r="E65" s="338"/>
      <c r="F65" s="338">
        <v>0</v>
      </c>
      <c r="G65" s="338">
        <v>0</v>
      </c>
      <c r="H65" s="338">
        <v>0</v>
      </c>
      <c r="I65" s="338"/>
      <c r="J65" s="338">
        <v>0</v>
      </c>
      <c r="K65" s="338">
        <v>0</v>
      </c>
      <c r="L65" s="338">
        <v>0</v>
      </c>
      <c r="M65" s="338"/>
      <c r="N65" s="338">
        <v>1201</v>
      </c>
      <c r="O65" s="338">
        <v>707</v>
      </c>
      <c r="P65" s="338">
        <v>494</v>
      </c>
    </row>
    <row r="66" spans="1:16" hidden="1" x14ac:dyDescent="0.25">
      <c r="A66" s="42" t="s">
        <v>206</v>
      </c>
      <c r="B66" s="338">
        <v>4261</v>
      </c>
      <c r="C66" s="338">
        <v>1410</v>
      </c>
      <c r="D66" s="338">
        <v>2851</v>
      </c>
      <c r="E66" s="338"/>
      <c r="F66" s="338">
        <v>4261</v>
      </c>
      <c r="G66" s="338">
        <v>1410</v>
      </c>
      <c r="H66" s="338">
        <v>2851</v>
      </c>
      <c r="I66" s="338"/>
      <c r="J66" s="338" t="s">
        <v>191</v>
      </c>
      <c r="K66" s="338" t="s">
        <v>191</v>
      </c>
      <c r="L66" s="338" t="s">
        <v>191</v>
      </c>
      <c r="M66" s="338"/>
      <c r="N66" s="338" t="s">
        <v>191</v>
      </c>
      <c r="O66" s="338" t="s">
        <v>191</v>
      </c>
      <c r="P66" s="338" t="s">
        <v>191</v>
      </c>
    </row>
    <row r="67" spans="1:16" hidden="1" x14ac:dyDescent="0.25"/>
  </sheetData>
  <mergeCells count="21">
    <mergeCell ref="A49:P49"/>
    <mergeCell ref="A50:P50"/>
    <mergeCell ref="A1:P1"/>
    <mergeCell ref="A2:P2"/>
    <mergeCell ref="A3:P3"/>
    <mergeCell ref="A4:P4"/>
    <mergeCell ref="A5:A6"/>
    <mergeCell ref="B5:D5"/>
    <mergeCell ref="F5:H5"/>
    <mergeCell ref="J5:L5"/>
    <mergeCell ref="N5:P5"/>
    <mergeCell ref="B8:P8"/>
    <mergeCell ref="B21:P21"/>
    <mergeCell ref="A33:P34"/>
    <mergeCell ref="A36:P36"/>
    <mergeCell ref="A51:P51"/>
    <mergeCell ref="A52:A53"/>
    <mergeCell ref="B52:D52"/>
    <mergeCell ref="F52:H52"/>
    <mergeCell ref="J52:L52"/>
    <mergeCell ref="N52:P52"/>
  </mergeCells>
  <phoneticPr fontId="9" type="noConversion"/>
  <conditionalFormatting sqref="B31:H32">
    <cfRule type="cellIs" dxfId="46" priority="9" operator="equal">
      <formula>0</formula>
    </cfRule>
  </conditionalFormatting>
  <conditionalFormatting sqref="B9:L19">
    <cfRule type="cellIs" dxfId="45" priority="3" operator="equal">
      <formula>0</formula>
    </cfRule>
  </conditionalFormatting>
  <conditionalFormatting sqref="B23:L30">
    <cfRule type="cellIs" dxfId="44" priority="1" operator="equal">
      <formula>0</formula>
    </cfRule>
  </conditionalFormatting>
  <conditionalFormatting sqref="B20:P20">
    <cfRule type="cellIs" dxfId="43" priority="28" operator="equal">
      <formula>0</formula>
    </cfRule>
  </conditionalFormatting>
  <conditionalFormatting sqref="B22:P22">
    <cfRule type="cellIs" dxfId="42" priority="15" operator="equal">
      <formula>0</formula>
    </cfRule>
  </conditionalFormatting>
  <conditionalFormatting sqref="N9:P17 J31:L32 I32">
    <cfRule type="cellIs" dxfId="41" priority="25" operator="equal">
      <formula>0</formula>
    </cfRule>
  </conditionalFormatting>
  <conditionalFormatting sqref="N19:P19">
    <cfRule type="cellIs" dxfId="40" priority="6" operator="equal">
      <formula>0</formula>
    </cfRule>
  </conditionalFormatting>
  <conditionalFormatting sqref="N23:P32">
    <cfRule type="cellIs" dxfId="39" priority="5" operator="equal">
      <formula>0</formula>
    </cfRule>
  </conditionalFormatting>
  <hyperlinks>
    <hyperlink ref="Q2" location="Contenido!A1" display="Contenido" xr:uid="{E461AD7E-D409-4DA6-8EEA-BB7BCE8826A3}"/>
  </hyperlinks>
  <printOptions horizontalCentered="1"/>
  <pageMargins left="0.39370078740157483" right="0.39370078740157483" top="0.39370078740157483" bottom="0.39370078740157483" header="0.31496062992125984" footer="0.31496062992125984"/>
  <pageSetup paperSize="172" scale="89"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0992D-541E-4998-B03E-A964EECB9FA5}">
  <sheetPr codeName="Hoja184">
    <tabColor rgb="FFAFCAFF"/>
    <pageSetUpPr fitToPage="1"/>
  </sheetPr>
  <dimension ref="A1:J43"/>
  <sheetViews>
    <sheetView showGridLines="0" showOutlineSymbols="0" showWhiteSpace="0" topLeftCell="A10" zoomScaleNormal="100" workbookViewId="0">
      <selection activeCell="C35" sqref="C35"/>
    </sheetView>
  </sheetViews>
  <sheetFormatPr baseColWidth="10" defaultColWidth="11" defaultRowHeight="13" x14ac:dyDescent="0.25"/>
  <cols>
    <col min="1" max="1" width="35.75" style="4" customWidth="1"/>
    <col min="2" max="9" width="8.58203125" style="4" customWidth="1"/>
    <col min="10" max="10" width="11" style="8" customWidth="1"/>
    <col min="11" max="16384" width="11" style="8"/>
  </cols>
  <sheetData>
    <row r="1" spans="1:10" ht="14.5" x14ac:dyDescent="0.25">
      <c r="A1" s="462" t="s">
        <v>819</v>
      </c>
      <c r="B1" s="462"/>
      <c r="C1" s="462"/>
      <c r="D1" s="462"/>
      <c r="E1" s="462"/>
      <c r="F1" s="462"/>
      <c r="G1" s="462"/>
      <c r="H1" s="462"/>
      <c r="I1" s="462"/>
      <c r="J1" s="19"/>
    </row>
    <row r="2" spans="1:10" ht="14.5" x14ac:dyDescent="0.25">
      <c r="A2" s="462" t="s">
        <v>807</v>
      </c>
      <c r="B2" s="462"/>
      <c r="C2" s="462"/>
      <c r="D2" s="462"/>
      <c r="E2" s="462"/>
      <c r="F2" s="462"/>
      <c r="G2" s="462"/>
      <c r="H2" s="462"/>
      <c r="I2" s="462"/>
      <c r="J2" s="91" t="s">
        <v>0</v>
      </c>
    </row>
    <row r="3" spans="1:10" ht="14.5" x14ac:dyDescent="0.25">
      <c r="A3" s="462" t="s">
        <v>792</v>
      </c>
      <c r="B3" s="462"/>
      <c r="C3" s="462"/>
      <c r="D3" s="462"/>
      <c r="E3" s="462"/>
      <c r="F3" s="462"/>
      <c r="G3" s="462"/>
      <c r="H3" s="462"/>
      <c r="I3" s="462"/>
      <c r="J3" s="6"/>
    </row>
    <row r="4" spans="1:10" ht="14.5" x14ac:dyDescent="0.25">
      <c r="A4" s="462" t="s">
        <v>901</v>
      </c>
      <c r="B4" s="462"/>
      <c r="C4" s="462"/>
      <c r="D4" s="462"/>
      <c r="E4" s="462"/>
      <c r="F4" s="462"/>
      <c r="G4" s="462"/>
      <c r="H4" s="462"/>
      <c r="I4" s="462"/>
    </row>
    <row r="5" spans="1:10" ht="14.5" x14ac:dyDescent="0.25">
      <c r="A5" s="462" t="s">
        <v>909</v>
      </c>
      <c r="B5" s="462"/>
      <c r="C5" s="462"/>
      <c r="D5" s="462"/>
      <c r="E5" s="462"/>
      <c r="F5" s="462"/>
      <c r="G5" s="462"/>
      <c r="H5" s="462"/>
      <c r="I5" s="462"/>
    </row>
    <row r="6" spans="1:10" s="37" customFormat="1" ht="42" customHeight="1" x14ac:dyDescent="0.25">
      <c r="A6" s="150" t="s">
        <v>753</v>
      </c>
      <c r="B6" s="155" t="s">
        <v>188</v>
      </c>
      <c r="C6" s="155" t="s">
        <v>990</v>
      </c>
      <c r="D6" s="155" t="s">
        <v>985</v>
      </c>
      <c r="E6" s="155" t="s">
        <v>986</v>
      </c>
      <c r="F6" s="155" t="s">
        <v>991</v>
      </c>
      <c r="G6" s="155" t="s">
        <v>987</v>
      </c>
      <c r="H6" s="155" t="s">
        <v>988</v>
      </c>
      <c r="I6" s="155" t="s">
        <v>989</v>
      </c>
      <c r="J6" s="44"/>
    </row>
    <row r="7" spans="1:10" ht="6.75" customHeight="1" x14ac:dyDescent="0.25">
      <c r="B7" s="156"/>
      <c r="C7" s="156"/>
      <c r="D7" s="156"/>
      <c r="E7" s="156"/>
      <c r="F7" s="156"/>
      <c r="G7" s="156"/>
      <c r="H7" s="156"/>
      <c r="I7" s="156"/>
    </row>
    <row r="8" spans="1:10" ht="15" customHeight="1" x14ac:dyDescent="0.25">
      <c r="A8" s="157" t="s">
        <v>188</v>
      </c>
      <c r="B8" s="70">
        <f t="shared" ref="B8:B37" si="0">SUM(C8:I8)</f>
        <v>936</v>
      </c>
      <c r="C8" s="70">
        <f t="shared" ref="C8:I8" si="1">SUM(C9:C37)</f>
        <v>76</v>
      </c>
      <c r="D8" s="70">
        <f t="shared" si="1"/>
        <v>312</v>
      </c>
      <c r="E8" s="70">
        <f t="shared" si="1"/>
        <v>6</v>
      </c>
      <c r="F8" s="70">
        <f t="shared" si="1"/>
        <v>491</v>
      </c>
      <c r="G8" s="70">
        <f t="shared" si="1"/>
        <v>3</v>
      </c>
      <c r="H8" s="70">
        <f t="shared" si="1"/>
        <v>1</v>
      </c>
      <c r="I8" s="70">
        <f t="shared" si="1"/>
        <v>47</v>
      </c>
      <c r="J8" s="158"/>
    </row>
    <row r="9" spans="1:10" x14ac:dyDescent="0.25">
      <c r="A9" s="27" t="s">
        <v>754</v>
      </c>
      <c r="B9" s="71">
        <f t="shared" si="0"/>
        <v>0</v>
      </c>
      <c r="C9" s="71">
        <v>0</v>
      </c>
      <c r="D9" s="71">
        <v>0</v>
      </c>
      <c r="E9" s="71">
        <v>0</v>
      </c>
      <c r="F9" s="71">
        <v>0</v>
      </c>
      <c r="G9" s="71">
        <v>0</v>
      </c>
      <c r="H9" s="71">
        <v>0</v>
      </c>
      <c r="I9" s="71">
        <v>0</v>
      </c>
    </row>
    <row r="10" spans="1:10" x14ac:dyDescent="0.25">
      <c r="A10" s="27" t="s">
        <v>755</v>
      </c>
      <c r="B10" s="71">
        <f t="shared" si="0"/>
        <v>0</v>
      </c>
      <c r="C10" s="71">
        <v>0</v>
      </c>
      <c r="D10" s="71">
        <v>0</v>
      </c>
      <c r="E10" s="71">
        <v>0</v>
      </c>
      <c r="F10" s="71">
        <v>0</v>
      </c>
      <c r="G10" s="71">
        <v>0</v>
      </c>
      <c r="H10" s="71">
        <v>0</v>
      </c>
      <c r="I10" s="71">
        <v>0</v>
      </c>
    </row>
    <row r="11" spans="1:10" x14ac:dyDescent="0.25">
      <c r="A11" s="27" t="s">
        <v>756</v>
      </c>
      <c r="B11" s="71">
        <f t="shared" si="0"/>
        <v>0</v>
      </c>
      <c r="C11" s="71">
        <v>0</v>
      </c>
      <c r="D11" s="71">
        <v>0</v>
      </c>
      <c r="E11" s="71">
        <v>0</v>
      </c>
      <c r="F11" s="71">
        <v>0</v>
      </c>
      <c r="G11" s="71">
        <v>0</v>
      </c>
      <c r="H11" s="71">
        <v>0</v>
      </c>
      <c r="I11" s="71">
        <v>0</v>
      </c>
    </row>
    <row r="12" spans="1:10" x14ac:dyDescent="0.25">
      <c r="A12" s="27" t="s">
        <v>757</v>
      </c>
      <c r="B12" s="71">
        <f t="shared" si="0"/>
        <v>0</v>
      </c>
      <c r="C12" s="71">
        <v>0</v>
      </c>
      <c r="D12" s="71">
        <v>0</v>
      </c>
      <c r="E12" s="71">
        <v>0</v>
      </c>
      <c r="F12" s="71">
        <v>0</v>
      </c>
      <c r="G12" s="71">
        <v>0</v>
      </c>
      <c r="H12" s="71">
        <v>0</v>
      </c>
      <c r="I12" s="71">
        <v>0</v>
      </c>
    </row>
    <row r="13" spans="1:10" x14ac:dyDescent="0.25">
      <c r="A13" s="27" t="s">
        <v>758</v>
      </c>
      <c r="B13" s="71">
        <f t="shared" si="0"/>
        <v>0</v>
      </c>
      <c r="C13" s="71">
        <v>0</v>
      </c>
      <c r="D13" s="71">
        <v>0</v>
      </c>
      <c r="E13" s="71">
        <v>0</v>
      </c>
      <c r="F13" s="71">
        <v>0</v>
      </c>
      <c r="G13" s="71">
        <v>0</v>
      </c>
      <c r="H13" s="71">
        <v>0</v>
      </c>
      <c r="I13" s="71">
        <v>0</v>
      </c>
    </row>
    <row r="14" spans="1:10" x14ac:dyDescent="0.25">
      <c r="A14" s="27" t="s">
        <v>759</v>
      </c>
      <c r="B14" s="71">
        <f t="shared" si="0"/>
        <v>0</v>
      </c>
      <c r="C14" s="71">
        <v>0</v>
      </c>
      <c r="D14" s="71">
        <v>0</v>
      </c>
      <c r="E14" s="71">
        <v>0</v>
      </c>
      <c r="F14" s="71">
        <v>0</v>
      </c>
      <c r="G14" s="71">
        <v>0</v>
      </c>
      <c r="H14" s="71">
        <v>0</v>
      </c>
      <c r="I14" s="71">
        <v>0</v>
      </c>
    </row>
    <row r="15" spans="1:10" x14ac:dyDescent="0.25">
      <c r="A15" s="27" t="s">
        <v>760</v>
      </c>
      <c r="B15" s="71">
        <f t="shared" si="0"/>
        <v>20</v>
      </c>
      <c r="C15" s="71">
        <v>4</v>
      </c>
      <c r="D15" s="71">
        <v>5</v>
      </c>
      <c r="E15" s="71">
        <v>0</v>
      </c>
      <c r="F15" s="71">
        <v>11</v>
      </c>
      <c r="G15" s="71">
        <v>0</v>
      </c>
      <c r="H15" s="71">
        <v>0</v>
      </c>
      <c r="I15" s="71">
        <v>0</v>
      </c>
    </row>
    <row r="16" spans="1:10" x14ac:dyDescent="0.25">
      <c r="A16" s="27" t="s">
        <v>761</v>
      </c>
      <c r="B16" s="71">
        <f t="shared" si="0"/>
        <v>42</v>
      </c>
      <c r="C16" s="71">
        <v>2</v>
      </c>
      <c r="D16" s="71">
        <v>18</v>
      </c>
      <c r="E16" s="71">
        <v>0</v>
      </c>
      <c r="F16" s="71">
        <v>21</v>
      </c>
      <c r="G16" s="71">
        <v>0</v>
      </c>
      <c r="H16" s="71">
        <v>0</v>
      </c>
      <c r="I16" s="71">
        <v>1</v>
      </c>
    </row>
    <row r="17" spans="1:9" x14ac:dyDescent="0.25">
      <c r="A17" s="27" t="s">
        <v>762</v>
      </c>
      <c r="B17" s="71">
        <f t="shared" si="0"/>
        <v>1</v>
      </c>
      <c r="C17" s="71">
        <v>1</v>
      </c>
      <c r="D17" s="71">
        <v>0</v>
      </c>
      <c r="E17" s="71">
        <v>0</v>
      </c>
      <c r="F17" s="71">
        <v>0</v>
      </c>
      <c r="G17" s="71">
        <v>0</v>
      </c>
      <c r="H17" s="71">
        <v>0</v>
      </c>
      <c r="I17" s="71">
        <v>0</v>
      </c>
    </row>
    <row r="18" spans="1:9" x14ac:dyDescent="0.25">
      <c r="A18" s="27" t="s">
        <v>763</v>
      </c>
      <c r="B18" s="71">
        <f t="shared" si="0"/>
        <v>12</v>
      </c>
      <c r="C18" s="71">
        <v>0</v>
      </c>
      <c r="D18" s="71">
        <v>5</v>
      </c>
      <c r="E18" s="71">
        <v>0</v>
      </c>
      <c r="F18" s="71">
        <v>7</v>
      </c>
      <c r="G18" s="71">
        <v>0</v>
      </c>
      <c r="H18" s="71">
        <v>0</v>
      </c>
      <c r="I18" s="71">
        <v>0</v>
      </c>
    </row>
    <row r="19" spans="1:9" x14ac:dyDescent="0.25">
      <c r="A19" s="27" t="s">
        <v>764</v>
      </c>
      <c r="B19" s="71">
        <f t="shared" si="0"/>
        <v>1</v>
      </c>
      <c r="C19" s="71">
        <v>0</v>
      </c>
      <c r="D19" s="71">
        <v>1</v>
      </c>
      <c r="E19" s="71">
        <v>0</v>
      </c>
      <c r="F19" s="71">
        <v>0</v>
      </c>
      <c r="G19" s="71">
        <v>0</v>
      </c>
      <c r="H19" s="71">
        <v>0</v>
      </c>
      <c r="I19" s="71">
        <v>0</v>
      </c>
    </row>
    <row r="20" spans="1:9" x14ac:dyDescent="0.25">
      <c r="A20" s="27" t="s">
        <v>765</v>
      </c>
      <c r="B20" s="71">
        <f t="shared" si="0"/>
        <v>0</v>
      </c>
      <c r="C20" s="71">
        <v>0</v>
      </c>
      <c r="D20" s="71">
        <v>0</v>
      </c>
      <c r="E20" s="71">
        <v>0</v>
      </c>
      <c r="F20" s="71">
        <v>0</v>
      </c>
      <c r="G20" s="71">
        <v>0</v>
      </c>
      <c r="H20" s="71">
        <v>0</v>
      </c>
      <c r="I20" s="71">
        <v>0</v>
      </c>
    </row>
    <row r="21" spans="1:9" x14ac:dyDescent="0.25">
      <c r="A21" s="27" t="s">
        <v>766</v>
      </c>
      <c r="B21" s="71">
        <f t="shared" si="0"/>
        <v>0</v>
      </c>
      <c r="C21" s="71">
        <v>0</v>
      </c>
      <c r="D21" s="71">
        <v>0</v>
      </c>
      <c r="E21" s="71">
        <v>0</v>
      </c>
      <c r="F21" s="71">
        <v>0</v>
      </c>
      <c r="G21" s="71">
        <v>0</v>
      </c>
      <c r="H21" s="71">
        <v>0</v>
      </c>
      <c r="I21" s="71">
        <v>0</v>
      </c>
    </row>
    <row r="22" spans="1:9" x14ac:dyDescent="0.25">
      <c r="A22" s="27" t="s">
        <v>767</v>
      </c>
      <c r="B22" s="71">
        <f t="shared" si="0"/>
        <v>0</v>
      </c>
      <c r="C22" s="71">
        <v>0</v>
      </c>
      <c r="D22" s="71">
        <v>0</v>
      </c>
      <c r="E22" s="71">
        <v>0</v>
      </c>
      <c r="F22" s="71">
        <v>0</v>
      </c>
      <c r="G22" s="71">
        <v>0</v>
      </c>
      <c r="H22" s="71">
        <v>0</v>
      </c>
      <c r="I22" s="71">
        <v>0</v>
      </c>
    </row>
    <row r="23" spans="1:9" x14ac:dyDescent="0.25">
      <c r="A23" s="27" t="s">
        <v>768</v>
      </c>
      <c r="B23" s="71">
        <f t="shared" si="0"/>
        <v>13</v>
      </c>
      <c r="C23" s="71">
        <v>1</v>
      </c>
      <c r="D23" s="71">
        <v>5</v>
      </c>
      <c r="E23" s="71">
        <v>0</v>
      </c>
      <c r="F23" s="71">
        <v>6</v>
      </c>
      <c r="G23" s="71">
        <v>0</v>
      </c>
      <c r="H23" s="71">
        <v>0</v>
      </c>
      <c r="I23" s="71">
        <v>1</v>
      </c>
    </row>
    <row r="24" spans="1:9" x14ac:dyDescent="0.25">
      <c r="A24" s="27" t="s">
        <v>769</v>
      </c>
      <c r="B24" s="71">
        <f t="shared" si="0"/>
        <v>2</v>
      </c>
      <c r="C24" s="71">
        <v>0</v>
      </c>
      <c r="D24" s="71">
        <v>2</v>
      </c>
      <c r="E24" s="71">
        <v>0</v>
      </c>
      <c r="F24" s="71">
        <v>0</v>
      </c>
      <c r="G24" s="71">
        <v>0</v>
      </c>
      <c r="H24" s="71">
        <v>0</v>
      </c>
      <c r="I24" s="71">
        <v>0</v>
      </c>
    </row>
    <row r="25" spans="1:9" x14ac:dyDescent="0.25">
      <c r="A25" s="27" t="s">
        <v>770</v>
      </c>
      <c r="B25" s="71">
        <f t="shared" si="0"/>
        <v>785</v>
      </c>
      <c r="C25" s="71">
        <v>64</v>
      </c>
      <c r="D25" s="71">
        <v>257</v>
      </c>
      <c r="E25" s="71">
        <v>5</v>
      </c>
      <c r="F25" s="71">
        <v>410</v>
      </c>
      <c r="G25" s="71">
        <v>3</v>
      </c>
      <c r="H25" s="71">
        <v>1</v>
      </c>
      <c r="I25" s="71">
        <v>45</v>
      </c>
    </row>
    <row r="26" spans="1:9" x14ac:dyDescent="0.25">
      <c r="A26" s="27" t="s">
        <v>771</v>
      </c>
      <c r="B26" s="71">
        <f t="shared" si="0"/>
        <v>5</v>
      </c>
      <c r="C26" s="71">
        <v>0</v>
      </c>
      <c r="D26" s="71">
        <v>3</v>
      </c>
      <c r="E26" s="71">
        <v>0</v>
      </c>
      <c r="F26" s="71">
        <v>2</v>
      </c>
      <c r="G26" s="71">
        <v>0</v>
      </c>
      <c r="H26" s="71">
        <v>0</v>
      </c>
      <c r="I26" s="71">
        <v>0</v>
      </c>
    </row>
    <row r="27" spans="1:9" x14ac:dyDescent="0.25">
      <c r="A27" s="27" t="s">
        <v>772</v>
      </c>
      <c r="B27" s="71">
        <f t="shared" si="0"/>
        <v>0</v>
      </c>
      <c r="C27" s="71">
        <v>0</v>
      </c>
      <c r="D27" s="71">
        <v>0</v>
      </c>
      <c r="E27" s="71">
        <v>0</v>
      </c>
      <c r="F27" s="71">
        <v>0</v>
      </c>
      <c r="G27" s="71">
        <v>0</v>
      </c>
      <c r="H27" s="71">
        <v>0</v>
      </c>
      <c r="I27" s="71">
        <v>0</v>
      </c>
    </row>
    <row r="28" spans="1:9" x14ac:dyDescent="0.25">
      <c r="A28" s="27" t="s">
        <v>773</v>
      </c>
      <c r="B28" s="71">
        <f t="shared" si="0"/>
        <v>0</v>
      </c>
      <c r="C28" s="71">
        <v>0</v>
      </c>
      <c r="D28" s="71">
        <v>0</v>
      </c>
      <c r="E28" s="71">
        <v>0</v>
      </c>
      <c r="F28" s="71">
        <v>0</v>
      </c>
      <c r="G28" s="71">
        <v>0</v>
      </c>
      <c r="H28" s="71">
        <v>0</v>
      </c>
      <c r="I28" s="71">
        <v>0</v>
      </c>
    </row>
    <row r="29" spans="1:9" x14ac:dyDescent="0.25">
      <c r="A29" s="27" t="s">
        <v>774</v>
      </c>
      <c r="B29" s="71">
        <f t="shared" si="0"/>
        <v>0</v>
      </c>
      <c r="C29" s="71">
        <v>0</v>
      </c>
      <c r="D29" s="71">
        <v>0</v>
      </c>
      <c r="E29" s="71">
        <v>0</v>
      </c>
      <c r="F29" s="71">
        <v>0</v>
      </c>
      <c r="G29" s="71">
        <v>0</v>
      </c>
      <c r="H29" s="71">
        <v>0</v>
      </c>
      <c r="I29" s="71">
        <v>0</v>
      </c>
    </row>
    <row r="30" spans="1:9" x14ac:dyDescent="0.25">
      <c r="A30" s="27" t="s">
        <v>775</v>
      </c>
      <c r="B30" s="71">
        <f t="shared" si="0"/>
        <v>0</v>
      </c>
      <c r="C30" s="71">
        <v>0</v>
      </c>
      <c r="D30" s="71">
        <v>0</v>
      </c>
      <c r="E30" s="71">
        <v>0</v>
      </c>
      <c r="F30" s="71">
        <v>0</v>
      </c>
      <c r="G30" s="71">
        <v>0</v>
      </c>
      <c r="H30" s="71">
        <v>0</v>
      </c>
      <c r="I30" s="71">
        <v>0</v>
      </c>
    </row>
    <row r="31" spans="1:9" x14ac:dyDescent="0.25">
      <c r="A31" s="27" t="s">
        <v>776</v>
      </c>
      <c r="B31" s="71">
        <f t="shared" si="0"/>
        <v>52</v>
      </c>
      <c r="C31" s="71">
        <v>4</v>
      </c>
      <c r="D31" s="71">
        <v>16</v>
      </c>
      <c r="E31" s="71">
        <v>1</v>
      </c>
      <c r="F31" s="71">
        <v>31</v>
      </c>
      <c r="G31" s="71">
        <v>0</v>
      </c>
      <c r="H31" s="71">
        <v>0</v>
      </c>
      <c r="I31" s="71">
        <v>0</v>
      </c>
    </row>
    <row r="32" spans="1:9" x14ac:dyDescent="0.25">
      <c r="A32" s="27" t="s">
        <v>777</v>
      </c>
      <c r="B32" s="71">
        <f t="shared" si="0"/>
        <v>1</v>
      </c>
      <c r="C32" s="71">
        <v>0</v>
      </c>
      <c r="D32" s="71">
        <v>0</v>
      </c>
      <c r="E32" s="71">
        <v>0</v>
      </c>
      <c r="F32" s="71">
        <v>1</v>
      </c>
      <c r="G32" s="71">
        <v>0</v>
      </c>
      <c r="H32" s="71">
        <v>0</v>
      </c>
      <c r="I32" s="71">
        <v>0</v>
      </c>
    </row>
    <row r="33" spans="1:9" x14ac:dyDescent="0.25">
      <c r="A33" s="27" t="s">
        <v>778</v>
      </c>
      <c r="B33" s="71">
        <f t="shared" si="0"/>
        <v>0</v>
      </c>
      <c r="C33" s="71">
        <v>0</v>
      </c>
      <c r="D33" s="71">
        <v>0</v>
      </c>
      <c r="E33" s="71">
        <v>0</v>
      </c>
      <c r="F33" s="71">
        <v>0</v>
      </c>
      <c r="G33" s="71">
        <v>0</v>
      </c>
      <c r="H33" s="71">
        <v>0</v>
      </c>
      <c r="I33" s="71">
        <v>0</v>
      </c>
    </row>
    <row r="34" spans="1:9" x14ac:dyDescent="0.25">
      <c r="A34" s="27" t="s">
        <v>779</v>
      </c>
      <c r="B34" s="71">
        <f t="shared" si="0"/>
        <v>2</v>
      </c>
      <c r="C34" s="71">
        <v>0</v>
      </c>
      <c r="D34" s="71">
        <v>0</v>
      </c>
      <c r="E34" s="71">
        <v>0</v>
      </c>
      <c r="F34" s="71">
        <v>2</v>
      </c>
      <c r="G34" s="71">
        <v>0</v>
      </c>
      <c r="H34" s="71">
        <v>0</v>
      </c>
      <c r="I34" s="71">
        <v>0</v>
      </c>
    </row>
    <row r="35" spans="1:9" x14ac:dyDescent="0.25">
      <c r="A35" s="27" t="s">
        <v>780</v>
      </c>
      <c r="B35" s="71">
        <f t="shared" si="0"/>
        <v>0</v>
      </c>
      <c r="C35" s="71">
        <v>0</v>
      </c>
      <c r="D35" s="71">
        <v>0</v>
      </c>
      <c r="E35" s="71">
        <v>0</v>
      </c>
      <c r="F35" s="71">
        <v>0</v>
      </c>
      <c r="G35" s="71">
        <v>0</v>
      </c>
      <c r="H35" s="71">
        <v>0</v>
      </c>
      <c r="I35" s="71">
        <v>0</v>
      </c>
    </row>
    <row r="36" spans="1:9" x14ac:dyDescent="0.25">
      <c r="A36" s="27" t="s">
        <v>781</v>
      </c>
      <c r="B36" s="71">
        <f t="shared" si="0"/>
        <v>0</v>
      </c>
      <c r="C36" s="71">
        <v>0</v>
      </c>
      <c r="D36" s="71">
        <v>0</v>
      </c>
      <c r="E36" s="71">
        <v>0</v>
      </c>
      <c r="F36" s="71">
        <v>0</v>
      </c>
      <c r="G36" s="71">
        <v>0</v>
      </c>
      <c r="H36" s="71">
        <v>0</v>
      </c>
      <c r="I36" s="71">
        <v>0</v>
      </c>
    </row>
    <row r="37" spans="1:9" ht="13.5" thickBot="1" x14ac:dyDescent="0.3">
      <c r="A37" s="32" t="s">
        <v>782</v>
      </c>
      <c r="B37" s="71">
        <f t="shared" si="0"/>
        <v>0</v>
      </c>
      <c r="C37" s="71">
        <v>0</v>
      </c>
      <c r="D37" s="71">
        <v>0</v>
      </c>
      <c r="E37" s="71">
        <v>0</v>
      </c>
      <c r="F37" s="71">
        <v>0</v>
      </c>
      <c r="G37" s="71">
        <v>0</v>
      </c>
      <c r="H37" s="71">
        <v>0</v>
      </c>
      <c r="I37" s="71">
        <v>0</v>
      </c>
    </row>
    <row r="38" spans="1:9" ht="28.5" customHeight="1" x14ac:dyDescent="0.25">
      <c r="A38" s="500" t="s">
        <v>748</v>
      </c>
      <c r="B38" s="500"/>
      <c r="C38" s="500"/>
      <c r="D38" s="500"/>
      <c r="E38" s="500"/>
      <c r="F38" s="500"/>
      <c r="G38" s="500"/>
      <c r="H38" s="500"/>
      <c r="I38" s="500"/>
    </row>
    <row r="39" spans="1:9" ht="13.5" customHeight="1" x14ac:dyDescent="0.25">
      <c r="A39" s="501" t="s">
        <v>786</v>
      </c>
      <c r="B39" s="501"/>
      <c r="C39" s="501"/>
      <c r="D39" s="501"/>
      <c r="E39" s="501"/>
      <c r="F39" s="501"/>
      <c r="G39" s="501"/>
      <c r="H39" s="501"/>
      <c r="I39" s="501"/>
    </row>
    <row r="40" spans="1:9" ht="15.75" customHeight="1" x14ac:dyDescent="0.25">
      <c r="A40" s="4" t="s">
        <v>262</v>
      </c>
    </row>
    <row r="41" spans="1:9" ht="19.5" customHeight="1" x14ac:dyDescent="0.25">
      <c r="A41" s="502"/>
      <c r="B41" s="502"/>
      <c r="C41" s="502"/>
      <c r="D41" s="502"/>
      <c r="E41" s="502"/>
      <c r="F41" s="502"/>
      <c r="G41" s="502"/>
      <c r="H41" s="502"/>
      <c r="I41" s="502"/>
    </row>
    <row r="42" spans="1:9" x14ac:dyDescent="0.25">
      <c r="A42" s="502"/>
      <c r="B42" s="502"/>
      <c r="C42" s="502"/>
      <c r="D42" s="502"/>
      <c r="E42" s="502"/>
      <c r="F42" s="502"/>
      <c r="G42" s="502"/>
      <c r="H42" s="502"/>
      <c r="I42" s="502"/>
    </row>
    <row r="43" spans="1:9" x14ac:dyDescent="0.25">
      <c r="A43" s="502"/>
      <c r="B43" s="502"/>
      <c r="C43" s="502"/>
      <c r="D43" s="502"/>
      <c r="E43" s="502"/>
      <c r="F43" s="502"/>
      <c r="G43" s="502"/>
      <c r="H43" s="502"/>
      <c r="I43" s="502"/>
    </row>
  </sheetData>
  <mergeCells count="10">
    <mergeCell ref="A1:I1"/>
    <mergeCell ref="A2:I2"/>
    <mergeCell ref="A3:I3"/>
    <mergeCell ref="A4:I4"/>
    <mergeCell ref="A5:I5"/>
    <mergeCell ref="A41:I41"/>
    <mergeCell ref="A42:I42"/>
    <mergeCell ref="A43:I43"/>
    <mergeCell ref="A38:I38"/>
    <mergeCell ref="A39:I39"/>
  </mergeCells>
  <hyperlinks>
    <hyperlink ref="J2" location="Contenido!A1" display="Contenido" xr:uid="{F57C00A9-81F9-450F-AD40-4A32B13621DF}"/>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881A-B00A-4097-BD75-CF3F55D3A4D4}">
  <sheetPr codeName="Hoja185">
    <tabColor rgb="FFAFCAFF"/>
    <pageSetUpPr fitToPage="1"/>
  </sheetPr>
  <dimension ref="A1:J40"/>
  <sheetViews>
    <sheetView showGridLines="0" showOutlineSymbols="0" showWhiteSpace="0" topLeftCell="A6" zoomScaleNormal="100" workbookViewId="0">
      <selection activeCell="C35" sqref="C35"/>
    </sheetView>
  </sheetViews>
  <sheetFormatPr baseColWidth="10" defaultColWidth="11" defaultRowHeight="13" x14ac:dyDescent="0.25"/>
  <cols>
    <col min="1" max="1" width="20.25" style="4" customWidth="1"/>
    <col min="2" max="7" width="8.58203125" style="4" customWidth="1"/>
    <col min="8" max="9" width="8.58203125" style="8" customWidth="1"/>
    <col min="10" max="16384" width="11" style="8"/>
  </cols>
  <sheetData>
    <row r="1" spans="1:10" ht="14.5" x14ac:dyDescent="0.25">
      <c r="A1" s="462" t="s">
        <v>823</v>
      </c>
      <c r="B1" s="462"/>
      <c r="C1" s="462"/>
      <c r="D1" s="462"/>
      <c r="E1" s="462"/>
      <c r="F1" s="462"/>
      <c r="G1" s="462"/>
      <c r="H1" s="462"/>
      <c r="I1" s="462"/>
      <c r="J1" s="19"/>
    </row>
    <row r="2" spans="1:10" ht="14.5" x14ac:dyDescent="0.25">
      <c r="A2" s="462" t="s">
        <v>807</v>
      </c>
      <c r="B2" s="462"/>
      <c r="C2" s="462"/>
      <c r="D2" s="462"/>
      <c r="E2" s="462"/>
      <c r="F2" s="462"/>
      <c r="G2" s="462"/>
      <c r="H2" s="462"/>
      <c r="I2" s="462"/>
      <c r="J2" s="91" t="s">
        <v>0</v>
      </c>
    </row>
    <row r="3" spans="1:10" ht="14.5" x14ac:dyDescent="0.25">
      <c r="A3" s="462" t="s">
        <v>272</v>
      </c>
      <c r="B3" s="462"/>
      <c r="C3" s="462"/>
      <c r="D3" s="462"/>
      <c r="E3" s="462"/>
      <c r="F3" s="462"/>
      <c r="G3" s="462"/>
      <c r="H3" s="462"/>
      <c r="I3" s="462"/>
      <c r="J3" s="6"/>
    </row>
    <row r="4" spans="1:10" ht="14.5" x14ac:dyDescent="0.25">
      <c r="A4" s="462" t="s">
        <v>901</v>
      </c>
      <c r="B4" s="462"/>
      <c r="C4" s="462"/>
      <c r="D4" s="462"/>
      <c r="E4" s="462"/>
      <c r="F4" s="462"/>
      <c r="G4" s="462"/>
      <c r="H4" s="462"/>
      <c r="I4" s="462"/>
    </row>
    <row r="5" spans="1:10" ht="14.5" x14ac:dyDescent="0.25">
      <c r="A5" s="462" t="s">
        <v>909</v>
      </c>
      <c r="B5" s="462"/>
      <c r="C5" s="462"/>
      <c r="D5" s="462"/>
      <c r="E5" s="462"/>
      <c r="F5" s="462"/>
      <c r="G5" s="462"/>
      <c r="H5" s="462"/>
      <c r="I5" s="462"/>
    </row>
    <row r="6" spans="1:10" s="37" customFormat="1" ht="42" customHeight="1" x14ac:dyDescent="0.25">
      <c r="A6" s="150" t="s">
        <v>810</v>
      </c>
      <c r="B6" s="155" t="s">
        <v>188</v>
      </c>
      <c r="C6" s="155" t="s">
        <v>990</v>
      </c>
      <c r="D6" s="155" t="s">
        <v>985</v>
      </c>
      <c r="E6" s="155" t="s">
        <v>986</v>
      </c>
      <c r="F6" s="155" t="s">
        <v>991</v>
      </c>
      <c r="G6" s="155" t="s">
        <v>987</v>
      </c>
      <c r="H6" s="155" t="s">
        <v>988</v>
      </c>
      <c r="I6" s="155" t="s">
        <v>989</v>
      </c>
      <c r="J6" s="44"/>
    </row>
    <row r="7" spans="1:10" ht="6.75" customHeight="1" x14ac:dyDescent="0.25">
      <c r="A7" s="194"/>
      <c r="B7" s="195"/>
      <c r="C7" s="196"/>
      <c r="D7" s="196"/>
      <c r="E7" s="196"/>
      <c r="F7" s="197"/>
      <c r="G7" s="196"/>
    </row>
    <row r="8" spans="1:10" ht="15" customHeight="1" x14ac:dyDescent="0.25">
      <c r="A8" s="157" t="s">
        <v>188</v>
      </c>
      <c r="B8" s="70">
        <f t="shared" ref="B8:B35" si="0">SUM(C8:I8)</f>
        <v>936</v>
      </c>
      <c r="C8" s="70">
        <f t="shared" ref="C8:I8" si="1">SUM(C9:C35)</f>
        <v>76</v>
      </c>
      <c r="D8" s="70">
        <f t="shared" si="1"/>
        <v>312</v>
      </c>
      <c r="E8" s="70">
        <f t="shared" si="1"/>
        <v>6</v>
      </c>
      <c r="F8" s="70">
        <f>SUM(F9:F35)</f>
        <v>491</v>
      </c>
      <c r="G8" s="70">
        <f>SUM(G9:G35)</f>
        <v>3</v>
      </c>
      <c r="H8" s="70">
        <f t="shared" si="1"/>
        <v>1</v>
      </c>
      <c r="I8" s="70">
        <f t="shared" si="1"/>
        <v>47</v>
      </c>
      <c r="J8" s="158"/>
    </row>
    <row r="9" spans="1:10" x14ac:dyDescent="0.25">
      <c r="A9" s="27" t="s">
        <v>280</v>
      </c>
      <c r="B9" s="71">
        <f t="shared" si="0"/>
        <v>81</v>
      </c>
      <c r="C9" s="71">
        <v>1</v>
      </c>
      <c r="D9" s="71">
        <v>7</v>
      </c>
      <c r="E9" s="71">
        <v>0</v>
      </c>
      <c r="F9" s="71">
        <v>72</v>
      </c>
      <c r="G9" s="71">
        <v>0</v>
      </c>
      <c r="H9" s="71">
        <v>1</v>
      </c>
      <c r="I9" s="71">
        <v>0</v>
      </c>
    </row>
    <row r="10" spans="1:10" x14ac:dyDescent="0.25">
      <c r="A10" s="27" t="s">
        <v>281</v>
      </c>
      <c r="B10" s="71">
        <f t="shared" si="0"/>
        <v>13</v>
      </c>
      <c r="C10" s="71">
        <v>0</v>
      </c>
      <c r="D10" s="71">
        <v>1</v>
      </c>
      <c r="E10" s="71">
        <v>1</v>
      </c>
      <c r="F10" s="71">
        <v>11</v>
      </c>
      <c r="G10" s="71">
        <v>0</v>
      </c>
      <c r="H10" s="71" t="s">
        <v>191</v>
      </c>
      <c r="I10" s="71">
        <v>0</v>
      </c>
    </row>
    <row r="11" spans="1:10" x14ac:dyDescent="0.25">
      <c r="A11" s="27" t="s">
        <v>282</v>
      </c>
      <c r="B11" s="71">
        <f t="shared" si="0"/>
        <v>205</v>
      </c>
      <c r="C11" s="71">
        <v>6</v>
      </c>
      <c r="D11" s="71">
        <v>104</v>
      </c>
      <c r="E11" s="71">
        <v>0</v>
      </c>
      <c r="F11" s="71">
        <v>77</v>
      </c>
      <c r="G11" s="71">
        <v>0</v>
      </c>
      <c r="H11" s="71">
        <v>0</v>
      </c>
      <c r="I11" s="71">
        <v>18</v>
      </c>
    </row>
    <row r="12" spans="1:10" x14ac:dyDescent="0.25">
      <c r="A12" s="27" t="s">
        <v>283</v>
      </c>
      <c r="B12" s="71">
        <f t="shared" si="0"/>
        <v>40</v>
      </c>
      <c r="C12" s="71">
        <v>10</v>
      </c>
      <c r="D12" s="71">
        <v>12</v>
      </c>
      <c r="E12" s="71">
        <v>5</v>
      </c>
      <c r="F12" s="71">
        <v>13</v>
      </c>
      <c r="G12" s="71">
        <v>0</v>
      </c>
      <c r="H12" s="71" t="s">
        <v>191</v>
      </c>
      <c r="I12" s="71">
        <v>0</v>
      </c>
    </row>
    <row r="13" spans="1:10" x14ac:dyDescent="0.25">
      <c r="A13" s="27" t="s">
        <v>284</v>
      </c>
      <c r="B13" s="71">
        <f t="shared" si="0"/>
        <v>5</v>
      </c>
      <c r="C13" s="71">
        <v>0</v>
      </c>
      <c r="D13" s="71">
        <v>2</v>
      </c>
      <c r="E13" s="71" t="s">
        <v>191</v>
      </c>
      <c r="F13" s="71">
        <v>3</v>
      </c>
      <c r="G13" s="71">
        <v>0</v>
      </c>
      <c r="H13" s="71" t="s">
        <v>191</v>
      </c>
      <c r="I13" s="71">
        <v>0</v>
      </c>
    </row>
    <row r="14" spans="1:10" x14ac:dyDescent="0.25">
      <c r="A14" s="27" t="s">
        <v>285</v>
      </c>
      <c r="B14" s="71">
        <f t="shared" si="0"/>
        <v>12</v>
      </c>
      <c r="C14" s="71">
        <v>0</v>
      </c>
      <c r="D14" s="71">
        <v>2</v>
      </c>
      <c r="E14" s="71" t="s">
        <v>191</v>
      </c>
      <c r="F14" s="71">
        <v>10</v>
      </c>
      <c r="G14" s="71">
        <v>0</v>
      </c>
      <c r="H14" s="71" t="s">
        <v>191</v>
      </c>
      <c r="I14" s="71">
        <v>0</v>
      </c>
    </row>
    <row r="15" spans="1:10" x14ac:dyDescent="0.25">
      <c r="A15" s="27" t="s">
        <v>286</v>
      </c>
      <c r="B15" s="71">
        <f t="shared" si="0"/>
        <v>0</v>
      </c>
      <c r="C15" s="71">
        <v>0</v>
      </c>
      <c r="D15" s="71">
        <v>0</v>
      </c>
      <c r="E15" s="71" t="s">
        <v>191</v>
      </c>
      <c r="F15" s="71">
        <v>0</v>
      </c>
      <c r="G15" s="71">
        <v>0</v>
      </c>
      <c r="H15" s="71" t="s">
        <v>191</v>
      </c>
      <c r="I15" s="71" t="s">
        <v>191</v>
      </c>
    </row>
    <row r="16" spans="1:10" x14ac:dyDescent="0.25">
      <c r="A16" s="27" t="s">
        <v>287</v>
      </c>
      <c r="B16" s="71">
        <f t="shared" si="0"/>
        <v>163</v>
      </c>
      <c r="C16" s="71">
        <v>9</v>
      </c>
      <c r="D16" s="71">
        <v>25</v>
      </c>
      <c r="E16" s="71">
        <v>0</v>
      </c>
      <c r="F16" s="71">
        <v>128</v>
      </c>
      <c r="G16" s="71">
        <v>1</v>
      </c>
      <c r="H16" s="71">
        <v>0</v>
      </c>
      <c r="I16" s="71">
        <v>0</v>
      </c>
    </row>
    <row r="17" spans="1:9" x14ac:dyDescent="0.25">
      <c r="A17" s="27" t="s">
        <v>288</v>
      </c>
      <c r="B17" s="71">
        <f t="shared" si="0"/>
        <v>42</v>
      </c>
      <c r="C17" s="71">
        <v>2</v>
      </c>
      <c r="D17" s="71">
        <v>15</v>
      </c>
      <c r="E17" s="71" t="s">
        <v>191</v>
      </c>
      <c r="F17" s="71">
        <v>25</v>
      </c>
      <c r="G17" s="71">
        <v>0</v>
      </c>
      <c r="H17" s="71" t="s">
        <v>191</v>
      </c>
      <c r="I17" s="71">
        <v>0</v>
      </c>
    </row>
    <row r="18" spans="1:9" x14ac:dyDescent="0.25">
      <c r="A18" s="27" t="s">
        <v>289</v>
      </c>
      <c r="B18" s="71">
        <f t="shared" si="0"/>
        <v>65</v>
      </c>
      <c r="C18" s="71">
        <v>12</v>
      </c>
      <c r="D18" s="71">
        <v>14</v>
      </c>
      <c r="E18" s="71">
        <v>0</v>
      </c>
      <c r="F18" s="71">
        <v>37</v>
      </c>
      <c r="G18" s="71">
        <v>2</v>
      </c>
      <c r="H18" s="71" t="s">
        <v>191</v>
      </c>
      <c r="I18" s="71">
        <v>0</v>
      </c>
    </row>
    <row r="19" spans="1:9" x14ac:dyDescent="0.25">
      <c r="A19" s="27" t="s">
        <v>290</v>
      </c>
      <c r="B19" s="71">
        <f t="shared" si="0"/>
        <v>59</v>
      </c>
      <c r="C19" s="71">
        <v>0</v>
      </c>
      <c r="D19" s="71">
        <v>13</v>
      </c>
      <c r="E19" s="71" t="s">
        <v>191</v>
      </c>
      <c r="F19" s="71">
        <v>24</v>
      </c>
      <c r="G19" s="71">
        <v>0</v>
      </c>
      <c r="H19" s="71" t="s">
        <v>191</v>
      </c>
      <c r="I19" s="71">
        <v>22</v>
      </c>
    </row>
    <row r="20" spans="1:9" x14ac:dyDescent="0.25">
      <c r="A20" s="27" t="s">
        <v>291</v>
      </c>
      <c r="B20" s="71">
        <f t="shared" si="0"/>
        <v>26</v>
      </c>
      <c r="C20" s="71">
        <v>3</v>
      </c>
      <c r="D20" s="71">
        <v>2</v>
      </c>
      <c r="E20" s="71" t="s">
        <v>191</v>
      </c>
      <c r="F20" s="71">
        <v>21</v>
      </c>
      <c r="G20" s="71">
        <v>0</v>
      </c>
      <c r="H20" s="71">
        <v>0</v>
      </c>
      <c r="I20" s="71" t="s">
        <v>191</v>
      </c>
    </row>
    <row r="21" spans="1:9" x14ac:dyDescent="0.25">
      <c r="A21" s="27" t="s">
        <v>292</v>
      </c>
      <c r="B21" s="71">
        <f t="shared" si="0"/>
        <v>4</v>
      </c>
      <c r="C21" s="71">
        <v>2</v>
      </c>
      <c r="D21" s="71">
        <v>2</v>
      </c>
      <c r="E21" s="71" t="s">
        <v>191</v>
      </c>
      <c r="F21" s="71">
        <v>0</v>
      </c>
      <c r="G21" s="71">
        <v>0</v>
      </c>
      <c r="H21" s="71" t="s">
        <v>191</v>
      </c>
      <c r="I21" s="71">
        <v>0</v>
      </c>
    </row>
    <row r="22" spans="1:9" x14ac:dyDescent="0.25">
      <c r="A22" s="27" t="s">
        <v>293</v>
      </c>
      <c r="B22" s="71">
        <f t="shared" si="0"/>
        <v>68</v>
      </c>
      <c r="C22" s="71">
        <v>4</v>
      </c>
      <c r="D22" s="71">
        <v>50</v>
      </c>
      <c r="E22" s="71" t="s">
        <v>191</v>
      </c>
      <c r="F22" s="71">
        <v>14</v>
      </c>
      <c r="G22" s="71">
        <v>0</v>
      </c>
      <c r="H22" s="71">
        <v>0</v>
      </c>
      <c r="I22" s="71" t="s">
        <v>191</v>
      </c>
    </row>
    <row r="23" spans="1:9" x14ac:dyDescent="0.25">
      <c r="A23" s="27" t="s">
        <v>294</v>
      </c>
      <c r="B23" s="71">
        <f t="shared" si="0"/>
        <v>3</v>
      </c>
      <c r="C23" s="71">
        <v>0</v>
      </c>
      <c r="D23" s="71">
        <v>0</v>
      </c>
      <c r="E23" s="71" t="s">
        <v>191</v>
      </c>
      <c r="F23" s="71">
        <v>3</v>
      </c>
      <c r="G23" s="71">
        <v>0</v>
      </c>
      <c r="H23" s="71" t="s">
        <v>191</v>
      </c>
      <c r="I23" s="71">
        <v>0</v>
      </c>
    </row>
    <row r="24" spans="1:9" x14ac:dyDescent="0.25">
      <c r="A24" s="27" t="s">
        <v>295</v>
      </c>
      <c r="B24" s="71">
        <f t="shared" si="0"/>
        <v>16</v>
      </c>
      <c r="C24" s="71">
        <v>13</v>
      </c>
      <c r="D24" s="71">
        <v>0</v>
      </c>
      <c r="E24" s="71">
        <v>0</v>
      </c>
      <c r="F24" s="71">
        <v>3</v>
      </c>
      <c r="G24" s="71">
        <v>0</v>
      </c>
      <c r="H24" s="71">
        <v>0</v>
      </c>
      <c r="I24" s="71" t="s">
        <v>191</v>
      </c>
    </row>
    <row r="25" spans="1:9" x14ac:dyDescent="0.25">
      <c r="A25" s="27" t="s">
        <v>296</v>
      </c>
      <c r="B25" s="71">
        <f t="shared" si="0"/>
        <v>2</v>
      </c>
      <c r="C25" s="71">
        <v>0</v>
      </c>
      <c r="D25" s="71">
        <v>2</v>
      </c>
      <c r="E25" s="71" t="s">
        <v>191</v>
      </c>
      <c r="F25" s="71">
        <v>0</v>
      </c>
      <c r="G25" s="71">
        <v>0</v>
      </c>
      <c r="H25" s="71" t="s">
        <v>191</v>
      </c>
      <c r="I25" s="71">
        <v>0</v>
      </c>
    </row>
    <row r="26" spans="1:9" x14ac:dyDescent="0.25">
      <c r="A26" s="27" t="s">
        <v>297</v>
      </c>
      <c r="B26" s="71">
        <f t="shared" si="0"/>
        <v>53</v>
      </c>
      <c r="C26" s="71">
        <v>7</v>
      </c>
      <c r="D26" s="71">
        <v>44</v>
      </c>
      <c r="E26" s="71" t="s">
        <v>191</v>
      </c>
      <c r="F26" s="71">
        <v>2</v>
      </c>
      <c r="G26" s="71">
        <v>0</v>
      </c>
      <c r="H26" s="71" t="s">
        <v>191</v>
      </c>
      <c r="I26" s="71">
        <v>0</v>
      </c>
    </row>
    <row r="27" spans="1:9" x14ac:dyDescent="0.25">
      <c r="A27" s="27" t="s">
        <v>298</v>
      </c>
      <c r="B27" s="71">
        <f t="shared" si="0"/>
        <v>2</v>
      </c>
      <c r="C27" s="71">
        <v>2</v>
      </c>
      <c r="D27" s="71">
        <v>0</v>
      </c>
      <c r="E27" s="71" t="s">
        <v>191</v>
      </c>
      <c r="F27" s="71">
        <v>0</v>
      </c>
      <c r="G27" s="71">
        <v>0</v>
      </c>
      <c r="H27" s="71">
        <v>0</v>
      </c>
      <c r="I27" s="71">
        <v>0</v>
      </c>
    </row>
    <row r="28" spans="1:9" x14ac:dyDescent="0.25">
      <c r="A28" s="27" t="s">
        <v>299</v>
      </c>
      <c r="B28" s="71">
        <f t="shared" si="0"/>
        <v>34</v>
      </c>
      <c r="C28" s="71">
        <v>0</v>
      </c>
      <c r="D28" s="71">
        <v>0</v>
      </c>
      <c r="E28" s="71">
        <v>0</v>
      </c>
      <c r="F28" s="71">
        <v>34</v>
      </c>
      <c r="G28" s="71">
        <v>0</v>
      </c>
      <c r="H28" s="71">
        <v>0</v>
      </c>
      <c r="I28" s="71">
        <v>0</v>
      </c>
    </row>
    <row r="29" spans="1:9" x14ac:dyDescent="0.25">
      <c r="A29" s="27" t="s">
        <v>300</v>
      </c>
      <c r="B29" s="71">
        <f t="shared" si="0"/>
        <v>6</v>
      </c>
      <c r="C29" s="71">
        <v>0</v>
      </c>
      <c r="D29" s="71">
        <v>4</v>
      </c>
      <c r="E29" s="71" t="s">
        <v>191</v>
      </c>
      <c r="F29" s="71">
        <v>2</v>
      </c>
      <c r="G29" s="71">
        <v>0</v>
      </c>
      <c r="H29" s="71">
        <v>0</v>
      </c>
      <c r="I29" s="71">
        <v>0</v>
      </c>
    </row>
    <row r="30" spans="1:9" x14ac:dyDescent="0.25">
      <c r="A30" s="27" t="s">
        <v>301</v>
      </c>
      <c r="B30" s="71">
        <f t="shared" si="0"/>
        <v>0</v>
      </c>
      <c r="C30" s="71">
        <v>0</v>
      </c>
      <c r="D30" s="71">
        <v>0</v>
      </c>
      <c r="E30" s="71" t="s">
        <v>191</v>
      </c>
      <c r="F30" s="71">
        <v>0</v>
      </c>
      <c r="G30" s="71">
        <v>0</v>
      </c>
      <c r="H30" s="71" t="s">
        <v>191</v>
      </c>
      <c r="I30" s="71" t="s">
        <v>191</v>
      </c>
    </row>
    <row r="31" spans="1:9" x14ac:dyDescent="0.25">
      <c r="A31" s="27" t="s">
        <v>302</v>
      </c>
      <c r="B31" s="71">
        <f t="shared" si="0"/>
        <v>8</v>
      </c>
      <c r="C31" s="71">
        <v>0</v>
      </c>
      <c r="D31" s="71">
        <v>2</v>
      </c>
      <c r="E31" s="71" t="s">
        <v>191</v>
      </c>
      <c r="F31" s="71">
        <v>6</v>
      </c>
      <c r="G31" s="71">
        <v>0</v>
      </c>
      <c r="H31" s="71" t="s">
        <v>191</v>
      </c>
      <c r="I31" s="71">
        <v>0</v>
      </c>
    </row>
    <row r="32" spans="1:9" x14ac:dyDescent="0.25">
      <c r="A32" s="27" t="s">
        <v>303</v>
      </c>
      <c r="B32" s="71">
        <f t="shared" si="0"/>
        <v>0</v>
      </c>
      <c r="C32" s="71">
        <v>0</v>
      </c>
      <c r="D32" s="71">
        <v>0</v>
      </c>
      <c r="E32" s="71" t="s">
        <v>191</v>
      </c>
      <c r="F32" s="71">
        <v>0</v>
      </c>
      <c r="G32" s="71">
        <v>0</v>
      </c>
      <c r="H32" s="71" t="s">
        <v>191</v>
      </c>
      <c r="I32" s="71">
        <v>0</v>
      </c>
    </row>
    <row r="33" spans="1:9" x14ac:dyDescent="0.25">
      <c r="A33" s="27" t="s">
        <v>304</v>
      </c>
      <c r="B33" s="71">
        <f t="shared" si="0"/>
        <v>11</v>
      </c>
      <c r="C33" s="71">
        <v>5</v>
      </c>
      <c r="D33" s="71">
        <v>6</v>
      </c>
      <c r="E33" s="71" t="s">
        <v>191</v>
      </c>
      <c r="F33" s="71">
        <v>0</v>
      </c>
      <c r="G33" s="71">
        <v>0</v>
      </c>
      <c r="H33" s="71" t="s">
        <v>191</v>
      </c>
      <c r="I33" s="71">
        <v>0</v>
      </c>
    </row>
    <row r="34" spans="1:9" x14ac:dyDescent="0.25">
      <c r="A34" s="27" t="s">
        <v>305</v>
      </c>
      <c r="B34" s="71">
        <f t="shared" si="0"/>
        <v>11</v>
      </c>
      <c r="C34" s="71">
        <v>0</v>
      </c>
      <c r="D34" s="71">
        <v>5</v>
      </c>
      <c r="E34" s="71" t="s">
        <v>191</v>
      </c>
      <c r="F34" s="71">
        <v>6</v>
      </c>
      <c r="G34" s="71">
        <v>0</v>
      </c>
      <c r="H34" s="71" t="s">
        <v>191</v>
      </c>
      <c r="I34" s="71">
        <v>0</v>
      </c>
    </row>
    <row r="35" spans="1:9" ht="13.5" thickBot="1" x14ac:dyDescent="0.3">
      <c r="A35" s="27" t="s">
        <v>306</v>
      </c>
      <c r="B35" s="71">
        <f t="shared" si="0"/>
        <v>7</v>
      </c>
      <c r="C35" s="71">
        <v>0</v>
      </c>
      <c r="D35" s="71">
        <v>0</v>
      </c>
      <c r="E35" s="71" t="s">
        <v>191</v>
      </c>
      <c r="F35" s="71">
        <v>0</v>
      </c>
      <c r="G35" s="71">
        <v>0</v>
      </c>
      <c r="H35" s="71" t="s">
        <v>191</v>
      </c>
      <c r="I35" s="71">
        <v>7</v>
      </c>
    </row>
    <row r="36" spans="1:9" ht="14.25" customHeight="1" x14ac:dyDescent="0.25">
      <c r="A36" s="500" t="s">
        <v>748</v>
      </c>
      <c r="B36" s="500"/>
      <c r="C36" s="500"/>
      <c r="D36" s="500"/>
      <c r="E36" s="500"/>
      <c r="F36" s="500"/>
      <c r="G36" s="500"/>
      <c r="H36" s="500"/>
      <c r="I36" s="500"/>
    </row>
    <row r="37" spans="1:9" ht="14.25" customHeight="1" x14ac:dyDescent="0.25">
      <c r="A37" s="501"/>
      <c r="B37" s="501"/>
      <c r="C37" s="501"/>
      <c r="D37" s="501"/>
      <c r="E37" s="501"/>
      <c r="F37" s="501"/>
      <c r="G37" s="501"/>
      <c r="H37" s="501"/>
      <c r="I37" s="501"/>
    </row>
    <row r="38" spans="1:9" ht="12.75" customHeight="1" x14ac:dyDescent="0.25">
      <c r="A38" s="4" t="s">
        <v>786</v>
      </c>
    </row>
    <row r="39" spans="1:9" ht="15.75" customHeight="1" x14ac:dyDescent="0.25">
      <c r="A39" s="4" t="s">
        <v>262</v>
      </c>
      <c r="H39" s="4"/>
      <c r="I39" s="4"/>
    </row>
    <row r="40" spans="1:9" x14ac:dyDescent="0.25">
      <c r="A40" s="501"/>
      <c r="B40" s="501"/>
      <c r="C40" s="501"/>
      <c r="D40" s="501"/>
      <c r="E40" s="501"/>
      <c r="F40" s="501"/>
      <c r="G40" s="501"/>
    </row>
  </sheetData>
  <mergeCells count="7">
    <mergeCell ref="A40:G40"/>
    <mergeCell ref="A1:I1"/>
    <mergeCell ref="A2:I2"/>
    <mergeCell ref="A3:I3"/>
    <mergeCell ref="A4:I4"/>
    <mergeCell ref="A5:I5"/>
    <mergeCell ref="A36:I37"/>
  </mergeCells>
  <conditionalFormatting sqref="B8:I8">
    <cfRule type="cellIs" dxfId="38" priority="1" operator="equal">
      <formula>0</formula>
    </cfRule>
  </conditionalFormatting>
  <hyperlinks>
    <hyperlink ref="J2" location="Contenido!A1" display="Contenido" xr:uid="{E3DF62B8-AAC1-43BC-A64C-B1833AAAE9D9}"/>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B66CB-7B6B-4892-B5A6-15288EF4CCA7}">
  <sheetPr codeName="Hoja186">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811</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119F2595-0D3D-41B7-BEFB-327C6844408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9D5E-7A4E-4F41-998C-A17F836C100D}">
  <sheetPr codeName="Hoja187">
    <tabColor rgb="FFAFCAFF"/>
    <pageSetUpPr fitToPage="1"/>
  </sheetPr>
  <dimension ref="A1:P28"/>
  <sheetViews>
    <sheetView showGridLines="0" showOutlineSymbols="0" showWhiteSpace="0" zoomScaleNormal="100" workbookViewId="0">
      <selection activeCell="A28" sqref="A28"/>
    </sheetView>
  </sheetViews>
  <sheetFormatPr baseColWidth="10" defaultColWidth="11" defaultRowHeight="13" x14ac:dyDescent="0.25"/>
  <cols>
    <col min="1" max="1" width="9.83203125" style="173" customWidth="1"/>
    <col min="2" max="9" width="9.58203125" style="180" customWidth="1"/>
    <col min="10" max="16384" width="11" style="8"/>
  </cols>
  <sheetData>
    <row r="1" spans="1:16" ht="14.5" x14ac:dyDescent="0.25">
      <c r="A1" s="416" t="s">
        <v>825</v>
      </c>
      <c r="B1" s="416"/>
      <c r="C1" s="416"/>
      <c r="D1" s="416"/>
      <c r="E1" s="416"/>
      <c r="F1" s="416"/>
      <c r="G1" s="416"/>
      <c r="H1" s="416"/>
      <c r="I1" s="416"/>
      <c r="J1" s="19"/>
    </row>
    <row r="2" spans="1:16" ht="15" customHeight="1" x14ac:dyDescent="0.25">
      <c r="A2" s="416" t="s">
        <v>813</v>
      </c>
      <c r="B2" s="416"/>
      <c r="C2" s="416"/>
      <c r="D2" s="416"/>
      <c r="E2" s="416"/>
      <c r="F2" s="416"/>
      <c r="G2" s="416"/>
      <c r="H2" s="416"/>
      <c r="I2" s="416"/>
      <c r="J2" s="91" t="s">
        <v>0</v>
      </c>
    </row>
    <row r="3" spans="1:16" ht="15" customHeight="1" x14ac:dyDescent="0.25">
      <c r="A3" s="416" t="s">
        <v>814</v>
      </c>
      <c r="B3" s="416"/>
      <c r="C3" s="416"/>
      <c r="D3" s="416"/>
      <c r="E3" s="416"/>
      <c r="F3" s="416"/>
      <c r="G3" s="416"/>
      <c r="H3" s="416"/>
      <c r="I3" s="416"/>
      <c r="J3" s="6"/>
    </row>
    <row r="4" spans="1:16" ht="14.5" x14ac:dyDescent="0.25">
      <c r="A4" s="416" t="s">
        <v>901</v>
      </c>
      <c r="B4" s="416"/>
      <c r="C4" s="416"/>
      <c r="D4" s="416"/>
      <c r="E4" s="416"/>
      <c r="F4" s="416"/>
      <c r="G4" s="416"/>
      <c r="H4" s="416"/>
      <c r="I4" s="416"/>
    </row>
    <row r="5" spans="1:16" ht="14.5" x14ac:dyDescent="0.25">
      <c r="A5" s="416" t="s">
        <v>908</v>
      </c>
      <c r="B5" s="416"/>
      <c r="C5" s="416"/>
      <c r="D5" s="416"/>
      <c r="E5" s="416"/>
      <c r="F5" s="416"/>
      <c r="G5" s="416"/>
      <c r="H5" s="416"/>
      <c r="I5" s="416"/>
    </row>
    <row r="6" spans="1:16" ht="19.899999999999999" customHeight="1" x14ac:dyDescent="0.25">
      <c r="A6" s="505" t="s">
        <v>815</v>
      </c>
      <c r="B6" s="316"/>
      <c r="C6" s="316"/>
      <c r="D6" s="317"/>
      <c r="E6" s="316"/>
      <c r="F6" s="504" t="s">
        <v>229</v>
      </c>
      <c r="G6" s="504"/>
      <c r="H6" s="504"/>
      <c r="I6" s="317"/>
      <c r="J6" s="44"/>
    </row>
    <row r="7" spans="1:16" ht="37.9" customHeight="1" x14ac:dyDescent="0.25">
      <c r="A7" s="505"/>
      <c r="B7" s="381" t="s">
        <v>188</v>
      </c>
      <c r="C7" s="96" t="s">
        <v>1044</v>
      </c>
      <c r="D7" s="155" t="s">
        <v>985</v>
      </c>
      <c r="E7" s="96" t="s">
        <v>1040</v>
      </c>
      <c r="F7" s="96" t="s">
        <v>1042</v>
      </c>
      <c r="G7" s="382" t="s">
        <v>816</v>
      </c>
      <c r="H7" s="381" t="s">
        <v>817</v>
      </c>
      <c r="I7" s="383" t="s">
        <v>1043</v>
      </c>
    </row>
    <row r="8" spans="1:16" x14ac:dyDescent="0.25">
      <c r="J8" s="158"/>
    </row>
    <row r="9" spans="1:16" ht="15.75" customHeight="1" x14ac:dyDescent="0.25">
      <c r="A9" s="42">
        <v>2010</v>
      </c>
      <c r="B9" s="71">
        <f>+C9+D9+E9+F9+I9</f>
        <v>8240</v>
      </c>
      <c r="C9" s="71">
        <v>2809</v>
      </c>
      <c r="D9" s="71">
        <v>4077</v>
      </c>
      <c r="E9" s="71">
        <v>5</v>
      </c>
      <c r="F9" s="71">
        <f>+G9+H9</f>
        <v>843</v>
      </c>
      <c r="G9" s="71">
        <v>778</v>
      </c>
      <c r="H9" s="71">
        <v>65</v>
      </c>
      <c r="I9" s="71">
        <v>506</v>
      </c>
      <c r="K9" s="7"/>
      <c r="L9" s="7"/>
      <c r="M9" s="7"/>
      <c r="N9" s="7"/>
      <c r="O9" s="7"/>
      <c r="P9" s="7"/>
    </row>
    <row r="10" spans="1:16" ht="15.75" customHeight="1" x14ac:dyDescent="0.25">
      <c r="A10" s="42">
        <v>2011</v>
      </c>
      <c r="B10" s="71">
        <f t="shared" ref="B10:B23" si="0">+C10+D10+E10+F10+I10</f>
        <v>8274</v>
      </c>
      <c r="C10" s="71">
        <v>2818</v>
      </c>
      <c r="D10" s="71">
        <v>4070</v>
      </c>
      <c r="E10" s="71">
        <v>5</v>
      </c>
      <c r="F10" s="71">
        <f t="shared" ref="F10:F20" si="1">+G10+H10</f>
        <v>869</v>
      </c>
      <c r="G10" s="71">
        <v>790</v>
      </c>
      <c r="H10" s="71">
        <v>79</v>
      </c>
      <c r="I10" s="71">
        <v>512</v>
      </c>
      <c r="K10" s="7"/>
      <c r="L10" s="7"/>
      <c r="M10" s="7"/>
      <c r="N10" s="7"/>
      <c r="O10" s="7"/>
      <c r="P10" s="7"/>
    </row>
    <row r="11" spans="1:16" ht="15.75" customHeight="1" x14ac:dyDescent="0.25">
      <c r="A11" s="42">
        <v>2012</v>
      </c>
      <c r="B11" s="71">
        <f t="shared" si="0"/>
        <v>8297</v>
      </c>
      <c r="C11" s="71">
        <v>2831</v>
      </c>
      <c r="D11" s="71">
        <v>4063</v>
      </c>
      <c r="E11" s="71">
        <v>5</v>
      </c>
      <c r="F11" s="71">
        <f t="shared" si="1"/>
        <v>909</v>
      </c>
      <c r="G11" s="71">
        <v>808</v>
      </c>
      <c r="H11" s="71">
        <v>101</v>
      </c>
      <c r="I11" s="71">
        <v>489</v>
      </c>
      <c r="K11" s="7"/>
      <c r="L11" s="7"/>
      <c r="M11" s="7"/>
      <c r="N11" s="7"/>
      <c r="O11" s="7"/>
      <c r="P11" s="7"/>
    </row>
    <row r="12" spans="1:16" ht="15.75" customHeight="1" x14ac:dyDescent="0.25">
      <c r="A12" s="42">
        <v>2013</v>
      </c>
      <c r="B12" s="71">
        <f t="shared" si="0"/>
        <v>8370</v>
      </c>
      <c r="C12" s="71">
        <v>2862</v>
      </c>
      <c r="D12" s="71">
        <v>4069</v>
      </c>
      <c r="E12" s="71">
        <v>3</v>
      </c>
      <c r="F12" s="71">
        <f t="shared" si="1"/>
        <v>951</v>
      </c>
      <c r="G12" s="71">
        <v>824</v>
      </c>
      <c r="H12" s="71">
        <v>127</v>
      </c>
      <c r="I12" s="71">
        <v>485</v>
      </c>
      <c r="K12" s="7"/>
      <c r="L12" s="7"/>
      <c r="M12" s="7"/>
      <c r="N12" s="7"/>
      <c r="O12" s="7"/>
      <c r="P12" s="7"/>
    </row>
    <row r="13" spans="1:16" ht="15.75" customHeight="1" x14ac:dyDescent="0.25">
      <c r="A13" s="42">
        <v>2014</v>
      </c>
      <c r="B13" s="71">
        <f t="shared" si="0"/>
        <v>8397</v>
      </c>
      <c r="C13" s="71">
        <v>2888</v>
      </c>
      <c r="D13" s="71">
        <v>4054</v>
      </c>
      <c r="E13" s="71">
        <v>3</v>
      </c>
      <c r="F13" s="71">
        <f t="shared" si="1"/>
        <v>964</v>
      </c>
      <c r="G13" s="71">
        <v>824</v>
      </c>
      <c r="H13" s="71">
        <v>140</v>
      </c>
      <c r="I13" s="71">
        <v>488</v>
      </c>
      <c r="K13" s="7"/>
      <c r="L13" s="7"/>
      <c r="M13" s="7"/>
      <c r="N13" s="7"/>
      <c r="O13" s="7"/>
      <c r="P13" s="7"/>
    </row>
    <row r="14" spans="1:16" ht="15.75" customHeight="1" x14ac:dyDescent="0.25">
      <c r="A14" s="42">
        <v>2015</v>
      </c>
      <c r="B14" s="71">
        <f t="shared" si="0"/>
        <v>8454</v>
      </c>
      <c r="C14" s="71">
        <v>2946</v>
      </c>
      <c r="D14" s="71">
        <v>4055</v>
      </c>
      <c r="E14" s="71">
        <v>3</v>
      </c>
      <c r="F14" s="71">
        <f t="shared" si="1"/>
        <v>966</v>
      </c>
      <c r="G14" s="71">
        <v>825</v>
      </c>
      <c r="H14" s="71">
        <v>141</v>
      </c>
      <c r="I14" s="71">
        <v>484</v>
      </c>
      <c r="K14" s="7"/>
      <c r="L14" s="7"/>
      <c r="M14" s="7"/>
      <c r="N14" s="7"/>
      <c r="O14" s="7"/>
      <c r="P14" s="7"/>
    </row>
    <row r="15" spans="1:16" ht="15.75" customHeight="1" x14ac:dyDescent="0.25">
      <c r="A15" s="42">
        <v>2016</v>
      </c>
      <c r="B15" s="71">
        <f t="shared" si="0"/>
        <v>8502</v>
      </c>
      <c r="C15" s="71">
        <v>2985</v>
      </c>
      <c r="D15" s="71">
        <v>4053</v>
      </c>
      <c r="E15" s="71">
        <v>3</v>
      </c>
      <c r="F15" s="71">
        <f t="shared" si="1"/>
        <v>973</v>
      </c>
      <c r="G15" s="71">
        <v>830</v>
      </c>
      <c r="H15" s="71">
        <v>143</v>
      </c>
      <c r="I15" s="71">
        <v>488</v>
      </c>
      <c r="K15" s="7"/>
      <c r="L15" s="7"/>
      <c r="M15" s="7"/>
      <c r="N15" s="7"/>
      <c r="O15" s="7"/>
      <c r="P15" s="7"/>
    </row>
    <row r="16" spans="1:16" ht="15.75" customHeight="1" x14ac:dyDescent="0.25">
      <c r="A16" s="42">
        <v>2017</v>
      </c>
      <c r="B16" s="71">
        <f t="shared" si="0"/>
        <v>8540</v>
      </c>
      <c r="C16" s="71">
        <v>3039</v>
      </c>
      <c r="D16" s="71">
        <v>4048</v>
      </c>
      <c r="E16" s="71">
        <v>3</v>
      </c>
      <c r="F16" s="71">
        <f t="shared" si="1"/>
        <v>980</v>
      </c>
      <c r="G16" s="71">
        <v>837</v>
      </c>
      <c r="H16" s="71">
        <v>143</v>
      </c>
      <c r="I16" s="71">
        <v>470</v>
      </c>
      <c r="K16" s="7"/>
      <c r="L16" s="7"/>
      <c r="M16" s="7"/>
      <c r="N16" s="7"/>
      <c r="O16" s="7"/>
      <c r="P16" s="7"/>
    </row>
    <row r="17" spans="1:16" ht="15.75" customHeight="1" x14ac:dyDescent="0.25">
      <c r="A17" s="42">
        <v>2018</v>
      </c>
      <c r="B17" s="71">
        <f t="shared" si="0"/>
        <v>8787</v>
      </c>
      <c r="C17" s="71">
        <v>3310</v>
      </c>
      <c r="D17" s="71">
        <v>4039</v>
      </c>
      <c r="E17" s="71">
        <v>3</v>
      </c>
      <c r="F17" s="71">
        <f t="shared" si="1"/>
        <v>980</v>
      </c>
      <c r="G17" s="71">
        <v>837</v>
      </c>
      <c r="H17" s="71">
        <v>143</v>
      </c>
      <c r="I17" s="71">
        <v>455</v>
      </c>
      <c r="K17" s="7"/>
      <c r="L17" s="7"/>
      <c r="M17" s="7"/>
      <c r="N17" s="7"/>
      <c r="O17" s="7"/>
      <c r="P17" s="7"/>
    </row>
    <row r="18" spans="1:16" ht="15.75" customHeight="1" x14ac:dyDescent="0.25">
      <c r="A18" s="42">
        <v>2019</v>
      </c>
      <c r="B18" s="71">
        <f t="shared" si="0"/>
        <v>8925</v>
      </c>
      <c r="C18" s="71">
        <v>3466</v>
      </c>
      <c r="D18" s="71">
        <v>4039</v>
      </c>
      <c r="E18" s="71">
        <v>3</v>
      </c>
      <c r="F18" s="71">
        <f t="shared" si="1"/>
        <v>984</v>
      </c>
      <c r="G18" s="71">
        <v>839</v>
      </c>
      <c r="H18" s="71">
        <v>145</v>
      </c>
      <c r="I18" s="71">
        <v>433</v>
      </c>
      <c r="K18" s="7"/>
      <c r="L18" s="7"/>
      <c r="M18" s="7"/>
      <c r="N18" s="7"/>
      <c r="O18" s="7"/>
      <c r="P18" s="7"/>
    </row>
    <row r="19" spans="1:16" ht="15.75" customHeight="1" x14ac:dyDescent="0.25">
      <c r="A19" s="42">
        <v>2020</v>
      </c>
      <c r="B19" s="71">
        <f t="shared" si="0"/>
        <v>9042</v>
      </c>
      <c r="C19" s="71">
        <v>3613</v>
      </c>
      <c r="D19" s="71">
        <v>4035</v>
      </c>
      <c r="E19" s="71">
        <v>3</v>
      </c>
      <c r="F19" s="71">
        <f t="shared" si="1"/>
        <v>984</v>
      </c>
      <c r="G19" s="71">
        <v>841</v>
      </c>
      <c r="H19" s="71">
        <v>143</v>
      </c>
      <c r="I19" s="71">
        <v>407</v>
      </c>
      <c r="K19" s="7"/>
      <c r="L19" s="7"/>
      <c r="M19" s="7"/>
      <c r="N19" s="7"/>
      <c r="O19" s="7"/>
      <c r="P19" s="7"/>
    </row>
    <row r="20" spans="1:16" ht="15.75" customHeight="1" x14ac:dyDescent="0.25">
      <c r="A20" s="42">
        <v>2021</v>
      </c>
      <c r="B20" s="71">
        <f t="shared" si="0"/>
        <v>9109</v>
      </c>
      <c r="C20" s="71">
        <v>3705</v>
      </c>
      <c r="D20" s="71">
        <v>4026</v>
      </c>
      <c r="E20" s="71">
        <v>3</v>
      </c>
      <c r="F20" s="71">
        <f t="shared" si="1"/>
        <v>980</v>
      </c>
      <c r="G20" s="71">
        <v>837</v>
      </c>
      <c r="H20" s="71">
        <v>143</v>
      </c>
      <c r="I20" s="71">
        <v>395</v>
      </c>
      <c r="K20" s="7"/>
      <c r="L20" s="7"/>
      <c r="M20" s="7"/>
      <c r="N20" s="7"/>
      <c r="O20" s="7"/>
      <c r="P20" s="7"/>
    </row>
    <row r="21" spans="1:16" ht="15.75" customHeight="1" x14ac:dyDescent="0.25">
      <c r="A21" s="42">
        <v>2022</v>
      </c>
      <c r="B21" s="71">
        <f t="shared" si="0"/>
        <v>9178</v>
      </c>
      <c r="C21" s="71">
        <v>3774</v>
      </c>
      <c r="D21" s="71">
        <v>4032</v>
      </c>
      <c r="E21" s="71">
        <v>3</v>
      </c>
      <c r="F21" s="71">
        <f>+G21+H21</f>
        <v>983</v>
      </c>
      <c r="G21" s="71">
        <v>840</v>
      </c>
      <c r="H21" s="71">
        <v>143</v>
      </c>
      <c r="I21" s="71">
        <v>386</v>
      </c>
      <c r="K21" s="7"/>
      <c r="L21" s="7"/>
      <c r="M21" s="7"/>
      <c r="N21" s="7"/>
      <c r="O21" s="7"/>
      <c r="P21" s="7"/>
    </row>
    <row r="22" spans="1:16" ht="15.75" customHeight="1" x14ac:dyDescent="0.25">
      <c r="A22" s="42">
        <v>2023</v>
      </c>
      <c r="B22" s="71">
        <f t="shared" si="0"/>
        <v>9183</v>
      </c>
      <c r="C22" s="71">
        <v>3782</v>
      </c>
      <c r="D22" s="71">
        <v>4023</v>
      </c>
      <c r="E22" s="71">
        <v>3</v>
      </c>
      <c r="F22" s="71">
        <f>+G22+H22</f>
        <v>990</v>
      </c>
      <c r="G22" s="71">
        <v>847</v>
      </c>
      <c r="H22" s="71">
        <v>143</v>
      </c>
      <c r="I22" s="71">
        <f>357+28</f>
        <v>385</v>
      </c>
      <c r="K22" s="7"/>
      <c r="L22" s="7"/>
      <c r="M22" s="7"/>
      <c r="N22" s="7"/>
      <c r="O22" s="7"/>
      <c r="P22" s="7"/>
    </row>
    <row r="23" spans="1:16" ht="15.75" customHeight="1" x14ac:dyDescent="0.25">
      <c r="A23" s="42">
        <v>2024</v>
      </c>
      <c r="B23" s="71">
        <f t="shared" si="0"/>
        <v>9219</v>
      </c>
      <c r="C23" s="71">
        <v>3817</v>
      </c>
      <c r="D23" s="71">
        <v>4017</v>
      </c>
      <c r="E23" s="71">
        <v>3</v>
      </c>
      <c r="F23" s="71">
        <f>+G23+H23</f>
        <v>998</v>
      </c>
      <c r="G23" s="71">
        <v>850</v>
      </c>
      <c r="H23" s="71">
        <v>148</v>
      </c>
      <c r="I23" s="71">
        <v>384</v>
      </c>
      <c r="K23" s="7"/>
      <c r="L23" s="7"/>
      <c r="M23" s="7"/>
      <c r="N23" s="7"/>
      <c r="O23" s="7"/>
      <c r="P23" s="7"/>
    </row>
    <row r="24" spans="1:16" ht="15.75" customHeight="1" thickBot="1" x14ac:dyDescent="0.3">
      <c r="A24" s="42">
        <v>2025</v>
      </c>
      <c r="B24" s="71">
        <f t="shared" ref="B24" si="2">+C24+D24+E24+F24+I24</f>
        <v>9265</v>
      </c>
      <c r="C24" s="71">
        <v>3858</v>
      </c>
      <c r="D24" s="71">
        <v>4015</v>
      </c>
      <c r="E24" s="71">
        <v>3</v>
      </c>
      <c r="F24" s="71">
        <f>+G24+H24</f>
        <v>1003</v>
      </c>
      <c r="G24" s="71">
        <v>855</v>
      </c>
      <c r="H24" s="71">
        <v>148</v>
      </c>
      <c r="I24" s="71">
        <v>386</v>
      </c>
      <c r="K24" s="7"/>
      <c r="L24" s="7"/>
      <c r="M24" s="7"/>
      <c r="N24" s="7"/>
      <c r="O24" s="7"/>
      <c r="P24" s="7"/>
    </row>
    <row r="25" spans="1:16" ht="15" customHeight="1" x14ac:dyDescent="0.25">
      <c r="A25" s="88" t="s">
        <v>307</v>
      </c>
      <c r="B25" s="88"/>
      <c r="C25" s="88"/>
      <c r="D25" s="88"/>
      <c r="E25" s="88"/>
      <c r="F25" s="88"/>
      <c r="G25" s="88"/>
      <c r="H25" s="88"/>
      <c r="I25" s="88"/>
    </row>
    <row r="26" spans="1:16" ht="15" customHeight="1" x14ac:dyDescent="0.25">
      <c r="A26" s="54" t="s">
        <v>308</v>
      </c>
      <c r="B26" s="54"/>
      <c r="C26" s="54"/>
      <c r="D26" s="54"/>
      <c r="E26" s="54"/>
      <c r="F26" s="54"/>
      <c r="G26" s="54"/>
      <c r="H26" s="54"/>
      <c r="I26" s="54"/>
    </row>
    <row r="27" spans="1:16" ht="28.5" customHeight="1" x14ac:dyDescent="0.25">
      <c r="A27" s="414" t="s">
        <v>818</v>
      </c>
      <c r="B27" s="414"/>
      <c r="C27" s="414"/>
      <c r="D27" s="414"/>
      <c r="E27" s="414"/>
      <c r="F27" s="414"/>
      <c r="G27" s="414"/>
      <c r="H27" s="414"/>
      <c r="I27" s="414"/>
    </row>
    <row r="28" spans="1:16" ht="15" customHeight="1" x14ac:dyDescent="0.25">
      <c r="A28" s="4" t="s">
        <v>262</v>
      </c>
    </row>
  </sheetData>
  <mergeCells count="8">
    <mergeCell ref="A27:I27"/>
    <mergeCell ref="A1:I1"/>
    <mergeCell ref="A2:I2"/>
    <mergeCell ref="A3:I3"/>
    <mergeCell ref="A4:I4"/>
    <mergeCell ref="A5:I5"/>
    <mergeCell ref="F6:H6"/>
    <mergeCell ref="A6:A7"/>
  </mergeCells>
  <conditionalFormatting sqref="B9:P24">
    <cfRule type="cellIs" dxfId="37" priority="1" operator="equal">
      <formula>0</formula>
    </cfRule>
  </conditionalFormatting>
  <hyperlinks>
    <hyperlink ref="J2" location="Contenido!A1" display="Contenido" xr:uid="{EE5DCC6C-D2A8-4B75-8A0E-A0B1C03026AE}"/>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7DFC-BC44-4B98-B8B9-2E3B8B8DD0AA}">
  <sheetPr codeName="Hoja19">
    <tabColor rgb="FFAFCAFF"/>
    <pageSetUpPr fitToPage="1"/>
  </sheetPr>
  <dimension ref="A1:P44"/>
  <sheetViews>
    <sheetView showGridLines="0" showOutlineSymbols="0" showWhiteSpace="0" workbookViewId="0">
      <selection activeCell="C35" sqref="C35"/>
    </sheetView>
  </sheetViews>
  <sheetFormatPr baseColWidth="10" defaultColWidth="11" defaultRowHeight="13" x14ac:dyDescent="0.25"/>
  <cols>
    <col min="1" max="1" width="18" style="173" customWidth="1"/>
    <col min="2" max="11" width="10.5" style="176" customWidth="1"/>
    <col min="12" max="12" width="11" style="60" customWidth="1"/>
    <col min="13" max="13" width="8.75" style="47" customWidth="1"/>
    <col min="14" max="16" width="8.75" style="8" customWidth="1"/>
    <col min="17" max="16384" width="11" style="8"/>
  </cols>
  <sheetData>
    <row r="1" spans="1:14" ht="14.5" x14ac:dyDescent="0.25">
      <c r="A1" s="416" t="s">
        <v>310</v>
      </c>
      <c r="B1" s="416"/>
      <c r="C1" s="416"/>
      <c r="D1" s="416"/>
      <c r="E1" s="416"/>
      <c r="F1" s="416"/>
      <c r="G1" s="416"/>
      <c r="H1" s="416"/>
      <c r="I1" s="416"/>
      <c r="J1" s="416"/>
      <c r="K1" s="416"/>
      <c r="L1" s="19"/>
    </row>
    <row r="2" spans="1:14" ht="15" customHeight="1" x14ac:dyDescent="0.25">
      <c r="A2" s="426" t="s">
        <v>219</v>
      </c>
      <c r="B2" s="426"/>
      <c r="C2" s="426"/>
      <c r="D2" s="426"/>
      <c r="E2" s="426"/>
      <c r="F2" s="426"/>
      <c r="G2" s="426"/>
      <c r="H2" s="426"/>
      <c r="I2" s="426"/>
      <c r="J2" s="426"/>
      <c r="K2" s="426"/>
      <c r="L2" s="91" t="s">
        <v>0</v>
      </c>
    </row>
    <row r="3" spans="1:14" ht="15" customHeight="1" x14ac:dyDescent="0.25">
      <c r="A3" s="416" t="s">
        <v>272</v>
      </c>
      <c r="B3" s="416"/>
      <c r="C3" s="416"/>
      <c r="D3" s="416"/>
      <c r="E3" s="416"/>
      <c r="F3" s="416"/>
      <c r="G3" s="416"/>
      <c r="H3" s="416"/>
      <c r="I3" s="416"/>
      <c r="J3" s="416"/>
      <c r="K3" s="416"/>
      <c r="L3" s="19"/>
    </row>
    <row r="4" spans="1:14" ht="14.5" x14ac:dyDescent="0.25">
      <c r="A4" s="416" t="s">
        <v>900</v>
      </c>
      <c r="B4" s="416"/>
      <c r="C4" s="416"/>
      <c r="D4" s="416"/>
      <c r="E4" s="416"/>
      <c r="F4" s="416"/>
      <c r="G4" s="416"/>
      <c r="H4" s="416"/>
      <c r="I4" s="416"/>
      <c r="J4" s="416"/>
      <c r="K4" s="416"/>
    </row>
    <row r="5" spans="1:14" ht="14.5" x14ac:dyDescent="0.25">
      <c r="A5" s="416" t="s">
        <v>909</v>
      </c>
      <c r="B5" s="416"/>
      <c r="C5" s="416"/>
      <c r="D5" s="416"/>
      <c r="E5" s="416"/>
      <c r="F5" s="416"/>
      <c r="G5" s="416"/>
      <c r="H5" s="416"/>
      <c r="I5" s="416"/>
      <c r="J5" s="416"/>
      <c r="K5" s="416"/>
      <c r="L5" s="5"/>
    </row>
    <row r="6" spans="1:14" ht="18.75" customHeight="1" x14ac:dyDescent="0.25">
      <c r="A6" s="431" t="s">
        <v>273</v>
      </c>
      <c r="B6" s="103"/>
      <c r="C6" s="103"/>
      <c r="D6" s="103"/>
      <c r="E6" s="103"/>
      <c r="F6" s="432" t="s">
        <v>229</v>
      </c>
      <c r="G6" s="432"/>
      <c r="H6" s="432"/>
      <c r="I6" s="432"/>
      <c r="J6" s="432"/>
      <c r="K6" s="103"/>
      <c r="L6" s="5"/>
    </row>
    <row r="7" spans="1:14" ht="27.5" x14ac:dyDescent="0.25">
      <c r="A7" s="431"/>
      <c r="B7" s="104" t="s">
        <v>188</v>
      </c>
      <c r="C7" s="105" t="s">
        <v>274</v>
      </c>
      <c r="D7" s="106" t="s">
        <v>30</v>
      </c>
      <c r="E7" s="105" t="s">
        <v>275</v>
      </c>
      <c r="F7" s="106" t="s">
        <v>276</v>
      </c>
      <c r="G7" s="105" t="s">
        <v>277</v>
      </c>
      <c r="H7" s="105" t="s">
        <v>236</v>
      </c>
      <c r="I7" s="105" t="s">
        <v>278</v>
      </c>
      <c r="J7" s="107" t="s">
        <v>247</v>
      </c>
      <c r="K7" s="107" t="s">
        <v>279</v>
      </c>
    </row>
    <row r="8" spans="1:14" x14ac:dyDescent="0.25">
      <c r="L8" s="5"/>
    </row>
    <row r="9" spans="1:14" s="54" customFormat="1" ht="14.25" customHeight="1" x14ac:dyDescent="0.25">
      <c r="A9" s="24" t="s">
        <v>188</v>
      </c>
      <c r="B9" s="325">
        <f>+C9+D9+E9+F9+K9</f>
        <v>838193</v>
      </c>
      <c r="C9" s="325">
        <f>SUM(C10:C36)</f>
        <v>98204</v>
      </c>
      <c r="D9" s="325">
        <f t="shared" ref="D9:K9" si="0">SUM(D10:D36)</f>
        <v>381114</v>
      </c>
      <c r="E9" s="325">
        <f t="shared" si="0"/>
        <v>252</v>
      </c>
      <c r="F9" s="325">
        <f t="shared" si="0"/>
        <v>343677</v>
      </c>
      <c r="G9" s="325">
        <f t="shared" si="0"/>
        <v>202434</v>
      </c>
      <c r="H9" s="325">
        <f t="shared" si="0"/>
        <v>102717</v>
      </c>
      <c r="I9" s="325">
        <f t="shared" si="0"/>
        <v>21999</v>
      </c>
      <c r="J9" s="325">
        <f t="shared" si="0"/>
        <v>16527</v>
      </c>
      <c r="K9" s="325">
        <f t="shared" si="0"/>
        <v>14946</v>
      </c>
      <c r="L9" s="5"/>
      <c r="M9" s="207"/>
    </row>
    <row r="10" spans="1:14" s="54" customFormat="1" ht="14.25" customHeight="1" x14ac:dyDescent="0.25">
      <c r="A10" s="27" t="s">
        <v>280</v>
      </c>
      <c r="B10" s="326">
        <v>41741</v>
      </c>
      <c r="C10" s="326">
        <v>4910</v>
      </c>
      <c r="D10" s="326">
        <v>20357</v>
      </c>
      <c r="E10" s="326" t="s">
        <v>191</v>
      </c>
      <c r="F10" s="326">
        <f t="shared" ref="F10:F20" si="1">SUM(G10:J10)</f>
        <v>15888</v>
      </c>
      <c r="G10" s="326">
        <v>10995</v>
      </c>
      <c r="H10" s="326">
        <v>3836</v>
      </c>
      <c r="I10" s="326">
        <v>476</v>
      </c>
      <c r="J10" s="326">
        <v>581</v>
      </c>
      <c r="K10" s="71">
        <v>586</v>
      </c>
      <c r="L10" s="5"/>
      <c r="M10" s="304"/>
      <c r="N10" s="304"/>
    </row>
    <row r="11" spans="1:14" s="54" customFormat="1" ht="14.25" customHeight="1" x14ac:dyDescent="0.25">
      <c r="A11" s="27" t="s">
        <v>281</v>
      </c>
      <c r="B11" s="326">
        <v>38900</v>
      </c>
      <c r="C11" s="326">
        <v>4062</v>
      </c>
      <c r="D11" s="326">
        <v>16465</v>
      </c>
      <c r="E11" s="326" t="s">
        <v>191</v>
      </c>
      <c r="F11" s="326">
        <f t="shared" si="1"/>
        <v>17117</v>
      </c>
      <c r="G11" s="326">
        <v>12412</v>
      </c>
      <c r="H11" s="326">
        <v>2920</v>
      </c>
      <c r="I11" s="326">
        <v>1097</v>
      </c>
      <c r="J11" s="326">
        <v>688</v>
      </c>
      <c r="K11" s="71">
        <v>1256</v>
      </c>
      <c r="L11" s="60"/>
      <c r="M11" s="304"/>
      <c r="N11" s="304"/>
    </row>
    <row r="12" spans="1:14" s="54" customFormat="1" ht="14.25" customHeight="1" x14ac:dyDescent="0.25">
      <c r="A12" s="27" t="s">
        <v>282</v>
      </c>
      <c r="B12" s="326">
        <v>36484</v>
      </c>
      <c r="C12" s="326">
        <v>4483</v>
      </c>
      <c r="D12" s="326">
        <v>17493</v>
      </c>
      <c r="E12" s="326">
        <v>63</v>
      </c>
      <c r="F12" s="326">
        <f t="shared" si="1"/>
        <v>13530</v>
      </c>
      <c r="G12" s="326">
        <v>10870</v>
      </c>
      <c r="H12" s="326">
        <v>2166</v>
      </c>
      <c r="I12" s="326" t="s">
        <v>191</v>
      </c>
      <c r="J12" s="326">
        <v>494</v>
      </c>
      <c r="K12" s="71">
        <v>915</v>
      </c>
      <c r="L12" s="60"/>
      <c r="M12" s="304"/>
      <c r="N12" s="304"/>
    </row>
    <row r="13" spans="1:14" s="54" customFormat="1" ht="14.25" customHeight="1" x14ac:dyDescent="0.25">
      <c r="A13" s="27" t="s">
        <v>283</v>
      </c>
      <c r="B13" s="326">
        <v>51869</v>
      </c>
      <c r="C13" s="326">
        <v>5417</v>
      </c>
      <c r="D13" s="326">
        <v>21381</v>
      </c>
      <c r="E13" s="326" t="s">
        <v>191</v>
      </c>
      <c r="F13" s="326">
        <f t="shared" si="1"/>
        <v>23877</v>
      </c>
      <c r="G13" s="326">
        <v>11349</v>
      </c>
      <c r="H13" s="326">
        <v>10041</v>
      </c>
      <c r="I13" s="326">
        <v>1029</v>
      </c>
      <c r="J13" s="326">
        <v>1458</v>
      </c>
      <c r="K13" s="71">
        <v>1194</v>
      </c>
      <c r="L13" s="60"/>
      <c r="M13" s="304"/>
      <c r="N13" s="304"/>
    </row>
    <row r="14" spans="1:14" s="54" customFormat="1" ht="14.25" customHeight="1" x14ac:dyDescent="0.25">
      <c r="A14" s="27" t="s">
        <v>284</v>
      </c>
      <c r="B14" s="326">
        <v>12886</v>
      </c>
      <c r="C14" s="326">
        <v>1440</v>
      </c>
      <c r="D14" s="326">
        <v>5366</v>
      </c>
      <c r="E14" s="326" t="s">
        <v>191</v>
      </c>
      <c r="F14" s="326">
        <f t="shared" si="1"/>
        <v>5879</v>
      </c>
      <c r="G14" s="326">
        <v>2979</v>
      </c>
      <c r="H14" s="326">
        <v>2325</v>
      </c>
      <c r="I14" s="326">
        <v>382</v>
      </c>
      <c r="J14" s="326">
        <v>193</v>
      </c>
      <c r="K14" s="71">
        <v>201</v>
      </c>
    </row>
    <row r="15" spans="1:14" s="54" customFormat="1" ht="14.25" customHeight="1" x14ac:dyDescent="0.25">
      <c r="A15" s="27" t="s">
        <v>285</v>
      </c>
      <c r="B15" s="326">
        <v>30983</v>
      </c>
      <c r="C15" s="326">
        <v>3588</v>
      </c>
      <c r="D15" s="326">
        <v>13459</v>
      </c>
      <c r="E15" s="326" t="s">
        <v>191</v>
      </c>
      <c r="F15" s="326">
        <f t="shared" si="1"/>
        <v>13391</v>
      </c>
      <c r="G15" s="326">
        <v>7427</v>
      </c>
      <c r="H15" s="326">
        <v>3831</v>
      </c>
      <c r="I15" s="326">
        <v>1354</v>
      </c>
      <c r="J15" s="326">
        <v>779</v>
      </c>
      <c r="K15" s="71">
        <v>545</v>
      </c>
      <c r="M15" s="304"/>
      <c r="N15" s="304"/>
    </row>
    <row r="16" spans="1:14" s="54" customFormat="1" ht="14.25" customHeight="1" x14ac:dyDescent="0.25">
      <c r="A16" s="27" t="s">
        <v>286</v>
      </c>
      <c r="B16" s="326">
        <v>7701</v>
      </c>
      <c r="C16" s="326">
        <v>1002</v>
      </c>
      <c r="D16" s="326">
        <v>3347</v>
      </c>
      <c r="E16" s="326" t="s">
        <v>191</v>
      </c>
      <c r="F16" s="326">
        <f t="shared" si="1"/>
        <v>3251</v>
      </c>
      <c r="G16" s="326">
        <v>1502</v>
      </c>
      <c r="H16" s="326">
        <v>1330</v>
      </c>
      <c r="I16" s="326">
        <v>166</v>
      </c>
      <c r="J16" s="326">
        <v>253</v>
      </c>
      <c r="K16" s="71">
        <v>101</v>
      </c>
    </row>
    <row r="17" spans="1:14" s="54" customFormat="1" ht="14.25" customHeight="1" x14ac:dyDescent="0.25">
      <c r="A17" s="27" t="s">
        <v>287</v>
      </c>
      <c r="B17" s="326">
        <v>79074</v>
      </c>
      <c r="C17" s="326">
        <v>9287</v>
      </c>
      <c r="D17" s="326">
        <v>34881</v>
      </c>
      <c r="E17" s="326" t="s">
        <v>191</v>
      </c>
      <c r="F17" s="326">
        <f t="shared" si="1"/>
        <v>33403</v>
      </c>
      <c r="G17" s="326">
        <v>20090</v>
      </c>
      <c r="H17" s="326">
        <v>9032</v>
      </c>
      <c r="I17" s="326">
        <v>2225</v>
      </c>
      <c r="J17" s="326">
        <v>2056</v>
      </c>
      <c r="K17" s="71">
        <v>1503</v>
      </c>
      <c r="M17" s="304"/>
      <c r="N17" s="304"/>
    </row>
    <row r="18" spans="1:14" s="54" customFormat="1" ht="14.25" customHeight="1" x14ac:dyDescent="0.25">
      <c r="A18" s="27" t="s">
        <v>288</v>
      </c>
      <c r="B18" s="326">
        <v>36849</v>
      </c>
      <c r="C18" s="326">
        <v>4542</v>
      </c>
      <c r="D18" s="326">
        <v>16386</v>
      </c>
      <c r="E18" s="326" t="s">
        <v>191</v>
      </c>
      <c r="F18" s="326">
        <f t="shared" si="1"/>
        <v>15342</v>
      </c>
      <c r="G18" s="326">
        <v>9663</v>
      </c>
      <c r="H18" s="326">
        <v>3822</v>
      </c>
      <c r="I18" s="326">
        <v>1368</v>
      </c>
      <c r="J18" s="326">
        <v>489</v>
      </c>
      <c r="K18" s="71">
        <v>579</v>
      </c>
      <c r="M18" s="304"/>
      <c r="N18" s="304"/>
    </row>
    <row r="19" spans="1:14" s="54" customFormat="1" ht="14.25" customHeight="1" x14ac:dyDescent="0.25">
      <c r="A19" s="27" t="s">
        <v>289</v>
      </c>
      <c r="B19" s="326">
        <v>53614</v>
      </c>
      <c r="C19" s="326">
        <v>6670</v>
      </c>
      <c r="D19" s="326">
        <v>26120</v>
      </c>
      <c r="E19" s="326" t="s">
        <v>191</v>
      </c>
      <c r="F19" s="326">
        <f t="shared" si="1"/>
        <v>20127</v>
      </c>
      <c r="G19" s="326">
        <v>10704</v>
      </c>
      <c r="H19" s="326">
        <v>8389</v>
      </c>
      <c r="I19" s="326" t="s">
        <v>191</v>
      </c>
      <c r="J19" s="326">
        <v>1034</v>
      </c>
      <c r="K19" s="71">
        <v>697</v>
      </c>
      <c r="L19" s="202"/>
      <c r="M19" s="304"/>
      <c r="N19" s="304"/>
    </row>
    <row r="20" spans="1:14" s="54" customFormat="1" ht="14.25" customHeight="1" x14ac:dyDescent="0.25">
      <c r="A20" s="27" t="s">
        <v>290</v>
      </c>
      <c r="B20" s="326">
        <v>17767</v>
      </c>
      <c r="C20" s="326">
        <v>2359</v>
      </c>
      <c r="D20" s="326">
        <v>8919</v>
      </c>
      <c r="E20" s="326" t="s">
        <v>191</v>
      </c>
      <c r="F20" s="326">
        <f t="shared" si="1"/>
        <v>6392</v>
      </c>
      <c r="G20" s="326">
        <v>4114</v>
      </c>
      <c r="H20" s="326">
        <v>2030</v>
      </c>
      <c r="I20" s="326" t="s">
        <v>191</v>
      </c>
      <c r="J20" s="326">
        <v>248</v>
      </c>
      <c r="K20" s="71">
        <v>97</v>
      </c>
    </row>
    <row r="21" spans="1:14" s="54" customFormat="1" ht="14.25" customHeight="1" x14ac:dyDescent="0.25">
      <c r="A21" s="27" t="s">
        <v>291</v>
      </c>
      <c r="B21" s="326">
        <v>66253</v>
      </c>
      <c r="C21" s="326">
        <v>7682</v>
      </c>
      <c r="D21" s="326">
        <v>30147</v>
      </c>
      <c r="E21" s="326">
        <v>100</v>
      </c>
      <c r="F21" s="326">
        <f t="shared" ref="F21:F36" si="2">SUM(G21:J21)</f>
        <v>26964</v>
      </c>
      <c r="G21" s="326">
        <v>17071</v>
      </c>
      <c r="H21" s="326">
        <v>6090</v>
      </c>
      <c r="I21" s="326">
        <v>3003</v>
      </c>
      <c r="J21" s="326">
        <v>800</v>
      </c>
      <c r="K21" s="71">
        <v>1360</v>
      </c>
      <c r="M21" s="304"/>
      <c r="N21" s="304"/>
    </row>
    <row r="22" spans="1:14" s="54" customFormat="1" ht="14.25" customHeight="1" x14ac:dyDescent="0.25">
      <c r="A22" s="27" t="s">
        <v>292</v>
      </c>
      <c r="B22" s="326">
        <v>18529</v>
      </c>
      <c r="C22" s="326">
        <v>2257</v>
      </c>
      <c r="D22" s="326">
        <v>8689</v>
      </c>
      <c r="E22" s="326" t="s">
        <v>191</v>
      </c>
      <c r="F22" s="326">
        <f t="shared" si="2"/>
        <v>7255</v>
      </c>
      <c r="G22" s="326">
        <v>5883</v>
      </c>
      <c r="H22" s="326">
        <v>928</v>
      </c>
      <c r="I22" s="326">
        <v>268</v>
      </c>
      <c r="J22" s="326">
        <v>176</v>
      </c>
      <c r="K22" s="71">
        <v>328</v>
      </c>
      <c r="M22" s="304"/>
      <c r="N22" s="304"/>
    </row>
    <row r="23" spans="1:14" s="54" customFormat="1" ht="14.25" customHeight="1" x14ac:dyDescent="0.25">
      <c r="A23" s="27" t="s">
        <v>293</v>
      </c>
      <c r="B23" s="326">
        <v>56021</v>
      </c>
      <c r="C23" s="326">
        <v>5900</v>
      </c>
      <c r="D23" s="326">
        <v>24631</v>
      </c>
      <c r="E23" s="326">
        <v>89</v>
      </c>
      <c r="F23" s="326">
        <f t="shared" si="2"/>
        <v>24233</v>
      </c>
      <c r="G23" s="326">
        <v>14852</v>
      </c>
      <c r="H23" s="326">
        <v>7058</v>
      </c>
      <c r="I23" s="326">
        <v>1581</v>
      </c>
      <c r="J23" s="326">
        <v>742</v>
      </c>
      <c r="K23" s="71">
        <v>1168</v>
      </c>
      <c r="L23" s="202"/>
      <c r="M23" s="304"/>
      <c r="N23" s="304"/>
    </row>
    <row r="24" spans="1:14" s="54" customFormat="1" ht="14.25" customHeight="1" x14ac:dyDescent="0.25">
      <c r="A24" s="27" t="s">
        <v>294</v>
      </c>
      <c r="B24" s="326">
        <v>16611</v>
      </c>
      <c r="C24" s="326">
        <v>2177</v>
      </c>
      <c r="D24" s="326">
        <v>7936</v>
      </c>
      <c r="E24" s="326" t="s">
        <v>191</v>
      </c>
      <c r="F24" s="326">
        <f t="shared" si="2"/>
        <v>6352</v>
      </c>
      <c r="G24" s="326">
        <v>4177</v>
      </c>
      <c r="H24" s="326">
        <v>1159</v>
      </c>
      <c r="I24" s="326">
        <v>825</v>
      </c>
      <c r="J24" s="326">
        <v>191</v>
      </c>
      <c r="K24" s="71">
        <v>146</v>
      </c>
    </row>
    <row r="25" spans="1:14" s="54" customFormat="1" ht="14.25" customHeight="1" x14ac:dyDescent="0.25">
      <c r="A25" s="27" t="s">
        <v>295</v>
      </c>
      <c r="B25" s="326">
        <v>26187</v>
      </c>
      <c r="C25" s="326">
        <v>3039</v>
      </c>
      <c r="D25" s="326">
        <v>11778</v>
      </c>
      <c r="E25" s="326" t="s">
        <v>191</v>
      </c>
      <c r="F25" s="326">
        <f t="shared" si="2"/>
        <v>10803</v>
      </c>
      <c r="G25" s="326">
        <v>6770</v>
      </c>
      <c r="H25" s="326">
        <v>2455</v>
      </c>
      <c r="I25" s="326">
        <v>1057</v>
      </c>
      <c r="J25" s="326">
        <v>521</v>
      </c>
      <c r="K25" s="71">
        <v>567</v>
      </c>
      <c r="M25" s="304"/>
      <c r="N25" s="304"/>
    </row>
    <row r="26" spans="1:14" s="54" customFormat="1" ht="14.25" customHeight="1" x14ac:dyDescent="0.25">
      <c r="A26" s="27" t="s">
        <v>296</v>
      </c>
      <c r="B26" s="326">
        <v>14999</v>
      </c>
      <c r="C26" s="326">
        <v>1720</v>
      </c>
      <c r="D26" s="326">
        <v>6631</v>
      </c>
      <c r="E26" s="326" t="s">
        <v>191</v>
      </c>
      <c r="F26" s="326">
        <f t="shared" si="2"/>
        <v>6366</v>
      </c>
      <c r="G26" s="326">
        <v>2709</v>
      </c>
      <c r="H26" s="326">
        <v>2868</v>
      </c>
      <c r="I26" s="326">
        <v>126</v>
      </c>
      <c r="J26" s="326">
        <v>663</v>
      </c>
      <c r="K26" s="71">
        <v>282</v>
      </c>
    </row>
    <row r="27" spans="1:14" s="54" customFormat="1" ht="14.25" customHeight="1" x14ac:dyDescent="0.25">
      <c r="A27" s="27" t="s">
        <v>297</v>
      </c>
      <c r="B27" s="326">
        <v>22862</v>
      </c>
      <c r="C27" s="326">
        <v>2868</v>
      </c>
      <c r="D27" s="326">
        <v>10547</v>
      </c>
      <c r="E27" s="326" t="s">
        <v>191</v>
      </c>
      <c r="F27" s="326">
        <f t="shared" si="2"/>
        <v>8878</v>
      </c>
      <c r="G27" s="326">
        <v>3930</v>
      </c>
      <c r="H27" s="326">
        <v>4216</v>
      </c>
      <c r="I27" s="326">
        <v>90</v>
      </c>
      <c r="J27" s="326">
        <v>642</v>
      </c>
      <c r="K27" s="71">
        <v>569</v>
      </c>
    </row>
    <row r="28" spans="1:14" s="54" customFormat="1" ht="14.25" customHeight="1" x14ac:dyDescent="0.25">
      <c r="A28" s="27" t="s">
        <v>298</v>
      </c>
      <c r="B28" s="326">
        <v>13480</v>
      </c>
      <c r="C28" s="326">
        <v>1603</v>
      </c>
      <c r="D28" s="326">
        <v>6117</v>
      </c>
      <c r="E28" s="326" t="s">
        <v>191</v>
      </c>
      <c r="F28" s="326">
        <f t="shared" si="2"/>
        <v>5510</v>
      </c>
      <c r="G28" s="326">
        <v>3157</v>
      </c>
      <c r="H28" s="326">
        <v>1694</v>
      </c>
      <c r="I28" s="326">
        <v>371</v>
      </c>
      <c r="J28" s="326">
        <v>288</v>
      </c>
      <c r="K28" s="71">
        <v>250</v>
      </c>
      <c r="M28" s="198"/>
    </row>
    <row r="29" spans="1:14" s="54" customFormat="1" ht="14.25" customHeight="1" x14ac:dyDescent="0.25">
      <c r="A29" s="27" t="s">
        <v>299</v>
      </c>
      <c r="B29" s="326">
        <v>26611</v>
      </c>
      <c r="C29" s="326">
        <v>3421</v>
      </c>
      <c r="D29" s="326">
        <v>12336</v>
      </c>
      <c r="E29" s="326" t="s">
        <v>191</v>
      </c>
      <c r="F29" s="326">
        <f t="shared" si="2"/>
        <v>10412</v>
      </c>
      <c r="G29" s="326">
        <v>7462</v>
      </c>
      <c r="H29" s="326">
        <v>2181</v>
      </c>
      <c r="I29" s="326">
        <v>331</v>
      </c>
      <c r="J29" s="326">
        <v>438</v>
      </c>
      <c r="K29" s="71">
        <v>442</v>
      </c>
      <c r="M29" s="304"/>
      <c r="N29" s="304"/>
    </row>
    <row r="30" spans="1:14" s="54" customFormat="1" ht="14.25" customHeight="1" x14ac:dyDescent="0.25">
      <c r="A30" s="27" t="s">
        <v>300</v>
      </c>
      <c r="B30" s="326">
        <v>30647</v>
      </c>
      <c r="C30" s="326">
        <v>3319</v>
      </c>
      <c r="D30" s="326">
        <v>13061</v>
      </c>
      <c r="E30" s="326" t="s">
        <v>191</v>
      </c>
      <c r="F30" s="326">
        <f t="shared" si="2"/>
        <v>13647</v>
      </c>
      <c r="G30" s="326">
        <v>5289</v>
      </c>
      <c r="H30" s="326">
        <v>5322</v>
      </c>
      <c r="I30" s="326">
        <v>1960</v>
      </c>
      <c r="J30" s="326">
        <v>1076</v>
      </c>
      <c r="K30" s="71">
        <v>620</v>
      </c>
    </row>
    <row r="31" spans="1:14" s="54" customFormat="1" ht="14.25" customHeight="1" x14ac:dyDescent="0.25">
      <c r="A31" s="27" t="s">
        <v>301</v>
      </c>
      <c r="B31" s="326">
        <v>16532</v>
      </c>
      <c r="C31" s="326">
        <v>1918</v>
      </c>
      <c r="D31" s="326">
        <v>7463</v>
      </c>
      <c r="E31" s="326" t="s">
        <v>191</v>
      </c>
      <c r="F31" s="326">
        <f t="shared" si="2"/>
        <v>6963</v>
      </c>
      <c r="G31" s="326">
        <v>1190</v>
      </c>
      <c r="H31" s="326">
        <v>3979</v>
      </c>
      <c r="I31" s="326">
        <v>1328</v>
      </c>
      <c r="J31" s="326">
        <v>466</v>
      </c>
      <c r="K31" s="71">
        <v>188</v>
      </c>
      <c r="M31" s="198"/>
    </row>
    <row r="32" spans="1:14" s="54" customFormat="1" ht="14.25" customHeight="1" x14ac:dyDescent="0.25">
      <c r="A32" s="27" t="s">
        <v>302</v>
      </c>
      <c r="B32" s="326">
        <v>17662</v>
      </c>
      <c r="C32" s="326">
        <v>2100</v>
      </c>
      <c r="D32" s="326">
        <v>7939</v>
      </c>
      <c r="E32" s="326" t="s">
        <v>191</v>
      </c>
      <c r="F32" s="326">
        <f t="shared" si="2"/>
        <v>7439</v>
      </c>
      <c r="G32" s="326">
        <v>4542</v>
      </c>
      <c r="H32" s="326">
        <v>1649</v>
      </c>
      <c r="I32" s="326">
        <v>741</v>
      </c>
      <c r="J32" s="326">
        <v>507</v>
      </c>
      <c r="K32" s="71">
        <v>184</v>
      </c>
      <c r="M32" s="198"/>
    </row>
    <row r="33" spans="1:16" s="54" customFormat="1" ht="14.25" customHeight="1" x14ac:dyDescent="0.25">
      <c r="A33" s="27" t="s">
        <v>303</v>
      </c>
      <c r="B33" s="326">
        <v>6825</v>
      </c>
      <c r="C33" s="326">
        <v>864</v>
      </c>
      <c r="D33" s="326">
        <v>3159</v>
      </c>
      <c r="E33" s="326" t="s">
        <v>191</v>
      </c>
      <c r="F33" s="326">
        <f t="shared" si="2"/>
        <v>2696</v>
      </c>
      <c r="G33" s="326">
        <v>749</v>
      </c>
      <c r="H33" s="326">
        <v>1584</v>
      </c>
      <c r="I33" s="326" t="s">
        <v>191</v>
      </c>
      <c r="J33" s="326">
        <v>363</v>
      </c>
      <c r="K33" s="71">
        <v>106</v>
      </c>
      <c r="M33" s="198"/>
    </row>
    <row r="34" spans="1:16" s="54" customFormat="1" ht="14.25" customHeight="1" x14ac:dyDescent="0.25">
      <c r="A34" s="27" t="s">
        <v>304</v>
      </c>
      <c r="B34" s="326">
        <v>49191</v>
      </c>
      <c r="C34" s="326">
        <v>6041</v>
      </c>
      <c r="D34" s="326">
        <v>23454</v>
      </c>
      <c r="E34" s="326" t="s">
        <v>191</v>
      </c>
      <c r="F34" s="326">
        <f t="shared" si="2"/>
        <v>19278</v>
      </c>
      <c r="G34" s="326">
        <v>10682</v>
      </c>
      <c r="H34" s="326">
        <v>6129</v>
      </c>
      <c r="I34" s="326">
        <v>1330</v>
      </c>
      <c r="J34" s="326">
        <v>1137</v>
      </c>
      <c r="K34" s="71">
        <v>418</v>
      </c>
      <c r="M34" s="198"/>
    </row>
    <row r="35" spans="1:16" s="54" customFormat="1" ht="14.25" customHeight="1" x14ac:dyDescent="0.25">
      <c r="A35" s="27" t="s">
        <v>305</v>
      </c>
      <c r="B35" s="326">
        <v>39562</v>
      </c>
      <c r="C35" s="326">
        <v>4554</v>
      </c>
      <c r="D35" s="326">
        <v>18986</v>
      </c>
      <c r="E35" s="326" t="s">
        <v>191</v>
      </c>
      <c r="F35" s="326">
        <f t="shared" si="2"/>
        <v>15473</v>
      </c>
      <c r="G35" s="326">
        <v>10064</v>
      </c>
      <c r="H35" s="326">
        <v>4378</v>
      </c>
      <c r="I35" s="326">
        <v>787</v>
      </c>
      <c r="J35" s="326">
        <v>244</v>
      </c>
      <c r="K35" s="71">
        <v>549</v>
      </c>
      <c r="M35" s="304"/>
      <c r="N35" s="304"/>
    </row>
    <row r="36" spans="1:16" s="54" customFormat="1" ht="14.25" customHeight="1" thickBot="1" x14ac:dyDescent="0.3">
      <c r="A36" s="27" t="s">
        <v>306</v>
      </c>
      <c r="B36" s="337">
        <v>8353</v>
      </c>
      <c r="C36" s="337">
        <v>981</v>
      </c>
      <c r="D36" s="337">
        <v>4066</v>
      </c>
      <c r="E36" s="337" t="s">
        <v>191</v>
      </c>
      <c r="F36" s="337">
        <f t="shared" si="2"/>
        <v>3211</v>
      </c>
      <c r="G36" s="337">
        <v>1802</v>
      </c>
      <c r="H36" s="337">
        <v>1305</v>
      </c>
      <c r="I36" s="337">
        <v>104</v>
      </c>
      <c r="J36" s="337" t="s">
        <v>191</v>
      </c>
      <c r="K36" s="73">
        <v>95</v>
      </c>
      <c r="M36" s="198"/>
    </row>
    <row r="37" spans="1:16" ht="15" customHeight="1" x14ac:dyDescent="0.25">
      <c r="A37" s="415" t="s">
        <v>307</v>
      </c>
      <c r="B37" s="415"/>
      <c r="C37" s="415"/>
      <c r="D37" s="415"/>
      <c r="E37" s="415"/>
      <c r="F37" s="415"/>
      <c r="G37" s="415"/>
      <c r="H37" s="415"/>
      <c r="I37" s="415"/>
      <c r="J37" s="415"/>
      <c r="K37" s="415"/>
      <c r="L37" s="54"/>
    </row>
    <row r="38" spans="1:16" ht="15" customHeight="1" x14ac:dyDescent="0.25">
      <c r="A38" s="433" t="s">
        <v>308</v>
      </c>
      <c r="B38" s="433"/>
      <c r="C38" s="433"/>
      <c r="D38" s="433"/>
      <c r="E38" s="433"/>
      <c r="F38" s="433"/>
      <c r="G38" s="433"/>
      <c r="H38" s="433"/>
      <c r="I38" s="433"/>
      <c r="J38" s="433"/>
      <c r="K38" s="433"/>
      <c r="L38" s="54"/>
    </row>
    <row r="39" spans="1:16" ht="27.75" customHeight="1" x14ac:dyDescent="0.25">
      <c r="A39" s="414" t="s">
        <v>309</v>
      </c>
      <c r="B39" s="414"/>
      <c r="C39" s="414"/>
      <c r="D39" s="414"/>
      <c r="E39" s="414"/>
      <c r="F39" s="414"/>
      <c r="G39" s="414"/>
      <c r="H39" s="414"/>
      <c r="I39" s="414"/>
      <c r="J39" s="414"/>
      <c r="K39" s="414"/>
      <c r="L39" s="54"/>
    </row>
    <row r="40" spans="1:16" s="60" customFormat="1" ht="15" customHeight="1" x14ac:dyDescent="0.25">
      <c r="A40" s="179" t="s">
        <v>262</v>
      </c>
      <c r="B40" s="206"/>
      <c r="C40" s="206"/>
      <c r="D40" s="206"/>
      <c r="E40" s="206"/>
      <c r="F40" s="206"/>
      <c r="G40" s="206"/>
      <c r="H40" s="206"/>
      <c r="I40" s="206"/>
      <c r="J40" s="206"/>
      <c r="K40" s="206"/>
      <c r="L40" s="54"/>
      <c r="M40" s="206"/>
      <c r="N40" s="206"/>
      <c r="O40" s="206"/>
      <c r="P40" s="206"/>
    </row>
    <row r="41" spans="1:16" x14ac:dyDescent="0.25">
      <c r="L41" s="202"/>
    </row>
    <row r="42" spans="1:16" x14ac:dyDescent="0.25">
      <c r="L42" s="54"/>
    </row>
    <row r="43" spans="1:16" x14ac:dyDescent="0.25">
      <c r="L43" s="54"/>
    </row>
    <row r="44" spans="1:16" x14ac:dyDescent="0.25">
      <c r="L44" s="54"/>
    </row>
  </sheetData>
  <mergeCells count="10">
    <mergeCell ref="A39:K39"/>
    <mergeCell ref="A1:K1"/>
    <mergeCell ref="A2:K2"/>
    <mergeCell ref="A3:K3"/>
    <mergeCell ref="A4:K4"/>
    <mergeCell ref="A5:K5"/>
    <mergeCell ref="A6:A7"/>
    <mergeCell ref="F6:J6"/>
    <mergeCell ref="A37:K37"/>
    <mergeCell ref="A38:K38"/>
  </mergeCells>
  <hyperlinks>
    <hyperlink ref="L2" location="Contenido!A1" display="Contenido" xr:uid="{6753ECA6-4047-456B-89F3-B5F45B4FDB46}"/>
  </hyperlinks>
  <printOptions horizontalCentered="1"/>
  <pageMargins left="0.39370078740157483" right="0.39370078740157483" top="0.39370078740157483" bottom="0.39370078740157483" header="0.31496062992125984" footer="0.31496062992125984"/>
  <pageSetup paperSize="172" scale="97" orientation="landscape" r:id="rId1"/>
  <ignoredErrors>
    <ignoredError sqref="F10:F36" formulaRange="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4B992-65F6-4168-9AE7-73CA47E9D5E9}">
  <sheetPr codeName="Hoja188">
    <tabColor rgb="FFAFCAFF"/>
    <pageSetUpPr fitToPage="1"/>
  </sheetPr>
  <dimension ref="A1:P28"/>
  <sheetViews>
    <sheetView showGridLines="0" showOutlineSymbols="0" showWhiteSpace="0" zoomScaleNormal="100" workbookViewId="0">
      <selection activeCell="A27" sqref="A27"/>
    </sheetView>
  </sheetViews>
  <sheetFormatPr baseColWidth="10" defaultColWidth="11" defaultRowHeight="13" x14ac:dyDescent="0.25"/>
  <cols>
    <col min="1" max="1" width="9.83203125" style="173" customWidth="1"/>
    <col min="2" max="9" width="9.75" style="180" customWidth="1"/>
    <col min="10" max="16384" width="11" style="8"/>
  </cols>
  <sheetData>
    <row r="1" spans="1:16" ht="14.5" x14ac:dyDescent="0.25">
      <c r="A1" s="416" t="s">
        <v>826</v>
      </c>
      <c r="B1" s="416"/>
      <c r="C1" s="416"/>
      <c r="D1" s="416"/>
      <c r="E1" s="416"/>
      <c r="F1" s="416"/>
      <c r="G1" s="416"/>
      <c r="H1" s="416"/>
      <c r="I1" s="416"/>
      <c r="J1" s="19"/>
    </row>
    <row r="2" spans="1:16" ht="15" customHeight="1" x14ac:dyDescent="0.25">
      <c r="A2" s="416" t="s">
        <v>820</v>
      </c>
      <c r="B2" s="416"/>
      <c r="C2" s="416"/>
      <c r="D2" s="416"/>
      <c r="E2" s="416"/>
      <c r="F2" s="416"/>
      <c r="G2" s="416"/>
      <c r="H2" s="416"/>
      <c r="I2" s="416"/>
      <c r="J2" s="91" t="s">
        <v>0</v>
      </c>
    </row>
    <row r="3" spans="1:16" ht="15" customHeight="1" x14ac:dyDescent="0.25">
      <c r="A3" s="416" t="s">
        <v>814</v>
      </c>
      <c r="B3" s="416"/>
      <c r="C3" s="416"/>
      <c r="D3" s="416"/>
      <c r="E3" s="416"/>
      <c r="F3" s="416"/>
      <c r="G3" s="416"/>
      <c r="H3" s="416"/>
      <c r="I3" s="416"/>
      <c r="J3" s="6"/>
    </row>
    <row r="4" spans="1:16" ht="14.5" x14ac:dyDescent="0.25">
      <c r="A4" s="416" t="s">
        <v>901</v>
      </c>
      <c r="B4" s="416"/>
      <c r="C4" s="416"/>
      <c r="D4" s="416"/>
      <c r="E4" s="416"/>
      <c r="F4" s="416"/>
      <c r="G4" s="416"/>
      <c r="H4" s="416"/>
      <c r="I4" s="416"/>
    </row>
    <row r="5" spans="1:16" ht="14.5" x14ac:dyDescent="0.25">
      <c r="A5" s="416" t="s">
        <v>908</v>
      </c>
      <c r="B5" s="416"/>
      <c r="C5" s="416"/>
      <c r="D5" s="416"/>
      <c r="E5" s="416"/>
      <c r="F5" s="416"/>
      <c r="G5" s="416"/>
      <c r="H5" s="416"/>
      <c r="I5" s="416"/>
    </row>
    <row r="6" spans="1:16" ht="18" customHeight="1" x14ac:dyDescent="0.25">
      <c r="A6" s="505" t="s">
        <v>815</v>
      </c>
      <c r="B6" s="316"/>
      <c r="C6" s="316"/>
      <c r="D6" s="317"/>
      <c r="E6" s="316"/>
      <c r="F6" s="504" t="s">
        <v>229</v>
      </c>
      <c r="G6" s="504"/>
      <c r="H6" s="504"/>
      <c r="I6" s="317"/>
    </row>
    <row r="7" spans="1:16" ht="40.5" x14ac:dyDescent="0.25">
      <c r="A7" s="505"/>
      <c r="B7" s="317" t="s">
        <v>188</v>
      </c>
      <c r="C7" s="96" t="s">
        <v>1044</v>
      </c>
      <c r="D7" s="155" t="s">
        <v>985</v>
      </c>
      <c r="E7" s="96" t="s">
        <v>1040</v>
      </c>
      <c r="F7" s="96" t="s">
        <v>188</v>
      </c>
      <c r="G7" s="382" t="s">
        <v>816</v>
      </c>
      <c r="H7" s="381" t="s">
        <v>817</v>
      </c>
      <c r="I7" s="383" t="s">
        <v>1045</v>
      </c>
    </row>
    <row r="9" spans="1:16" ht="15.75" customHeight="1" x14ac:dyDescent="0.25">
      <c r="A9" s="42">
        <v>2010</v>
      </c>
      <c r="B9" s="71">
        <f>+C9+D9+E9+F9+I9</f>
        <v>5161</v>
      </c>
      <c r="C9" s="71">
        <v>190</v>
      </c>
      <c r="D9" s="71">
        <v>4077</v>
      </c>
      <c r="E9" s="71">
        <v>5</v>
      </c>
      <c r="F9" s="71">
        <f>+G9+H9</f>
        <v>834</v>
      </c>
      <c r="G9" s="71">
        <v>778</v>
      </c>
      <c r="H9" s="71">
        <v>56</v>
      </c>
      <c r="I9" s="71">
        <v>55</v>
      </c>
      <c r="J9" s="7"/>
      <c r="K9" s="7"/>
      <c r="L9" s="7"/>
      <c r="M9" s="7"/>
      <c r="N9" s="7"/>
      <c r="O9" s="7"/>
      <c r="P9" s="7"/>
    </row>
    <row r="10" spans="1:16" ht="15.75" customHeight="1" x14ac:dyDescent="0.25">
      <c r="A10" s="42">
        <v>2011</v>
      </c>
      <c r="B10" s="71">
        <f t="shared" ref="B10:B24" si="0">+C10+D10+E10+F10+I10</f>
        <v>5161</v>
      </c>
      <c r="C10" s="71">
        <v>186</v>
      </c>
      <c r="D10" s="71">
        <v>4070</v>
      </c>
      <c r="E10" s="71">
        <v>5</v>
      </c>
      <c r="F10" s="71">
        <f t="shared" ref="F10:F24" si="1">+G10+H10</f>
        <v>846</v>
      </c>
      <c r="G10" s="71">
        <v>790</v>
      </c>
      <c r="H10" s="71">
        <v>56</v>
      </c>
      <c r="I10" s="71">
        <v>54</v>
      </c>
      <c r="J10" s="7"/>
      <c r="K10" s="7"/>
      <c r="L10" s="7"/>
      <c r="M10" s="7"/>
      <c r="N10" s="7"/>
      <c r="O10" s="7"/>
      <c r="P10" s="7"/>
    </row>
    <row r="11" spans="1:16" ht="15.75" customHeight="1" x14ac:dyDescent="0.25">
      <c r="A11" s="42">
        <v>2012</v>
      </c>
      <c r="B11" s="71">
        <f t="shared" si="0"/>
        <v>5167</v>
      </c>
      <c r="C11" s="71">
        <v>181</v>
      </c>
      <c r="D11" s="71">
        <v>4063</v>
      </c>
      <c r="E11" s="71">
        <v>5</v>
      </c>
      <c r="F11" s="71">
        <f t="shared" si="1"/>
        <v>864</v>
      </c>
      <c r="G11" s="71">
        <v>808</v>
      </c>
      <c r="H11" s="71">
        <v>56</v>
      </c>
      <c r="I11" s="71">
        <v>54</v>
      </c>
      <c r="J11" s="7"/>
      <c r="K11" s="7"/>
      <c r="L11" s="7"/>
      <c r="M11" s="7"/>
      <c r="N11" s="7"/>
      <c r="O11" s="7"/>
      <c r="P11" s="7"/>
    </row>
    <row r="12" spans="1:16" ht="15.75" customHeight="1" x14ac:dyDescent="0.25">
      <c r="A12" s="42">
        <v>2013</v>
      </c>
      <c r="B12" s="71">
        <f t="shared" si="0"/>
        <v>5191</v>
      </c>
      <c r="C12" s="71">
        <v>183</v>
      </c>
      <c r="D12" s="71">
        <v>4069</v>
      </c>
      <c r="E12" s="71">
        <v>3</v>
      </c>
      <c r="F12" s="71">
        <f t="shared" si="1"/>
        <v>882</v>
      </c>
      <c r="G12" s="71">
        <v>824</v>
      </c>
      <c r="H12" s="71">
        <v>58</v>
      </c>
      <c r="I12" s="71">
        <v>54</v>
      </c>
      <c r="J12" s="7"/>
      <c r="K12" s="7"/>
      <c r="L12" s="7"/>
      <c r="M12" s="7"/>
      <c r="N12" s="7"/>
      <c r="O12" s="7"/>
      <c r="P12" s="7"/>
    </row>
    <row r="13" spans="1:16" ht="15.75" customHeight="1" x14ac:dyDescent="0.25">
      <c r="A13" s="42">
        <v>2014</v>
      </c>
      <c r="B13" s="71">
        <f t="shared" si="0"/>
        <v>5172</v>
      </c>
      <c r="C13" s="71">
        <v>180</v>
      </c>
      <c r="D13" s="71">
        <v>4054</v>
      </c>
      <c r="E13" s="71">
        <v>3</v>
      </c>
      <c r="F13" s="71">
        <f t="shared" si="1"/>
        <v>881</v>
      </c>
      <c r="G13" s="71">
        <v>824</v>
      </c>
      <c r="H13" s="71">
        <v>57</v>
      </c>
      <c r="I13" s="71">
        <v>54</v>
      </c>
      <c r="J13" s="7"/>
      <c r="K13" s="7"/>
      <c r="L13" s="7"/>
      <c r="M13" s="7"/>
      <c r="N13" s="7"/>
      <c r="O13" s="7"/>
      <c r="P13" s="7"/>
    </row>
    <row r="14" spans="1:16" ht="15.75" customHeight="1" x14ac:dyDescent="0.25">
      <c r="A14" s="42">
        <v>2015</v>
      </c>
      <c r="B14" s="71">
        <f t="shared" si="0"/>
        <v>5174</v>
      </c>
      <c r="C14" s="71">
        <v>179</v>
      </c>
      <c r="D14" s="71">
        <v>4055</v>
      </c>
      <c r="E14" s="71">
        <v>3</v>
      </c>
      <c r="F14" s="71">
        <f t="shared" si="1"/>
        <v>882</v>
      </c>
      <c r="G14" s="71">
        <v>825</v>
      </c>
      <c r="H14" s="71">
        <v>57</v>
      </c>
      <c r="I14" s="71">
        <v>55</v>
      </c>
      <c r="J14" s="7"/>
      <c r="K14" s="7"/>
      <c r="L14" s="7"/>
      <c r="M14" s="7"/>
      <c r="N14" s="7"/>
      <c r="O14" s="7"/>
      <c r="P14" s="7"/>
    </row>
    <row r="15" spans="1:16" ht="15.75" customHeight="1" x14ac:dyDescent="0.25">
      <c r="A15" s="42">
        <v>2016</v>
      </c>
      <c r="B15" s="71">
        <f t="shared" si="0"/>
        <v>5174</v>
      </c>
      <c r="C15" s="71">
        <v>177</v>
      </c>
      <c r="D15" s="71">
        <v>4053</v>
      </c>
      <c r="E15" s="71">
        <v>3</v>
      </c>
      <c r="F15" s="71">
        <f t="shared" si="1"/>
        <v>886</v>
      </c>
      <c r="G15" s="71">
        <v>830</v>
      </c>
      <c r="H15" s="71">
        <v>56</v>
      </c>
      <c r="I15" s="71">
        <v>55</v>
      </c>
      <c r="J15" s="7"/>
      <c r="K15" s="7"/>
      <c r="L15" s="7"/>
      <c r="M15" s="7"/>
      <c r="N15" s="7"/>
      <c r="O15" s="7"/>
      <c r="P15" s="7"/>
    </row>
    <row r="16" spans="1:16" ht="15.75" customHeight="1" x14ac:dyDescent="0.25">
      <c r="A16" s="42">
        <v>2017</v>
      </c>
      <c r="B16" s="71">
        <f t="shared" si="0"/>
        <v>5167</v>
      </c>
      <c r="C16" s="71">
        <v>167</v>
      </c>
      <c r="D16" s="71">
        <v>4048</v>
      </c>
      <c r="E16" s="71">
        <v>3</v>
      </c>
      <c r="F16" s="71">
        <f t="shared" si="1"/>
        <v>894</v>
      </c>
      <c r="G16" s="71">
        <v>837</v>
      </c>
      <c r="H16" s="71">
        <v>57</v>
      </c>
      <c r="I16" s="71">
        <v>55</v>
      </c>
      <c r="J16" s="7"/>
      <c r="K16" s="7"/>
      <c r="L16" s="7"/>
      <c r="M16" s="7"/>
      <c r="N16" s="7"/>
      <c r="O16" s="7"/>
      <c r="P16" s="7"/>
    </row>
    <row r="17" spans="1:16" ht="15.75" customHeight="1" x14ac:dyDescent="0.25">
      <c r="A17" s="42">
        <v>2018</v>
      </c>
      <c r="B17" s="71">
        <f t="shared" si="0"/>
        <v>5164</v>
      </c>
      <c r="C17" s="71">
        <v>175</v>
      </c>
      <c r="D17" s="71">
        <v>4039</v>
      </c>
      <c r="E17" s="71">
        <v>3</v>
      </c>
      <c r="F17" s="71">
        <f t="shared" si="1"/>
        <v>893</v>
      </c>
      <c r="G17" s="71">
        <v>837</v>
      </c>
      <c r="H17" s="71">
        <v>56</v>
      </c>
      <c r="I17" s="71">
        <v>54</v>
      </c>
      <c r="J17" s="7"/>
      <c r="K17" s="7"/>
      <c r="L17" s="7"/>
      <c r="M17" s="7"/>
      <c r="N17" s="7"/>
      <c r="O17" s="7"/>
      <c r="P17" s="7"/>
    </row>
    <row r="18" spans="1:16" ht="15.75" customHeight="1" x14ac:dyDescent="0.25">
      <c r="A18" s="42">
        <v>2019</v>
      </c>
      <c r="B18" s="71">
        <f t="shared" si="0"/>
        <v>5179</v>
      </c>
      <c r="C18" s="71">
        <v>189</v>
      </c>
      <c r="D18" s="71">
        <v>4039</v>
      </c>
      <c r="E18" s="71">
        <v>3</v>
      </c>
      <c r="F18" s="71">
        <f t="shared" si="1"/>
        <v>894</v>
      </c>
      <c r="G18" s="71">
        <v>839</v>
      </c>
      <c r="H18" s="71">
        <v>55</v>
      </c>
      <c r="I18" s="71">
        <v>54</v>
      </c>
      <c r="J18" s="7"/>
      <c r="K18" s="7"/>
      <c r="L18" s="7"/>
      <c r="M18" s="7"/>
      <c r="N18" s="7"/>
      <c r="O18" s="7"/>
      <c r="P18" s="7"/>
    </row>
    <row r="19" spans="1:16" ht="15.75" customHeight="1" x14ac:dyDescent="0.25">
      <c r="A19" s="42">
        <v>2020</v>
      </c>
      <c r="B19" s="71">
        <f t="shared" si="0"/>
        <v>5202</v>
      </c>
      <c r="C19" s="71">
        <v>214</v>
      </c>
      <c r="D19" s="71">
        <v>4035</v>
      </c>
      <c r="E19" s="71">
        <v>3</v>
      </c>
      <c r="F19" s="71">
        <f t="shared" si="1"/>
        <v>896</v>
      </c>
      <c r="G19" s="71">
        <v>841</v>
      </c>
      <c r="H19" s="71">
        <v>55</v>
      </c>
      <c r="I19" s="71">
        <v>54</v>
      </c>
      <c r="J19" s="7"/>
      <c r="K19" s="7"/>
      <c r="L19" s="7"/>
      <c r="M19" s="7"/>
      <c r="N19" s="7"/>
      <c r="O19" s="7"/>
      <c r="P19" s="7"/>
    </row>
    <row r="20" spans="1:16" ht="15.75" customHeight="1" x14ac:dyDescent="0.25">
      <c r="A20" s="42">
        <v>2021</v>
      </c>
      <c r="B20" s="71">
        <f t="shared" si="0"/>
        <v>5218</v>
      </c>
      <c r="C20" s="71">
        <v>244</v>
      </c>
      <c r="D20" s="71">
        <v>4026</v>
      </c>
      <c r="E20" s="71">
        <v>3</v>
      </c>
      <c r="F20" s="71">
        <f t="shared" si="1"/>
        <v>892</v>
      </c>
      <c r="G20" s="71">
        <v>837</v>
      </c>
      <c r="H20" s="71">
        <v>55</v>
      </c>
      <c r="I20" s="71">
        <v>53</v>
      </c>
      <c r="J20" s="7"/>
      <c r="K20" s="7"/>
      <c r="L20" s="7"/>
      <c r="M20" s="7"/>
      <c r="N20" s="7"/>
      <c r="O20" s="7"/>
      <c r="P20" s="7"/>
    </row>
    <row r="21" spans="1:16" ht="15.75" customHeight="1" x14ac:dyDescent="0.25">
      <c r="A21" s="42">
        <v>2022</v>
      </c>
      <c r="B21" s="71">
        <f t="shared" si="0"/>
        <v>5234</v>
      </c>
      <c r="C21" s="71">
        <v>251</v>
      </c>
      <c r="D21" s="71">
        <v>4032</v>
      </c>
      <c r="E21" s="71">
        <v>3</v>
      </c>
      <c r="F21" s="71">
        <f t="shared" si="1"/>
        <v>895</v>
      </c>
      <c r="G21" s="71">
        <v>840</v>
      </c>
      <c r="H21" s="71">
        <v>55</v>
      </c>
      <c r="I21" s="71">
        <v>53</v>
      </c>
      <c r="J21" s="7"/>
      <c r="K21" s="7"/>
      <c r="L21" s="7"/>
      <c r="M21" s="7"/>
      <c r="N21" s="7"/>
      <c r="O21" s="7"/>
      <c r="P21" s="7"/>
    </row>
    <row r="22" spans="1:16" ht="15.75" customHeight="1" x14ac:dyDescent="0.25">
      <c r="A22" s="42">
        <v>2023</v>
      </c>
      <c r="B22" s="71">
        <f t="shared" ref="B22:B23" si="2">+C22+D22+E22+F22+I22</f>
        <v>5231</v>
      </c>
      <c r="C22" s="71">
        <v>249</v>
      </c>
      <c r="D22" s="71">
        <v>4023</v>
      </c>
      <c r="E22" s="71">
        <v>3</v>
      </c>
      <c r="F22" s="71">
        <f t="shared" ref="F22:F23" si="3">+G22+H22</f>
        <v>902</v>
      </c>
      <c r="G22" s="71">
        <v>847</v>
      </c>
      <c r="H22" s="71">
        <v>55</v>
      </c>
      <c r="I22" s="71">
        <f>26+28</f>
        <v>54</v>
      </c>
      <c r="J22" s="7"/>
      <c r="K22" s="7"/>
      <c r="L22" s="7"/>
      <c r="M22" s="7"/>
      <c r="N22" s="7"/>
      <c r="O22" s="7"/>
      <c r="P22" s="7"/>
    </row>
    <row r="23" spans="1:16" ht="15.75" customHeight="1" x14ac:dyDescent="0.25">
      <c r="A23" s="42">
        <v>2024</v>
      </c>
      <c r="B23" s="71">
        <f t="shared" si="2"/>
        <v>5233</v>
      </c>
      <c r="C23" s="71">
        <v>253</v>
      </c>
      <c r="D23" s="71">
        <v>4017</v>
      </c>
      <c r="E23" s="71">
        <v>3</v>
      </c>
      <c r="F23" s="71">
        <f t="shared" si="3"/>
        <v>906</v>
      </c>
      <c r="G23" s="71">
        <v>850</v>
      </c>
      <c r="H23" s="71">
        <v>56</v>
      </c>
      <c r="I23" s="71">
        <f>26+28</f>
        <v>54</v>
      </c>
      <c r="J23" s="7"/>
      <c r="K23" s="7"/>
      <c r="L23" s="7"/>
      <c r="M23" s="7"/>
      <c r="N23" s="7"/>
      <c r="O23" s="7"/>
      <c r="P23" s="7"/>
    </row>
    <row r="24" spans="1:16" ht="15.75" customHeight="1" thickBot="1" x14ac:dyDescent="0.3">
      <c r="A24" s="42">
        <v>2025</v>
      </c>
      <c r="B24" s="71">
        <f t="shared" si="0"/>
        <v>5274</v>
      </c>
      <c r="C24" s="71">
        <v>291</v>
      </c>
      <c r="D24" s="71">
        <v>4015</v>
      </c>
      <c r="E24" s="71">
        <v>3</v>
      </c>
      <c r="F24" s="71">
        <f t="shared" si="1"/>
        <v>911</v>
      </c>
      <c r="G24" s="71">
        <v>855</v>
      </c>
      <c r="H24" s="71">
        <v>56</v>
      </c>
      <c r="I24" s="71">
        <v>54</v>
      </c>
      <c r="J24" s="7"/>
      <c r="K24" s="7"/>
      <c r="L24" s="7"/>
      <c r="M24" s="7"/>
      <c r="N24" s="7"/>
      <c r="O24" s="7"/>
      <c r="P24" s="7"/>
    </row>
    <row r="25" spans="1:16" ht="15" customHeight="1" x14ac:dyDescent="0.25">
      <c r="A25" s="88" t="s">
        <v>821</v>
      </c>
      <c r="B25" s="88"/>
      <c r="C25" s="88"/>
      <c r="D25" s="88"/>
      <c r="E25" s="88"/>
      <c r="F25" s="88"/>
      <c r="G25" s="88"/>
      <c r="H25" s="88"/>
      <c r="I25" s="88"/>
    </row>
    <row r="26" spans="1:16" ht="15" customHeight="1" x14ac:dyDescent="0.25">
      <c r="A26" s="54" t="s">
        <v>822</v>
      </c>
      <c r="B26" s="54"/>
      <c r="C26" s="54"/>
      <c r="D26" s="54"/>
      <c r="E26" s="54"/>
      <c r="F26" s="54"/>
      <c r="G26" s="54"/>
      <c r="H26" s="54"/>
      <c r="I26" s="54"/>
    </row>
    <row r="27" spans="1:16" ht="13.9" customHeight="1" x14ac:dyDescent="0.25">
      <c r="A27" s="4" t="s">
        <v>262</v>
      </c>
      <c r="B27" s="54"/>
      <c r="C27" s="54"/>
      <c r="D27" s="54"/>
      <c r="E27" s="54"/>
      <c r="F27" s="54"/>
      <c r="G27" s="54"/>
      <c r="H27" s="54"/>
      <c r="I27" s="54"/>
    </row>
    <row r="28" spans="1:16" ht="15" customHeight="1" x14ac:dyDescent="0.25">
      <c r="A28" s="159"/>
    </row>
  </sheetData>
  <mergeCells count="7">
    <mergeCell ref="F6:H6"/>
    <mergeCell ref="A6:A7"/>
    <mergeCell ref="A1:I1"/>
    <mergeCell ref="A2:I2"/>
    <mergeCell ref="A3:I3"/>
    <mergeCell ref="A4:I4"/>
    <mergeCell ref="A5:I5"/>
  </mergeCells>
  <conditionalFormatting sqref="B9:P24">
    <cfRule type="cellIs" dxfId="36" priority="1" operator="equal">
      <formula>0</formula>
    </cfRule>
  </conditionalFormatting>
  <hyperlinks>
    <hyperlink ref="J2" location="Contenido!A1" display="Contenido" xr:uid="{AEE198EC-8319-45B5-92BA-FDD832E456F4}"/>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186A-C86F-4459-95C5-13D121DA8E15}">
  <sheetPr codeName="Hoja189">
    <tabColor rgb="FFAFCAFF"/>
    <pageSetUpPr fitToPage="1"/>
  </sheetPr>
  <dimension ref="A1:R34"/>
  <sheetViews>
    <sheetView showGridLines="0" showOutlineSymbols="0" showWhiteSpace="0" zoomScaleNormal="100" workbookViewId="0">
      <selection activeCell="C35" sqref="C35"/>
    </sheetView>
  </sheetViews>
  <sheetFormatPr baseColWidth="10" defaultColWidth="11" defaultRowHeight="13" x14ac:dyDescent="0.25"/>
  <cols>
    <col min="1" max="1" width="27.75" style="188" customWidth="1"/>
    <col min="2" max="4" width="7.83203125" style="193" customWidth="1"/>
    <col min="5" max="5" width="1.75" style="193" customWidth="1"/>
    <col min="6" max="8" width="7.83203125" style="193" customWidth="1"/>
    <col min="9" max="9" width="1.75" style="193" customWidth="1"/>
    <col min="10" max="12" width="7.83203125" style="193" customWidth="1"/>
    <col min="13" max="13" width="1.75" style="193" customWidth="1"/>
    <col min="14" max="16" width="7.83203125" style="193" customWidth="1"/>
    <col min="17" max="17" width="11" style="8"/>
    <col min="18" max="18" width="31" style="8" bestFit="1" customWidth="1"/>
    <col min="19" max="16384" width="11" style="8"/>
  </cols>
  <sheetData>
    <row r="1" spans="1:18" ht="14.5" x14ac:dyDescent="0.25">
      <c r="A1" s="508" t="s">
        <v>827</v>
      </c>
      <c r="B1" s="508"/>
      <c r="C1" s="508"/>
      <c r="D1" s="508"/>
      <c r="E1" s="508"/>
      <c r="F1" s="508"/>
      <c r="G1" s="508"/>
      <c r="H1" s="508"/>
      <c r="I1" s="508"/>
      <c r="J1" s="508"/>
      <c r="K1" s="508"/>
      <c r="L1" s="508"/>
      <c r="M1" s="508"/>
      <c r="N1" s="508"/>
      <c r="O1" s="508"/>
      <c r="P1" s="508"/>
      <c r="Q1" s="19"/>
    </row>
    <row r="2" spans="1:18" ht="14.5" x14ac:dyDescent="0.25">
      <c r="A2" s="508" t="s">
        <v>813</v>
      </c>
      <c r="B2" s="508"/>
      <c r="C2" s="508"/>
      <c r="D2" s="508"/>
      <c r="E2" s="508"/>
      <c r="F2" s="508"/>
      <c r="G2" s="508"/>
      <c r="H2" s="508"/>
      <c r="I2" s="508"/>
      <c r="J2" s="508"/>
      <c r="K2" s="508"/>
      <c r="L2" s="508"/>
      <c r="M2" s="508"/>
      <c r="N2" s="508"/>
      <c r="O2" s="508"/>
      <c r="P2" s="508"/>
      <c r="Q2" s="91" t="s">
        <v>0</v>
      </c>
    </row>
    <row r="3" spans="1:18" ht="14.5" x14ac:dyDescent="0.25">
      <c r="A3" s="508" t="s">
        <v>824</v>
      </c>
      <c r="B3" s="508"/>
      <c r="C3" s="508"/>
      <c r="D3" s="508"/>
      <c r="E3" s="508"/>
      <c r="F3" s="508"/>
      <c r="G3" s="508"/>
      <c r="H3" s="508"/>
      <c r="I3" s="508"/>
      <c r="J3" s="508"/>
      <c r="K3" s="508"/>
      <c r="L3" s="508"/>
      <c r="M3" s="508"/>
      <c r="N3" s="508"/>
      <c r="O3" s="508"/>
      <c r="P3" s="508"/>
      <c r="Q3" s="6"/>
    </row>
    <row r="4" spans="1:18" ht="14.5" x14ac:dyDescent="0.25">
      <c r="A4" s="508" t="s">
        <v>909</v>
      </c>
      <c r="B4" s="508"/>
      <c r="C4" s="508"/>
      <c r="D4" s="508"/>
      <c r="E4" s="508"/>
      <c r="F4" s="508"/>
      <c r="G4" s="508"/>
      <c r="H4" s="508"/>
      <c r="I4" s="508"/>
      <c r="J4" s="508"/>
      <c r="K4" s="508"/>
      <c r="L4" s="508"/>
      <c r="M4" s="508"/>
      <c r="N4" s="508"/>
      <c r="O4" s="508"/>
      <c r="P4" s="508"/>
    </row>
    <row r="5" spans="1:18" ht="18.75" customHeight="1" x14ac:dyDescent="0.25">
      <c r="A5" s="509" t="s">
        <v>187</v>
      </c>
      <c r="B5" s="510" t="s">
        <v>188</v>
      </c>
      <c r="C5" s="510"/>
      <c r="D5" s="510"/>
      <c r="E5" s="318"/>
      <c r="F5" s="510" t="s">
        <v>255</v>
      </c>
      <c r="G5" s="510"/>
      <c r="H5" s="510"/>
      <c r="I5" s="318"/>
      <c r="J5" s="510" t="s">
        <v>256</v>
      </c>
      <c r="K5" s="510"/>
      <c r="L5" s="510"/>
      <c r="M5" s="318"/>
      <c r="N5" s="510" t="s">
        <v>257</v>
      </c>
      <c r="O5" s="510"/>
      <c r="P5" s="510"/>
    </row>
    <row r="6" spans="1:18" ht="18.75" customHeight="1" x14ac:dyDescent="0.25">
      <c r="A6" s="509"/>
      <c r="B6" s="319" t="s">
        <v>188</v>
      </c>
      <c r="C6" s="320" t="s">
        <v>323</v>
      </c>
      <c r="D6" s="319" t="s">
        <v>324</v>
      </c>
      <c r="E6" s="319"/>
      <c r="F6" s="319" t="s">
        <v>188</v>
      </c>
      <c r="G6" s="320" t="s">
        <v>323</v>
      </c>
      <c r="H6" s="319" t="s">
        <v>324</v>
      </c>
      <c r="I6" s="319"/>
      <c r="J6" s="319" t="s">
        <v>188</v>
      </c>
      <c r="K6" s="320" t="s">
        <v>323</v>
      </c>
      <c r="L6" s="319" t="s">
        <v>324</v>
      </c>
      <c r="M6" s="319"/>
      <c r="N6" s="319" t="s">
        <v>188</v>
      </c>
      <c r="O6" s="320" t="s">
        <v>323</v>
      </c>
      <c r="P6" s="319" t="s">
        <v>324</v>
      </c>
      <c r="R6" s="158"/>
    </row>
    <row r="7" spans="1:18" x14ac:dyDescent="0.25">
      <c r="A7" s="186"/>
      <c r="B7" s="187"/>
      <c r="C7" s="187"/>
      <c r="D7" s="187"/>
      <c r="E7" s="188"/>
      <c r="F7" s="187"/>
      <c r="G7" s="187"/>
      <c r="H7" s="187"/>
      <c r="I7" s="188"/>
      <c r="J7" s="187"/>
      <c r="K7" s="187"/>
      <c r="L7" s="187"/>
      <c r="M7" s="188"/>
      <c r="N7" s="187"/>
      <c r="O7" s="187"/>
      <c r="P7" s="187"/>
    </row>
    <row r="8" spans="1:18" ht="15" customHeight="1" x14ac:dyDescent="0.25">
      <c r="A8" s="157" t="s">
        <v>188</v>
      </c>
      <c r="B8" s="70">
        <f>+C8+D8</f>
        <v>9265</v>
      </c>
      <c r="C8" s="70">
        <f>+G8+K8+O8</f>
        <v>3983</v>
      </c>
      <c r="D8" s="70">
        <f>+H8+L8+P8</f>
        <v>5282</v>
      </c>
      <c r="E8" s="70"/>
      <c r="F8" s="70">
        <f>+G8+H8</f>
        <v>8142</v>
      </c>
      <c r="G8" s="70">
        <f>+G9+G11+G13+G15+G29</f>
        <v>2939</v>
      </c>
      <c r="H8" s="70">
        <f>+H9+H11+H13+H15+H29</f>
        <v>5203</v>
      </c>
      <c r="I8" s="70"/>
      <c r="J8" s="70">
        <f>+K8+L8</f>
        <v>1037</v>
      </c>
      <c r="K8" s="70">
        <f>+K9+K11+K13+K15+K29</f>
        <v>963</v>
      </c>
      <c r="L8" s="70">
        <f>+L9+L11+L13+L15+L29</f>
        <v>74</v>
      </c>
      <c r="M8" s="70"/>
      <c r="N8" s="70">
        <f>+O8+P8</f>
        <v>86</v>
      </c>
      <c r="O8" s="70">
        <f>+O9+O11+O13+O15+O29</f>
        <v>81</v>
      </c>
      <c r="P8" s="384">
        <f>P29</f>
        <v>5</v>
      </c>
    </row>
    <row r="9" spans="1:18" ht="15" customHeight="1" x14ac:dyDescent="0.25">
      <c r="A9" s="282" t="s">
        <v>945</v>
      </c>
      <c r="B9" s="70">
        <f>+C9+D9</f>
        <v>3858</v>
      </c>
      <c r="C9" s="70">
        <f>+G9+K9+O9</f>
        <v>1642</v>
      </c>
      <c r="D9" s="70">
        <f>+H9+L9</f>
        <v>2216</v>
      </c>
      <c r="E9" s="70"/>
      <c r="F9" s="70">
        <f>+G9+H9</f>
        <v>3374</v>
      </c>
      <c r="G9" s="325">
        <v>1185</v>
      </c>
      <c r="H9" s="325">
        <v>2189</v>
      </c>
      <c r="I9" s="70"/>
      <c r="J9" s="70">
        <f>+K9+L9</f>
        <v>467</v>
      </c>
      <c r="K9" s="70">
        <v>440</v>
      </c>
      <c r="L9" s="70">
        <v>27</v>
      </c>
      <c r="M9" s="70"/>
      <c r="N9" s="70">
        <v>17</v>
      </c>
      <c r="O9" s="70">
        <v>17</v>
      </c>
      <c r="P9" s="70">
        <v>0</v>
      </c>
      <c r="Q9" s="7"/>
    </row>
    <row r="10" spans="1:18" ht="6" customHeight="1" x14ac:dyDescent="0.25">
      <c r="A10" s="191"/>
      <c r="B10" s="190"/>
      <c r="C10" s="190"/>
      <c r="D10" s="190"/>
      <c r="E10" s="190"/>
      <c r="F10" s="70"/>
      <c r="G10" s="190"/>
      <c r="H10" s="190"/>
      <c r="I10" s="190"/>
      <c r="J10" s="190"/>
      <c r="K10" s="190"/>
      <c r="L10" s="190"/>
      <c r="M10" s="190"/>
      <c r="N10" s="190"/>
      <c r="O10" s="190"/>
      <c r="P10" s="190"/>
      <c r="Q10" s="7"/>
    </row>
    <row r="11" spans="1:18" ht="15" customHeight="1" x14ac:dyDescent="0.25">
      <c r="A11" s="282" t="s">
        <v>30</v>
      </c>
      <c r="B11" s="70">
        <f>+C11+D11</f>
        <v>4015</v>
      </c>
      <c r="C11" s="70">
        <f>+G11+K11+O11</f>
        <v>1454</v>
      </c>
      <c r="D11" s="70">
        <f>+H11+L11</f>
        <v>2561</v>
      </c>
      <c r="E11" s="70"/>
      <c r="F11" s="70">
        <f t="shared" ref="F11" si="0">+G11+H11</f>
        <v>3660</v>
      </c>
      <c r="G11" s="70">
        <v>1127</v>
      </c>
      <c r="H11" s="70">
        <v>2533</v>
      </c>
      <c r="I11" s="70"/>
      <c r="J11" s="70">
        <f>+K11+L11</f>
        <v>339</v>
      </c>
      <c r="K11" s="70">
        <v>311</v>
      </c>
      <c r="L11" s="70">
        <v>28</v>
      </c>
      <c r="M11" s="70"/>
      <c r="N11" s="70">
        <v>16</v>
      </c>
      <c r="O11" s="70">
        <v>16</v>
      </c>
      <c r="P11" s="70">
        <v>0</v>
      </c>
      <c r="Q11" s="7"/>
    </row>
    <row r="12" spans="1:18" ht="6" customHeight="1" x14ac:dyDescent="0.25">
      <c r="A12" s="191"/>
      <c r="B12" s="190"/>
      <c r="C12" s="190"/>
      <c r="D12" s="190"/>
      <c r="E12" s="190"/>
      <c r="F12" s="190"/>
      <c r="G12" s="190"/>
      <c r="H12" s="190"/>
      <c r="I12" s="190"/>
      <c r="J12" s="190"/>
      <c r="K12" s="190"/>
      <c r="L12" s="190"/>
      <c r="M12" s="190"/>
      <c r="N12" s="190"/>
      <c r="O12" s="190"/>
      <c r="P12" s="190"/>
      <c r="Q12" s="7"/>
    </row>
    <row r="13" spans="1:18" ht="15" customHeight="1" x14ac:dyDescent="0.25">
      <c r="A13" s="282" t="s">
        <v>242</v>
      </c>
      <c r="B13" s="70">
        <v>3</v>
      </c>
      <c r="C13" s="70">
        <v>3</v>
      </c>
      <c r="D13" s="70">
        <v>0</v>
      </c>
      <c r="E13" s="70"/>
      <c r="F13" s="70">
        <v>3</v>
      </c>
      <c r="G13" s="70">
        <v>3</v>
      </c>
      <c r="H13" s="70">
        <v>0</v>
      </c>
      <c r="I13" s="70"/>
      <c r="J13" s="70">
        <v>0</v>
      </c>
      <c r="K13" s="70">
        <v>0</v>
      </c>
      <c r="L13" s="70">
        <v>0</v>
      </c>
      <c r="M13" s="70"/>
      <c r="N13" s="70">
        <v>0</v>
      </c>
      <c r="O13" s="70">
        <v>0</v>
      </c>
      <c r="P13" s="70">
        <v>0</v>
      </c>
      <c r="Q13" s="7"/>
    </row>
    <row r="14" spans="1:18" ht="6" customHeight="1" x14ac:dyDescent="0.25">
      <c r="A14" s="191"/>
      <c r="B14" s="190"/>
      <c r="C14" s="190"/>
      <c r="D14" s="190"/>
      <c r="E14" s="190"/>
      <c r="F14" s="190"/>
      <c r="G14" s="190"/>
      <c r="H14" s="190"/>
      <c r="I14" s="190"/>
      <c r="J14" s="190"/>
      <c r="K14" s="190"/>
      <c r="L14" s="190"/>
      <c r="M14" s="190"/>
      <c r="N14" s="190"/>
      <c r="O14" s="190"/>
      <c r="P14" s="190"/>
      <c r="Q14" s="7"/>
    </row>
    <row r="15" spans="1:18" ht="15" customHeight="1" x14ac:dyDescent="0.25">
      <c r="A15" s="282" t="s">
        <v>946</v>
      </c>
      <c r="B15" s="70">
        <f>+C15+D15</f>
        <v>1003</v>
      </c>
      <c r="C15" s="70">
        <f t="shared" ref="C15" si="1">+G15+K15+O15</f>
        <v>608</v>
      </c>
      <c r="D15" s="70">
        <f>+H15+L15</f>
        <v>395</v>
      </c>
      <c r="E15" s="70"/>
      <c r="F15" s="70">
        <f>+G15+H15</f>
        <v>752</v>
      </c>
      <c r="G15" s="70">
        <f>SUM(G16:G18)</f>
        <v>376</v>
      </c>
      <c r="H15" s="70">
        <f>SUM(H16:H18)</f>
        <v>376</v>
      </c>
      <c r="I15" s="70"/>
      <c r="J15" s="70">
        <f>+K15+L15</f>
        <v>229</v>
      </c>
      <c r="K15" s="70">
        <f>SUM(K16:K18)</f>
        <v>210</v>
      </c>
      <c r="L15" s="70">
        <f>SUM(L16:L18)</f>
        <v>19</v>
      </c>
      <c r="M15" s="70"/>
      <c r="N15" s="70">
        <v>22</v>
      </c>
      <c r="O15" s="70">
        <v>22</v>
      </c>
      <c r="P15" s="70">
        <v>0</v>
      </c>
      <c r="Q15" s="7"/>
    </row>
    <row r="16" spans="1:18" x14ac:dyDescent="0.25">
      <c r="A16" s="28" t="s">
        <v>1007</v>
      </c>
      <c r="B16" s="71">
        <f>+C16+D16</f>
        <v>770</v>
      </c>
      <c r="C16" s="71">
        <f>+G16+K16+O16</f>
        <v>476</v>
      </c>
      <c r="D16" s="71">
        <f>+H16+L16</f>
        <v>294</v>
      </c>
      <c r="E16" s="71"/>
      <c r="F16" s="71">
        <f>+G16+H16</f>
        <v>526</v>
      </c>
      <c r="G16" s="71">
        <f>+G21+G26</f>
        <v>251</v>
      </c>
      <c r="H16" s="71">
        <f>+H21+H26</f>
        <v>275</v>
      </c>
      <c r="I16" s="71"/>
      <c r="J16" s="71">
        <f>+K16+L16</f>
        <v>226</v>
      </c>
      <c r="K16" s="71">
        <f>+K21+K26</f>
        <v>207</v>
      </c>
      <c r="L16" s="71">
        <f>+L21</f>
        <v>19</v>
      </c>
      <c r="M16" s="71"/>
      <c r="N16" s="71">
        <v>18</v>
      </c>
      <c r="O16" s="71">
        <v>18</v>
      </c>
      <c r="P16" s="71">
        <v>0</v>
      </c>
      <c r="Q16" s="7"/>
    </row>
    <row r="17" spans="1:17" x14ac:dyDescent="0.25">
      <c r="A17" s="28" t="s">
        <v>1008</v>
      </c>
      <c r="B17" s="71">
        <f>+C17+D17</f>
        <v>231</v>
      </c>
      <c r="C17" s="71">
        <f t="shared" ref="C17" si="2">+G17+K17+O17</f>
        <v>130</v>
      </c>
      <c r="D17" s="71">
        <f>+H17</f>
        <v>101</v>
      </c>
      <c r="E17" s="71"/>
      <c r="F17" s="71">
        <f t="shared" ref="F17" si="3">+G17+H17</f>
        <v>224</v>
      </c>
      <c r="G17" s="71">
        <f>+G22+G27</f>
        <v>123</v>
      </c>
      <c r="H17" s="71">
        <f>+H22+H27</f>
        <v>101</v>
      </c>
      <c r="I17" s="71"/>
      <c r="J17" s="71">
        <v>3</v>
      </c>
      <c r="K17" s="71">
        <f>+K22</f>
        <v>3</v>
      </c>
      <c r="L17" s="71">
        <v>0</v>
      </c>
      <c r="M17" s="71"/>
      <c r="N17" s="71">
        <v>4</v>
      </c>
      <c r="O17" s="71">
        <v>4</v>
      </c>
      <c r="P17" s="71">
        <v>0</v>
      </c>
      <c r="Q17" s="7"/>
    </row>
    <row r="18" spans="1:17" x14ac:dyDescent="0.25">
      <c r="A18" s="28" t="s">
        <v>1009</v>
      </c>
      <c r="B18" s="71">
        <v>2</v>
      </c>
      <c r="C18" s="71">
        <v>2</v>
      </c>
      <c r="D18" s="71">
        <v>0</v>
      </c>
      <c r="E18" s="71"/>
      <c r="F18" s="71">
        <v>2</v>
      </c>
      <c r="G18" s="71">
        <f>+G23+G28</f>
        <v>2</v>
      </c>
      <c r="H18" s="71">
        <v>0</v>
      </c>
      <c r="I18" s="71"/>
      <c r="J18" s="71">
        <v>0</v>
      </c>
      <c r="K18" s="71">
        <v>0</v>
      </c>
      <c r="L18" s="71">
        <v>0</v>
      </c>
      <c r="M18" s="71"/>
      <c r="N18" s="71">
        <v>0</v>
      </c>
      <c r="O18" s="71">
        <v>0</v>
      </c>
      <c r="P18" s="71">
        <v>0</v>
      </c>
      <c r="Q18" s="7"/>
    </row>
    <row r="19" spans="1:17" ht="6" customHeight="1" x14ac:dyDescent="0.25">
      <c r="A19" s="191"/>
      <c r="B19" s="190"/>
      <c r="C19" s="190"/>
      <c r="D19" s="190"/>
      <c r="E19" s="190"/>
      <c r="F19" s="190"/>
      <c r="G19" s="190"/>
      <c r="H19" s="190"/>
      <c r="I19" s="190"/>
      <c r="J19" s="190"/>
      <c r="K19" s="190"/>
      <c r="L19" s="190"/>
      <c r="M19" s="190"/>
      <c r="N19" s="190"/>
      <c r="O19" s="190"/>
      <c r="P19" s="190"/>
      <c r="Q19" s="7"/>
    </row>
    <row r="20" spans="1:17" ht="15" customHeight="1" x14ac:dyDescent="0.25">
      <c r="A20" s="282" t="s">
        <v>201</v>
      </c>
      <c r="B20" s="70">
        <f>+C20+D20</f>
        <v>855</v>
      </c>
      <c r="C20" s="70">
        <f t="shared" ref="C20:C22" si="4">+G20+K20+O20</f>
        <v>515</v>
      </c>
      <c r="D20" s="70">
        <f>+H20+L20</f>
        <v>340</v>
      </c>
      <c r="E20" s="70"/>
      <c r="F20" s="70">
        <f>+G20+H20</f>
        <v>606</v>
      </c>
      <c r="G20" s="70">
        <f>SUM(G21:G23)</f>
        <v>285</v>
      </c>
      <c r="H20" s="70">
        <f>SUM(H21:H23)</f>
        <v>321</v>
      </c>
      <c r="I20" s="70"/>
      <c r="J20" s="70">
        <f>+K20+L20</f>
        <v>228</v>
      </c>
      <c r="K20" s="70">
        <f>SUM(K21:K23)</f>
        <v>209</v>
      </c>
      <c r="L20" s="70">
        <f>SUM(L21:L23)</f>
        <v>19</v>
      </c>
      <c r="M20" s="70"/>
      <c r="N20" s="70">
        <v>21</v>
      </c>
      <c r="O20" s="70">
        <f>SUM(O21:O23)</f>
        <v>21</v>
      </c>
      <c r="P20" s="70">
        <v>0</v>
      </c>
      <c r="Q20" s="7"/>
    </row>
    <row r="21" spans="1:17" x14ac:dyDescent="0.25">
      <c r="A21" s="28" t="s">
        <v>1007</v>
      </c>
      <c r="B21" s="71">
        <f>+C21+D21</f>
        <v>715</v>
      </c>
      <c r="C21" s="71">
        <f t="shared" si="4"/>
        <v>433</v>
      </c>
      <c r="D21" s="71">
        <f>+H21+L21</f>
        <v>282</v>
      </c>
      <c r="E21" s="71"/>
      <c r="F21" s="71">
        <f>+G21+H21</f>
        <v>472</v>
      </c>
      <c r="G21" s="71">
        <v>209</v>
      </c>
      <c r="H21" s="71">
        <v>263</v>
      </c>
      <c r="I21" s="71"/>
      <c r="J21" s="71">
        <f t="shared" ref="J21" si="5">+K21+L21</f>
        <v>225</v>
      </c>
      <c r="K21" s="71">
        <v>206</v>
      </c>
      <c r="L21" s="71">
        <v>19</v>
      </c>
      <c r="M21" s="71"/>
      <c r="N21" s="71">
        <v>18</v>
      </c>
      <c r="O21" s="71">
        <v>18</v>
      </c>
      <c r="P21" s="71">
        <v>0</v>
      </c>
      <c r="Q21" s="7"/>
    </row>
    <row r="22" spans="1:17" x14ac:dyDescent="0.25">
      <c r="A22" s="28" t="s">
        <v>1008</v>
      </c>
      <c r="B22" s="71">
        <f>+C22+D22</f>
        <v>138</v>
      </c>
      <c r="C22" s="71">
        <f t="shared" si="4"/>
        <v>80</v>
      </c>
      <c r="D22" s="71">
        <f>+H22</f>
        <v>58</v>
      </c>
      <c r="E22" s="71"/>
      <c r="F22" s="71">
        <f t="shared" ref="F22" si="6">+G22+H22</f>
        <v>132</v>
      </c>
      <c r="G22" s="71">
        <v>74</v>
      </c>
      <c r="H22" s="71">
        <v>58</v>
      </c>
      <c r="I22" s="71"/>
      <c r="J22" s="71">
        <v>3</v>
      </c>
      <c r="K22" s="71">
        <v>3</v>
      </c>
      <c r="L22" s="71">
        <v>0</v>
      </c>
      <c r="M22" s="71"/>
      <c r="N22" s="71">
        <v>3</v>
      </c>
      <c r="O22" s="71">
        <v>3</v>
      </c>
      <c r="P22" s="71">
        <v>0</v>
      </c>
      <c r="Q22" s="7"/>
    </row>
    <row r="23" spans="1:17" x14ac:dyDescent="0.25">
      <c r="A23" s="28" t="s">
        <v>1009</v>
      </c>
      <c r="B23" s="71">
        <v>2</v>
      </c>
      <c r="C23" s="71">
        <v>2</v>
      </c>
      <c r="D23" s="71">
        <v>0</v>
      </c>
      <c r="E23" s="71"/>
      <c r="F23" s="71">
        <v>2</v>
      </c>
      <c r="G23" s="71">
        <v>2</v>
      </c>
      <c r="H23" s="71">
        <v>0</v>
      </c>
      <c r="I23" s="71"/>
      <c r="J23" s="71">
        <v>0</v>
      </c>
      <c r="K23" s="71">
        <v>0</v>
      </c>
      <c r="L23" s="71">
        <v>0</v>
      </c>
      <c r="M23" s="71"/>
      <c r="N23" s="71">
        <v>0</v>
      </c>
      <c r="O23" s="71">
        <v>0</v>
      </c>
      <c r="P23" s="71">
        <v>0</v>
      </c>
      <c r="Q23" s="7"/>
    </row>
    <row r="24" spans="1:17" ht="6" customHeight="1" x14ac:dyDescent="0.25">
      <c r="A24" s="191"/>
      <c r="B24" s="190"/>
      <c r="C24" s="190"/>
      <c r="D24" s="190"/>
      <c r="E24" s="190"/>
      <c r="F24" s="190"/>
      <c r="G24" s="190"/>
      <c r="H24" s="190"/>
      <c r="I24" s="190"/>
      <c r="J24" s="190"/>
      <c r="K24" s="190"/>
      <c r="L24" s="190"/>
      <c r="M24" s="190"/>
      <c r="N24" s="190"/>
      <c r="O24" s="190"/>
      <c r="P24" s="190"/>
      <c r="Q24" s="7"/>
    </row>
    <row r="25" spans="1:17" ht="15" customHeight="1" x14ac:dyDescent="0.25">
      <c r="A25" s="282" t="s">
        <v>204</v>
      </c>
      <c r="B25" s="70">
        <f>+C25+D25</f>
        <v>148</v>
      </c>
      <c r="C25" s="70">
        <f t="shared" ref="C25" si="7">+G25+K25+O25</f>
        <v>93</v>
      </c>
      <c r="D25" s="70">
        <f>+H25</f>
        <v>55</v>
      </c>
      <c r="E25" s="70"/>
      <c r="F25" s="70">
        <f>+G25+H25</f>
        <v>146</v>
      </c>
      <c r="G25" s="70">
        <f>SUM(G26:G27)</f>
        <v>91</v>
      </c>
      <c r="H25" s="70">
        <f>SUM(H26:H27)</f>
        <v>55</v>
      </c>
      <c r="I25" s="70"/>
      <c r="J25" s="70">
        <v>1</v>
      </c>
      <c r="K25" s="70">
        <f>SUM(K26:K27)</f>
        <v>1</v>
      </c>
      <c r="L25" s="70">
        <v>0</v>
      </c>
      <c r="M25" s="70"/>
      <c r="N25" s="70">
        <v>1</v>
      </c>
      <c r="O25" s="70">
        <f>SUM(O26:O27)</f>
        <v>1</v>
      </c>
      <c r="P25" s="70">
        <v>0</v>
      </c>
    </row>
    <row r="26" spans="1:17" x14ac:dyDescent="0.25">
      <c r="A26" s="28" t="s">
        <v>1007</v>
      </c>
      <c r="B26" s="71">
        <f>+C26+D26</f>
        <v>55</v>
      </c>
      <c r="C26" s="71">
        <f>+G26+K26</f>
        <v>43</v>
      </c>
      <c r="D26" s="71">
        <f>+H26</f>
        <v>12</v>
      </c>
      <c r="E26" s="71"/>
      <c r="F26" s="71">
        <f t="shared" ref="F26:F27" si="8">+G26+H26</f>
        <v>54</v>
      </c>
      <c r="G26" s="71">
        <v>42</v>
      </c>
      <c r="H26" s="71">
        <v>12</v>
      </c>
      <c r="I26" s="71"/>
      <c r="J26" s="71">
        <v>1</v>
      </c>
      <c r="K26" s="71">
        <v>1</v>
      </c>
      <c r="L26" s="71">
        <v>0</v>
      </c>
      <c r="M26" s="71"/>
      <c r="N26" s="71">
        <v>0</v>
      </c>
      <c r="O26" s="71">
        <v>0</v>
      </c>
      <c r="P26" s="71">
        <v>0</v>
      </c>
    </row>
    <row r="27" spans="1:17" x14ac:dyDescent="0.25">
      <c r="A27" s="28" t="s">
        <v>1008</v>
      </c>
      <c r="B27" s="71">
        <f>+C27+D27</f>
        <v>93</v>
      </c>
      <c r="C27" s="71">
        <f>+G27+O27</f>
        <v>50</v>
      </c>
      <c r="D27" s="71">
        <f>+H27</f>
        <v>43</v>
      </c>
      <c r="E27" s="71"/>
      <c r="F27" s="71">
        <f t="shared" si="8"/>
        <v>92</v>
      </c>
      <c r="G27" s="71">
        <v>49</v>
      </c>
      <c r="H27" s="71">
        <v>43</v>
      </c>
      <c r="I27" s="71"/>
      <c r="J27" s="71">
        <v>0</v>
      </c>
      <c r="K27" s="71">
        <v>0</v>
      </c>
      <c r="L27" s="71">
        <v>0</v>
      </c>
      <c r="M27" s="71"/>
      <c r="N27" s="71">
        <v>1</v>
      </c>
      <c r="O27" s="71">
        <v>1</v>
      </c>
      <c r="P27" s="71">
        <v>0</v>
      </c>
    </row>
    <row r="28" spans="1:17" ht="6" customHeight="1" x14ac:dyDescent="0.25">
      <c r="A28" s="191"/>
      <c r="B28" s="190"/>
      <c r="C28" s="190"/>
      <c r="D28" s="190"/>
      <c r="E28" s="190"/>
      <c r="F28" s="190"/>
      <c r="G28" s="190"/>
      <c r="H28" s="190"/>
      <c r="I28" s="190"/>
      <c r="J28" s="190"/>
      <c r="K28" s="190"/>
      <c r="L28" s="190"/>
      <c r="M28" s="190"/>
      <c r="N28" s="190"/>
      <c r="O28" s="190"/>
      <c r="P28" s="190"/>
    </row>
    <row r="29" spans="1:17" ht="15" thickBot="1" x14ac:dyDescent="0.3">
      <c r="A29" s="282" t="s">
        <v>947</v>
      </c>
      <c r="B29" s="76">
        <v>386</v>
      </c>
      <c r="C29" s="76">
        <v>276</v>
      </c>
      <c r="D29" s="76">
        <v>110</v>
      </c>
      <c r="E29" s="76"/>
      <c r="F29" s="385">
        <v>353</v>
      </c>
      <c r="G29" s="385">
        <v>248</v>
      </c>
      <c r="H29" s="385">
        <v>105</v>
      </c>
      <c r="I29" s="76"/>
      <c r="J29" s="385">
        <v>2</v>
      </c>
      <c r="K29" s="385">
        <v>2</v>
      </c>
      <c r="L29" s="70">
        <v>0</v>
      </c>
      <c r="M29" s="76"/>
      <c r="N29" s="385">
        <v>31</v>
      </c>
      <c r="O29" s="385">
        <v>26</v>
      </c>
      <c r="P29" s="385">
        <v>5</v>
      </c>
    </row>
    <row r="30" spans="1:17" ht="15" customHeight="1" x14ac:dyDescent="0.25">
      <c r="A30" s="506" t="s">
        <v>307</v>
      </c>
      <c r="B30" s="506"/>
      <c r="C30" s="506"/>
      <c r="D30" s="506"/>
      <c r="E30" s="506"/>
      <c r="F30" s="506"/>
      <c r="G30" s="506"/>
      <c r="H30" s="506"/>
      <c r="I30" s="506"/>
      <c r="J30" s="386"/>
      <c r="K30" s="386"/>
      <c r="L30" s="386"/>
      <c r="M30" s="386"/>
      <c r="N30" s="386"/>
      <c r="O30" s="386"/>
      <c r="P30" s="386"/>
    </row>
    <row r="31" spans="1:17" ht="15" customHeight="1" x14ac:dyDescent="0.25">
      <c r="A31" s="507" t="s">
        <v>308</v>
      </c>
      <c r="B31" s="507"/>
      <c r="C31" s="507"/>
      <c r="D31" s="507"/>
      <c r="E31" s="507"/>
      <c r="F31" s="507"/>
      <c r="G31" s="507"/>
      <c r="H31" s="507"/>
      <c r="I31" s="507"/>
    </row>
    <row r="32" spans="1:17" ht="28.5" customHeight="1" x14ac:dyDescent="0.25">
      <c r="A32" s="414" t="s">
        <v>818</v>
      </c>
      <c r="B32" s="414"/>
      <c r="C32" s="414"/>
      <c r="D32" s="414"/>
      <c r="E32" s="414"/>
      <c r="F32" s="414"/>
      <c r="G32" s="414"/>
      <c r="H32" s="414"/>
      <c r="I32" s="414"/>
      <c r="J32" s="414"/>
      <c r="K32" s="414"/>
      <c r="L32" s="414"/>
      <c r="M32" s="414"/>
      <c r="N32" s="414"/>
      <c r="O32" s="414"/>
      <c r="P32" s="414"/>
    </row>
    <row r="33" spans="1:16" ht="15" customHeight="1" x14ac:dyDescent="0.25">
      <c r="A33" s="8" t="s">
        <v>262</v>
      </c>
      <c r="B33" s="8"/>
      <c r="C33" s="8"/>
      <c r="D33" s="8"/>
      <c r="E33" s="8"/>
      <c r="F33" s="8"/>
      <c r="G33" s="8"/>
      <c r="H33" s="8"/>
      <c r="I33" s="8"/>
      <c r="J33" s="8"/>
      <c r="K33" s="8"/>
      <c r="L33" s="8"/>
      <c r="M33" s="8"/>
      <c r="N33" s="8"/>
      <c r="O33" s="8"/>
      <c r="P33" s="8"/>
    </row>
    <row r="34" spans="1:16" x14ac:dyDescent="0.25">
      <c r="A34" s="8"/>
    </row>
  </sheetData>
  <mergeCells count="12">
    <mergeCell ref="A30:I30"/>
    <mergeCell ref="A31:I31"/>
    <mergeCell ref="A32:P32"/>
    <mergeCell ref="A1:P1"/>
    <mergeCell ref="A2:P2"/>
    <mergeCell ref="A3:P3"/>
    <mergeCell ref="A4:P4"/>
    <mergeCell ref="A5:A6"/>
    <mergeCell ref="B5:D5"/>
    <mergeCell ref="F5:H5"/>
    <mergeCell ref="J5:L5"/>
    <mergeCell ref="N5:P5"/>
  </mergeCells>
  <conditionalFormatting sqref="Q9:Q24">
    <cfRule type="cellIs" dxfId="35" priority="1" operator="equal">
      <formula>0</formula>
    </cfRule>
  </conditionalFormatting>
  <hyperlinks>
    <hyperlink ref="Q2" location="Contenido!A1" display="Contenido" xr:uid="{F3ABA9E1-E1C3-4535-9AF4-8934422259AA}"/>
  </hyperlinks>
  <printOptions horizontalCentered="1"/>
  <pageMargins left="0.39370078740157483" right="0.39370078740157483" top="0.39370078740157483" bottom="0.39370078740157483" header="0.31496062992125984" footer="0.31496062992125984"/>
  <pageSetup paperSize="172" scale="95"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E1FCD-918A-47A9-B174-826D5E79ABE4}">
  <sheetPr codeName="Hoja190">
    <tabColor rgb="FFAFCAFF"/>
    <pageSetUpPr fitToPage="1"/>
  </sheetPr>
  <dimension ref="A1:Q34"/>
  <sheetViews>
    <sheetView showGridLines="0" showOutlineSymbols="0" showWhiteSpace="0" zoomScaleNormal="100" workbookViewId="0">
      <selection activeCell="A32" sqref="A32"/>
    </sheetView>
  </sheetViews>
  <sheetFormatPr baseColWidth="10" defaultColWidth="11" defaultRowHeight="13" x14ac:dyDescent="0.25"/>
  <cols>
    <col min="1" max="1" width="27.58203125" style="188" customWidth="1"/>
    <col min="2" max="4" width="8" style="193" customWidth="1"/>
    <col min="5" max="5" width="1.75" style="193" customWidth="1"/>
    <col min="6" max="8" width="8" style="193" customWidth="1"/>
    <col min="9" max="9" width="1.75" style="193" customWidth="1"/>
    <col min="10" max="12" width="8" style="193" customWidth="1"/>
    <col min="13" max="13" width="1.75" style="193" customWidth="1"/>
    <col min="14" max="16" width="8" style="193" customWidth="1"/>
    <col min="17" max="16384" width="11" style="8"/>
  </cols>
  <sheetData>
    <row r="1" spans="1:17" ht="14.5" x14ac:dyDescent="0.25">
      <c r="A1" s="508" t="s">
        <v>828</v>
      </c>
      <c r="B1" s="508"/>
      <c r="C1" s="508"/>
      <c r="D1" s="508"/>
      <c r="E1" s="508"/>
      <c r="F1" s="508"/>
      <c r="G1" s="508"/>
      <c r="H1" s="508"/>
      <c r="I1" s="508"/>
      <c r="J1" s="508"/>
      <c r="K1" s="508"/>
      <c r="L1" s="508"/>
      <c r="M1" s="508"/>
      <c r="N1" s="508"/>
      <c r="O1" s="508"/>
      <c r="P1" s="508"/>
      <c r="Q1" s="19"/>
    </row>
    <row r="2" spans="1:17" ht="14.5" x14ac:dyDescent="0.25">
      <c r="A2" s="508" t="s">
        <v>820</v>
      </c>
      <c r="B2" s="508"/>
      <c r="C2" s="508"/>
      <c r="D2" s="508"/>
      <c r="E2" s="508"/>
      <c r="F2" s="508"/>
      <c r="G2" s="508"/>
      <c r="H2" s="508"/>
      <c r="I2" s="508"/>
      <c r="J2" s="508"/>
      <c r="K2" s="508"/>
      <c r="L2" s="508"/>
      <c r="M2" s="508"/>
      <c r="N2" s="508"/>
      <c r="O2" s="508"/>
      <c r="P2" s="508"/>
      <c r="Q2" s="91" t="s">
        <v>0</v>
      </c>
    </row>
    <row r="3" spans="1:17" ht="14.5" x14ac:dyDescent="0.25">
      <c r="A3" s="508" t="s">
        <v>824</v>
      </c>
      <c r="B3" s="508"/>
      <c r="C3" s="508"/>
      <c r="D3" s="508"/>
      <c r="E3" s="508"/>
      <c r="F3" s="508"/>
      <c r="G3" s="508"/>
      <c r="H3" s="508"/>
      <c r="I3" s="508"/>
      <c r="J3" s="508"/>
      <c r="K3" s="508"/>
      <c r="L3" s="508"/>
      <c r="M3" s="508"/>
      <c r="N3" s="508"/>
      <c r="O3" s="508"/>
      <c r="P3" s="508"/>
      <c r="Q3" s="6"/>
    </row>
    <row r="4" spans="1:17" ht="14.5" x14ac:dyDescent="0.25">
      <c r="A4" s="508" t="s">
        <v>909</v>
      </c>
      <c r="B4" s="508"/>
      <c r="C4" s="508"/>
      <c r="D4" s="508"/>
      <c r="E4" s="508"/>
      <c r="F4" s="508"/>
      <c r="G4" s="508"/>
      <c r="H4" s="508"/>
      <c r="I4" s="508"/>
      <c r="J4" s="508"/>
      <c r="K4" s="508"/>
      <c r="L4" s="508"/>
      <c r="M4" s="508"/>
      <c r="N4" s="508"/>
      <c r="O4" s="508"/>
      <c r="P4" s="508"/>
    </row>
    <row r="5" spans="1:17" ht="18.75" customHeight="1" x14ac:dyDescent="0.25">
      <c r="A5" s="509" t="s">
        <v>187</v>
      </c>
      <c r="B5" s="510" t="s">
        <v>188</v>
      </c>
      <c r="C5" s="510"/>
      <c r="D5" s="510"/>
      <c r="E5" s="318"/>
      <c r="F5" s="510" t="s">
        <v>255</v>
      </c>
      <c r="G5" s="510"/>
      <c r="H5" s="510"/>
      <c r="I5" s="318"/>
      <c r="J5" s="510" t="s">
        <v>256</v>
      </c>
      <c r="K5" s="510"/>
      <c r="L5" s="510"/>
      <c r="M5" s="318"/>
      <c r="N5" s="510" t="s">
        <v>257</v>
      </c>
      <c r="O5" s="510"/>
      <c r="P5" s="510"/>
    </row>
    <row r="6" spans="1:17" ht="18.75" customHeight="1" x14ac:dyDescent="0.25">
      <c r="A6" s="509"/>
      <c r="B6" s="319" t="s">
        <v>188</v>
      </c>
      <c r="C6" s="320" t="s">
        <v>323</v>
      </c>
      <c r="D6" s="319" t="s">
        <v>324</v>
      </c>
      <c r="E6" s="319"/>
      <c r="F6" s="319" t="s">
        <v>188</v>
      </c>
      <c r="G6" s="320" t="s">
        <v>323</v>
      </c>
      <c r="H6" s="319" t="s">
        <v>324</v>
      </c>
      <c r="I6" s="319"/>
      <c r="J6" s="319" t="s">
        <v>188</v>
      </c>
      <c r="K6" s="320" t="s">
        <v>323</v>
      </c>
      <c r="L6" s="319" t="s">
        <v>324</v>
      </c>
      <c r="M6" s="319"/>
      <c r="N6" s="319" t="s">
        <v>188</v>
      </c>
      <c r="O6" s="320" t="s">
        <v>323</v>
      </c>
      <c r="P6" s="319" t="s">
        <v>324</v>
      </c>
    </row>
    <row r="7" spans="1:17" x14ac:dyDescent="0.25">
      <c r="A7" s="186"/>
      <c r="B7" s="187"/>
      <c r="C7" s="187"/>
      <c r="D7" s="187"/>
      <c r="E7" s="188"/>
      <c r="F7" s="187"/>
      <c r="G7" s="187"/>
      <c r="H7" s="187"/>
      <c r="I7" s="188"/>
      <c r="J7" s="187"/>
      <c r="K7" s="187"/>
      <c r="L7" s="187"/>
      <c r="M7" s="188"/>
      <c r="N7" s="187"/>
      <c r="O7" s="187"/>
      <c r="P7" s="187"/>
    </row>
    <row r="8" spans="1:17" ht="15" customHeight="1" x14ac:dyDescent="0.25">
      <c r="A8" s="157" t="s">
        <v>188</v>
      </c>
      <c r="B8" s="70">
        <f>+C8+D8</f>
        <v>5274</v>
      </c>
      <c r="C8" s="70">
        <f>+G8+K8+O8</f>
        <v>2346</v>
      </c>
      <c r="D8" s="70">
        <f>+H8+L8+P8</f>
        <v>2928</v>
      </c>
      <c r="E8" s="70"/>
      <c r="F8" s="70">
        <f>+G8+H8</f>
        <v>4475</v>
      </c>
      <c r="G8" s="70">
        <f>+G9+G11+G13+G15+G29</f>
        <v>1606</v>
      </c>
      <c r="H8" s="70">
        <f>+H9+H11+H13+H15+H29</f>
        <v>2869</v>
      </c>
      <c r="I8" s="70"/>
      <c r="J8" s="70">
        <f>+K8+L8</f>
        <v>731</v>
      </c>
      <c r="K8" s="70">
        <f>+K9+K11+K13+K15+K29</f>
        <v>677</v>
      </c>
      <c r="L8" s="70">
        <f>+L9+L11+L13+L15+L29</f>
        <v>54</v>
      </c>
      <c r="M8" s="70"/>
      <c r="N8" s="70">
        <f>+O8+P8</f>
        <v>68</v>
      </c>
      <c r="O8" s="70">
        <f>+O9+O11+O13+O15+O29</f>
        <v>63</v>
      </c>
      <c r="P8" s="70">
        <f>+P9+P11+P13+P15+P29</f>
        <v>5</v>
      </c>
    </row>
    <row r="9" spans="1:17" ht="15" customHeight="1" x14ac:dyDescent="0.25">
      <c r="A9" s="282" t="s">
        <v>945</v>
      </c>
      <c r="B9" s="70">
        <f>+C9+D9</f>
        <v>291</v>
      </c>
      <c r="C9" s="70">
        <f>+G9+K9+O9</f>
        <v>282</v>
      </c>
      <c r="D9" s="70">
        <f>+H9+L9+P9</f>
        <v>9</v>
      </c>
      <c r="E9" s="70"/>
      <c r="F9" s="70">
        <f>+G9+H9</f>
        <v>128</v>
      </c>
      <c r="G9" s="70">
        <v>126</v>
      </c>
      <c r="H9" s="70">
        <v>2</v>
      </c>
      <c r="I9" s="70"/>
      <c r="J9" s="70">
        <f>+K9+L9</f>
        <v>162</v>
      </c>
      <c r="K9" s="70">
        <v>155</v>
      </c>
      <c r="L9" s="70">
        <v>7</v>
      </c>
      <c r="M9" s="70"/>
      <c r="N9" s="70">
        <f>+O9+P9</f>
        <v>1</v>
      </c>
      <c r="O9" s="70">
        <v>1</v>
      </c>
      <c r="P9" s="70">
        <v>0</v>
      </c>
      <c r="Q9" s="7"/>
    </row>
    <row r="10" spans="1:17" ht="6" customHeight="1" x14ac:dyDescent="0.25">
      <c r="A10" s="191"/>
      <c r="B10" s="190"/>
      <c r="C10" s="190"/>
      <c r="D10" s="190"/>
      <c r="E10" s="190"/>
      <c r="F10" s="190"/>
      <c r="G10" s="190"/>
      <c r="H10" s="190"/>
      <c r="I10" s="190"/>
      <c r="J10" s="190"/>
      <c r="K10" s="190"/>
      <c r="L10" s="190"/>
      <c r="M10" s="190"/>
      <c r="N10" s="190"/>
      <c r="O10" s="190"/>
      <c r="P10" s="190"/>
      <c r="Q10" s="7"/>
    </row>
    <row r="11" spans="1:17" ht="15" customHeight="1" x14ac:dyDescent="0.25">
      <c r="A11" s="282" t="s">
        <v>30</v>
      </c>
      <c r="B11" s="70">
        <f>+C11+D11</f>
        <v>4015</v>
      </c>
      <c r="C11" s="70">
        <f>+G11+K11+O11</f>
        <v>1454</v>
      </c>
      <c r="D11" s="70">
        <f>+H11+L11</f>
        <v>2561</v>
      </c>
      <c r="E11" s="70"/>
      <c r="F11" s="70">
        <f t="shared" ref="F11" si="0">+G11+H11</f>
        <v>3660</v>
      </c>
      <c r="G11" s="70">
        <v>1127</v>
      </c>
      <c r="H11" s="70">
        <v>2533</v>
      </c>
      <c r="I11" s="70"/>
      <c r="J11" s="70">
        <f>+K11+L11</f>
        <v>339</v>
      </c>
      <c r="K11" s="70">
        <v>311</v>
      </c>
      <c r="L11" s="70">
        <v>28</v>
      </c>
      <c r="M11" s="70"/>
      <c r="N11" s="70">
        <v>16</v>
      </c>
      <c r="O11" s="70">
        <v>16</v>
      </c>
      <c r="P11" s="70">
        <v>0</v>
      </c>
      <c r="Q11" s="7"/>
    </row>
    <row r="12" spans="1:17" ht="6" customHeight="1" x14ac:dyDescent="0.25">
      <c r="A12" s="191"/>
      <c r="B12" s="190"/>
      <c r="C12" s="190"/>
      <c r="D12" s="190"/>
      <c r="E12" s="190"/>
      <c r="F12" s="190"/>
      <c r="G12" s="190"/>
      <c r="H12" s="190"/>
      <c r="I12" s="190"/>
      <c r="J12" s="190"/>
      <c r="K12" s="190"/>
      <c r="L12" s="190"/>
      <c r="M12" s="190"/>
      <c r="N12" s="190"/>
      <c r="O12" s="190"/>
      <c r="P12" s="190"/>
      <c r="Q12" s="7"/>
    </row>
    <row r="13" spans="1:17" ht="15" customHeight="1" x14ac:dyDescent="0.25">
      <c r="A13" s="282" t="s">
        <v>242</v>
      </c>
      <c r="B13" s="70">
        <v>3</v>
      </c>
      <c r="C13" s="70">
        <v>3</v>
      </c>
      <c r="D13" s="70">
        <v>0</v>
      </c>
      <c r="E13" s="70"/>
      <c r="F13" s="70">
        <v>3</v>
      </c>
      <c r="G13" s="70">
        <v>3</v>
      </c>
      <c r="H13" s="70">
        <v>0</v>
      </c>
      <c r="I13" s="70"/>
      <c r="J13" s="70">
        <v>0</v>
      </c>
      <c r="K13" s="70">
        <v>0</v>
      </c>
      <c r="L13" s="70">
        <v>0</v>
      </c>
      <c r="M13" s="70"/>
      <c r="N13" s="70">
        <v>0</v>
      </c>
      <c r="O13" s="70">
        <v>0</v>
      </c>
      <c r="P13" s="70">
        <v>0</v>
      </c>
      <c r="Q13" s="7"/>
    </row>
    <row r="14" spans="1:17" ht="6" customHeight="1" x14ac:dyDescent="0.25">
      <c r="A14" s="191"/>
      <c r="B14" s="190"/>
      <c r="C14" s="190"/>
      <c r="D14" s="190"/>
      <c r="E14" s="190"/>
      <c r="F14" s="190"/>
      <c r="G14" s="190"/>
      <c r="H14" s="190"/>
      <c r="I14" s="190"/>
      <c r="J14" s="190"/>
      <c r="K14" s="190"/>
      <c r="L14" s="190"/>
      <c r="M14" s="190"/>
      <c r="N14" s="190"/>
      <c r="O14" s="190"/>
      <c r="P14" s="190"/>
      <c r="Q14" s="7"/>
    </row>
    <row r="15" spans="1:17" ht="15" customHeight="1" x14ac:dyDescent="0.25">
      <c r="A15" s="282" t="s">
        <v>229</v>
      </c>
      <c r="B15" s="70">
        <f>+C15+D15</f>
        <v>911</v>
      </c>
      <c r="C15" s="70">
        <f t="shared" ref="C15" si="1">+G15+K15+O15</f>
        <v>559</v>
      </c>
      <c r="D15" s="70">
        <f>+H15+L15</f>
        <v>352</v>
      </c>
      <c r="E15" s="70"/>
      <c r="F15" s="70">
        <f>+G15+H15</f>
        <v>660</v>
      </c>
      <c r="G15" s="70">
        <f>SUM(G16:G18)</f>
        <v>327</v>
      </c>
      <c r="H15" s="70">
        <f>SUM(H16:H18)</f>
        <v>333</v>
      </c>
      <c r="I15" s="70"/>
      <c r="J15" s="70">
        <f>+K15+L15</f>
        <v>229</v>
      </c>
      <c r="K15" s="70">
        <f>SUM(K16:K18)</f>
        <v>210</v>
      </c>
      <c r="L15" s="70">
        <f>SUM(L16:L18)</f>
        <v>19</v>
      </c>
      <c r="M15" s="70"/>
      <c r="N15" s="70">
        <v>22</v>
      </c>
      <c r="O15" s="70">
        <v>22</v>
      </c>
      <c r="P15" s="70">
        <v>0</v>
      </c>
      <c r="Q15" s="7"/>
    </row>
    <row r="16" spans="1:17" x14ac:dyDescent="0.25">
      <c r="A16" s="28" t="s">
        <v>1007</v>
      </c>
      <c r="B16" s="71">
        <f>+C16+D16</f>
        <v>769</v>
      </c>
      <c r="C16" s="71">
        <f>+G16+K16+O16</f>
        <v>475</v>
      </c>
      <c r="D16" s="71">
        <f>+H16+L16</f>
        <v>294</v>
      </c>
      <c r="E16" s="71"/>
      <c r="F16" s="71">
        <f>+G16+H16</f>
        <v>525</v>
      </c>
      <c r="G16" s="71">
        <f>+G21+G26</f>
        <v>250</v>
      </c>
      <c r="H16" s="71">
        <f>+H21+H26</f>
        <v>275</v>
      </c>
      <c r="I16" s="71"/>
      <c r="J16" s="71">
        <f>+K16+L16</f>
        <v>226</v>
      </c>
      <c r="K16" s="71">
        <f>+K21+K26</f>
        <v>207</v>
      </c>
      <c r="L16" s="71">
        <f>+L21</f>
        <v>19</v>
      </c>
      <c r="M16" s="71"/>
      <c r="N16" s="71">
        <v>18</v>
      </c>
      <c r="O16" s="71">
        <v>18</v>
      </c>
      <c r="P16" s="71">
        <v>0</v>
      </c>
      <c r="Q16" s="7"/>
    </row>
    <row r="17" spans="1:17" x14ac:dyDescent="0.25">
      <c r="A17" s="28" t="s">
        <v>1008</v>
      </c>
      <c r="B17" s="71">
        <f>+C17+D17</f>
        <v>140</v>
      </c>
      <c r="C17" s="71">
        <f t="shared" ref="C17" si="2">+G17+K17+O17</f>
        <v>82</v>
      </c>
      <c r="D17" s="71">
        <f>+H17</f>
        <v>58</v>
      </c>
      <c r="E17" s="71"/>
      <c r="F17" s="71">
        <f t="shared" ref="F17" si="3">+G17+H17</f>
        <v>133</v>
      </c>
      <c r="G17" s="71">
        <f>+G22+G27</f>
        <v>75</v>
      </c>
      <c r="H17" s="71">
        <f>+H22</f>
        <v>58</v>
      </c>
      <c r="I17" s="71"/>
      <c r="J17" s="71">
        <v>3</v>
      </c>
      <c r="K17" s="71">
        <f>+K22</f>
        <v>3</v>
      </c>
      <c r="L17" s="71">
        <v>0</v>
      </c>
      <c r="M17" s="71"/>
      <c r="N17" s="71">
        <v>4</v>
      </c>
      <c r="O17" s="71">
        <v>4</v>
      </c>
      <c r="P17" s="71">
        <v>0</v>
      </c>
      <c r="Q17" s="7"/>
    </row>
    <row r="18" spans="1:17" x14ac:dyDescent="0.25">
      <c r="A18" s="28" t="s">
        <v>1009</v>
      </c>
      <c r="B18" s="71">
        <v>2</v>
      </c>
      <c r="C18" s="71">
        <v>2</v>
      </c>
      <c r="D18" s="71">
        <v>0</v>
      </c>
      <c r="E18" s="71"/>
      <c r="F18" s="71">
        <v>2</v>
      </c>
      <c r="G18" s="71">
        <f>+G23+G28</f>
        <v>2</v>
      </c>
      <c r="H18" s="71">
        <v>0</v>
      </c>
      <c r="I18" s="71"/>
      <c r="J18" s="71">
        <v>0</v>
      </c>
      <c r="K18" s="71">
        <v>0</v>
      </c>
      <c r="L18" s="71">
        <f>+L23</f>
        <v>0</v>
      </c>
      <c r="M18" s="71"/>
      <c r="N18" s="71">
        <v>0</v>
      </c>
      <c r="O18" s="71">
        <f>+O23</f>
        <v>0</v>
      </c>
      <c r="P18" s="71">
        <f>+P23</f>
        <v>0</v>
      </c>
      <c r="Q18" s="7"/>
    </row>
    <row r="19" spans="1:17" ht="6" customHeight="1" x14ac:dyDescent="0.25">
      <c r="A19" s="191"/>
      <c r="B19" s="190"/>
      <c r="C19" s="190"/>
      <c r="D19" s="190"/>
      <c r="E19" s="190"/>
      <c r="F19" s="190"/>
      <c r="G19" s="190"/>
      <c r="H19" s="190"/>
      <c r="I19" s="190"/>
      <c r="J19" s="190"/>
      <c r="K19" s="190"/>
      <c r="L19" s="190"/>
      <c r="M19" s="190"/>
      <c r="N19" s="190"/>
      <c r="O19" s="190"/>
      <c r="P19" s="190"/>
      <c r="Q19" s="7"/>
    </row>
    <row r="20" spans="1:17" ht="15" customHeight="1" x14ac:dyDescent="0.25">
      <c r="A20" s="282" t="s">
        <v>201</v>
      </c>
      <c r="B20" s="70">
        <f>+C20+D20</f>
        <v>855</v>
      </c>
      <c r="C20" s="70">
        <f t="shared" ref="C20:C22" si="4">+G20+K20+O20</f>
        <v>515</v>
      </c>
      <c r="D20" s="70">
        <f>+H20+L20</f>
        <v>340</v>
      </c>
      <c r="E20" s="70"/>
      <c r="F20" s="70">
        <f>+G20+H20</f>
        <v>606</v>
      </c>
      <c r="G20" s="70">
        <f>SUM(G21:G23)</f>
        <v>285</v>
      </c>
      <c r="H20" s="70">
        <f>SUM(H21:H23)</f>
        <v>321</v>
      </c>
      <c r="I20" s="70"/>
      <c r="J20" s="70">
        <f>+K20+L20</f>
        <v>228</v>
      </c>
      <c r="K20" s="70">
        <f>SUM(K21:K23)</f>
        <v>209</v>
      </c>
      <c r="L20" s="70">
        <f>SUM(L21:L23)</f>
        <v>19</v>
      </c>
      <c r="M20" s="70"/>
      <c r="N20" s="70">
        <v>21</v>
      </c>
      <c r="O20" s="70">
        <f>SUM(O21:O23)</f>
        <v>21</v>
      </c>
      <c r="P20" s="70">
        <v>0</v>
      </c>
      <c r="Q20" s="7"/>
    </row>
    <row r="21" spans="1:17" x14ac:dyDescent="0.25">
      <c r="A21" s="28" t="s">
        <v>1007</v>
      </c>
      <c r="B21" s="71">
        <f>+C21+D21</f>
        <v>715</v>
      </c>
      <c r="C21" s="71">
        <f t="shared" si="4"/>
        <v>433</v>
      </c>
      <c r="D21" s="71">
        <f>+H21+L21</f>
        <v>282</v>
      </c>
      <c r="E21" s="71"/>
      <c r="F21" s="71">
        <f>+G21+H21</f>
        <v>472</v>
      </c>
      <c r="G21" s="71">
        <v>209</v>
      </c>
      <c r="H21" s="71">
        <v>263</v>
      </c>
      <c r="I21" s="71"/>
      <c r="J21" s="71">
        <f t="shared" ref="J21" si="5">+K21+L21</f>
        <v>225</v>
      </c>
      <c r="K21" s="71">
        <v>206</v>
      </c>
      <c r="L21" s="71">
        <v>19</v>
      </c>
      <c r="M21" s="71"/>
      <c r="N21" s="71">
        <v>18</v>
      </c>
      <c r="O21" s="71">
        <v>18</v>
      </c>
      <c r="P21" s="71">
        <v>0</v>
      </c>
      <c r="Q21" s="7"/>
    </row>
    <row r="22" spans="1:17" x14ac:dyDescent="0.25">
      <c r="A22" s="28" t="s">
        <v>1008</v>
      </c>
      <c r="B22" s="71">
        <f>+C22+D22</f>
        <v>138</v>
      </c>
      <c r="C22" s="71">
        <f t="shared" si="4"/>
        <v>80</v>
      </c>
      <c r="D22" s="71">
        <f>+H22</f>
        <v>58</v>
      </c>
      <c r="E22" s="71"/>
      <c r="F22" s="71">
        <f t="shared" ref="F22" si="6">+G22+H22</f>
        <v>132</v>
      </c>
      <c r="G22" s="71">
        <v>74</v>
      </c>
      <c r="H22" s="71">
        <v>58</v>
      </c>
      <c r="I22" s="71"/>
      <c r="J22" s="71">
        <v>3</v>
      </c>
      <c r="K22" s="71">
        <v>3</v>
      </c>
      <c r="L22" s="71">
        <v>0</v>
      </c>
      <c r="M22" s="71"/>
      <c r="N22" s="71">
        <v>3</v>
      </c>
      <c r="O22" s="71">
        <v>3</v>
      </c>
      <c r="P22" s="71">
        <v>0</v>
      </c>
      <c r="Q22" s="7"/>
    </row>
    <row r="23" spans="1:17" x14ac:dyDescent="0.25">
      <c r="A23" s="28" t="s">
        <v>1009</v>
      </c>
      <c r="B23" s="71">
        <v>2</v>
      </c>
      <c r="C23" s="71">
        <v>2</v>
      </c>
      <c r="D23" s="71">
        <v>0</v>
      </c>
      <c r="E23" s="71"/>
      <c r="F23" s="71">
        <v>2</v>
      </c>
      <c r="G23" s="71">
        <v>2</v>
      </c>
      <c r="H23" s="71">
        <v>0</v>
      </c>
      <c r="I23" s="71"/>
      <c r="J23" s="71">
        <v>0</v>
      </c>
      <c r="K23" s="71">
        <v>0</v>
      </c>
      <c r="L23" s="71">
        <v>0</v>
      </c>
      <c r="M23" s="71"/>
      <c r="N23" s="71">
        <v>0</v>
      </c>
      <c r="O23" s="71">
        <v>0</v>
      </c>
      <c r="P23" s="71">
        <v>0</v>
      </c>
      <c r="Q23" s="7"/>
    </row>
    <row r="24" spans="1:17" ht="6" customHeight="1" x14ac:dyDescent="0.25">
      <c r="A24" s="191"/>
      <c r="B24" s="190"/>
      <c r="C24" s="190"/>
      <c r="D24" s="190"/>
      <c r="E24" s="190"/>
      <c r="F24" s="190"/>
      <c r="G24" s="190"/>
      <c r="H24" s="190"/>
      <c r="I24" s="190"/>
      <c r="J24" s="190"/>
      <c r="K24" s="190"/>
      <c r="L24" s="190"/>
      <c r="M24" s="190"/>
      <c r="N24" s="190"/>
      <c r="O24" s="190"/>
      <c r="P24" s="190"/>
      <c r="Q24" s="7"/>
    </row>
    <row r="25" spans="1:17" ht="15" customHeight="1" x14ac:dyDescent="0.25">
      <c r="A25" s="282" t="s">
        <v>204</v>
      </c>
      <c r="B25" s="70">
        <f>+C25+D25</f>
        <v>56</v>
      </c>
      <c r="C25" s="70">
        <f t="shared" ref="C25" si="7">+G25+K25+O25</f>
        <v>44</v>
      </c>
      <c r="D25" s="70">
        <f>+H25</f>
        <v>12</v>
      </c>
      <c r="E25" s="70"/>
      <c r="F25" s="70">
        <f>+G25+H25</f>
        <v>54</v>
      </c>
      <c r="G25" s="70">
        <f>SUM(G26:G27)</f>
        <v>42</v>
      </c>
      <c r="H25" s="70">
        <f>SUM(H26:H27)</f>
        <v>12</v>
      </c>
      <c r="I25" s="70"/>
      <c r="J25" s="70">
        <v>1</v>
      </c>
      <c r="K25" s="70">
        <f>SUM(K26:K27)</f>
        <v>1</v>
      </c>
      <c r="L25" s="70">
        <v>0</v>
      </c>
      <c r="M25" s="70"/>
      <c r="N25" s="70">
        <v>1</v>
      </c>
      <c r="O25" s="70">
        <f>SUM(O26:O27)</f>
        <v>1</v>
      </c>
      <c r="P25" s="70">
        <v>0</v>
      </c>
    </row>
    <row r="26" spans="1:17" x14ac:dyDescent="0.25">
      <c r="A26" s="28" t="s">
        <v>1007</v>
      </c>
      <c r="B26" s="71">
        <f>+C26+D26</f>
        <v>54</v>
      </c>
      <c r="C26" s="71">
        <f>+G26+K26</f>
        <v>42</v>
      </c>
      <c r="D26" s="71">
        <f>+H26</f>
        <v>12</v>
      </c>
      <c r="E26" s="71"/>
      <c r="F26" s="71">
        <f t="shared" ref="F26" si="8">+G26+H26</f>
        <v>53</v>
      </c>
      <c r="G26" s="71">
        <v>41</v>
      </c>
      <c r="H26" s="71">
        <v>12</v>
      </c>
      <c r="I26" s="71"/>
      <c r="J26" s="71">
        <v>1</v>
      </c>
      <c r="K26" s="71">
        <v>1</v>
      </c>
      <c r="L26" s="71">
        <v>0</v>
      </c>
      <c r="M26" s="71"/>
      <c r="N26" s="71">
        <v>0</v>
      </c>
      <c r="O26" s="71">
        <v>0</v>
      </c>
      <c r="P26" s="71">
        <v>0</v>
      </c>
    </row>
    <row r="27" spans="1:17" x14ac:dyDescent="0.25">
      <c r="A27" s="28" t="s">
        <v>1008</v>
      </c>
      <c r="B27" s="71">
        <v>2</v>
      </c>
      <c r="C27" s="71">
        <f>+G27+O27</f>
        <v>2</v>
      </c>
      <c r="D27" s="71">
        <f>+H27</f>
        <v>0</v>
      </c>
      <c r="E27" s="71"/>
      <c r="F27" s="71">
        <v>1</v>
      </c>
      <c r="G27" s="71">
        <v>1</v>
      </c>
      <c r="H27" s="71">
        <v>0</v>
      </c>
      <c r="I27" s="71"/>
      <c r="J27" s="71">
        <v>0</v>
      </c>
      <c r="K27" s="71">
        <v>0</v>
      </c>
      <c r="L27" s="71">
        <v>0</v>
      </c>
      <c r="M27" s="71"/>
      <c r="N27" s="71">
        <v>1</v>
      </c>
      <c r="O27" s="71">
        <v>1</v>
      </c>
      <c r="P27" s="71">
        <v>0</v>
      </c>
    </row>
    <row r="28" spans="1:17" ht="6" customHeight="1" x14ac:dyDescent="0.25">
      <c r="A28" s="191"/>
      <c r="B28" s="190"/>
      <c r="C28" s="190"/>
      <c r="D28" s="190"/>
      <c r="E28" s="190"/>
      <c r="F28" s="190"/>
      <c r="G28" s="190"/>
      <c r="H28" s="190"/>
      <c r="I28" s="190"/>
      <c r="J28" s="190"/>
      <c r="K28" s="190"/>
      <c r="L28" s="190"/>
      <c r="M28" s="190"/>
      <c r="N28" s="190"/>
      <c r="O28" s="190"/>
      <c r="P28" s="190"/>
    </row>
    <row r="29" spans="1:17" ht="15" customHeight="1" thickBot="1" x14ac:dyDescent="0.3">
      <c r="A29" s="282" t="s">
        <v>1041</v>
      </c>
      <c r="B29" s="76">
        <f>+C29+D29</f>
        <v>54</v>
      </c>
      <c r="C29" s="76">
        <f>+G29+K29+O29</f>
        <v>48</v>
      </c>
      <c r="D29" s="76">
        <f>+H29+L29+P29</f>
        <v>6</v>
      </c>
      <c r="E29" s="76"/>
      <c r="F29" s="385">
        <f>+G29+H29</f>
        <v>24</v>
      </c>
      <c r="G29" s="385">
        <v>23</v>
      </c>
      <c r="H29" s="385">
        <v>1</v>
      </c>
      <c r="I29" s="76"/>
      <c r="J29" s="385">
        <f>+K29+L29</f>
        <v>1</v>
      </c>
      <c r="K29" s="385">
        <v>1</v>
      </c>
      <c r="L29" s="70">
        <v>0</v>
      </c>
      <c r="M29" s="76"/>
      <c r="N29" s="385">
        <f>+O29+P29</f>
        <v>29</v>
      </c>
      <c r="O29" s="70">
        <v>24</v>
      </c>
      <c r="P29" s="70">
        <v>5</v>
      </c>
    </row>
    <row r="30" spans="1:17" ht="15" customHeight="1" x14ac:dyDescent="0.25">
      <c r="A30" s="386" t="s">
        <v>821</v>
      </c>
      <c r="B30" s="386"/>
      <c r="C30" s="386"/>
      <c r="D30" s="386"/>
      <c r="E30" s="386"/>
      <c r="F30" s="386"/>
      <c r="G30" s="386"/>
      <c r="H30" s="386"/>
      <c r="I30" s="386"/>
      <c r="J30" s="386"/>
      <c r="K30" s="386"/>
      <c r="L30" s="386"/>
      <c r="M30" s="386"/>
      <c r="N30" s="386"/>
      <c r="O30" s="386"/>
      <c r="P30" s="386"/>
    </row>
    <row r="31" spans="1:17" ht="15" customHeight="1" x14ac:dyDescent="0.25">
      <c r="A31" s="193" t="s">
        <v>822</v>
      </c>
    </row>
    <row r="32" spans="1:17" ht="13.9" customHeight="1" x14ac:dyDescent="0.25">
      <c r="A32" s="4" t="s">
        <v>262</v>
      </c>
      <c r="B32" s="54"/>
      <c r="C32" s="54"/>
      <c r="D32" s="54"/>
      <c r="E32" s="54"/>
      <c r="F32" s="54"/>
      <c r="G32" s="54"/>
      <c r="H32" s="54"/>
      <c r="I32" s="54"/>
      <c r="J32" s="54"/>
      <c r="K32" s="54"/>
      <c r="L32" s="54"/>
      <c r="M32" s="54"/>
      <c r="N32" s="54"/>
      <c r="O32" s="54"/>
      <c r="P32" s="54"/>
    </row>
    <row r="33" spans="1:16" ht="15" customHeight="1" x14ac:dyDescent="0.25">
      <c r="A33" s="447"/>
      <c r="B33" s="447"/>
      <c r="C33" s="447"/>
      <c r="D33" s="447"/>
      <c r="E33" s="447"/>
      <c r="F33" s="447"/>
      <c r="G33" s="447"/>
      <c r="H33" s="447"/>
      <c r="I33" s="447"/>
      <c r="J33" s="447"/>
      <c r="K33" s="447"/>
      <c r="L33" s="447"/>
      <c r="M33" s="447"/>
      <c r="N33" s="447"/>
      <c r="O33" s="447"/>
      <c r="P33" s="447"/>
    </row>
    <row r="34" spans="1:16" x14ac:dyDescent="0.25">
      <c r="A34" s="8"/>
    </row>
  </sheetData>
  <mergeCells count="10">
    <mergeCell ref="A33:P33"/>
    <mergeCell ref="A1:P1"/>
    <mergeCell ref="A2:P2"/>
    <mergeCell ref="A3:P3"/>
    <mergeCell ref="A4:P4"/>
    <mergeCell ref="A5:A6"/>
    <mergeCell ref="B5:D5"/>
    <mergeCell ref="F5:H5"/>
    <mergeCell ref="J5:L5"/>
    <mergeCell ref="N5:P5"/>
  </mergeCells>
  <conditionalFormatting sqref="Q9:Q24">
    <cfRule type="cellIs" dxfId="34" priority="1" operator="equal">
      <formula>0</formula>
    </cfRule>
  </conditionalFormatting>
  <hyperlinks>
    <hyperlink ref="Q2" location="Contenido!A1" display="Contenido" xr:uid="{59FFEA9D-B014-4815-90D2-BD06F4B1A28D}"/>
  </hyperlinks>
  <printOptions horizontalCentered="1"/>
  <pageMargins left="0.39370078740157483" right="0.39370078740157483" top="0.39370078740157483" bottom="0.39370078740157483" header="0.31496062992125984" footer="0.31496062992125984"/>
  <pageSetup paperSize="172" scale="95"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93F4B-64D8-41BC-8FF1-6338B88E0CF5}">
  <sheetPr codeName="Hoja191">
    <tabColor rgb="FFAFCAFF"/>
    <pageSetUpPr fitToPage="1"/>
  </sheetPr>
  <dimension ref="A1:O41"/>
  <sheetViews>
    <sheetView showGridLines="0" showOutlineSymbols="0" showWhiteSpace="0" topLeftCell="A7" zoomScaleNormal="100" workbookViewId="0">
      <selection activeCell="A41" sqref="A41"/>
    </sheetView>
  </sheetViews>
  <sheetFormatPr baseColWidth="10" defaultColWidth="11" defaultRowHeight="13" x14ac:dyDescent="0.25"/>
  <cols>
    <col min="1" max="1" width="20.33203125" style="173" customWidth="1"/>
    <col min="2" max="11" width="9.75" style="180" customWidth="1"/>
    <col min="12" max="16384" width="11" style="8"/>
  </cols>
  <sheetData>
    <row r="1" spans="1:15" ht="14.5" x14ac:dyDescent="0.25">
      <c r="A1" s="416" t="s">
        <v>829</v>
      </c>
      <c r="B1" s="416"/>
      <c r="C1" s="416"/>
      <c r="D1" s="416"/>
      <c r="E1" s="416"/>
      <c r="F1" s="416"/>
      <c r="G1" s="416"/>
      <c r="H1" s="416"/>
      <c r="I1" s="416"/>
      <c r="J1" s="416"/>
      <c r="K1" s="416"/>
      <c r="L1" s="19"/>
    </row>
    <row r="2" spans="1:15" ht="15" customHeight="1" x14ac:dyDescent="0.25">
      <c r="A2" s="416" t="s">
        <v>813</v>
      </c>
      <c r="B2" s="416"/>
      <c r="C2" s="416"/>
      <c r="D2" s="416"/>
      <c r="E2" s="416"/>
      <c r="F2" s="416"/>
      <c r="G2" s="416"/>
      <c r="H2" s="416"/>
      <c r="I2" s="416"/>
      <c r="J2" s="416"/>
      <c r="K2" s="416"/>
      <c r="L2" s="91" t="s">
        <v>0</v>
      </c>
    </row>
    <row r="3" spans="1:15" ht="15" customHeight="1" x14ac:dyDescent="0.25">
      <c r="A3" s="416" t="s">
        <v>272</v>
      </c>
      <c r="B3" s="416"/>
      <c r="C3" s="416"/>
      <c r="D3" s="416"/>
      <c r="E3" s="416"/>
      <c r="F3" s="416"/>
      <c r="G3" s="416"/>
      <c r="H3" s="416"/>
      <c r="I3" s="416"/>
      <c r="J3" s="416"/>
      <c r="K3" s="416"/>
      <c r="L3" s="6"/>
    </row>
    <row r="4" spans="1:15" ht="14.5" x14ac:dyDescent="0.25">
      <c r="A4" s="416" t="s">
        <v>901</v>
      </c>
      <c r="B4" s="416"/>
      <c r="C4" s="416"/>
      <c r="D4" s="416"/>
      <c r="E4" s="416"/>
      <c r="F4" s="416"/>
      <c r="G4" s="416"/>
      <c r="H4" s="416"/>
      <c r="I4" s="416"/>
      <c r="J4" s="416"/>
      <c r="K4" s="416"/>
    </row>
    <row r="5" spans="1:15" ht="14.5" x14ac:dyDescent="0.25">
      <c r="A5" s="416" t="s">
        <v>909</v>
      </c>
      <c r="B5" s="416"/>
      <c r="C5" s="416"/>
      <c r="D5" s="416"/>
      <c r="E5" s="416"/>
      <c r="F5" s="416"/>
      <c r="G5" s="416"/>
      <c r="H5" s="416"/>
      <c r="I5" s="416"/>
      <c r="J5" s="416"/>
      <c r="K5" s="416"/>
    </row>
    <row r="6" spans="1:15" ht="18" customHeight="1" x14ac:dyDescent="0.25">
      <c r="A6" s="511" t="s">
        <v>273</v>
      </c>
      <c r="B6" s="316"/>
      <c r="C6" s="316"/>
      <c r="D6" s="317"/>
      <c r="E6" s="316"/>
      <c r="F6" s="504" t="s">
        <v>229</v>
      </c>
      <c r="G6" s="504"/>
      <c r="H6" s="504"/>
      <c r="I6" s="504"/>
      <c r="J6" s="504"/>
      <c r="K6" s="317"/>
    </row>
    <row r="7" spans="1:15" ht="38.5" customHeight="1" x14ac:dyDescent="0.25">
      <c r="A7" s="511"/>
      <c r="B7" s="381" t="s">
        <v>188</v>
      </c>
      <c r="C7" s="96" t="s">
        <v>1044</v>
      </c>
      <c r="D7" s="155" t="s">
        <v>985</v>
      </c>
      <c r="E7" s="96" t="s">
        <v>1040</v>
      </c>
      <c r="F7" s="382" t="s">
        <v>276</v>
      </c>
      <c r="G7" s="96" t="s">
        <v>277</v>
      </c>
      <c r="H7" s="96" t="s">
        <v>236</v>
      </c>
      <c r="I7" s="96" t="s">
        <v>278</v>
      </c>
      <c r="J7" s="383" t="s">
        <v>247</v>
      </c>
      <c r="K7" s="383" t="s">
        <v>279</v>
      </c>
    </row>
    <row r="8" spans="1:15" x14ac:dyDescent="0.25">
      <c r="B8" s="184"/>
      <c r="C8" s="184"/>
      <c r="D8" s="184"/>
      <c r="E8" s="184"/>
      <c r="F8" s="184"/>
      <c r="G8" s="184"/>
      <c r="H8" s="184"/>
      <c r="I8" s="184"/>
      <c r="J8" s="184"/>
      <c r="K8" s="184"/>
    </row>
    <row r="9" spans="1:15" ht="15" customHeight="1" x14ac:dyDescent="0.25">
      <c r="A9" s="157" t="s">
        <v>188</v>
      </c>
      <c r="B9" s="70">
        <f>+C9+D9+E9+F9+K9</f>
        <v>9265</v>
      </c>
      <c r="C9" s="70">
        <f>SUM(C10:C36)</f>
        <v>3858</v>
      </c>
      <c r="D9" s="70">
        <f t="shared" ref="D9:K9" si="0">SUM(D10:D36)</f>
        <v>4015</v>
      </c>
      <c r="E9" s="70">
        <f t="shared" si="0"/>
        <v>3</v>
      </c>
      <c r="F9" s="70">
        <f t="shared" si="0"/>
        <v>1003</v>
      </c>
      <c r="G9" s="70">
        <f t="shared" si="0"/>
        <v>717</v>
      </c>
      <c r="H9" s="70">
        <f t="shared" si="0"/>
        <v>138</v>
      </c>
      <c r="I9" s="70">
        <f t="shared" si="0"/>
        <v>55</v>
      </c>
      <c r="J9" s="70">
        <f t="shared" si="0"/>
        <v>93</v>
      </c>
      <c r="K9" s="70">
        <f t="shared" si="0"/>
        <v>386</v>
      </c>
      <c r="L9" s="7"/>
      <c r="M9" s="158"/>
      <c r="N9" s="25"/>
    </row>
    <row r="10" spans="1:15" x14ac:dyDescent="0.25">
      <c r="A10" s="93" t="s">
        <v>280</v>
      </c>
      <c r="B10" s="71">
        <f>+C10+D10+E10+F10+K10</f>
        <v>282</v>
      </c>
      <c r="C10" s="71">
        <v>122</v>
      </c>
      <c r="D10" s="71">
        <v>82</v>
      </c>
      <c r="E10" s="71">
        <v>0</v>
      </c>
      <c r="F10" s="71">
        <f>SUM(G10:J10)</f>
        <v>51</v>
      </c>
      <c r="G10" s="71">
        <v>41</v>
      </c>
      <c r="H10" s="71">
        <v>6</v>
      </c>
      <c r="I10" s="71">
        <v>1</v>
      </c>
      <c r="J10" s="71">
        <v>3</v>
      </c>
      <c r="K10" s="71">
        <v>27</v>
      </c>
      <c r="L10" s="7"/>
      <c r="N10" s="7"/>
      <c r="O10" s="7"/>
    </row>
    <row r="11" spans="1:15" x14ac:dyDescent="0.25">
      <c r="A11" s="93" t="s">
        <v>281</v>
      </c>
      <c r="B11" s="71">
        <f t="shared" ref="B11:B36" si="1">+C11+D11+E11+F11+K11</f>
        <v>308</v>
      </c>
      <c r="C11" s="71">
        <v>121</v>
      </c>
      <c r="D11" s="71">
        <v>94</v>
      </c>
      <c r="E11" s="71">
        <v>0</v>
      </c>
      <c r="F11" s="71">
        <f t="shared" ref="F11:F36" si="2">SUM(G11:J11)</f>
        <v>66</v>
      </c>
      <c r="G11" s="71">
        <v>55</v>
      </c>
      <c r="H11" s="71">
        <v>4</v>
      </c>
      <c r="I11" s="71">
        <v>3</v>
      </c>
      <c r="J11" s="71">
        <v>4</v>
      </c>
      <c r="K11" s="71">
        <v>27</v>
      </c>
      <c r="L11" s="7"/>
      <c r="N11" s="7"/>
      <c r="O11" s="7"/>
    </row>
    <row r="12" spans="1:15" x14ac:dyDescent="0.25">
      <c r="A12" s="93" t="s">
        <v>282</v>
      </c>
      <c r="B12" s="71">
        <f t="shared" si="1"/>
        <v>262</v>
      </c>
      <c r="C12" s="71">
        <v>105</v>
      </c>
      <c r="D12" s="71">
        <v>79</v>
      </c>
      <c r="E12" s="71">
        <v>1</v>
      </c>
      <c r="F12" s="71">
        <f t="shared" si="2"/>
        <v>55</v>
      </c>
      <c r="G12" s="71">
        <v>47</v>
      </c>
      <c r="H12" s="71">
        <v>6</v>
      </c>
      <c r="I12" s="71">
        <v>0</v>
      </c>
      <c r="J12" s="71">
        <v>2</v>
      </c>
      <c r="K12" s="71">
        <v>22</v>
      </c>
      <c r="L12" s="7"/>
      <c r="N12" s="7"/>
      <c r="O12" s="7"/>
    </row>
    <row r="13" spans="1:15" x14ac:dyDescent="0.25">
      <c r="A13" s="93" t="s">
        <v>283</v>
      </c>
      <c r="B13" s="71">
        <f t="shared" si="1"/>
        <v>337</v>
      </c>
      <c r="C13" s="71">
        <v>139</v>
      </c>
      <c r="D13" s="71">
        <v>131</v>
      </c>
      <c r="E13" s="71">
        <v>0</v>
      </c>
      <c r="F13" s="71">
        <f t="shared" si="2"/>
        <v>42</v>
      </c>
      <c r="G13" s="71">
        <v>23</v>
      </c>
      <c r="H13" s="71">
        <v>11</v>
      </c>
      <c r="I13" s="71">
        <v>1</v>
      </c>
      <c r="J13" s="71">
        <v>7</v>
      </c>
      <c r="K13" s="71">
        <v>25</v>
      </c>
      <c r="L13" s="7"/>
      <c r="N13" s="7"/>
      <c r="O13" s="7"/>
    </row>
    <row r="14" spans="1:15" x14ac:dyDescent="0.25">
      <c r="A14" s="93" t="s">
        <v>284</v>
      </c>
      <c r="B14" s="71">
        <f t="shared" si="1"/>
        <v>245</v>
      </c>
      <c r="C14" s="71">
        <v>92</v>
      </c>
      <c r="D14" s="71">
        <v>116</v>
      </c>
      <c r="E14" s="71">
        <v>0</v>
      </c>
      <c r="F14" s="71">
        <f t="shared" si="2"/>
        <v>27</v>
      </c>
      <c r="G14" s="71">
        <v>18</v>
      </c>
      <c r="H14" s="71">
        <v>5</v>
      </c>
      <c r="I14" s="71">
        <v>2</v>
      </c>
      <c r="J14" s="71">
        <v>2</v>
      </c>
      <c r="K14" s="71">
        <v>10</v>
      </c>
      <c r="L14" s="7"/>
      <c r="N14" s="7"/>
      <c r="O14" s="7"/>
    </row>
    <row r="15" spans="1:15" x14ac:dyDescent="0.25">
      <c r="A15" s="93" t="s">
        <v>285</v>
      </c>
      <c r="B15" s="71">
        <f t="shared" si="1"/>
        <v>475</v>
      </c>
      <c r="C15" s="71">
        <v>202</v>
      </c>
      <c r="D15" s="71">
        <v>229</v>
      </c>
      <c r="E15" s="71">
        <v>0</v>
      </c>
      <c r="F15" s="71">
        <f t="shared" si="2"/>
        <v>38</v>
      </c>
      <c r="G15" s="71">
        <v>24</v>
      </c>
      <c r="H15" s="71">
        <v>5</v>
      </c>
      <c r="I15" s="71">
        <v>4</v>
      </c>
      <c r="J15" s="71">
        <v>5</v>
      </c>
      <c r="K15" s="71">
        <v>6</v>
      </c>
      <c r="L15" s="7"/>
      <c r="N15" s="7"/>
      <c r="O15" s="7"/>
    </row>
    <row r="16" spans="1:15" x14ac:dyDescent="0.25">
      <c r="A16" s="93" t="s">
        <v>286</v>
      </c>
      <c r="B16" s="71">
        <f t="shared" si="1"/>
        <v>153</v>
      </c>
      <c r="C16" s="71">
        <v>66</v>
      </c>
      <c r="D16" s="71">
        <v>69</v>
      </c>
      <c r="E16" s="71">
        <v>0</v>
      </c>
      <c r="F16" s="71">
        <f t="shared" si="2"/>
        <v>15</v>
      </c>
      <c r="G16" s="71">
        <v>10</v>
      </c>
      <c r="H16" s="71">
        <v>2</v>
      </c>
      <c r="I16" s="71">
        <v>1</v>
      </c>
      <c r="J16" s="71">
        <v>2</v>
      </c>
      <c r="K16" s="71">
        <v>3</v>
      </c>
      <c r="L16" s="7"/>
      <c r="N16" s="7"/>
      <c r="O16" s="7"/>
    </row>
    <row r="17" spans="1:15" x14ac:dyDescent="0.25">
      <c r="A17" s="93" t="s">
        <v>287</v>
      </c>
      <c r="B17" s="71">
        <f t="shared" si="1"/>
        <v>542</v>
      </c>
      <c r="C17" s="71">
        <v>220</v>
      </c>
      <c r="D17" s="71">
        <v>205</v>
      </c>
      <c r="E17" s="71">
        <v>0</v>
      </c>
      <c r="F17" s="71">
        <f t="shared" si="2"/>
        <v>74</v>
      </c>
      <c r="G17" s="71">
        <v>53</v>
      </c>
      <c r="H17" s="71">
        <v>11</v>
      </c>
      <c r="I17" s="71">
        <v>3</v>
      </c>
      <c r="J17" s="71">
        <v>7</v>
      </c>
      <c r="K17" s="71">
        <v>43</v>
      </c>
      <c r="L17" s="7"/>
      <c r="N17" s="7"/>
      <c r="O17" s="7"/>
    </row>
    <row r="18" spans="1:15" x14ac:dyDescent="0.25">
      <c r="A18" s="93" t="s">
        <v>288</v>
      </c>
      <c r="B18" s="71">
        <f t="shared" si="1"/>
        <v>370</v>
      </c>
      <c r="C18" s="71">
        <v>162</v>
      </c>
      <c r="D18" s="71">
        <v>153</v>
      </c>
      <c r="E18" s="71">
        <v>0</v>
      </c>
      <c r="F18" s="71">
        <f t="shared" si="2"/>
        <v>36</v>
      </c>
      <c r="G18" s="71">
        <v>24</v>
      </c>
      <c r="H18" s="71">
        <v>6</v>
      </c>
      <c r="I18" s="71">
        <v>3</v>
      </c>
      <c r="J18" s="71">
        <v>3</v>
      </c>
      <c r="K18" s="71">
        <v>19</v>
      </c>
      <c r="L18" s="7"/>
      <c r="N18" s="7"/>
      <c r="O18" s="7"/>
    </row>
    <row r="19" spans="1:15" x14ac:dyDescent="0.25">
      <c r="A19" s="93" t="s">
        <v>289</v>
      </c>
      <c r="B19" s="71">
        <f t="shared" si="1"/>
        <v>662</v>
      </c>
      <c r="C19" s="71">
        <v>272</v>
      </c>
      <c r="D19" s="71">
        <v>305</v>
      </c>
      <c r="E19" s="71">
        <v>0</v>
      </c>
      <c r="F19" s="71">
        <f t="shared" si="2"/>
        <v>64</v>
      </c>
      <c r="G19" s="71">
        <v>45</v>
      </c>
      <c r="H19" s="71">
        <v>10</v>
      </c>
      <c r="I19" s="71">
        <v>0</v>
      </c>
      <c r="J19" s="71">
        <v>9</v>
      </c>
      <c r="K19" s="71">
        <v>21</v>
      </c>
      <c r="L19" s="7"/>
      <c r="N19" s="7"/>
      <c r="O19" s="7"/>
    </row>
    <row r="20" spans="1:15" x14ac:dyDescent="0.25">
      <c r="A20" s="93" t="s">
        <v>290</v>
      </c>
      <c r="B20" s="71">
        <f t="shared" si="1"/>
        <v>360</v>
      </c>
      <c r="C20" s="71">
        <v>163</v>
      </c>
      <c r="D20" s="71">
        <v>168</v>
      </c>
      <c r="E20" s="71">
        <v>0</v>
      </c>
      <c r="F20" s="71">
        <f t="shared" si="2"/>
        <v>25</v>
      </c>
      <c r="G20" s="71">
        <v>21</v>
      </c>
      <c r="H20" s="71">
        <v>2</v>
      </c>
      <c r="I20" s="71">
        <v>0</v>
      </c>
      <c r="J20" s="71">
        <v>2</v>
      </c>
      <c r="K20" s="71">
        <v>4</v>
      </c>
      <c r="L20" s="7"/>
      <c r="N20" s="7"/>
      <c r="O20" s="7"/>
    </row>
    <row r="21" spans="1:15" x14ac:dyDescent="0.25">
      <c r="A21" s="93" t="s">
        <v>291</v>
      </c>
      <c r="B21" s="71">
        <f t="shared" si="1"/>
        <v>427</v>
      </c>
      <c r="C21" s="71">
        <v>188</v>
      </c>
      <c r="D21" s="71">
        <v>162</v>
      </c>
      <c r="E21" s="71">
        <v>1</v>
      </c>
      <c r="F21" s="71">
        <f t="shared" si="2"/>
        <v>54</v>
      </c>
      <c r="G21" s="71">
        <v>37</v>
      </c>
      <c r="H21" s="71">
        <v>9</v>
      </c>
      <c r="I21" s="71">
        <v>3</v>
      </c>
      <c r="J21" s="71">
        <v>5</v>
      </c>
      <c r="K21" s="71">
        <v>22</v>
      </c>
      <c r="L21" s="7"/>
      <c r="N21" s="7"/>
      <c r="O21" s="7"/>
    </row>
    <row r="22" spans="1:15" x14ac:dyDescent="0.25">
      <c r="A22" s="93" t="s">
        <v>292</v>
      </c>
      <c r="B22" s="71">
        <f t="shared" si="1"/>
        <v>385</v>
      </c>
      <c r="C22" s="71">
        <v>176</v>
      </c>
      <c r="D22" s="71">
        <v>178</v>
      </c>
      <c r="E22" s="71">
        <v>0</v>
      </c>
      <c r="F22" s="71">
        <f t="shared" si="2"/>
        <v>24</v>
      </c>
      <c r="G22" s="71">
        <v>21</v>
      </c>
      <c r="H22" s="71">
        <v>1</v>
      </c>
      <c r="I22" s="71">
        <v>1</v>
      </c>
      <c r="J22" s="71">
        <v>1</v>
      </c>
      <c r="K22" s="71">
        <v>7</v>
      </c>
      <c r="L22" s="7"/>
      <c r="N22" s="7"/>
      <c r="O22" s="7"/>
    </row>
    <row r="23" spans="1:15" x14ac:dyDescent="0.25">
      <c r="A23" s="93" t="s">
        <v>293</v>
      </c>
      <c r="B23" s="71">
        <f t="shared" si="1"/>
        <v>402</v>
      </c>
      <c r="C23" s="71">
        <v>165</v>
      </c>
      <c r="D23" s="71">
        <v>139</v>
      </c>
      <c r="E23" s="71">
        <v>1</v>
      </c>
      <c r="F23" s="71">
        <f t="shared" si="2"/>
        <v>69</v>
      </c>
      <c r="G23" s="71">
        <v>50</v>
      </c>
      <c r="H23" s="71">
        <v>12</v>
      </c>
      <c r="I23" s="71">
        <v>3</v>
      </c>
      <c r="J23" s="71">
        <v>4</v>
      </c>
      <c r="K23" s="71">
        <v>28</v>
      </c>
      <c r="L23" s="7"/>
      <c r="N23" s="7"/>
      <c r="O23" s="7"/>
    </row>
    <row r="24" spans="1:15" x14ac:dyDescent="0.25">
      <c r="A24" s="93" t="s">
        <v>294</v>
      </c>
      <c r="B24" s="71">
        <f t="shared" si="1"/>
        <v>256</v>
      </c>
      <c r="C24" s="71">
        <v>112</v>
      </c>
      <c r="D24" s="71">
        <v>114</v>
      </c>
      <c r="E24" s="71">
        <v>0</v>
      </c>
      <c r="F24" s="71">
        <f t="shared" si="2"/>
        <v>23</v>
      </c>
      <c r="G24" s="71">
        <v>19</v>
      </c>
      <c r="H24" s="71">
        <v>1</v>
      </c>
      <c r="I24" s="71">
        <v>2</v>
      </c>
      <c r="J24" s="71">
        <v>1</v>
      </c>
      <c r="K24" s="71">
        <v>7</v>
      </c>
      <c r="L24" s="7"/>
      <c r="N24" s="7"/>
      <c r="O24" s="7"/>
    </row>
    <row r="25" spans="1:15" x14ac:dyDescent="0.25">
      <c r="A25" s="93" t="s">
        <v>295</v>
      </c>
      <c r="B25" s="71">
        <f t="shared" si="1"/>
        <v>244</v>
      </c>
      <c r="C25" s="71">
        <v>104</v>
      </c>
      <c r="D25" s="71">
        <v>99</v>
      </c>
      <c r="E25" s="71">
        <v>0</v>
      </c>
      <c r="F25" s="71">
        <f t="shared" si="2"/>
        <v>32</v>
      </c>
      <c r="G25" s="71">
        <v>23</v>
      </c>
      <c r="H25" s="71">
        <v>3</v>
      </c>
      <c r="I25" s="71">
        <v>3</v>
      </c>
      <c r="J25" s="71">
        <v>3</v>
      </c>
      <c r="K25" s="71">
        <v>9</v>
      </c>
      <c r="N25" s="7"/>
      <c r="O25" s="7"/>
    </row>
    <row r="26" spans="1:15" x14ac:dyDescent="0.25">
      <c r="A26" s="93" t="s">
        <v>296</v>
      </c>
      <c r="B26" s="71">
        <f t="shared" si="1"/>
        <v>302</v>
      </c>
      <c r="C26" s="71">
        <v>100</v>
      </c>
      <c r="D26" s="71">
        <v>167</v>
      </c>
      <c r="E26" s="71">
        <v>0</v>
      </c>
      <c r="F26" s="71">
        <f t="shared" si="2"/>
        <v>25</v>
      </c>
      <c r="G26" s="71">
        <v>14</v>
      </c>
      <c r="H26" s="71">
        <v>6</v>
      </c>
      <c r="I26" s="71">
        <v>1</v>
      </c>
      <c r="J26" s="71">
        <v>4</v>
      </c>
      <c r="K26" s="71">
        <v>10</v>
      </c>
      <c r="N26" s="7"/>
      <c r="O26" s="7"/>
    </row>
    <row r="27" spans="1:15" x14ac:dyDescent="0.25">
      <c r="A27" s="93" t="s">
        <v>297</v>
      </c>
      <c r="B27" s="71">
        <f t="shared" si="1"/>
        <v>261</v>
      </c>
      <c r="C27" s="71">
        <v>106</v>
      </c>
      <c r="D27" s="71">
        <v>112</v>
      </c>
      <c r="E27" s="71">
        <v>0</v>
      </c>
      <c r="F27" s="71">
        <f t="shared" si="2"/>
        <v>32</v>
      </c>
      <c r="G27" s="71">
        <v>19</v>
      </c>
      <c r="H27" s="71">
        <v>6</v>
      </c>
      <c r="I27" s="71">
        <v>1</v>
      </c>
      <c r="J27" s="71">
        <v>6</v>
      </c>
      <c r="K27" s="71">
        <v>11</v>
      </c>
      <c r="N27" s="7"/>
      <c r="O27" s="7"/>
    </row>
    <row r="28" spans="1:15" x14ac:dyDescent="0.25">
      <c r="A28" s="93" t="s">
        <v>298</v>
      </c>
      <c r="B28" s="71">
        <f t="shared" si="1"/>
        <v>227</v>
      </c>
      <c r="C28" s="71">
        <v>93</v>
      </c>
      <c r="D28" s="71">
        <v>107</v>
      </c>
      <c r="E28" s="71">
        <v>0</v>
      </c>
      <c r="F28" s="71">
        <f t="shared" si="2"/>
        <v>17</v>
      </c>
      <c r="G28" s="71">
        <v>9</v>
      </c>
      <c r="H28" s="71">
        <v>3</v>
      </c>
      <c r="I28" s="71">
        <v>2</v>
      </c>
      <c r="J28" s="71">
        <v>3</v>
      </c>
      <c r="K28" s="71">
        <v>10</v>
      </c>
      <c r="N28" s="7"/>
      <c r="O28" s="7"/>
    </row>
    <row r="29" spans="1:15" x14ac:dyDescent="0.25">
      <c r="A29" s="93" t="s">
        <v>299</v>
      </c>
      <c r="B29" s="71">
        <f t="shared" si="1"/>
        <v>300</v>
      </c>
      <c r="C29" s="71">
        <v>123</v>
      </c>
      <c r="D29" s="71">
        <v>132</v>
      </c>
      <c r="E29" s="71">
        <v>0</v>
      </c>
      <c r="F29" s="71">
        <f t="shared" si="2"/>
        <v>30</v>
      </c>
      <c r="G29" s="71">
        <v>24</v>
      </c>
      <c r="H29" s="71">
        <v>3</v>
      </c>
      <c r="I29" s="71">
        <v>2</v>
      </c>
      <c r="J29" s="71">
        <v>1</v>
      </c>
      <c r="K29" s="71">
        <v>15</v>
      </c>
      <c r="N29" s="7"/>
      <c r="O29" s="7"/>
    </row>
    <row r="30" spans="1:15" x14ac:dyDescent="0.25">
      <c r="A30" s="93" t="s">
        <v>300</v>
      </c>
      <c r="B30" s="71">
        <f t="shared" si="1"/>
        <v>567</v>
      </c>
      <c r="C30" s="71">
        <v>233</v>
      </c>
      <c r="D30" s="71">
        <v>280</v>
      </c>
      <c r="E30" s="71">
        <v>0</v>
      </c>
      <c r="F30" s="71">
        <f t="shared" si="2"/>
        <v>39</v>
      </c>
      <c r="G30" s="71">
        <v>22</v>
      </c>
      <c r="H30" s="71">
        <v>7</v>
      </c>
      <c r="I30" s="71">
        <v>5</v>
      </c>
      <c r="J30" s="71">
        <v>5</v>
      </c>
      <c r="K30" s="71">
        <v>15</v>
      </c>
      <c r="N30" s="7"/>
      <c r="O30" s="7"/>
    </row>
    <row r="31" spans="1:15" x14ac:dyDescent="0.25">
      <c r="A31" s="93" t="s">
        <v>301</v>
      </c>
      <c r="B31" s="71">
        <f t="shared" si="1"/>
        <v>222</v>
      </c>
      <c r="C31" s="71">
        <v>93</v>
      </c>
      <c r="D31" s="71">
        <v>99</v>
      </c>
      <c r="E31" s="71">
        <v>0</v>
      </c>
      <c r="F31" s="71">
        <f t="shared" si="2"/>
        <v>23</v>
      </c>
      <c r="G31" s="71">
        <v>13</v>
      </c>
      <c r="H31" s="71">
        <v>4</v>
      </c>
      <c r="I31" s="71">
        <v>3</v>
      </c>
      <c r="J31" s="71">
        <v>3</v>
      </c>
      <c r="K31" s="71">
        <v>7</v>
      </c>
      <c r="N31" s="7"/>
      <c r="O31" s="7"/>
    </row>
    <row r="32" spans="1:15" x14ac:dyDescent="0.25">
      <c r="A32" s="93" t="s">
        <v>302</v>
      </c>
      <c r="B32" s="71">
        <f t="shared" si="1"/>
        <v>447</v>
      </c>
      <c r="C32" s="71">
        <v>172</v>
      </c>
      <c r="D32" s="71">
        <v>236</v>
      </c>
      <c r="E32" s="71">
        <v>0</v>
      </c>
      <c r="F32" s="71">
        <f t="shared" si="2"/>
        <v>32</v>
      </c>
      <c r="G32" s="71">
        <v>25</v>
      </c>
      <c r="H32" s="71">
        <v>2</v>
      </c>
      <c r="I32" s="71">
        <v>3</v>
      </c>
      <c r="J32" s="71">
        <v>2</v>
      </c>
      <c r="K32" s="71">
        <v>7</v>
      </c>
      <c r="N32" s="7"/>
      <c r="O32" s="7"/>
    </row>
    <row r="33" spans="1:15" x14ac:dyDescent="0.25">
      <c r="A33" s="93" t="s">
        <v>303</v>
      </c>
      <c r="B33" s="71">
        <f t="shared" si="1"/>
        <v>142</v>
      </c>
      <c r="C33" s="71">
        <v>56</v>
      </c>
      <c r="D33" s="71">
        <v>67</v>
      </c>
      <c r="E33" s="71">
        <v>0</v>
      </c>
      <c r="F33" s="71">
        <f t="shared" si="2"/>
        <v>13</v>
      </c>
      <c r="G33" s="71">
        <v>7</v>
      </c>
      <c r="H33" s="71">
        <v>3</v>
      </c>
      <c r="I33" s="71">
        <v>0</v>
      </c>
      <c r="J33" s="71">
        <v>3</v>
      </c>
      <c r="K33" s="71">
        <v>6</v>
      </c>
      <c r="N33" s="7"/>
      <c r="O33" s="7"/>
    </row>
    <row r="34" spans="1:15" x14ac:dyDescent="0.25">
      <c r="A34" s="93" t="s">
        <v>304</v>
      </c>
      <c r="B34" s="71">
        <f t="shared" si="1"/>
        <v>501</v>
      </c>
      <c r="C34" s="71">
        <v>221</v>
      </c>
      <c r="D34" s="71">
        <v>221</v>
      </c>
      <c r="E34" s="71">
        <v>0</v>
      </c>
      <c r="F34" s="71">
        <f t="shared" si="2"/>
        <v>46</v>
      </c>
      <c r="G34" s="71">
        <v>34</v>
      </c>
      <c r="H34" s="71">
        <v>5</v>
      </c>
      <c r="I34" s="71">
        <v>3</v>
      </c>
      <c r="J34" s="71">
        <v>4</v>
      </c>
      <c r="K34" s="71">
        <v>13</v>
      </c>
      <c r="N34" s="7"/>
      <c r="O34" s="7"/>
    </row>
    <row r="35" spans="1:15" x14ac:dyDescent="0.25">
      <c r="A35" s="93" t="s">
        <v>305</v>
      </c>
      <c r="B35" s="72">
        <f t="shared" si="1"/>
        <v>408</v>
      </c>
      <c r="C35" s="72">
        <v>182</v>
      </c>
      <c r="D35" s="72">
        <v>182</v>
      </c>
      <c r="E35" s="71">
        <v>0</v>
      </c>
      <c r="F35" s="72">
        <f t="shared" si="2"/>
        <v>35</v>
      </c>
      <c r="G35" s="72">
        <v>25</v>
      </c>
      <c r="H35" s="72">
        <v>4</v>
      </c>
      <c r="I35" s="72">
        <v>4</v>
      </c>
      <c r="J35" s="72">
        <v>2</v>
      </c>
      <c r="K35" s="72">
        <v>9</v>
      </c>
      <c r="N35" s="7"/>
      <c r="O35" s="7"/>
    </row>
    <row r="36" spans="1:15" ht="13.5" thickBot="1" x14ac:dyDescent="0.3">
      <c r="A36" s="350" t="s">
        <v>306</v>
      </c>
      <c r="B36" s="73">
        <f t="shared" si="1"/>
        <v>178</v>
      </c>
      <c r="C36" s="73">
        <v>70</v>
      </c>
      <c r="D36" s="73">
        <v>89</v>
      </c>
      <c r="E36" s="71">
        <v>0</v>
      </c>
      <c r="F36" s="73">
        <f t="shared" si="2"/>
        <v>16</v>
      </c>
      <c r="G36" s="73">
        <v>14</v>
      </c>
      <c r="H36" s="73">
        <v>1</v>
      </c>
      <c r="I36" s="73">
        <v>1</v>
      </c>
      <c r="J36" s="73">
        <v>0</v>
      </c>
      <c r="K36" s="73">
        <v>3</v>
      </c>
      <c r="N36" s="7"/>
      <c r="O36" s="7"/>
    </row>
    <row r="37" spans="1:15" ht="15" customHeight="1" x14ac:dyDescent="0.25">
      <c r="A37" s="88" t="s">
        <v>307</v>
      </c>
      <c r="B37" s="88"/>
      <c r="C37" s="88"/>
      <c r="D37" s="88"/>
      <c r="E37" s="88"/>
      <c r="F37" s="88"/>
      <c r="G37" s="88"/>
      <c r="H37" s="88"/>
      <c r="I37" s="88"/>
      <c r="J37" s="88"/>
      <c r="K37" s="88"/>
    </row>
    <row r="38" spans="1:15" ht="15" customHeight="1" x14ac:dyDescent="0.25">
      <c r="A38" s="54" t="s">
        <v>308</v>
      </c>
      <c r="B38" s="54"/>
      <c r="C38" s="54"/>
      <c r="D38" s="54"/>
      <c r="E38" s="54"/>
      <c r="F38" s="54"/>
      <c r="G38" s="54"/>
      <c r="H38" s="54"/>
      <c r="I38" s="54"/>
      <c r="J38" s="54"/>
      <c r="K38" s="54"/>
    </row>
    <row r="39" spans="1:15" x14ac:dyDescent="0.25">
      <c r="A39" s="414" t="s">
        <v>818</v>
      </c>
      <c r="B39" s="414"/>
      <c r="C39" s="414"/>
      <c r="D39" s="414"/>
      <c r="E39" s="414"/>
      <c r="F39" s="414"/>
      <c r="G39" s="414"/>
      <c r="H39" s="414"/>
      <c r="I39" s="414"/>
      <c r="J39" s="414"/>
      <c r="K39" s="414"/>
    </row>
    <row r="40" spans="1:15" x14ac:dyDescent="0.25">
      <c r="A40" s="414"/>
      <c r="B40" s="414"/>
      <c r="C40" s="414"/>
      <c r="D40" s="414"/>
      <c r="E40" s="414"/>
      <c r="F40" s="414"/>
      <c r="G40" s="414"/>
      <c r="H40" s="414"/>
      <c r="I40" s="414"/>
      <c r="J40" s="414"/>
      <c r="K40" s="414"/>
    </row>
    <row r="41" spans="1:15" ht="15" customHeight="1" x14ac:dyDescent="0.25">
      <c r="A41" s="4" t="s">
        <v>262</v>
      </c>
      <c r="B41" s="8"/>
      <c r="C41" s="8"/>
      <c r="D41" s="8"/>
      <c r="E41" s="8"/>
      <c r="F41" s="8"/>
      <c r="G41" s="8"/>
      <c r="H41" s="8"/>
      <c r="I41" s="8"/>
      <c r="J41" s="8"/>
      <c r="K41" s="8"/>
    </row>
  </sheetData>
  <mergeCells count="8">
    <mergeCell ref="A6:A7"/>
    <mergeCell ref="F6:J6"/>
    <mergeCell ref="A39:K40"/>
    <mergeCell ref="A1:K1"/>
    <mergeCell ref="A2:K2"/>
    <mergeCell ref="A3:K3"/>
    <mergeCell ref="A4:K4"/>
    <mergeCell ref="A5:K5"/>
  </mergeCells>
  <conditionalFormatting sqref="L9:L24">
    <cfRule type="cellIs" dxfId="33" priority="1" operator="equal">
      <formula>0</formula>
    </cfRule>
  </conditionalFormatting>
  <hyperlinks>
    <hyperlink ref="L2" location="Contenido!A1" display="Contenido" xr:uid="{2DB4E438-265E-4091-9C01-FA0555693966}"/>
  </hyperlinks>
  <printOptions horizontalCentered="1"/>
  <pageMargins left="0.39370078740157483" right="0.39370078740157483" top="0.39370078740157483" bottom="0.39370078740157483" header="0.31496062992125984" footer="0.31496062992125984"/>
  <pageSetup paperSize="172" scale="98" orientation="landscape" r:id="rId1"/>
  <ignoredErrors>
    <ignoredError sqref="F10:F36" formulaRange="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66B59-6565-4353-86C1-A60C8EA8BAE7}">
  <sheetPr codeName="Hoja192">
    <tabColor rgb="FFAFCAFF"/>
    <pageSetUpPr fitToPage="1"/>
  </sheetPr>
  <dimension ref="A1:P41"/>
  <sheetViews>
    <sheetView showGridLines="0" showOutlineSymbols="0" showWhiteSpace="0" topLeftCell="A9" zoomScaleNormal="100" workbookViewId="0">
      <selection activeCell="A41" sqref="A41"/>
    </sheetView>
  </sheetViews>
  <sheetFormatPr baseColWidth="10" defaultColWidth="11" defaultRowHeight="13" x14ac:dyDescent="0.25"/>
  <cols>
    <col min="1" max="1" width="20.33203125" style="173" customWidth="1"/>
    <col min="2" max="11" width="9.75" style="180" customWidth="1"/>
    <col min="12" max="16384" width="11" style="8"/>
  </cols>
  <sheetData>
    <row r="1" spans="1:16" ht="14.5" x14ac:dyDescent="0.25">
      <c r="A1" s="416" t="s">
        <v>831</v>
      </c>
      <c r="B1" s="416"/>
      <c r="C1" s="416"/>
      <c r="D1" s="416"/>
      <c r="E1" s="416"/>
      <c r="F1" s="416"/>
      <c r="G1" s="416"/>
      <c r="H1" s="416"/>
      <c r="I1" s="416"/>
      <c r="J1" s="416"/>
      <c r="K1" s="416"/>
      <c r="L1" s="19"/>
    </row>
    <row r="2" spans="1:16" ht="15" customHeight="1" x14ac:dyDescent="0.25">
      <c r="A2" s="416" t="s">
        <v>813</v>
      </c>
      <c r="B2" s="416"/>
      <c r="C2" s="416"/>
      <c r="D2" s="416"/>
      <c r="E2" s="416"/>
      <c r="F2" s="416"/>
      <c r="G2" s="416"/>
      <c r="H2" s="416"/>
      <c r="I2" s="416"/>
      <c r="J2" s="416"/>
      <c r="K2" s="416"/>
      <c r="L2" s="91" t="s">
        <v>0</v>
      </c>
    </row>
    <row r="3" spans="1:16" ht="15" customHeight="1" x14ac:dyDescent="0.25">
      <c r="A3" s="416" t="s">
        <v>272</v>
      </c>
      <c r="B3" s="416"/>
      <c r="C3" s="416"/>
      <c r="D3" s="416"/>
      <c r="E3" s="416"/>
      <c r="F3" s="416"/>
      <c r="G3" s="416"/>
      <c r="H3" s="416"/>
      <c r="I3" s="416"/>
      <c r="J3" s="416"/>
      <c r="K3" s="416"/>
      <c r="L3" s="6"/>
    </row>
    <row r="4" spans="1:16" ht="14.5" x14ac:dyDescent="0.25">
      <c r="A4" s="416" t="s">
        <v>900</v>
      </c>
      <c r="B4" s="416"/>
      <c r="C4" s="416"/>
      <c r="D4" s="416"/>
      <c r="E4" s="416"/>
      <c r="F4" s="416"/>
      <c r="G4" s="416"/>
      <c r="H4" s="416"/>
      <c r="I4" s="416"/>
      <c r="J4" s="416"/>
      <c r="K4" s="416"/>
    </row>
    <row r="5" spans="1:16" ht="14.5" x14ac:dyDescent="0.25">
      <c r="A5" s="416" t="s">
        <v>909</v>
      </c>
      <c r="B5" s="416"/>
      <c r="C5" s="416"/>
      <c r="D5" s="416"/>
      <c r="E5" s="416"/>
      <c r="F5" s="416"/>
      <c r="G5" s="416"/>
      <c r="H5" s="416"/>
      <c r="I5" s="416"/>
      <c r="J5" s="416"/>
      <c r="K5" s="416"/>
    </row>
    <row r="6" spans="1:16" ht="15.75" customHeight="1" x14ac:dyDescent="0.25">
      <c r="A6" s="511" t="s">
        <v>273</v>
      </c>
      <c r="B6" s="316"/>
      <c r="C6" s="316"/>
      <c r="D6" s="317"/>
      <c r="E6" s="316"/>
      <c r="F6" s="504" t="s">
        <v>229</v>
      </c>
      <c r="G6" s="504"/>
      <c r="H6" s="504"/>
      <c r="I6" s="504"/>
      <c r="J6" s="504"/>
      <c r="K6" s="317"/>
    </row>
    <row r="7" spans="1:16" ht="38.5" customHeight="1" x14ac:dyDescent="0.25">
      <c r="A7" s="511"/>
      <c r="B7" s="381" t="s">
        <v>188</v>
      </c>
      <c r="C7" s="96" t="s">
        <v>1044</v>
      </c>
      <c r="D7" s="155" t="s">
        <v>985</v>
      </c>
      <c r="E7" s="96" t="s">
        <v>1040</v>
      </c>
      <c r="F7" s="382" t="s">
        <v>276</v>
      </c>
      <c r="G7" s="96" t="s">
        <v>277</v>
      </c>
      <c r="H7" s="96" t="s">
        <v>236</v>
      </c>
      <c r="I7" s="96" t="s">
        <v>278</v>
      </c>
      <c r="J7" s="383" t="s">
        <v>247</v>
      </c>
      <c r="K7" s="383" t="s">
        <v>279</v>
      </c>
    </row>
    <row r="8" spans="1:16" x14ac:dyDescent="0.25">
      <c r="B8" s="184"/>
      <c r="C8" s="184"/>
      <c r="D8" s="184"/>
      <c r="E8" s="184"/>
      <c r="F8" s="184"/>
      <c r="G8" s="184"/>
      <c r="H8" s="184"/>
      <c r="I8" s="184"/>
      <c r="J8" s="184"/>
      <c r="K8" s="184"/>
    </row>
    <row r="9" spans="1:16" ht="15" customHeight="1" x14ac:dyDescent="0.25">
      <c r="A9" s="157" t="s">
        <v>188</v>
      </c>
      <c r="B9" s="70">
        <f>+C9+D9+E9+F9+K9</f>
        <v>8142</v>
      </c>
      <c r="C9" s="70">
        <f>SUM(C10:C36)</f>
        <v>3374</v>
      </c>
      <c r="D9" s="70">
        <f t="shared" ref="D9:K9" si="0">SUM(D10:D36)</f>
        <v>3660</v>
      </c>
      <c r="E9" s="70">
        <f t="shared" si="0"/>
        <v>3</v>
      </c>
      <c r="F9" s="70">
        <f t="shared" si="0"/>
        <v>752</v>
      </c>
      <c r="G9" s="70">
        <f t="shared" si="0"/>
        <v>474</v>
      </c>
      <c r="H9" s="70">
        <f t="shared" si="0"/>
        <v>132</v>
      </c>
      <c r="I9" s="70">
        <f t="shared" si="0"/>
        <v>54</v>
      </c>
      <c r="J9" s="70">
        <f t="shared" si="0"/>
        <v>92</v>
      </c>
      <c r="K9" s="70">
        <f t="shared" si="0"/>
        <v>353</v>
      </c>
      <c r="L9" s="7"/>
      <c r="M9" s="158"/>
      <c r="N9" s="25"/>
      <c r="O9" s="25"/>
      <c r="P9" s="25"/>
    </row>
    <row r="10" spans="1:16" x14ac:dyDescent="0.25">
      <c r="A10" s="93" t="s">
        <v>280</v>
      </c>
      <c r="B10" s="71">
        <f>+C10+D10+E10+F10+K10</f>
        <v>156</v>
      </c>
      <c r="C10" s="71">
        <v>67</v>
      </c>
      <c r="D10" s="71">
        <v>44</v>
      </c>
      <c r="E10" s="71">
        <v>0</v>
      </c>
      <c r="F10" s="71">
        <f>SUM(G10:J10)</f>
        <v>22</v>
      </c>
      <c r="G10" s="71">
        <v>13</v>
      </c>
      <c r="H10" s="71">
        <v>5</v>
      </c>
      <c r="I10" s="71">
        <v>1</v>
      </c>
      <c r="J10" s="71">
        <v>3</v>
      </c>
      <c r="K10" s="71">
        <v>23</v>
      </c>
      <c r="L10" s="7"/>
      <c r="N10" s="7"/>
      <c r="O10" s="7"/>
      <c r="P10" s="7"/>
    </row>
    <row r="11" spans="1:16" x14ac:dyDescent="0.25">
      <c r="A11" s="93" t="s">
        <v>281</v>
      </c>
      <c r="B11" s="71">
        <f t="shared" ref="B11:B36" si="1">+C11+D11+E11+F11+K11</f>
        <v>154</v>
      </c>
      <c r="C11" s="71">
        <v>58</v>
      </c>
      <c r="D11" s="71">
        <v>46</v>
      </c>
      <c r="E11" s="71">
        <v>0</v>
      </c>
      <c r="F11" s="71">
        <f t="shared" ref="F11:F36" si="2">SUM(G11:J11)</f>
        <v>28</v>
      </c>
      <c r="G11" s="71">
        <v>18</v>
      </c>
      <c r="H11" s="71">
        <v>4</v>
      </c>
      <c r="I11" s="71">
        <v>2</v>
      </c>
      <c r="J11" s="71">
        <v>4</v>
      </c>
      <c r="K11" s="71">
        <v>22</v>
      </c>
      <c r="L11" s="7"/>
      <c r="N11" s="7"/>
      <c r="O11" s="7"/>
      <c r="P11" s="7"/>
    </row>
    <row r="12" spans="1:16" x14ac:dyDescent="0.25">
      <c r="A12" s="93" t="s">
        <v>282</v>
      </c>
      <c r="B12" s="71">
        <f t="shared" si="1"/>
        <v>134</v>
      </c>
      <c r="C12" s="71">
        <v>52</v>
      </c>
      <c r="D12" s="71">
        <v>41</v>
      </c>
      <c r="E12" s="71">
        <v>1</v>
      </c>
      <c r="F12" s="71">
        <f t="shared" si="2"/>
        <v>19</v>
      </c>
      <c r="G12" s="71">
        <v>12</v>
      </c>
      <c r="H12" s="71">
        <v>5</v>
      </c>
      <c r="I12" s="71">
        <v>0</v>
      </c>
      <c r="J12" s="71">
        <v>2</v>
      </c>
      <c r="K12" s="71">
        <v>21</v>
      </c>
      <c r="L12" s="7"/>
      <c r="N12" s="7"/>
      <c r="O12" s="7"/>
      <c r="P12" s="7"/>
    </row>
    <row r="13" spans="1:16" x14ac:dyDescent="0.25">
      <c r="A13" s="93" t="s">
        <v>283</v>
      </c>
      <c r="B13" s="71">
        <f t="shared" si="1"/>
        <v>298</v>
      </c>
      <c r="C13" s="71">
        <v>120</v>
      </c>
      <c r="D13" s="71">
        <v>118</v>
      </c>
      <c r="E13" s="71">
        <v>0</v>
      </c>
      <c r="F13" s="71">
        <f t="shared" si="2"/>
        <v>37</v>
      </c>
      <c r="G13" s="71">
        <v>18</v>
      </c>
      <c r="H13" s="71">
        <v>11</v>
      </c>
      <c r="I13" s="71">
        <v>1</v>
      </c>
      <c r="J13" s="71">
        <v>7</v>
      </c>
      <c r="K13" s="71">
        <v>23</v>
      </c>
      <c r="L13" s="7"/>
      <c r="N13" s="7"/>
      <c r="O13" s="7"/>
      <c r="P13" s="7"/>
    </row>
    <row r="14" spans="1:16" x14ac:dyDescent="0.25">
      <c r="A14" s="93" t="s">
        <v>284</v>
      </c>
      <c r="B14" s="71">
        <f t="shared" si="1"/>
        <v>229</v>
      </c>
      <c r="C14" s="71">
        <v>84</v>
      </c>
      <c r="D14" s="71">
        <v>111</v>
      </c>
      <c r="E14" s="71">
        <v>0</v>
      </c>
      <c r="F14" s="71">
        <f t="shared" si="2"/>
        <v>24</v>
      </c>
      <c r="G14" s="71">
        <v>15</v>
      </c>
      <c r="H14" s="71">
        <v>5</v>
      </c>
      <c r="I14" s="71">
        <v>2</v>
      </c>
      <c r="J14" s="71">
        <v>2</v>
      </c>
      <c r="K14" s="71">
        <v>10</v>
      </c>
      <c r="L14" s="7"/>
      <c r="N14" s="7"/>
      <c r="O14" s="7"/>
      <c r="P14" s="7"/>
    </row>
    <row r="15" spans="1:16" x14ac:dyDescent="0.25">
      <c r="A15" s="93" t="s">
        <v>285</v>
      </c>
      <c r="B15" s="71">
        <f t="shared" si="1"/>
        <v>462</v>
      </c>
      <c r="C15" s="71">
        <v>197</v>
      </c>
      <c r="D15" s="71">
        <v>225</v>
      </c>
      <c r="E15" s="71">
        <v>0</v>
      </c>
      <c r="F15" s="71">
        <f t="shared" si="2"/>
        <v>35</v>
      </c>
      <c r="G15" s="71">
        <v>21</v>
      </c>
      <c r="H15" s="71">
        <v>5</v>
      </c>
      <c r="I15" s="71">
        <v>4</v>
      </c>
      <c r="J15" s="71">
        <v>5</v>
      </c>
      <c r="K15" s="71">
        <v>5</v>
      </c>
      <c r="L15" s="7"/>
      <c r="N15" s="7"/>
      <c r="O15" s="7"/>
      <c r="P15" s="7"/>
    </row>
    <row r="16" spans="1:16" x14ac:dyDescent="0.25">
      <c r="A16" s="93" t="s">
        <v>286</v>
      </c>
      <c r="B16" s="71">
        <f t="shared" si="1"/>
        <v>153</v>
      </c>
      <c r="C16" s="71">
        <v>66</v>
      </c>
      <c r="D16" s="71">
        <v>69</v>
      </c>
      <c r="E16" s="71">
        <v>0</v>
      </c>
      <c r="F16" s="71">
        <f t="shared" si="2"/>
        <v>15</v>
      </c>
      <c r="G16" s="71">
        <v>10</v>
      </c>
      <c r="H16" s="71">
        <v>2</v>
      </c>
      <c r="I16" s="71">
        <v>1</v>
      </c>
      <c r="J16" s="71">
        <v>2</v>
      </c>
      <c r="K16" s="71">
        <v>3</v>
      </c>
      <c r="L16" s="7"/>
      <c r="N16" s="7"/>
      <c r="O16" s="7"/>
      <c r="P16" s="7"/>
    </row>
    <row r="17" spans="1:16" x14ac:dyDescent="0.25">
      <c r="A17" s="93" t="s">
        <v>287</v>
      </c>
      <c r="B17" s="71">
        <f t="shared" si="1"/>
        <v>416</v>
      </c>
      <c r="C17" s="71">
        <v>165</v>
      </c>
      <c r="D17" s="71">
        <v>163</v>
      </c>
      <c r="E17" s="71">
        <v>0</v>
      </c>
      <c r="F17" s="71">
        <f t="shared" si="2"/>
        <v>49</v>
      </c>
      <c r="G17" s="71">
        <v>28</v>
      </c>
      <c r="H17" s="71">
        <v>11</v>
      </c>
      <c r="I17" s="71">
        <v>3</v>
      </c>
      <c r="J17" s="71">
        <v>7</v>
      </c>
      <c r="K17" s="71">
        <v>39</v>
      </c>
      <c r="L17" s="7"/>
      <c r="N17" s="7"/>
      <c r="O17" s="7"/>
      <c r="P17" s="7"/>
    </row>
    <row r="18" spans="1:16" x14ac:dyDescent="0.25">
      <c r="A18" s="93" t="s">
        <v>288</v>
      </c>
      <c r="B18" s="71">
        <f t="shared" si="1"/>
        <v>340</v>
      </c>
      <c r="C18" s="71">
        <v>148</v>
      </c>
      <c r="D18" s="71">
        <v>146</v>
      </c>
      <c r="E18" s="71">
        <v>0</v>
      </c>
      <c r="F18" s="71">
        <f t="shared" si="2"/>
        <v>32</v>
      </c>
      <c r="G18" s="71">
        <v>20</v>
      </c>
      <c r="H18" s="71">
        <v>6</v>
      </c>
      <c r="I18" s="71">
        <v>3</v>
      </c>
      <c r="J18" s="71">
        <v>3</v>
      </c>
      <c r="K18" s="71">
        <v>14</v>
      </c>
      <c r="L18" s="7"/>
      <c r="N18" s="7"/>
      <c r="O18" s="7"/>
      <c r="P18" s="7"/>
    </row>
    <row r="19" spans="1:16" x14ac:dyDescent="0.25">
      <c r="A19" s="93" t="s">
        <v>289</v>
      </c>
      <c r="B19" s="71">
        <f t="shared" si="1"/>
        <v>633</v>
      </c>
      <c r="C19" s="71">
        <v>260</v>
      </c>
      <c r="D19" s="71">
        <v>297</v>
      </c>
      <c r="E19" s="71">
        <v>0</v>
      </c>
      <c r="F19" s="71">
        <f t="shared" si="2"/>
        <v>57</v>
      </c>
      <c r="G19" s="71">
        <v>39</v>
      </c>
      <c r="H19" s="71">
        <v>9</v>
      </c>
      <c r="I19" s="71">
        <v>0</v>
      </c>
      <c r="J19" s="71">
        <v>9</v>
      </c>
      <c r="K19" s="71">
        <v>19</v>
      </c>
      <c r="L19" s="7"/>
      <c r="N19" s="7"/>
      <c r="O19" s="7"/>
      <c r="P19" s="7"/>
    </row>
    <row r="20" spans="1:16" x14ac:dyDescent="0.25">
      <c r="A20" s="93" t="s">
        <v>290</v>
      </c>
      <c r="B20" s="71">
        <f t="shared" si="1"/>
        <v>359</v>
      </c>
      <c r="C20" s="71">
        <v>163</v>
      </c>
      <c r="D20" s="71">
        <v>168</v>
      </c>
      <c r="E20" s="71">
        <v>0</v>
      </c>
      <c r="F20" s="71">
        <f t="shared" si="2"/>
        <v>25</v>
      </c>
      <c r="G20" s="71">
        <v>21</v>
      </c>
      <c r="H20" s="71">
        <v>2</v>
      </c>
      <c r="I20" s="71">
        <v>0</v>
      </c>
      <c r="J20" s="71">
        <v>2</v>
      </c>
      <c r="K20" s="71">
        <v>3</v>
      </c>
      <c r="L20" s="7"/>
      <c r="N20" s="7"/>
      <c r="O20" s="7"/>
      <c r="P20" s="7"/>
    </row>
    <row r="21" spans="1:16" x14ac:dyDescent="0.25">
      <c r="A21" s="93" t="s">
        <v>291</v>
      </c>
      <c r="B21" s="71">
        <f t="shared" si="1"/>
        <v>347</v>
      </c>
      <c r="C21" s="71">
        <v>147</v>
      </c>
      <c r="D21" s="71">
        <v>140</v>
      </c>
      <c r="E21" s="71">
        <v>1</v>
      </c>
      <c r="F21" s="71">
        <f t="shared" si="2"/>
        <v>39</v>
      </c>
      <c r="G21" s="71">
        <v>25</v>
      </c>
      <c r="H21" s="71">
        <v>7</v>
      </c>
      <c r="I21" s="71">
        <v>3</v>
      </c>
      <c r="J21" s="71">
        <v>4</v>
      </c>
      <c r="K21" s="71">
        <v>20</v>
      </c>
      <c r="L21" s="7"/>
      <c r="N21" s="7"/>
      <c r="O21" s="7"/>
      <c r="P21" s="7"/>
    </row>
    <row r="22" spans="1:16" x14ac:dyDescent="0.25">
      <c r="A22" s="93" t="s">
        <v>292</v>
      </c>
      <c r="B22" s="71">
        <f t="shared" si="1"/>
        <v>376</v>
      </c>
      <c r="C22" s="71">
        <v>173</v>
      </c>
      <c r="D22" s="71">
        <v>175</v>
      </c>
      <c r="E22" s="71">
        <v>0</v>
      </c>
      <c r="F22" s="71">
        <f t="shared" si="2"/>
        <v>22</v>
      </c>
      <c r="G22" s="71">
        <v>19</v>
      </c>
      <c r="H22" s="71">
        <v>1</v>
      </c>
      <c r="I22" s="71">
        <v>1</v>
      </c>
      <c r="J22" s="71">
        <v>1</v>
      </c>
      <c r="K22" s="71">
        <v>6</v>
      </c>
      <c r="L22" s="7"/>
      <c r="N22" s="7"/>
      <c r="O22" s="7"/>
      <c r="P22" s="7"/>
    </row>
    <row r="23" spans="1:16" x14ac:dyDescent="0.25">
      <c r="A23" s="93" t="s">
        <v>293</v>
      </c>
      <c r="B23" s="71">
        <f t="shared" si="1"/>
        <v>239</v>
      </c>
      <c r="C23" s="71">
        <v>91</v>
      </c>
      <c r="D23" s="71">
        <v>87</v>
      </c>
      <c r="E23" s="71">
        <v>1</v>
      </c>
      <c r="F23" s="71">
        <f t="shared" si="2"/>
        <v>37</v>
      </c>
      <c r="G23" s="71">
        <v>19</v>
      </c>
      <c r="H23" s="71">
        <v>11</v>
      </c>
      <c r="I23" s="71">
        <v>3</v>
      </c>
      <c r="J23" s="71">
        <v>4</v>
      </c>
      <c r="K23" s="71">
        <v>23</v>
      </c>
      <c r="L23" s="7"/>
      <c r="N23" s="7"/>
      <c r="O23" s="7"/>
      <c r="P23" s="7"/>
    </row>
    <row r="24" spans="1:16" x14ac:dyDescent="0.25">
      <c r="A24" s="93" t="s">
        <v>294</v>
      </c>
      <c r="B24" s="71">
        <f t="shared" si="1"/>
        <v>253</v>
      </c>
      <c r="C24" s="71">
        <v>111</v>
      </c>
      <c r="D24" s="71">
        <v>113</v>
      </c>
      <c r="E24" s="71">
        <v>0</v>
      </c>
      <c r="F24" s="71">
        <f t="shared" si="2"/>
        <v>22</v>
      </c>
      <c r="G24" s="71">
        <v>18</v>
      </c>
      <c r="H24" s="71">
        <v>1</v>
      </c>
      <c r="I24" s="71">
        <v>2</v>
      </c>
      <c r="J24" s="71">
        <v>1</v>
      </c>
      <c r="K24" s="71">
        <v>7</v>
      </c>
      <c r="L24" s="7"/>
      <c r="N24" s="7"/>
      <c r="O24" s="7"/>
      <c r="P24" s="7"/>
    </row>
    <row r="25" spans="1:16" x14ac:dyDescent="0.25">
      <c r="A25" s="93" t="s">
        <v>295</v>
      </c>
      <c r="B25" s="71">
        <f t="shared" si="1"/>
        <v>220</v>
      </c>
      <c r="C25" s="71">
        <v>91</v>
      </c>
      <c r="D25" s="71">
        <v>92</v>
      </c>
      <c r="E25" s="71">
        <v>0</v>
      </c>
      <c r="F25" s="71">
        <f t="shared" si="2"/>
        <v>28</v>
      </c>
      <c r="G25" s="71">
        <v>19</v>
      </c>
      <c r="H25" s="71">
        <v>3</v>
      </c>
      <c r="I25" s="71">
        <v>3</v>
      </c>
      <c r="J25" s="71">
        <v>3</v>
      </c>
      <c r="K25" s="71">
        <v>9</v>
      </c>
      <c r="N25" s="7"/>
      <c r="O25" s="7"/>
      <c r="P25" s="7"/>
    </row>
    <row r="26" spans="1:16" x14ac:dyDescent="0.25">
      <c r="A26" s="93" t="s">
        <v>296</v>
      </c>
      <c r="B26" s="71">
        <f t="shared" si="1"/>
        <v>281</v>
      </c>
      <c r="C26" s="71">
        <v>91</v>
      </c>
      <c r="D26" s="71">
        <v>159</v>
      </c>
      <c r="E26" s="71">
        <v>0</v>
      </c>
      <c r="F26" s="71">
        <f t="shared" si="2"/>
        <v>21</v>
      </c>
      <c r="G26" s="71">
        <v>10</v>
      </c>
      <c r="H26" s="71">
        <v>6</v>
      </c>
      <c r="I26" s="71">
        <v>1</v>
      </c>
      <c r="J26" s="71">
        <v>4</v>
      </c>
      <c r="K26" s="71">
        <v>10</v>
      </c>
      <c r="N26" s="7"/>
      <c r="O26" s="7"/>
      <c r="P26" s="7"/>
    </row>
    <row r="27" spans="1:16" x14ac:dyDescent="0.25">
      <c r="A27" s="93" t="s">
        <v>297</v>
      </c>
      <c r="B27" s="71">
        <f t="shared" si="1"/>
        <v>224</v>
      </c>
      <c r="C27" s="71">
        <v>94</v>
      </c>
      <c r="D27" s="71">
        <v>98</v>
      </c>
      <c r="E27" s="71">
        <v>0</v>
      </c>
      <c r="F27" s="71">
        <f t="shared" si="2"/>
        <v>21</v>
      </c>
      <c r="G27" s="71">
        <v>8</v>
      </c>
      <c r="H27" s="71">
        <v>6</v>
      </c>
      <c r="I27" s="71">
        <v>1</v>
      </c>
      <c r="J27" s="71">
        <v>6</v>
      </c>
      <c r="K27" s="71">
        <v>11</v>
      </c>
      <c r="N27" s="7"/>
      <c r="O27" s="7"/>
      <c r="P27" s="7"/>
    </row>
    <row r="28" spans="1:16" x14ac:dyDescent="0.25">
      <c r="A28" s="93" t="s">
        <v>298</v>
      </c>
      <c r="B28" s="71">
        <f t="shared" si="1"/>
        <v>220</v>
      </c>
      <c r="C28" s="71">
        <v>89</v>
      </c>
      <c r="D28" s="71">
        <v>105</v>
      </c>
      <c r="E28" s="71">
        <v>0</v>
      </c>
      <c r="F28" s="71">
        <f t="shared" si="2"/>
        <v>16</v>
      </c>
      <c r="G28" s="71">
        <v>8</v>
      </c>
      <c r="H28" s="71">
        <v>3</v>
      </c>
      <c r="I28" s="71">
        <v>2</v>
      </c>
      <c r="J28" s="71">
        <v>3</v>
      </c>
      <c r="K28" s="71">
        <v>10</v>
      </c>
      <c r="N28" s="7"/>
      <c r="O28" s="7"/>
      <c r="P28" s="7"/>
    </row>
    <row r="29" spans="1:16" x14ac:dyDescent="0.25">
      <c r="A29" s="93" t="s">
        <v>299</v>
      </c>
      <c r="B29" s="71">
        <f t="shared" si="1"/>
        <v>262</v>
      </c>
      <c r="C29" s="71">
        <v>108</v>
      </c>
      <c r="D29" s="71">
        <v>118</v>
      </c>
      <c r="E29" s="71">
        <v>0</v>
      </c>
      <c r="F29" s="71">
        <f t="shared" si="2"/>
        <v>21</v>
      </c>
      <c r="G29" s="71">
        <v>15</v>
      </c>
      <c r="H29" s="71">
        <v>3</v>
      </c>
      <c r="I29" s="71">
        <v>2</v>
      </c>
      <c r="J29" s="71">
        <v>1</v>
      </c>
      <c r="K29" s="71">
        <v>15</v>
      </c>
      <c r="N29" s="7"/>
      <c r="O29" s="7"/>
      <c r="P29" s="7"/>
    </row>
    <row r="30" spans="1:16" x14ac:dyDescent="0.25">
      <c r="A30" s="93" t="s">
        <v>300</v>
      </c>
      <c r="B30" s="71">
        <f t="shared" si="1"/>
        <v>559</v>
      </c>
      <c r="C30" s="71">
        <v>231</v>
      </c>
      <c r="D30" s="71">
        <v>277</v>
      </c>
      <c r="E30" s="71">
        <v>0</v>
      </c>
      <c r="F30" s="71">
        <f t="shared" si="2"/>
        <v>36</v>
      </c>
      <c r="G30" s="71">
        <v>19</v>
      </c>
      <c r="H30" s="71">
        <v>7</v>
      </c>
      <c r="I30" s="71">
        <v>5</v>
      </c>
      <c r="J30" s="71">
        <v>5</v>
      </c>
      <c r="K30" s="71">
        <v>15</v>
      </c>
      <c r="N30" s="7"/>
      <c r="O30" s="7"/>
      <c r="P30" s="7"/>
    </row>
    <row r="31" spans="1:16" x14ac:dyDescent="0.25">
      <c r="A31" s="93" t="s">
        <v>301</v>
      </c>
      <c r="B31" s="71">
        <f t="shared" si="1"/>
        <v>205</v>
      </c>
      <c r="C31" s="71">
        <v>86</v>
      </c>
      <c r="D31" s="71">
        <v>93</v>
      </c>
      <c r="E31" s="71">
        <v>0</v>
      </c>
      <c r="F31" s="71">
        <f t="shared" si="2"/>
        <v>19</v>
      </c>
      <c r="G31" s="71">
        <v>9</v>
      </c>
      <c r="H31" s="71">
        <v>4</v>
      </c>
      <c r="I31" s="71">
        <v>3</v>
      </c>
      <c r="J31" s="71">
        <v>3</v>
      </c>
      <c r="K31" s="71">
        <v>7</v>
      </c>
      <c r="N31" s="7"/>
      <c r="O31" s="7"/>
      <c r="P31" s="7"/>
    </row>
    <row r="32" spans="1:16" x14ac:dyDescent="0.25">
      <c r="A32" s="93" t="s">
        <v>302</v>
      </c>
      <c r="B32" s="71">
        <f t="shared" si="1"/>
        <v>441</v>
      </c>
      <c r="C32" s="71">
        <v>170</v>
      </c>
      <c r="D32" s="71">
        <v>234</v>
      </c>
      <c r="E32" s="71">
        <v>0</v>
      </c>
      <c r="F32" s="71">
        <f t="shared" si="2"/>
        <v>30</v>
      </c>
      <c r="G32" s="71">
        <v>23</v>
      </c>
      <c r="H32" s="71">
        <v>2</v>
      </c>
      <c r="I32" s="71">
        <v>3</v>
      </c>
      <c r="J32" s="71">
        <v>2</v>
      </c>
      <c r="K32" s="71">
        <v>7</v>
      </c>
      <c r="N32" s="7"/>
      <c r="O32" s="7"/>
      <c r="P32" s="7"/>
    </row>
    <row r="33" spans="1:16" x14ac:dyDescent="0.25">
      <c r="A33" s="93" t="s">
        <v>303</v>
      </c>
      <c r="B33" s="71">
        <f t="shared" si="1"/>
        <v>137</v>
      </c>
      <c r="C33" s="71">
        <v>55</v>
      </c>
      <c r="D33" s="71">
        <v>65</v>
      </c>
      <c r="E33" s="71">
        <v>0</v>
      </c>
      <c r="F33" s="71">
        <f t="shared" si="2"/>
        <v>11</v>
      </c>
      <c r="G33" s="71">
        <v>5</v>
      </c>
      <c r="H33" s="71">
        <v>3</v>
      </c>
      <c r="I33" s="71">
        <v>0</v>
      </c>
      <c r="J33" s="71">
        <v>3</v>
      </c>
      <c r="K33" s="71">
        <v>6</v>
      </c>
      <c r="N33" s="7"/>
      <c r="O33" s="7"/>
      <c r="P33" s="7"/>
    </row>
    <row r="34" spans="1:16" x14ac:dyDescent="0.25">
      <c r="A34" s="93" t="s">
        <v>304</v>
      </c>
      <c r="B34" s="71">
        <f t="shared" si="1"/>
        <v>477</v>
      </c>
      <c r="C34" s="71">
        <v>213</v>
      </c>
      <c r="D34" s="71">
        <v>212</v>
      </c>
      <c r="E34" s="71">
        <v>0</v>
      </c>
      <c r="F34" s="71">
        <f t="shared" si="2"/>
        <v>39</v>
      </c>
      <c r="G34" s="71">
        <v>27</v>
      </c>
      <c r="H34" s="71">
        <v>5</v>
      </c>
      <c r="I34" s="71">
        <v>3</v>
      </c>
      <c r="J34" s="71">
        <v>4</v>
      </c>
      <c r="K34" s="71">
        <v>13</v>
      </c>
      <c r="N34" s="7"/>
      <c r="O34" s="7"/>
      <c r="P34" s="7"/>
    </row>
    <row r="35" spans="1:16" x14ac:dyDescent="0.25">
      <c r="A35" s="93" t="s">
        <v>305</v>
      </c>
      <c r="B35" s="72">
        <f t="shared" si="1"/>
        <v>389</v>
      </c>
      <c r="C35" s="72">
        <v>174</v>
      </c>
      <c r="D35" s="72">
        <v>175</v>
      </c>
      <c r="E35" s="72">
        <v>0</v>
      </c>
      <c r="F35" s="72">
        <f t="shared" si="2"/>
        <v>31</v>
      </c>
      <c r="G35" s="72">
        <v>21</v>
      </c>
      <c r="H35" s="72">
        <v>4</v>
      </c>
      <c r="I35" s="72">
        <v>4</v>
      </c>
      <c r="J35" s="72">
        <v>2</v>
      </c>
      <c r="K35" s="72">
        <v>9</v>
      </c>
      <c r="N35" s="7"/>
      <c r="O35" s="7"/>
      <c r="P35" s="7"/>
    </row>
    <row r="36" spans="1:16" ht="13.5" thickBot="1" x14ac:dyDescent="0.3">
      <c r="A36" s="93" t="s">
        <v>306</v>
      </c>
      <c r="B36" s="73">
        <f t="shared" si="1"/>
        <v>178</v>
      </c>
      <c r="C36" s="73">
        <v>70</v>
      </c>
      <c r="D36" s="73">
        <v>89</v>
      </c>
      <c r="E36" s="73">
        <v>0</v>
      </c>
      <c r="F36" s="73">
        <f t="shared" si="2"/>
        <v>16</v>
      </c>
      <c r="G36" s="73">
        <v>14</v>
      </c>
      <c r="H36" s="73">
        <v>1</v>
      </c>
      <c r="I36" s="73">
        <v>1</v>
      </c>
      <c r="J36" s="73">
        <v>0</v>
      </c>
      <c r="K36" s="73">
        <v>3</v>
      </c>
      <c r="N36" s="7"/>
      <c r="O36" s="7"/>
      <c r="P36" s="7"/>
    </row>
    <row r="37" spans="1:16" ht="15" customHeight="1" x14ac:dyDescent="0.25">
      <c r="A37" s="88" t="s">
        <v>307</v>
      </c>
      <c r="B37" s="88"/>
      <c r="C37" s="88"/>
      <c r="D37" s="88"/>
      <c r="E37" s="88"/>
      <c r="F37" s="88"/>
      <c r="G37" s="88"/>
      <c r="H37" s="88"/>
      <c r="I37" s="88"/>
      <c r="J37" s="88"/>
      <c r="K37" s="88"/>
    </row>
    <row r="38" spans="1:16" ht="15" customHeight="1" x14ac:dyDescent="0.25">
      <c r="A38" s="54" t="s">
        <v>308</v>
      </c>
      <c r="B38" s="54"/>
      <c r="C38" s="54"/>
      <c r="D38" s="54"/>
      <c r="E38" s="54"/>
      <c r="F38" s="54"/>
      <c r="G38" s="54"/>
      <c r="H38" s="54"/>
      <c r="I38" s="54"/>
      <c r="J38" s="54"/>
      <c r="K38" s="54"/>
    </row>
    <row r="39" spans="1:16" x14ac:dyDescent="0.25">
      <c r="A39" s="414" t="s">
        <v>818</v>
      </c>
      <c r="B39" s="414"/>
      <c r="C39" s="414"/>
      <c r="D39" s="414"/>
      <c r="E39" s="414"/>
      <c r="F39" s="414"/>
      <c r="G39" s="414"/>
      <c r="H39" s="414"/>
      <c r="I39" s="414"/>
      <c r="J39" s="414"/>
      <c r="K39" s="414"/>
    </row>
    <row r="40" spans="1:16" x14ac:dyDescent="0.25">
      <c r="A40" s="414"/>
      <c r="B40" s="414"/>
      <c r="C40" s="414"/>
      <c r="D40" s="414"/>
      <c r="E40" s="414"/>
      <c r="F40" s="414"/>
      <c r="G40" s="414"/>
      <c r="H40" s="414"/>
      <c r="I40" s="414"/>
      <c r="J40" s="414"/>
      <c r="K40" s="414"/>
    </row>
    <row r="41" spans="1:16" ht="15" customHeight="1" x14ac:dyDescent="0.25">
      <c r="A41" s="4" t="s">
        <v>262</v>
      </c>
      <c r="B41" s="8"/>
      <c r="C41" s="8"/>
      <c r="D41" s="8"/>
      <c r="E41" s="8"/>
      <c r="F41" s="8"/>
      <c r="G41" s="8"/>
      <c r="H41" s="8"/>
      <c r="I41" s="8"/>
      <c r="J41" s="8"/>
      <c r="K41" s="8"/>
    </row>
  </sheetData>
  <mergeCells count="8">
    <mergeCell ref="A6:A7"/>
    <mergeCell ref="F6:J6"/>
    <mergeCell ref="A39:K40"/>
    <mergeCell ref="A1:K1"/>
    <mergeCell ref="A2:K2"/>
    <mergeCell ref="A3:K3"/>
    <mergeCell ref="A4:K4"/>
    <mergeCell ref="A5:K5"/>
  </mergeCells>
  <conditionalFormatting sqref="L9:L24">
    <cfRule type="cellIs" dxfId="32" priority="1" operator="equal">
      <formula>0</formula>
    </cfRule>
  </conditionalFormatting>
  <hyperlinks>
    <hyperlink ref="L2" location="Contenido!A1" display="Contenido" xr:uid="{2CA7DE73-CC53-4EB2-927E-5523C8FDF7B8}"/>
  </hyperlinks>
  <printOptions horizontalCentered="1"/>
  <pageMargins left="0.39370078740157483" right="0.39370078740157483" top="0.39370078740157483" bottom="0.39370078740157483" header="0.31496062992125984" footer="0.31496062992125984"/>
  <pageSetup paperSize="172" scale="98" orientation="landscape" r:id="rId1"/>
  <ignoredErrors>
    <ignoredError sqref="F10:F36" formulaRange="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FF66-ED84-4FEF-A938-CB253A7F90FB}">
  <sheetPr codeName="Hoja193">
    <tabColor rgb="FFAFCAFF"/>
    <pageSetUpPr fitToPage="1"/>
  </sheetPr>
  <dimension ref="A1:O42"/>
  <sheetViews>
    <sheetView showGridLines="0" showOutlineSymbols="0" showWhiteSpace="0" topLeftCell="A6" zoomScaleNormal="100" workbookViewId="0">
      <selection activeCell="A38" sqref="A38"/>
    </sheetView>
  </sheetViews>
  <sheetFormatPr baseColWidth="10" defaultColWidth="11" defaultRowHeight="13" x14ac:dyDescent="0.25"/>
  <cols>
    <col min="1" max="1" width="20.33203125" style="173" customWidth="1"/>
    <col min="2" max="9" width="9.75" style="180" customWidth="1"/>
    <col min="10" max="16384" width="11" style="8"/>
  </cols>
  <sheetData>
    <row r="1" spans="1:14" ht="14.5" x14ac:dyDescent="0.25">
      <c r="A1" s="416" t="s">
        <v>863</v>
      </c>
      <c r="B1" s="416"/>
      <c r="C1" s="416"/>
      <c r="D1" s="416"/>
      <c r="E1" s="416"/>
      <c r="F1" s="416"/>
      <c r="G1" s="416"/>
      <c r="H1" s="416"/>
      <c r="I1" s="416"/>
      <c r="J1" s="19"/>
    </row>
    <row r="2" spans="1:14" ht="15" customHeight="1" x14ac:dyDescent="0.25">
      <c r="A2" s="416" t="s">
        <v>813</v>
      </c>
      <c r="B2" s="416"/>
      <c r="C2" s="416"/>
      <c r="D2" s="416"/>
      <c r="E2" s="416"/>
      <c r="F2" s="416"/>
      <c r="G2" s="416"/>
      <c r="H2" s="416"/>
      <c r="I2" s="416"/>
      <c r="J2" s="91" t="s">
        <v>0</v>
      </c>
    </row>
    <row r="3" spans="1:14" ht="15" customHeight="1" x14ac:dyDescent="0.25">
      <c r="A3" s="416" t="s">
        <v>272</v>
      </c>
      <c r="B3" s="416"/>
      <c r="C3" s="416"/>
      <c r="D3" s="416"/>
      <c r="E3" s="416"/>
      <c r="F3" s="416"/>
      <c r="G3" s="416"/>
      <c r="H3" s="416"/>
      <c r="I3" s="416"/>
      <c r="J3" s="6"/>
    </row>
    <row r="4" spans="1:14" ht="14.5" x14ac:dyDescent="0.25">
      <c r="A4" s="416" t="s">
        <v>903</v>
      </c>
      <c r="B4" s="416"/>
      <c r="C4" s="416"/>
      <c r="D4" s="416"/>
      <c r="E4" s="416"/>
      <c r="F4" s="416"/>
      <c r="G4" s="416"/>
      <c r="H4" s="416"/>
      <c r="I4" s="416"/>
    </row>
    <row r="5" spans="1:14" ht="14.5" x14ac:dyDescent="0.25">
      <c r="A5" s="416" t="s">
        <v>909</v>
      </c>
      <c r="B5" s="416"/>
      <c r="C5" s="416"/>
      <c r="D5" s="416"/>
      <c r="E5" s="416"/>
      <c r="F5" s="416"/>
      <c r="G5" s="416"/>
      <c r="H5" s="416"/>
      <c r="I5" s="416"/>
    </row>
    <row r="6" spans="1:14" ht="15.75" customHeight="1" x14ac:dyDescent="0.25">
      <c r="A6" s="511" t="s">
        <v>273</v>
      </c>
      <c r="B6" s="316"/>
      <c r="C6" s="316"/>
      <c r="D6" s="317"/>
      <c r="E6" s="504" t="s">
        <v>229</v>
      </c>
      <c r="F6" s="504"/>
      <c r="G6" s="504"/>
      <c r="H6" s="504"/>
      <c r="I6" s="321"/>
    </row>
    <row r="7" spans="1:14" ht="38.5" customHeight="1" x14ac:dyDescent="0.25">
      <c r="A7" s="511"/>
      <c r="B7" s="381" t="s">
        <v>188</v>
      </c>
      <c r="C7" s="96" t="s">
        <v>1044</v>
      </c>
      <c r="D7" s="155" t="s">
        <v>985</v>
      </c>
      <c r="E7" s="96" t="s">
        <v>276</v>
      </c>
      <c r="F7" s="96" t="s">
        <v>277</v>
      </c>
      <c r="G7" s="96" t="s">
        <v>236</v>
      </c>
      <c r="H7" s="96" t="s">
        <v>278</v>
      </c>
      <c r="I7" s="383" t="s">
        <v>279</v>
      </c>
    </row>
    <row r="8" spans="1:14" x14ac:dyDescent="0.25">
      <c r="B8" s="184"/>
      <c r="C8" s="184"/>
      <c r="D8" s="184"/>
      <c r="E8" s="184"/>
      <c r="F8" s="184"/>
      <c r="G8" s="184"/>
      <c r="H8" s="184"/>
      <c r="I8" s="184"/>
    </row>
    <row r="9" spans="1:14" ht="15" customHeight="1" x14ac:dyDescent="0.25">
      <c r="A9" s="157" t="s">
        <v>188</v>
      </c>
      <c r="B9" s="70">
        <f>+C9+D9+E9+I9</f>
        <v>1037</v>
      </c>
      <c r="C9" s="70">
        <f t="shared" ref="C9:I9" si="0">SUM(C10:C33)</f>
        <v>467</v>
      </c>
      <c r="D9" s="70">
        <f t="shared" si="0"/>
        <v>339</v>
      </c>
      <c r="E9" s="70">
        <f t="shared" si="0"/>
        <v>229</v>
      </c>
      <c r="F9" s="70">
        <f t="shared" si="0"/>
        <v>225</v>
      </c>
      <c r="G9" s="70">
        <f t="shared" si="0"/>
        <v>3</v>
      </c>
      <c r="H9" s="70">
        <f t="shared" si="0"/>
        <v>1</v>
      </c>
      <c r="I9" s="70">
        <f t="shared" si="0"/>
        <v>2</v>
      </c>
      <c r="J9" s="7"/>
      <c r="K9" s="158"/>
      <c r="L9" s="25"/>
      <c r="M9" s="25"/>
      <c r="N9" s="25"/>
    </row>
    <row r="10" spans="1:14" x14ac:dyDescent="0.25">
      <c r="A10" s="93" t="s">
        <v>280</v>
      </c>
      <c r="B10" s="72">
        <f t="shared" ref="B10:B33" si="1">+C10+D10+E10+I10</f>
        <v>114</v>
      </c>
      <c r="C10" s="72">
        <v>52</v>
      </c>
      <c r="D10" s="71">
        <v>35</v>
      </c>
      <c r="E10" s="71">
        <f>SUM(F10:H10)</f>
        <v>27</v>
      </c>
      <c r="F10" s="71">
        <v>27</v>
      </c>
      <c r="G10" s="71">
        <v>0</v>
      </c>
      <c r="H10" s="71">
        <v>0</v>
      </c>
      <c r="I10" s="71">
        <v>0</v>
      </c>
      <c r="J10" s="7"/>
      <c r="L10" s="7"/>
      <c r="M10" s="7"/>
      <c r="N10" s="7"/>
    </row>
    <row r="11" spans="1:14" x14ac:dyDescent="0.25">
      <c r="A11" s="93" t="s">
        <v>281</v>
      </c>
      <c r="B11" s="72">
        <f t="shared" si="1"/>
        <v>143</v>
      </c>
      <c r="C11" s="72">
        <v>61</v>
      </c>
      <c r="D11" s="71">
        <v>46</v>
      </c>
      <c r="E11" s="71">
        <f t="shared" ref="E11:E33" si="2">SUM(F11:H11)</f>
        <v>35</v>
      </c>
      <c r="F11" s="71">
        <v>34</v>
      </c>
      <c r="G11" s="71">
        <v>0</v>
      </c>
      <c r="H11" s="71">
        <v>1</v>
      </c>
      <c r="I11" s="71">
        <v>1</v>
      </c>
      <c r="J11" s="7"/>
      <c r="L11" s="7"/>
      <c r="M11" s="7"/>
      <c r="N11" s="7"/>
    </row>
    <row r="12" spans="1:14" x14ac:dyDescent="0.25">
      <c r="A12" s="93" t="s">
        <v>282</v>
      </c>
      <c r="B12" s="72">
        <f t="shared" si="1"/>
        <v>125</v>
      </c>
      <c r="C12" s="72">
        <v>52</v>
      </c>
      <c r="D12" s="71">
        <v>37</v>
      </c>
      <c r="E12" s="71">
        <f t="shared" si="2"/>
        <v>35</v>
      </c>
      <c r="F12" s="71">
        <v>34</v>
      </c>
      <c r="G12" s="71">
        <v>1</v>
      </c>
      <c r="H12" s="71">
        <v>0</v>
      </c>
      <c r="I12" s="71">
        <v>1</v>
      </c>
      <c r="J12" s="7"/>
      <c r="L12" s="7"/>
      <c r="M12" s="7"/>
      <c r="N12" s="7"/>
    </row>
    <row r="13" spans="1:14" x14ac:dyDescent="0.25">
      <c r="A13" s="93" t="s">
        <v>283</v>
      </c>
      <c r="B13" s="72">
        <f t="shared" si="1"/>
        <v>36</v>
      </c>
      <c r="C13" s="72">
        <v>19</v>
      </c>
      <c r="D13" s="71">
        <v>13</v>
      </c>
      <c r="E13" s="71">
        <f t="shared" si="2"/>
        <v>4</v>
      </c>
      <c r="F13" s="71">
        <v>4</v>
      </c>
      <c r="G13" s="71">
        <v>0</v>
      </c>
      <c r="H13" s="71">
        <v>0</v>
      </c>
      <c r="I13" s="71">
        <v>0</v>
      </c>
      <c r="J13" s="7"/>
      <c r="L13" s="7"/>
      <c r="M13" s="7"/>
      <c r="N13" s="7"/>
    </row>
    <row r="14" spans="1:14" x14ac:dyDescent="0.25">
      <c r="A14" s="93" t="s">
        <v>284</v>
      </c>
      <c r="B14" s="72">
        <f t="shared" si="1"/>
        <v>16</v>
      </c>
      <c r="C14" s="72">
        <v>8</v>
      </c>
      <c r="D14" s="71">
        <v>5</v>
      </c>
      <c r="E14" s="71">
        <f t="shared" si="2"/>
        <v>3</v>
      </c>
      <c r="F14" s="71">
        <v>3</v>
      </c>
      <c r="G14" s="71">
        <v>0</v>
      </c>
      <c r="H14" s="71">
        <v>0</v>
      </c>
      <c r="I14" s="71">
        <v>0</v>
      </c>
      <c r="J14" s="7"/>
      <c r="L14" s="7"/>
      <c r="M14" s="7"/>
      <c r="N14" s="7"/>
    </row>
    <row r="15" spans="1:14" x14ac:dyDescent="0.25">
      <c r="A15" s="93" t="s">
        <v>285</v>
      </c>
      <c r="B15" s="72">
        <f t="shared" si="1"/>
        <v>9</v>
      </c>
      <c r="C15" s="72">
        <v>4</v>
      </c>
      <c r="D15" s="71">
        <v>3</v>
      </c>
      <c r="E15" s="71">
        <f t="shared" si="2"/>
        <v>2</v>
      </c>
      <c r="F15" s="71">
        <v>2</v>
      </c>
      <c r="G15" s="71">
        <v>0</v>
      </c>
      <c r="H15" s="71">
        <v>0</v>
      </c>
      <c r="I15" s="71">
        <v>0</v>
      </c>
      <c r="J15" s="7"/>
      <c r="L15" s="7"/>
      <c r="M15" s="7"/>
      <c r="N15" s="7"/>
    </row>
    <row r="16" spans="1:14" x14ac:dyDescent="0.25">
      <c r="A16" s="93" t="s">
        <v>287</v>
      </c>
      <c r="B16" s="72">
        <f t="shared" si="1"/>
        <v>117</v>
      </c>
      <c r="C16" s="72">
        <v>53</v>
      </c>
      <c r="D16" s="71">
        <v>40</v>
      </c>
      <c r="E16" s="71">
        <f t="shared" si="2"/>
        <v>24</v>
      </c>
      <c r="F16" s="71">
        <v>24</v>
      </c>
      <c r="G16" s="71">
        <v>0</v>
      </c>
      <c r="H16" s="71">
        <v>0</v>
      </c>
      <c r="I16" s="71">
        <v>0</v>
      </c>
      <c r="J16" s="7"/>
      <c r="L16" s="7"/>
      <c r="M16" s="7"/>
      <c r="N16" s="7"/>
    </row>
    <row r="17" spans="1:14" x14ac:dyDescent="0.25">
      <c r="A17" s="93" t="s">
        <v>288</v>
      </c>
      <c r="B17" s="72">
        <f t="shared" si="1"/>
        <v>22</v>
      </c>
      <c r="C17" s="72">
        <v>13</v>
      </c>
      <c r="D17" s="71">
        <v>6</v>
      </c>
      <c r="E17" s="71">
        <f t="shared" si="2"/>
        <v>3</v>
      </c>
      <c r="F17" s="71">
        <v>3</v>
      </c>
      <c r="G17" s="71">
        <v>0</v>
      </c>
      <c r="H17" s="71">
        <v>0</v>
      </c>
      <c r="I17" s="71">
        <v>0</v>
      </c>
      <c r="J17" s="7"/>
      <c r="L17" s="7"/>
      <c r="M17" s="7"/>
      <c r="N17" s="7"/>
    </row>
    <row r="18" spans="1:14" x14ac:dyDescent="0.25">
      <c r="A18" s="93" t="s">
        <v>289</v>
      </c>
      <c r="B18" s="72">
        <f t="shared" si="1"/>
        <v>24</v>
      </c>
      <c r="C18" s="72">
        <v>11</v>
      </c>
      <c r="D18" s="71">
        <v>7</v>
      </c>
      <c r="E18" s="71">
        <f t="shared" si="2"/>
        <v>6</v>
      </c>
      <c r="F18" s="71">
        <v>5</v>
      </c>
      <c r="G18" s="71">
        <v>1</v>
      </c>
      <c r="H18" s="71">
        <v>0</v>
      </c>
      <c r="I18" s="71">
        <v>0</v>
      </c>
      <c r="J18" s="7"/>
      <c r="L18" s="7"/>
      <c r="M18" s="7"/>
      <c r="N18" s="7"/>
    </row>
    <row r="19" spans="1:14" x14ac:dyDescent="0.25">
      <c r="A19" s="93" t="s">
        <v>291</v>
      </c>
      <c r="B19" s="72">
        <f t="shared" si="1"/>
        <v>71</v>
      </c>
      <c r="C19" s="72">
        <v>40</v>
      </c>
      <c r="D19" s="71">
        <v>22</v>
      </c>
      <c r="E19" s="71">
        <f t="shared" si="2"/>
        <v>9</v>
      </c>
      <c r="F19" s="71">
        <v>9</v>
      </c>
      <c r="G19" s="71">
        <v>0</v>
      </c>
      <c r="H19" s="71">
        <v>0</v>
      </c>
      <c r="I19" s="71">
        <v>0</v>
      </c>
      <c r="J19" s="7"/>
      <c r="L19" s="7"/>
      <c r="M19" s="7"/>
      <c r="N19" s="7"/>
    </row>
    <row r="20" spans="1:14" x14ac:dyDescent="0.25">
      <c r="A20" s="93" t="s">
        <v>292</v>
      </c>
      <c r="B20" s="72">
        <f t="shared" si="1"/>
        <v>6</v>
      </c>
      <c r="C20" s="72">
        <v>2</v>
      </c>
      <c r="D20" s="71">
        <v>2</v>
      </c>
      <c r="E20" s="71">
        <f t="shared" si="2"/>
        <v>2</v>
      </c>
      <c r="F20" s="71">
        <v>2</v>
      </c>
      <c r="G20" s="71">
        <v>0</v>
      </c>
      <c r="H20" s="71">
        <v>0</v>
      </c>
      <c r="I20" s="71">
        <v>0</v>
      </c>
      <c r="J20" s="7"/>
      <c r="L20" s="7"/>
      <c r="M20" s="7"/>
      <c r="N20" s="7"/>
    </row>
    <row r="21" spans="1:14" x14ac:dyDescent="0.25">
      <c r="A21" s="93" t="s">
        <v>293</v>
      </c>
      <c r="B21" s="72">
        <f t="shared" si="1"/>
        <v>151</v>
      </c>
      <c r="C21" s="72">
        <v>72</v>
      </c>
      <c r="D21" s="71">
        <v>50</v>
      </c>
      <c r="E21" s="71">
        <f t="shared" si="2"/>
        <v>29</v>
      </c>
      <c r="F21" s="71">
        <v>28</v>
      </c>
      <c r="G21" s="71">
        <v>1</v>
      </c>
      <c r="H21" s="71">
        <v>0</v>
      </c>
      <c r="I21" s="71">
        <v>0</v>
      </c>
      <c r="J21" s="7"/>
      <c r="L21" s="7"/>
      <c r="M21" s="7"/>
      <c r="N21" s="7"/>
    </row>
    <row r="22" spans="1:14" x14ac:dyDescent="0.25">
      <c r="A22" s="93" t="s">
        <v>294</v>
      </c>
      <c r="B22" s="72">
        <f t="shared" si="1"/>
        <v>3</v>
      </c>
      <c r="C22" s="72">
        <v>1</v>
      </c>
      <c r="D22" s="71">
        <v>1</v>
      </c>
      <c r="E22" s="71">
        <f t="shared" si="2"/>
        <v>1</v>
      </c>
      <c r="F22" s="71">
        <v>1</v>
      </c>
      <c r="G22" s="71">
        <v>0</v>
      </c>
      <c r="H22" s="71">
        <v>0</v>
      </c>
      <c r="I22" s="71">
        <v>0</v>
      </c>
      <c r="J22" s="7"/>
      <c r="L22" s="7"/>
      <c r="M22" s="7"/>
      <c r="N22" s="7"/>
    </row>
    <row r="23" spans="1:14" x14ac:dyDescent="0.25">
      <c r="A23" s="93" t="s">
        <v>295</v>
      </c>
      <c r="B23" s="72">
        <f t="shared" si="1"/>
        <v>24</v>
      </c>
      <c r="C23" s="72">
        <v>13</v>
      </c>
      <c r="D23" s="71">
        <v>7</v>
      </c>
      <c r="E23" s="71">
        <f t="shared" si="2"/>
        <v>4</v>
      </c>
      <c r="F23" s="71">
        <v>4</v>
      </c>
      <c r="G23" s="71">
        <v>0</v>
      </c>
      <c r="H23" s="71">
        <v>0</v>
      </c>
      <c r="I23" s="71">
        <v>0</v>
      </c>
      <c r="J23" s="7"/>
      <c r="L23" s="7"/>
      <c r="M23" s="7"/>
      <c r="N23" s="7"/>
    </row>
    <row r="24" spans="1:14" x14ac:dyDescent="0.25">
      <c r="A24" s="93" t="s">
        <v>296</v>
      </c>
      <c r="B24" s="72">
        <f t="shared" si="1"/>
        <v>18</v>
      </c>
      <c r="C24" s="72">
        <v>8</v>
      </c>
      <c r="D24" s="71">
        <v>7</v>
      </c>
      <c r="E24" s="71">
        <f t="shared" si="2"/>
        <v>3</v>
      </c>
      <c r="F24" s="71">
        <v>3</v>
      </c>
      <c r="G24" s="71">
        <v>0</v>
      </c>
      <c r="H24" s="71">
        <v>0</v>
      </c>
      <c r="I24" s="71">
        <v>0</v>
      </c>
      <c r="J24" s="7"/>
      <c r="L24" s="7"/>
      <c r="M24" s="7"/>
      <c r="N24" s="7"/>
    </row>
    <row r="25" spans="1:14" x14ac:dyDescent="0.25">
      <c r="A25" s="93" t="s">
        <v>297</v>
      </c>
      <c r="B25" s="72">
        <f t="shared" si="1"/>
        <v>37</v>
      </c>
      <c r="C25" s="72">
        <v>12</v>
      </c>
      <c r="D25" s="71">
        <v>14</v>
      </c>
      <c r="E25" s="71">
        <f t="shared" si="2"/>
        <v>11</v>
      </c>
      <c r="F25" s="71">
        <v>11</v>
      </c>
      <c r="G25" s="71">
        <v>0</v>
      </c>
      <c r="H25" s="71">
        <v>0</v>
      </c>
      <c r="I25" s="71">
        <v>0</v>
      </c>
      <c r="L25" s="7"/>
      <c r="M25" s="7"/>
      <c r="N25" s="7"/>
    </row>
    <row r="26" spans="1:14" x14ac:dyDescent="0.25">
      <c r="A26" s="93" t="s">
        <v>298</v>
      </c>
      <c r="B26" s="72">
        <f t="shared" si="1"/>
        <v>7</v>
      </c>
      <c r="C26" s="72">
        <v>4</v>
      </c>
      <c r="D26" s="71">
        <v>2</v>
      </c>
      <c r="E26" s="71">
        <f t="shared" si="2"/>
        <v>1</v>
      </c>
      <c r="F26" s="71">
        <v>1</v>
      </c>
      <c r="G26" s="71">
        <v>0</v>
      </c>
      <c r="H26" s="71">
        <v>0</v>
      </c>
      <c r="I26" s="71">
        <v>0</v>
      </c>
      <c r="L26" s="7"/>
      <c r="M26" s="7"/>
      <c r="N26" s="7"/>
    </row>
    <row r="27" spans="1:14" x14ac:dyDescent="0.25">
      <c r="A27" s="93" t="s">
        <v>299</v>
      </c>
      <c r="B27" s="72">
        <f t="shared" si="1"/>
        <v>35</v>
      </c>
      <c r="C27" s="72">
        <v>14</v>
      </c>
      <c r="D27" s="71">
        <v>13</v>
      </c>
      <c r="E27" s="71">
        <f t="shared" si="2"/>
        <v>8</v>
      </c>
      <c r="F27" s="71">
        <v>8</v>
      </c>
      <c r="G27" s="71">
        <v>0</v>
      </c>
      <c r="H27" s="71">
        <v>0</v>
      </c>
      <c r="I27" s="71">
        <v>0</v>
      </c>
      <c r="L27" s="7"/>
      <c r="M27" s="7"/>
      <c r="N27" s="7"/>
    </row>
    <row r="28" spans="1:14" x14ac:dyDescent="0.25">
      <c r="A28" s="93" t="s">
        <v>300</v>
      </c>
      <c r="B28" s="72">
        <f t="shared" si="1"/>
        <v>8</v>
      </c>
      <c r="C28" s="72">
        <v>2</v>
      </c>
      <c r="D28" s="71">
        <v>3</v>
      </c>
      <c r="E28" s="71">
        <f t="shared" si="2"/>
        <v>3</v>
      </c>
      <c r="F28" s="71">
        <v>3</v>
      </c>
      <c r="G28" s="71">
        <v>0</v>
      </c>
      <c r="H28" s="71">
        <v>0</v>
      </c>
      <c r="I28" s="71">
        <v>0</v>
      </c>
      <c r="L28" s="7"/>
      <c r="M28" s="7"/>
      <c r="N28" s="7"/>
    </row>
    <row r="29" spans="1:14" x14ac:dyDescent="0.25">
      <c r="A29" s="93" t="s">
        <v>301</v>
      </c>
      <c r="B29" s="72">
        <f t="shared" si="1"/>
        <v>17</v>
      </c>
      <c r="C29" s="72">
        <v>7</v>
      </c>
      <c r="D29" s="71">
        <v>6</v>
      </c>
      <c r="E29" s="71">
        <f t="shared" si="2"/>
        <v>4</v>
      </c>
      <c r="F29" s="71">
        <v>4</v>
      </c>
      <c r="G29" s="71">
        <v>0</v>
      </c>
      <c r="H29" s="71">
        <v>0</v>
      </c>
      <c r="I29" s="71">
        <v>0</v>
      </c>
      <c r="L29" s="7"/>
      <c r="M29" s="7"/>
      <c r="N29" s="7"/>
    </row>
    <row r="30" spans="1:14" x14ac:dyDescent="0.25">
      <c r="A30" s="93" t="s">
        <v>302</v>
      </c>
      <c r="B30" s="72">
        <f t="shared" si="1"/>
        <v>6</v>
      </c>
      <c r="C30" s="72">
        <v>2</v>
      </c>
      <c r="D30" s="71">
        <v>2</v>
      </c>
      <c r="E30" s="71">
        <f t="shared" si="2"/>
        <v>2</v>
      </c>
      <c r="F30" s="71">
        <v>2</v>
      </c>
      <c r="G30" s="71">
        <v>0</v>
      </c>
      <c r="H30" s="71">
        <v>0</v>
      </c>
      <c r="I30" s="71">
        <v>0</v>
      </c>
      <c r="L30" s="7"/>
      <c r="M30" s="7"/>
      <c r="N30" s="7"/>
    </row>
    <row r="31" spans="1:14" x14ac:dyDescent="0.25">
      <c r="A31" s="93" t="s">
        <v>303</v>
      </c>
      <c r="B31" s="72">
        <f t="shared" si="1"/>
        <v>5</v>
      </c>
      <c r="C31" s="72">
        <v>1</v>
      </c>
      <c r="D31" s="71">
        <v>2</v>
      </c>
      <c r="E31" s="71">
        <f t="shared" si="2"/>
        <v>2</v>
      </c>
      <c r="F31" s="71">
        <v>2</v>
      </c>
      <c r="G31" s="71">
        <v>0</v>
      </c>
      <c r="H31" s="71">
        <v>0</v>
      </c>
      <c r="I31" s="71">
        <v>0</v>
      </c>
      <c r="L31" s="7"/>
      <c r="M31" s="7"/>
      <c r="N31" s="7"/>
    </row>
    <row r="32" spans="1:14" x14ac:dyDescent="0.25">
      <c r="A32" s="93" t="s">
        <v>304</v>
      </c>
      <c r="B32" s="72">
        <f t="shared" si="1"/>
        <v>24</v>
      </c>
      <c r="C32" s="72">
        <v>8</v>
      </c>
      <c r="D32" s="71">
        <v>9</v>
      </c>
      <c r="E32" s="71">
        <f t="shared" si="2"/>
        <v>7</v>
      </c>
      <c r="F32" s="71">
        <v>7</v>
      </c>
      <c r="G32" s="71">
        <v>0</v>
      </c>
      <c r="H32" s="71">
        <v>0</v>
      </c>
      <c r="I32" s="71">
        <v>0</v>
      </c>
      <c r="L32" s="7"/>
      <c r="M32" s="7"/>
      <c r="N32" s="7"/>
    </row>
    <row r="33" spans="1:15" ht="13.5" thickBot="1" x14ac:dyDescent="0.3">
      <c r="A33" s="93" t="s">
        <v>305</v>
      </c>
      <c r="B33" s="72">
        <f t="shared" si="1"/>
        <v>19</v>
      </c>
      <c r="C33" s="72">
        <v>8</v>
      </c>
      <c r="D33" s="72">
        <v>7</v>
      </c>
      <c r="E33" s="72">
        <f t="shared" si="2"/>
        <v>4</v>
      </c>
      <c r="F33" s="72">
        <v>4</v>
      </c>
      <c r="G33" s="72">
        <v>0</v>
      </c>
      <c r="H33" s="72">
        <v>0</v>
      </c>
      <c r="I33" s="72">
        <v>0</v>
      </c>
      <c r="K33" s="7"/>
      <c r="M33" s="7"/>
      <c r="N33" s="7"/>
      <c r="O33" s="7"/>
    </row>
    <row r="34" spans="1:15" ht="15" customHeight="1" x14ac:dyDescent="0.25">
      <c r="A34" s="88" t="s">
        <v>307</v>
      </c>
      <c r="B34" s="88"/>
      <c r="C34" s="88"/>
      <c r="D34" s="88"/>
      <c r="E34" s="88"/>
      <c r="F34" s="88"/>
      <c r="G34" s="88"/>
      <c r="H34" s="88"/>
      <c r="I34" s="88"/>
    </row>
    <row r="35" spans="1:15" ht="15" customHeight="1" x14ac:dyDescent="0.25">
      <c r="A35" s="54" t="s">
        <v>308</v>
      </c>
      <c r="B35" s="54"/>
      <c r="C35" s="54"/>
      <c r="D35" s="54"/>
      <c r="E35" s="54"/>
      <c r="F35" s="54"/>
      <c r="G35" s="54"/>
      <c r="H35" s="54"/>
      <c r="I35" s="54"/>
    </row>
    <row r="36" spans="1:15" ht="12" customHeight="1" x14ac:dyDescent="0.25">
      <c r="A36" s="414" t="s">
        <v>818</v>
      </c>
      <c r="B36" s="414"/>
      <c r="C36" s="414"/>
      <c r="D36" s="414"/>
      <c r="E36" s="414"/>
      <c r="F36" s="414"/>
      <c r="G36" s="414"/>
      <c r="H36" s="414"/>
      <c r="I36" s="414"/>
    </row>
    <row r="37" spans="1:15" ht="12" customHeight="1" x14ac:dyDescent="0.25">
      <c r="A37" s="414"/>
      <c r="B37" s="414"/>
      <c r="C37" s="414"/>
      <c r="D37" s="414"/>
      <c r="E37" s="414"/>
      <c r="F37" s="414"/>
      <c r="G37" s="414"/>
      <c r="H37" s="414"/>
      <c r="I37" s="414"/>
    </row>
    <row r="38" spans="1:15" ht="15" customHeight="1" x14ac:dyDescent="0.25">
      <c r="A38" s="4" t="s">
        <v>262</v>
      </c>
      <c r="B38" s="54"/>
      <c r="C38" s="54"/>
      <c r="D38" s="54"/>
      <c r="E38" s="54"/>
      <c r="F38" s="54"/>
      <c r="G38" s="54"/>
      <c r="H38" s="54"/>
      <c r="I38" s="54"/>
    </row>
    <row r="39" spans="1:15" ht="15" customHeight="1" x14ac:dyDescent="0.25">
      <c r="A39" s="54"/>
      <c r="B39" s="54"/>
      <c r="C39" s="54"/>
      <c r="D39" s="54"/>
      <c r="E39" s="54"/>
      <c r="F39" s="54"/>
      <c r="G39" s="54"/>
      <c r="H39" s="54"/>
      <c r="I39" s="54"/>
    </row>
    <row r="40" spans="1:15" x14ac:dyDescent="0.25">
      <c r="A40" s="414"/>
      <c r="B40" s="414"/>
      <c r="C40" s="414"/>
      <c r="D40" s="414"/>
      <c r="E40" s="414"/>
      <c r="F40" s="414"/>
      <c r="G40" s="414"/>
      <c r="H40" s="414"/>
      <c r="I40" s="414"/>
    </row>
    <row r="41" spans="1:15" x14ac:dyDescent="0.25">
      <c r="A41" s="414"/>
      <c r="B41" s="414"/>
      <c r="C41" s="414"/>
      <c r="D41" s="414"/>
      <c r="E41" s="414"/>
      <c r="F41" s="414"/>
      <c r="G41" s="414"/>
      <c r="H41" s="414"/>
      <c r="I41" s="414"/>
    </row>
    <row r="42" spans="1:15" ht="15" customHeight="1" x14ac:dyDescent="0.25">
      <c r="A42" s="447"/>
      <c r="B42" s="447"/>
      <c r="C42" s="447"/>
      <c r="D42" s="447"/>
      <c r="E42" s="447"/>
      <c r="F42" s="447"/>
      <c r="G42" s="447"/>
      <c r="H42" s="447"/>
      <c r="I42" s="447"/>
    </row>
  </sheetData>
  <mergeCells count="10">
    <mergeCell ref="A40:I41"/>
    <mergeCell ref="A42:I42"/>
    <mergeCell ref="A36:I37"/>
    <mergeCell ref="A6:A7"/>
    <mergeCell ref="A1:I1"/>
    <mergeCell ref="A2:I2"/>
    <mergeCell ref="A3:I3"/>
    <mergeCell ref="A4:I4"/>
    <mergeCell ref="A5:I5"/>
    <mergeCell ref="E6:H6"/>
  </mergeCells>
  <conditionalFormatting sqref="J9:J24">
    <cfRule type="cellIs" dxfId="31" priority="1" operator="equal">
      <formula>0</formula>
    </cfRule>
  </conditionalFormatting>
  <hyperlinks>
    <hyperlink ref="J2" location="Contenido!A1" display="Contenido" xr:uid="{ACF0051A-97F3-4917-941D-DF2576D1E6C8}"/>
  </hyperlinks>
  <printOptions horizontalCentered="1"/>
  <pageMargins left="0.39370078740157483" right="0.39370078740157483" top="0.39370078740157483" bottom="0.39370078740157483" header="0.31496062992125984" footer="0.31496062992125984"/>
  <pageSetup paperSize="172" orientation="landscape" r:id="rId1"/>
  <ignoredErrors>
    <ignoredError sqref="E10:E33" formulaRange="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95DE-5F20-426B-B56A-4C8BDF4913BE}">
  <sheetPr codeName="Hoja194">
    <tabColor rgb="FFAFCAFF"/>
    <pageSetUpPr fitToPage="1"/>
  </sheetPr>
  <dimension ref="A1:O43"/>
  <sheetViews>
    <sheetView showGridLines="0" showOutlineSymbols="0" showWhiteSpace="0" zoomScaleNormal="100" workbookViewId="0">
      <selection activeCell="A29" sqref="A29:XFD29"/>
    </sheetView>
  </sheetViews>
  <sheetFormatPr baseColWidth="10" defaultColWidth="11" defaultRowHeight="13" x14ac:dyDescent="0.25"/>
  <cols>
    <col min="1" max="1" width="20.33203125" style="173" customWidth="1"/>
    <col min="2" max="9" width="9.75" style="180" customWidth="1"/>
    <col min="10" max="16384" width="11" style="8"/>
  </cols>
  <sheetData>
    <row r="1" spans="1:14" ht="14.5" x14ac:dyDescent="0.25">
      <c r="A1" s="416" t="s">
        <v>867</v>
      </c>
      <c r="B1" s="416"/>
      <c r="C1" s="416"/>
      <c r="D1" s="416"/>
      <c r="E1" s="416"/>
      <c r="F1" s="416"/>
      <c r="G1" s="416"/>
      <c r="H1" s="416"/>
      <c r="I1" s="416"/>
      <c r="J1" s="19"/>
    </row>
    <row r="2" spans="1:14" ht="15" customHeight="1" x14ac:dyDescent="0.25">
      <c r="A2" s="416" t="s">
        <v>813</v>
      </c>
      <c r="B2" s="416"/>
      <c r="C2" s="416"/>
      <c r="D2" s="416"/>
      <c r="E2" s="416"/>
      <c r="F2" s="416"/>
      <c r="G2" s="416"/>
      <c r="H2" s="416"/>
      <c r="I2" s="416"/>
      <c r="J2" s="91" t="s">
        <v>0</v>
      </c>
    </row>
    <row r="3" spans="1:14" ht="15" customHeight="1" x14ac:dyDescent="0.25">
      <c r="A3" s="416" t="s">
        <v>272</v>
      </c>
      <c r="B3" s="416"/>
      <c r="C3" s="416"/>
      <c r="D3" s="416"/>
      <c r="E3" s="416"/>
      <c r="F3" s="416"/>
      <c r="G3" s="416"/>
      <c r="H3" s="416"/>
      <c r="I3" s="416"/>
      <c r="J3" s="6"/>
    </row>
    <row r="4" spans="1:14" ht="14.5" x14ac:dyDescent="0.25">
      <c r="A4" s="416" t="s">
        <v>902</v>
      </c>
      <c r="B4" s="416"/>
      <c r="C4" s="416"/>
      <c r="D4" s="416"/>
      <c r="E4" s="416"/>
      <c r="F4" s="416"/>
      <c r="G4" s="416"/>
      <c r="H4" s="416"/>
      <c r="I4" s="416"/>
    </row>
    <row r="5" spans="1:14" ht="14.5" x14ac:dyDescent="0.25">
      <c r="A5" s="416" t="s">
        <v>909</v>
      </c>
      <c r="B5" s="416"/>
      <c r="C5" s="416"/>
      <c r="D5" s="416"/>
      <c r="E5" s="416"/>
      <c r="F5" s="416"/>
      <c r="G5" s="416"/>
      <c r="H5" s="416"/>
      <c r="I5" s="416"/>
    </row>
    <row r="6" spans="1:14" ht="15.75" customHeight="1" x14ac:dyDescent="0.25">
      <c r="A6" s="511" t="s">
        <v>273</v>
      </c>
      <c r="B6" s="316"/>
      <c r="C6" s="316"/>
      <c r="D6" s="317"/>
      <c r="E6" s="504" t="s">
        <v>229</v>
      </c>
      <c r="F6" s="504"/>
      <c r="G6" s="504"/>
      <c r="H6" s="504"/>
      <c r="I6" s="321"/>
    </row>
    <row r="7" spans="1:14" ht="38.5" customHeight="1" x14ac:dyDescent="0.25">
      <c r="A7" s="511"/>
      <c r="B7" s="381" t="s">
        <v>188</v>
      </c>
      <c r="C7" s="96" t="s">
        <v>1044</v>
      </c>
      <c r="D7" s="155" t="s">
        <v>985</v>
      </c>
      <c r="E7" s="96" t="s">
        <v>276</v>
      </c>
      <c r="F7" s="96" t="s">
        <v>277</v>
      </c>
      <c r="G7" s="96" t="s">
        <v>236</v>
      </c>
      <c r="H7" s="96" t="s">
        <v>247</v>
      </c>
      <c r="I7" s="383" t="s">
        <v>279</v>
      </c>
    </row>
    <row r="8" spans="1:14" x14ac:dyDescent="0.25">
      <c r="B8" s="184"/>
      <c r="C8" s="184"/>
      <c r="D8" s="184"/>
      <c r="E8" s="184"/>
      <c r="F8" s="184"/>
      <c r="G8" s="184"/>
      <c r="H8" s="184"/>
      <c r="I8" s="184"/>
    </row>
    <row r="9" spans="1:14" ht="15" customHeight="1" x14ac:dyDescent="0.25">
      <c r="A9" s="157" t="s">
        <v>188</v>
      </c>
      <c r="B9" s="70">
        <f t="shared" ref="B9:I9" si="0">SUM(B10:B24)</f>
        <v>86</v>
      </c>
      <c r="C9" s="70">
        <f t="shared" si="0"/>
        <v>17</v>
      </c>
      <c r="D9" s="70">
        <f t="shared" si="0"/>
        <v>16</v>
      </c>
      <c r="E9" s="70">
        <f t="shared" si="0"/>
        <v>22</v>
      </c>
      <c r="F9" s="70">
        <f t="shared" si="0"/>
        <v>18</v>
      </c>
      <c r="G9" s="70">
        <f t="shared" si="0"/>
        <v>3</v>
      </c>
      <c r="H9" s="70">
        <f t="shared" si="0"/>
        <v>1</v>
      </c>
      <c r="I9" s="70">
        <f t="shared" si="0"/>
        <v>31</v>
      </c>
      <c r="J9" s="7"/>
      <c r="K9" s="158"/>
      <c r="L9" s="25"/>
      <c r="M9" s="25"/>
      <c r="N9" s="25"/>
    </row>
    <row r="10" spans="1:14" x14ac:dyDescent="0.25">
      <c r="A10" s="27" t="s">
        <v>280</v>
      </c>
      <c r="B10" s="71">
        <f t="shared" ref="B10:B24" si="1">+C10+D10+E10+I10</f>
        <v>12</v>
      </c>
      <c r="C10" s="71">
        <v>3</v>
      </c>
      <c r="D10" s="71">
        <v>3</v>
      </c>
      <c r="E10" s="71">
        <f>SUM(F10:H10)</f>
        <v>2</v>
      </c>
      <c r="F10" s="71">
        <v>1</v>
      </c>
      <c r="G10" s="71">
        <v>1</v>
      </c>
      <c r="H10" s="71">
        <v>0</v>
      </c>
      <c r="I10" s="71">
        <v>4</v>
      </c>
      <c r="J10" s="7"/>
      <c r="L10" s="7"/>
      <c r="M10" s="7"/>
      <c r="N10" s="7"/>
    </row>
    <row r="11" spans="1:14" x14ac:dyDescent="0.25">
      <c r="A11" s="27" t="s">
        <v>281</v>
      </c>
      <c r="B11" s="71">
        <f t="shared" si="1"/>
        <v>11</v>
      </c>
      <c r="C11" s="71">
        <v>2</v>
      </c>
      <c r="D11" s="71">
        <v>2</v>
      </c>
      <c r="E11" s="71">
        <f t="shared" ref="E11:E24" si="2">SUM(F11:H11)</f>
        <v>3</v>
      </c>
      <c r="F11" s="71">
        <v>3</v>
      </c>
      <c r="G11" s="71">
        <v>0</v>
      </c>
      <c r="H11" s="71">
        <v>0</v>
      </c>
      <c r="I11" s="71">
        <v>4</v>
      </c>
      <c r="J11" s="7"/>
      <c r="L11" s="7"/>
      <c r="M11" s="7"/>
      <c r="N11" s="7"/>
    </row>
    <row r="12" spans="1:14" x14ac:dyDescent="0.25">
      <c r="A12" s="27" t="s">
        <v>282</v>
      </c>
      <c r="B12" s="71">
        <f t="shared" si="1"/>
        <v>3</v>
      </c>
      <c r="C12" s="71">
        <v>1</v>
      </c>
      <c r="D12" s="71">
        <v>1</v>
      </c>
      <c r="E12" s="71">
        <f t="shared" si="2"/>
        <v>1</v>
      </c>
      <c r="F12" s="71">
        <v>1</v>
      </c>
      <c r="G12" s="71">
        <v>0</v>
      </c>
      <c r="H12" s="71">
        <v>0</v>
      </c>
      <c r="I12" s="71">
        <v>0</v>
      </c>
      <c r="J12" s="7"/>
      <c r="L12" s="7"/>
      <c r="M12" s="7"/>
      <c r="N12" s="7"/>
    </row>
    <row r="13" spans="1:14" x14ac:dyDescent="0.25">
      <c r="A13" s="27" t="s">
        <v>283</v>
      </c>
      <c r="B13" s="71">
        <f t="shared" si="1"/>
        <v>3</v>
      </c>
      <c r="C13" s="71">
        <v>0</v>
      </c>
      <c r="D13" s="71">
        <v>0</v>
      </c>
      <c r="E13" s="71">
        <f t="shared" si="2"/>
        <v>1</v>
      </c>
      <c r="F13" s="71">
        <v>1</v>
      </c>
      <c r="G13" s="71">
        <v>0</v>
      </c>
      <c r="H13" s="71">
        <v>0</v>
      </c>
      <c r="I13" s="71">
        <v>2</v>
      </c>
      <c r="J13" s="7"/>
      <c r="L13" s="7"/>
      <c r="M13" s="7"/>
      <c r="N13" s="7"/>
    </row>
    <row r="14" spans="1:14" x14ac:dyDescent="0.25">
      <c r="A14" s="27" t="s">
        <v>285</v>
      </c>
      <c r="B14" s="71">
        <f t="shared" si="1"/>
        <v>4</v>
      </c>
      <c r="C14" s="71">
        <v>1</v>
      </c>
      <c r="D14" s="71">
        <v>1</v>
      </c>
      <c r="E14" s="71">
        <f t="shared" si="2"/>
        <v>1</v>
      </c>
      <c r="F14" s="71">
        <v>1</v>
      </c>
      <c r="G14" s="71">
        <v>0</v>
      </c>
      <c r="H14" s="71">
        <v>0</v>
      </c>
      <c r="I14" s="71">
        <v>1</v>
      </c>
      <c r="J14" s="7"/>
      <c r="L14" s="7"/>
      <c r="M14" s="7"/>
      <c r="N14" s="7"/>
    </row>
    <row r="15" spans="1:14" x14ac:dyDescent="0.25">
      <c r="A15" s="27" t="s">
        <v>287</v>
      </c>
      <c r="B15" s="71">
        <f t="shared" si="1"/>
        <v>9</v>
      </c>
      <c r="C15" s="71">
        <v>2</v>
      </c>
      <c r="D15" s="71">
        <v>2</v>
      </c>
      <c r="E15" s="71">
        <f t="shared" si="2"/>
        <v>1</v>
      </c>
      <c r="F15" s="71">
        <v>1</v>
      </c>
      <c r="G15" s="71">
        <v>0</v>
      </c>
      <c r="H15" s="71">
        <v>0</v>
      </c>
      <c r="I15" s="71">
        <v>4</v>
      </c>
      <c r="J15" s="7"/>
      <c r="L15" s="7"/>
      <c r="M15" s="7"/>
      <c r="N15" s="7"/>
    </row>
    <row r="16" spans="1:14" x14ac:dyDescent="0.25">
      <c r="A16" s="27" t="s">
        <v>288</v>
      </c>
      <c r="B16" s="71">
        <f t="shared" si="1"/>
        <v>8</v>
      </c>
      <c r="C16" s="71">
        <v>1</v>
      </c>
      <c r="D16" s="71">
        <v>1</v>
      </c>
      <c r="E16" s="71">
        <f t="shared" si="2"/>
        <v>1</v>
      </c>
      <c r="F16" s="71">
        <v>1</v>
      </c>
      <c r="G16" s="71">
        <v>0</v>
      </c>
      <c r="H16" s="71">
        <v>0</v>
      </c>
      <c r="I16" s="71">
        <v>5</v>
      </c>
      <c r="J16" s="7"/>
      <c r="L16" s="7"/>
      <c r="M16" s="7"/>
      <c r="N16" s="7"/>
    </row>
    <row r="17" spans="1:15" x14ac:dyDescent="0.25">
      <c r="A17" s="27" t="s">
        <v>289</v>
      </c>
      <c r="B17" s="71">
        <f t="shared" si="1"/>
        <v>5</v>
      </c>
      <c r="C17" s="71">
        <v>1</v>
      </c>
      <c r="D17" s="71">
        <v>1</v>
      </c>
      <c r="E17" s="71">
        <f t="shared" si="2"/>
        <v>1</v>
      </c>
      <c r="F17" s="71">
        <v>1</v>
      </c>
      <c r="G17" s="71">
        <v>0</v>
      </c>
      <c r="H17" s="71">
        <v>0</v>
      </c>
      <c r="I17" s="71">
        <v>2</v>
      </c>
      <c r="J17" s="7"/>
      <c r="L17" s="7"/>
      <c r="M17" s="7"/>
      <c r="N17" s="7"/>
    </row>
    <row r="18" spans="1:15" x14ac:dyDescent="0.25">
      <c r="A18" s="27" t="s">
        <v>290</v>
      </c>
      <c r="B18" s="71">
        <f t="shared" si="1"/>
        <v>1</v>
      </c>
      <c r="C18" s="71">
        <v>0</v>
      </c>
      <c r="D18" s="71">
        <v>0</v>
      </c>
      <c r="E18" s="71">
        <f t="shared" si="2"/>
        <v>0</v>
      </c>
      <c r="F18" s="71">
        <v>0</v>
      </c>
      <c r="G18" s="71">
        <v>0</v>
      </c>
      <c r="H18" s="71">
        <v>0</v>
      </c>
      <c r="I18" s="71">
        <v>1</v>
      </c>
      <c r="J18" s="7"/>
      <c r="L18" s="7"/>
      <c r="M18" s="7"/>
      <c r="N18" s="7"/>
    </row>
    <row r="19" spans="1:15" x14ac:dyDescent="0.25">
      <c r="A19" s="27" t="s">
        <v>291</v>
      </c>
      <c r="B19" s="71">
        <f t="shared" si="1"/>
        <v>9</v>
      </c>
      <c r="C19" s="71">
        <v>1</v>
      </c>
      <c r="D19" s="71">
        <v>0</v>
      </c>
      <c r="E19" s="71">
        <f t="shared" si="2"/>
        <v>6</v>
      </c>
      <c r="F19" s="71">
        <v>3</v>
      </c>
      <c r="G19" s="71">
        <v>2</v>
      </c>
      <c r="H19" s="71">
        <v>1</v>
      </c>
      <c r="I19" s="71">
        <v>2</v>
      </c>
      <c r="J19" s="7"/>
      <c r="L19" s="7"/>
      <c r="M19" s="7"/>
      <c r="N19" s="7"/>
    </row>
    <row r="20" spans="1:15" x14ac:dyDescent="0.25">
      <c r="A20" s="27" t="s">
        <v>292</v>
      </c>
      <c r="B20" s="71">
        <f t="shared" si="1"/>
        <v>3</v>
      </c>
      <c r="C20" s="71">
        <v>1</v>
      </c>
      <c r="D20" s="71">
        <v>1</v>
      </c>
      <c r="E20" s="71">
        <f t="shared" si="2"/>
        <v>0</v>
      </c>
      <c r="F20" s="71">
        <v>0</v>
      </c>
      <c r="G20" s="71">
        <v>0</v>
      </c>
      <c r="H20" s="71">
        <v>0</v>
      </c>
      <c r="I20" s="71">
        <v>1</v>
      </c>
      <c r="J20" s="7"/>
      <c r="L20" s="7"/>
      <c r="M20" s="7"/>
      <c r="N20" s="7"/>
    </row>
    <row r="21" spans="1:15" x14ac:dyDescent="0.25">
      <c r="A21" s="27" t="s">
        <v>293</v>
      </c>
      <c r="B21" s="71">
        <f t="shared" si="1"/>
        <v>12</v>
      </c>
      <c r="C21" s="71">
        <v>2</v>
      </c>
      <c r="D21" s="71">
        <v>2</v>
      </c>
      <c r="E21" s="71">
        <f t="shared" si="2"/>
        <v>3</v>
      </c>
      <c r="F21" s="71">
        <v>3</v>
      </c>
      <c r="G21" s="71">
        <v>0</v>
      </c>
      <c r="H21" s="71">
        <v>0</v>
      </c>
      <c r="I21" s="71">
        <v>5</v>
      </c>
      <c r="J21" s="7"/>
      <c r="L21" s="7"/>
      <c r="M21" s="7"/>
      <c r="N21" s="7"/>
    </row>
    <row r="22" spans="1:15" x14ac:dyDescent="0.25">
      <c r="A22" s="27" t="s">
        <v>296</v>
      </c>
      <c r="B22" s="71">
        <f t="shared" si="1"/>
        <v>3</v>
      </c>
      <c r="C22" s="71">
        <v>1</v>
      </c>
      <c r="D22" s="71">
        <v>1</v>
      </c>
      <c r="E22" s="71">
        <f t="shared" si="2"/>
        <v>1</v>
      </c>
      <c r="F22" s="71">
        <v>1</v>
      </c>
      <c r="G22" s="71">
        <v>0</v>
      </c>
      <c r="H22" s="71">
        <v>0</v>
      </c>
      <c r="I22" s="71">
        <v>0</v>
      </c>
      <c r="J22" s="7"/>
      <c r="L22" s="7"/>
      <c r="M22" s="7"/>
      <c r="N22" s="7"/>
    </row>
    <row r="23" spans="1:15" x14ac:dyDescent="0.25">
      <c r="A23" s="27" t="s">
        <v>297</v>
      </c>
      <c r="B23" s="71">
        <f t="shared" si="1"/>
        <v>0</v>
      </c>
      <c r="C23" s="71">
        <v>0</v>
      </c>
      <c r="D23" s="71">
        <v>0</v>
      </c>
      <c r="E23" s="71">
        <f t="shared" si="2"/>
        <v>0</v>
      </c>
      <c r="F23" s="71">
        <v>0</v>
      </c>
      <c r="G23" s="71">
        <v>0</v>
      </c>
      <c r="H23" s="71">
        <v>0</v>
      </c>
      <c r="I23" s="71">
        <v>0</v>
      </c>
      <c r="J23" s="7"/>
      <c r="L23" s="7"/>
      <c r="M23" s="7"/>
      <c r="N23" s="7"/>
    </row>
    <row r="24" spans="1:15" ht="13.5" thickBot="1" x14ac:dyDescent="0.3">
      <c r="A24" s="32" t="s">
        <v>299</v>
      </c>
      <c r="B24" s="73">
        <f t="shared" si="1"/>
        <v>3</v>
      </c>
      <c r="C24" s="73">
        <v>1</v>
      </c>
      <c r="D24" s="73">
        <v>1</v>
      </c>
      <c r="E24" s="71">
        <f t="shared" si="2"/>
        <v>1</v>
      </c>
      <c r="F24" s="73">
        <v>1</v>
      </c>
      <c r="G24" s="73">
        <v>0</v>
      </c>
      <c r="H24" s="73">
        <v>0</v>
      </c>
      <c r="I24" s="73">
        <v>0</v>
      </c>
      <c r="J24" s="7"/>
      <c r="K24" s="7"/>
      <c r="M24" s="7"/>
      <c r="N24" s="7"/>
      <c r="O24" s="7"/>
    </row>
    <row r="25" spans="1:15" ht="15" customHeight="1" x14ac:dyDescent="0.25">
      <c r="A25" s="88" t="s">
        <v>307</v>
      </c>
      <c r="B25" s="88"/>
      <c r="C25" s="88"/>
      <c r="D25" s="88"/>
      <c r="E25" s="88"/>
      <c r="F25" s="88"/>
      <c r="G25" s="88"/>
      <c r="H25" s="88"/>
      <c r="I25" s="88"/>
    </row>
    <row r="26" spans="1:15" ht="15" customHeight="1" x14ac:dyDescent="0.25">
      <c r="A26" s="54" t="s">
        <v>308</v>
      </c>
      <c r="B26" s="54"/>
      <c r="C26" s="54"/>
      <c r="D26" s="54"/>
      <c r="E26" s="54"/>
      <c r="F26" s="54"/>
      <c r="G26" s="54"/>
      <c r="H26" s="54"/>
      <c r="I26" s="54"/>
    </row>
    <row r="27" spans="1:15" ht="12" customHeight="1" x14ac:dyDescent="0.25">
      <c r="A27" s="414" t="s">
        <v>818</v>
      </c>
      <c r="B27" s="414"/>
      <c r="C27" s="414"/>
      <c r="D27" s="414"/>
      <c r="E27" s="414"/>
      <c r="F27" s="414"/>
      <c r="G27" s="414"/>
      <c r="H27" s="414"/>
      <c r="I27" s="414"/>
    </row>
    <row r="28" spans="1:15" x14ac:dyDescent="0.25">
      <c r="A28" s="414"/>
      <c r="B28" s="414"/>
      <c r="C28" s="414"/>
      <c r="D28" s="414"/>
      <c r="E28" s="414"/>
      <c r="F28" s="414"/>
      <c r="G28" s="414"/>
      <c r="H28" s="414"/>
      <c r="I28" s="414"/>
      <c r="L28" s="7"/>
      <c r="M28" s="7"/>
      <c r="N28" s="7"/>
    </row>
    <row r="29" spans="1:15" ht="15" customHeight="1" x14ac:dyDescent="0.25">
      <c r="A29" s="4" t="s">
        <v>262</v>
      </c>
      <c r="B29" s="54"/>
      <c r="C29" s="54"/>
      <c r="D29" s="54"/>
      <c r="E29" s="54"/>
      <c r="F29" s="54"/>
      <c r="G29" s="54"/>
      <c r="H29" s="54"/>
      <c r="I29" s="54"/>
    </row>
    <row r="30" spans="1:15" ht="15" customHeight="1" x14ac:dyDescent="0.25">
      <c r="A30" s="54"/>
      <c r="B30" s="54"/>
      <c r="C30" s="54"/>
      <c r="D30" s="54"/>
      <c r="E30" s="54"/>
      <c r="F30" s="54"/>
      <c r="G30" s="54"/>
      <c r="H30" s="54"/>
      <c r="I30" s="54"/>
    </row>
    <row r="31" spans="1:15" x14ac:dyDescent="0.25">
      <c r="A31" s="414"/>
      <c r="B31" s="414"/>
      <c r="C31" s="414"/>
      <c r="D31" s="414"/>
      <c r="E31" s="414"/>
      <c r="F31" s="414"/>
      <c r="G31" s="414"/>
      <c r="H31" s="414"/>
      <c r="I31" s="414"/>
    </row>
    <row r="32" spans="1:15" x14ac:dyDescent="0.25">
      <c r="A32" s="414"/>
      <c r="B32" s="414"/>
      <c r="C32" s="414"/>
      <c r="D32" s="414"/>
      <c r="E32" s="414"/>
      <c r="F32" s="414"/>
      <c r="G32" s="414"/>
      <c r="H32" s="414"/>
      <c r="I32" s="414"/>
    </row>
    <row r="33" spans="1:9" ht="15" customHeight="1" x14ac:dyDescent="0.25">
      <c r="A33" s="447"/>
      <c r="B33" s="447"/>
      <c r="C33" s="447"/>
      <c r="D33" s="447"/>
      <c r="E33" s="447"/>
      <c r="F33" s="447"/>
      <c r="G33" s="447"/>
      <c r="H33" s="447"/>
      <c r="I33" s="447"/>
    </row>
    <row r="37" spans="1:9" ht="12" customHeight="1" x14ac:dyDescent="0.25">
      <c r="A37" s="414"/>
      <c r="B37" s="414"/>
      <c r="C37" s="414"/>
      <c r="D37" s="414"/>
      <c r="E37" s="414"/>
      <c r="F37" s="414"/>
      <c r="G37" s="414"/>
      <c r="H37" s="414"/>
      <c r="I37" s="414"/>
    </row>
    <row r="38" spans="1:9" ht="12" customHeight="1" x14ac:dyDescent="0.25">
      <c r="A38" s="414"/>
      <c r="B38" s="414"/>
      <c r="C38" s="414"/>
      <c r="D38" s="414"/>
      <c r="E38" s="414"/>
      <c r="F38" s="414"/>
      <c r="G38" s="414"/>
      <c r="H38" s="414"/>
      <c r="I38" s="414"/>
    </row>
    <row r="39" spans="1:9" ht="15" customHeight="1" x14ac:dyDescent="0.25">
      <c r="A39" s="433"/>
      <c r="B39" s="433"/>
      <c r="C39" s="433"/>
      <c r="D39" s="433"/>
      <c r="E39" s="433"/>
      <c r="F39" s="433"/>
      <c r="G39" s="433"/>
      <c r="H39" s="433"/>
      <c r="I39" s="433"/>
    </row>
    <row r="40" spans="1:9" ht="15" customHeight="1" x14ac:dyDescent="0.25">
      <c r="A40" s="54"/>
      <c r="B40" s="54"/>
      <c r="C40" s="54"/>
      <c r="D40" s="54"/>
      <c r="E40" s="54"/>
      <c r="F40" s="54"/>
      <c r="G40" s="54"/>
      <c r="H40" s="54"/>
      <c r="I40" s="54"/>
    </row>
    <row r="41" spans="1:9" x14ac:dyDescent="0.25">
      <c r="A41" s="414"/>
      <c r="B41" s="414"/>
      <c r="C41" s="414"/>
      <c r="D41" s="414"/>
      <c r="E41" s="414"/>
      <c r="F41" s="414"/>
      <c r="G41" s="414"/>
      <c r="H41" s="414"/>
      <c r="I41" s="414"/>
    </row>
    <row r="42" spans="1:9" x14ac:dyDescent="0.25">
      <c r="A42" s="414"/>
      <c r="B42" s="414"/>
      <c r="C42" s="414"/>
      <c r="D42" s="414"/>
      <c r="E42" s="414"/>
      <c r="F42" s="414"/>
      <c r="G42" s="414"/>
      <c r="H42" s="414"/>
      <c r="I42" s="414"/>
    </row>
    <row r="43" spans="1:9" ht="15" customHeight="1" x14ac:dyDescent="0.25">
      <c r="A43" s="447"/>
      <c r="B43" s="447"/>
      <c r="C43" s="447"/>
      <c r="D43" s="447"/>
      <c r="E43" s="447"/>
      <c r="F43" s="447"/>
      <c r="G43" s="447"/>
      <c r="H43" s="447"/>
      <c r="I43" s="447"/>
    </row>
  </sheetData>
  <mergeCells count="14">
    <mergeCell ref="A6:A7"/>
    <mergeCell ref="A1:I1"/>
    <mergeCell ref="A2:I2"/>
    <mergeCell ref="A3:I3"/>
    <mergeCell ref="A4:I4"/>
    <mergeCell ref="A5:I5"/>
    <mergeCell ref="E6:H6"/>
    <mergeCell ref="A43:I43"/>
    <mergeCell ref="A31:I32"/>
    <mergeCell ref="A33:I33"/>
    <mergeCell ref="A27:I28"/>
    <mergeCell ref="A37:I38"/>
    <mergeCell ref="A39:I39"/>
    <mergeCell ref="A41:I42"/>
  </mergeCells>
  <conditionalFormatting sqref="J9:J24">
    <cfRule type="cellIs" dxfId="30" priority="1" operator="equal">
      <formula>0</formula>
    </cfRule>
  </conditionalFormatting>
  <hyperlinks>
    <hyperlink ref="J2" location="Contenido!A1" display="Contenido" xr:uid="{169BBEDA-F2AF-4B61-A680-5902B7080F90}"/>
  </hyperlinks>
  <printOptions horizontalCentered="1"/>
  <pageMargins left="0.39370078740157483" right="0.39370078740157483" top="0.39370078740157483" bottom="0.39370078740157483" header="0.31496062992125984" footer="0.31496062992125984"/>
  <pageSetup paperSize="172" orientation="landscape" r:id="rId1"/>
  <ignoredErrors>
    <ignoredError sqref="E10:E24" formulaRange="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5541-6C39-493A-A05B-9D0A74DA6151}">
  <sheetPr codeName="Hoja195">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830</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9C0D1FC6-54D5-4599-B9D8-99C64E59399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97A4A-4BDB-4F27-BB0C-FFFF62F9019E}">
  <sheetPr syncVertical="1" syncRef="A7" transitionEvaluation="1" codeName="Hoja196">
    <tabColor rgb="FFAFCAFF"/>
    <pageSetUpPr fitToPage="1"/>
  </sheetPr>
  <dimension ref="A1:U39"/>
  <sheetViews>
    <sheetView showGridLines="0" showOutlineSymbols="0" showWhiteSpace="0" topLeftCell="A7" zoomScaleNormal="100" workbookViewId="0">
      <selection activeCell="A16" sqref="A16"/>
    </sheetView>
  </sheetViews>
  <sheetFormatPr baseColWidth="10" defaultColWidth="7.58203125" defaultRowHeight="13" x14ac:dyDescent="0.25"/>
  <cols>
    <col min="1" max="1" width="13.75" style="60" customWidth="1"/>
    <col min="2" max="3" width="8.5" style="60" customWidth="1"/>
    <col min="4" max="4" width="1.75" style="60" customWidth="1"/>
    <col min="5" max="6" width="8.5" style="60" customWidth="1"/>
    <col min="7" max="7" width="1.75" style="60" customWidth="1"/>
    <col min="8" max="9" width="8.5" style="60" customWidth="1"/>
    <col min="10" max="10" width="1.75" style="60" customWidth="1"/>
    <col min="11" max="12" width="8.5" style="60" customWidth="1"/>
    <col min="13" max="13" width="1.75" style="60" customWidth="1"/>
    <col min="14" max="15" width="8.5" style="60" customWidth="1"/>
    <col min="16" max="16" width="1.75" style="60" customWidth="1"/>
    <col min="17" max="18" width="8.5" style="60" customWidth="1"/>
    <col min="19" max="19" width="11" style="8"/>
    <col min="20" max="16384" width="7.58203125" style="60"/>
  </cols>
  <sheetData>
    <row r="1" spans="1:21" ht="14.5" x14ac:dyDescent="0.25">
      <c r="A1" s="425" t="s">
        <v>869</v>
      </c>
      <c r="B1" s="425"/>
      <c r="C1" s="425"/>
      <c r="D1" s="425"/>
      <c r="E1" s="425"/>
      <c r="F1" s="425"/>
      <c r="G1" s="425"/>
      <c r="H1" s="425"/>
      <c r="I1" s="425"/>
      <c r="J1" s="425"/>
      <c r="K1" s="425"/>
      <c r="L1" s="425"/>
      <c r="M1" s="425"/>
      <c r="N1" s="425"/>
      <c r="O1" s="425"/>
      <c r="P1" s="425"/>
      <c r="Q1" s="425"/>
      <c r="R1" s="425"/>
      <c r="S1" s="19"/>
    </row>
    <row r="2" spans="1:21" ht="14.5" x14ac:dyDescent="0.25">
      <c r="A2" s="426" t="s">
        <v>832</v>
      </c>
      <c r="B2" s="426"/>
      <c r="C2" s="426"/>
      <c r="D2" s="426"/>
      <c r="E2" s="426"/>
      <c r="F2" s="426"/>
      <c r="G2" s="426"/>
      <c r="H2" s="426"/>
      <c r="I2" s="426"/>
      <c r="J2" s="426"/>
      <c r="K2" s="426"/>
      <c r="L2" s="426"/>
      <c r="M2" s="426"/>
      <c r="N2" s="426"/>
      <c r="O2" s="426"/>
      <c r="P2" s="426"/>
      <c r="Q2" s="426"/>
      <c r="R2" s="426"/>
      <c r="S2" s="91" t="s">
        <v>0</v>
      </c>
    </row>
    <row r="3" spans="1:21" ht="14.5" x14ac:dyDescent="0.25">
      <c r="A3" s="426" t="s">
        <v>814</v>
      </c>
      <c r="B3" s="426"/>
      <c r="C3" s="426"/>
      <c r="D3" s="426"/>
      <c r="E3" s="426"/>
      <c r="F3" s="426"/>
      <c r="G3" s="426"/>
      <c r="H3" s="426"/>
      <c r="I3" s="426"/>
      <c r="J3" s="426"/>
      <c r="K3" s="426"/>
      <c r="L3" s="426"/>
      <c r="M3" s="426"/>
      <c r="N3" s="426"/>
      <c r="O3" s="426"/>
      <c r="P3" s="426"/>
      <c r="Q3" s="426"/>
      <c r="R3" s="426"/>
      <c r="S3" s="6"/>
    </row>
    <row r="4" spans="1:21" ht="14.5" x14ac:dyDescent="0.25">
      <c r="A4" s="426" t="s">
        <v>900</v>
      </c>
      <c r="B4" s="426"/>
      <c r="C4" s="426"/>
      <c r="D4" s="426"/>
      <c r="E4" s="426"/>
      <c r="F4" s="426"/>
      <c r="G4" s="426"/>
      <c r="H4" s="426"/>
      <c r="I4" s="426"/>
      <c r="J4" s="426"/>
      <c r="K4" s="426"/>
      <c r="L4" s="426"/>
      <c r="M4" s="426"/>
      <c r="N4" s="426"/>
      <c r="O4" s="426"/>
      <c r="P4" s="426"/>
      <c r="Q4" s="426"/>
      <c r="R4" s="426"/>
    </row>
    <row r="5" spans="1:21" ht="14.5" x14ac:dyDescent="0.25">
      <c r="A5" s="425" t="s">
        <v>909</v>
      </c>
      <c r="B5" s="425"/>
      <c r="C5" s="425"/>
      <c r="D5" s="425"/>
      <c r="E5" s="425"/>
      <c r="F5" s="425"/>
      <c r="G5" s="425"/>
      <c r="H5" s="425"/>
      <c r="I5" s="425"/>
      <c r="J5" s="425"/>
      <c r="K5" s="425"/>
      <c r="L5" s="425"/>
      <c r="M5" s="425"/>
      <c r="N5" s="425"/>
      <c r="O5" s="425"/>
      <c r="P5" s="425"/>
      <c r="Q5" s="425"/>
      <c r="R5" s="425"/>
    </row>
    <row r="6" spans="1:21" s="5" customFormat="1" ht="30.65" customHeight="1" x14ac:dyDescent="0.25">
      <c r="A6" s="427" t="s">
        <v>833</v>
      </c>
      <c r="B6" s="512" t="s">
        <v>1047</v>
      </c>
      <c r="C6" s="512"/>
      <c r="D6" s="152"/>
      <c r="E6" s="499" t="s">
        <v>30</v>
      </c>
      <c r="F6" s="499"/>
      <c r="G6" s="152"/>
      <c r="H6" s="512" t="s">
        <v>1050</v>
      </c>
      <c r="I6" s="499"/>
      <c r="J6" s="152"/>
      <c r="K6" s="512" t="s">
        <v>834</v>
      </c>
      <c r="L6" s="499"/>
      <c r="M6" s="152"/>
      <c r="N6" s="512" t="s">
        <v>835</v>
      </c>
      <c r="O6" s="499"/>
      <c r="P6" s="152"/>
      <c r="Q6" s="512" t="s">
        <v>836</v>
      </c>
      <c r="R6" s="499"/>
      <c r="S6" s="8"/>
    </row>
    <row r="7" spans="1:21" s="5" customFormat="1" ht="27" customHeight="1" x14ac:dyDescent="0.25">
      <c r="A7" s="430"/>
      <c r="B7" s="154" t="s">
        <v>1048</v>
      </c>
      <c r="C7" s="154" t="s">
        <v>1049</v>
      </c>
      <c r="D7" s="144"/>
      <c r="E7" s="154" t="s">
        <v>1048</v>
      </c>
      <c r="F7" s="154" t="s">
        <v>1049</v>
      </c>
      <c r="G7" s="144"/>
      <c r="H7" s="154" t="s">
        <v>1048</v>
      </c>
      <c r="I7" s="154" t="s">
        <v>1049</v>
      </c>
      <c r="J7" s="144"/>
      <c r="K7" s="154" t="s">
        <v>1048</v>
      </c>
      <c r="L7" s="154" t="s">
        <v>1049</v>
      </c>
      <c r="M7" s="144"/>
      <c r="N7" s="154" t="s">
        <v>1048</v>
      </c>
      <c r="O7" s="154" t="s">
        <v>1049</v>
      </c>
      <c r="P7" s="144"/>
      <c r="Q7" s="154" t="s">
        <v>1048</v>
      </c>
      <c r="R7" s="154" t="s">
        <v>1049</v>
      </c>
      <c r="S7" s="8"/>
    </row>
    <row r="8" spans="1:21" x14ac:dyDescent="0.25">
      <c r="B8" s="181"/>
      <c r="C8" s="181"/>
      <c r="D8" s="181"/>
      <c r="E8" s="181"/>
      <c r="F8" s="181"/>
      <c r="G8" s="181"/>
      <c r="H8" s="181"/>
      <c r="I8" s="181"/>
      <c r="J8" s="181"/>
      <c r="K8" s="181"/>
      <c r="L8" s="181"/>
      <c r="M8" s="181"/>
      <c r="N8" s="181"/>
      <c r="O8" s="181"/>
      <c r="P8" s="181"/>
      <c r="Q8" s="181"/>
      <c r="R8" s="181"/>
    </row>
    <row r="9" spans="1:21" s="8" customFormat="1" ht="15" customHeight="1" x14ac:dyDescent="0.25">
      <c r="A9" s="157" t="s">
        <v>188</v>
      </c>
      <c r="B9" s="70">
        <f>SUM(B10:B15)</f>
        <v>89</v>
      </c>
      <c r="C9" s="67">
        <f>SUM(C10:C15)</f>
        <v>100</v>
      </c>
      <c r="D9" s="70"/>
      <c r="E9" s="70">
        <f>SUM(E10:E15)</f>
        <v>3660</v>
      </c>
      <c r="F9" s="67">
        <f>SUM(F10:F15)</f>
        <v>100</v>
      </c>
      <c r="G9" s="70"/>
      <c r="H9" s="70">
        <f>SUM(H10:H15)</f>
        <v>21</v>
      </c>
      <c r="I9" s="67">
        <f>SUM(I10:I15)</f>
        <v>100.00000000000001</v>
      </c>
      <c r="J9" s="70"/>
      <c r="K9" s="70">
        <f>SUM(K10:K15)</f>
        <v>487</v>
      </c>
      <c r="L9" s="67">
        <f>SUM(L10:L15)</f>
        <v>100</v>
      </c>
      <c r="M9" s="70"/>
      <c r="N9" s="70">
        <f>SUM(N10:N15)</f>
        <v>16</v>
      </c>
      <c r="O9" s="67">
        <f>SUM(O10:O15)</f>
        <v>100</v>
      </c>
      <c r="P9" s="70"/>
      <c r="Q9" s="70">
        <f>SUM(Q10:Q15)</f>
        <v>133</v>
      </c>
      <c r="R9" s="67">
        <f>SUM(R10:R15)</f>
        <v>100</v>
      </c>
      <c r="S9" s="7"/>
      <c r="T9" s="25"/>
      <c r="U9" s="25"/>
    </row>
    <row r="10" spans="1:21" s="8" customFormat="1" x14ac:dyDescent="0.25">
      <c r="A10" s="93" t="s">
        <v>837</v>
      </c>
      <c r="B10" s="71" t="s">
        <v>191</v>
      </c>
      <c r="C10" s="68" t="s">
        <v>191</v>
      </c>
      <c r="D10" s="71"/>
      <c r="E10" s="71">
        <v>1253</v>
      </c>
      <c r="F10" s="68">
        <f>+E10/E$9*100</f>
        <v>34.234972677595628</v>
      </c>
      <c r="G10" s="71"/>
      <c r="H10" s="71" t="s">
        <v>191</v>
      </c>
      <c r="I10" s="68" t="s">
        <v>191</v>
      </c>
      <c r="J10" s="71"/>
      <c r="K10" s="71" t="s">
        <v>191</v>
      </c>
      <c r="L10" s="68" t="s">
        <v>191</v>
      </c>
      <c r="M10" s="71"/>
      <c r="N10" s="71" t="s">
        <v>191</v>
      </c>
      <c r="O10" s="68" t="s">
        <v>191</v>
      </c>
      <c r="P10" s="71"/>
      <c r="Q10" s="71" t="s">
        <v>191</v>
      </c>
      <c r="R10" s="68" t="s">
        <v>191</v>
      </c>
      <c r="S10" s="7"/>
      <c r="T10" s="7"/>
      <c r="U10" s="7"/>
    </row>
    <row r="11" spans="1:21" s="8" customFormat="1" x14ac:dyDescent="0.25">
      <c r="A11" s="93" t="s">
        <v>838</v>
      </c>
      <c r="B11" s="71">
        <v>15</v>
      </c>
      <c r="C11" s="68">
        <f t="shared" ref="C11:C13" si="0">+B11/B$9*100</f>
        <v>16.853932584269664</v>
      </c>
      <c r="D11" s="71"/>
      <c r="E11" s="71">
        <v>1061</v>
      </c>
      <c r="F11" s="68">
        <f t="shared" ref="F11:F15" si="1">+E11/E$9*100</f>
        <v>28.989071038251367</v>
      </c>
      <c r="G11" s="71"/>
      <c r="H11" s="71">
        <v>3</v>
      </c>
      <c r="I11" s="68">
        <f t="shared" ref="I11:I14" si="2">+H11/H$9*100</f>
        <v>14.285714285714285</v>
      </c>
      <c r="J11" s="71"/>
      <c r="K11" s="71">
        <v>320</v>
      </c>
      <c r="L11" s="68">
        <f t="shared" ref="L11:L13" si="3">+K11/K$9*100</f>
        <v>65.708418891170425</v>
      </c>
      <c r="M11" s="71"/>
      <c r="N11" s="71">
        <v>5</v>
      </c>
      <c r="O11" s="68">
        <f t="shared" ref="O11:O13" si="4">+N11/N$9*100</f>
        <v>31.25</v>
      </c>
      <c r="P11" s="71"/>
      <c r="Q11" s="71">
        <v>12</v>
      </c>
      <c r="R11" s="68">
        <f t="shared" ref="R11:R13" si="5">+Q11/Q$9*100</f>
        <v>9.0225563909774422</v>
      </c>
      <c r="S11" s="7"/>
      <c r="T11" s="7"/>
      <c r="U11" s="7"/>
    </row>
    <row r="12" spans="1:21" s="8" customFormat="1" x14ac:dyDescent="0.25">
      <c r="A12" s="93" t="s">
        <v>839</v>
      </c>
      <c r="B12" s="71">
        <v>52</v>
      </c>
      <c r="C12" s="68">
        <f t="shared" si="0"/>
        <v>58.426966292134829</v>
      </c>
      <c r="D12" s="71"/>
      <c r="E12" s="71">
        <v>649</v>
      </c>
      <c r="F12" s="68">
        <f>+E12/E$9*100</f>
        <v>17.73224043715847</v>
      </c>
      <c r="G12" s="71"/>
      <c r="H12" s="71">
        <v>11</v>
      </c>
      <c r="I12" s="68">
        <f t="shared" si="2"/>
        <v>52.380952380952387</v>
      </c>
      <c r="J12" s="71"/>
      <c r="K12" s="71">
        <v>109</v>
      </c>
      <c r="L12" s="68">
        <f t="shared" si="3"/>
        <v>22.381930184804926</v>
      </c>
      <c r="M12" s="71"/>
      <c r="N12" s="71">
        <v>5</v>
      </c>
      <c r="O12" s="68">
        <f t="shared" si="4"/>
        <v>31.25</v>
      </c>
      <c r="P12" s="71"/>
      <c r="Q12" s="71">
        <v>17</v>
      </c>
      <c r="R12" s="68">
        <f t="shared" si="5"/>
        <v>12.781954887218044</v>
      </c>
      <c r="S12" s="7"/>
      <c r="T12" s="7"/>
      <c r="U12" s="7"/>
    </row>
    <row r="13" spans="1:21" s="8" customFormat="1" x14ac:dyDescent="0.25">
      <c r="A13" s="93" t="s">
        <v>840</v>
      </c>
      <c r="B13" s="71">
        <v>22</v>
      </c>
      <c r="C13" s="68">
        <f t="shared" si="0"/>
        <v>24.719101123595504</v>
      </c>
      <c r="D13" s="71"/>
      <c r="E13" s="71">
        <v>398</v>
      </c>
      <c r="F13" s="68">
        <f t="shared" si="1"/>
        <v>10.87431693989071</v>
      </c>
      <c r="G13" s="71"/>
      <c r="H13" s="71">
        <v>3</v>
      </c>
      <c r="I13" s="68">
        <f t="shared" si="2"/>
        <v>14.285714285714285</v>
      </c>
      <c r="J13" s="71"/>
      <c r="K13" s="71">
        <v>58</v>
      </c>
      <c r="L13" s="68">
        <f t="shared" si="3"/>
        <v>11.909650924024641</v>
      </c>
      <c r="M13" s="71"/>
      <c r="N13" s="71">
        <v>6</v>
      </c>
      <c r="O13" s="68">
        <f t="shared" si="4"/>
        <v>37.5</v>
      </c>
      <c r="P13" s="71"/>
      <c r="Q13" s="71">
        <v>104</v>
      </c>
      <c r="R13" s="68">
        <f t="shared" si="5"/>
        <v>78.195488721804509</v>
      </c>
      <c r="S13" s="7"/>
      <c r="T13" s="7"/>
      <c r="U13" s="7"/>
    </row>
    <row r="14" spans="1:21" s="8" customFormat="1" x14ac:dyDescent="0.25">
      <c r="A14" s="93" t="s">
        <v>841</v>
      </c>
      <c r="B14" s="71" t="s">
        <v>191</v>
      </c>
      <c r="C14" s="68" t="s">
        <v>191</v>
      </c>
      <c r="D14" s="71"/>
      <c r="E14" s="71">
        <v>250</v>
      </c>
      <c r="F14" s="68">
        <f t="shared" si="1"/>
        <v>6.8306010928961758</v>
      </c>
      <c r="G14" s="71"/>
      <c r="H14" s="71">
        <v>4</v>
      </c>
      <c r="I14" s="68">
        <f t="shared" si="2"/>
        <v>19.047619047619047</v>
      </c>
      <c r="J14" s="71"/>
      <c r="K14" s="71" t="s">
        <v>191</v>
      </c>
      <c r="L14" s="68" t="s">
        <v>191</v>
      </c>
      <c r="M14" s="71"/>
      <c r="N14" s="71" t="s">
        <v>191</v>
      </c>
      <c r="O14" s="68" t="s">
        <v>191</v>
      </c>
      <c r="P14" s="71"/>
      <c r="Q14" s="71" t="s">
        <v>191</v>
      </c>
      <c r="R14" s="68" t="s">
        <v>191</v>
      </c>
      <c r="S14" s="7"/>
      <c r="T14" s="7"/>
      <c r="U14" s="7"/>
    </row>
    <row r="15" spans="1:21" s="8" customFormat="1" ht="13.5" thickBot="1" x14ac:dyDescent="0.3">
      <c r="A15" s="93" t="s">
        <v>842</v>
      </c>
      <c r="B15" s="71" t="s">
        <v>191</v>
      </c>
      <c r="C15" s="68" t="s">
        <v>191</v>
      </c>
      <c r="D15" s="71"/>
      <c r="E15" s="71">
        <v>49</v>
      </c>
      <c r="F15" s="68">
        <f t="shared" si="1"/>
        <v>1.3387978142076504</v>
      </c>
      <c r="G15" s="71"/>
      <c r="H15" s="71" t="s">
        <v>191</v>
      </c>
      <c r="I15" s="68" t="s">
        <v>191</v>
      </c>
      <c r="J15" s="71"/>
      <c r="K15" s="71" t="s">
        <v>191</v>
      </c>
      <c r="L15" s="68" t="s">
        <v>191</v>
      </c>
      <c r="M15" s="71"/>
      <c r="N15" s="71" t="s">
        <v>191</v>
      </c>
      <c r="O15" s="68" t="s">
        <v>191</v>
      </c>
      <c r="P15" s="71"/>
      <c r="Q15" s="71" t="s">
        <v>191</v>
      </c>
      <c r="R15" s="68" t="s">
        <v>191</v>
      </c>
      <c r="S15" s="7"/>
      <c r="T15" s="7"/>
      <c r="U15" s="7"/>
    </row>
    <row r="16" spans="1:21" s="54" customFormat="1" ht="15" customHeight="1" x14ac:dyDescent="0.25">
      <c r="A16" s="355" t="s">
        <v>393</v>
      </c>
      <c r="B16" s="177"/>
      <c r="C16" s="177"/>
      <c r="D16" s="178"/>
      <c r="E16" s="178"/>
      <c r="F16" s="178"/>
      <c r="G16" s="178"/>
      <c r="H16" s="178"/>
      <c r="I16" s="178"/>
      <c r="J16" s="178"/>
      <c r="K16" s="178"/>
      <c r="L16" s="178"/>
      <c r="M16" s="178"/>
      <c r="N16" s="178"/>
      <c r="O16" s="178"/>
      <c r="P16" s="178"/>
      <c r="Q16" s="178"/>
      <c r="R16" s="178"/>
      <c r="S16" s="7"/>
    </row>
    <row r="17" spans="1:19" s="54" customFormat="1" ht="15" customHeight="1" x14ac:dyDescent="0.25">
      <c r="A17" s="414" t="s">
        <v>1062</v>
      </c>
      <c r="B17" s="414"/>
      <c r="C17" s="414"/>
      <c r="D17" s="414"/>
      <c r="E17" s="414"/>
      <c r="F17" s="414"/>
      <c r="G17" s="414"/>
      <c r="H17" s="414"/>
      <c r="I17" s="414"/>
      <c r="J17" s="414"/>
      <c r="K17" s="414"/>
      <c r="L17" s="414"/>
      <c r="M17" s="414"/>
      <c r="N17" s="414"/>
      <c r="O17" s="414"/>
      <c r="P17" s="414"/>
      <c r="Q17" s="414"/>
      <c r="R17" s="414"/>
      <c r="S17" s="7"/>
    </row>
    <row r="18" spans="1:19" s="54" customFormat="1" ht="15" customHeight="1" x14ac:dyDescent="0.25">
      <c r="A18" s="414"/>
      <c r="B18" s="414"/>
      <c r="C18" s="414"/>
      <c r="D18" s="414"/>
      <c r="E18" s="414"/>
      <c r="F18" s="414"/>
      <c r="G18" s="414"/>
      <c r="H18" s="414"/>
      <c r="I18" s="414"/>
      <c r="J18" s="414"/>
      <c r="K18" s="414"/>
      <c r="L18" s="414"/>
      <c r="M18" s="414"/>
      <c r="N18" s="414"/>
      <c r="O18" s="414"/>
      <c r="P18" s="414"/>
      <c r="Q18" s="414"/>
      <c r="R18" s="414"/>
      <c r="S18" s="7"/>
    </row>
    <row r="19" spans="1:19" s="54" customFormat="1" ht="15" customHeight="1" x14ac:dyDescent="0.25">
      <c r="A19" s="54" t="s">
        <v>1046</v>
      </c>
      <c r="B19" s="182"/>
      <c r="C19" s="182"/>
      <c r="D19" s="174"/>
      <c r="E19" s="174"/>
      <c r="F19" s="174"/>
      <c r="G19" s="174"/>
      <c r="H19" s="174"/>
      <c r="I19" s="174"/>
      <c r="J19" s="174"/>
      <c r="K19" s="174"/>
      <c r="L19" s="174"/>
      <c r="M19" s="174"/>
      <c r="N19" s="174"/>
      <c r="O19" s="174"/>
      <c r="P19" s="174"/>
      <c r="Q19" s="174"/>
      <c r="R19" s="174"/>
      <c r="S19" s="7"/>
    </row>
    <row r="20" spans="1:19" s="54" customFormat="1" ht="15" customHeight="1" x14ac:dyDescent="0.25">
      <c r="A20" s="54" t="s">
        <v>1063</v>
      </c>
      <c r="B20" s="182"/>
      <c r="C20" s="182"/>
      <c r="D20" s="174"/>
      <c r="E20" s="174"/>
      <c r="F20" s="174"/>
      <c r="G20" s="174"/>
      <c r="H20" s="174"/>
      <c r="I20" s="174"/>
      <c r="J20" s="174"/>
      <c r="K20" s="174"/>
      <c r="L20" s="174"/>
      <c r="M20" s="174"/>
      <c r="N20" s="174"/>
      <c r="O20" s="174"/>
      <c r="P20" s="174"/>
      <c r="Q20" s="174"/>
      <c r="R20" s="174"/>
      <c r="S20" s="7"/>
    </row>
    <row r="21" spans="1:19" s="54" customFormat="1" ht="15" customHeight="1" x14ac:dyDescent="0.25">
      <c r="A21" s="414" t="s">
        <v>1060</v>
      </c>
      <c r="B21" s="414"/>
      <c r="C21" s="414"/>
      <c r="D21" s="414"/>
      <c r="E21" s="414"/>
      <c r="F21" s="414"/>
      <c r="G21" s="414"/>
      <c r="H21" s="414"/>
      <c r="I21" s="414"/>
      <c r="J21" s="414"/>
      <c r="K21" s="414"/>
      <c r="L21" s="414"/>
      <c r="M21" s="414"/>
      <c r="N21" s="414"/>
      <c r="O21" s="414"/>
      <c r="P21" s="414"/>
      <c r="Q21" s="414"/>
      <c r="R21" s="414"/>
      <c r="S21" s="7"/>
    </row>
    <row r="22" spans="1:19" s="54" customFormat="1" ht="15" customHeight="1" x14ac:dyDescent="0.25">
      <c r="A22" s="414"/>
      <c r="B22" s="414"/>
      <c r="C22" s="414"/>
      <c r="D22" s="414"/>
      <c r="E22" s="414"/>
      <c r="F22" s="414"/>
      <c r="G22" s="414"/>
      <c r="H22" s="414"/>
      <c r="I22" s="414"/>
      <c r="J22" s="414"/>
      <c r="K22" s="414"/>
      <c r="L22" s="414"/>
      <c r="M22" s="414"/>
      <c r="N22" s="414"/>
      <c r="O22" s="414"/>
      <c r="P22" s="414"/>
      <c r="Q22" s="414"/>
      <c r="R22" s="414"/>
      <c r="S22" s="7"/>
    </row>
    <row r="23" spans="1:19" s="54" customFormat="1" ht="15" customHeight="1" x14ac:dyDescent="0.25">
      <c r="A23" s="513" t="s">
        <v>1072</v>
      </c>
      <c r="B23" s="513"/>
      <c r="C23" s="513"/>
      <c r="D23" s="513"/>
      <c r="E23" s="513"/>
      <c r="F23" s="513"/>
      <c r="G23" s="513"/>
      <c r="H23" s="513"/>
      <c r="I23" s="513"/>
      <c r="J23" s="513"/>
      <c r="K23" s="513"/>
      <c r="L23" s="513"/>
      <c r="M23" s="513"/>
      <c r="N23" s="513"/>
      <c r="O23" s="513"/>
      <c r="P23" s="513"/>
      <c r="Q23" s="513"/>
      <c r="R23" s="513"/>
      <c r="S23" s="7"/>
    </row>
    <row r="24" spans="1:19" s="54" customFormat="1" ht="15" customHeight="1" x14ac:dyDescent="0.25">
      <c r="A24" s="513"/>
      <c r="B24" s="513"/>
      <c r="C24" s="513"/>
      <c r="D24" s="513"/>
      <c r="E24" s="513"/>
      <c r="F24" s="513"/>
      <c r="G24" s="513"/>
      <c r="H24" s="513"/>
      <c r="I24" s="513"/>
      <c r="J24" s="513"/>
      <c r="K24" s="513"/>
      <c r="L24" s="513"/>
      <c r="M24" s="513"/>
      <c r="N24" s="513"/>
      <c r="O24" s="513"/>
      <c r="P24" s="513"/>
      <c r="Q24" s="513"/>
      <c r="R24" s="513"/>
      <c r="S24" s="7"/>
    </row>
    <row r="25" spans="1:19" s="8" customFormat="1" ht="15" customHeight="1" x14ac:dyDescent="0.25">
      <c r="A25" s="60" t="s">
        <v>1061</v>
      </c>
      <c r="B25" s="60"/>
      <c r="C25" s="60"/>
      <c r="D25" s="60"/>
      <c r="E25" s="60"/>
      <c r="F25" s="60"/>
      <c r="G25" s="60"/>
      <c r="H25" s="60"/>
      <c r="I25" s="60"/>
      <c r="J25" s="60"/>
      <c r="K25" s="60"/>
      <c r="L25" s="60"/>
      <c r="M25" s="60"/>
      <c r="N25" s="60"/>
      <c r="O25" s="60"/>
      <c r="P25" s="60"/>
    </row>
    <row r="26" spans="1:19" s="8" customFormat="1" ht="15" customHeight="1" x14ac:dyDescent="0.25">
      <c r="A26" s="387" t="s">
        <v>843</v>
      </c>
      <c r="B26" s="375"/>
      <c r="C26" s="375"/>
      <c r="D26" s="375"/>
      <c r="E26" s="387" t="s">
        <v>1051</v>
      </c>
      <c r="F26" s="181"/>
      <c r="G26" s="375"/>
      <c r="H26" s="181"/>
      <c r="I26" s="181"/>
      <c r="J26" s="375"/>
      <c r="K26" s="387" t="s">
        <v>1066</v>
      </c>
      <c r="L26" s="387"/>
      <c r="M26" s="389"/>
      <c r="N26" s="387"/>
      <c r="O26" s="387"/>
      <c r="P26" s="389"/>
      <c r="Q26" s="387"/>
    </row>
    <row r="27" spans="1:19" s="8" customFormat="1" ht="15" customHeight="1" x14ac:dyDescent="0.25">
      <c r="A27" s="375" t="s">
        <v>844</v>
      </c>
      <c r="B27" s="351"/>
      <c r="C27" s="375"/>
      <c r="D27" s="375"/>
      <c r="E27" s="375" t="s">
        <v>1052</v>
      </c>
      <c r="F27" s="351"/>
      <c r="G27" s="375"/>
      <c r="H27" s="388"/>
      <c r="I27" s="388"/>
      <c r="J27" s="375"/>
      <c r="K27" s="375" t="s">
        <v>845</v>
      </c>
      <c r="L27" s="390"/>
      <c r="M27" s="389"/>
      <c r="N27" s="390"/>
      <c r="O27" s="390"/>
      <c r="P27" s="389"/>
      <c r="Q27" s="390"/>
    </row>
    <row r="28" spans="1:19" s="8" customFormat="1" ht="15" customHeight="1" x14ac:dyDescent="0.25">
      <c r="A28" s="375" t="s">
        <v>846</v>
      </c>
      <c r="B28" s="351"/>
      <c r="C28" s="375"/>
      <c r="D28" s="375"/>
      <c r="E28" s="375" t="s">
        <v>1053</v>
      </c>
      <c r="F28" s="351"/>
      <c r="G28" s="375"/>
      <c r="H28" s="388"/>
      <c r="I28" s="388"/>
      <c r="J28" s="375"/>
      <c r="K28" s="375" t="s">
        <v>847</v>
      </c>
      <c r="L28" s="390"/>
      <c r="M28" s="389"/>
      <c r="N28" s="390"/>
      <c r="O28" s="390"/>
      <c r="P28" s="389"/>
      <c r="Q28" s="390"/>
    </row>
    <row r="29" spans="1:19" s="8" customFormat="1" ht="15" customHeight="1" x14ac:dyDescent="0.25">
      <c r="A29" s="375" t="s">
        <v>848</v>
      </c>
      <c r="B29" s="351"/>
      <c r="C29" s="375"/>
      <c r="D29" s="375"/>
      <c r="E29" s="375" t="s">
        <v>1054</v>
      </c>
      <c r="F29" s="351"/>
      <c r="G29" s="375"/>
      <c r="H29" s="351"/>
      <c r="I29" s="375"/>
      <c r="J29" s="375"/>
      <c r="K29" s="375" t="s">
        <v>849</v>
      </c>
      <c r="L29" s="389"/>
      <c r="M29" s="389"/>
      <c r="N29" s="376"/>
      <c r="O29" s="389"/>
      <c r="P29" s="389"/>
      <c r="Q29" s="389"/>
    </row>
    <row r="30" spans="1:19" s="8" customFormat="1" ht="15" customHeight="1" x14ac:dyDescent="0.25">
      <c r="A30" s="387" t="s">
        <v>1065</v>
      </c>
      <c r="B30" s="388"/>
      <c r="C30" s="388"/>
      <c r="D30" s="388"/>
      <c r="E30" s="375" t="s">
        <v>1055</v>
      </c>
      <c r="F30" s="181"/>
      <c r="G30" s="388"/>
      <c r="H30" s="181"/>
      <c r="I30" s="181"/>
      <c r="J30" s="388"/>
      <c r="K30" s="387" t="s">
        <v>1067</v>
      </c>
      <c r="L30" s="387"/>
      <c r="M30" s="390"/>
      <c r="N30" s="387"/>
      <c r="O30" s="387"/>
      <c r="P30" s="390"/>
      <c r="Q30" s="387"/>
    </row>
    <row r="31" spans="1:19" s="8" customFormat="1" ht="15" customHeight="1" x14ac:dyDescent="0.25">
      <c r="A31" s="375" t="s">
        <v>850</v>
      </c>
      <c r="B31" s="388"/>
      <c r="C31" s="388"/>
      <c r="D31" s="388"/>
      <c r="F31" s="351"/>
      <c r="G31" s="388"/>
      <c r="H31" s="388"/>
      <c r="I31" s="388"/>
      <c r="J31" s="388"/>
      <c r="K31" s="375" t="s">
        <v>851</v>
      </c>
      <c r="L31" s="390"/>
      <c r="M31" s="390"/>
      <c r="N31" s="390"/>
      <c r="O31" s="390"/>
      <c r="P31" s="390"/>
      <c r="Q31" s="390"/>
    </row>
    <row r="32" spans="1:19" s="8" customFormat="1" ht="15" customHeight="1" x14ac:dyDescent="0.25">
      <c r="A32" s="375" t="s">
        <v>852</v>
      </c>
      <c r="B32" s="388"/>
      <c r="C32" s="388"/>
      <c r="D32" s="388"/>
      <c r="F32" s="351"/>
      <c r="G32" s="388"/>
      <c r="H32" s="388"/>
      <c r="I32" s="388"/>
      <c r="J32" s="388"/>
      <c r="K32" s="375" t="s">
        <v>853</v>
      </c>
      <c r="L32" s="390"/>
      <c r="M32" s="390"/>
      <c r="N32" s="390"/>
      <c r="O32" s="390"/>
      <c r="P32" s="390"/>
      <c r="Q32" s="390"/>
    </row>
    <row r="33" spans="1:18" s="8" customFormat="1" ht="15" customHeight="1" x14ac:dyDescent="0.25">
      <c r="A33" s="375" t="s">
        <v>854</v>
      </c>
      <c r="B33" s="375"/>
      <c r="C33" s="351"/>
      <c r="D33" s="351"/>
      <c r="F33" s="351"/>
      <c r="G33" s="351"/>
      <c r="H33" s="388"/>
      <c r="I33" s="388"/>
      <c r="J33" s="351"/>
      <c r="K33" s="375" t="s">
        <v>855</v>
      </c>
      <c r="L33" s="390"/>
      <c r="M33" s="376"/>
      <c r="N33" s="390"/>
      <c r="O33" s="390"/>
      <c r="P33" s="376"/>
      <c r="Q33" s="390"/>
    </row>
    <row r="34" spans="1:18" s="8" customFormat="1" ht="15" customHeight="1" x14ac:dyDescent="0.25">
      <c r="A34" s="375" t="s">
        <v>856</v>
      </c>
      <c r="B34" s="351"/>
      <c r="C34" s="351"/>
      <c r="D34" s="351"/>
      <c r="F34" s="181"/>
      <c r="G34" s="351"/>
      <c r="H34" s="181"/>
      <c r="I34" s="181"/>
      <c r="J34" s="351"/>
      <c r="K34" s="514" t="s">
        <v>857</v>
      </c>
      <c r="L34" s="514"/>
      <c r="M34" s="514"/>
      <c r="N34" s="514"/>
      <c r="O34" s="514"/>
      <c r="P34" s="514"/>
      <c r="Q34" s="514"/>
      <c r="R34" s="514"/>
    </row>
    <row r="35" spans="1:18" s="8" customFormat="1" ht="15" customHeight="1" x14ac:dyDescent="0.25">
      <c r="A35" s="375" t="s">
        <v>858</v>
      </c>
      <c r="B35" s="351"/>
      <c r="C35" s="351"/>
      <c r="D35" s="351"/>
      <c r="F35" s="388"/>
      <c r="G35" s="351"/>
      <c r="H35" s="388"/>
      <c r="I35" s="388"/>
      <c r="J35" s="351"/>
      <c r="K35" s="514"/>
      <c r="L35" s="514"/>
      <c r="M35" s="514"/>
      <c r="N35" s="514"/>
      <c r="O35" s="514"/>
      <c r="P35" s="514"/>
      <c r="Q35" s="514"/>
      <c r="R35" s="514"/>
    </row>
    <row r="36" spans="1:18" s="8" customFormat="1" ht="15" customHeight="1" x14ac:dyDescent="0.25">
      <c r="B36" s="351"/>
      <c r="C36" s="351"/>
      <c r="D36" s="351"/>
      <c r="F36" s="351"/>
      <c r="G36" s="351"/>
      <c r="H36" s="388"/>
      <c r="I36" s="388"/>
      <c r="J36" s="351"/>
      <c r="K36" s="375" t="s">
        <v>859</v>
      </c>
      <c r="L36" s="390"/>
      <c r="M36" s="376"/>
      <c r="N36" s="390"/>
      <c r="O36" s="390"/>
      <c r="P36" s="376"/>
      <c r="Q36" s="390"/>
    </row>
    <row r="37" spans="1:18" s="8" customFormat="1" ht="15" customHeight="1" x14ac:dyDescent="0.25">
      <c r="A37" s="351"/>
      <c r="B37" s="351"/>
      <c r="C37" s="375"/>
      <c r="D37" s="375"/>
      <c r="F37" s="351"/>
      <c r="G37" s="375"/>
      <c r="H37" s="388"/>
      <c r="I37" s="388"/>
      <c r="J37" s="375"/>
      <c r="K37" s="375" t="s">
        <v>861</v>
      </c>
      <c r="L37" s="390"/>
      <c r="M37" s="389"/>
      <c r="N37" s="390"/>
      <c r="O37" s="390"/>
      <c r="P37" s="389"/>
      <c r="Q37" s="390"/>
    </row>
    <row r="38" spans="1:18" s="8" customFormat="1" ht="15" customHeight="1" x14ac:dyDescent="0.25">
      <c r="A38" s="351"/>
      <c r="B38" s="351"/>
      <c r="C38" s="375"/>
      <c r="D38" s="375"/>
      <c r="F38" s="351"/>
      <c r="G38" s="375"/>
      <c r="H38" s="388"/>
      <c r="I38" s="388"/>
      <c r="J38" s="375"/>
      <c r="K38" s="375" t="s">
        <v>862</v>
      </c>
      <c r="L38" s="390"/>
      <c r="M38" s="389"/>
      <c r="N38" s="390"/>
      <c r="O38" s="390"/>
      <c r="P38" s="389"/>
      <c r="Q38" s="390"/>
    </row>
    <row r="39" spans="1:18" s="8" customFormat="1" ht="15" customHeight="1" x14ac:dyDescent="0.25">
      <c r="A39" s="4" t="s">
        <v>262</v>
      </c>
      <c r="B39" s="54"/>
      <c r="C39" s="54"/>
      <c r="D39" s="54"/>
      <c r="E39" s="54"/>
      <c r="F39" s="54"/>
      <c r="G39" s="54"/>
      <c r="H39" s="54"/>
      <c r="I39" s="54"/>
    </row>
  </sheetData>
  <mergeCells count="16">
    <mergeCell ref="K34:R35"/>
    <mergeCell ref="A6:A7"/>
    <mergeCell ref="B6:C6"/>
    <mergeCell ref="E6:F6"/>
    <mergeCell ref="K6:L6"/>
    <mergeCell ref="Q6:R6"/>
    <mergeCell ref="N6:O6"/>
    <mergeCell ref="H6:I6"/>
    <mergeCell ref="A21:R22"/>
    <mergeCell ref="A23:R24"/>
    <mergeCell ref="A1:R1"/>
    <mergeCell ref="A2:R2"/>
    <mergeCell ref="A3:R3"/>
    <mergeCell ref="A4:R4"/>
    <mergeCell ref="A5:R5"/>
    <mergeCell ref="A17:R18"/>
  </mergeCells>
  <conditionalFormatting sqref="B9:R15 T9:U15">
    <cfRule type="cellIs" dxfId="29" priority="2" operator="equal">
      <formula>0</formula>
    </cfRule>
  </conditionalFormatting>
  <conditionalFormatting sqref="S9:S24">
    <cfRule type="cellIs" dxfId="28" priority="1" operator="equal">
      <formula>0</formula>
    </cfRule>
  </conditionalFormatting>
  <hyperlinks>
    <hyperlink ref="S2" location="Contenido!A1" display="Contenido" xr:uid="{84F748DA-189A-44B3-A759-F830B1AA52B6}"/>
  </hyperlinks>
  <printOptions horizontalCentered="1"/>
  <pageMargins left="0.39370078740157483" right="0.39370078740157483" top="0.39370078740157483" bottom="0.39370078740157483" header="0.31496062992125984" footer="0.31496062992125984"/>
  <pageSetup paperSize="172" scale="96"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40F82-76E0-46EB-BCDB-8E1DAC61A4F7}">
  <sheetPr codeName="Hoja197">
    <tabColor rgb="FFAFCAFF"/>
    <pageSetUpPr fitToPage="1"/>
  </sheetPr>
  <dimension ref="A1:R49"/>
  <sheetViews>
    <sheetView showGridLines="0" showOutlineSymbols="0" showWhiteSpace="0" topLeftCell="A17" zoomScaleNormal="100" workbookViewId="0">
      <selection activeCell="D42" sqref="D42"/>
    </sheetView>
  </sheetViews>
  <sheetFormatPr baseColWidth="10" defaultColWidth="11" defaultRowHeight="13" x14ac:dyDescent="0.25"/>
  <cols>
    <col min="1" max="1" width="20.33203125" style="173" customWidth="1"/>
    <col min="2" max="8" width="10.33203125" style="180" customWidth="1"/>
    <col min="9" max="16384" width="11" style="8"/>
  </cols>
  <sheetData>
    <row r="1" spans="1:15" ht="14.5" x14ac:dyDescent="0.25">
      <c r="A1" s="416" t="s">
        <v>1056</v>
      </c>
      <c r="B1" s="416"/>
      <c r="C1" s="416"/>
      <c r="D1" s="416"/>
      <c r="E1" s="416"/>
      <c r="F1" s="416"/>
      <c r="G1" s="416"/>
      <c r="H1" s="416"/>
      <c r="I1" s="19"/>
    </row>
    <row r="2" spans="1:15" ht="15" customHeight="1" x14ac:dyDescent="0.25">
      <c r="A2" s="416" t="s">
        <v>864</v>
      </c>
      <c r="B2" s="416"/>
      <c r="C2" s="416"/>
      <c r="D2" s="416"/>
      <c r="E2" s="416"/>
      <c r="F2" s="416"/>
      <c r="G2" s="416"/>
      <c r="H2" s="416"/>
      <c r="I2" s="91" t="s">
        <v>0</v>
      </c>
    </row>
    <row r="3" spans="1:15" ht="15" customHeight="1" x14ac:dyDescent="0.25">
      <c r="A3" s="416" t="s">
        <v>865</v>
      </c>
      <c r="B3" s="416"/>
      <c r="C3" s="416"/>
      <c r="D3" s="416"/>
      <c r="E3" s="416"/>
      <c r="F3" s="416"/>
      <c r="G3" s="416"/>
      <c r="H3" s="416"/>
      <c r="I3" s="6"/>
    </row>
    <row r="4" spans="1:15" ht="14.5" x14ac:dyDescent="0.25">
      <c r="A4" s="416" t="s">
        <v>900</v>
      </c>
      <c r="B4" s="416"/>
      <c r="C4" s="416"/>
      <c r="D4" s="416"/>
      <c r="E4" s="416"/>
      <c r="F4" s="416"/>
      <c r="G4" s="416"/>
      <c r="H4" s="416"/>
    </row>
    <row r="5" spans="1:15" ht="14.5" x14ac:dyDescent="0.25">
      <c r="A5" s="416" t="s">
        <v>909</v>
      </c>
      <c r="B5" s="416"/>
      <c r="C5" s="416"/>
      <c r="D5" s="416"/>
      <c r="E5" s="416"/>
      <c r="F5" s="416"/>
      <c r="G5" s="416"/>
      <c r="H5" s="416"/>
    </row>
    <row r="6" spans="1:15" ht="18.75" customHeight="1" x14ac:dyDescent="0.25">
      <c r="A6" s="511" t="s">
        <v>273</v>
      </c>
      <c r="B6" s="316"/>
      <c r="C6" s="504" t="s">
        <v>866</v>
      </c>
      <c r="D6" s="504"/>
      <c r="E6" s="504"/>
      <c r="F6" s="504"/>
      <c r="G6" s="504"/>
      <c r="H6" s="504"/>
    </row>
    <row r="7" spans="1:15" ht="18.75" customHeight="1" x14ac:dyDescent="0.25">
      <c r="A7" s="511"/>
      <c r="B7" s="381" t="s">
        <v>188</v>
      </c>
      <c r="C7" s="96" t="s">
        <v>837</v>
      </c>
      <c r="D7" s="96" t="s">
        <v>838</v>
      </c>
      <c r="E7" s="96" t="s">
        <v>839</v>
      </c>
      <c r="F7" s="96" t="s">
        <v>840</v>
      </c>
      <c r="G7" s="96" t="s">
        <v>841</v>
      </c>
      <c r="H7" s="96" t="s">
        <v>842</v>
      </c>
    </row>
    <row r="8" spans="1:15" x14ac:dyDescent="0.25">
      <c r="B8" s="174"/>
      <c r="C8" s="174"/>
      <c r="D8" s="174"/>
      <c r="E8" s="174"/>
      <c r="F8" s="174"/>
      <c r="G8" s="174"/>
      <c r="H8" s="174"/>
    </row>
    <row r="9" spans="1:15" ht="15" customHeight="1" x14ac:dyDescent="0.25">
      <c r="A9" s="157" t="s">
        <v>188</v>
      </c>
      <c r="B9" s="70">
        <f>+C9+D9+E9+F9+G9+H9</f>
        <v>465310</v>
      </c>
      <c r="C9" s="70">
        <f>SUM(C10:C36)</f>
        <v>17804</v>
      </c>
      <c r="D9" s="70">
        <f t="shared" ref="D9:H9" si="0">SUM(D10:D36)</f>
        <v>58256</v>
      </c>
      <c r="E9" s="70">
        <f t="shared" si="0"/>
        <v>88613</v>
      </c>
      <c r="F9" s="70">
        <f t="shared" si="0"/>
        <v>113225</v>
      </c>
      <c r="G9" s="70">
        <f t="shared" si="0"/>
        <v>138746</v>
      </c>
      <c r="H9" s="70">
        <f t="shared" si="0"/>
        <v>48666</v>
      </c>
      <c r="I9" s="7"/>
      <c r="J9" s="25"/>
      <c r="K9" s="25"/>
      <c r="L9" s="158"/>
      <c r="M9" s="25"/>
      <c r="N9" s="25"/>
      <c r="O9" s="25"/>
    </row>
    <row r="10" spans="1:15" x14ac:dyDescent="0.25">
      <c r="A10" s="93" t="s">
        <v>280</v>
      </c>
      <c r="B10" s="71">
        <f>SUM(C10:H10)</f>
        <v>22943</v>
      </c>
      <c r="C10" s="71" t="s">
        <v>191</v>
      </c>
      <c r="D10" s="71" t="s">
        <v>191</v>
      </c>
      <c r="E10" s="71">
        <v>1320</v>
      </c>
      <c r="F10" s="71">
        <v>3597</v>
      </c>
      <c r="G10" s="71">
        <v>9615</v>
      </c>
      <c r="H10" s="71">
        <v>8411</v>
      </c>
      <c r="I10" s="7"/>
      <c r="J10" s="7"/>
      <c r="K10" s="7"/>
      <c r="M10" s="7"/>
      <c r="N10" s="7"/>
      <c r="O10" s="7"/>
    </row>
    <row r="11" spans="1:15" x14ac:dyDescent="0.25">
      <c r="A11" s="93" t="s">
        <v>281</v>
      </c>
      <c r="B11" s="71">
        <f t="shared" ref="B11:B36" si="1">SUM(C11:H11)</f>
        <v>18693</v>
      </c>
      <c r="C11" s="71">
        <v>13</v>
      </c>
      <c r="D11" s="71">
        <v>67</v>
      </c>
      <c r="E11" s="71">
        <v>1600</v>
      </c>
      <c r="F11" s="71">
        <v>4133</v>
      </c>
      <c r="G11" s="71">
        <v>9917</v>
      </c>
      <c r="H11" s="71">
        <v>2963</v>
      </c>
      <c r="I11" s="7"/>
      <c r="J11" s="7"/>
      <c r="K11" s="7"/>
      <c r="M11" s="7"/>
      <c r="N11" s="7"/>
      <c r="O11" s="7"/>
    </row>
    <row r="12" spans="1:15" x14ac:dyDescent="0.25">
      <c r="A12" s="93" t="s">
        <v>282</v>
      </c>
      <c r="B12" s="71">
        <f t="shared" si="1"/>
        <v>19873</v>
      </c>
      <c r="C12" s="71">
        <v>8</v>
      </c>
      <c r="D12" s="71">
        <v>211</v>
      </c>
      <c r="E12" s="71">
        <v>767</v>
      </c>
      <c r="F12" s="71">
        <v>2488</v>
      </c>
      <c r="G12" s="71">
        <v>8820</v>
      </c>
      <c r="H12" s="71">
        <v>7579</v>
      </c>
      <c r="I12" s="7"/>
      <c r="J12" s="7"/>
      <c r="K12" s="7"/>
      <c r="M12" s="7"/>
      <c r="N12" s="7"/>
      <c r="O12" s="7"/>
    </row>
    <row r="13" spans="1:15" x14ac:dyDescent="0.25">
      <c r="A13" s="93" t="s">
        <v>283</v>
      </c>
      <c r="B13" s="71">
        <f t="shared" si="1"/>
        <v>25702</v>
      </c>
      <c r="C13" s="71">
        <v>517</v>
      </c>
      <c r="D13" s="71">
        <v>1614</v>
      </c>
      <c r="E13" s="71">
        <v>1881</v>
      </c>
      <c r="F13" s="71">
        <v>3892</v>
      </c>
      <c r="G13" s="71">
        <v>10949</v>
      </c>
      <c r="H13" s="71">
        <v>6849</v>
      </c>
      <c r="I13" s="7"/>
      <c r="J13" s="7"/>
      <c r="K13" s="7"/>
      <c r="M13" s="7"/>
      <c r="N13" s="7"/>
      <c r="O13" s="7"/>
    </row>
    <row r="14" spans="1:15" x14ac:dyDescent="0.25">
      <c r="A14" s="93" t="s">
        <v>284</v>
      </c>
      <c r="B14" s="71">
        <f t="shared" si="1"/>
        <v>6810</v>
      </c>
      <c r="C14" s="71">
        <v>767</v>
      </c>
      <c r="D14" s="71">
        <v>1196</v>
      </c>
      <c r="E14" s="71">
        <v>1901</v>
      </c>
      <c r="F14" s="71">
        <v>1768</v>
      </c>
      <c r="G14" s="71">
        <v>1178</v>
      </c>
      <c r="H14" s="71" t="s">
        <v>191</v>
      </c>
      <c r="I14" s="7"/>
      <c r="J14" s="7"/>
      <c r="K14" s="7"/>
      <c r="M14" s="7"/>
      <c r="N14" s="7"/>
      <c r="O14" s="7"/>
    </row>
    <row r="15" spans="1:15" x14ac:dyDescent="0.25">
      <c r="A15" s="93" t="s">
        <v>285</v>
      </c>
      <c r="B15" s="71">
        <f t="shared" si="1"/>
        <v>17043</v>
      </c>
      <c r="C15" s="71">
        <v>1187</v>
      </c>
      <c r="D15" s="71">
        <v>4154</v>
      </c>
      <c r="E15" s="71">
        <v>4667</v>
      </c>
      <c r="F15" s="71">
        <v>6101</v>
      </c>
      <c r="G15" s="71">
        <v>934</v>
      </c>
      <c r="H15" s="71" t="s">
        <v>191</v>
      </c>
      <c r="I15" s="7"/>
      <c r="J15" s="7"/>
      <c r="K15" s="7"/>
      <c r="M15" s="7"/>
      <c r="N15" s="7"/>
      <c r="O15" s="7"/>
    </row>
    <row r="16" spans="1:15" x14ac:dyDescent="0.25">
      <c r="A16" s="93" t="s">
        <v>286</v>
      </c>
      <c r="B16" s="71">
        <f t="shared" si="1"/>
        <v>4385</v>
      </c>
      <c r="C16" s="71">
        <v>433</v>
      </c>
      <c r="D16" s="71">
        <v>1346</v>
      </c>
      <c r="E16" s="71">
        <v>913</v>
      </c>
      <c r="F16" s="71">
        <v>825</v>
      </c>
      <c r="G16" s="71">
        <v>868</v>
      </c>
      <c r="H16" s="71" t="s">
        <v>191</v>
      </c>
      <c r="I16" s="7"/>
      <c r="J16" s="7"/>
      <c r="K16" s="7"/>
      <c r="M16" s="7"/>
      <c r="N16" s="7"/>
      <c r="O16" s="7"/>
    </row>
    <row r="17" spans="1:15" x14ac:dyDescent="0.25">
      <c r="A17" s="93" t="s">
        <v>287</v>
      </c>
      <c r="B17" s="71">
        <f t="shared" si="1"/>
        <v>43432</v>
      </c>
      <c r="C17" s="71">
        <v>160</v>
      </c>
      <c r="D17" s="71">
        <v>1831</v>
      </c>
      <c r="E17" s="71">
        <v>6645</v>
      </c>
      <c r="F17" s="71">
        <v>11570</v>
      </c>
      <c r="G17" s="71">
        <v>15582</v>
      </c>
      <c r="H17" s="71">
        <v>7644</v>
      </c>
      <c r="I17" s="7"/>
      <c r="J17" s="7"/>
      <c r="K17" s="7"/>
      <c r="M17" s="7"/>
      <c r="N17" s="7"/>
      <c r="O17" s="7"/>
    </row>
    <row r="18" spans="1:15" x14ac:dyDescent="0.25">
      <c r="A18" s="93" t="s">
        <v>288</v>
      </c>
      <c r="B18" s="71">
        <f t="shared" si="1"/>
        <v>20064</v>
      </c>
      <c r="C18" s="71">
        <v>435</v>
      </c>
      <c r="D18" s="71">
        <v>2544</v>
      </c>
      <c r="E18" s="71">
        <v>6242</v>
      </c>
      <c r="F18" s="71">
        <v>6896</v>
      </c>
      <c r="G18" s="71">
        <v>3947</v>
      </c>
      <c r="H18" s="71" t="s">
        <v>191</v>
      </c>
      <c r="I18" s="7"/>
      <c r="J18" s="7"/>
      <c r="K18" s="7"/>
      <c r="M18" s="7"/>
      <c r="N18" s="7"/>
      <c r="O18" s="7"/>
    </row>
    <row r="19" spans="1:15" x14ac:dyDescent="0.25">
      <c r="A19" s="93" t="s">
        <v>289</v>
      </c>
      <c r="B19" s="71">
        <f t="shared" si="1"/>
        <v>32864</v>
      </c>
      <c r="C19" s="71">
        <v>1053</v>
      </c>
      <c r="D19" s="71">
        <v>5618</v>
      </c>
      <c r="E19" s="71">
        <v>8977</v>
      </c>
      <c r="F19" s="71">
        <v>9641</v>
      </c>
      <c r="G19" s="71">
        <v>7575</v>
      </c>
      <c r="H19" s="71" t="s">
        <v>191</v>
      </c>
      <c r="I19" s="7"/>
      <c r="J19" s="7"/>
      <c r="K19" s="7"/>
      <c r="M19" s="7"/>
      <c r="N19" s="7"/>
      <c r="O19" s="7"/>
    </row>
    <row r="20" spans="1:15" x14ac:dyDescent="0.25">
      <c r="A20" s="93" t="s">
        <v>290</v>
      </c>
      <c r="B20" s="71">
        <f t="shared" si="1"/>
        <v>11256</v>
      </c>
      <c r="C20" s="71">
        <v>1094</v>
      </c>
      <c r="D20" s="71">
        <v>3432</v>
      </c>
      <c r="E20" s="71">
        <v>3969</v>
      </c>
      <c r="F20" s="71">
        <v>2248</v>
      </c>
      <c r="G20" s="71">
        <v>513</v>
      </c>
      <c r="H20" s="71" t="s">
        <v>191</v>
      </c>
      <c r="I20" s="7"/>
      <c r="J20" s="7"/>
      <c r="K20" s="7"/>
      <c r="M20" s="7"/>
      <c r="N20" s="7"/>
      <c r="O20" s="7"/>
    </row>
    <row r="21" spans="1:15" x14ac:dyDescent="0.25">
      <c r="A21" s="93" t="s">
        <v>291</v>
      </c>
      <c r="B21" s="71">
        <f t="shared" si="1"/>
        <v>36204</v>
      </c>
      <c r="C21" s="71">
        <v>337</v>
      </c>
      <c r="D21" s="71">
        <v>1513</v>
      </c>
      <c r="E21" s="71">
        <v>3672</v>
      </c>
      <c r="F21" s="71">
        <v>9254</v>
      </c>
      <c r="G21" s="71">
        <v>15860</v>
      </c>
      <c r="H21" s="71">
        <v>5568</v>
      </c>
      <c r="I21" s="7"/>
      <c r="J21" s="7"/>
      <c r="K21" s="7"/>
      <c r="M21" s="7"/>
      <c r="N21" s="7"/>
      <c r="O21" s="7"/>
    </row>
    <row r="22" spans="1:15" x14ac:dyDescent="0.25">
      <c r="A22" s="93" t="s">
        <v>292</v>
      </c>
      <c r="B22" s="71">
        <f t="shared" si="1"/>
        <v>10866</v>
      </c>
      <c r="C22" s="71">
        <v>1481</v>
      </c>
      <c r="D22" s="71">
        <v>3435</v>
      </c>
      <c r="E22" s="71">
        <v>3092</v>
      </c>
      <c r="F22" s="71">
        <v>1914</v>
      </c>
      <c r="G22" s="71">
        <v>944</v>
      </c>
      <c r="H22" s="71" t="s">
        <v>191</v>
      </c>
      <c r="I22" s="7"/>
      <c r="J22" s="7"/>
      <c r="K22" s="7"/>
      <c r="M22" s="7"/>
      <c r="N22" s="7"/>
      <c r="O22" s="7"/>
    </row>
    <row r="23" spans="1:15" x14ac:dyDescent="0.25">
      <c r="A23" s="93" t="s">
        <v>293</v>
      </c>
      <c r="B23" s="71">
        <f t="shared" si="1"/>
        <v>28973</v>
      </c>
      <c r="C23" s="71">
        <v>42</v>
      </c>
      <c r="D23" s="71">
        <v>794</v>
      </c>
      <c r="E23" s="71">
        <v>2340</v>
      </c>
      <c r="F23" s="71">
        <v>8057</v>
      </c>
      <c r="G23" s="71">
        <v>14395</v>
      </c>
      <c r="H23" s="71">
        <v>3345</v>
      </c>
      <c r="I23" s="7"/>
      <c r="J23" s="7"/>
      <c r="K23" s="7"/>
      <c r="M23" s="7"/>
      <c r="N23" s="7"/>
      <c r="O23" s="7"/>
    </row>
    <row r="24" spans="1:15" x14ac:dyDescent="0.25">
      <c r="A24" s="93" t="s">
        <v>294</v>
      </c>
      <c r="B24" s="71">
        <f t="shared" si="1"/>
        <v>10160</v>
      </c>
      <c r="C24" s="71">
        <v>608</v>
      </c>
      <c r="D24" s="71">
        <v>1908</v>
      </c>
      <c r="E24" s="71">
        <v>3576</v>
      </c>
      <c r="F24" s="71">
        <v>3181</v>
      </c>
      <c r="G24" s="71">
        <v>887</v>
      </c>
      <c r="H24" s="71" t="s">
        <v>191</v>
      </c>
      <c r="I24" s="7"/>
      <c r="J24" s="7"/>
      <c r="K24" s="7"/>
      <c r="M24" s="7"/>
      <c r="N24" s="7"/>
      <c r="O24" s="7"/>
    </row>
    <row r="25" spans="1:15" x14ac:dyDescent="0.25">
      <c r="A25" s="93" t="s">
        <v>295</v>
      </c>
      <c r="B25" s="71">
        <f t="shared" si="1"/>
        <v>14330</v>
      </c>
      <c r="C25" s="71">
        <v>458</v>
      </c>
      <c r="D25" s="71">
        <v>1450</v>
      </c>
      <c r="E25" s="71">
        <v>2763</v>
      </c>
      <c r="F25" s="71">
        <v>2994</v>
      </c>
      <c r="G25" s="71">
        <v>4046</v>
      </c>
      <c r="H25" s="71">
        <v>2619</v>
      </c>
      <c r="J25" s="7"/>
      <c r="K25" s="7"/>
      <c r="M25" s="7"/>
      <c r="N25" s="7"/>
      <c r="O25" s="7"/>
    </row>
    <row r="26" spans="1:15" x14ac:dyDescent="0.25">
      <c r="A26" s="93" t="s">
        <v>296</v>
      </c>
      <c r="B26" s="71">
        <f t="shared" si="1"/>
        <v>8358</v>
      </c>
      <c r="C26" s="71">
        <v>1149</v>
      </c>
      <c r="D26" s="71">
        <v>2043</v>
      </c>
      <c r="E26" s="71">
        <v>2061</v>
      </c>
      <c r="F26" s="71">
        <v>1333</v>
      </c>
      <c r="G26" s="71">
        <v>1772</v>
      </c>
      <c r="H26" s="71" t="s">
        <v>191</v>
      </c>
      <c r="J26" s="7"/>
      <c r="K26" s="7"/>
      <c r="M26" s="7"/>
      <c r="N26" s="7"/>
      <c r="O26" s="7"/>
    </row>
    <row r="27" spans="1:15" x14ac:dyDescent="0.25">
      <c r="A27" s="93" t="s">
        <v>297</v>
      </c>
      <c r="B27" s="71">
        <f t="shared" si="1"/>
        <v>13031</v>
      </c>
      <c r="C27" s="71">
        <v>179</v>
      </c>
      <c r="D27" s="71">
        <v>2044</v>
      </c>
      <c r="E27" s="71">
        <v>3780</v>
      </c>
      <c r="F27" s="71">
        <v>2411</v>
      </c>
      <c r="G27" s="71">
        <v>4617</v>
      </c>
      <c r="H27" s="71" t="s">
        <v>191</v>
      </c>
      <c r="J27" s="7"/>
      <c r="K27" s="7"/>
      <c r="M27" s="7"/>
      <c r="N27" s="7"/>
      <c r="O27" s="7"/>
    </row>
    <row r="28" spans="1:15" x14ac:dyDescent="0.25">
      <c r="A28" s="93" t="s">
        <v>298</v>
      </c>
      <c r="B28" s="71">
        <f t="shared" si="1"/>
        <v>7592</v>
      </c>
      <c r="C28" s="71">
        <v>859</v>
      </c>
      <c r="D28" s="71">
        <v>1485</v>
      </c>
      <c r="E28" s="71">
        <v>1775</v>
      </c>
      <c r="F28" s="71">
        <v>1247</v>
      </c>
      <c r="G28" s="71">
        <v>2226</v>
      </c>
      <c r="H28" s="71" t="s">
        <v>191</v>
      </c>
      <c r="J28" s="7"/>
      <c r="K28" s="7"/>
      <c r="M28" s="7"/>
      <c r="N28" s="7"/>
      <c r="O28" s="7"/>
    </row>
    <row r="29" spans="1:15" x14ac:dyDescent="0.25">
      <c r="A29" s="93" t="s">
        <v>299</v>
      </c>
      <c r="B29" s="71">
        <f t="shared" si="1"/>
        <v>14886</v>
      </c>
      <c r="C29" s="71">
        <v>647</v>
      </c>
      <c r="D29" s="71">
        <v>1618</v>
      </c>
      <c r="E29" s="71">
        <v>2361</v>
      </c>
      <c r="F29" s="71">
        <v>4298</v>
      </c>
      <c r="G29" s="71">
        <v>5962</v>
      </c>
      <c r="H29" s="71" t="s">
        <v>191</v>
      </c>
      <c r="J29" s="7"/>
      <c r="K29" s="7"/>
      <c r="M29" s="7"/>
      <c r="N29" s="7"/>
      <c r="O29" s="7"/>
    </row>
    <row r="30" spans="1:15" x14ac:dyDescent="0.25">
      <c r="A30" s="93" t="s">
        <v>300</v>
      </c>
      <c r="B30" s="71">
        <f t="shared" si="1"/>
        <v>16481</v>
      </c>
      <c r="C30" s="71">
        <v>1693</v>
      </c>
      <c r="D30" s="71">
        <v>5638</v>
      </c>
      <c r="E30" s="71">
        <v>3796</v>
      </c>
      <c r="F30" s="71">
        <v>4852</v>
      </c>
      <c r="G30" s="71">
        <v>502</v>
      </c>
      <c r="H30" s="71" t="s">
        <v>191</v>
      </c>
      <c r="J30" s="7"/>
      <c r="K30" s="7"/>
      <c r="M30" s="7"/>
      <c r="N30" s="7"/>
      <c r="O30" s="7"/>
    </row>
    <row r="31" spans="1:15" x14ac:dyDescent="0.25">
      <c r="A31" s="93" t="s">
        <v>301</v>
      </c>
      <c r="B31" s="71">
        <f t="shared" si="1"/>
        <v>9366</v>
      </c>
      <c r="C31" s="71">
        <v>676</v>
      </c>
      <c r="D31" s="71">
        <v>1050</v>
      </c>
      <c r="E31" s="71">
        <v>3333</v>
      </c>
      <c r="F31" s="71">
        <v>1277</v>
      </c>
      <c r="G31" s="71">
        <v>1991</v>
      </c>
      <c r="H31" s="71">
        <v>1039</v>
      </c>
      <c r="J31" s="7"/>
      <c r="K31" s="7"/>
      <c r="M31" s="7"/>
      <c r="N31" s="7"/>
      <c r="O31" s="7"/>
    </row>
    <row r="32" spans="1:15" x14ac:dyDescent="0.25">
      <c r="A32" s="93" t="s">
        <v>302</v>
      </c>
      <c r="B32" s="71">
        <f t="shared" si="1"/>
        <v>10074</v>
      </c>
      <c r="C32" s="71">
        <v>1716</v>
      </c>
      <c r="D32" s="71">
        <v>3179</v>
      </c>
      <c r="E32" s="71">
        <v>3342</v>
      </c>
      <c r="F32" s="71">
        <v>1324</v>
      </c>
      <c r="G32" s="71">
        <v>513</v>
      </c>
      <c r="H32" s="71" t="s">
        <v>191</v>
      </c>
      <c r="J32" s="7"/>
      <c r="K32" s="7"/>
      <c r="M32" s="7"/>
      <c r="N32" s="7"/>
      <c r="O32" s="7"/>
    </row>
    <row r="33" spans="1:18" x14ac:dyDescent="0.25">
      <c r="A33" s="93" t="s">
        <v>303</v>
      </c>
      <c r="B33" s="71">
        <f t="shared" si="1"/>
        <v>4051</v>
      </c>
      <c r="C33" s="71">
        <v>326</v>
      </c>
      <c r="D33" s="71">
        <v>1149</v>
      </c>
      <c r="E33" s="71">
        <v>607</v>
      </c>
      <c r="F33" s="71">
        <v>1969</v>
      </c>
      <c r="G33" s="71" t="s">
        <v>191</v>
      </c>
      <c r="H33" s="71" t="s">
        <v>191</v>
      </c>
      <c r="J33" s="7"/>
      <c r="K33" s="7"/>
      <c r="M33" s="7"/>
      <c r="N33" s="7"/>
      <c r="O33" s="7"/>
    </row>
    <row r="34" spans="1:18" x14ac:dyDescent="0.25">
      <c r="A34" s="93" t="s">
        <v>304</v>
      </c>
      <c r="B34" s="71">
        <f t="shared" si="1"/>
        <v>29518</v>
      </c>
      <c r="C34" s="71">
        <v>873</v>
      </c>
      <c r="D34" s="71">
        <v>3205</v>
      </c>
      <c r="E34" s="71">
        <v>6557</v>
      </c>
      <c r="F34" s="71">
        <v>8956</v>
      </c>
      <c r="G34" s="71">
        <v>8264</v>
      </c>
      <c r="H34" s="71">
        <v>1663</v>
      </c>
      <c r="J34" s="7"/>
      <c r="K34" s="7"/>
      <c r="M34" s="7"/>
      <c r="N34" s="7"/>
      <c r="O34" s="7"/>
    </row>
    <row r="35" spans="1:18" x14ac:dyDescent="0.25">
      <c r="A35" s="93" t="s">
        <v>305</v>
      </c>
      <c r="B35" s="71">
        <f t="shared" si="1"/>
        <v>23317</v>
      </c>
      <c r="C35" s="71">
        <v>565</v>
      </c>
      <c r="D35" s="71">
        <v>3805</v>
      </c>
      <c r="E35" s="71">
        <v>5179</v>
      </c>
      <c r="F35" s="71">
        <v>5913</v>
      </c>
      <c r="G35" s="71">
        <v>6869</v>
      </c>
      <c r="H35" s="71">
        <v>986</v>
      </c>
      <c r="J35" s="7"/>
      <c r="K35" s="7"/>
      <c r="M35" s="7"/>
      <c r="N35" s="7"/>
      <c r="O35" s="7"/>
    </row>
    <row r="36" spans="1:18" ht="13.5" thickBot="1" x14ac:dyDescent="0.3">
      <c r="A36" s="93" t="s">
        <v>306</v>
      </c>
      <c r="B36" s="71">
        <f t="shared" si="1"/>
        <v>5038</v>
      </c>
      <c r="C36" s="71">
        <v>528</v>
      </c>
      <c r="D36" s="71">
        <v>1927</v>
      </c>
      <c r="E36" s="71">
        <v>1497</v>
      </c>
      <c r="F36" s="71">
        <v>1086</v>
      </c>
      <c r="G36" s="71" t="s">
        <v>191</v>
      </c>
      <c r="H36" s="71" t="s">
        <v>191</v>
      </c>
      <c r="J36" s="7"/>
      <c r="K36" s="7"/>
      <c r="M36" s="7"/>
      <c r="N36" s="7"/>
      <c r="O36" s="7"/>
    </row>
    <row r="37" spans="1:18" s="54" customFormat="1" x14ac:dyDescent="0.25">
      <c r="A37" s="355" t="s">
        <v>393</v>
      </c>
      <c r="B37" s="177"/>
      <c r="C37" s="177"/>
      <c r="D37" s="178"/>
      <c r="E37" s="178"/>
      <c r="F37" s="178"/>
      <c r="G37" s="178"/>
      <c r="H37" s="178"/>
      <c r="I37" s="8"/>
    </row>
    <row r="38" spans="1:18" s="54" customFormat="1" ht="15" customHeight="1" x14ac:dyDescent="0.25">
      <c r="A38" s="414" t="s">
        <v>1062</v>
      </c>
      <c r="B38" s="414"/>
      <c r="C38" s="414"/>
      <c r="D38" s="414"/>
      <c r="E38" s="414"/>
      <c r="F38" s="414"/>
      <c r="G38" s="414"/>
      <c r="H38" s="414"/>
      <c r="I38" s="8"/>
      <c r="J38" s="3"/>
      <c r="K38" s="3"/>
      <c r="L38" s="3"/>
      <c r="M38" s="3"/>
      <c r="N38" s="3"/>
      <c r="O38" s="3"/>
      <c r="P38" s="3"/>
      <c r="Q38" s="3"/>
      <c r="R38" s="3"/>
    </row>
    <row r="39" spans="1:18" s="54" customFormat="1" ht="15" customHeight="1" x14ac:dyDescent="0.25">
      <c r="A39" s="414"/>
      <c r="B39" s="414"/>
      <c r="C39" s="414"/>
      <c r="D39" s="414"/>
      <c r="E39" s="414"/>
      <c r="F39" s="414"/>
      <c r="G39" s="414"/>
      <c r="H39" s="414"/>
      <c r="I39" s="8"/>
      <c r="J39" s="3"/>
      <c r="K39" s="3"/>
      <c r="L39" s="3"/>
      <c r="M39" s="3"/>
      <c r="N39" s="3"/>
      <c r="O39" s="3"/>
      <c r="P39" s="3"/>
      <c r="Q39" s="3"/>
      <c r="R39" s="3"/>
    </row>
    <row r="40" spans="1:18" s="54" customFormat="1" ht="27" customHeight="1" x14ac:dyDescent="0.25">
      <c r="A40" s="513" t="s">
        <v>1064</v>
      </c>
      <c r="B40" s="513"/>
      <c r="C40" s="513"/>
      <c r="D40" s="513"/>
      <c r="E40" s="513"/>
      <c r="F40" s="513"/>
      <c r="G40" s="513"/>
      <c r="H40" s="513"/>
      <c r="I40" s="8"/>
    </row>
    <row r="41" spans="1:18" x14ac:dyDescent="0.25">
      <c r="A41" s="60" t="s">
        <v>1068</v>
      </c>
      <c r="B41" s="60"/>
      <c r="C41" s="60"/>
      <c r="D41" s="60"/>
      <c r="E41" s="60"/>
      <c r="F41" s="60"/>
      <c r="G41" s="60"/>
      <c r="H41" s="60"/>
    </row>
    <row r="42" spans="1:18" x14ac:dyDescent="0.25">
      <c r="A42" s="387" t="s">
        <v>1065</v>
      </c>
      <c r="B42" s="391"/>
      <c r="C42" s="391"/>
      <c r="D42" s="391"/>
      <c r="E42" s="391"/>
      <c r="F42" s="391"/>
      <c r="G42" s="391"/>
      <c r="H42" s="391"/>
    </row>
    <row r="43" spans="1:18" x14ac:dyDescent="0.25">
      <c r="A43" s="375" t="s">
        <v>850</v>
      </c>
      <c r="B43" s="60"/>
      <c r="C43" s="60"/>
      <c r="D43" s="60"/>
      <c r="E43" s="60"/>
      <c r="F43" s="60"/>
      <c r="G43" s="60"/>
      <c r="H43" s="60"/>
    </row>
    <row r="44" spans="1:18" x14ac:dyDescent="0.25">
      <c r="A44" s="375" t="s">
        <v>852</v>
      </c>
      <c r="B44" s="60"/>
      <c r="C44" s="60"/>
      <c r="D44" s="60"/>
      <c r="E44" s="60"/>
      <c r="F44" s="60"/>
      <c r="G44" s="60"/>
      <c r="H44" s="60"/>
    </row>
    <row r="45" spans="1:18" x14ac:dyDescent="0.25">
      <c r="A45" s="375" t="s">
        <v>854</v>
      </c>
      <c r="B45" s="60"/>
      <c r="C45" s="60"/>
      <c r="D45" s="60"/>
      <c r="E45" s="60"/>
      <c r="F45" s="60"/>
      <c r="G45" s="60"/>
      <c r="H45" s="60"/>
    </row>
    <row r="46" spans="1:18" x14ac:dyDescent="0.25">
      <c r="A46" s="375" t="s">
        <v>856</v>
      </c>
      <c r="B46" s="60"/>
      <c r="C46" s="60"/>
      <c r="D46" s="60"/>
      <c r="E46" s="60"/>
      <c r="F46" s="60"/>
      <c r="G46" s="60"/>
      <c r="H46" s="60"/>
    </row>
    <row r="47" spans="1:18" x14ac:dyDescent="0.25">
      <c r="A47" s="375" t="s">
        <v>858</v>
      </c>
      <c r="B47" s="60"/>
      <c r="C47" s="60"/>
      <c r="D47" s="60"/>
      <c r="E47" s="60"/>
      <c r="F47" s="60"/>
      <c r="G47" s="60"/>
      <c r="H47" s="60"/>
    </row>
    <row r="48" spans="1:18" x14ac:dyDescent="0.25">
      <c r="A48" s="375" t="s">
        <v>860</v>
      </c>
      <c r="B48" s="60"/>
      <c r="C48" s="60"/>
      <c r="D48" s="60"/>
      <c r="E48" s="60"/>
      <c r="F48" s="60"/>
      <c r="G48" s="60"/>
      <c r="H48" s="60"/>
    </row>
    <row r="49" spans="1:8" x14ac:dyDescent="0.25">
      <c r="A49" s="60" t="s">
        <v>262</v>
      </c>
      <c r="B49" s="60"/>
      <c r="C49" s="60"/>
      <c r="D49" s="60"/>
      <c r="E49" s="60"/>
      <c r="F49" s="60"/>
      <c r="G49" s="60"/>
      <c r="H49" s="60"/>
    </row>
  </sheetData>
  <mergeCells count="9">
    <mergeCell ref="A40:H40"/>
    <mergeCell ref="A1:H1"/>
    <mergeCell ref="A2:H2"/>
    <mergeCell ref="A3:H3"/>
    <mergeCell ref="A4:H4"/>
    <mergeCell ref="A5:H5"/>
    <mergeCell ref="A6:A7"/>
    <mergeCell ref="C6:H6"/>
    <mergeCell ref="A38:H39"/>
  </mergeCells>
  <phoneticPr fontId="9" type="noConversion"/>
  <conditionalFormatting sqref="B9:H36 J9:K36">
    <cfRule type="cellIs" dxfId="27" priority="3" operator="equal">
      <formula>0</formula>
    </cfRule>
  </conditionalFormatting>
  <conditionalFormatting sqref="I9:I24">
    <cfRule type="cellIs" dxfId="26" priority="1" operator="equal">
      <formula>0</formula>
    </cfRule>
  </conditionalFormatting>
  <conditionalFormatting sqref="M9:O36">
    <cfRule type="cellIs" dxfId="25" priority="2" operator="equal">
      <formula>0</formula>
    </cfRule>
  </conditionalFormatting>
  <hyperlinks>
    <hyperlink ref="I2" location="Contenido!A1" display="Contenido" xr:uid="{AE2786D6-FEB2-47B0-A26A-A8988BF21659}"/>
  </hyperlinks>
  <printOptions horizontalCentered="1"/>
  <pageMargins left="0.39370078740157483" right="0.39370078740157483" top="0.39370078740157483" bottom="0.39370078740157483" header="0.31496062992125984" footer="0.31496062992125984"/>
  <pageSetup paperSize="172" scale="8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F090C-EC76-404B-9794-40CC3931E16B}">
  <sheetPr codeName="Hoja114">
    <tabColor rgb="FFAFCAFF"/>
    <pageSetUpPr fitToPage="1"/>
  </sheetPr>
  <dimension ref="A1:C208"/>
  <sheetViews>
    <sheetView showGridLines="0" showOutlineSymbols="0" showWhiteSpace="0" zoomScaleNormal="100" zoomScaleSheetLayoutView="100" workbookViewId="0">
      <selection activeCell="C35" sqref="C35"/>
    </sheetView>
  </sheetViews>
  <sheetFormatPr baseColWidth="10" defaultColWidth="11" defaultRowHeight="15" customHeight="1" x14ac:dyDescent="0.25"/>
  <cols>
    <col min="1" max="1" width="8.25" style="132" customWidth="1"/>
    <col min="2" max="2" width="6.25" style="313" customWidth="1"/>
    <col min="3" max="3" width="151.33203125" style="132" customWidth="1"/>
    <col min="4" max="16384" width="11" style="132"/>
  </cols>
  <sheetData>
    <row r="1" spans="2:3" s="129" customFormat="1" ht="27" customHeight="1" x14ac:dyDescent="0.25">
      <c r="B1" s="398" t="s">
        <v>1</v>
      </c>
      <c r="C1" s="399"/>
    </row>
    <row r="2" spans="2:3" s="129" customFormat="1" ht="21" customHeight="1" x14ac:dyDescent="0.25">
      <c r="B2" s="402" t="s">
        <v>2</v>
      </c>
      <c r="C2" s="403"/>
    </row>
    <row r="3" spans="2:3" s="129" customFormat="1" ht="21" customHeight="1" x14ac:dyDescent="0.25">
      <c r="B3" s="402" t="s">
        <v>3</v>
      </c>
      <c r="C3" s="403"/>
    </row>
    <row r="4" spans="2:3" s="369" customFormat="1" ht="17.5" customHeight="1" x14ac:dyDescent="0.25">
      <c r="B4" s="400" t="s">
        <v>4</v>
      </c>
      <c r="C4" s="401"/>
    </row>
    <row r="5" spans="2:3" ht="17.5" customHeight="1" x14ac:dyDescent="0.25">
      <c r="B5" s="379">
        <v>1</v>
      </c>
      <c r="C5" s="314" t="s">
        <v>5</v>
      </c>
    </row>
    <row r="6" spans="2:3" ht="17.5" customHeight="1" x14ac:dyDescent="0.25">
      <c r="B6" s="379">
        <v>2</v>
      </c>
      <c r="C6" s="314" t="s">
        <v>6</v>
      </c>
    </row>
    <row r="7" spans="2:3" ht="17.5" customHeight="1" x14ac:dyDescent="0.25">
      <c r="B7" s="379">
        <v>3</v>
      </c>
      <c r="C7" s="314" t="s">
        <v>7</v>
      </c>
    </row>
    <row r="8" spans="2:3" ht="17.5" customHeight="1" x14ac:dyDescent="0.25">
      <c r="B8" s="379">
        <v>4</v>
      </c>
      <c r="C8" s="314" t="s">
        <v>8</v>
      </c>
    </row>
    <row r="9" spans="2:3" ht="17.5" customHeight="1" x14ac:dyDescent="0.25">
      <c r="B9" s="379">
        <v>5</v>
      </c>
      <c r="C9" s="314" t="s">
        <v>9</v>
      </c>
    </row>
    <row r="10" spans="2:3" ht="17.5" customHeight="1" x14ac:dyDescent="0.25">
      <c r="B10" s="379">
        <v>6</v>
      </c>
      <c r="C10" s="314" t="s">
        <v>10</v>
      </c>
    </row>
    <row r="11" spans="2:3" ht="17.5" customHeight="1" x14ac:dyDescent="0.25">
      <c r="B11" s="379">
        <v>7</v>
      </c>
      <c r="C11" s="314" t="s">
        <v>11</v>
      </c>
    </row>
    <row r="12" spans="2:3" ht="17.5" customHeight="1" x14ac:dyDescent="0.25">
      <c r="B12" s="379">
        <v>8</v>
      </c>
      <c r="C12" s="314" t="s">
        <v>12</v>
      </c>
    </row>
    <row r="13" spans="2:3" ht="17.5" customHeight="1" x14ac:dyDescent="0.25">
      <c r="B13" s="379">
        <v>9</v>
      </c>
      <c r="C13" s="314" t="s">
        <v>13</v>
      </c>
    </row>
    <row r="14" spans="2:3" s="369" customFormat="1" ht="17.5" customHeight="1" x14ac:dyDescent="0.25">
      <c r="B14" s="400" t="s">
        <v>14</v>
      </c>
      <c r="C14" s="401"/>
    </row>
    <row r="15" spans="2:3" ht="17.5" customHeight="1" x14ac:dyDescent="0.25">
      <c r="B15" s="379">
        <v>10</v>
      </c>
      <c r="C15" s="314" t="s">
        <v>15</v>
      </c>
    </row>
    <row r="16" spans="2:3" ht="17.5" customHeight="1" x14ac:dyDescent="0.25">
      <c r="B16" s="379">
        <v>11</v>
      </c>
      <c r="C16" s="314" t="s">
        <v>16</v>
      </c>
    </row>
    <row r="17" spans="2:3" ht="17.5" customHeight="1" x14ac:dyDescent="0.25">
      <c r="B17" s="379">
        <v>12</v>
      </c>
      <c r="C17" s="314" t="s">
        <v>17</v>
      </c>
    </row>
    <row r="18" spans="2:3" ht="17.5" customHeight="1" x14ac:dyDescent="0.25">
      <c r="B18" s="379">
        <v>13</v>
      </c>
      <c r="C18" s="314" t="s">
        <v>18</v>
      </c>
    </row>
    <row r="19" spans="2:3" ht="17.5" customHeight="1" x14ac:dyDescent="0.25">
      <c r="B19" s="379">
        <v>14</v>
      </c>
      <c r="C19" s="315" t="s">
        <v>19</v>
      </c>
    </row>
    <row r="20" spans="2:3" ht="17.5" customHeight="1" x14ac:dyDescent="0.25">
      <c r="B20" s="379">
        <v>15</v>
      </c>
      <c r="C20" s="314" t="s">
        <v>20</v>
      </c>
    </row>
    <row r="21" spans="2:3" s="129" customFormat="1" ht="17.5" customHeight="1" x14ac:dyDescent="0.25">
      <c r="B21" s="400" t="s">
        <v>21</v>
      </c>
      <c r="C21" s="401"/>
    </row>
    <row r="22" spans="2:3" ht="17.5" customHeight="1" x14ac:dyDescent="0.25">
      <c r="B22" s="379">
        <v>16</v>
      </c>
      <c r="C22" s="314" t="s">
        <v>22</v>
      </c>
    </row>
    <row r="23" spans="2:3" ht="17.5" customHeight="1" x14ac:dyDescent="0.25">
      <c r="B23" s="379">
        <v>17</v>
      </c>
      <c r="C23" s="314" t="s">
        <v>23</v>
      </c>
    </row>
    <row r="24" spans="2:3" ht="17.5" customHeight="1" x14ac:dyDescent="0.25">
      <c r="B24" s="379">
        <v>18</v>
      </c>
      <c r="C24" s="314" t="s">
        <v>24</v>
      </c>
    </row>
    <row r="25" spans="2:3" ht="17.5" customHeight="1" x14ac:dyDescent="0.25">
      <c r="B25" s="379">
        <v>19</v>
      </c>
      <c r="C25" s="314" t="s">
        <v>25</v>
      </c>
    </row>
    <row r="26" spans="2:3" ht="17.5" customHeight="1" x14ac:dyDescent="0.25">
      <c r="B26" s="379">
        <v>20</v>
      </c>
      <c r="C26" s="314" t="s">
        <v>26</v>
      </c>
    </row>
    <row r="27" spans="2:3" ht="17.5" customHeight="1" x14ac:dyDescent="0.25">
      <c r="B27" s="379">
        <v>21</v>
      </c>
      <c r="C27" s="314" t="s">
        <v>27</v>
      </c>
    </row>
    <row r="28" spans="2:3" ht="17.5" customHeight="1" x14ac:dyDescent="0.25">
      <c r="B28" s="379">
        <v>22</v>
      </c>
      <c r="C28" s="314" t="s">
        <v>28</v>
      </c>
    </row>
    <row r="29" spans="2:3" ht="17.5" customHeight="1" x14ac:dyDescent="0.25">
      <c r="B29" s="379">
        <v>23</v>
      </c>
      <c r="C29" s="314" t="s">
        <v>29</v>
      </c>
    </row>
    <row r="30" spans="2:3" ht="17.5" customHeight="1" x14ac:dyDescent="0.25">
      <c r="B30" s="379">
        <v>24</v>
      </c>
      <c r="C30" s="314" t="s">
        <v>1076</v>
      </c>
    </row>
    <row r="31" spans="2:3" s="129" customFormat="1" ht="17.5" customHeight="1" x14ac:dyDescent="0.25">
      <c r="B31" s="400" t="s">
        <v>30</v>
      </c>
      <c r="C31" s="401"/>
    </row>
    <row r="32" spans="2:3" ht="17.5" customHeight="1" x14ac:dyDescent="0.25">
      <c r="B32" s="379">
        <v>25</v>
      </c>
      <c r="C32" s="314" t="s">
        <v>31</v>
      </c>
    </row>
    <row r="33" spans="2:3" ht="17.5" customHeight="1" x14ac:dyDescent="0.25">
      <c r="B33" s="379">
        <v>26</v>
      </c>
      <c r="C33" s="314" t="s">
        <v>32</v>
      </c>
    </row>
    <row r="34" spans="2:3" ht="17.5" customHeight="1" x14ac:dyDescent="0.25">
      <c r="B34" s="379">
        <v>27</v>
      </c>
      <c r="C34" s="314" t="s">
        <v>33</v>
      </c>
    </row>
    <row r="35" spans="2:3" ht="17.5" customHeight="1" x14ac:dyDescent="0.25">
      <c r="B35" s="379">
        <v>28</v>
      </c>
      <c r="C35" s="314" t="s">
        <v>34</v>
      </c>
    </row>
    <row r="36" spans="2:3" ht="17.5" customHeight="1" x14ac:dyDescent="0.25">
      <c r="B36" s="379">
        <v>29</v>
      </c>
      <c r="C36" s="314" t="s">
        <v>35</v>
      </c>
    </row>
    <row r="37" spans="2:3" ht="17.5" customHeight="1" x14ac:dyDescent="0.25">
      <c r="B37" s="379">
        <v>30</v>
      </c>
      <c r="C37" s="314" t="s">
        <v>36</v>
      </c>
    </row>
    <row r="38" spans="2:3" ht="17.5" customHeight="1" x14ac:dyDescent="0.25">
      <c r="B38" s="379">
        <v>31</v>
      </c>
      <c r="C38" s="314" t="s">
        <v>37</v>
      </c>
    </row>
    <row r="39" spans="2:3" ht="17.5" customHeight="1" x14ac:dyDescent="0.25">
      <c r="B39" s="379">
        <v>32</v>
      </c>
      <c r="C39" s="314" t="s">
        <v>38</v>
      </c>
    </row>
    <row r="40" spans="2:3" ht="17.5" customHeight="1" x14ac:dyDescent="0.25">
      <c r="B40" s="379">
        <v>33</v>
      </c>
      <c r="C40" s="314" t="s">
        <v>41</v>
      </c>
    </row>
    <row r="41" spans="2:3" s="129" customFormat="1" ht="17.5" customHeight="1" x14ac:dyDescent="0.25">
      <c r="B41" s="400" t="s">
        <v>242</v>
      </c>
      <c r="C41" s="401"/>
    </row>
    <row r="42" spans="2:3" ht="17.5" customHeight="1" x14ac:dyDescent="0.25">
      <c r="B42" s="379">
        <v>34</v>
      </c>
      <c r="C42" s="314" t="s">
        <v>24</v>
      </c>
    </row>
    <row r="43" spans="2:3" ht="17.5" customHeight="1" x14ac:dyDescent="0.25">
      <c r="B43" s="379">
        <v>35</v>
      </c>
      <c r="C43" s="314" t="s">
        <v>29</v>
      </c>
    </row>
    <row r="44" spans="2:3" ht="17.5" customHeight="1" x14ac:dyDescent="0.25">
      <c r="B44" s="379">
        <v>36</v>
      </c>
      <c r="C44" s="314" t="s">
        <v>39</v>
      </c>
    </row>
    <row r="45" spans="2:3" s="129" customFormat="1" ht="17.5" customHeight="1" x14ac:dyDescent="0.25">
      <c r="B45" s="400" t="s">
        <v>40</v>
      </c>
      <c r="C45" s="401"/>
    </row>
    <row r="46" spans="2:3" ht="17.5" customHeight="1" x14ac:dyDescent="0.25">
      <c r="B46" s="379">
        <v>37</v>
      </c>
      <c r="C46" s="314" t="s">
        <v>31</v>
      </c>
    </row>
    <row r="47" spans="2:3" ht="17.5" customHeight="1" x14ac:dyDescent="0.25">
      <c r="B47" s="379">
        <v>38</v>
      </c>
      <c r="C47" s="314" t="s">
        <v>32</v>
      </c>
    </row>
    <row r="48" spans="2:3" ht="17.5" customHeight="1" x14ac:dyDescent="0.25">
      <c r="B48" s="379">
        <v>39</v>
      </c>
      <c r="C48" s="314" t="s">
        <v>33</v>
      </c>
    </row>
    <row r="49" spans="2:3" ht="17.5" customHeight="1" x14ac:dyDescent="0.25">
      <c r="B49" s="379">
        <v>40</v>
      </c>
      <c r="C49" s="314" t="s">
        <v>34</v>
      </c>
    </row>
    <row r="50" spans="2:3" ht="17.5" customHeight="1" x14ac:dyDescent="0.25">
      <c r="B50" s="379">
        <v>41</v>
      </c>
      <c r="C50" s="314" t="s">
        <v>35</v>
      </c>
    </row>
    <row r="51" spans="2:3" ht="17.5" customHeight="1" x14ac:dyDescent="0.25">
      <c r="B51" s="379">
        <v>42</v>
      </c>
      <c r="C51" s="314" t="s">
        <v>36</v>
      </c>
    </row>
    <row r="52" spans="2:3" ht="17.5" customHeight="1" x14ac:dyDescent="0.25">
      <c r="B52" s="379">
        <v>43</v>
      </c>
      <c r="C52" s="314" t="s">
        <v>37</v>
      </c>
    </row>
    <row r="53" spans="2:3" ht="17.5" customHeight="1" x14ac:dyDescent="0.25">
      <c r="B53" s="379">
        <v>44</v>
      </c>
      <c r="C53" s="314" t="s">
        <v>38</v>
      </c>
    </row>
    <row r="54" spans="2:3" ht="17.5" customHeight="1" x14ac:dyDescent="0.25">
      <c r="B54" s="379">
        <v>45</v>
      </c>
      <c r="C54" s="314" t="s">
        <v>41</v>
      </c>
    </row>
    <row r="55" spans="2:3" s="129" customFormat="1" ht="17.5" customHeight="1" x14ac:dyDescent="0.25">
      <c r="B55" s="400" t="s">
        <v>42</v>
      </c>
      <c r="C55" s="401"/>
    </row>
    <row r="56" spans="2:3" ht="17.5" customHeight="1" x14ac:dyDescent="0.25">
      <c r="B56" s="379">
        <v>46</v>
      </c>
      <c r="C56" s="314" t="s">
        <v>31</v>
      </c>
    </row>
    <row r="57" spans="2:3" ht="17.5" customHeight="1" x14ac:dyDescent="0.25">
      <c r="B57" s="379">
        <v>47</v>
      </c>
      <c r="C57" s="314" t="s">
        <v>32</v>
      </c>
    </row>
    <row r="58" spans="2:3" ht="17.5" customHeight="1" x14ac:dyDescent="0.25">
      <c r="B58" s="379">
        <v>48</v>
      </c>
      <c r="C58" s="314" t="s">
        <v>33</v>
      </c>
    </row>
    <row r="59" spans="2:3" ht="17.5" customHeight="1" x14ac:dyDescent="0.25">
      <c r="B59" s="379">
        <v>49</v>
      </c>
      <c r="C59" s="314" t="s">
        <v>34</v>
      </c>
    </row>
    <row r="60" spans="2:3" ht="17.5" customHeight="1" x14ac:dyDescent="0.25">
      <c r="B60" s="379">
        <v>50</v>
      </c>
      <c r="C60" s="314" t="s">
        <v>35</v>
      </c>
    </row>
    <row r="61" spans="2:3" ht="17.5" customHeight="1" x14ac:dyDescent="0.25">
      <c r="B61" s="379">
        <v>51</v>
      </c>
      <c r="C61" s="314" t="s">
        <v>36</v>
      </c>
    </row>
    <row r="62" spans="2:3" ht="17.5" customHeight="1" x14ac:dyDescent="0.25">
      <c r="B62" s="379">
        <v>52</v>
      </c>
      <c r="C62" s="314" t="s">
        <v>37</v>
      </c>
    </row>
    <row r="63" spans="2:3" ht="17.5" customHeight="1" x14ac:dyDescent="0.25">
      <c r="B63" s="379">
        <v>53</v>
      </c>
      <c r="C63" s="314" t="s">
        <v>38</v>
      </c>
    </row>
    <row r="64" spans="2:3" ht="17.5" customHeight="1" x14ac:dyDescent="0.25">
      <c r="B64" s="379">
        <v>54</v>
      </c>
      <c r="C64" s="314" t="s">
        <v>41</v>
      </c>
    </row>
    <row r="65" spans="1:3" s="129" customFormat="1" ht="17.5" customHeight="1" x14ac:dyDescent="0.25">
      <c r="B65" s="400" t="s">
        <v>43</v>
      </c>
      <c r="C65" s="401"/>
    </row>
    <row r="66" spans="1:3" ht="17.5" customHeight="1" x14ac:dyDescent="0.25">
      <c r="B66" s="379">
        <v>55</v>
      </c>
      <c r="C66" s="314" t="s">
        <v>31</v>
      </c>
    </row>
    <row r="67" spans="1:3" ht="17.5" customHeight="1" x14ac:dyDescent="0.25">
      <c r="A67" s="380"/>
      <c r="B67" s="379" t="s">
        <v>44</v>
      </c>
      <c r="C67" s="314" t="s">
        <v>45</v>
      </c>
    </row>
    <row r="68" spans="1:3" ht="17.5" customHeight="1" x14ac:dyDescent="0.25">
      <c r="A68" s="380"/>
      <c r="B68" s="379" t="s">
        <v>46</v>
      </c>
      <c r="C68" s="314" t="s">
        <v>47</v>
      </c>
    </row>
    <row r="69" spans="1:3" ht="17.5" customHeight="1" x14ac:dyDescent="0.25">
      <c r="A69" s="380"/>
      <c r="B69" s="379" t="s">
        <v>48</v>
      </c>
      <c r="C69" s="314" t="s">
        <v>49</v>
      </c>
    </row>
    <row r="70" spans="1:3" ht="17.5" customHeight="1" x14ac:dyDescent="0.25">
      <c r="A70" s="380"/>
      <c r="B70" s="379" t="s">
        <v>50</v>
      </c>
      <c r="C70" s="314" t="s">
        <v>51</v>
      </c>
    </row>
    <row r="71" spans="1:3" ht="17.5" customHeight="1" x14ac:dyDescent="0.25">
      <c r="B71" s="379">
        <v>58</v>
      </c>
      <c r="C71" s="314" t="s">
        <v>32</v>
      </c>
    </row>
    <row r="72" spans="1:3" ht="17.5" customHeight="1" x14ac:dyDescent="0.25">
      <c r="B72" s="379">
        <v>59</v>
      </c>
      <c r="C72" s="314" t="s">
        <v>33</v>
      </c>
    </row>
    <row r="73" spans="1:3" ht="17.5" customHeight="1" x14ac:dyDescent="0.25">
      <c r="B73" s="379">
        <v>60</v>
      </c>
      <c r="C73" s="314" t="s">
        <v>52</v>
      </c>
    </row>
    <row r="74" spans="1:3" ht="17.5" customHeight="1" x14ac:dyDescent="0.25">
      <c r="B74" s="379">
        <v>61</v>
      </c>
      <c r="C74" s="314" t="s">
        <v>36</v>
      </c>
    </row>
    <row r="75" spans="1:3" ht="17.5" customHeight="1" x14ac:dyDescent="0.25">
      <c r="B75" s="379">
        <v>62</v>
      </c>
      <c r="C75" s="314" t="s">
        <v>37</v>
      </c>
    </row>
    <row r="76" spans="1:3" ht="17.5" customHeight="1" x14ac:dyDescent="0.25">
      <c r="B76" s="379">
        <v>63</v>
      </c>
      <c r="C76" s="314" t="s">
        <v>38</v>
      </c>
    </row>
    <row r="77" spans="1:3" ht="17.5" customHeight="1" x14ac:dyDescent="0.25">
      <c r="B77" s="379">
        <v>64</v>
      </c>
      <c r="C77" s="314" t="s">
        <v>41</v>
      </c>
    </row>
    <row r="78" spans="1:3" s="129" customFormat="1" ht="17.5" customHeight="1" x14ac:dyDescent="0.25">
      <c r="B78" s="400" t="s">
        <v>53</v>
      </c>
      <c r="C78" s="401"/>
    </row>
    <row r="79" spans="1:3" ht="17.5" customHeight="1" x14ac:dyDescent="0.25">
      <c r="B79" s="379">
        <v>65</v>
      </c>
      <c r="C79" s="314" t="s">
        <v>31</v>
      </c>
    </row>
    <row r="80" spans="1:3" ht="17.5" customHeight="1" x14ac:dyDescent="0.25">
      <c r="B80" s="379">
        <v>66</v>
      </c>
      <c r="C80" s="314" t="s">
        <v>54</v>
      </c>
    </row>
    <row r="81" spans="1:3" ht="17.5" customHeight="1" x14ac:dyDescent="0.25">
      <c r="B81" s="379">
        <v>67</v>
      </c>
      <c r="C81" s="314" t="s">
        <v>33</v>
      </c>
    </row>
    <row r="82" spans="1:3" ht="17.5" customHeight="1" x14ac:dyDescent="0.25">
      <c r="B82" s="379">
        <v>68</v>
      </c>
      <c r="C82" s="314" t="s">
        <v>55</v>
      </c>
    </row>
    <row r="83" spans="1:3" ht="17.5" customHeight="1" x14ac:dyDescent="0.25">
      <c r="B83" s="379">
        <v>69</v>
      </c>
      <c r="C83" s="314" t="s">
        <v>56</v>
      </c>
    </row>
    <row r="84" spans="1:3" ht="17.5" customHeight="1" x14ac:dyDescent="0.25">
      <c r="B84" s="379">
        <v>70</v>
      </c>
      <c r="C84" s="314" t="s">
        <v>38</v>
      </c>
    </row>
    <row r="85" spans="1:3" s="129" customFormat="1" ht="17.5" customHeight="1" x14ac:dyDescent="0.25">
      <c r="B85" s="400" t="s">
        <v>57</v>
      </c>
      <c r="C85" s="401"/>
    </row>
    <row r="86" spans="1:3" ht="17.5" customHeight="1" x14ac:dyDescent="0.25">
      <c r="B86" s="379">
        <v>71</v>
      </c>
      <c r="C86" s="314" t="s">
        <v>31</v>
      </c>
    </row>
    <row r="87" spans="1:3" ht="17.5" customHeight="1" x14ac:dyDescent="0.25">
      <c r="A87" s="380"/>
      <c r="B87" s="379" t="s">
        <v>58</v>
      </c>
      <c r="C87" s="314" t="s">
        <v>59</v>
      </c>
    </row>
    <row r="88" spans="1:3" ht="17.5" customHeight="1" x14ac:dyDescent="0.25">
      <c r="A88" s="380"/>
      <c r="B88" s="379" t="s">
        <v>60</v>
      </c>
      <c r="C88" s="314" t="s">
        <v>61</v>
      </c>
    </row>
    <row r="89" spans="1:3" ht="17.5" customHeight="1" x14ac:dyDescent="0.25">
      <c r="B89" s="379">
        <v>73</v>
      </c>
      <c r="C89" s="314" t="s">
        <v>62</v>
      </c>
    </row>
    <row r="90" spans="1:3" ht="17.5" customHeight="1" x14ac:dyDescent="0.25">
      <c r="B90" s="379">
        <v>74</v>
      </c>
      <c r="C90" s="314" t="s">
        <v>33</v>
      </c>
    </row>
    <row r="91" spans="1:3" ht="17.5" customHeight="1" x14ac:dyDescent="0.25">
      <c r="B91" s="379">
        <v>75</v>
      </c>
      <c r="C91" s="314" t="s">
        <v>63</v>
      </c>
    </row>
    <row r="92" spans="1:3" ht="17.5" customHeight="1" x14ac:dyDescent="0.25">
      <c r="B92" s="379">
        <v>76</v>
      </c>
      <c r="C92" s="314" t="s">
        <v>64</v>
      </c>
    </row>
    <row r="93" spans="1:3" ht="17.5" customHeight="1" x14ac:dyDescent="0.25">
      <c r="B93" s="379">
        <v>77</v>
      </c>
      <c r="C93" s="314" t="s">
        <v>38</v>
      </c>
    </row>
    <row r="94" spans="1:3" s="129" customFormat="1" ht="17.5" customHeight="1" x14ac:dyDescent="0.25">
      <c r="B94" s="400" t="s">
        <v>65</v>
      </c>
      <c r="C94" s="401"/>
    </row>
    <row r="95" spans="1:3" ht="17.5" customHeight="1" x14ac:dyDescent="0.25">
      <c r="B95" s="379">
        <v>78</v>
      </c>
      <c r="C95" s="314" t="s">
        <v>66</v>
      </c>
    </row>
    <row r="96" spans="1:3" ht="17.5" customHeight="1" x14ac:dyDescent="0.25">
      <c r="B96" s="379">
        <v>79</v>
      </c>
      <c r="C96" s="314" t="s">
        <v>67</v>
      </c>
    </row>
    <row r="97" spans="2:3" ht="17.5" customHeight="1" x14ac:dyDescent="0.25">
      <c r="B97" s="379">
        <v>80</v>
      </c>
      <c r="C97" s="314" t="s">
        <v>68</v>
      </c>
    </row>
    <row r="98" spans="2:3" ht="17.5" customHeight="1" x14ac:dyDescent="0.25">
      <c r="B98" s="379">
        <v>81</v>
      </c>
      <c r="C98" s="314" t="s">
        <v>69</v>
      </c>
    </row>
    <row r="99" spans="2:3" ht="17.5" customHeight="1" x14ac:dyDescent="0.25">
      <c r="B99" s="379">
        <v>82</v>
      </c>
      <c r="C99" s="314" t="s">
        <v>70</v>
      </c>
    </row>
    <row r="100" spans="2:3" ht="17.5" customHeight="1" x14ac:dyDescent="0.25">
      <c r="B100" s="379">
        <v>83</v>
      </c>
      <c r="C100" s="314" t="s">
        <v>71</v>
      </c>
    </row>
    <row r="101" spans="2:3" ht="17.5" customHeight="1" x14ac:dyDescent="0.25">
      <c r="B101" s="379">
        <v>84</v>
      </c>
      <c r="C101" s="314" t="s">
        <v>72</v>
      </c>
    </row>
    <row r="102" spans="2:3" ht="17.5" customHeight="1" x14ac:dyDescent="0.25">
      <c r="B102" s="379">
        <v>85</v>
      </c>
      <c r="C102" s="314" t="s">
        <v>73</v>
      </c>
    </row>
    <row r="103" spans="2:3" ht="17.5" customHeight="1" x14ac:dyDescent="0.25">
      <c r="B103" s="379">
        <v>86</v>
      </c>
      <c r="C103" s="314" t="s">
        <v>74</v>
      </c>
    </row>
    <row r="104" spans="2:3" ht="17.5" customHeight="1" x14ac:dyDescent="0.25">
      <c r="B104" s="379">
        <v>87</v>
      </c>
      <c r="C104" s="314" t="s">
        <v>75</v>
      </c>
    </row>
    <row r="105" spans="2:3" ht="17.5" customHeight="1" x14ac:dyDescent="0.25">
      <c r="B105" s="379">
        <v>88</v>
      </c>
      <c r="C105" s="314" t="s">
        <v>76</v>
      </c>
    </row>
    <row r="106" spans="2:3" ht="17.5" customHeight="1" x14ac:dyDescent="0.25">
      <c r="B106" s="379">
        <v>89</v>
      </c>
      <c r="C106" s="314" t="s">
        <v>77</v>
      </c>
    </row>
    <row r="107" spans="2:3" ht="17.5" customHeight="1" x14ac:dyDescent="0.25">
      <c r="B107" s="379">
        <v>90</v>
      </c>
      <c r="C107" s="314" t="s">
        <v>78</v>
      </c>
    </row>
    <row r="108" spans="2:3" ht="17.5" customHeight="1" x14ac:dyDescent="0.25">
      <c r="B108" s="379">
        <v>91</v>
      </c>
      <c r="C108" s="314" t="s">
        <v>79</v>
      </c>
    </row>
    <row r="109" spans="2:3" ht="17.5" customHeight="1" x14ac:dyDescent="0.25">
      <c r="B109" s="379">
        <v>92</v>
      </c>
      <c r="C109" s="314" t="s">
        <v>80</v>
      </c>
    </row>
    <row r="110" spans="2:3" ht="17.5" customHeight="1" x14ac:dyDescent="0.25">
      <c r="B110" s="379">
        <v>93</v>
      </c>
      <c r="C110" s="314" t="s">
        <v>81</v>
      </c>
    </row>
    <row r="111" spans="2:3" ht="17.5" customHeight="1" x14ac:dyDescent="0.25">
      <c r="B111" s="379">
        <v>94</v>
      </c>
      <c r="C111" s="314" t="s">
        <v>82</v>
      </c>
    </row>
    <row r="112" spans="2:3" ht="17.5" customHeight="1" x14ac:dyDescent="0.25">
      <c r="B112" s="379">
        <v>95</v>
      </c>
      <c r="C112" s="314" t="s">
        <v>83</v>
      </c>
    </row>
    <row r="113" spans="2:3" s="129" customFormat="1" ht="17.5" customHeight="1" x14ac:dyDescent="0.25">
      <c r="B113" s="400" t="s">
        <v>84</v>
      </c>
      <c r="C113" s="401"/>
    </row>
    <row r="114" spans="2:3" ht="17.5" customHeight="1" x14ac:dyDescent="0.25">
      <c r="B114" s="379">
        <v>96</v>
      </c>
      <c r="C114" s="314" t="s">
        <v>85</v>
      </c>
    </row>
    <row r="115" spans="2:3" ht="17.5" customHeight="1" x14ac:dyDescent="0.25">
      <c r="B115" s="379">
        <v>97</v>
      </c>
      <c r="C115" s="314" t="s">
        <v>86</v>
      </c>
    </row>
    <row r="116" spans="2:3" s="129" customFormat="1" ht="17.5" customHeight="1" x14ac:dyDescent="0.25">
      <c r="B116" s="400" t="s">
        <v>87</v>
      </c>
      <c r="C116" s="401"/>
    </row>
    <row r="117" spans="2:3" ht="17.5" customHeight="1" x14ac:dyDescent="0.25">
      <c r="B117" s="379">
        <v>98</v>
      </c>
      <c r="C117" s="314" t="s">
        <v>88</v>
      </c>
    </row>
    <row r="118" spans="2:3" ht="17.5" customHeight="1" x14ac:dyDescent="0.25">
      <c r="B118" s="379">
        <v>99</v>
      </c>
      <c r="C118" s="314" t="s">
        <v>89</v>
      </c>
    </row>
    <row r="119" spans="2:3" ht="17.5" customHeight="1" x14ac:dyDescent="0.25">
      <c r="B119" s="379">
        <v>100</v>
      </c>
      <c r="C119" s="314" t="s">
        <v>90</v>
      </c>
    </row>
    <row r="120" spans="2:3" ht="17.5" customHeight="1" x14ac:dyDescent="0.25">
      <c r="B120" s="379">
        <v>101</v>
      </c>
      <c r="C120" s="314" t="s">
        <v>91</v>
      </c>
    </row>
    <row r="121" spans="2:3" ht="17.5" customHeight="1" x14ac:dyDescent="0.25">
      <c r="B121" s="379">
        <v>102</v>
      </c>
      <c r="C121" s="314" t="s">
        <v>92</v>
      </c>
    </row>
    <row r="122" spans="2:3" ht="17.5" customHeight="1" x14ac:dyDescent="0.25">
      <c r="B122" s="379">
        <v>103</v>
      </c>
      <c r="C122" s="314" t="s">
        <v>93</v>
      </c>
    </row>
    <row r="123" spans="2:3" ht="17.5" customHeight="1" x14ac:dyDescent="0.25">
      <c r="B123" s="379">
        <v>104</v>
      </c>
      <c r="C123" s="314" t="s">
        <v>94</v>
      </c>
    </row>
    <row r="124" spans="2:3" ht="17.5" customHeight="1" x14ac:dyDescent="0.25">
      <c r="B124" s="379">
        <v>105</v>
      </c>
      <c r="C124" s="314" t="s">
        <v>95</v>
      </c>
    </row>
    <row r="125" spans="2:3" ht="17.5" customHeight="1" x14ac:dyDescent="0.25">
      <c r="B125" s="379">
        <v>106</v>
      </c>
      <c r="C125" s="314" t="s">
        <v>96</v>
      </c>
    </row>
    <row r="126" spans="2:3" s="129" customFormat="1" ht="17.5" customHeight="1" x14ac:dyDescent="0.25">
      <c r="B126" s="400" t="s">
        <v>97</v>
      </c>
      <c r="C126" s="401"/>
    </row>
    <row r="127" spans="2:3" ht="17.5" customHeight="1" x14ac:dyDescent="0.25">
      <c r="B127" s="379">
        <v>107</v>
      </c>
      <c r="C127" s="314" t="s">
        <v>98</v>
      </c>
    </row>
    <row r="128" spans="2:3" ht="17.5" customHeight="1" x14ac:dyDescent="0.25">
      <c r="B128" s="379">
        <v>108</v>
      </c>
      <c r="C128" s="314" t="s">
        <v>24</v>
      </c>
    </row>
    <row r="129" spans="2:3" ht="17.5" customHeight="1" x14ac:dyDescent="0.25">
      <c r="B129" s="379">
        <v>109</v>
      </c>
      <c r="C129" s="314" t="s">
        <v>29</v>
      </c>
    </row>
    <row r="130" spans="2:3" ht="17.5" customHeight="1" x14ac:dyDescent="0.25">
      <c r="B130" s="379">
        <v>110</v>
      </c>
      <c r="C130" s="314" t="s">
        <v>99</v>
      </c>
    </row>
    <row r="131" spans="2:3" s="129" customFormat="1" ht="17.5" customHeight="1" x14ac:dyDescent="0.25">
      <c r="B131" s="400" t="s">
        <v>100</v>
      </c>
      <c r="C131" s="401"/>
    </row>
    <row r="132" spans="2:3" ht="17.5" customHeight="1" x14ac:dyDescent="0.25">
      <c r="B132" s="379">
        <v>111</v>
      </c>
      <c r="C132" s="314" t="s">
        <v>101</v>
      </c>
    </row>
    <row r="133" spans="2:3" ht="17.5" customHeight="1" x14ac:dyDescent="0.25">
      <c r="B133" s="379">
        <v>112</v>
      </c>
      <c r="C133" s="314" t="s">
        <v>102</v>
      </c>
    </row>
    <row r="134" spans="2:3" ht="17.5" customHeight="1" x14ac:dyDescent="0.25">
      <c r="B134" s="379">
        <v>113</v>
      </c>
      <c r="C134" s="314" t="s">
        <v>103</v>
      </c>
    </row>
    <row r="135" spans="2:3" ht="17.5" customHeight="1" x14ac:dyDescent="0.25">
      <c r="B135" s="379">
        <v>114</v>
      </c>
      <c r="C135" s="314" t="s">
        <v>104</v>
      </c>
    </row>
    <row r="136" spans="2:3" ht="17.5" customHeight="1" x14ac:dyDescent="0.25">
      <c r="B136" s="379">
        <v>115</v>
      </c>
      <c r="C136" s="314" t="s">
        <v>105</v>
      </c>
    </row>
    <row r="137" spans="2:3" ht="17.5" customHeight="1" x14ac:dyDescent="0.25">
      <c r="B137" s="379">
        <v>116</v>
      </c>
      <c r="C137" s="314" t="s">
        <v>106</v>
      </c>
    </row>
    <row r="138" spans="2:3" ht="17.5" customHeight="1" x14ac:dyDescent="0.25">
      <c r="B138" s="379">
        <v>117</v>
      </c>
      <c r="C138" s="314" t="s">
        <v>107</v>
      </c>
    </row>
    <row r="139" spans="2:3" ht="17.5" customHeight="1" x14ac:dyDescent="0.25">
      <c r="B139" s="379">
        <v>118</v>
      </c>
      <c r="C139" s="314" t="s">
        <v>108</v>
      </c>
    </row>
    <row r="140" spans="2:3" s="129" customFormat="1" ht="17.5" customHeight="1" x14ac:dyDescent="0.25">
      <c r="B140" s="400" t="s">
        <v>109</v>
      </c>
      <c r="C140" s="401"/>
    </row>
    <row r="141" spans="2:3" ht="17.5" customHeight="1" x14ac:dyDescent="0.25">
      <c r="B141" s="379">
        <v>119</v>
      </c>
      <c r="C141" s="314" t="s">
        <v>110</v>
      </c>
    </row>
    <row r="142" spans="2:3" ht="17.5" customHeight="1" x14ac:dyDescent="0.25">
      <c r="B142" s="379">
        <v>120</v>
      </c>
      <c r="C142" s="314" t="s">
        <v>111</v>
      </c>
    </row>
    <row r="143" spans="2:3" ht="17.5" customHeight="1" x14ac:dyDescent="0.25">
      <c r="B143" s="379">
        <v>121</v>
      </c>
      <c r="C143" s="314" t="s">
        <v>112</v>
      </c>
    </row>
    <row r="144" spans="2:3" ht="17.5" customHeight="1" x14ac:dyDescent="0.25">
      <c r="B144" s="379">
        <v>122</v>
      </c>
      <c r="C144" s="314" t="s">
        <v>113</v>
      </c>
    </row>
    <row r="145" spans="2:3" ht="17.5" customHeight="1" x14ac:dyDescent="0.25">
      <c r="B145" s="379">
        <v>123</v>
      </c>
      <c r="C145" s="314" t="s">
        <v>114</v>
      </c>
    </row>
    <row r="146" spans="2:3" ht="17.5" customHeight="1" x14ac:dyDescent="0.25">
      <c r="B146" s="379">
        <v>124</v>
      </c>
      <c r="C146" s="314" t="s">
        <v>115</v>
      </c>
    </row>
    <row r="147" spans="2:3" ht="17.5" customHeight="1" x14ac:dyDescent="0.25">
      <c r="B147" s="379">
        <v>125</v>
      </c>
      <c r="C147" s="314" t="s">
        <v>116</v>
      </c>
    </row>
    <row r="148" spans="2:3" ht="17.5" customHeight="1" x14ac:dyDescent="0.25">
      <c r="B148" s="379">
        <v>126</v>
      </c>
      <c r="C148" s="314" t="s">
        <v>117</v>
      </c>
    </row>
    <row r="149" spans="2:3" s="129" customFormat="1" ht="17.5" customHeight="1" x14ac:dyDescent="0.25">
      <c r="B149" s="400" t="s">
        <v>118</v>
      </c>
      <c r="C149" s="401"/>
    </row>
    <row r="150" spans="2:3" ht="17.5" customHeight="1" x14ac:dyDescent="0.25">
      <c r="B150" s="379">
        <v>127</v>
      </c>
      <c r="C150" s="314" t="s">
        <v>119</v>
      </c>
    </row>
    <row r="151" spans="2:3" ht="17.5" customHeight="1" x14ac:dyDescent="0.25">
      <c r="B151" s="379">
        <v>128</v>
      </c>
      <c r="C151" s="314" t="s">
        <v>33</v>
      </c>
    </row>
    <row r="152" spans="2:3" ht="17.5" customHeight="1" x14ac:dyDescent="0.25">
      <c r="B152" s="379">
        <v>129</v>
      </c>
      <c r="C152" s="314" t="s">
        <v>38</v>
      </c>
    </row>
    <row r="153" spans="2:3" ht="17.5" customHeight="1" x14ac:dyDescent="0.25">
      <c r="B153" s="379">
        <v>130</v>
      </c>
      <c r="C153" s="314" t="s">
        <v>39</v>
      </c>
    </row>
    <row r="154" spans="2:3" s="129" customFormat="1" ht="17.5" customHeight="1" x14ac:dyDescent="0.25">
      <c r="B154" s="400" t="s">
        <v>1075</v>
      </c>
      <c r="C154" s="401"/>
    </row>
    <row r="155" spans="2:3" ht="17.5" customHeight="1" x14ac:dyDescent="0.25">
      <c r="B155" s="379">
        <v>131</v>
      </c>
      <c r="C155" s="314" t="s">
        <v>120</v>
      </c>
    </row>
    <row r="156" spans="2:3" ht="17.5" customHeight="1" x14ac:dyDescent="0.25">
      <c r="B156" s="379">
        <v>132</v>
      </c>
      <c r="C156" s="314" t="s">
        <v>121</v>
      </c>
    </row>
    <row r="157" spans="2:3" ht="17.5" customHeight="1" x14ac:dyDescent="0.25">
      <c r="B157" s="379">
        <v>133</v>
      </c>
      <c r="C157" s="314" t="s">
        <v>122</v>
      </c>
    </row>
    <row r="158" spans="2:3" s="129" customFormat="1" ht="17.5" customHeight="1" x14ac:dyDescent="0.25">
      <c r="B158" s="400" t="s">
        <v>123</v>
      </c>
      <c r="C158" s="401"/>
    </row>
    <row r="159" spans="2:3" ht="17.5" customHeight="1" x14ac:dyDescent="0.25">
      <c r="B159" s="379">
        <v>134</v>
      </c>
      <c r="C159" s="314" t="s">
        <v>124</v>
      </c>
    </row>
    <row r="160" spans="2:3" ht="17.5" customHeight="1" x14ac:dyDescent="0.25">
      <c r="B160" s="379">
        <v>135</v>
      </c>
      <c r="C160" s="314" t="s">
        <v>125</v>
      </c>
    </row>
    <row r="161" spans="2:3" ht="17.5" customHeight="1" x14ac:dyDescent="0.25">
      <c r="B161" s="379">
        <v>136</v>
      </c>
      <c r="C161" s="314" t="s">
        <v>126</v>
      </c>
    </row>
    <row r="162" spans="2:3" ht="17.5" customHeight="1" x14ac:dyDescent="0.25">
      <c r="B162" s="379">
        <v>137</v>
      </c>
      <c r="C162" s="314" t="s">
        <v>127</v>
      </c>
    </row>
    <row r="163" spans="2:3" ht="17.5" customHeight="1" x14ac:dyDescent="0.25">
      <c r="B163" s="379">
        <v>138</v>
      </c>
      <c r="C163" s="314" t="s">
        <v>128</v>
      </c>
    </row>
    <row r="164" spans="2:3" ht="17.5" customHeight="1" x14ac:dyDescent="0.25">
      <c r="B164" s="379">
        <v>139</v>
      </c>
      <c r="C164" s="314" t="s">
        <v>129</v>
      </c>
    </row>
    <row r="165" spans="2:3" ht="17.5" customHeight="1" x14ac:dyDescent="0.25">
      <c r="B165" s="379">
        <v>140</v>
      </c>
      <c r="C165" s="314" t="s">
        <v>130</v>
      </c>
    </row>
    <row r="166" spans="2:3" ht="17.5" customHeight="1" x14ac:dyDescent="0.25">
      <c r="B166" s="379">
        <v>141</v>
      </c>
      <c r="C166" s="314" t="s">
        <v>131</v>
      </c>
    </row>
    <row r="167" spans="2:3" ht="17.5" customHeight="1" x14ac:dyDescent="0.25">
      <c r="B167" s="379">
        <v>142</v>
      </c>
      <c r="C167" s="314" t="s">
        <v>132</v>
      </c>
    </row>
    <row r="168" spans="2:3" s="129" customFormat="1" ht="17.5" customHeight="1" x14ac:dyDescent="0.25">
      <c r="B168" s="400" t="s">
        <v>133</v>
      </c>
      <c r="C168" s="401"/>
    </row>
    <row r="169" spans="2:3" ht="17.5" customHeight="1" x14ac:dyDescent="0.25">
      <c r="B169" s="379">
        <v>143</v>
      </c>
      <c r="C169" s="314" t="s">
        <v>134</v>
      </c>
    </row>
    <row r="170" spans="2:3" ht="17.5" customHeight="1" x14ac:dyDescent="0.25">
      <c r="B170" s="379">
        <v>144</v>
      </c>
      <c r="C170" s="314" t="s">
        <v>1039</v>
      </c>
    </row>
    <row r="171" spans="2:3" ht="17.5" customHeight="1" x14ac:dyDescent="0.25">
      <c r="B171" s="379">
        <v>145</v>
      </c>
      <c r="C171" s="314" t="s">
        <v>135</v>
      </c>
    </row>
    <row r="172" spans="2:3" ht="17.5" customHeight="1" x14ac:dyDescent="0.25">
      <c r="B172" s="379">
        <v>146</v>
      </c>
      <c r="C172" s="314" t="s">
        <v>136</v>
      </c>
    </row>
    <row r="173" spans="2:3" ht="17.5" customHeight="1" x14ac:dyDescent="0.25">
      <c r="B173" s="379">
        <v>147</v>
      </c>
      <c r="C173" s="314" t="s">
        <v>137</v>
      </c>
    </row>
    <row r="174" spans="2:3" s="129" customFormat="1" ht="17.5" customHeight="1" x14ac:dyDescent="0.25">
      <c r="B174" s="400" t="s">
        <v>138</v>
      </c>
      <c r="C174" s="401"/>
    </row>
    <row r="175" spans="2:3" ht="17.5" customHeight="1" x14ac:dyDescent="0.25">
      <c r="B175" s="379">
        <v>148</v>
      </c>
      <c r="C175" s="314" t="s">
        <v>137</v>
      </c>
    </row>
    <row r="176" spans="2:3" ht="17.5" customHeight="1" x14ac:dyDescent="0.25">
      <c r="B176" s="379">
        <v>149</v>
      </c>
      <c r="C176" s="314" t="s">
        <v>139</v>
      </c>
    </row>
    <row r="177" spans="2:3" s="129" customFormat="1" ht="17.5" customHeight="1" x14ac:dyDescent="0.25">
      <c r="B177" s="400" t="s">
        <v>140</v>
      </c>
      <c r="C177" s="401"/>
    </row>
    <row r="178" spans="2:3" s="129" customFormat="1" ht="17.5" customHeight="1" x14ac:dyDescent="0.25">
      <c r="B178" s="379">
        <v>150</v>
      </c>
      <c r="C178" s="314" t="s">
        <v>1039</v>
      </c>
    </row>
    <row r="179" spans="2:3" s="129" customFormat="1" ht="17.5" customHeight="1" x14ac:dyDescent="0.25">
      <c r="B179" s="379">
        <v>151</v>
      </c>
      <c r="C179" s="314" t="s">
        <v>135</v>
      </c>
    </row>
    <row r="180" spans="2:3" s="129" customFormat="1" ht="17.5" customHeight="1" x14ac:dyDescent="0.25">
      <c r="B180" s="379">
        <v>152</v>
      </c>
      <c r="C180" s="314" t="s">
        <v>136</v>
      </c>
    </row>
    <row r="181" spans="2:3" s="129" customFormat="1" ht="17.5" customHeight="1" x14ac:dyDescent="0.25">
      <c r="B181" s="379">
        <v>153</v>
      </c>
      <c r="C181" s="314" t="s">
        <v>137</v>
      </c>
    </row>
    <row r="182" spans="2:3" s="129" customFormat="1" ht="17.5" customHeight="1" x14ac:dyDescent="0.25">
      <c r="B182" s="400" t="s">
        <v>141</v>
      </c>
      <c r="C182" s="401"/>
    </row>
    <row r="183" spans="2:3" s="129" customFormat="1" ht="17.5" customHeight="1" x14ac:dyDescent="0.25">
      <c r="B183" s="379">
        <v>154</v>
      </c>
      <c r="C183" s="314" t="s">
        <v>1039</v>
      </c>
    </row>
    <row r="184" spans="2:3" s="129" customFormat="1" ht="17.5" customHeight="1" x14ac:dyDescent="0.25">
      <c r="B184" s="379">
        <v>155</v>
      </c>
      <c r="C184" s="314" t="s">
        <v>135</v>
      </c>
    </row>
    <row r="185" spans="2:3" s="129" customFormat="1" ht="17.5" customHeight="1" x14ac:dyDescent="0.25">
      <c r="B185" s="379">
        <v>156</v>
      </c>
      <c r="C185" s="314" t="s">
        <v>136</v>
      </c>
    </row>
    <row r="186" spans="2:3" s="129" customFormat="1" ht="17.5" customHeight="1" x14ac:dyDescent="0.25">
      <c r="B186" s="379">
        <v>157</v>
      </c>
      <c r="C186" s="314" t="s">
        <v>137</v>
      </c>
    </row>
    <row r="187" spans="2:3" s="129" customFormat="1" ht="17.5" customHeight="1" x14ac:dyDescent="0.25">
      <c r="B187" s="400" t="s">
        <v>142</v>
      </c>
      <c r="C187" s="401"/>
    </row>
    <row r="188" spans="2:3" s="129" customFormat="1" ht="17.5" customHeight="1" x14ac:dyDescent="0.25">
      <c r="B188" s="379">
        <v>158</v>
      </c>
      <c r="C188" s="130" t="s">
        <v>143</v>
      </c>
    </row>
    <row r="189" spans="2:3" s="129" customFormat="1" ht="17.5" customHeight="1" x14ac:dyDescent="0.25">
      <c r="B189" s="379">
        <v>159</v>
      </c>
      <c r="C189" s="130" t="s">
        <v>144</v>
      </c>
    </row>
    <row r="190" spans="2:3" s="129" customFormat="1" ht="17.5" customHeight="1" x14ac:dyDescent="0.25">
      <c r="B190" s="379">
        <v>160</v>
      </c>
      <c r="C190" s="130" t="s">
        <v>145</v>
      </c>
    </row>
    <row r="191" spans="2:3" s="129" customFormat="1" ht="17.5" customHeight="1" x14ac:dyDescent="0.25">
      <c r="B191" s="379">
        <v>161</v>
      </c>
      <c r="C191" s="130" t="s">
        <v>146</v>
      </c>
    </row>
    <row r="192" spans="2:3" s="129" customFormat="1" ht="17.5" customHeight="1" x14ac:dyDescent="0.25">
      <c r="B192" s="379">
        <v>162</v>
      </c>
      <c r="C192" s="130" t="s">
        <v>147</v>
      </c>
    </row>
    <row r="193" spans="1:3" s="129" customFormat="1" ht="17.5" customHeight="1" x14ac:dyDescent="0.25">
      <c r="B193" s="379">
        <v>163</v>
      </c>
      <c r="C193" s="130" t="s">
        <v>148</v>
      </c>
    </row>
    <row r="194" spans="1:3" s="129" customFormat="1" ht="17.5" customHeight="1" x14ac:dyDescent="0.25">
      <c r="B194" s="379">
        <v>164</v>
      </c>
      <c r="C194" s="130" t="s">
        <v>149</v>
      </c>
    </row>
    <row r="195" spans="1:3" s="129" customFormat="1" ht="17.5" customHeight="1" x14ac:dyDescent="0.25">
      <c r="B195" s="379">
        <v>165</v>
      </c>
      <c r="C195" s="130" t="s">
        <v>150</v>
      </c>
    </row>
    <row r="196" spans="1:3" s="129" customFormat="1" ht="17.5" customHeight="1" x14ac:dyDescent="0.25">
      <c r="B196" s="400" t="s">
        <v>151</v>
      </c>
      <c r="C196" s="401"/>
    </row>
    <row r="197" spans="1:3" s="129" customFormat="1" ht="17.5" customHeight="1" x14ac:dyDescent="0.25">
      <c r="B197" s="379">
        <v>166</v>
      </c>
      <c r="C197" s="130" t="s">
        <v>152</v>
      </c>
    </row>
    <row r="198" spans="1:3" s="129" customFormat="1" ht="17.5" customHeight="1" x14ac:dyDescent="0.25">
      <c r="B198" s="379">
        <v>167</v>
      </c>
      <c r="C198" s="130" t="s">
        <v>153</v>
      </c>
    </row>
    <row r="199" spans="1:3" s="129" customFormat="1" ht="17.5" customHeight="1" x14ac:dyDescent="0.25">
      <c r="B199" s="379">
        <v>168</v>
      </c>
      <c r="C199" s="130" t="s">
        <v>154</v>
      </c>
    </row>
    <row r="200" spans="1:3" s="129" customFormat="1" ht="17.5" customHeight="1" x14ac:dyDescent="0.25">
      <c r="B200" s="379">
        <v>169</v>
      </c>
      <c r="C200" s="130" t="s">
        <v>155</v>
      </c>
    </row>
    <row r="201" spans="1:3" s="129" customFormat="1" ht="17.5" customHeight="1" x14ac:dyDescent="0.25">
      <c r="B201" s="379">
        <v>170</v>
      </c>
      <c r="C201" s="130" t="s">
        <v>156</v>
      </c>
    </row>
    <row r="202" spans="1:3" s="129" customFormat="1" ht="17.5" customHeight="1" x14ac:dyDescent="0.25">
      <c r="B202" s="379">
        <v>171</v>
      </c>
      <c r="C202" s="130" t="s">
        <v>157</v>
      </c>
    </row>
    <row r="203" spans="1:3" s="129" customFormat="1" ht="17.5" customHeight="1" x14ac:dyDescent="0.25">
      <c r="B203" s="400" t="s">
        <v>158</v>
      </c>
      <c r="C203" s="401"/>
    </row>
    <row r="204" spans="1:3" s="129" customFormat="1" ht="17.5" customHeight="1" x14ac:dyDescent="0.25">
      <c r="B204" s="379">
        <v>172</v>
      </c>
      <c r="C204" s="130" t="s">
        <v>159</v>
      </c>
    </row>
    <row r="205" spans="1:3" s="129" customFormat="1" ht="17.5" customHeight="1" x14ac:dyDescent="0.25">
      <c r="B205" s="379">
        <v>173</v>
      </c>
      <c r="C205" s="130" t="s">
        <v>160</v>
      </c>
    </row>
    <row r="206" spans="1:3" s="129" customFormat="1" ht="17.5" customHeight="1" x14ac:dyDescent="0.25">
      <c r="B206" s="379">
        <v>174</v>
      </c>
      <c r="C206" s="130" t="s">
        <v>161</v>
      </c>
    </row>
    <row r="207" spans="1:3" s="129" customFormat="1" ht="17.5" customHeight="1" x14ac:dyDescent="0.25">
      <c r="B207" s="379">
        <v>175</v>
      </c>
      <c r="C207" s="130" t="s">
        <v>162</v>
      </c>
    </row>
    <row r="208" spans="1:3" ht="17.5" customHeight="1" x14ac:dyDescent="0.25">
      <c r="A208" s="129"/>
      <c r="B208" s="379">
        <v>176</v>
      </c>
      <c r="C208" s="131" t="s">
        <v>163</v>
      </c>
    </row>
  </sheetData>
  <autoFilter ref="B1:C208" xr:uid="{051F090C-EC76-404B-9794-40CC3931E16B}">
    <filterColumn colId="0" showButton="0"/>
  </autoFilter>
  <mergeCells count="29">
    <mergeCell ref="B182:C182"/>
    <mergeCell ref="B187:C187"/>
    <mergeCell ref="B196:C196"/>
    <mergeCell ref="B203:C203"/>
    <mergeCell ref="B154:C154"/>
    <mergeCell ref="B158:C158"/>
    <mergeCell ref="B168:C168"/>
    <mergeCell ref="B174:C174"/>
    <mergeCell ref="B177:C177"/>
    <mergeCell ref="B116:C116"/>
    <mergeCell ref="B126:C126"/>
    <mergeCell ref="B131:C131"/>
    <mergeCell ref="B140:C140"/>
    <mergeCell ref="B149:C149"/>
    <mergeCell ref="B65:C65"/>
    <mergeCell ref="B78:C78"/>
    <mergeCell ref="B85:C85"/>
    <mergeCell ref="B94:C94"/>
    <mergeCell ref="B113:C113"/>
    <mergeCell ref="B21:C21"/>
    <mergeCell ref="B31:C31"/>
    <mergeCell ref="B41:C41"/>
    <mergeCell ref="B45:C45"/>
    <mergeCell ref="B55:C55"/>
    <mergeCell ref="B1:C1"/>
    <mergeCell ref="B4:C4"/>
    <mergeCell ref="B3:C3"/>
    <mergeCell ref="B2:C2"/>
    <mergeCell ref="B14:C14"/>
  </mergeCells>
  <phoneticPr fontId="9" type="noConversion"/>
  <hyperlinks>
    <hyperlink ref="B4" location="Serie!A1" display="Serie" xr:uid="{290E6DD4-B184-44FF-8FCC-DB3DE18B5C6A}"/>
    <hyperlink ref="B14" location="'D2'!A1" display="D2" xr:uid="{42D0473A-BE53-40EE-BEA8-08559AD3A25E}"/>
    <hyperlink ref="B21" location="'D3'!A1" display="D3" xr:uid="{858115D0-5C19-45DC-A7D8-1EF60937FA90}"/>
    <hyperlink ref="B31" location="'D4'!A1" display="D4" xr:uid="{4E15F038-C41A-4F35-A39A-239323591EDF}"/>
    <hyperlink ref="B2" r:id="rId1" location="'PORTADA '!A1" xr:uid="{D342289E-6665-439A-B032-55F98E28CC71}"/>
    <hyperlink ref="B3" location="FUNCIONARIOS!A1" display="Funcionarios que participaron en la publicación" xr:uid="{8DE866C4-7497-4257-A463-696EB248F2BF}"/>
    <hyperlink ref="B41" location="'D5'!A1" display="D5" xr:uid="{3828DBE0-7D93-4668-A139-2293099CA773}"/>
    <hyperlink ref="B55" location="'D6'!A1" display="D6" xr:uid="{8A0F28A1-B136-4B15-90D7-09F547BBCD77}"/>
    <hyperlink ref="B65" location="'D6'!A1" display="D6" xr:uid="{F59937FB-61A9-4EEC-A124-F568E38502F8}"/>
    <hyperlink ref="B85" location="'D6'!A1" display="D6" xr:uid="{287FF59B-A897-49BB-9FEE-50C968770831}"/>
    <hyperlink ref="B113" location="'D6'!A1" display="D6" xr:uid="{347CAF02-50EA-431E-8949-4144B49196A0}"/>
    <hyperlink ref="B116" location="'D6'!A1" display="D6" xr:uid="{C2F00369-A050-4298-B23E-2471DA0B9EAE}"/>
    <hyperlink ref="B126" location="'D6'!A1" display="D6" xr:uid="{62061E89-89F1-413E-B7DC-33F9BDEF1FB7}"/>
    <hyperlink ref="B131" location="'D6'!A1" display="D6" xr:uid="{5AD6E244-7920-4B16-A2CB-F895FE8BB4FA}"/>
    <hyperlink ref="B140" location="'D6'!A1" display="D6" xr:uid="{1418C849-FD78-4E63-91C0-CE5893300956}"/>
    <hyperlink ref="B149" location="'D6'!A1" display="D6" xr:uid="{78599F34-E240-4FD5-AD78-242A4E1354A2}"/>
    <hyperlink ref="B154" location="'D6'!A1" display="D6" xr:uid="{86E7D1E7-B44A-4008-857F-5B9C4B06A5E1}"/>
    <hyperlink ref="B158" location="'D6'!A1" display="D6" xr:uid="{A302C487-14B7-49F7-98D8-96A7DCE7CA21}"/>
    <hyperlink ref="B168" location="'D6'!A1" display="D6" xr:uid="{701B00DD-4CE4-47AD-A102-8A810F31AAE3}"/>
    <hyperlink ref="B177" location="'D6'!A1" display="D6" xr:uid="{1C548E05-956F-4646-B8D1-4568AFDAD899}"/>
    <hyperlink ref="B182" location="'D6'!A1" display="D6" xr:uid="{BA85143B-F57D-45BA-ABF8-F07ABE4B0E67}"/>
    <hyperlink ref="B187" location="'D6'!A1" display="D6" xr:uid="{D694B8E1-ACCC-487F-9210-BDB77C78E062}"/>
    <hyperlink ref="B196" location="'D6'!A1" display="D6" xr:uid="{3797891F-9DD1-4A5E-BA50-279752EEA90A}"/>
    <hyperlink ref="B203" location="'D6'!A1" display="D6" xr:uid="{F3EEDC7D-AC60-43D0-B64C-C97890C925C4}"/>
    <hyperlink ref="B5" location="'1'!A1" display="'1'!A1" xr:uid="{F79FA3B6-A043-4125-8F2C-D952D1C7E1E4}"/>
    <hyperlink ref="B6" location="'2'!A1" display="'2'!A1" xr:uid="{2AF9C276-F1F4-495D-9C33-B9D43D4A638B}"/>
    <hyperlink ref="B7" location="'3'!A1" display="'3'!A1" xr:uid="{ECC478C0-4797-4278-8ED9-8D31B357C155}"/>
    <hyperlink ref="B8" location="'4'!A1" display="'4'!A1" xr:uid="{10E9B6FA-378B-4CDD-8C62-7412D6168407}"/>
    <hyperlink ref="B9" location="'5'!A1" display="'5'!A1" xr:uid="{429336FF-F7EA-415E-AFE9-45658CFF3338}"/>
    <hyperlink ref="B10" location="'6'!A1" display="'6'!A1" xr:uid="{BDB48B14-5778-4A6C-87FF-EC069291CE46}"/>
    <hyperlink ref="B11" location="'7'!A1" display="'7'!A1" xr:uid="{8C4EF40B-2730-429B-8B1A-53142FFA2366}"/>
    <hyperlink ref="B12" location="'8'!A1" display="'8'!A1" xr:uid="{17A66A1A-EFA2-44C1-BFD9-AE19AB45C1E8}"/>
    <hyperlink ref="B13" location="'9'!A1" display="'9'!A1" xr:uid="{2D72DC8F-A73E-49F5-B530-CB48AE0FB0F1}"/>
    <hyperlink ref="B15" location="'10'!A1" display="'10'!A1" xr:uid="{D35BE669-D9FE-4759-B05E-91885B2294A1}"/>
    <hyperlink ref="B16" location="'11'!A1" display="'11'!A1" xr:uid="{B092B37C-1E2F-4049-8D58-AEC180DB5834}"/>
    <hyperlink ref="B17" location="'12'!A1" display="'12'!A1" xr:uid="{F77C0768-0A3D-4D02-90B1-5E6C8DE55644}"/>
    <hyperlink ref="B18" location="'13'!A1" display="'13'!A1" xr:uid="{735E4F13-8ED9-4481-AC2C-4470CA94995F}"/>
    <hyperlink ref="B19" location="'14'!A1" display="'14'!A1" xr:uid="{F0DEEF57-3675-46F3-B249-45BBB080543F}"/>
    <hyperlink ref="B20" location="'15'!A1" display="'15'!A1" xr:uid="{364D9108-CA27-4E3F-BD17-86B982949F63}"/>
    <hyperlink ref="B22" location="'16'!A1" display="'16'!A1" xr:uid="{11B27343-28FB-4559-965F-FF462C065E9C}"/>
    <hyperlink ref="B23" location="'17 '!A1" display="'17 '!A1" xr:uid="{9B10E45D-FDC6-4FD5-8B08-591217F5FCC5}"/>
    <hyperlink ref="B24" location="'18'!A1" display="'18'!A1" xr:uid="{59DB9D83-4C98-40B6-BA0A-21196690E558}"/>
    <hyperlink ref="B25" location="'19'!A1" display="'19'!A1" xr:uid="{7C733318-6EBF-4848-A708-F155BF76B8C5}"/>
    <hyperlink ref="B26" location="'20 '!A1" display="'20 '!A1" xr:uid="{9C677690-D615-4BBE-8EE3-830E3205CC93}"/>
    <hyperlink ref="B27" location="'21'!A1" display="'21'!A1" xr:uid="{AAC6530D-5DA7-4209-9EB3-CDABE7798AED}"/>
    <hyperlink ref="B28" location="'22 '!A1" display="'22 '!A1" xr:uid="{8B8D62EB-B985-40B4-9524-835BAAA1F532}"/>
    <hyperlink ref="B29" location="'23'!A1" display="'23'!A1" xr:uid="{C4CF924E-D0FB-49FC-A20C-3C628191C454}"/>
    <hyperlink ref="B30" location="'24 '!A1" display="'24 '!A1" xr:uid="{E90A7872-91D5-4BFD-A40B-3B0CC71A5FF5}"/>
    <hyperlink ref="B32" location="'25'!A1" display="'25'!A1" xr:uid="{3D40A2B2-4D04-4EB3-A8B4-C08EF089C690}"/>
    <hyperlink ref="B33" location="'26'!A1" display="'26'!A1" xr:uid="{50F94490-5D2C-4305-921A-ED30504D5765}"/>
    <hyperlink ref="B34" location="'27'!A1" display="'27'!A1" xr:uid="{5145B756-5E63-4A1B-BFEB-32A5372C1308}"/>
    <hyperlink ref="B35" location="'28'!A1" display="'28'!A1" xr:uid="{A4904D7E-F229-41CF-8107-57064499B5D9}"/>
    <hyperlink ref="B36" location="'29'!A1" display="'29'!A1" xr:uid="{A9F08312-7C79-4669-9411-ED3F5AF8A7EB}"/>
    <hyperlink ref="B37" location="'30'!A1" display="'30'!A1" xr:uid="{570A5A99-9247-4165-8D7F-B344550813F4}"/>
    <hyperlink ref="B38" location="'31'!A1" display="'31'!A1" xr:uid="{A6216F11-8434-4727-8511-E5FDFAA432D3}"/>
    <hyperlink ref="B39" location="'32'!A1" display="'32'!A1" xr:uid="{B462E9D2-5A88-4999-8DC3-BBAD55516C2A}"/>
    <hyperlink ref="B40" location="'33'!A1" display="'33'!A1" xr:uid="{7C3EFCD5-3C62-4B06-9BE3-D5D86DFB35C6}"/>
    <hyperlink ref="B42" location="'34'!A1" display="'34'!A1" xr:uid="{E8DE8455-B14E-4A3A-8256-0FCD85A91566}"/>
    <hyperlink ref="B78" location="'D6'!A1" display="D6" xr:uid="{952929FD-DB44-4B9B-88DD-859D81A5EC49}"/>
    <hyperlink ref="B94" location="'D6'!A1" display="D6" xr:uid="{B9EBD39F-F795-417A-B935-F4A38747DC79}"/>
    <hyperlink ref="B95" location="'78'!A1" display="'78'!A1" xr:uid="{1CBB3A8D-93E4-4DD9-9E79-A666CBB9B693}"/>
    <hyperlink ref="B114" location="'96'!A1" display="'96'!A1" xr:uid="{1B7F8BEB-A256-4C51-8B37-5C4B19D8CE22}"/>
    <hyperlink ref="B115" location="'97'!A1" display="'97'!A1" xr:uid="{7F820806-E30C-4FF2-8092-F650C8B47014}"/>
    <hyperlink ref="B117" location="'98'!A1" display="'98'!A1" xr:uid="{83B46F29-EAAD-444F-90B6-679C6B00B423}"/>
    <hyperlink ref="B118" location="'99'!A1" display="'99'!A1" xr:uid="{53369F6F-E49F-4FD3-919F-A5D3643AD381}"/>
    <hyperlink ref="B119" location="'100'!A1" display="'100'!A1" xr:uid="{93E0759A-505C-4444-8893-5F5DD2CE92E3}"/>
    <hyperlink ref="B120" location="'101'!A1" display="'101'!A1" xr:uid="{99AE14FF-A25C-46AC-8DA6-73D9E998F075}"/>
    <hyperlink ref="B121" location="'102'!A1" display="'102'!A1" xr:uid="{FD665DA6-5BC4-452F-BF48-0A13A04CB79A}"/>
    <hyperlink ref="B122" location="'103'!A1" display="'103'!A1" xr:uid="{EF945F48-586A-42F9-AF94-1266D026B7DE}"/>
    <hyperlink ref="B123" location="'104'!A1" display="'104'!A1" xr:uid="{7685B14A-6CC4-4A90-B238-50A500337E31}"/>
    <hyperlink ref="B124" location="'105'!A1" display="'105'!A1" xr:uid="{D0F7D5B3-3D8D-4683-A762-68DDEA82F82C}"/>
    <hyperlink ref="B125" location="'106'!A1" display="'106'!A1" xr:uid="{DD0D67AC-23FE-47FD-A6B2-8DB6BE4AEF4A}"/>
    <hyperlink ref="B127" location="'107'!A1" display="'107'!A1" xr:uid="{A8EB2AD8-36BD-42AF-8020-AA70B30CCF30}"/>
    <hyperlink ref="B128" location="'108'!A1" display="'108'!A1" xr:uid="{C6D10772-9F7D-49A7-851D-0597EA77E5A7}"/>
    <hyperlink ref="B129" location="'109'!A1" display="'109'!A1" xr:uid="{A1AF594A-2A53-481C-AD6B-70692511C3BA}"/>
    <hyperlink ref="B130" location="'110'!A1" display="'110'!A1" xr:uid="{D51A2FEB-F178-4B4D-8DEC-F04D2F7C0569}"/>
    <hyperlink ref="B132" location="'111'!A1" display="'111'!A1" xr:uid="{1BBC75CC-ADFF-4FB3-8C54-8FAF1FDF7D7A}"/>
    <hyperlink ref="B133" location="'112'!A1" display="'112'!A1" xr:uid="{FAA91FA2-0462-41E9-9546-1C96DB44F79E}"/>
    <hyperlink ref="B134" location="'113'!A1" display="'113'!A1" xr:uid="{168D52F6-2515-4A8F-BA59-ED58D9EF2CF9}"/>
    <hyperlink ref="B135" location="'114'!A1" display="'114'!A1" xr:uid="{97AC2E24-51DC-4D42-9254-E912C388DAC9}"/>
    <hyperlink ref="B136" location="'115'!A1" display="'115'!A1" xr:uid="{B8BDE45E-6F7D-417F-AFE9-F067AC4A93F0}"/>
    <hyperlink ref="B138" location="'117'!A1" display="'117'!A1" xr:uid="{B31682DE-2BAC-4899-87B7-D56455243DD7}"/>
    <hyperlink ref="B139" location="'118'!A1" display="'118'!A1" xr:uid="{2CC08372-6494-4AF9-B637-C950B4AD316B}"/>
    <hyperlink ref="B141" location="'119'!A1" display="'119'!A1" xr:uid="{87A644C3-81BE-4B21-B7DC-D47FBFA97B7A}"/>
    <hyperlink ref="B142" location="'120'!A1" display="'120'!A1" xr:uid="{6EE5F7F6-223B-4138-9277-0B6729DD57B3}"/>
    <hyperlink ref="B143" location="'121'!A1" display="'121'!A1" xr:uid="{875BC265-8BA5-4DB6-B5E3-4A0974CF7555}"/>
    <hyperlink ref="B144" location="'122'!A1" display="'122'!A1" xr:uid="{D02FD882-6570-406E-BCA8-8E12826D8418}"/>
    <hyperlink ref="B145" location="'123'!A1" display="'123'!A1" xr:uid="{E90D476E-5AF0-4EDB-8D45-1E9F9258117E}"/>
    <hyperlink ref="B147" location="'125'!A1" display="'125'!A1" xr:uid="{D1C24E56-EB93-4A40-B358-A1FDE68451E1}"/>
    <hyperlink ref="B148" location="'126'!A1" display="'126'!A1" xr:uid="{B8E99AAD-4129-4B9B-9DC2-C4207A36E6C1}"/>
    <hyperlink ref="B150" location="'127'!A1" display="'127'!A1" xr:uid="{B0645893-0DAC-494A-84DF-7EE2142B8CF2}"/>
    <hyperlink ref="B151" location="'128'!A1" display="'128'!A1" xr:uid="{C2F4C2E7-A4E5-433C-834D-AC8340C87A7B}"/>
    <hyperlink ref="B152" location="'129'!A1" display="'129'!A1" xr:uid="{2B8115D5-A79D-4B96-ACB8-B93B3ED0CC3F}"/>
    <hyperlink ref="B153" location="'130'!A1" display="'130'!A1" xr:uid="{D9E621FB-F6CC-45B9-9DB4-0D61E2A6B2F0}"/>
    <hyperlink ref="B155" location="'131'!A1" display="'131'!A1" xr:uid="{1C03D06A-CD12-4540-9269-0E5021C60554}"/>
    <hyperlink ref="B156" location="'132'!A1" display="'132'!A1" xr:uid="{19FB55F3-3707-4E4D-9EB3-9C0349820461}"/>
    <hyperlink ref="B157" location="'133'!A1" display="'133'!A1" xr:uid="{6AA3975E-2334-4B5D-B347-67219782E443}"/>
    <hyperlink ref="B159" location="'134'!A1" display="'134'!A1" xr:uid="{2CC9A9D4-7C22-49AA-BE47-AB61DF1CB6DD}"/>
    <hyperlink ref="B160" location="'135'!A1" display="'135'!A1" xr:uid="{D96226C7-F279-4BA2-888C-0DD8AC15472C}"/>
    <hyperlink ref="B161" location="'136'!A1" display="'136'!A1" xr:uid="{9C5B13B5-0006-4792-B2D9-82D57EA86700}"/>
    <hyperlink ref="B162" location="'137'!A1" display="'137'!A1" xr:uid="{32757431-5B0E-4BFD-902C-6E02FF945A76}"/>
    <hyperlink ref="B163" location="'138'!A1" display="'138'!A1" xr:uid="{54C0DC0C-3D92-48E8-B084-94DD17385638}"/>
    <hyperlink ref="B164" location="'139'!A1" display="'139'!A1" xr:uid="{73E152B3-9B82-47C4-8549-101F14366923}"/>
    <hyperlink ref="B165" location="'140'!A1" display="'140'!A1" xr:uid="{4BA4BF0E-BE39-4A73-BA42-31E767885423}"/>
    <hyperlink ref="B166" location="'141'!A1" display="'141'!A1" xr:uid="{C6977790-EB12-47A2-9564-2E5683862A51}"/>
    <hyperlink ref="B167" location="'142'!A1" display="'142'!A1" xr:uid="{3F717278-0F0D-42E5-A599-05825F276A39}"/>
    <hyperlink ref="B169" location="'143'!A1" display="'143'!A1" xr:uid="{9D91FCF8-C4EE-4DF7-A7A8-3652E3004E05}"/>
    <hyperlink ref="B170" location="'144'!A1" display="'144'!A1" xr:uid="{C33FB0BA-98AA-43E3-8666-6A2D72768513}"/>
    <hyperlink ref="B171" location="'145'!A1" display="'145'!A1" xr:uid="{C9E3AE23-C6A1-4B59-B064-0AB16DE7E735}"/>
    <hyperlink ref="B172" location="'146'!A1" display="'146'!A1" xr:uid="{53BB78CC-96EA-4941-AB8B-277D07875B4A}"/>
    <hyperlink ref="B174" location="Nicaragüenses!A1" display="Nicaraguënses" xr:uid="{2BFD1ABB-4764-40A6-AB6C-BFD4457AB284}"/>
    <hyperlink ref="B178" location="'150'!A1" display="'150'!A1" xr:uid="{38068C94-8055-4BE7-94F4-3316E292056F}"/>
    <hyperlink ref="B179" location="'151'!A1" display="'151'!A1" xr:uid="{4454335D-9A04-4C2A-BD4F-A5DD2C047B67}"/>
    <hyperlink ref="B175" location="'148'!A1" display="'148'!A1" xr:uid="{B8FD8539-F19D-4D6E-A657-E7ADA90ECBD7}"/>
    <hyperlink ref="B176" location="'149'!A1" display="'149'!A1" xr:uid="{269555D5-3B55-42B3-9E50-1E8781DF4F30}"/>
    <hyperlink ref="B184" location="'155'!A1" display="'155'!A1" xr:uid="{7AA015ED-E860-44C2-93DD-573E321F5820}"/>
    <hyperlink ref="B185" location="'156'!A1" display="'156'!A1" xr:uid="{994CB78A-0A5B-447A-8059-E9BE2FC80309}"/>
    <hyperlink ref="B186" location="'157'!A1" display="'157'!A1" xr:uid="{32E13A21-8E14-4D2A-AC73-7C049CD2BC7A}"/>
    <hyperlink ref="B188" location="'158'!A1" display="'158'!A1" xr:uid="{332CF603-B656-45CC-A061-6A27DD256557}"/>
    <hyperlink ref="B189" location="'159'!A1" display="'159'!A1" xr:uid="{BA99F7D2-526D-4A63-9103-5C0A442F9C7F}"/>
    <hyperlink ref="B190" location="'160'!A1" display="'160'!A1" xr:uid="{A2767AC1-FF26-42AC-97F5-1BA68C66D2BA}"/>
    <hyperlink ref="B191" location="'161'!A1" display="'161'!A1" xr:uid="{B3960344-ECDD-445D-B782-5F9C838B814F}"/>
    <hyperlink ref="B192" location="'162'!A1" display="'162'!A1" xr:uid="{B8EF2BD5-9CC7-4447-B746-E0A2835C045B}"/>
    <hyperlink ref="B193" location="'163'!A1" display="'163'!A1" xr:uid="{0B7A6231-E225-449A-9004-54B7F429EE7A}"/>
    <hyperlink ref="B194" location="'164'!A1" display="'164'!A1" xr:uid="{485DCB4F-D5B7-4FDF-9F1B-D5257C55A508}"/>
    <hyperlink ref="B195" location="'165'!A1" display="'165'!A1" xr:uid="{1A121438-7BE5-4BAA-9E1E-DBA6C575B4E2}"/>
    <hyperlink ref="B197" location="'166'!A1" display="'166'!A1" xr:uid="{14E131F8-440C-46DE-8D69-FA5C7118D7FD}"/>
    <hyperlink ref="B198" location="'167'!A1" display="'167'!A1" xr:uid="{FBE77891-7B8D-4C7B-B92A-C4B60307FF0C}"/>
    <hyperlink ref="B199" location="'168'!A1" display="'168'!A1" xr:uid="{C384DBEC-DDC8-4DF9-A68C-F68C89642F94}"/>
    <hyperlink ref="B200" location="'169'!A1" display="'169'!A1" xr:uid="{F0AA0D97-E12D-446A-9624-3A69091A3863}"/>
    <hyperlink ref="B201" location="'170'!A1" display="'170'!A1" xr:uid="{F17BDCBB-5701-46F8-8AA1-49489DDAAFAD}"/>
    <hyperlink ref="B202" location="'171'!A1" display="'171'!A1" xr:uid="{173228B3-F22F-491B-81BD-DD674AFBFC4D}"/>
    <hyperlink ref="B204" location="'172'!A1" display="'172'!A1" xr:uid="{2FDB9C42-73AD-49A0-A7FA-B046FB8F5E9D}"/>
    <hyperlink ref="B205" location="'173'!A1" display="'173'!A1" xr:uid="{D1D3750E-C468-4168-A2AD-3CC980F30943}"/>
    <hyperlink ref="B206" location="'174'!A1" display="'174'!A1" xr:uid="{8B1EAAB8-5304-42AF-A5E1-31CF32610C5E}"/>
    <hyperlink ref="B207" location="'175'!A1" display="'175'!A1" xr:uid="{F8316FE2-DB6A-4E65-A8D9-693674A7E0A2}"/>
    <hyperlink ref="B208" location="'176'!A1" display="'176'!A1" xr:uid="{A238600F-D2B4-4891-8B69-882826FA26A7}"/>
    <hyperlink ref="B45" location="'D6'!A1" display="D6" xr:uid="{3412D150-1750-4D0D-97DD-CE05573E1C62}"/>
    <hyperlink ref="B44" location="'36'!A1" display="'36'!A1" xr:uid="{613B0979-681C-453D-B5AE-C9AFDC4EBF11}"/>
    <hyperlink ref="B46" location="'37'!A1" display="'37'!A1" xr:uid="{714CE3BC-3A50-4A1D-A0EE-25A10B1839BF}"/>
    <hyperlink ref="B47" location="'38'!A1" display="'38'!A1" xr:uid="{D9A1AF04-F565-4A4A-BBC7-F55B92FE7EF6}"/>
    <hyperlink ref="B48" location="'39'!A1" display="'39'!A1" xr:uid="{DA900ED3-3377-454E-91D0-2B6CB0E60F4B}"/>
    <hyperlink ref="B49" location="'40'!A1" display="'40'!A1" xr:uid="{7CFF6B03-ECD6-4087-9CE3-2300847E58F9}"/>
    <hyperlink ref="B50" location="'41'!A1" display="'41'!A1" xr:uid="{8954D0FF-F5E1-4B39-AD02-5BE65D958692}"/>
    <hyperlink ref="B51" location="'42'!A1" display="'42'!A1" xr:uid="{D89816D3-90EA-4F25-8C1E-48B8343BDFDB}"/>
    <hyperlink ref="B52" location="'43'!A1" display="'43'!A1" xr:uid="{A8EBC5F5-DD85-4507-A35D-904096E2B6A6}"/>
    <hyperlink ref="B53" location="'44'!A1" display="'44'!A1" xr:uid="{E36DA325-4B94-4274-A4B9-4CE4B0D248CC}"/>
    <hyperlink ref="B54" location="'45'!A1" display="'45'!A1" xr:uid="{BED77D78-6645-409E-99C6-FC98A8124AB1}"/>
    <hyperlink ref="B57" location="'47'!A1" display="'47'!A1" xr:uid="{1461E42B-5631-4EC2-8CBF-34E60537CD1E}"/>
    <hyperlink ref="B58" location="'48'!A1" display="'48'!A1" xr:uid="{6198CF17-72A0-4C75-A4F0-B066E2E2BED5}"/>
    <hyperlink ref="B59" location="'49'!A1" display="'49'!A1" xr:uid="{DAEA95E5-0A9B-4C10-9C9D-5AE84F7F5C69}"/>
    <hyperlink ref="B60" location="'50'!A1" display="'50'!A1" xr:uid="{2511E0DB-3F50-42B8-BC1D-759E24C0F250}"/>
    <hyperlink ref="B61" location="'51'!A1" display="'51'!A1" xr:uid="{47F210B8-4BE1-4667-A863-930DE9050106}"/>
    <hyperlink ref="B62" location="'52'!A1" display="'52'!A1" xr:uid="{172C93DF-45D3-4CF1-A7A7-1EEE7D738F66}"/>
    <hyperlink ref="B63" location="'53'!A1" display="'53'!A1" xr:uid="{F0BDC2F8-99E8-40E7-B638-A6C155E816AB}"/>
    <hyperlink ref="B64" location="'54'!A1" display="'54'!A1" xr:uid="{7A2C3BDA-C901-4190-A791-D1C4D474AFF4}"/>
    <hyperlink ref="B66" location="'55'!A1" display="'55'!A1" xr:uid="{80352C32-3C9B-43EC-B3B0-F6CA2E585E8F}"/>
    <hyperlink ref="B67" location="'56_1'!A1" display="56_1" xr:uid="{0160AD39-22FC-468F-8291-42967E0CC453}"/>
    <hyperlink ref="B68" location="'56_2'!A1" display="56_2" xr:uid="{AA184506-EA07-4331-984B-DD4263D59109}"/>
    <hyperlink ref="B69" location="'57_1'!A1" display="57_1" xr:uid="{626F47E4-25AC-429D-B924-CE5A8E3CDDE6}"/>
    <hyperlink ref="B70" location="'57_2'!A1" display="57_2" xr:uid="{2F1712F4-25C8-4C36-B88C-A12A1E69DD4F}"/>
    <hyperlink ref="B71" location="'58'!A1" display="'58'!A1" xr:uid="{C3EEA393-1A38-441C-A553-6719912B47CD}"/>
    <hyperlink ref="B72" location="'59'!A1" display="'59'!A1" xr:uid="{F66E1C27-6055-4271-BCD3-2316F0E678D9}"/>
    <hyperlink ref="B73" location="'60'!A1" display="'60'!A1" xr:uid="{E9D3B39D-13D2-4C83-B372-0D879322D1FE}"/>
    <hyperlink ref="B74" location="'61'!A1" display="'61'!A1" xr:uid="{4ABAE7A8-F28E-40E3-A761-95211EBE41CA}"/>
    <hyperlink ref="B75" location="'62'!A1" display="'62'!A1" xr:uid="{6AC87942-BD31-44D1-B43B-F8796B65A81E}"/>
    <hyperlink ref="B76" location="'63'!A1" display="'63'!A1" xr:uid="{B26DCE4B-F4E4-4013-B695-3166FC78F526}"/>
    <hyperlink ref="B77" location="'64'!A1" display="'64'!A1" xr:uid="{D33A820E-7730-43B3-A4DC-6CA1A1854DEA}"/>
    <hyperlink ref="B79" location="'65'!A1" display="'65'!A1" xr:uid="{72FBBFF7-3D32-4461-ACEC-BC3CEFE5890A}"/>
    <hyperlink ref="B80" location="'66'!A1" display="'66'!A1" xr:uid="{A41F6A2E-90A8-4984-899A-540352E4AC8D}"/>
    <hyperlink ref="B81" location="'67'!A1" display="'67'!A1" xr:uid="{7370726A-3360-493A-A82A-496FF3BE76CC}"/>
    <hyperlink ref="B82" location="'68'!A1" display="'68'!A1" xr:uid="{83F11DED-BDA6-414A-885B-4995345AA568}"/>
    <hyperlink ref="B83" location="'69'!A1" display="'69'!A1" xr:uid="{2F8A3AC6-6F86-4130-A2EF-6B9A8FAF51A1}"/>
    <hyperlink ref="B84" location="'70'!A1" display="'70'!A1" xr:uid="{D085DBB8-1651-421C-94C6-2500DE88B599}"/>
    <hyperlink ref="B86" location="'71'!A1" display="'71'!A1" xr:uid="{4F756EBC-A04D-4CF0-9F3A-61213CD43BF6}"/>
    <hyperlink ref="B87" location="'72_1'!A1" display="72_1" xr:uid="{6EEA5592-57D8-4599-986A-65008B0C2C81}"/>
    <hyperlink ref="B88" location="'72_2'!A1" display="72_2" xr:uid="{857B2CE7-CF20-4D78-80A1-F5900F93EDF8}"/>
    <hyperlink ref="B89" location="'73'!A1" display="'73'!A1" xr:uid="{1A3CD39A-9B7B-4589-91C8-18A3AD73CEF6}"/>
    <hyperlink ref="B90" location="'74'!A1" display="'74'!A1" xr:uid="{BFD1492A-2563-469C-A4DF-38262C314F81}"/>
    <hyperlink ref="B91" location="'75'!A1" display="'75'!A1" xr:uid="{88F3A8FB-B1BB-43DD-9305-2D227DBBFFA9}"/>
    <hyperlink ref="B92" location="'76'!A1" display="'76'!A1" xr:uid="{328D37AF-3780-42FE-9A2D-681228E79C6C}"/>
    <hyperlink ref="B93" location="'77'!A1" display="'77'!A1" xr:uid="{31EE5363-C3B6-4177-BF57-C3657AAFC9A2}"/>
    <hyperlink ref="B14:C14" location="Resumen!A1" display="Resumen de Matrícula Inicial, Curso Lectivo 2024" xr:uid="{81AA039D-7255-4825-B6C3-C49F06FECC23}"/>
    <hyperlink ref="B21:C21" location="Preescolar!A1" display="Educación Preescolar" xr:uid="{3E520FDA-91F2-49D4-A409-CFB044F42F6F}"/>
    <hyperlink ref="B31:C31" location="'I  y II Ciclos '!A1" display="I y II Ciclos" xr:uid="{1A6F0468-D90B-4D5E-BEE5-2CBD07EAABEB}"/>
    <hyperlink ref="B41:C41" location="'Escuela Nocturna'!A1" display="Escuela Nocturna" xr:uid="{9CAA52CB-6D31-4A34-9B5A-5F3A72E4A7AB}"/>
    <hyperlink ref="B45:C45" location="Colegios!A1" display="III Ciclo y Educación Diversificada, Diurna y Nocturna" xr:uid="{C3CA6B2A-C413-42FE-A6C1-7EF1C732D55E}"/>
    <hyperlink ref="B55:C55" location="'Acad. Diurna'!A1" display="III Ciclo y Educación Diversificada, Académica Diurna" xr:uid="{676237F1-875A-4D88-9F63-0E837D8E2993}"/>
    <hyperlink ref="B56" location="'46'!A1" display="'46'!A1" xr:uid="{53AB4E67-4C48-416A-8DB3-2FA3BB8C5A6C}"/>
    <hyperlink ref="B65:C65" location="'Tecn. Diu'!A1" display="III Ciclo y Educación Diversificada, Técnica Diurna" xr:uid="{9768F678-EBEB-48B3-8C9E-8AD932B5D135}"/>
    <hyperlink ref="B78:C78" location="'Acad. Noct'!A1" display="III Ciclo y Educación Diversificada, Académica Nocturna" xr:uid="{93148475-C8BE-4C60-8309-752166C4CD8E}"/>
    <hyperlink ref="B85:C85" location="'Tecn. Noct'!A1" display="III Ciclo y Educación Diversificada, Técnica Nocturna" xr:uid="{737103FE-B6D7-42FE-B929-156DB6AB8C9C}"/>
    <hyperlink ref="B94:C94" location="'Atenc. Direc'!A1" display="Educación Especial -Atención Directa-" xr:uid="{49D8904A-6070-485B-A449-23CFAFADC316}"/>
    <hyperlink ref="B96:B112" location="'77'!A1" display="'77'!A1" xr:uid="{6FCD0CA8-034B-4D30-B14B-C21040A20B12}"/>
    <hyperlink ref="B96" location="'79'!A1" display="'79'!A1" xr:uid="{C115D0FE-A06E-4BDE-865C-874771BCEEBB}"/>
    <hyperlink ref="B97" location="'80'!A1" display="'80'!A1" xr:uid="{7B3F60FE-2AA8-4A7A-9911-7DEB3B4E92D4}"/>
    <hyperlink ref="B98" location="'81'!A1" display="'81'!A1" xr:uid="{4EEED3C1-9DDA-4DDF-B697-EA498E100D8F}"/>
    <hyperlink ref="B99" location="'82'!A1" display="'82'!A1" xr:uid="{681E87E9-909F-4F21-9A52-220B76B89B9A}"/>
    <hyperlink ref="B100" location="'83'!A1" display="'83'!A1" xr:uid="{F4A69F0D-A950-4DD1-B553-A6985C80B6BD}"/>
    <hyperlink ref="B101" location="'84'!A1" display="'84'!A1" xr:uid="{4FCEAFC3-2C1D-460C-A82E-79320ED89D0E}"/>
    <hyperlink ref="B102" location="'85'!A1" display="'85'!A1" xr:uid="{6ED26650-37FA-40D8-9658-A3DF402F2B6A}"/>
    <hyperlink ref="B103" location="'86'!A1" display="'86'!A1" xr:uid="{23ECE7EA-DA57-4E96-A940-9F1C3B96FD29}"/>
    <hyperlink ref="B104" location="'87'!A1" display="'87'!A1" xr:uid="{10591B1E-CC9D-4915-98D9-FEFB2F2F2EF1}"/>
    <hyperlink ref="B105" location="'88'!A1" display="'88'!A1" xr:uid="{3F6FE200-DA56-4E45-8F2E-4FC469051494}"/>
    <hyperlink ref="B106" location="'89'!A1" display="'89'!A1" xr:uid="{CBAD9692-0583-48E0-8E1D-4C8256F4D044}"/>
    <hyperlink ref="B107" location="'90'!A1" display="'90'!A1" xr:uid="{768F3CC4-9E55-497C-8AAE-6F6FC3413724}"/>
    <hyperlink ref="B108" location="'91'!A1" display="'91'!A1" xr:uid="{3D46039B-17D9-41C0-A34A-942FC0C9E8AB}"/>
    <hyperlink ref="B109" location="'92'!A1" display="'92'!A1" xr:uid="{C577B707-94C1-4793-AB1E-BCA779312759}"/>
    <hyperlink ref="B110" location="'93'!A1" display="'93'!A1" xr:uid="{1EBA50FC-997D-4768-A45A-D680B339D36F}"/>
    <hyperlink ref="B111" location="'94'!A1" display="'94'!A1" xr:uid="{000FA4D4-EDDE-4BBE-80D9-8B7CE1CD475E}"/>
    <hyperlink ref="B112" location="'95'!A1" display="'95'!A1" xr:uid="{6E9D1523-E767-4A07-B852-89A0ED017166}"/>
    <hyperlink ref="B113:C113" location="CAIPAD!A1" display="Centros de Atención Integral a Personas con Discapacidad (CAIPAD)" xr:uid="{08FDCB58-EEAF-4CCF-A1E1-8912522027AE}"/>
    <hyperlink ref="B116:C116" location="'Discap. Regul'!A1" display="Estudiantes con alguna Discapacidad o Condición, en &quot;Aulas Regulares&quot;" xr:uid="{A396EDBB-21C3-4126-8345-90BF03AA92A9}"/>
    <hyperlink ref="B126:C126" location="'Aula Edad'!A1" display="Aula Edad" xr:uid="{5849B0D8-E1F2-4736-9B04-4EC89E6D36DC}"/>
    <hyperlink ref="B43" location="'35'!A1" display="'35'!A1" xr:uid="{B68E3B7E-F4BA-4FF1-A15E-A7344E84B423}"/>
    <hyperlink ref="B137" location="'116'!A1" display="'116'!A1" xr:uid="{7C893D0A-ECC7-49ED-985B-9C9E94AB69C0}"/>
    <hyperlink ref="B131:C131" location="IPEC!A1" display="Instituto Profesional de Educación Comunitaria (IPEC)" xr:uid="{BB00CFEC-A3DC-4184-BDA0-256674BB0564}"/>
    <hyperlink ref="B140:C140" location="CINDEA!A1" display="Centro Integrado de Educación de Adultos (CINDEA)" xr:uid="{2D2BEF77-4FB5-4279-A031-F0A25F064446}"/>
    <hyperlink ref="B146" location="'124'!A1" display="'124'!A1" xr:uid="{33F0958F-BBCF-4C74-B6CF-AFCD88D855B3}"/>
    <hyperlink ref="B149:C149" location="CONED!A1" display="Colegio Nacional de Educación a Distancia (CONED)" xr:uid="{19EDA255-0D52-4360-A978-0C3B936C59F3}"/>
    <hyperlink ref="B154:C154" location="'Programas EA'!A1" display="Programas de Educación Abierta" xr:uid="{305AEB7C-5AE9-4774-B036-4D52E18A9C16}"/>
    <hyperlink ref="B158:C158" location="Tasas!A1" display="Tasas de Escolaridad" xr:uid="{C3F41B88-ADB5-4BCA-BB4C-FEBE52D6DCE4}"/>
    <hyperlink ref="B168:C168" location="Extranjeros!A1" display="Estudiantes Extranjeros" xr:uid="{9F06B3F1-DB70-46B5-8316-A105061209BF}"/>
    <hyperlink ref="B177:C177" location="Refugiados!A1" display="Estudiantes Refugiados" xr:uid="{9579844A-2239-4534-AD39-2EBDA623E3A3}"/>
    <hyperlink ref="B182:C182" location="Asilo!A1" display="Estudiantes Solicitantes de Asilo" xr:uid="{9B1D329C-F4FC-4699-92D4-4FD59DF14EC4}"/>
    <hyperlink ref="B196:C196" location="'Tipo Dir.'!A1" display="Instituciones clasificadas según Tipo de Dirección" xr:uid="{A10A8DAF-ED2C-44A2-90A0-21BABC7F8847}"/>
    <hyperlink ref="B203:C203" location="Secciones!A1" display="Secciones y Promedio de Alumnos por Sección" xr:uid="{6AD8B01F-EA6D-49F5-A53C-518C42D25CB0}"/>
    <hyperlink ref="B173" location="'147'!A1" display="'147'!A1" xr:uid="{F1F80CF7-A86D-4302-9C4C-AECA996F3808}"/>
    <hyperlink ref="B180" location="'152'!A1" display="'152'!A1" xr:uid="{D4D738C2-4BD4-48A0-9771-78F6B5EBE110}"/>
    <hyperlink ref="B181" location="'153'!A1" display="'153'!A1" xr:uid="{3772A621-0EF2-435E-AEAF-E9C26B029743}"/>
    <hyperlink ref="B183" location="'154'!A1" display="'154'!A1" xr:uid="{FF8B400E-ED9E-46B4-8794-1B0443561202}"/>
    <hyperlink ref="B2:C2" location="'PORTADA '!A1" display="Portada" xr:uid="{C6B4A729-C0DB-4921-AFD1-AEFEC5E2B1D4}"/>
    <hyperlink ref="B187:C187" location="Instituciones!A1" display="Instituciones y Servicios" xr:uid="{46E26137-88BB-4704-809C-9D2CD79F1F73}"/>
  </hyperlinks>
  <printOptions horizontalCentered="1"/>
  <pageMargins left="0.39370078740157483" right="0.39370078740157483" top="0.39370078740157483" bottom="0.39370078740157483" header="0.31496062992125984" footer="0.31496062992125984"/>
  <pageSetup paperSize="172" scale="95" fitToHeight="0" orientation="landscape" r:id="rId2"/>
  <rowBreaks count="6" manualBreakCount="6">
    <brk id="30" min="1" max="2" man="1"/>
    <brk id="64" min="1" max="2" man="1"/>
    <brk id="99" min="1" max="2" man="1"/>
    <brk id="130" min="1" max="2" man="1"/>
    <brk id="163" min="1" max="2" man="1"/>
    <brk id="195" min="1"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286F-09A0-4612-97A3-F542BB57204B}">
  <sheetPr codeName="Hoja20">
    <tabColor rgb="FFAFCAFF"/>
    <pageSetUpPr fitToPage="1"/>
  </sheetPr>
  <dimension ref="A1:P44"/>
  <sheetViews>
    <sheetView showGridLines="0" showOutlineSymbols="0" showWhiteSpace="0" topLeftCell="A7" workbookViewId="0">
      <selection activeCell="A36" sqref="A36:I36"/>
    </sheetView>
  </sheetViews>
  <sheetFormatPr baseColWidth="10" defaultColWidth="11" defaultRowHeight="13" x14ac:dyDescent="0.25"/>
  <cols>
    <col min="1" max="1" width="18" style="173" customWidth="1"/>
    <col min="2" max="9" width="10.5" style="176" customWidth="1"/>
    <col min="10" max="10" width="11" style="60" customWidth="1"/>
    <col min="11" max="14" width="8.75" style="47" customWidth="1"/>
    <col min="15" max="16" width="8.75" style="8" customWidth="1"/>
    <col min="17" max="16384" width="11" style="8"/>
  </cols>
  <sheetData>
    <row r="1" spans="1:16" ht="14.5" x14ac:dyDescent="0.25">
      <c r="A1" s="416" t="s">
        <v>311</v>
      </c>
      <c r="B1" s="416"/>
      <c r="C1" s="416"/>
      <c r="D1" s="416"/>
      <c r="E1" s="416"/>
      <c r="F1" s="416"/>
      <c r="G1" s="416"/>
      <c r="H1" s="416"/>
      <c r="I1" s="416"/>
      <c r="J1" s="19"/>
    </row>
    <row r="2" spans="1:16" ht="15" customHeight="1" x14ac:dyDescent="0.25">
      <c r="A2" s="426" t="s">
        <v>219</v>
      </c>
      <c r="B2" s="426"/>
      <c r="C2" s="426"/>
      <c r="D2" s="426"/>
      <c r="E2" s="426"/>
      <c r="F2" s="426"/>
      <c r="G2" s="426"/>
      <c r="H2" s="426"/>
      <c r="I2" s="426"/>
      <c r="J2" s="91" t="s">
        <v>0</v>
      </c>
    </row>
    <row r="3" spans="1:16" ht="15" customHeight="1" x14ac:dyDescent="0.25">
      <c r="A3" s="416" t="s">
        <v>272</v>
      </c>
      <c r="B3" s="416"/>
      <c r="C3" s="416"/>
      <c r="D3" s="416"/>
      <c r="E3" s="416"/>
      <c r="F3" s="416"/>
      <c r="G3" s="416"/>
      <c r="H3" s="416"/>
      <c r="I3" s="416"/>
      <c r="J3" s="19"/>
    </row>
    <row r="4" spans="1:16" ht="14.5" x14ac:dyDescent="0.25">
      <c r="A4" s="416" t="s">
        <v>903</v>
      </c>
      <c r="B4" s="416"/>
      <c r="C4" s="416"/>
      <c r="D4" s="416"/>
      <c r="E4" s="416"/>
      <c r="F4" s="416"/>
      <c r="G4" s="416"/>
      <c r="H4" s="416"/>
      <c r="I4" s="416"/>
    </row>
    <row r="5" spans="1:16" ht="14.5" x14ac:dyDescent="0.25">
      <c r="A5" s="416" t="s">
        <v>909</v>
      </c>
      <c r="B5" s="416"/>
      <c r="C5" s="416"/>
      <c r="D5" s="416"/>
      <c r="E5" s="416"/>
      <c r="F5" s="416"/>
      <c r="G5" s="416"/>
      <c r="H5" s="416"/>
      <c r="I5" s="416"/>
      <c r="J5" s="5"/>
    </row>
    <row r="6" spans="1:16" ht="18.75" customHeight="1" x14ac:dyDescent="0.25">
      <c r="A6" s="431" t="s">
        <v>273</v>
      </c>
      <c r="B6" s="103"/>
      <c r="C6" s="103"/>
      <c r="D6" s="103"/>
      <c r="E6" s="432" t="s">
        <v>229</v>
      </c>
      <c r="F6" s="432"/>
      <c r="G6" s="432"/>
      <c r="H6" s="432"/>
      <c r="I6" s="103"/>
      <c r="J6" s="5"/>
    </row>
    <row r="7" spans="1:16" ht="27.5" x14ac:dyDescent="0.25">
      <c r="A7" s="431"/>
      <c r="B7" s="104" t="s">
        <v>188</v>
      </c>
      <c r="C7" s="105" t="s">
        <v>274</v>
      </c>
      <c r="D7" s="106" t="s">
        <v>30</v>
      </c>
      <c r="E7" s="106" t="s">
        <v>276</v>
      </c>
      <c r="F7" s="105" t="s">
        <v>277</v>
      </c>
      <c r="G7" s="105" t="s">
        <v>236</v>
      </c>
      <c r="H7" s="105" t="s">
        <v>278</v>
      </c>
      <c r="I7" s="107" t="s">
        <v>279</v>
      </c>
    </row>
    <row r="8" spans="1:16" x14ac:dyDescent="0.25">
      <c r="J8" s="5"/>
    </row>
    <row r="9" spans="1:16" s="54" customFormat="1" ht="14.25" customHeight="1" x14ac:dyDescent="0.25">
      <c r="A9" s="24" t="s">
        <v>188</v>
      </c>
      <c r="B9" s="325">
        <f>+C9+D9+E9+I9</f>
        <v>92445</v>
      </c>
      <c r="C9" s="325">
        <f t="shared" ref="C9:H9" si="0">SUM(C10:C33)</f>
        <v>19598</v>
      </c>
      <c r="D9" s="325">
        <f t="shared" si="0"/>
        <v>41255</v>
      </c>
      <c r="E9" s="325">
        <f t="shared" si="0"/>
        <v>31560</v>
      </c>
      <c r="F9" s="325">
        <f t="shared" si="0"/>
        <v>30257</v>
      </c>
      <c r="G9" s="325">
        <f t="shared" si="0"/>
        <v>1155</v>
      </c>
      <c r="H9" s="325">
        <f t="shared" si="0"/>
        <v>148</v>
      </c>
      <c r="I9" s="325">
        <f>SUM(I10:I33)</f>
        <v>32</v>
      </c>
      <c r="J9" s="5"/>
      <c r="K9" s="207"/>
      <c r="L9" s="207"/>
      <c r="M9" s="207"/>
      <c r="N9" s="207"/>
      <c r="O9" s="207"/>
      <c r="P9" s="207"/>
    </row>
    <row r="10" spans="1:16" s="54" customFormat="1" ht="14.25" customHeight="1" x14ac:dyDescent="0.25">
      <c r="A10" s="27" t="s">
        <v>280</v>
      </c>
      <c r="B10" s="326">
        <v>10094</v>
      </c>
      <c r="C10" s="326">
        <v>2206</v>
      </c>
      <c r="D10" s="326">
        <v>3862</v>
      </c>
      <c r="E10" s="326">
        <f t="shared" ref="E10:E33" si="1">SUM(F10:H10)</f>
        <v>4026</v>
      </c>
      <c r="F10" s="326">
        <v>4026</v>
      </c>
      <c r="G10" s="326" t="s">
        <v>191</v>
      </c>
      <c r="H10" s="326" t="s">
        <v>191</v>
      </c>
      <c r="I10" s="338" t="s">
        <v>191</v>
      </c>
      <c r="J10" s="5"/>
      <c r="K10" s="198"/>
      <c r="L10" s="198"/>
      <c r="M10" s="198"/>
      <c r="N10" s="198"/>
      <c r="O10" s="198"/>
      <c r="P10" s="198"/>
    </row>
    <row r="11" spans="1:16" s="54" customFormat="1" ht="14.25" customHeight="1" x14ac:dyDescent="0.25">
      <c r="A11" s="27" t="s">
        <v>281</v>
      </c>
      <c r="B11" s="326">
        <v>15801</v>
      </c>
      <c r="C11" s="326">
        <v>3116</v>
      </c>
      <c r="D11" s="326">
        <v>6888</v>
      </c>
      <c r="E11" s="326">
        <f>SUM(F11:H11)</f>
        <v>5773</v>
      </c>
      <c r="F11" s="326">
        <v>5625</v>
      </c>
      <c r="G11" s="326" t="s">
        <v>191</v>
      </c>
      <c r="H11" s="326">
        <v>148</v>
      </c>
      <c r="I11" s="71">
        <v>24</v>
      </c>
      <c r="J11" s="60"/>
      <c r="K11" s="198"/>
      <c r="L11" s="198"/>
      <c r="M11" s="198"/>
      <c r="N11" s="198"/>
      <c r="O11" s="198"/>
      <c r="P11" s="198"/>
    </row>
    <row r="12" spans="1:16" s="54" customFormat="1" ht="14.25" customHeight="1" x14ac:dyDescent="0.25">
      <c r="A12" s="27" t="s">
        <v>282</v>
      </c>
      <c r="B12" s="326">
        <v>11529</v>
      </c>
      <c r="C12" s="326">
        <v>2300</v>
      </c>
      <c r="D12" s="326">
        <v>4724</v>
      </c>
      <c r="E12" s="326">
        <f>SUM(F12:H12)</f>
        <v>4497</v>
      </c>
      <c r="F12" s="326">
        <v>4477</v>
      </c>
      <c r="G12" s="326">
        <v>20</v>
      </c>
      <c r="H12" s="326" t="s">
        <v>191</v>
      </c>
      <c r="I12" s="71">
        <v>8</v>
      </c>
      <c r="J12" s="60"/>
      <c r="K12" s="198"/>
      <c r="L12" s="198"/>
      <c r="M12" s="198"/>
      <c r="N12" s="198"/>
      <c r="O12" s="198"/>
      <c r="P12" s="198"/>
    </row>
    <row r="13" spans="1:16" s="54" customFormat="1" ht="14.25" customHeight="1" x14ac:dyDescent="0.25">
      <c r="A13" s="27" t="s">
        <v>283</v>
      </c>
      <c r="B13" s="326">
        <v>3131</v>
      </c>
      <c r="C13" s="326">
        <v>791</v>
      </c>
      <c r="D13" s="326">
        <v>1741</v>
      </c>
      <c r="E13" s="326">
        <f t="shared" si="1"/>
        <v>599</v>
      </c>
      <c r="F13" s="326">
        <v>599</v>
      </c>
      <c r="G13" s="326" t="s">
        <v>191</v>
      </c>
      <c r="H13" s="326" t="s">
        <v>191</v>
      </c>
      <c r="I13" s="87" t="s">
        <v>191</v>
      </c>
      <c r="J13" s="60"/>
      <c r="K13" s="198"/>
      <c r="L13" s="198"/>
      <c r="M13" s="198"/>
      <c r="N13" s="198"/>
      <c r="O13" s="198"/>
      <c r="P13" s="198"/>
    </row>
    <row r="14" spans="1:16" s="54" customFormat="1" ht="14.25" customHeight="1" x14ac:dyDescent="0.25">
      <c r="A14" s="27" t="s">
        <v>284</v>
      </c>
      <c r="B14" s="326">
        <v>737</v>
      </c>
      <c r="C14" s="326">
        <v>217</v>
      </c>
      <c r="D14" s="326">
        <v>333</v>
      </c>
      <c r="E14" s="326">
        <f t="shared" si="1"/>
        <v>187</v>
      </c>
      <c r="F14" s="326">
        <v>187</v>
      </c>
      <c r="G14" s="326" t="s">
        <v>191</v>
      </c>
      <c r="H14" s="326" t="s">
        <v>191</v>
      </c>
      <c r="I14" s="87" t="s">
        <v>191</v>
      </c>
      <c r="K14" s="198"/>
      <c r="L14" s="198"/>
      <c r="M14" s="198"/>
      <c r="N14" s="198"/>
      <c r="O14" s="198"/>
      <c r="P14" s="198"/>
    </row>
    <row r="15" spans="1:16" s="54" customFormat="1" ht="14.25" customHeight="1" x14ac:dyDescent="0.25">
      <c r="A15" s="27" t="s">
        <v>285</v>
      </c>
      <c r="B15" s="326">
        <v>737</v>
      </c>
      <c r="C15" s="326">
        <v>120</v>
      </c>
      <c r="D15" s="326">
        <v>361</v>
      </c>
      <c r="E15" s="326">
        <f t="shared" si="1"/>
        <v>256</v>
      </c>
      <c r="F15" s="326">
        <v>256</v>
      </c>
      <c r="G15" s="326" t="s">
        <v>191</v>
      </c>
      <c r="H15" s="326" t="s">
        <v>191</v>
      </c>
      <c r="I15" s="71" t="s">
        <v>191</v>
      </c>
      <c r="K15" s="198"/>
      <c r="L15" s="198"/>
      <c r="M15" s="198"/>
      <c r="N15" s="198"/>
      <c r="O15" s="198"/>
      <c r="P15" s="198"/>
    </row>
    <row r="16" spans="1:16" s="54" customFormat="1" ht="14.25" customHeight="1" x14ac:dyDescent="0.25">
      <c r="A16" s="27" t="s">
        <v>287</v>
      </c>
      <c r="B16" s="326">
        <v>10461</v>
      </c>
      <c r="C16" s="326">
        <v>2469</v>
      </c>
      <c r="D16" s="326">
        <v>4534</v>
      </c>
      <c r="E16" s="326">
        <f t="shared" si="1"/>
        <v>3458</v>
      </c>
      <c r="F16" s="326">
        <v>3458</v>
      </c>
      <c r="G16" s="326" t="s">
        <v>191</v>
      </c>
      <c r="H16" s="326" t="s">
        <v>191</v>
      </c>
      <c r="I16" s="326" t="s">
        <v>191</v>
      </c>
      <c r="K16" s="198"/>
      <c r="L16" s="198"/>
      <c r="M16" s="198"/>
      <c r="N16" s="198"/>
      <c r="O16" s="198"/>
      <c r="P16" s="198"/>
    </row>
    <row r="17" spans="1:16" s="54" customFormat="1" ht="14.25" customHeight="1" x14ac:dyDescent="0.25">
      <c r="A17" s="27" t="s">
        <v>288</v>
      </c>
      <c r="B17" s="326">
        <v>2159</v>
      </c>
      <c r="C17" s="326">
        <v>565</v>
      </c>
      <c r="D17" s="326">
        <v>1081</v>
      </c>
      <c r="E17" s="326">
        <f t="shared" si="1"/>
        <v>513</v>
      </c>
      <c r="F17" s="326">
        <v>513</v>
      </c>
      <c r="G17" s="326" t="s">
        <v>191</v>
      </c>
      <c r="H17" s="326" t="s">
        <v>191</v>
      </c>
      <c r="I17" s="326" t="s">
        <v>191</v>
      </c>
      <c r="K17" s="198"/>
      <c r="L17" s="198"/>
      <c r="M17" s="198"/>
      <c r="N17" s="198"/>
      <c r="O17" s="198"/>
      <c r="P17" s="198"/>
    </row>
    <row r="18" spans="1:16" s="54" customFormat="1" ht="14.25" customHeight="1" x14ac:dyDescent="0.25">
      <c r="A18" s="27" t="s">
        <v>289</v>
      </c>
      <c r="B18" s="326">
        <v>2075</v>
      </c>
      <c r="C18" s="326">
        <v>344</v>
      </c>
      <c r="D18" s="326">
        <v>795</v>
      </c>
      <c r="E18" s="326">
        <f t="shared" si="1"/>
        <v>936</v>
      </c>
      <c r="F18" s="326">
        <v>498</v>
      </c>
      <c r="G18" s="326">
        <v>438</v>
      </c>
      <c r="H18" s="326" t="s">
        <v>191</v>
      </c>
      <c r="I18" s="326" t="s">
        <v>191</v>
      </c>
      <c r="K18" s="198"/>
      <c r="L18" s="198"/>
      <c r="M18" s="198"/>
      <c r="N18" s="198"/>
      <c r="O18" s="198"/>
      <c r="P18" s="198"/>
    </row>
    <row r="19" spans="1:16" s="54" customFormat="1" ht="14.25" customHeight="1" x14ac:dyDescent="0.25">
      <c r="A19" s="27" t="s">
        <v>291</v>
      </c>
      <c r="B19" s="326">
        <v>6330</v>
      </c>
      <c r="C19" s="326">
        <v>1616</v>
      </c>
      <c r="D19" s="326">
        <v>3110</v>
      </c>
      <c r="E19" s="326">
        <f t="shared" si="1"/>
        <v>1604</v>
      </c>
      <c r="F19" s="326">
        <v>1604</v>
      </c>
      <c r="G19" s="326" t="s">
        <v>191</v>
      </c>
      <c r="H19" s="326" t="s">
        <v>191</v>
      </c>
      <c r="I19" s="326" t="s">
        <v>191</v>
      </c>
      <c r="J19" s="202"/>
      <c r="K19" s="198"/>
      <c r="L19" s="198"/>
      <c r="M19" s="198"/>
      <c r="N19" s="198"/>
      <c r="O19" s="198"/>
      <c r="P19" s="198"/>
    </row>
    <row r="20" spans="1:16" s="54" customFormat="1" ht="14.25" customHeight="1" x14ac:dyDescent="0.25">
      <c r="A20" s="27" t="s">
        <v>292</v>
      </c>
      <c r="B20" s="326">
        <v>539</v>
      </c>
      <c r="C20" s="326">
        <v>81</v>
      </c>
      <c r="D20" s="326">
        <v>224</v>
      </c>
      <c r="E20" s="326">
        <f t="shared" si="1"/>
        <v>234</v>
      </c>
      <c r="F20" s="326">
        <v>234</v>
      </c>
      <c r="G20" s="326" t="s">
        <v>191</v>
      </c>
      <c r="H20" s="326" t="s">
        <v>191</v>
      </c>
      <c r="I20" s="326" t="s">
        <v>191</v>
      </c>
      <c r="K20" s="198"/>
      <c r="L20" s="198"/>
      <c r="M20" s="198"/>
      <c r="N20" s="198"/>
      <c r="O20" s="198"/>
      <c r="P20" s="198"/>
    </row>
    <row r="21" spans="1:16" s="54" customFormat="1" ht="14.25" customHeight="1" x14ac:dyDescent="0.25">
      <c r="A21" s="27" t="s">
        <v>293</v>
      </c>
      <c r="B21" s="326">
        <v>13684</v>
      </c>
      <c r="C21" s="326">
        <v>2924</v>
      </c>
      <c r="D21" s="326">
        <v>6573</v>
      </c>
      <c r="E21" s="326">
        <f t="shared" si="1"/>
        <v>4187</v>
      </c>
      <c r="F21" s="326">
        <v>3490</v>
      </c>
      <c r="G21" s="326">
        <v>697</v>
      </c>
      <c r="H21" s="326" t="s">
        <v>191</v>
      </c>
      <c r="I21" s="326" t="s">
        <v>191</v>
      </c>
      <c r="K21" s="198"/>
      <c r="L21" s="198"/>
      <c r="M21" s="198"/>
      <c r="N21" s="198"/>
      <c r="O21" s="198"/>
      <c r="P21" s="198"/>
    </row>
    <row r="22" spans="1:16" s="54" customFormat="1" ht="14.25" customHeight="1" x14ac:dyDescent="0.25">
      <c r="A22" s="27" t="s">
        <v>294</v>
      </c>
      <c r="B22" s="326">
        <v>141</v>
      </c>
      <c r="C22" s="326">
        <v>12</v>
      </c>
      <c r="D22" s="326">
        <v>47</v>
      </c>
      <c r="E22" s="326">
        <f t="shared" si="1"/>
        <v>82</v>
      </c>
      <c r="F22" s="326">
        <v>82</v>
      </c>
      <c r="G22" s="326" t="s">
        <v>191</v>
      </c>
      <c r="H22" s="326" t="s">
        <v>191</v>
      </c>
      <c r="I22" s="326" t="s">
        <v>191</v>
      </c>
      <c r="K22" s="198"/>
      <c r="L22" s="198"/>
      <c r="M22" s="198"/>
      <c r="N22" s="198"/>
      <c r="O22" s="198"/>
      <c r="P22" s="198"/>
    </row>
    <row r="23" spans="1:16" s="54" customFormat="1" ht="14.25" customHeight="1" x14ac:dyDescent="0.25">
      <c r="A23" s="27" t="s">
        <v>295</v>
      </c>
      <c r="B23" s="326">
        <v>1848</v>
      </c>
      <c r="C23" s="326">
        <v>396</v>
      </c>
      <c r="D23" s="326">
        <v>722</v>
      </c>
      <c r="E23" s="326">
        <f t="shared" si="1"/>
        <v>730</v>
      </c>
      <c r="F23" s="326">
        <v>730</v>
      </c>
      <c r="G23" s="326" t="s">
        <v>191</v>
      </c>
      <c r="H23" s="326" t="s">
        <v>191</v>
      </c>
      <c r="I23" s="326" t="s">
        <v>191</v>
      </c>
      <c r="J23" s="202"/>
      <c r="K23" s="198"/>
      <c r="L23" s="198"/>
      <c r="M23" s="198"/>
      <c r="N23" s="198"/>
      <c r="O23" s="198"/>
      <c r="P23" s="198"/>
    </row>
    <row r="24" spans="1:16" s="54" customFormat="1" ht="14.25" customHeight="1" x14ac:dyDescent="0.25">
      <c r="A24" s="27" t="s">
        <v>296</v>
      </c>
      <c r="B24" s="326">
        <v>1225</v>
      </c>
      <c r="C24" s="326">
        <v>356</v>
      </c>
      <c r="D24" s="326">
        <v>572</v>
      </c>
      <c r="E24" s="326">
        <f t="shared" si="1"/>
        <v>297</v>
      </c>
      <c r="F24" s="326">
        <v>297</v>
      </c>
      <c r="G24" s="326" t="s">
        <v>191</v>
      </c>
      <c r="H24" s="326" t="s">
        <v>191</v>
      </c>
      <c r="I24" s="326" t="s">
        <v>191</v>
      </c>
      <c r="K24" s="198"/>
      <c r="L24" s="198"/>
      <c r="M24" s="198"/>
      <c r="N24" s="198"/>
      <c r="O24" s="198"/>
      <c r="P24" s="198"/>
    </row>
    <row r="25" spans="1:16" s="54" customFormat="1" ht="14.25" customHeight="1" x14ac:dyDescent="0.25">
      <c r="A25" s="27" t="s">
        <v>297</v>
      </c>
      <c r="B25" s="326">
        <v>3385</v>
      </c>
      <c r="C25" s="326">
        <v>469</v>
      </c>
      <c r="D25" s="326">
        <v>1560</v>
      </c>
      <c r="E25" s="326">
        <f t="shared" si="1"/>
        <v>1356</v>
      </c>
      <c r="F25" s="326">
        <v>1356</v>
      </c>
      <c r="G25" s="326" t="s">
        <v>191</v>
      </c>
      <c r="H25" s="326" t="s">
        <v>191</v>
      </c>
      <c r="I25" s="326" t="s">
        <v>191</v>
      </c>
      <c r="K25" s="198"/>
      <c r="L25" s="198"/>
      <c r="M25" s="198"/>
      <c r="N25" s="198"/>
      <c r="O25" s="198"/>
      <c r="P25" s="198"/>
    </row>
    <row r="26" spans="1:16" s="54" customFormat="1" ht="14.25" customHeight="1" x14ac:dyDescent="0.25">
      <c r="A26" s="27" t="s">
        <v>298</v>
      </c>
      <c r="B26" s="326">
        <v>438</v>
      </c>
      <c r="C26" s="326">
        <v>148</v>
      </c>
      <c r="D26" s="326">
        <v>167</v>
      </c>
      <c r="E26" s="326">
        <f t="shared" si="1"/>
        <v>123</v>
      </c>
      <c r="F26" s="326">
        <v>123</v>
      </c>
      <c r="G26" s="326" t="s">
        <v>191</v>
      </c>
      <c r="H26" s="326" t="s">
        <v>191</v>
      </c>
      <c r="I26" s="326" t="s">
        <v>191</v>
      </c>
      <c r="K26" s="198"/>
      <c r="L26" s="198"/>
      <c r="M26" s="198"/>
      <c r="N26" s="198"/>
      <c r="O26" s="198"/>
      <c r="P26" s="198"/>
    </row>
    <row r="27" spans="1:16" s="54" customFormat="1" ht="14.25" customHeight="1" x14ac:dyDescent="0.25">
      <c r="A27" s="27" t="s">
        <v>299</v>
      </c>
      <c r="B27" s="326">
        <v>2024</v>
      </c>
      <c r="C27" s="326">
        <v>344</v>
      </c>
      <c r="D27" s="326">
        <v>1003</v>
      </c>
      <c r="E27" s="326">
        <f t="shared" si="1"/>
        <v>677</v>
      </c>
      <c r="F27" s="326">
        <v>677</v>
      </c>
      <c r="G27" s="326" t="s">
        <v>191</v>
      </c>
      <c r="H27" s="326" t="s">
        <v>191</v>
      </c>
      <c r="I27" s="326" t="s">
        <v>191</v>
      </c>
      <c r="K27" s="198"/>
      <c r="L27" s="198"/>
      <c r="M27" s="198"/>
      <c r="N27" s="198"/>
      <c r="O27" s="198"/>
      <c r="P27" s="198"/>
    </row>
    <row r="28" spans="1:16" s="54" customFormat="1" ht="14.25" customHeight="1" x14ac:dyDescent="0.25">
      <c r="A28" s="27" t="s">
        <v>300</v>
      </c>
      <c r="B28" s="326">
        <v>505</v>
      </c>
      <c r="C28" s="326">
        <v>45</v>
      </c>
      <c r="D28" s="326">
        <v>207</v>
      </c>
      <c r="E28" s="326">
        <f t="shared" si="1"/>
        <v>253</v>
      </c>
      <c r="F28" s="326">
        <v>253</v>
      </c>
      <c r="G28" s="326" t="s">
        <v>191</v>
      </c>
      <c r="H28" s="326" t="s">
        <v>191</v>
      </c>
      <c r="I28" s="326" t="s">
        <v>191</v>
      </c>
      <c r="K28" s="198"/>
      <c r="L28" s="198"/>
      <c r="M28" s="198"/>
      <c r="N28" s="198"/>
      <c r="O28" s="198"/>
      <c r="P28" s="198"/>
    </row>
    <row r="29" spans="1:16" s="54" customFormat="1" ht="14.25" customHeight="1" x14ac:dyDescent="0.25">
      <c r="A29" s="27" t="s">
        <v>301</v>
      </c>
      <c r="B29" s="326">
        <v>1103</v>
      </c>
      <c r="C29" s="326">
        <v>249</v>
      </c>
      <c r="D29" s="326">
        <v>524</v>
      </c>
      <c r="E29" s="326">
        <f t="shared" si="1"/>
        <v>330</v>
      </c>
      <c r="F29" s="326">
        <v>330</v>
      </c>
      <c r="G29" s="326" t="s">
        <v>191</v>
      </c>
      <c r="H29" s="326" t="s">
        <v>191</v>
      </c>
      <c r="I29" s="326" t="s">
        <v>191</v>
      </c>
      <c r="K29" s="198"/>
      <c r="L29" s="198"/>
      <c r="M29" s="198"/>
      <c r="N29" s="198"/>
      <c r="O29" s="198"/>
      <c r="P29" s="198"/>
    </row>
    <row r="30" spans="1:16" s="54" customFormat="1" ht="14.25" customHeight="1" x14ac:dyDescent="0.25">
      <c r="A30" s="27" t="s">
        <v>302</v>
      </c>
      <c r="B30" s="326">
        <v>309</v>
      </c>
      <c r="C30" s="326">
        <v>50</v>
      </c>
      <c r="D30" s="326">
        <v>162</v>
      </c>
      <c r="E30" s="326">
        <f t="shared" si="1"/>
        <v>97</v>
      </c>
      <c r="F30" s="326">
        <v>97</v>
      </c>
      <c r="G30" s="326" t="s">
        <v>191</v>
      </c>
      <c r="H30" s="326" t="s">
        <v>191</v>
      </c>
      <c r="I30" s="326" t="s">
        <v>191</v>
      </c>
      <c r="K30" s="198"/>
      <c r="L30" s="198"/>
      <c r="M30" s="198"/>
      <c r="N30" s="198"/>
      <c r="O30" s="198"/>
      <c r="P30" s="198"/>
    </row>
    <row r="31" spans="1:16" s="54" customFormat="1" ht="14.25" customHeight="1" x14ac:dyDescent="0.25">
      <c r="A31" s="27" t="s">
        <v>303</v>
      </c>
      <c r="B31" s="326">
        <v>435</v>
      </c>
      <c r="C31" s="326">
        <v>37</v>
      </c>
      <c r="D31" s="326">
        <v>251</v>
      </c>
      <c r="E31" s="326">
        <f t="shared" si="1"/>
        <v>147</v>
      </c>
      <c r="F31" s="326">
        <v>147</v>
      </c>
      <c r="G31" s="326" t="s">
        <v>191</v>
      </c>
      <c r="H31" s="326" t="s">
        <v>191</v>
      </c>
      <c r="I31" s="326" t="s">
        <v>191</v>
      </c>
      <c r="K31" s="198"/>
      <c r="L31" s="198"/>
      <c r="M31" s="198"/>
      <c r="N31" s="198"/>
      <c r="O31" s="198"/>
      <c r="P31" s="198"/>
    </row>
    <row r="32" spans="1:16" s="54" customFormat="1" ht="14.25" customHeight="1" x14ac:dyDescent="0.25">
      <c r="A32" s="27" t="s">
        <v>304</v>
      </c>
      <c r="B32" s="326">
        <v>1597</v>
      </c>
      <c r="C32" s="326">
        <v>222</v>
      </c>
      <c r="D32" s="326">
        <v>801</v>
      </c>
      <c r="E32" s="326">
        <f t="shared" si="1"/>
        <v>574</v>
      </c>
      <c r="F32" s="326">
        <v>574</v>
      </c>
      <c r="G32" s="326" t="s">
        <v>191</v>
      </c>
      <c r="H32" s="326" t="s">
        <v>191</v>
      </c>
      <c r="I32" s="326" t="s">
        <v>191</v>
      </c>
      <c r="K32" s="198"/>
      <c r="L32" s="198"/>
      <c r="M32" s="198"/>
      <c r="N32" s="198"/>
      <c r="O32" s="198"/>
      <c r="P32" s="198"/>
    </row>
    <row r="33" spans="1:16" s="54" customFormat="1" ht="14.25" customHeight="1" thickBot="1" x14ac:dyDescent="0.3">
      <c r="A33" s="27" t="s">
        <v>305</v>
      </c>
      <c r="B33" s="337">
        <v>2158</v>
      </c>
      <c r="C33" s="337">
        <v>521</v>
      </c>
      <c r="D33" s="337">
        <v>1013</v>
      </c>
      <c r="E33" s="337">
        <f t="shared" si="1"/>
        <v>624</v>
      </c>
      <c r="F33" s="337">
        <v>624</v>
      </c>
      <c r="G33" s="337" t="s">
        <v>191</v>
      </c>
      <c r="H33" s="337" t="s">
        <v>191</v>
      </c>
      <c r="I33" s="337" t="s">
        <v>191</v>
      </c>
      <c r="K33" s="198"/>
      <c r="L33" s="198"/>
      <c r="M33" s="198"/>
      <c r="N33" s="198"/>
      <c r="O33" s="198"/>
      <c r="P33" s="198"/>
    </row>
    <row r="34" spans="1:16" ht="15" customHeight="1" x14ac:dyDescent="0.25">
      <c r="A34" s="415" t="s">
        <v>307</v>
      </c>
      <c r="B34" s="415"/>
      <c r="C34" s="415"/>
      <c r="D34" s="415"/>
      <c r="E34" s="415"/>
      <c r="F34" s="415"/>
      <c r="G34" s="415"/>
      <c r="H34" s="415"/>
      <c r="I34" s="415"/>
      <c r="J34" s="54"/>
    </row>
    <row r="35" spans="1:16" ht="15" customHeight="1" x14ac:dyDescent="0.25">
      <c r="A35" s="433" t="s">
        <v>308</v>
      </c>
      <c r="B35" s="433"/>
      <c r="C35" s="433"/>
      <c r="D35" s="433"/>
      <c r="E35" s="433"/>
      <c r="F35" s="433"/>
      <c r="G35" s="433"/>
      <c r="H35" s="433"/>
      <c r="I35" s="433"/>
      <c r="J35" s="54"/>
    </row>
    <row r="36" spans="1:16" ht="27.75" customHeight="1" x14ac:dyDescent="0.25">
      <c r="A36" s="414" t="s">
        <v>309</v>
      </c>
      <c r="B36" s="414"/>
      <c r="C36" s="414"/>
      <c r="D36" s="414"/>
      <c r="E36" s="414"/>
      <c r="F36" s="414"/>
      <c r="G36" s="414"/>
      <c r="H36" s="414"/>
      <c r="I36" s="414"/>
      <c r="J36" s="54"/>
    </row>
    <row r="37" spans="1:16" s="60" customFormat="1" ht="15" customHeight="1" x14ac:dyDescent="0.25">
      <c r="A37" s="179" t="s">
        <v>262</v>
      </c>
      <c r="B37" s="206"/>
      <c r="C37" s="206"/>
      <c r="D37" s="206"/>
      <c r="E37" s="206"/>
      <c r="F37" s="206"/>
      <c r="G37" s="206"/>
      <c r="H37" s="206"/>
      <c r="I37" s="206"/>
      <c r="J37" s="54"/>
      <c r="K37" s="206"/>
      <c r="L37" s="206"/>
      <c r="M37" s="206"/>
      <c r="N37" s="206"/>
      <c r="O37" s="206"/>
      <c r="P37" s="206"/>
    </row>
    <row r="38" spans="1:16" x14ac:dyDescent="0.25">
      <c r="J38" s="54"/>
    </row>
    <row r="39" spans="1:16" x14ac:dyDescent="0.25">
      <c r="J39" s="54"/>
    </row>
    <row r="40" spans="1:16" x14ac:dyDescent="0.25">
      <c r="J40" s="54"/>
    </row>
    <row r="41" spans="1:16" x14ac:dyDescent="0.25">
      <c r="J41" s="202"/>
    </row>
    <row r="42" spans="1:16" x14ac:dyDescent="0.25">
      <c r="J42" s="54"/>
    </row>
    <row r="43" spans="1:16" x14ac:dyDescent="0.25">
      <c r="J43" s="54"/>
    </row>
    <row r="44" spans="1:16" x14ac:dyDescent="0.25">
      <c r="J44" s="54"/>
    </row>
  </sheetData>
  <mergeCells count="10">
    <mergeCell ref="A36:I36"/>
    <mergeCell ref="A1:I1"/>
    <mergeCell ref="A2:I2"/>
    <mergeCell ref="A3:I3"/>
    <mergeCell ref="A4:I4"/>
    <mergeCell ref="A5:I5"/>
    <mergeCell ref="A6:A7"/>
    <mergeCell ref="E6:H6"/>
    <mergeCell ref="A34:I34"/>
    <mergeCell ref="A35:I35"/>
  </mergeCells>
  <hyperlinks>
    <hyperlink ref="J2" location="Contenido!A1" display="Contenido" xr:uid="{900F41A1-FFFE-4A8B-B863-70A02ECB4A1F}"/>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E2254-8B1B-4765-84B2-94FD2E06B934}">
  <sheetPr codeName="Hoja198">
    <tabColor rgb="FFAFCAFF"/>
    <pageSetUpPr fitToPage="1"/>
  </sheetPr>
  <dimension ref="A1:R50"/>
  <sheetViews>
    <sheetView showGridLines="0" showOutlineSymbols="0" showWhiteSpace="0" topLeftCell="A17" zoomScaleNormal="100" workbookViewId="0">
      <selection activeCell="F48" sqref="F48"/>
    </sheetView>
  </sheetViews>
  <sheetFormatPr baseColWidth="10" defaultColWidth="11" defaultRowHeight="13" x14ac:dyDescent="0.25"/>
  <cols>
    <col min="1" max="1" width="20.33203125" style="173" customWidth="1"/>
    <col min="2" max="8" width="10.33203125" style="180" customWidth="1"/>
    <col min="9" max="16384" width="11" style="8"/>
  </cols>
  <sheetData>
    <row r="1" spans="1:15" ht="14.5" x14ac:dyDescent="0.25">
      <c r="A1" s="416" t="s">
        <v>871</v>
      </c>
      <c r="B1" s="416"/>
      <c r="C1" s="416"/>
      <c r="D1" s="416"/>
      <c r="E1" s="416"/>
      <c r="F1" s="416"/>
      <c r="G1" s="416"/>
      <c r="H1" s="416"/>
      <c r="I1" s="19"/>
    </row>
    <row r="2" spans="1:15" ht="15" customHeight="1" x14ac:dyDescent="0.25">
      <c r="A2" s="416" t="s">
        <v>864</v>
      </c>
      <c r="B2" s="416"/>
      <c r="C2" s="416"/>
      <c r="D2" s="416"/>
      <c r="E2" s="416"/>
      <c r="F2" s="416"/>
      <c r="G2" s="416"/>
      <c r="H2" s="416"/>
      <c r="I2" s="91" t="s">
        <v>0</v>
      </c>
    </row>
    <row r="3" spans="1:15" ht="15" customHeight="1" x14ac:dyDescent="0.25">
      <c r="A3" s="416" t="s">
        <v>865</v>
      </c>
      <c r="B3" s="416"/>
      <c r="C3" s="416"/>
      <c r="D3" s="416"/>
      <c r="E3" s="416"/>
      <c r="F3" s="416"/>
      <c r="G3" s="416"/>
      <c r="H3" s="416"/>
      <c r="I3" s="6"/>
    </row>
    <row r="4" spans="1:15" ht="14.5" x14ac:dyDescent="0.25">
      <c r="A4" s="416" t="s">
        <v>900</v>
      </c>
      <c r="B4" s="416"/>
      <c r="C4" s="416"/>
      <c r="D4" s="416"/>
      <c r="E4" s="416"/>
      <c r="F4" s="416"/>
      <c r="G4" s="416"/>
      <c r="H4" s="416"/>
    </row>
    <row r="5" spans="1:15" ht="14.5" x14ac:dyDescent="0.25">
      <c r="A5" s="416" t="s">
        <v>909</v>
      </c>
      <c r="B5" s="416"/>
      <c r="C5" s="416"/>
      <c r="D5" s="416"/>
      <c r="E5" s="416"/>
      <c r="F5" s="416"/>
      <c r="G5" s="416"/>
      <c r="H5" s="416"/>
    </row>
    <row r="6" spans="1:15" x14ac:dyDescent="0.25">
      <c r="A6" s="515" t="s">
        <v>868</v>
      </c>
      <c r="B6" s="515"/>
      <c r="C6" s="515"/>
      <c r="D6" s="515"/>
      <c r="E6" s="515"/>
      <c r="F6" s="515"/>
      <c r="G6" s="515"/>
      <c r="H6" s="515"/>
    </row>
    <row r="7" spans="1:15" ht="18.75" customHeight="1" x14ac:dyDescent="0.25">
      <c r="A7" s="511" t="s">
        <v>273</v>
      </c>
      <c r="B7" s="316"/>
      <c r="C7" s="504" t="s">
        <v>866</v>
      </c>
      <c r="D7" s="504"/>
      <c r="E7" s="504"/>
      <c r="F7" s="504"/>
      <c r="G7" s="504"/>
      <c r="H7" s="504"/>
    </row>
    <row r="8" spans="1:15" ht="18.75" customHeight="1" x14ac:dyDescent="0.25">
      <c r="A8" s="511"/>
      <c r="B8" s="381" t="s">
        <v>188</v>
      </c>
      <c r="C8" s="96" t="s">
        <v>837</v>
      </c>
      <c r="D8" s="96" t="s">
        <v>838</v>
      </c>
      <c r="E8" s="96" t="s">
        <v>839</v>
      </c>
      <c r="F8" s="96" t="s">
        <v>840</v>
      </c>
      <c r="G8" s="96" t="s">
        <v>841</v>
      </c>
      <c r="H8" s="96" t="s">
        <v>842</v>
      </c>
    </row>
    <row r="9" spans="1:15" x14ac:dyDescent="0.25">
      <c r="B9" s="174"/>
      <c r="C9" s="174"/>
      <c r="D9" s="174"/>
      <c r="E9" s="174"/>
      <c r="F9" s="174"/>
      <c r="G9" s="174"/>
      <c r="H9" s="174"/>
      <c r="I9" s="7"/>
    </row>
    <row r="10" spans="1:15" ht="15" customHeight="1" x14ac:dyDescent="0.25">
      <c r="A10" s="157" t="s">
        <v>188</v>
      </c>
      <c r="B10" s="67">
        <v>100</v>
      </c>
      <c r="C10" s="67">
        <v>3.8262663600610347</v>
      </c>
      <c r="D10" s="67">
        <v>12.519825492682299</v>
      </c>
      <c r="E10" s="67">
        <v>19.043863230964302</v>
      </c>
      <c r="F10" s="67">
        <v>24.33324020545443</v>
      </c>
      <c r="G10" s="67">
        <v>29.817970815155487</v>
      </c>
      <c r="H10" s="67">
        <v>10.458833895682448</v>
      </c>
      <c r="I10" s="7"/>
      <c r="J10" s="25"/>
      <c r="K10" s="25"/>
      <c r="L10" s="158"/>
      <c r="M10" s="25"/>
      <c r="N10" s="25"/>
      <c r="O10" s="25"/>
    </row>
    <row r="11" spans="1:15" x14ac:dyDescent="0.25">
      <c r="A11" s="93" t="s">
        <v>280</v>
      </c>
      <c r="B11" s="68">
        <v>100</v>
      </c>
      <c r="C11" s="68" t="s">
        <v>191</v>
      </c>
      <c r="D11" s="68" t="s">
        <v>191</v>
      </c>
      <c r="E11" s="68">
        <v>5.7533888331953102</v>
      </c>
      <c r="F11" s="68">
        <v>15.677984570457221</v>
      </c>
      <c r="G11" s="68">
        <v>41.908207296343107</v>
      </c>
      <c r="H11" s="68">
        <v>36.660419300004357</v>
      </c>
      <c r="I11" s="7"/>
      <c r="J11" s="7"/>
      <c r="K11" s="7"/>
      <c r="M11" s="7"/>
      <c r="N11" s="7"/>
      <c r="O11" s="7"/>
    </row>
    <row r="12" spans="1:15" x14ac:dyDescent="0.25">
      <c r="A12" s="93" t="s">
        <v>281</v>
      </c>
      <c r="B12" s="68">
        <v>100.00000000000001</v>
      </c>
      <c r="C12" s="68">
        <v>6.9544749371422451E-2</v>
      </c>
      <c r="D12" s="68">
        <v>0.35842293906810035</v>
      </c>
      <c r="E12" s="68">
        <v>8.5593537687904568</v>
      </c>
      <c r="F12" s="68">
        <v>22.109880704006848</v>
      </c>
      <c r="G12" s="68">
        <v>53.051944578184354</v>
      </c>
      <c r="H12" s="68">
        <v>15.850853260578827</v>
      </c>
      <c r="I12" s="7"/>
      <c r="J12" s="7"/>
      <c r="K12" s="7"/>
      <c r="M12" s="7"/>
      <c r="N12" s="7"/>
      <c r="O12" s="7"/>
    </row>
    <row r="13" spans="1:15" x14ac:dyDescent="0.25">
      <c r="A13" s="93" t="s">
        <v>282</v>
      </c>
      <c r="B13" s="68">
        <v>100</v>
      </c>
      <c r="C13" s="68">
        <v>4.0255623207366781E-2</v>
      </c>
      <c r="D13" s="68">
        <v>1.0617420620942988</v>
      </c>
      <c r="E13" s="68">
        <v>3.8595078750062899</v>
      </c>
      <c r="F13" s="68">
        <v>12.519498817491067</v>
      </c>
      <c r="G13" s="68">
        <v>44.38182458612188</v>
      </c>
      <c r="H13" s="68">
        <v>38.137171036079103</v>
      </c>
      <c r="I13" s="7"/>
      <c r="J13" s="7"/>
      <c r="K13" s="7"/>
      <c r="M13" s="7"/>
      <c r="N13" s="7"/>
      <c r="O13" s="7"/>
    </row>
    <row r="14" spans="1:15" x14ac:dyDescent="0.25">
      <c r="A14" s="93" t="s">
        <v>283</v>
      </c>
      <c r="B14" s="68">
        <v>100</v>
      </c>
      <c r="C14" s="68">
        <v>2.0115166134931131</v>
      </c>
      <c r="D14" s="68">
        <v>6.2796669519881725</v>
      </c>
      <c r="E14" s="68">
        <v>7.318496615049412</v>
      </c>
      <c r="F14" s="68">
        <v>15.142790444323397</v>
      </c>
      <c r="G14" s="68">
        <v>42.59979768111431</v>
      </c>
      <c r="H14" s="68">
        <v>26.647731694031595</v>
      </c>
      <c r="I14" s="7"/>
      <c r="J14" s="7"/>
      <c r="K14" s="7"/>
      <c r="M14" s="7"/>
      <c r="N14" s="7"/>
      <c r="O14" s="7"/>
    </row>
    <row r="15" spans="1:15" x14ac:dyDescent="0.25">
      <c r="A15" s="93" t="s">
        <v>284</v>
      </c>
      <c r="B15" s="68">
        <v>99.999999999999986</v>
      </c>
      <c r="C15" s="68">
        <v>11.262848751835536</v>
      </c>
      <c r="D15" s="68">
        <v>17.562408223201174</v>
      </c>
      <c r="E15" s="68">
        <v>27.91483113069016</v>
      </c>
      <c r="F15" s="68">
        <v>25.961820851688692</v>
      </c>
      <c r="G15" s="68">
        <v>17.298091042584435</v>
      </c>
      <c r="H15" s="68" t="s">
        <v>191</v>
      </c>
      <c r="I15" s="7"/>
      <c r="J15" s="7"/>
      <c r="K15" s="7"/>
      <c r="M15" s="7"/>
      <c r="N15" s="7"/>
      <c r="O15" s="7"/>
    </row>
    <row r="16" spans="1:15" x14ac:dyDescent="0.25">
      <c r="A16" s="93" t="s">
        <v>285</v>
      </c>
      <c r="B16" s="68">
        <v>100</v>
      </c>
      <c r="C16" s="68">
        <v>6.9647362553541035</v>
      </c>
      <c r="D16" s="68">
        <v>24.373643137945198</v>
      </c>
      <c r="E16" s="68">
        <v>27.38367658276125</v>
      </c>
      <c r="F16" s="68">
        <v>35.797688200434195</v>
      </c>
      <c r="G16" s="68">
        <v>5.4802558235052512</v>
      </c>
      <c r="H16" s="68" t="s">
        <v>191</v>
      </c>
      <c r="I16" s="7"/>
      <c r="J16" s="7"/>
      <c r="K16" s="7"/>
      <c r="M16" s="7"/>
      <c r="N16" s="7"/>
      <c r="O16" s="7"/>
    </row>
    <row r="17" spans="1:15" x14ac:dyDescent="0.25">
      <c r="A17" s="93" t="s">
        <v>286</v>
      </c>
      <c r="B17" s="68">
        <v>100</v>
      </c>
      <c r="C17" s="68">
        <v>9.874572405929305</v>
      </c>
      <c r="D17" s="68">
        <v>30.695553021664768</v>
      </c>
      <c r="E17" s="68">
        <v>20.820980615735461</v>
      </c>
      <c r="F17" s="68">
        <v>18.814139110604334</v>
      </c>
      <c r="G17" s="68">
        <v>19.794754846066134</v>
      </c>
      <c r="H17" s="68" t="s">
        <v>191</v>
      </c>
      <c r="I17" s="7"/>
      <c r="J17" s="7"/>
      <c r="K17" s="7"/>
      <c r="M17" s="7"/>
      <c r="N17" s="7"/>
      <c r="O17" s="7"/>
    </row>
    <row r="18" spans="1:15" x14ac:dyDescent="0.25">
      <c r="A18" s="93" t="s">
        <v>287</v>
      </c>
      <c r="B18" s="68">
        <v>100</v>
      </c>
      <c r="C18" s="68">
        <v>0.3683919690550746</v>
      </c>
      <c r="D18" s="68">
        <v>4.21578559587401</v>
      </c>
      <c r="E18" s="68">
        <v>15.299778964818566</v>
      </c>
      <c r="F18" s="68">
        <v>26.639344262295083</v>
      </c>
      <c r="G18" s="68">
        <v>35.876772886351077</v>
      </c>
      <c r="H18" s="68">
        <v>17.599926321606187</v>
      </c>
      <c r="I18" s="7"/>
      <c r="J18" s="7"/>
      <c r="K18" s="7"/>
      <c r="M18" s="7"/>
      <c r="N18" s="7"/>
      <c r="O18" s="7"/>
    </row>
    <row r="19" spans="1:15" x14ac:dyDescent="0.25">
      <c r="A19" s="93" t="s">
        <v>288</v>
      </c>
      <c r="B19" s="68">
        <v>100</v>
      </c>
      <c r="C19" s="68">
        <v>2.1680622009569377</v>
      </c>
      <c r="D19" s="68">
        <v>12.679425837320574</v>
      </c>
      <c r="E19" s="68">
        <v>31.11044657097289</v>
      </c>
      <c r="F19" s="68">
        <v>34.370015948963314</v>
      </c>
      <c r="G19" s="68">
        <v>19.672049441786285</v>
      </c>
      <c r="H19" s="68" t="s">
        <v>191</v>
      </c>
      <c r="I19" s="7"/>
      <c r="J19" s="7"/>
      <c r="K19" s="7"/>
      <c r="M19" s="7"/>
      <c r="N19" s="7"/>
      <c r="O19" s="7"/>
    </row>
    <row r="20" spans="1:15" x14ac:dyDescent="0.25">
      <c r="A20" s="93" t="s">
        <v>289</v>
      </c>
      <c r="B20" s="68">
        <v>100</v>
      </c>
      <c r="C20" s="68">
        <v>3.2041139240506324</v>
      </c>
      <c r="D20" s="68">
        <v>17.094693281402144</v>
      </c>
      <c r="E20" s="68">
        <v>27.31560370009737</v>
      </c>
      <c r="F20" s="68">
        <v>29.336051606621226</v>
      </c>
      <c r="G20" s="68">
        <v>23.049537487828626</v>
      </c>
      <c r="H20" s="68" t="s">
        <v>191</v>
      </c>
      <c r="I20" s="7"/>
      <c r="J20" s="7"/>
      <c r="K20" s="7"/>
      <c r="M20" s="7"/>
      <c r="N20" s="7"/>
      <c r="O20" s="7"/>
    </row>
    <row r="21" spans="1:15" x14ac:dyDescent="0.25">
      <c r="A21" s="93" t="s">
        <v>290</v>
      </c>
      <c r="B21" s="68">
        <v>99.999999999999986</v>
      </c>
      <c r="C21" s="68">
        <v>9.7192608386638231</v>
      </c>
      <c r="D21" s="68">
        <v>30.49040511727079</v>
      </c>
      <c r="E21" s="68">
        <v>35.261194029850742</v>
      </c>
      <c r="F21" s="68">
        <v>19.971570717839374</v>
      </c>
      <c r="G21" s="68">
        <v>4.5575692963752665</v>
      </c>
      <c r="H21" s="68" t="s">
        <v>191</v>
      </c>
      <c r="I21" s="7"/>
      <c r="J21" s="7"/>
      <c r="K21" s="7"/>
      <c r="M21" s="7"/>
      <c r="N21" s="7"/>
      <c r="O21" s="7"/>
    </row>
    <row r="22" spans="1:15" x14ac:dyDescent="0.25">
      <c r="A22" s="93" t="s">
        <v>291</v>
      </c>
      <c r="B22" s="68">
        <v>100</v>
      </c>
      <c r="C22" s="68">
        <v>0.93083637167163846</v>
      </c>
      <c r="D22" s="68">
        <v>4.1790962324605019</v>
      </c>
      <c r="E22" s="68">
        <v>10.142525687769307</v>
      </c>
      <c r="F22" s="68">
        <v>25.560711523588552</v>
      </c>
      <c r="G22" s="68">
        <v>43.807314108938236</v>
      </c>
      <c r="H22" s="68">
        <v>15.379516075571761</v>
      </c>
      <c r="I22" s="7"/>
      <c r="J22" s="7"/>
      <c r="K22" s="7"/>
      <c r="M22" s="7"/>
      <c r="N22" s="7"/>
      <c r="O22" s="7"/>
    </row>
    <row r="23" spans="1:15" x14ac:dyDescent="0.25">
      <c r="A23" s="93" t="s">
        <v>292</v>
      </c>
      <c r="B23" s="68">
        <v>99.999999999999986</v>
      </c>
      <c r="C23" s="68">
        <v>13.629670531934474</v>
      </c>
      <c r="D23" s="68">
        <v>31.612368856985089</v>
      </c>
      <c r="E23" s="68">
        <v>28.455733480581628</v>
      </c>
      <c r="F23" s="68">
        <v>17.614577581446714</v>
      </c>
      <c r="G23" s="68">
        <v>8.6876495490520877</v>
      </c>
      <c r="H23" s="68" t="s">
        <v>191</v>
      </c>
      <c r="I23" s="7"/>
      <c r="J23" s="7"/>
      <c r="K23" s="7"/>
      <c r="M23" s="7"/>
      <c r="N23" s="7"/>
      <c r="O23" s="7"/>
    </row>
    <row r="24" spans="1:15" x14ac:dyDescent="0.25">
      <c r="A24" s="93" t="s">
        <v>293</v>
      </c>
      <c r="B24" s="68">
        <v>100</v>
      </c>
      <c r="C24" s="68">
        <v>0.14496255134090361</v>
      </c>
      <c r="D24" s="68">
        <v>2.7404825182066062</v>
      </c>
      <c r="E24" s="68">
        <v>8.0764850032789148</v>
      </c>
      <c r="F24" s="68">
        <v>27.808649432230009</v>
      </c>
      <c r="G24" s="68">
        <v>49.684188727435888</v>
      </c>
      <c r="H24" s="68">
        <v>11.54523176750768</v>
      </c>
      <c r="I24" s="7"/>
      <c r="J24" s="7"/>
      <c r="K24" s="7"/>
      <c r="M24" s="7"/>
      <c r="N24" s="7"/>
      <c r="O24" s="7"/>
    </row>
    <row r="25" spans="1:15" x14ac:dyDescent="0.25">
      <c r="A25" s="93" t="s">
        <v>294</v>
      </c>
      <c r="B25" s="68">
        <v>100</v>
      </c>
      <c r="C25" s="68">
        <v>5.984251968503937</v>
      </c>
      <c r="D25" s="68">
        <v>18.779527559055119</v>
      </c>
      <c r="E25" s="68">
        <v>35.196850393700785</v>
      </c>
      <c r="F25" s="68">
        <v>31.309055118110233</v>
      </c>
      <c r="G25" s="68">
        <v>8.7303149606299222</v>
      </c>
      <c r="H25" s="68" t="s">
        <v>191</v>
      </c>
      <c r="J25" s="7"/>
      <c r="K25" s="7"/>
      <c r="M25" s="7"/>
      <c r="N25" s="7"/>
      <c r="O25" s="7"/>
    </row>
    <row r="26" spans="1:15" x14ac:dyDescent="0.25">
      <c r="A26" s="93" t="s">
        <v>295</v>
      </c>
      <c r="B26" s="68">
        <v>100</v>
      </c>
      <c r="C26" s="68">
        <v>3.1960921144452197</v>
      </c>
      <c r="D26" s="68">
        <v>10.118632240055828</v>
      </c>
      <c r="E26" s="68">
        <v>19.281228192602931</v>
      </c>
      <c r="F26" s="68">
        <v>20.893230983949756</v>
      </c>
      <c r="G26" s="68">
        <v>28.234473133286809</v>
      </c>
      <c r="H26" s="68">
        <v>18.276343335659455</v>
      </c>
      <c r="J26" s="7"/>
      <c r="K26" s="7"/>
      <c r="M26" s="7"/>
      <c r="N26" s="7"/>
      <c r="O26" s="7"/>
    </row>
    <row r="27" spans="1:15" x14ac:dyDescent="0.25">
      <c r="A27" s="93" t="s">
        <v>296</v>
      </c>
      <c r="B27" s="68">
        <v>100.00000000000001</v>
      </c>
      <c r="C27" s="68">
        <v>13.747307968413496</v>
      </c>
      <c r="D27" s="68">
        <v>24.443646805455852</v>
      </c>
      <c r="E27" s="68">
        <v>24.659009332376165</v>
      </c>
      <c r="F27" s="68">
        <v>15.948791576932281</v>
      </c>
      <c r="G27" s="68">
        <v>21.201244316822208</v>
      </c>
      <c r="H27" s="68" t="s">
        <v>191</v>
      </c>
      <c r="J27" s="7"/>
      <c r="K27" s="7"/>
      <c r="M27" s="7"/>
      <c r="N27" s="7"/>
      <c r="O27" s="7"/>
    </row>
    <row r="28" spans="1:15" x14ac:dyDescent="0.25">
      <c r="A28" s="93" t="s">
        <v>297</v>
      </c>
      <c r="B28" s="68">
        <v>100</v>
      </c>
      <c r="C28" s="68">
        <v>1.3736474560663035</v>
      </c>
      <c r="D28" s="68">
        <v>15.685672626812986</v>
      </c>
      <c r="E28" s="68">
        <v>29.007750748215795</v>
      </c>
      <c r="F28" s="68">
        <v>18.502033612155628</v>
      </c>
      <c r="G28" s="68">
        <v>35.430895556749292</v>
      </c>
      <c r="H28" s="68" t="s">
        <v>191</v>
      </c>
      <c r="J28" s="7"/>
      <c r="K28" s="7"/>
      <c r="M28" s="7"/>
      <c r="N28" s="7"/>
      <c r="O28" s="7"/>
    </row>
    <row r="29" spans="1:15" x14ac:dyDescent="0.25">
      <c r="A29" s="93" t="s">
        <v>298</v>
      </c>
      <c r="B29" s="68">
        <v>100</v>
      </c>
      <c r="C29" s="68">
        <v>11.314541622760801</v>
      </c>
      <c r="D29" s="68">
        <v>19.560063224446786</v>
      </c>
      <c r="E29" s="68">
        <v>23.379873551106428</v>
      </c>
      <c r="F29" s="68">
        <v>16.425184404636457</v>
      </c>
      <c r="G29" s="68">
        <v>29.320337197049529</v>
      </c>
      <c r="H29" s="68" t="s">
        <v>191</v>
      </c>
      <c r="J29" s="7"/>
      <c r="K29" s="7"/>
      <c r="M29" s="7"/>
      <c r="N29" s="7"/>
      <c r="O29" s="7"/>
    </row>
    <row r="30" spans="1:15" x14ac:dyDescent="0.25">
      <c r="A30" s="93" t="s">
        <v>299</v>
      </c>
      <c r="B30" s="68">
        <v>100</v>
      </c>
      <c r="C30" s="68">
        <v>4.3463657127502353</v>
      </c>
      <c r="D30" s="68">
        <v>10.869273142550046</v>
      </c>
      <c r="E30" s="68">
        <v>15.860540104796453</v>
      </c>
      <c r="F30" s="68">
        <v>28.872766357651486</v>
      </c>
      <c r="G30" s="68">
        <v>40.051054682251781</v>
      </c>
      <c r="H30" s="68" t="s">
        <v>191</v>
      </c>
      <c r="J30" s="7"/>
      <c r="K30" s="7"/>
      <c r="M30" s="7"/>
      <c r="N30" s="7"/>
      <c r="O30" s="7"/>
    </row>
    <row r="31" spans="1:15" x14ac:dyDescent="0.25">
      <c r="A31" s="93" t="s">
        <v>300</v>
      </c>
      <c r="B31" s="68">
        <v>99.999999999999986</v>
      </c>
      <c r="C31" s="68">
        <v>10.272434925065227</v>
      </c>
      <c r="D31" s="68">
        <v>34.20908925429282</v>
      </c>
      <c r="E31" s="68">
        <v>23.032582974334083</v>
      </c>
      <c r="F31" s="68">
        <v>29.439961167404888</v>
      </c>
      <c r="G31" s="68">
        <v>3.0459316789029791</v>
      </c>
      <c r="H31" s="68" t="s">
        <v>191</v>
      </c>
      <c r="J31" s="7"/>
      <c r="K31" s="7"/>
      <c r="M31" s="7"/>
      <c r="N31" s="7"/>
      <c r="O31" s="7"/>
    </row>
    <row r="32" spans="1:15" x14ac:dyDescent="0.25">
      <c r="A32" s="93" t="s">
        <v>301</v>
      </c>
      <c r="B32" s="68">
        <v>100</v>
      </c>
      <c r="C32" s="68">
        <v>7.2175955584027323</v>
      </c>
      <c r="D32" s="68">
        <v>11.210762331838566</v>
      </c>
      <c r="E32" s="68">
        <v>35.586162716207561</v>
      </c>
      <c r="F32" s="68">
        <v>13.634422378816998</v>
      </c>
      <c r="G32" s="68">
        <v>21.257740764467222</v>
      </c>
      <c r="H32" s="68">
        <v>11.093316250266923</v>
      </c>
      <c r="J32" s="7"/>
      <c r="K32" s="7"/>
      <c r="M32" s="7"/>
      <c r="N32" s="7"/>
      <c r="O32" s="7"/>
    </row>
    <row r="33" spans="1:18" x14ac:dyDescent="0.25">
      <c r="A33" s="93" t="s">
        <v>302</v>
      </c>
      <c r="B33" s="68">
        <v>100</v>
      </c>
      <c r="C33" s="68">
        <v>17.033948779035139</v>
      </c>
      <c r="D33" s="68">
        <v>31.556482032956122</v>
      </c>
      <c r="E33" s="68">
        <v>33.174508636092916</v>
      </c>
      <c r="F33" s="68">
        <v>13.142743696644828</v>
      </c>
      <c r="G33" s="68">
        <v>5.0923168552709948</v>
      </c>
      <c r="H33" s="68" t="s">
        <v>191</v>
      </c>
      <c r="J33" s="7"/>
      <c r="K33" s="7"/>
      <c r="M33" s="7"/>
      <c r="N33" s="7"/>
      <c r="O33" s="7"/>
    </row>
    <row r="34" spans="1:18" x14ac:dyDescent="0.25">
      <c r="A34" s="93" t="s">
        <v>303</v>
      </c>
      <c r="B34" s="68">
        <v>100</v>
      </c>
      <c r="C34" s="68">
        <v>8.0473957047642557</v>
      </c>
      <c r="D34" s="68">
        <v>28.363367069859297</v>
      </c>
      <c r="E34" s="68">
        <v>14.983954579116268</v>
      </c>
      <c r="F34" s="68">
        <v>48.605282646260186</v>
      </c>
      <c r="G34" s="68" t="s">
        <v>191</v>
      </c>
      <c r="H34" s="68" t="s">
        <v>191</v>
      </c>
      <c r="J34" s="7"/>
      <c r="K34" s="7"/>
      <c r="M34" s="7"/>
      <c r="N34" s="7"/>
      <c r="O34" s="7"/>
    </row>
    <row r="35" spans="1:18" x14ac:dyDescent="0.25">
      <c r="A35" s="93" t="s">
        <v>304</v>
      </c>
      <c r="B35" s="68">
        <v>100</v>
      </c>
      <c r="C35" s="68">
        <v>2.9575174469815031</v>
      </c>
      <c r="D35" s="68">
        <v>10.857781692526594</v>
      </c>
      <c r="E35" s="68">
        <v>22.213564604648013</v>
      </c>
      <c r="F35" s="68">
        <v>30.340808997899586</v>
      </c>
      <c r="G35" s="68">
        <v>27.996476726065449</v>
      </c>
      <c r="H35" s="68">
        <v>5.6338505318788537</v>
      </c>
      <c r="J35" s="7"/>
      <c r="K35" s="7"/>
      <c r="M35" s="7"/>
      <c r="N35" s="7"/>
      <c r="O35" s="7"/>
    </row>
    <row r="36" spans="1:18" x14ac:dyDescent="0.25">
      <c r="A36" s="93" t="s">
        <v>305</v>
      </c>
      <c r="B36" s="68">
        <v>99.999999999999986</v>
      </c>
      <c r="C36" s="68">
        <v>2.4231247587597031</v>
      </c>
      <c r="D36" s="68">
        <v>16.318565853240123</v>
      </c>
      <c r="E36" s="68">
        <v>22.211262169232747</v>
      </c>
      <c r="F36" s="68">
        <v>25.359179997426772</v>
      </c>
      <c r="G36" s="68">
        <v>29.459192863575932</v>
      </c>
      <c r="H36" s="68">
        <v>4.2286743577647208</v>
      </c>
      <c r="J36" s="7"/>
      <c r="K36" s="7"/>
      <c r="M36" s="7"/>
      <c r="N36" s="7"/>
      <c r="O36" s="7"/>
    </row>
    <row r="37" spans="1:18" ht="13.5" thickBot="1" x14ac:dyDescent="0.3">
      <c r="A37" s="93" t="s">
        <v>306</v>
      </c>
      <c r="B37" s="68">
        <v>100</v>
      </c>
      <c r="C37" s="68">
        <v>10.480349344978166</v>
      </c>
      <c r="D37" s="68">
        <v>38.249305279872964</v>
      </c>
      <c r="E37" s="68">
        <v>29.714172290591506</v>
      </c>
      <c r="F37" s="68">
        <v>21.556173084557365</v>
      </c>
      <c r="G37" s="68" t="s">
        <v>191</v>
      </c>
      <c r="H37" s="68" t="s">
        <v>191</v>
      </c>
      <c r="J37" s="7"/>
      <c r="K37" s="7"/>
      <c r="M37" s="7"/>
      <c r="N37" s="7"/>
      <c r="O37" s="7"/>
    </row>
    <row r="38" spans="1:18" s="54" customFormat="1" x14ac:dyDescent="0.25">
      <c r="A38" s="355" t="s">
        <v>393</v>
      </c>
      <c r="B38" s="177"/>
      <c r="C38" s="177"/>
      <c r="D38" s="178"/>
      <c r="E38" s="178"/>
      <c r="F38" s="178"/>
      <c r="G38" s="178"/>
      <c r="H38" s="178"/>
      <c r="I38" s="8"/>
    </row>
    <row r="39" spans="1:18" s="54" customFormat="1" ht="15" customHeight="1" x14ac:dyDescent="0.25">
      <c r="A39" s="414" t="s">
        <v>1062</v>
      </c>
      <c r="B39" s="414"/>
      <c r="C39" s="414"/>
      <c r="D39" s="414"/>
      <c r="E39" s="414"/>
      <c r="F39" s="414"/>
      <c r="G39" s="414"/>
      <c r="H39" s="414"/>
      <c r="I39" s="8"/>
      <c r="J39" s="3"/>
      <c r="K39" s="3"/>
      <c r="L39" s="3"/>
      <c r="M39" s="3"/>
      <c r="N39" s="3"/>
      <c r="O39" s="3"/>
      <c r="P39" s="3"/>
      <c r="Q39" s="3"/>
      <c r="R39" s="3"/>
    </row>
    <row r="40" spans="1:18" s="54" customFormat="1" ht="15" customHeight="1" x14ac:dyDescent="0.25">
      <c r="A40" s="414"/>
      <c r="B40" s="414"/>
      <c r="C40" s="414"/>
      <c r="D40" s="414"/>
      <c r="E40" s="414"/>
      <c r="F40" s="414"/>
      <c r="G40" s="414"/>
      <c r="H40" s="414"/>
      <c r="I40" s="8"/>
      <c r="J40" s="3"/>
      <c r="K40" s="3"/>
      <c r="L40" s="3"/>
      <c r="M40" s="3"/>
      <c r="N40" s="3"/>
      <c r="O40" s="3"/>
      <c r="P40" s="3"/>
      <c r="Q40" s="3"/>
      <c r="R40" s="3"/>
    </row>
    <row r="41" spans="1:18" s="54" customFormat="1" ht="27" customHeight="1" x14ac:dyDescent="0.25">
      <c r="A41" s="513" t="s">
        <v>1064</v>
      </c>
      <c r="B41" s="513"/>
      <c r="C41" s="513"/>
      <c r="D41" s="513"/>
      <c r="E41" s="513"/>
      <c r="F41" s="513"/>
      <c r="G41" s="513"/>
      <c r="H41" s="513"/>
      <c r="I41" s="8"/>
    </row>
    <row r="42" spans="1:18" x14ac:dyDescent="0.25">
      <c r="A42" s="60" t="s">
        <v>1068</v>
      </c>
      <c r="B42" s="60"/>
      <c r="C42" s="60"/>
      <c r="D42" s="60"/>
      <c r="E42" s="60"/>
      <c r="F42" s="60"/>
      <c r="G42" s="60"/>
      <c r="H42" s="60"/>
    </row>
    <row r="43" spans="1:18" x14ac:dyDescent="0.25">
      <c r="A43" s="387" t="s">
        <v>1065</v>
      </c>
      <c r="B43" s="391"/>
      <c r="C43" s="391"/>
      <c r="D43" s="391"/>
      <c r="E43" s="391"/>
      <c r="F43" s="391"/>
      <c r="G43" s="391"/>
      <c r="H43" s="391"/>
    </row>
    <row r="44" spans="1:18" x14ac:dyDescent="0.25">
      <c r="A44" s="375" t="s">
        <v>850</v>
      </c>
      <c r="B44" s="60"/>
      <c r="C44" s="60"/>
      <c r="D44" s="60"/>
      <c r="E44" s="60"/>
      <c r="F44" s="60"/>
      <c r="G44" s="60"/>
      <c r="H44" s="60"/>
    </row>
    <row r="45" spans="1:18" x14ac:dyDescent="0.25">
      <c r="A45" s="375" t="s">
        <v>852</v>
      </c>
      <c r="B45" s="60"/>
      <c r="C45" s="60"/>
      <c r="D45" s="60"/>
      <c r="E45" s="60"/>
      <c r="F45" s="60"/>
      <c r="G45" s="60"/>
      <c r="H45" s="60"/>
    </row>
    <row r="46" spans="1:18" x14ac:dyDescent="0.25">
      <c r="A46" s="375" t="s">
        <v>854</v>
      </c>
      <c r="B46" s="60"/>
      <c r="C46" s="60"/>
      <c r="D46" s="60"/>
      <c r="E46" s="60"/>
      <c r="F46" s="60"/>
      <c r="G46" s="60"/>
      <c r="H46" s="60"/>
    </row>
    <row r="47" spans="1:18" x14ac:dyDescent="0.25">
      <c r="A47" s="375" t="s">
        <v>856</v>
      </c>
      <c r="B47" s="60"/>
      <c r="C47" s="60"/>
      <c r="D47" s="60"/>
      <c r="E47" s="60"/>
      <c r="F47" s="60"/>
      <c r="G47" s="60"/>
      <c r="H47" s="60"/>
    </row>
    <row r="48" spans="1:18" x14ac:dyDescent="0.25">
      <c r="A48" s="375" t="s">
        <v>858</v>
      </c>
      <c r="B48" s="60"/>
      <c r="C48" s="60"/>
      <c r="D48" s="60"/>
      <c r="E48" s="60"/>
      <c r="F48" s="60"/>
      <c r="G48" s="60"/>
      <c r="H48" s="60"/>
    </row>
    <row r="49" spans="1:8" x14ac:dyDescent="0.25">
      <c r="A49" s="375" t="s">
        <v>860</v>
      </c>
      <c r="B49" s="60"/>
      <c r="C49" s="60"/>
      <c r="D49" s="60"/>
      <c r="E49" s="60"/>
      <c r="F49" s="60"/>
      <c r="G49" s="60"/>
      <c r="H49" s="60"/>
    </row>
    <row r="50" spans="1:8" x14ac:dyDescent="0.25">
      <c r="A50" s="60" t="s">
        <v>262</v>
      </c>
      <c r="B50" s="60"/>
      <c r="C50" s="60"/>
      <c r="D50" s="60"/>
      <c r="E50" s="60"/>
      <c r="F50" s="60"/>
      <c r="G50" s="60"/>
      <c r="H50" s="60"/>
    </row>
  </sheetData>
  <mergeCells count="10">
    <mergeCell ref="A41:H41"/>
    <mergeCell ref="A39:H40"/>
    <mergeCell ref="A7:A8"/>
    <mergeCell ref="C7:H7"/>
    <mergeCell ref="A1:H1"/>
    <mergeCell ref="A2:H2"/>
    <mergeCell ref="A3:H3"/>
    <mergeCell ref="A4:H4"/>
    <mergeCell ref="A5:H5"/>
    <mergeCell ref="A6:H6"/>
  </mergeCells>
  <conditionalFormatting sqref="B10:H37 J10:K37">
    <cfRule type="cellIs" dxfId="24" priority="3" operator="equal">
      <formula>0</formula>
    </cfRule>
  </conditionalFormatting>
  <conditionalFormatting sqref="I9:I24">
    <cfRule type="cellIs" dxfId="23" priority="1" operator="equal">
      <formula>0</formula>
    </cfRule>
  </conditionalFormatting>
  <conditionalFormatting sqref="M10:O37">
    <cfRule type="cellIs" dxfId="22" priority="2" operator="equal">
      <formula>0</formula>
    </cfRule>
  </conditionalFormatting>
  <hyperlinks>
    <hyperlink ref="I2" location="Contenido!A1" display="Contenido" xr:uid="{C853E470-3AAD-4C0B-BC1A-A8845D13C920}"/>
  </hyperlinks>
  <printOptions horizontalCentered="1"/>
  <pageMargins left="0.39370078740157483" right="0.39370078740157483" top="0.39370078740157483" bottom="0.39370078740157483" header="0.31496062992125984" footer="0.31496062992125984"/>
  <pageSetup paperSize="172" scale="83"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F0E6-253F-40CD-B114-5B3BD1D9206B}">
  <sheetPr codeName="Hoja199">
    <tabColor rgb="FFAFCAFF"/>
    <pageSetUpPr fitToPage="1"/>
  </sheetPr>
  <dimension ref="A1:R49"/>
  <sheetViews>
    <sheetView showGridLines="0" showOutlineSymbols="0" showWhiteSpace="0" topLeftCell="A23" zoomScaleNormal="100" workbookViewId="0">
      <selection activeCell="A49" sqref="A49"/>
    </sheetView>
  </sheetViews>
  <sheetFormatPr baseColWidth="10" defaultColWidth="11" defaultRowHeight="13" x14ac:dyDescent="0.25"/>
  <cols>
    <col min="1" max="1" width="20.33203125" style="173" customWidth="1"/>
    <col min="2" max="8" width="10.33203125" style="180" customWidth="1"/>
    <col min="9" max="16384" width="11" style="8"/>
  </cols>
  <sheetData>
    <row r="1" spans="1:15" ht="14.5" x14ac:dyDescent="0.25">
      <c r="A1" s="416" t="s">
        <v>873</v>
      </c>
      <c r="B1" s="416"/>
      <c r="C1" s="416"/>
      <c r="D1" s="416"/>
      <c r="E1" s="416"/>
      <c r="F1" s="416"/>
      <c r="G1" s="416"/>
      <c r="H1" s="416"/>
      <c r="I1" s="19"/>
    </row>
    <row r="2" spans="1:15" ht="15" customHeight="1" x14ac:dyDescent="0.25">
      <c r="A2" s="416" t="s">
        <v>870</v>
      </c>
      <c r="B2" s="416"/>
      <c r="C2" s="416"/>
      <c r="D2" s="416"/>
      <c r="E2" s="416"/>
      <c r="F2" s="416"/>
      <c r="G2" s="416"/>
      <c r="H2" s="416"/>
      <c r="I2" s="91" t="s">
        <v>0</v>
      </c>
    </row>
    <row r="3" spans="1:15" ht="15" customHeight="1" x14ac:dyDescent="0.25">
      <c r="A3" s="416" t="s">
        <v>865</v>
      </c>
      <c r="B3" s="416"/>
      <c r="C3" s="416"/>
      <c r="D3" s="416"/>
      <c r="E3" s="416"/>
      <c r="F3" s="416"/>
      <c r="G3" s="416"/>
      <c r="H3" s="416"/>
      <c r="I3" s="6"/>
    </row>
    <row r="4" spans="1:15" ht="14.5" x14ac:dyDescent="0.25">
      <c r="A4" s="416" t="s">
        <v>900</v>
      </c>
      <c r="B4" s="416"/>
      <c r="C4" s="416"/>
      <c r="D4" s="416"/>
      <c r="E4" s="416"/>
      <c r="F4" s="416"/>
      <c r="G4" s="416"/>
      <c r="H4" s="416"/>
    </row>
    <row r="5" spans="1:15" ht="14.5" x14ac:dyDescent="0.25">
      <c r="A5" s="416" t="s">
        <v>909</v>
      </c>
      <c r="B5" s="416"/>
      <c r="C5" s="416"/>
      <c r="D5" s="416"/>
      <c r="E5" s="416"/>
      <c r="F5" s="416"/>
      <c r="G5" s="416"/>
      <c r="H5" s="416"/>
    </row>
    <row r="6" spans="1:15" ht="18.75" customHeight="1" x14ac:dyDescent="0.25">
      <c r="A6" s="511" t="s">
        <v>273</v>
      </c>
      <c r="B6" s="316"/>
      <c r="C6" s="504" t="s">
        <v>866</v>
      </c>
      <c r="D6" s="504"/>
      <c r="E6" s="504"/>
      <c r="F6" s="504"/>
      <c r="G6" s="504"/>
      <c r="H6" s="504"/>
    </row>
    <row r="7" spans="1:15" ht="18.75" customHeight="1" x14ac:dyDescent="0.25">
      <c r="A7" s="511"/>
      <c r="B7" s="381" t="s">
        <v>188</v>
      </c>
      <c r="C7" s="96" t="s">
        <v>837</v>
      </c>
      <c r="D7" s="96" t="s">
        <v>838</v>
      </c>
      <c r="E7" s="96" t="s">
        <v>839</v>
      </c>
      <c r="F7" s="96" t="s">
        <v>840</v>
      </c>
      <c r="G7" s="96" t="s">
        <v>841</v>
      </c>
      <c r="H7" s="96" t="s">
        <v>842</v>
      </c>
    </row>
    <row r="8" spans="1:15" x14ac:dyDescent="0.25">
      <c r="B8" s="174"/>
      <c r="C8" s="174"/>
      <c r="D8" s="174"/>
      <c r="E8" s="174"/>
      <c r="F8" s="174"/>
      <c r="G8" s="174"/>
      <c r="H8" s="174"/>
    </row>
    <row r="9" spans="1:15" ht="15" customHeight="1" x14ac:dyDescent="0.25">
      <c r="A9" s="157" t="s">
        <v>188</v>
      </c>
      <c r="B9" s="70">
        <f>+C9+D9+E9+F9+G9+H9</f>
        <v>3660</v>
      </c>
      <c r="C9" s="70">
        <f>SUM(C10:C36)</f>
        <v>1253</v>
      </c>
      <c r="D9" s="70">
        <f t="shared" ref="D9:H9" si="0">SUM(D10:D36)</f>
        <v>1061</v>
      </c>
      <c r="E9" s="70">
        <f t="shared" si="0"/>
        <v>649</v>
      </c>
      <c r="F9" s="70">
        <f t="shared" si="0"/>
        <v>398</v>
      </c>
      <c r="G9" s="70">
        <f t="shared" si="0"/>
        <v>250</v>
      </c>
      <c r="H9" s="70">
        <f t="shared" si="0"/>
        <v>49</v>
      </c>
      <c r="I9" s="7"/>
      <c r="J9" s="25"/>
      <c r="K9" s="25"/>
      <c r="L9" s="158"/>
      <c r="M9" s="25"/>
      <c r="N9" s="25"/>
      <c r="O9" s="25"/>
    </row>
    <row r="10" spans="1:15" x14ac:dyDescent="0.25">
      <c r="A10" s="93" t="s">
        <v>280</v>
      </c>
      <c r="B10" s="71">
        <f t="shared" ref="B10:B36" si="1">+C10+D10+E10+F10+G10+H10</f>
        <v>44</v>
      </c>
      <c r="C10" s="71">
        <v>0</v>
      </c>
      <c r="D10" s="71">
        <v>0</v>
      </c>
      <c r="E10" s="71">
        <v>8</v>
      </c>
      <c r="F10" s="71">
        <v>11</v>
      </c>
      <c r="G10" s="71">
        <v>17</v>
      </c>
      <c r="H10" s="71">
        <v>8</v>
      </c>
      <c r="I10" s="7"/>
      <c r="J10" s="7"/>
      <c r="K10" s="7"/>
      <c r="M10" s="7"/>
      <c r="N10" s="7"/>
      <c r="O10" s="7"/>
    </row>
    <row r="11" spans="1:15" x14ac:dyDescent="0.25">
      <c r="A11" s="93" t="s">
        <v>281</v>
      </c>
      <c r="B11" s="71">
        <f t="shared" si="1"/>
        <v>46</v>
      </c>
      <c r="C11" s="71">
        <v>1</v>
      </c>
      <c r="D11" s="71">
        <v>1</v>
      </c>
      <c r="E11" s="71">
        <v>11</v>
      </c>
      <c r="F11" s="71">
        <v>13</v>
      </c>
      <c r="G11" s="71">
        <v>17</v>
      </c>
      <c r="H11" s="71">
        <v>3</v>
      </c>
      <c r="I11" s="7"/>
      <c r="J11" s="7"/>
      <c r="K11" s="7"/>
      <c r="M11" s="7"/>
      <c r="N11" s="7"/>
      <c r="O11" s="7"/>
    </row>
    <row r="12" spans="1:15" x14ac:dyDescent="0.25">
      <c r="A12" s="93" t="s">
        <v>282</v>
      </c>
      <c r="B12" s="71">
        <f t="shared" si="1"/>
        <v>41</v>
      </c>
      <c r="C12" s="71">
        <v>1</v>
      </c>
      <c r="D12" s="71">
        <v>3</v>
      </c>
      <c r="E12" s="71">
        <v>5</v>
      </c>
      <c r="F12" s="71">
        <v>9</v>
      </c>
      <c r="G12" s="71">
        <v>16</v>
      </c>
      <c r="H12" s="71">
        <v>7</v>
      </c>
      <c r="I12" s="7"/>
      <c r="J12" s="7"/>
      <c r="K12" s="7"/>
      <c r="M12" s="7"/>
      <c r="N12" s="7"/>
      <c r="O12" s="7"/>
    </row>
    <row r="13" spans="1:15" x14ac:dyDescent="0.25">
      <c r="A13" s="93" t="s">
        <v>283</v>
      </c>
      <c r="B13" s="71">
        <f t="shared" si="1"/>
        <v>118</v>
      </c>
      <c r="C13" s="71">
        <v>36</v>
      </c>
      <c r="D13" s="71">
        <v>28</v>
      </c>
      <c r="E13" s="71">
        <v>15</v>
      </c>
      <c r="F13" s="71">
        <v>13</v>
      </c>
      <c r="G13" s="71">
        <v>19</v>
      </c>
      <c r="H13" s="71">
        <v>7</v>
      </c>
      <c r="I13" s="7"/>
      <c r="J13" s="7"/>
      <c r="K13" s="7"/>
      <c r="M13" s="7"/>
      <c r="N13" s="7"/>
      <c r="O13" s="7"/>
    </row>
    <row r="14" spans="1:15" x14ac:dyDescent="0.25">
      <c r="A14" s="93" t="s">
        <v>284</v>
      </c>
      <c r="B14" s="71">
        <f t="shared" si="1"/>
        <v>111</v>
      </c>
      <c r="C14" s="71">
        <v>63</v>
      </c>
      <c r="D14" s="71">
        <v>24</v>
      </c>
      <c r="E14" s="71">
        <v>15</v>
      </c>
      <c r="F14" s="71">
        <v>7</v>
      </c>
      <c r="G14" s="71">
        <v>2</v>
      </c>
      <c r="H14" s="71">
        <v>0</v>
      </c>
      <c r="I14" s="7"/>
      <c r="J14" s="7"/>
      <c r="K14" s="7"/>
      <c r="M14" s="7"/>
      <c r="N14" s="7"/>
      <c r="O14" s="7"/>
    </row>
    <row r="15" spans="1:15" x14ac:dyDescent="0.25">
      <c r="A15" s="93" t="s">
        <v>285</v>
      </c>
      <c r="B15" s="71">
        <f t="shared" si="1"/>
        <v>225</v>
      </c>
      <c r="C15" s="71">
        <v>89</v>
      </c>
      <c r="D15" s="71">
        <v>78</v>
      </c>
      <c r="E15" s="71">
        <v>33</v>
      </c>
      <c r="F15" s="71">
        <v>23</v>
      </c>
      <c r="G15" s="71">
        <v>2</v>
      </c>
      <c r="H15" s="71">
        <v>0</v>
      </c>
      <c r="I15" s="7"/>
      <c r="J15" s="7"/>
      <c r="K15" s="7"/>
      <c r="M15" s="7"/>
      <c r="N15" s="7"/>
      <c r="O15" s="7"/>
    </row>
    <row r="16" spans="1:15" x14ac:dyDescent="0.25">
      <c r="A16" s="93" t="s">
        <v>286</v>
      </c>
      <c r="B16" s="71">
        <f t="shared" si="1"/>
        <v>69</v>
      </c>
      <c r="C16" s="71">
        <v>32</v>
      </c>
      <c r="D16" s="71">
        <v>25</v>
      </c>
      <c r="E16" s="71">
        <v>7</v>
      </c>
      <c r="F16" s="71">
        <v>3</v>
      </c>
      <c r="G16" s="71">
        <v>2</v>
      </c>
      <c r="H16" s="71">
        <v>0</v>
      </c>
      <c r="I16" s="7"/>
      <c r="J16" s="7"/>
      <c r="K16" s="7"/>
      <c r="M16" s="7"/>
      <c r="N16" s="7"/>
      <c r="O16" s="7"/>
    </row>
    <row r="17" spans="1:15" x14ac:dyDescent="0.25">
      <c r="A17" s="93" t="s">
        <v>287</v>
      </c>
      <c r="B17" s="71">
        <f t="shared" si="1"/>
        <v>163</v>
      </c>
      <c r="C17" s="71">
        <v>12</v>
      </c>
      <c r="D17" s="71">
        <v>30</v>
      </c>
      <c r="E17" s="71">
        <v>46</v>
      </c>
      <c r="F17" s="71">
        <v>41</v>
      </c>
      <c r="G17" s="71">
        <v>27</v>
      </c>
      <c r="H17" s="71">
        <v>7</v>
      </c>
      <c r="I17" s="7"/>
      <c r="J17" s="7"/>
      <c r="K17" s="7"/>
      <c r="M17" s="7"/>
      <c r="N17" s="7"/>
      <c r="O17" s="7"/>
    </row>
    <row r="18" spans="1:15" x14ac:dyDescent="0.25">
      <c r="A18" s="93" t="s">
        <v>288</v>
      </c>
      <c r="B18" s="71">
        <f t="shared" si="1"/>
        <v>146</v>
      </c>
      <c r="C18" s="71">
        <v>23</v>
      </c>
      <c r="D18" s="71">
        <v>45</v>
      </c>
      <c r="E18" s="71">
        <v>45</v>
      </c>
      <c r="F18" s="71">
        <v>25</v>
      </c>
      <c r="G18" s="71">
        <v>8</v>
      </c>
      <c r="H18" s="71">
        <v>0</v>
      </c>
      <c r="I18" s="7"/>
      <c r="J18" s="7"/>
      <c r="K18" s="7"/>
      <c r="M18" s="7"/>
      <c r="N18" s="7"/>
      <c r="O18" s="7"/>
    </row>
    <row r="19" spans="1:15" x14ac:dyDescent="0.25">
      <c r="A19" s="93" t="s">
        <v>289</v>
      </c>
      <c r="B19" s="71">
        <f t="shared" si="1"/>
        <v>297</v>
      </c>
      <c r="C19" s="71">
        <v>83</v>
      </c>
      <c r="D19" s="71">
        <v>99</v>
      </c>
      <c r="E19" s="71">
        <v>67</v>
      </c>
      <c r="F19" s="71">
        <v>34</v>
      </c>
      <c r="G19" s="71">
        <v>14</v>
      </c>
      <c r="H19" s="71">
        <v>0</v>
      </c>
      <c r="I19" s="7"/>
      <c r="J19" s="7"/>
      <c r="K19" s="7"/>
      <c r="M19" s="7"/>
      <c r="N19" s="7"/>
      <c r="O19" s="7"/>
    </row>
    <row r="20" spans="1:15" x14ac:dyDescent="0.25">
      <c r="A20" s="93" t="s">
        <v>290</v>
      </c>
      <c r="B20" s="71">
        <f t="shared" si="1"/>
        <v>168</v>
      </c>
      <c r="C20" s="71">
        <v>64</v>
      </c>
      <c r="D20" s="71">
        <v>63</v>
      </c>
      <c r="E20" s="71">
        <v>32</v>
      </c>
      <c r="F20" s="71">
        <v>8</v>
      </c>
      <c r="G20" s="71">
        <v>1</v>
      </c>
      <c r="H20" s="71">
        <v>0</v>
      </c>
      <c r="I20" s="7"/>
      <c r="J20" s="7"/>
      <c r="K20" s="7"/>
      <c r="M20" s="7"/>
      <c r="N20" s="7"/>
      <c r="O20" s="7"/>
    </row>
    <row r="21" spans="1:15" x14ac:dyDescent="0.25">
      <c r="A21" s="93" t="s">
        <v>291</v>
      </c>
      <c r="B21" s="71">
        <f t="shared" si="1"/>
        <v>140</v>
      </c>
      <c r="C21" s="71">
        <v>21</v>
      </c>
      <c r="D21" s="71">
        <v>28</v>
      </c>
      <c r="E21" s="71">
        <v>27</v>
      </c>
      <c r="F21" s="71">
        <v>30</v>
      </c>
      <c r="G21" s="71">
        <v>28</v>
      </c>
      <c r="H21" s="71">
        <v>6</v>
      </c>
      <c r="I21" s="7"/>
      <c r="J21" s="7"/>
      <c r="K21" s="7"/>
      <c r="M21" s="7"/>
      <c r="N21" s="7"/>
      <c r="O21" s="7"/>
    </row>
    <row r="22" spans="1:15" x14ac:dyDescent="0.25">
      <c r="A22" s="93" t="s">
        <v>292</v>
      </c>
      <c r="B22" s="71">
        <f t="shared" si="1"/>
        <v>175</v>
      </c>
      <c r="C22" s="71">
        <v>80</v>
      </c>
      <c r="D22" s="71">
        <v>63</v>
      </c>
      <c r="E22" s="71">
        <v>23</v>
      </c>
      <c r="F22" s="71">
        <v>7</v>
      </c>
      <c r="G22" s="71">
        <v>2</v>
      </c>
      <c r="H22" s="71">
        <v>0</v>
      </c>
      <c r="I22" s="7"/>
      <c r="J22" s="7"/>
      <c r="K22" s="7"/>
      <c r="M22" s="7"/>
      <c r="N22" s="7"/>
      <c r="O22" s="7"/>
    </row>
    <row r="23" spans="1:15" x14ac:dyDescent="0.25">
      <c r="A23" s="93" t="s">
        <v>293</v>
      </c>
      <c r="B23" s="71">
        <f t="shared" si="1"/>
        <v>87</v>
      </c>
      <c r="C23" s="71">
        <v>2</v>
      </c>
      <c r="D23" s="71">
        <v>13</v>
      </c>
      <c r="E23" s="71">
        <v>15</v>
      </c>
      <c r="F23" s="71">
        <v>28</v>
      </c>
      <c r="G23" s="71">
        <v>25</v>
      </c>
      <c r="H23" s="71">
        <v>4</v>
      </c>
      <c r="I23" s="7"/>
      <c r="J23" s="7"/>
      <c r="K23" s="7"/>
      <c r="M23" s="7"/>
      <c r="N23" s="7"/>
      <c r="O23" s="7"/>
    </row>
    <row r="24" spans="1:15" x14ac:dyDescent="0.25">
      <c r="A24" s="93" t="s">
        <v>294</v>
      </c>
      <c r="B24" s="71">
        <f t="shared" si="1"/>
        <v>113</v>
      </c>
      <c r="C24" s="71">
        <v>37</v>
      </c>
      <c r="D24" s="71">
        <v>36</v>
      </c>
      <c r="E24" s="71">
        <v>27</v>
      </c>
      <c r="F24" s="71">
        <v>11</v>
      </c>
      <c r="G24" s="71">
        <v>2</v>
      </c>
      <c r="H24" s="71">
        <v>0</v>
      </c>
      <c r="I24" s="7"/>
      <c r="J24" s="7"/>
      <c r="K24" s="7"/>
      <c r="M24" s="7"/>
      <c r="N24" s="7"/>
      <c r="O24" s="7"/>
    </row>
    <row r="25" spans="1:15" x14ac:dyDescent="0.25">
      <c r="A25" s="93" t="s">
        <v>295</v>
      </c>
      <c r="B25" s="71">
        <f t="shared" si="1"/>
        <v>92</v>
      </c>
      <c r="C25" s="71">
        <v>27</v>
      </c>
      <c r="D25" s="71">
        <v>26</v>
      </c>
      <c r="E25" s="71">
        <v>20</v>
      </c>
      <c r="F25" s="71">
        <v>9</v>
      </c>
      <c r="G25" s="71">
        <v>7</v>
      </c>
      <c r="H25" s="71">
        <v>3</v>
      </c>
      <c r="J25" s="7"/>
      <c r="K25" s="7"/>
      <c r="M25" s="7"/>
      <c r="N25" s="7"/>
      <c r="O25" s="7"/>
    </row>
    <row r="26" spans="1:15" x14ac:dyDescent="0.25">
      <c r="A26" s="93" t="s">
        <v>296</v>
      </c>
      <c r="B26" s="71">
        <f t="shared" si="1"/>
        <v>159</v>
      </c>
      <c r="C26" s="71">
        <v>97</v>
      </c>
      <c r="D26" s="71">
        <v>37</v>
      </c>
      <c r="E26" s="71">
        <v>17</v>
      </c>
      <c r="F26" s="71">
        <v>5</v>
      </c>
      <c r="G26" s="71">
        <v>3</v>
      </c>
      <c r="H26" s="71">
        <v>0</v>
      </c>
      <c r="J26" s="7"/>
      <c r="K26" s="7"/>
      <c r="M26" s="7"/>
      <c r="N26" s="7"/>
      <c r="O26" s="7"/>
    </row>
    <row r="27" spans="1:15" x14ac:dyDescent="0.25">
      <c r="A27" s="93" t="s">
        <v>297</v>
      </c>
      <c r="B27" s="71">
        <f t="shared" si="1"/>
        <v>98</v>
      </c>
      <c r="C27" s="71">
        <v>18</v>
      </c>
      <c r="D27" s="71">
        <v>36</v>
      </c>
      <c r="E27" s="71">
        <v>27</v>
      </c>
      <c r="F27" s="71">
        <v>9</v>
      </c>
      <c r="G27" s="71">
        <v>8</v>
      </c>
      <c r="H27" s="71">
        <v>0</v>
      </c>
      <c r="J27" s="7"/>
      <c r="K27" s="7"/>
      <c r="M27" s="7"/>
      <c r="N27" s="7"/>
      <c r="O27" s="7"/>
    </row>
    <row r="28" spans="1:15" x14ac:dyDescent="0.25">
      <c r="A28" s="93" t="s">
        <v>298</v>
      </c>
      <c r="B28" s="71">
        <f t="shared" si="1"/>
        <v>105</v>
      </c>
      <c r="C28" s="71">
        <v>53</v>
      </c>
      <c r="D28" s="71">
        <v>30</v>
      </c>
      <c r="E28" s="71">
        <v>13</v>
      </c>
      <c r="F28" s="71">
        <v>5</v>
      </c>
      <c r="G28" s="71">
        <v>4</v>
      </c>
      <c r="H28" s="71">
        <v>0</v>
      </c>
      <c r="J28" s="7"/>
      <c r="K28" s="7"/>
      <c r="M28" s="7"/>
      <c r="N28" s="7"/>
      <c r="O28" s="7"/>
    </row>
    <row r="29" spans="1:15" x14ac:dyDescent="0.25">
      <c r="A29" s="93" t="s">
        <v>299</v>
      </c>
      <c r="B29" s="71">
        <f t="shared" si="1"/>
        <v>118</v>
      </c>
      <c r="C29" s="71">
        <v>47</v>
      </c>
      <c r="D29" s="71">
        <v>29</v>
      </c>
      <c r="E29" s="71">
        <v>17</v>
      </c>
      <c r="F29" s="71">
        <v>14</v>
      </c>
      <c r="G29" s="71">
        <v>11</v>
      </c>
      <c r="H29" s="71">
        <v>0</v>
      </c>
      <c r="J29" s="7"/>
      <c r="K29" s="7"/>
      <c r="M29" s="7"/>
      <c r="N29" s="7"/>
      <c r="O29" s="7"/>
    </row>
    <row r="30" spans="1:15" x14ac:dyDescent="0.25">
      <c r="A30" s="93" t="s">
        <v>300</v>
      </c>
      <c r="B30" s="71">
        <f t="shared" si="1"/>
        <v>277</v>
      </c>
      <c r="C30" s="71">
        <v>123</v>
      </c>
      <c r="D30" s="71">
        <v>106</v>
      </c>
      <c r="E30" s="71">
        <v>29</v>
      </c>
      <c r="F30" s="71">
        <v>18</v>
      </c>
      <c r="G30" s="71">
        <v>1</v>
      </c>
      <c r="H30" s="71">
        <v>0</v>
      </c>
      <c r="J30" s="7"/>
      <c r="K30" s="7"/>
      <c r="M30" s="7"/>
      <c r="N30" s="7"/>
      <c r="O30" s="7"/>
    </row>
    <row r="31" spans="1:15" x14ac:dyDescent="0.25">
      <c r="A31" s="93" t="s">
        <v>301</v>
      </c>
      <c r="B31" s="71">
        <f t="shared" si="1"/>
        <v>93</v>
      </c>
      <c r="C31" s="71">
        <v>42</v>
      </c>
      <c r="D31" s="71">
        <v>19</v>
      </c>
      <c r="E31" s="71">
        <v>22</v>
      </c>
      <c r="F31" s="71">
        <v>5</v>
      </c>
      <c r="G31" s="71">
        <v>4</v>
      </c>
      <c r="H31" s="71">
        <v>1</v>
      </c>
      <c r="J31" s="7"/>
      <c r="K31" s="7"/>
      <c r="M31" s="7"/>
      <c r="N31" s="7"/>
      <c r="O31" s="7"/>
    </row>
    <row r="32" spans="1:15" x14ac:dyDescent="0.25">
      <c r="A32" s="93" t="s">
        <v>302</v>
      </c>
      <c r="B32" s="71">
        <f t="shared" si="1"/>
        <v>234</v>
      </c>
      <c r="C32" s="71">
        <v>141</v>
      </c>
      <c r="D32" s="71">
        <v>63</v>
      </c>
      <c r="E32" s="71">
        <v>24</v>
      </c>
      <c r="F32" s="71">
        <v>5</v>
      </c>
      <c r="G32" s="71">
        <v>1</v>
      </c>
      <c r="H32" s="71">
        <v>0</v>
      </c>
      <c r="J32" s="7"/>
      <c r="K32" s="7"/>
      <c r="M32" s="7"/>
      <c r="N32" s="7"/>
      <c r="O32" s="7"/>
    </row>
    <row r="33" spans="1:18" x14ac:dyDescent="0.25">
      <c r="A33" s="93" t="s">
        <v>303</v>
      </c>
      <c r="B33" s="71">
        <f t="shared" si="1"/>
        <v>65</v>
      </c>
      <c r="C33" s="71">
        <v>31</v>
      </c>
      <c r="D33" s="71">
        <v>22</v>
      </c>
      <c r="E33" s="71">
        <v>5</v>
      </c>
      <c r="F33" s="71">
        <v>7</v>
      </c>
      <c r="G33" s="71">
        <v>0</v>
      </c>
      <c r="H33" s="71">
        <v>0</v>
      </c>
      <c r="J33" s="7"/>
      <c r="K33" s="7"/>
      <c r="M33" s="7"/>
      <c r="N33" s="7"/>
      <c r="O33" s="7"/>
    </row>
    <row r="34" spans="1:18" x14ac:dyDescent="0.25">
      <c r="A34" s="93" t="s">
        <v>304</v>
      </c>
      <c r="B34" s="71">
        <f t="shared" si="1"/>
        <v>212</v>
      </c>
      <c r="C34" s="71">
        <v>58</v>
      </c>
      <c r="D34" s="71">
        <v>55</v>
      </c>
      <c r="E34" s="71">
        <v>49</v>
      </c>
      <c r="F34" s="71">
        <v>33</v>
      </c>
      <c r="G34" s="71">
        <v>15</v>
      </c>
      <c r="H34" s="71">
        <v>2</v>
      </c>
      <c r="J34" s="7"/>
      <c r="K34" s="7"/>
      <c r="M34" s="7"/>
      <c r="N34" s="7"/>
      <c r="O34" s="7"/>
    </row>
    <row r="35" spans="1:18" x14ac:dyDescent="0.25">
      <c r="A35" s="93" t="s">
        <v>305</v>
      </c>
      <c r="B35" s="71">
        <f t="shared" si="1"/>
        <v>175</v>
      </c>
      <c r="C35" s="71">
        <v>38</v>
      </c>
      <c r="D35" s="71">
        <v>64</v>
      </c>
      <c r="E35" s="71">
        <v>37</v>
      </c>
      <c r="F35" s="71">
        <v>21</v>
      </c>
      <c r="G35" s="71">
        <v>14</v>
      </c>
      <c r="H35" s="71">
        <v>1</v>
      </c>
      <c r="J35" s="7"/>
      <c r="K35" s="7"/>
      <c r="M35" s="7"/>
      <c r="N35" s="7"/>
      <c r="O35" s="7"/>
    </row>
    <row r="36" spans="1:18" ht="13.5" thickBot="1" x14ac:dyDescent="0.3">
      <c r="A36" s="93" t="s">
        <v>306</v>
      </c>
      <c r="B36" s="71">
        <f t="shared" si="1"/>
        <v>89</v>
      </c>
      <c r="C36" s="71">
        <v>34</v>
      </c>
      <c r="D36" s="71">
        <v>38</v>
      </c>
      <c r="E36" s="71">
        <v>13</v>
      </c>
      <c r="F36" s="71">
        <v>4</v>
      </c>
      <c r="G36" s="71">
        <v>0</v>
      </c>
      <c r="H36" s="71">
        <v>0</v>
      </c>
      <c r="J36" s="7"/>
      <c r="K36" s="7"/>
      <c r="M36" s="7"/>
      <c r="N36" s="7"/>
      <c r="O36" s="7"/>
    </row>
    <row r="37" spans="1:18" s="54" customFormat="1" x14ac:dyDescent="0.25">
      <c r="A37" s="355" t="s">
        <v>393</v>
      </c>
      <c r="B37" s="177"/>
      <c r="C37" s="177"/>
      <c r="D37" s="178"/>
      <c r="E37" s="178"/>
      <c r="F37" s="178"/>
      <c r="G37" s="178"/>
      <c r="H37" s="178"/>
      <c r="I37" s="8"/>
    </row>
    <row r="38" spans="1:18" s="54" customFormat="1" ht="15" customHeight="1" x14ac:dyDescent="0.25">
      <c r="A38" s="414" t="s">
        <v>1062</v>
      </c>
      <c r="B38" s="414"/>
      <c r="C38" s="414"/>
      <c r="D38" s="414"/>
      <c r="E38" s="414"/>
      <c r="F38" s="414"/>
      <c r="G38" s="414"/>
      <c r="H38" s="414"/>
      <c r="I38" s="8"/>
      <c r="J38" s="3"/>
      <c r="K38" s="3"/>
      <c r="L38" s="3"/>
      <c r="M38" s="3"/>
      <c r="N38" s="3"/>
      <c r="O38" s="3"/>
      <c r="P38" s="3"/>
      <c r="Q38" s="3"/>
      <c r="R38" s="3"/>
    </row>
    <row r="39" spans="1:18" s="54" customFormat="1" ht="15" customHeight="1" x14ac:dyDescent="0.25">
      <c r="A39" s="414"/>
      <c r="B39" s="414"/>
      <c r="C39" s="414"/>
      <c r="D39" s="414"/>
      <c r="E39" s="414"/>
      <c r="F39" s="414"/>
      <c r="G39" s="414"/>
      <c r="H39" s="414"/>
      <c r="I39" s="8"/>
      <c r="J39" s="3"/>
      <c r="K39" s="3"/>
      <c r="L39" s="3"/>
      <c r="M39" s="3"/>
      <c r="N39" s="3"/>
      <c r="O39" s="3"/>
      <c r="P39" s="3"/>
      <c r="Q39" s="3"/>
      <c r="R39" s="3"/>
    </row>
    <row r="40" spans="1:18" s="54" customFormat="1" ht="27" customHeight="1" x14ac:dyDescent="0.25">
      <c r="A40" s="513" t="s">
        <v>1064</v>
      </c>
      <c r="B40" s="513"/>
      <c r="C40" s="513"/>
      <c r="D40" s="513"/>
      <c r="E40" s="513"/>
      <c r="F40" s="513"/>
      <c r="G40" s="513"/>
      <c r="H40" s="513"/>
      <c r="I40" s="8"/>
    </row>
    <row r="41" spans="1:18" x14ac:dyDescent="0.25">
      <c r="A41" s="60" t="s">
        <v>1068</v>
      </c>
      <c r="B41" s="60"/>
      <c r="C41" s="60"/>
      <c r="D41" s="60"/>
      <c r="E41" s="60"/>
      <c r="F41" s="60"/>
      <c r="G41" s="60"/>
      <c r="H41" s="60"/>
    </row>
    <row r="42" spans="1:18" x14ac:dyDescent="0.25">
      <c r="A42" s="387" t="s">
        <v>1065</v>
      </c>
      <c r="B42" s="391"/>
      <c r="C42" s="391"/>
      <c r="D42" s="391"/>
      <c r="E42" s="391"/>
      <c r="F42" s="391"/>
      <c r="G42" s="391"/>
      <c r="H42" s="391"/>
    </row>
    <row r="43" spans="1:18" x14ac:dyDescent="0.25">
      <c r="A43" s="375" t="s">
        <v>850</v>
      </c>
      <c r="B43" s="60"/>
      <c r="C43" s="60"/>
      <c r="D43" s="60"/>
      <c r="E43" s="60"/>
      <c r="F43" s="60"/>
      <c r="G43" s="60"/>
      <c r="H43" s="60"/>
    </row>
    <row r="44" spans="1:18" x14ac:dyDescent="0.25">
      <c r="A44" s="375" t="s">
        <v>852</v>
      </c>
      <c r="B44" s="60"/>
      <c r="C44" s="60"/>
      <c r="D44" s="60"/>
      <c r="E44" s="60"/>
      <c r="F44" s="60"/>
      <c r="G44" s="60"/>
      <c r="H44" s="60"/>
    </row>
    <row r="45" spans="1:18" x14ac:dyDescent="0.25">
      <c r="A45" s="375" t="s">
        <v>854</v>
      </c>
      <c r="B45" s="60"/>
      <c r="C45" s="60"/>
      <c r="D45" s="60"/>
      <c r="E45" s="60"/>
      <c r="F45" s="60"/>
      <c r="G45" s="60"/>
      <c r="H45" s="60"/>
    </row>
    <row r="46" spans="1:18" x14ac:dyDescent="0.25">
      <c r="A46" s="375" t="s">
        <v>856</v>
      </c>
      <c r="B46" s="60"/>
      <c r="C46" s="60"/>
      <c r="D46" s="60"/>
      <c r="E46" s="60"/>
      <c r="F46" s="60"/>
      <c r="G46" s="60"/>
      <c r="H46" s="60"/>
    </row>
    <row r="47" spans="1:18" x14ac:dyDescent="0.25">
      <c r="A47" s="375" t="s">
        <v>858</v>
      </c>
      <c r="B47" s="60"/>
      <c r="C47" s="60"/>
      <c r="D47" s="60"/>
      <c r="E47" s="60"/>
      <c r="F47" s="60"/>
      <c r="G47" s="60"/>
      <c r="H47" s="60"/>
    </row>
    <row r="48" spans="1:18" x14ac:dyDescent="0.25">
      <c r="A48" s="375" t="s">
        <v>860</v>
      </c>
      <c r="B48" s="60"/>
      <c r="C48" s="60"/>
      <c r="D48" s="60"/>
      <c r="E48" s="60"/>
      <c r="F48" s="60"/>
      <c r="G48" s="60"/>
      <c r="H48" s="60"/>
    </row>
    <row r="49" spans="1:8" x14ac:dyDescent="0.25">
      <c r="A49" s="60" t="s">
        <v>262</v>
      </c>
      <c r="B49" s="60"/>
      <c r="C49" s="60"/>
      <c r="D49" s="60"/>
      <c r="E49" s="60"/>
      <c r="F49" s="60"/>
      <c r="G49" s="60"/>
      <c r="H49" s="60"/>
    </row>
  </sheetData>
  <mergeCells count="9">
    <mergeCell ref="A6:A7"/>
    <mergeCell ref="C6:H6"/>
    <mergeCell ref="A38:H39"/>
    <mergeCell ref="A40:H40"/>
    <mergeCell ref="A1:H1"/>
    <mergeCell ref="A2:H2"/>
    <mergeCell ref="A3:H3"/>
    <mergeCell ref="A4:H4"/>
    <mergeCell ref="A5:H5"/>
  </mergeCells>
  <conditionalFormatting sqref="B9:H9 J9:K9">
    <cfRule type="cellIs" dxfId="21" priority="6" operator="equal">
      <formula>0</formula>
    </cfRule>
  </conditionalFormatting>
  <conditionalFormatting sqref="I9:I24">
    <cfRule type="cellIs" dxfId="20" priority="1" operator="equal">
      <formula>0</formula>
    </cfRule>
  </conditionalFormatting>
  <conditionalFormatting sqref="M9:O36">
    <cfRule type="cellIs" dxfId="19" priority="2" operator="equal">
      <formula>0</formula>
    </cfRule>
  </conditionalFormatting>
  <hyperlinks>
    <hyperlink ref="I2" location="Contenido!A1" display="Contenido" xr:uid="{D468A41B-FEAE-4134-9714-A606D9927BDA}"/>
  </hyperlinks>
  <printOptions horizontalCentered="1"/>
  <pageMargins left="0.39370078740157483" right="0.39370078740157483" top="0.39370078740157483" bottom="0.39370078740157483" header="0.31496062992125984" footer="0.31496062992125984"/>
  <pageSetup paperSize="172" scale="84"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742-D307-45CF-8734-897A0827C46A}">
  <sheetPr codeName="Hoja200">
    <tabColor rgb="FFAFCAFF"/>
    <pageSetUpPr fitToPage="1"/>
  </sheetPr>
  <dimension ref="A1:R50"/>
  <sheetViews>
    <sheetView showGridLines="0" showOutlineSymbols="0" showWhiteSpace="0" topLeftCell="A23" zoomScaleNormal="100" workbookViewId="0">
      <selection activeCell="H55" sqref="H55"/>
    </sheetView>
  </sheetViews>
  <sheetFormatPr baseColWidth="10" defaultColWidth="11" defaultRowHeight="13" x14ac:dyDescent="0.25"/>
  <cols>
    <col min="1" max="1" width="20.33203125" style="173" customWidth="1"/>
    <col min="2" max="8" width="10.33203125" style="180" customWidth="1"/>
    <col min="9" max="16384" width="11" style="8"/>
  </cols>
  <sheetData>
    <row r="1" spans="1:15" ht="14.5" x14ac:dyDescent="0.25">
      <c r="A1" s="416" t="s">
        <v>875</v>
      </c>
      <c r="B1" s="416"/>
      <c r="C1" s="416"/>
      <c r="D1" s="416"/>
      <c r="E1" s="416"/>
      <c r="F1" s="416"/>
      <c r="G1" s="416"/>
      <c r="H1" s="416"/>
      <c r="I1" s="19"/>
    </row>
    <row r="2" spans="1:15" ht="15" customHeight="1" x14ac:dyDescent="0.25">
      <c r="A2" s="416" t="s">
        <v>870</v>
      </c>
      <c r="B2" s="416"/>
      <c r="C2" s="416"/>
      <c r="D2" s="416"/>
      <c r="E2" s="416"/>
      <c r="F2" s="416"/>
      <c r="G2" s="416"/>
      <c r="H2" s="416"/>
      <c r="I2" s="91" t="s">
        <v>0</v>
      </c>
    </row>
    <row r="3" spans="1:15" ht="15" customHeight="1" x14ac:dyDescent="0.25">
      <c r="A3" s="416" t="s">
        <v>865</v>
      </c>
      <c r="B3" s="416"/>
      <c r="C3" s="416"/>
      <c r="D3" s="416"/>
      <c r="E3" s="416"/>
      <c r="F3" s="416"/>
      <c r="G3" s="416"/>
      <c r="H3" s="416"/>
      <c r="I3" s="6"/>
    </row>
    <row r="4" spans="1:15" ht="14.5" x14ac:dyDescent="0.25">
      <c r="A4" s="416" t="s">
        <v>900</v>
      </c>
      <c r="B4" s="416"/>
      <c r="C4" s="416"/>
      <c r="D4" s="416"/>
      <c r="E4" s="416"/>
      <c r="F4" s="416"/>
      <c r="G4" s="416"/>
      <c r="H4" s="416"/>
    </row>
    <row r="5" spans="1:15" ht="14.5" x14ac:dyDescent="0.25">
      <c r="A5" s="416" t="s">
        <v>909</v>
      </c>
      <c r="B5" s="416"/>
      <c r="C5" s="416"/>
      <c r="D5" s="416"/>
      <c r="E5" s="416"/>
      <c r="F5" s="416"/>
      <c r="G5" s="416"/>
      <c r="H5" s="416"/>
    </row>
    <row r="6" spans="1:15" x14ac:dyDescent="0.25">
      <c r="A6" s="515" t="s">
        <v>868</v>
      </c>
      <c r="B6" s="515"/>
      <c r="C6" s="515"/>
      <c r="D6" s="515"/>
      <c r="E6" s="515"/>
      <c r="F6" s="515"/>
      <c r="G6" s="515"/>
      <c r="H6" s="515"/>
    </row>
    <row r="7" spans="1:15" ht="18.75" customHeight="1" x14ac:dyDescent="0.25">
      <c r="A7" s="511" t="s">
        <v>273</v>
      </c>
      <c r="B7" s="316"/>
      <c r="C7" s="504" t="s">
        <v>866</v>
      </c>
      <c r="D7" s="504"/>
      <c r="E7" s="504"/>
      <c r="F7" s="504"/>
      <c r="G7" s="504"/>
      <c r="H7" s="504"/>
    </row>
    <row r="8" spans="1:15" ht="18.75" customHeight="1" x14ac:dyDescent="0.25">
      <c r="A8" s="511"/>
      <c r="B8" s="381" t="s">
        <v>188</v>
      </c>
      <c r="C8" s="96" t="s">
        <v>837</v>
      </c>
      <c r="D8" s="96" t="s">
        <v>838</v>
      </c>
      <c r="E8" s="96" t="s">
        <v>839</v>
      </c>
      <c r="F8" s="96" t="s">
        <v>840</v>
      </c>
      <c r="G8" s="96" t="s">
        <v>841</v>
      </c>
      <c r="H8" s="96" t="s">
        <v>842</v>
      </c>
    </row>
    <row r="9" spans="1:15" x14ac:dyDescent="0.25">
      <c r="B9" s="174"/>
      <c r="C9" s="174"/>
      <c r="D9" s="174"/>
      <c r="E9" s="174"/>
      <c r="F9" s="174"/>
      <c r="G9" s="174"/>
      <c r="H9" s="174"/>
      <c r="I9" s="7"/>
    </row>
    <row r="10" spans="1:15" ht="15" customHeight="1" x14ac:dyDescent="0.25">
      <c r="A10" s="157" t="s">
        <v>188</v>
      </c>
      <c r="B10" s="67">
        <v>100</v>
      </c>
      <c r="C10" s="67">
        <v>34.234972677595628</v>
      </c>
      <c r="D10" s="67">
        <v>28.989071038251367</v>
      </c>
      <c r="E10" s="67">
        <v>17.73224043715847</v>
      </c>
      <c r="F10" s="67">
        <v>10.87431693989071</v>
      </c>
      <c r="G10" s="67">
        <v>6.8306010928961758</v>
      </c>
      <c r="H10" s="67">
        <v>1.3387978142076504</v>
      </c>
      <c r="I10" s="7"/>
      <c r="J10" s="25"/>
      <c r="K10" s="25"/>
      <c r="L10" s="158"/>
      <c r="M10" s="25"/>
      <c r="N10" s="25"/>
      <c r="O10" s="25"/>
    </row>
    <row r="11" spans="1:15" x14ac:dyDescent="0.25">
      <c r="A11" s="93" t="s">
        <v>280</v>
      </c>
      <c r="B11" s="68">
        <v>100</v>
      </c>
      <c r="C11" s="68" t="s">
        <v>428</v>
      </c>
      <c r="D11" s="68" t="s">
        <v>428</v>
      </c>
      <c r="E11" s="68">
        <v>18.181818181818183</v>
      </c>
      <c r="F11" s="68">
        <v>25</v>
      </c>
      <c r="G11" s="68">
        <v>38.636363636363633</v>
      </c>
      <c r="H11" s="68">
        <v>18.181818181818183</v>
      </c>
      <c r="I11" s="7"/>
      <c r="J11" s="7"/>
      <c r="K11" s="7"/>
      <c r="M11" s="7"/>
      <c r="N11" s="7"/>
      <c r="O11" s="7"/>
    </row>
    <row r="12" spans="1:15" x14ac:dyDescent="0.25">
      <c r="A12" s="93" t="s">
        <v>281</v>
      </c>
      <c r="B12" s="68">
        <v>100</v>
      </c>
      <c r="C12" s="68">
        <v>2.1739130434782608</v>
      </c>
      <c r="D12" s="68">
        <v>2.1739130434782608</v>
      </c>
      <c r="E12" s="68">
        <v>23.913043478260871</v>
      </c>
      <c r="F12" s="68">
        <v>28.260869565217391</v>
      </c>
      <c r="G12" s="68">
        <v>36.95652173913043</v>
      </c>
      <c r="H12" s="68">
        <v>6.5217391304347823</v>
      </c>
      <c r="I12" s="7"/>
      <c r="J12" s="7"/>
      <c r="K12" s="7"/>
      <c r="M12" s="7"/>
      <c r="N12" s="7"/>
      <c r="O12" s="7"/>
    </row>
    <row r="13" spans="1:15" x14ac:dyDescent="0.25">
      <c r="A13" s="93" t="s">
        <v>282</v>
      </c>
      <c r="B13" s="68">
        <v>100.00000000000001</v>
      </c>
      <c r="C13" s="68">
        <v>2.4390243902439024</v>
      </c>
      <c r="D13" s="68">
        <v>7.3170731707317067</v>
      </c>
      <c r="E13" s="68">
        <v>12.195121951219512</v>
      </c>
      <c r="F13" s="68">
        <v>21.951219512195124</v>
      </c>
      <c r="G13" s="68">
        <v>39.024390243902438</v>
      </c>
      <c r="H13" s="68">
        <v>17.073170731707318</v>
      </c>
      <c r="I13" s="7"/>
      <c r="J13" s="7"/>
      <c r="K13" s="7"/>
      <c r="M13" s="7"/>
      <c r="N13" s="7"/>
      <c r="O13" s="7"/>
    </row>
    <row r="14" spans="1:15" x14ac:dyDescent="0.25">
      <c r="A14" s="93" t="s">
        <v>283</v>
      </c>
      <c r="B14" s="68">
        <v>99.999999999999972</v>
      </c>
      <c r="C14" s="68">
        <v>30.508474576271187</v>
      </c>
      <c r="D14" s="68">
        <v>23.728813559322035</v>
      </c>
      <c r="E14" s="68">
        <v>12.711864406779661</v>
      </c>
      <c r="F14" s="68">
        <v>11.016949152542372</v>
      </c>
      <c r="G14" s="68">
        <v>16.101694915254235</v>
      </c>
      <c r="H14" s="68">
        <v>5.9322033898305087</v>
      </c>
      <c r="I14" s="7"/>
      <c r="J14" s="7"/>
      <c r="K14" s="7"/>
      <c r="M14" s="7"/>
      <c r="N14" s="7"/>
      <c r="O14" s="7"/>
    </row>
    <row r="15" spans="1:15" x14ac:dyDescent="0.25">
      <c r="A15" s="93" t="s">
        <v>284</v>
      </c>
      <c r="B15" s="68">
        <v>100.00000000000001</v>
      </c>
      <c r="C15" s="68">
        <v>56.756756756756758</v>
      </c>
      <c r="D15" s="68">
        <v>21.621621621621621</v>
      </c>
      <c r="E15" s="68">
        <v>13.513513513513514</v>
      </c>
      <c r="F15" s="68">
        <v>6.3063063063063058</v>
      </c>
      <c r="G15" s="68">
        <v>1.8018018018018018</v>
      </c>
      <c r="H15" s="68" t="s">
        <v>428</v>
      </c>
      <c r="I15" s="7"/>
      <c r="J15" s="7"/>
      <c r="K15" s="7"/>
      <c r="M15" s="7"/>
      <c r="N15" s="7"/>
      <c r="O15" s="7"/>
    </row>
    <row r="16" spans="1:15" x14ac:dyDescent="0.25">
      <c r="A16" s="93" t="s">
        <v>285</v>
      </c>
      <c r="B16" s="68">
        <v>100.00000000000001</v>
      </c>
      <c r="C16" s="68">
        <v>39.555555555555557</v>
      </c>
      <c r="D16" s="68">
        <v>34.666666666666671</v>
      </c>
      <c r="E16" s="68">
        <v>14.666666666666666</v>
      </c>
      <c r="F16" s="68">
        <v>10.222222222222223</v>
      </c>
      <c r="G16" s="68">
        <v>0.88888888888888884</v>
      </c>
      <c r="H16" s="68" t="s">
        <v>428</v>
      </c>
      <c r="I16" s="7"/>
      <c r="J16" s="7"/>
      <c r="K16" s="7"/>
      <c r="M16" s="7"/>
      <c r="N16" s="7"/>
      <c r="O16" s="7"/>
    </row>
    <row r="17" spans="1:15" x14ac:dyDescent="0.25">
      <c r="A17" s="93" t="s">
        <v>286</v>
      </c>
      <c r="B17" s="68">
        <v>100</v>
      </c>
      <c r="C17" s="68">
        <v>46.376811594202898</v>
      </c>
      <c r="D17" s="68">
        <v>36.231884057971016</v>
      </c>
      <c r="E17" s="68">
        <v>10.144927536231885</v>
      </c>
      <c r="F17" s="68">
        <v>4.3478260869565215</v>
      </c>
      <c r="G17" s="68">
        <v>2.8985507246376812</v>
      </c>
      <c r="H17" s="68" t="s">
        <v>428</v>
      </c>
      <c r="I17" s="7"/>
      <c r="J17" s="7"/>
      <c r="K17" s="7"/>
      <c r="M17" s="7"/>
      <c r="N17" s="7"/>
      <c r="O17" s="7"/>
    </row>
    <row r="18" spans="1:15" x14ac:dyDescent="0.25">
      <c r="A18" s="93" t="s">
        <v>287</v>
      </c>
      <c r="B18" s="68">
        <v>100</v>
      </c>
      <c r="C18" s="68">
        <v>7.3619631901840492</v>
      </c>
      <c r="D18" s="68">
        <v>18.404907975460123</v>
      </c>
      <c r="E18" s="68">
        <v>28.220858895705518</v>
      </c>
      <c r="F18" s="68">
        <v>25.153374233128833</v>
      </c>
      <c r="G18" s="68">
        <v>16.564417177914109</v>
      </c>
      <c r="H18" s="68">
        <v>4.294478527607362</v>
      </c>
      <c r="I18" s="7"/>
      <c r="J18" s="7"/>
      <c r="K18" s="7"/>
      <c r="M18" s="7"/>
      <c r="N18" s="7"/>
      <c r="O18" s="7"/>
    </row>
    <row r="19" spans="1:15" x14ac:dyDescent="0.25">
      <c r="A19" s="93" t="s">
        <v>288</v>
      </c>
      <c r="B19" s="68">
        <v>100</v>
      </c>
      <c r="C19" s="68">
        <v>15.753424657534246</v>
      </c>
      <c r="D19" s="68">
        <v>30.82191780821918</v>
      </c>
      <c r="E19" s="68">
        <v>30.82191780821918</v>
      </c>
      <c r="F19" s="68">
        <v>17.123287671232877</v>
      </c>
      <c r="G19" s="68">
        <v>5.4794520547945202</v>
      </c>
      <c r="H19" s="68" t="s">
        <v>428</v>
      </c>
      <c r="I19" s="7"/>
      <c r="J19" s="7"/>
      <c r="K19" s="7"/>
      <c r="M19" s="7"/>
      <c r="N19" s="7"/>
      <c r="O19" s="7"/>
    </row>
    <row r="20" spans="1:15" x14ac:dyDescent="0.25">
      <c r="A20" s="93" t="s">
        <v>289</v>
      </c>
      <c r="B20" s="68">
        <v>100</v>
      </c>
      <c r="C20" s="68">
        <v>27.946127946127948</v>
      </c>
      <c r="D20" s="68">
        <v>33.333333333333329</v>
      </c>
      <c r="E20" s="68">
        <v>22.558922558922561</v>
      </c>
      <c r="F20" s="68">
        <v>11.447811447811448</v>
      </c>
      <c r="G20" s="68">
        <v>4.7138047138047137</v>
      </c>
      <c r="H20" s="68" t="s">
        <v>428</v>
      </c>
      <c r="I20" s="7"/>
      <c r="J20" s="7"/>
      <c r="K20" s="7"/>
      <c r="M20" s="7"/>
      <c r="N20" s="7"/>
      <c r="O20" s="7"/>
    </row>
    <row r="21" spans="1:15" x14ac:dyDescent="0.25">
      <c r="A21" s="93" t="s">
        <v>290</v>
      </c>
      <c r="B21" s="68">
        <v>100.00000000000001</v>
      </c>
      <c r="C21" s="68">
        <v>38.095238095238095</v>
      </c>
      <c r="D21" s="68">
        <v>37.5</v>
      </c>
      <c r="E21" s="68">
        <v>19.047619047619047</v>
      </c>
      <c r="F21" s="68">
        <v>4.7619047619047619</v>
      </c>
      <c r="G21" s="68">
        <v>0.59523809523809523</v>
      </c>
      <c r="H21" s="68" t="s">
        <v>428</v>
      </c>
      <c r="I21" s="7"/>
      <c r="J21" s="7"/>
      <c r="K21" s="7"/>
      <c r="M21" s="7"/>
      <c r="N21" s="7"/>
      <c r="O21" s="7"/>
    </row>
    <row r="22" spans="1:15" x14ac:dyDescent="0.25">
      <c r="A22" s="93" t="s">
        <v>291</v>
      </c>
      <c r="B22" s="68">
        <v>100.00000000000001</v>
      </c>
      <c r="C22" s="68">
        <v>15</v>
      </c>
      <c r="D22" s="68">
        <v>20</v>
      </c>
      <c r="E22" s="68">
        <v>19.285714285714288</v>
      </c>
      <c r="F22" s="68">
        <v>21.428571428571427</v>
      </c>
      <c r="G22" s="68">
        <v>20</v>
      </c>
      <c r="H22" s="68">
        <v>4.2857142857142856</v>
      </c>
      <c r="I22" s="7"/>
      <c r="J22" s="7"/>
      <c r="K22" s="7"/>
      <c r="M22" s="7"/>
      <c r="N22" s="7"/>
      <c r="O22" s="7"/>
    </row>
    <row r="23" spans="1:15" x14ac:dyDescent="0.25">
      <c r="A23" s="93" t="s">
        <v>292</v>
      </c>
      <c r="B23" s="68">
        <v>100</v>
      </c>
      <c r="C23" s="68">
        <v>45.714285714285715</v>
      </c>
      <c r="D23" s="68">
        <v>36</v>
      </c>
      <c r="E23" s="68">
        <v>13.142857142857142</v>
      </c>
      <c r="F23" s="68">
        <v>4</v>
      </c>
      <c r="G23" s="68">
        <v>1.1428571428571428</v>
      </c>
      <c r="H23" s="68" t="s">
        <v>428</v>
      </c>
      <c r="I23" s="7"/>
      <c r="J23" s="7"/>
      <c r="K23" s="7"/>
      <c r="M23" s="7"/>
      <c r="N23" s="7"/>
      <c r="O23" s="7"/>
    </row>
    <row r="24" spans="1:15" x14ac:dyDescent="0.25">
      <c r="A24" s="93" t="s">
        <v>293</v>
      </c>
      <c r="B24" s="68">
        <v>100</v>
      </c>
      <c r="C24" s="68">
        <v>2.2988505747126435</v>
      </c>
      <c r="D24" s="68">
        <v>14.942528735632186</v>
      </c>
      <c r="E24" s="68">
        <v>17.241379310344829</v>
      </c>
      <c r="F24" s="68">
        <v>32.183908045977013</v>
      </c>
      <c r="G24" s="68">
        <v>28.735632183908045</v>
      </c>
      <c r="H24" s="68">
        <v>4.5977011494252871</v>
      </c>
      <c r="I24" s="7"/>
      <c r="J24" s="7"/>
      <c r="K24" s="7"/>
      <c r="M24" s="7"/>
      <c r="N24" s="7"/>
      <c r="O24" s="7"/>
    </row>
    <row r="25" spans="1:15" x14ac:dyDescent="0.25">
      <c r="A25" s="93" t="s">
        <v>294</v>
      </c>
      <c r="B25" s="68">
        <v>100</v>
      </c>
      <c r="C25" s="68">
        <v>32.743362831858406</v>
      </c>
      <c r="D25" s="68">
        <v>31.858407079646017</v>
      </c>
      <c r="E25" s="68">
        <v>23.893805309734514</v>
      </c>
      <c r="F25" s="68">
        <v>9.7345132743362832</v>
      </c>
      <c r="G25" s="68">
        <v>1.7699115044247788</v>
      </c>
      <c r="H25" s="68" t="s">
        <v>428</v>
      </c>
      <c r="J25" s="7"/>
      <c r="K25" s="7"/>
      <c r="M25" s="7"/>
      <c r="N25" s="7"/>
      <c r="O25" s="7"/>
    </row>
    <row r="26" spans="1:15" x14ac:dyDescent="0.25">
      <c r="A26" s="93" t="s">
        <v>295</v>
      </c>
      <c r="B26" s="68">
        <v>100.00000000000001</v>
      </c>
      <c r="C26" s="68">
        <v>29.347826086956523</v>
      </c>
      <c r="D26" s="68">
        <v>28.260869565217391</v>
      </c>
      <c r="E26" s="68">
        <v>21.739130434782609</v>
      </c>
      <c r="F26" s="68">
        <v>9.7826086956521738</v>
      </c>
      <c r="G26" s="68">
        <v>7.608695652173914</v>
      </c>
      <c r="H26" s="68">
        <v>3.2608695652173911</v>
      </c>
      <c r="J26" s="7"/>
      <c r="K26" s="7"/>
      <c r="M26" s="7"/>
      <c r="N26" s="7"/>
      <c r="O26" s="7"/>
    </row>
    <row r="27" spans="1:15" x14ac:dyDescent="0.25">
      <c r="A27" s="93" t="s">
        <v>296</v>
      </c>
      <c r="B27" s="68">
        <v>100.00000000000001</v>
      </c>
      <c r="C27" s="68">
        <v>61.0062893081761</v>
      </c>
      <c r="D27" s="68">
        <v>23.270440251572328</v>
      </c>
      <c r="E27" s="68">
        <v>10.691823899371069</v>
      </c>
      <c r="F27" s="68">
        <v>3.1446540880503147</v>
      </c>
      <c r="G27" s="68">
        <v>1.8867924528301887</v>
      </c>
      <c r="H27" s="68" t="s">
        <v>428</v>
      </c>
      <c r="J27" s="7"/>
      <c r="K27" s="7"/>
      <c r="M27" s="7"/>
      <c r="N27" s="7"/>
      <c r="O27" s="7"/>
    </row>
    <row r="28" spans="1:15" x14ac:dyDescent="0.25">
      <c r="A28" s="93" t="s">
        <v>297</v>
      </c>
      <c r="B28" s="68">
        <v>100</v>
      </c>
      <c r="C28" s="68">
        <v>18.367346938775512</v>
      </c>
      <c r="D28" s="68">
        <v>36.734693877551024</v>
      </c>
      <c r="E28" s="68">
        <v>27.551020408163261</v>
      </c>
      <c r="F28" s="68">
        <v>9.183673469387756</v>
      </c>
      <c r="G28" s="68">
        <v>8.1632653061224492</v>
      </c>
      <c r="H28" s="68" t="s">
        <v>428</v>
      </c>
      <c r="J28" s="7"/>
      <c r="K28" s="7"/>
      <c r="M28" s="7"/>
      <c r="N28" s="7"/>
      <c r="O28" s="7"/>
    </row>
    <row r="29" spans="1:15" x14ac:dyDescent="0.25">
      <c r="A29" s="93" t="s">
        <v>298</v>
      </c>
      <c r="B29" s="68">
        <v>99.999999999999986</v>
      </c>
      <c r="C29" s="68">
        <v>50.476190476190474</v>
      </c>
      <c r="D29" s="68">
        <v>28.571428571428569</v>
      </c>
      <c r="E29" s="68">
        <v>12.380952380952381</v>
      </c>
      <c r="F29" s="68">
        <v>4.7619047619047619</v>
      </c>
      <c r="G29" s="68">
        <v>3.8095238095238098</v>
      </c>
      <c r="H29" s="68" t="s">
        <v>428</v>
      </c>
      <c r="J29" s="7"/>
      <c r="K29" s="7"/>
      <c r="M29" s="7"/>
      <c r="N29" s="7"/>
      <c r="O29" s="7"/>
    </row>
    <row r="30" spans="1:15" x14ac:dyDescent="0.25">
      <c r="A30" s="93" t="s">
        <v>299</v>
      </c>
      <c r="B30" s="68">
        <v>100</v>
      </c>
      <c r="C30" s="68">
        <v>39.83050847457627</v>
      </c>
      <c r="D30" s="68">
        <v>24.576271186440678</v>
      </c>
      <c r="E30" s="68">
        <v>14.40677966101695</v>
      </c>
      <c r="F30" s="68">
        <v>11.864406779661017</v>
      </c>
      <c r="G30" s="68">
        <v>9.3220338983050848</v>
      </c>
      <c r="H30" s="68" t="s">
        <v>428</v>
      </c>
      <c r="J30" s="7"/>
      <c r="K30" s="7"/>
      <c r="M30" s="7"/>
      <c r="N30" s="7"/>
      <c r="O30" s="7"/>
    </row>
    <row r="31" spans="1:15" x14ac:dyDescent="0.25">
      <c r="A31" s="93" t="s">
        <v>300</v>
      </c>
      <c r="B31" s="68">
        <v>99.999999999999986</v>
      </c>
      <c r="C31" s="68">
        <v>44.404332129963898</v>
      </c>
      <c r="D31" s="68">
        <v>38.26714801444043</v>
      </c>
      <c r="E31" s="68">
        <v>10.469314079422382</v>
      </c>
      <c r="F31" s="68">
        <v>6.4981949458483745</v>
      </c>
      <c r="G31" s="68">
        <v>0.36101083032490977</v>
      </c>
      <c r="H31" s="68" t="s">
        <v>428</v>
      </c>
      <c r="J31" s="7"/>
      <c r="K31" s="7"/>
      <c r="M31" s="7"/>
      <c r="N31" s="7"/>
      <c r="O31" s="7"/>
    </row>
    <row r="32" spans="1:15" x14ac:dyDescent="0.25">
      <c r="A32" s="93" t="s">
        <v>301</v>
      </c>
      <c r="B32" s="68">
        <v>100</v>
      </c>
      <c r="C32" s="68">
        <v>45.161290322580641</v>
      </c>
      <c r="D32" s="68">
        <v>20.43010752688172</v>
      </c>
      <c r="E32" s="68">
        <v>23.655913978494624</v>
      </c>
      <c r="F32" s="68">
        <v>5.376344086021505</v>
      </c>
      <c r="G32" s="68">
        <v>4.3010752688172049</v>
      </c>
      <c r="H32" s="68">
        <v>1.0752688172043012</v>
      </c>
      <c r="J32" s="7"/>
      <c r="K32" s="7"/>
      <c r="M32" s="7"/>
      <c r="N32" s="7"/>
      <c r="O32" s="7"/>
    </row>
    <row r="33" spans="1:18" x14ac:dyDescent="0.25">
      <c r="A33" s="93" t="s">
        <v>302</v>
      </c>
      <c r="B33" s="68">
        <v>100</v>
      </c>
      <c r="C33" s="68">
        <v>60.256410256410255</v>
      </c>
      <c r="D33" s="68">
        <v>26.923076923076923</v>
      </c>
      <c r="E33" s="68">
        <v>10.256410256410255</v>
      </c>
      <c r="F33" s="68">
        <v>2.1367521367521367</v>
      </c>
      <c r="G33" s="68">
        <v>0.42735042735042739</v>
      </c>
      <c r="H33" s="68" t="s">
        <v>428</v>
      </c>
      <c r="J33" s="7"/>
      <c r="K33" s="7"/>
      <c r="M33" s="7"/>
      <c r="N33" s="7"/>
      <c r="O33" s="7"/>
    </row>
    <row r="34" spans="1:18" x14ac:dyDescent="0.25">
      <c r="A34" s="93" t="s">
        <v>303</v>
      </c>
      <c r="B34" s="68">
        <v>100.00000000000001</v>
      </c>
      <c r="C34" s="68">
        <v>47.692307692307693</v>
      </c>
      <c r="D34" s="68">
        <v>33.846153846153847</v>
      </c>
      <c r="E34" s="68">
        <v>7.6923076923076925</v>
      </c>
      <c r="F34" s="68">
        <v>10.76923076923077</v>
      </c>
      <c r="G34" s="68" t="s">
        <v>428</v>
      </c>
      <c r="H34" s="68" t="s">
        <v>428</v>
      </c>
      <c r="J34" s="7"/>
      <c r="K34" s="7"/>
      <c r="M34" s="7"/>
      <c r="N34" s="7"/>
      <c r="O34" s="7"/>
    </row>
    <row r="35" spans="1:18" x14ac:dyDescent="0.25">
      <c r="A35" s="93" t="s">
        <v>304</v>
      </c>
      <c r="B35" s="68">
        <v>99.999999999999986</v>
      </c>
      <c r="C35" s="68">
        <v>27.358490566037734</v>
      </c>
      <c r="D35" s="68">
        <v>25.943396226415093</v>
      </c>
      <c r="E35" s="68">
        <v>23.113207547169811</v>
      </c>
      <c r="F35" s="68">
        <v>15.566037735849056</v>
      </c>
      <c r="G35" s="68">
        <v>7.0754716981132075</v>
      </c>
      <c r="H35" s="68">
        <v>0.94339622641509435</v>
      </c>
      <c r="J35" s="7"/>
      <c r="K35" s="7"/>
      <c r="M35" s="7"/>
      <c r="N35" s="7"/>
      <c r="O35" s="7"/>
    </row>
    <row r="36" spans="1:18" x14ac:dyDescent="0.25">
      <c r="A36" s="93" t="s">
        <v>305</v>
      </c>
      <c r="B36" s="68">
        <v>100</v>
      </c>
      <c r="C36" s="68">
        <v>21.714285714285715</v>
      </c>
      <c r="D36" s="68">
        <v>36.571428571428569</v>
      </c>
      <c r="E36" s="68">
        <v>21.142857142857142</v>
      </c>
      <c r="F36" s="68">
        <v>12</v>
      </c>
      <c r="G36" s="68">
        <v>8</v>
      </c>
      <c r="H36" s="68">
        <v>0.5714285714285714</v>
      </c>
      <c r="J36" s="7"/>
      <c r="K36" s="7"/>
      <c r="M36" s="7"/>
      <c r="N36" s="7"/>
      <c r="O36" s="7"/>
    </row>
    <row r="37" spans="1:18" ht="13.5" thickBot="1" x14ac:dyDescent="0.3">
      <c r="A37" s="93" t="s">
        <v>306</v>
      </c>
      <c r="B37" s="68">
        <v>99.999999999999986</v>
      </c>
      <c r="C37" s="68">
        <v>38.202247191011232</v>
      </c>
      <c r="D37" s="68">
        <v>42.696629213483142</v>
      </c>
      <c r="E37" s="68">
        <v>14.606741573033707</v>
      </c>
      <c r="F37" s="68">
        <v>4.4943820224719104</v>
      </c>
      <c r="G37" s="68" t="s">
        <v>428</v>
      </c>
      <c r="H37" s="68" t="s">
        <v>428</v>
      </c>
      <c r="J37" s="7"/>
      <c r="K37" s="7"/>
      <c r="M37" s="7"/>
      <c r="N37" s="7"/>
      <c r="O37" s="7"/>
    </row>
    <row r="38" spans="1:18" s="54" customFormat="1" ht="13.5" customHeight="1" x14ac:dyDescent="0.25">
      <c r="A38" s="397" t="s">
        <v>393</v>
      </c>
      <c r="B38" s="36"/>
      <c r="C38" s="36"/>
      <c r="D38" s="36"/>
      <c r="E38" s="36"/>
      <c r="F38" s="36"/>
      <c r="G38" s="36"/>
      <c r="H38" s="36"/>
      <c r="I38" s="8"/>
    </row>
    <row r="39" spans="1:18" s="54" customFormat="1" ht="15" customHeight="1" x14ac:dyDescent="0.25">
      <c r="A39" s="414" t="s">
        <v>1062</v>
      </c>
      <c r="B39" s="414"/>
      <c r="C39" s="414"/>
      <c r="D39" s="414"/>
      <c r="E39" s="414"/>
      <c r="F39" s="414"/>
      <c r="G39" s="414"/>
      <c r="H39" s="414"/>
      <c r="I39" s="8"/>
      <c r="J39" s="3"/>
      <c r="K39" s="3"/>
      <c r="L39" s="3"/>
      <c r="M39" s="3"/>
      <c r="N39" s="3"/>
      <c r="O39" s="3"/>
      <c r="P39" s="3"/>
      <c r="Q39" s="3"/>
      <c r="R39" s="3"/>
    </row>
    <row r="40" spans="1:18" s="54" customFormat="1" ht="15" customHeight="1" x14ac:dyDescent="0.25">
      <c r="A40" s="414"/>
      <c r="B40" s="414"/>
      <c r="C40" s="414"/>
      <c r="D40" s="414"/>
      <c r="E40" s="414"/>
      <c r="F40" s="414"/>
      <c r="G40" s="414"/>
      <c r="H40" s="414"/>
      <c r="I40" s="8"/>
      <c r="J40" s="3"/>
      <c r="K40" s="3"/>
      <c r="L40" s="3"/>
      <c r="M40" s="3"/>
      <c r="N40" s="3"/>
      <c r="O40" s="3"/>
      <c r="P40" s="3"/>
      <c r="Q40" s="3"/>
      <c r="R40" s="3"/>
    </row>
    <row r="41" spans="1:18" s="54" customFormat="1" ht="27" customHeight="1" x14ac:dyDescent="0.25">
      <c r="A41" s="513" t="s">
        <v>1064</v>
      </c>
      <c r="B41" s="513"/>
      <c r="C41" s="513"/>
      <c r="D41" s="513"/>
      <c r="E41" s="513"/>
      <c r="F41" s="513"/>
      <c r="G41" s="513"/>
      <c r="H41" s="513"/>
      <c r="I41" s="8"/>
    </row>
    <row r="42" spans="1:18" x14ac:dyDescent="0.25">
      <c r="A42" s="60" t="s">
        <v>1068</v>
      </c>
      <c r="B42" s="60"/>
      <c r="C42" s="60"/>
      <c r="D42" s="60"/>
      <c r="E42" s="60"/>
      <c r="F42" s="60"/>
      <c r="G42" s="60"/>
      <c r="H42" s="60"/>
    </row>
    <row r="43" spans="1:18" x14ac:dyDescent="0.25">
      <c r="A43" s="387" t="s">
        <v>1065</v>
      </c>
      <c r="B43" s="391"/>
      <c r="C43" s="391"/>
      <c r="D43" s="391"/>
      <c r="E43" s="391"/>
      <c r="F43" s="391"/>
      <c r="G43" s="391"/>
      <c r="H43" s="391"/>
    </row>
    <row r="44" spans="1:18" x14ac:dyDescent="0.25">
      <c r="A44" s="375" t="s">
        <v>850</v>
      </c>
      <c r="B44" s="60"/>
      <c r="C44" s="60"/>
      <c r="D44" s="60"/>
      <c r="E44" s="60"/>
      <c r="F44" s="60"/>
      <c r="G44" s="60"/>
      <c r="H44" s="60"/>
    </row>
    <row r="45" spans="1:18" x14ac:dyDescent="0.25">
      <c r="A45" s="375" t="s">
        <v>852</v>
      </c>
      <c r="B45" s="60"/>
      <c r="C45" s="60"/>
      <c r="D45" s="60"/>
      <c r="E45" s="60"/>
      <c r="F45" s="60"/>
      <c r="G45" s="60"/>
      <c r="H45" s="60"/>
    </row>
    <row r="46" spans="1:18" x14ac:dyDescent="0.25">
      <c r="A46" s="375" t="s">
        <v>854</v>
      </c>
      <c r="B46" s="60"/>
      <c r="C46" s="60"/>
      <c r="D46" s="60"/>
      <c r="E46" s="60"/>
      <c r="F46" s="60"/>
      <c r="G46" s="60"/>
      <c r="H46" s="60"/>
    </row>
    <row r="47" spans="1:18" x14ac:dyDescent="0.25">
      <c r="A47" s="375" t="s">
        <v>856</v>
      </c>
      <c r="B47" s="60"/>
      <c r="C47" s="60"/>
      <c r="D47" s="60"/>
      <c r="E47" s="60"/>
      <c r="F47" s="60"/>
      <c r="G47" s="60"/>
      <c r="H47" s="60"/>
    </row>
    <row r="48" spans="1:18" x14ac:dyDescent="0.25">
      <c r="A48" s="375" t="s">
        <v>858</v>
      </c>
      <c r="B48" s="60"/>
      <c r="C48" s="60"/>
      <c r="D48" s="60"/>
      <c r="E48" s="60"/>
      <c r="F48" s="60"/>
      <c r="G48" s="60"/>
      <c r="H48" s="60"/>
    </row>
    <row r="49" spans="1:8" x14ac:dyDescent="0.25">
      <c r="A49" s="375" t="s">
        <v>860</v>
      </c>
      <c r="B49" s="60"/>
      <c r="C49" s="60"/>
      <c r="D49" s="60"/>
      <c r="E49" s="60"/>
      <c r="F49" s="60"/>
      <c r="G49" s="60"/>
      <c r="H49" s="60"/>
    </row>
    <row r="50" spans="1:8" x14ac:dyDescent="0.25">
      <c r="A50" s="60" t="s">
        <v>262</v>
      </c>
      <c r="B50" s="60"/>
      <c r="C50" s="60"/>
      <c r="D50" s="60"/>
      <c r="E50" s="60"/>
      <c r="F50" s="60"/>
      <c r="G50" s="60"/>
      <c r="H50" s="60"/>
    </row>
  </sheetData>
  <mergeCells count="10">
    <mergeCell ref="A41:H41"/>
    <mergeCell ref="A39:H40"/>
    <mergeCell ref="A7:A8"/>
    <mergeCell ref="C7:H7"/>
    <mergeCell ref="A1:H1"/>
    <mergeCell ref="A2:H2"/>
    <mergeCell ref="A3:H3"/>
    <mergeCell ref="A4:H4"/>
    <mergeCell ref="A5:H5"/>
    <mergeCell ref="A6:H6"/>
  </mergeCells>
  <conditionalFormatting sqref="B10:H37 J10:K37">
    <cfRule type="cellIs" dxfId="18" priority="3" operator="equal">
      <formula>0</formula>
    </cfRule>
  </conditionalFormatting>
  <conditionalFormatting sqref="I9:I24">
    <cfRule type="cellIs" dxfId="17" priority="1" operator="equal">
      <formula>0</formula>
    </cfRule>
  </conditionalFormatting>
  <conditionalFormatting sqref="M10:O37">
    <cfRule type="cellIs" dxfId="16" priority="2" operator="equal">
      <formula>0</formula>
    </cfRule>
  </conditionalFormatting>
  <hyperlinks>
    <hyperlink ref="I2" location="Contenido!A1" display="Contenido" xr:uid="{F315845F-B61F-44BC-8306-8AA2C3AB1432}"/>
  </hyperlinks>
  <printOptions horizontalCentered="1"/>
  <pageMargins left="0.39370078740157483" right="0.39370078740157483" top="0.39370078740157483" bottom="0.39370078740157483" header="0.31496062992125984" footer="0.31496062992125984"/>
  <pageSetup paperSize="172" scale="83"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11FF-055F-4B32-81C5-358B41A12598}">
  <sheetPr codeName="Hoja201">
    <tabColor rgb="FFAFCAFF"/>
    <pageSetUpPr fitToPage="1"/>
  </sheetPr>
  <dimension ref="A1:R50"/>
  <sheetViews>
    <sheetView showGridLines="0" showOutlineSymbols="0" showWhiteSpace="0" topLeftCell="A13" zoomScaleNormal="100" workbookViewId="0">
      <selection activeCell="F51" sqref="F51"/>
    </sheetView>
  </sheetViews>
  <sheetFormatPr baseColWidth="10" defaultColWidth="11" defaultRowHeight="13" x14ac:dyDescent="0.25"/>
  <cols>
    <col min="1" max="1" width="20.33203125" style="173" customWidth="1"/>
    <col min="2" max="8" width="10.33203125" style="180" customWidth="1"/>
    <col min="9" max="16384" width="11" style="8"/>
  </cols>
  <sheetData>
    <row r="1" spans="1:15" ht="14.5" x14ac:dyDescent="0.25">
      <c r="A1" s="416" t="s">
        <v>881</v>
      </c>
      <c r="B1" s="416"/>
      <c r="C1" s="416"/>
      <c r="D1" s="416"/>
      <c r="E1" s="416"/>
      <c r="F1" s="416"/>
      <c r="G1" s="416"/>
      <c r="H1" s="416"/>
      <c r="I1" s="19"/>
    </row>
    <row r="2" spans="1:15" ht="15" customHeight="1" x14ac:dyDescent="0.25">
      <c r="A2" s="413" t="s">
        <v>1069</v>
      </c>
      <c r="B2" s="413"/>
      <c r="C2" s="413"/>
      <c r="D2" s="413"/>
      <c r="E2" s="413"/>
      <c r="F2" s="413"/>
      <c r="G2" s="413"/>
      <c r="H2" s="413"/>
      <c r="I2" s="91" t="s">
        <v>0</v>
      </c>
    </row>
    <row r="3" spans="1:15" ht="15" customHeight="1" x14ac:dyDescent="0.25">
      <c r="A3" s="413"/>
      <c r="B3" s="413"/>
      <c r="C3" s="413"/>
      <c r="D3" s="413"/>
      <c r="E3" s="413"/>
      <c r="F3" s="413"/>
      <c r="G3" s="413"/>
      <c r="H3" s="413"/>
      <c r="I3" s="6"/>
    </row>
    <row r="4" spans="1:15" ht="15" customHeight="1" x14ac:dyDescent="0.25">
      <c r="A4" s="416" t="s">
        <v>865</v>
      </c>
      <c r="B4" s="416"/>
      <c r="C4" s="416"/>
      <c r="D4" s="416"/>
      <c r="E4" s="416"/>
      <c r="F4" s="416"/>
      <c r="G4" s="416"/>
      <c r="H4" s="416"/>
      <c r="I4" s="6"/>
    </row>
    <row r="5" spans="1:15" ht="14.5" x14ac:dyDescent="0.25">
      <c r="A5" s="416" t="s">
        <v>900</v>
      </c>
      <c r="B5" s="416"/>
      <c r="C5" s="416"/>
      <c r="D5" s="416"/>
      <c r="E5" s="416"/>
      <c r="F5" s="416"/>
      <c r="G5" s="416"/>
      <c r="H5" s="416"/>
    </row>
    <row r="6" spans="1:15" ht="14.5" x14ac:dyDescent="0.25">
      <c r="A6" s="416" t="s">
        <v>909</v>
      </c>
      <c r="B6" s="416"/>
      <c r="C6" s="416"/>
      <c r="D6" s="416"/>
      <c r="E6" s="416"/>
      <c r="F6" s="416"/>
      <c r="G6" s="416"/>
      <c r="H6" s="416"/>
    </row>
    <row r="7" spans="1:15" ht="18.75" customHeight="1" x14ac:dyDescent="0.25">
      <c r="A7" s="511" t="s">
        <v>273</v>
      </c>
      <c r="B7" s="316"/>
      <c r="C7" s="504" t="s">
        <v>866</v>
      </c>
      <c r="D7" s="504"/>
      <c r="E7" s="504"/>
      <c r="F7" s="504"/>
      <c r="G7" s="504"/>
      <c r="H7" s="504"/>
    </row>
    <row r="8" spans="1:15" ht="18.75" customHeight="1" x14ac:dyDescent="0.25">
      <c r="A8" s="511"/>
      <c r="B8" s="381" t="s">
        <v>188</v>
      </c>
      <c r="C8" s="96" t="s">
        <v>837</v>
      </c>
      <c r="D8" s="96" t="s">
        <v>838</v>
      </c>
      <c r="E8" s="96" t="s">
        <v>839</v>
      </c>
      <c r="F8" s="96" t="s">
        <v>840</v>
      </c>
      <c r="G8" s="96" t="s">
        <v>841</v>
      </c>
      <c r="H8" s="96" t="s">
        <v>842</v>
      </c>
    </row>
    <row r="9" spans="1:15" x14ac:dyDescent="0.25">
      <c r="B9" s="174"/>
      <c r="C9" s="174"/>
      <c r="D9" s="174"/>
      <c r="E9" s="174"/>
      <c r="F9" s="174"/>
      <c r="G9" s="174"/>
      <c r="H9" s="174"/>
    </row>
    <row r="10" spans="1:15" ht="15" customHeight="1" x14ac:dyDescent="0.25">
      <c r="A10" s="157" t="s">
        <v>188</v>
      </c>
      <c r="B10" s="67">
        <v>127.13387978142076</v>
      </c>
      <c r="C10" s="67">
        <v>14.209098164405427</v>
      </c>
      <c r="D10" s="67">
        <v>54.906691800188504</v>
      </c>
      <c r="E10" s="67">
        <v>136.537750385208</v>
      </c>
      <c r="F10" s="67">
        <v>284.4849246231156</v>
      </c>
      <c r="G10" s="67">
        <v>554.98400000000004</v>
      </c>
      <c r="H10" s="67">
        <v>993.18367346938771</v>
      </c>
      <c r="I10" s="25"/>
      <c r="J10" s="25"/>
      <c r="K10" s="25"/>
      <c r="L10" s="158"/>
      <c r="M10" s="25"/>
      <c r="N10" s="25"/>
      <c r="O10" s="25"/>
    </row>
    <row r="11" spans="1:15" x14ac:dyDescent="0.25">
      <c r="A11" s="93" t="s">
        <v>280</v>
      </c>
      <c r="B11" s="68">
        <v>521.43181818181813</v>
      </c>
      <c r="C11" s="68" t="s">
        <v>191</v>
      </c>
      <c r="D11" s="68" t="s">
        <v>191</v>
      </c>
      <c r="E11" s="68">
        <v>165</v>
      </c>
      <c r="F11" s="68">
        <v>327</v>
      </c>
      <c r="G11" s="68">
        <v>565.58823529411768</v>
      </c>
      <c r="H11" s="68">
        <v>1051.375</v>
      </c>
      <c r="I11" s="7"/>
      <c r="J11" s="7"/>
      <c r="K11" s="7"/>
      <c r="M11" s="7"/>
      <c r="N11" s="7"/>
      <c r="O11" s="7"/>
    </row>
    <row r="12" spans="1:15" x14ac:dyDescent="0.25">
      <c r="A12" s="93" t="s">
        <v>281</v>
      </c>
      <c r="B12" s="68">
        <v>406.36956521739131</v>
      </c>
      <c r="C12" s="68">
        <v>13</v>
      </c>
      <c r="D12" s="68">
        <v>67</v>
      </c>
      <c r="E12" s="68">
        <v>145.45454545454547</v>
      </c>
      <c r="F12" s="68">
        <v>317.92307692307691</v>
      </c>
      <c r="G12" s="68">
        <v>583.35294117647061</v>
      </c>
      <c r="H12" s="68">
        <v>987.66666666666663</v>
      </c>
      <c r="I12" s="7"/>
      <c r="J12" s="7"/>
      <c r="K12" s="7"/>
      <c r="M12" s="7"/>
      <c r="N12" s="7"/>
      <c r="O12" s="7"/>
    </row>
    <row r="13" spans="1:15" x14ac:dyDescent="0.25">
      <c r="A13" s="93" t="s">
        <v>282</v>
      </c>
      <c r="B13" s="68">
        <v>484.70731707317071</v>
      </c>
      <c r="C13" s="68">
        <v>8</v>
      </c>
      <c r="D13" s="68">
        <v>70.333333333333329</v>
      </c>
      <c r="E13" s="68">
        <v>153.4</v>
      </c>
      <c r="F13" s="68">
        <v>276.44444444444446</v>
      </c>
      <c r="G13" s="68">
        <v>551.25</v>
      </c>
      <c r="H13" s="68">
        <v>1082.7142857142858</v>
      </c>
      <c r="I13" s="7"/>
      <c r="J13" s="7"/>
      <c r="K13" s="7"/>
      <c r="M13" s="7"/>
      <c r="N13" s="7"/>
      <c r="O13" s="7"/>
    </row>
    <row r="14" spans="1:15" x14ac:dyDescent="0.25">
      <c r="A14" s="93" t="s">
        <v>283</v>
      </c>
      <c r="B14" s="68">
        <v>217.81355932203391</v>
      </c>
      <c r="C14" s="68">
        <v>14.361111111111111</v>
      </c>
      <c r="D14" s="68">
        <v>57.642857142857146</v>
      </c>
      <c r="E14" s="68">
        <v>125.4</v>
      </c>
      <c r="F14" s="68">
        <v>299.38461538461536</v>
      </c>
      <c r="G14" s="68">
        <v>576.26315789473688</v>
      </c>
      <c r="H14" s="68">
        <v>978.42857142857144</v>
      </c>
      <c r="I14" s="7"/>
      <c r="J14" s="7"/>
      <c r="K14" s="7"/>
      <c r="M14" s="7"/>
      <c r="N14" s="7"/>
      <c r="O14" s="7"/>
    </row>
    <row r="15" spans="1:15" x14ac:dyDescent="0.25">
      <c r="A15" s="93" t="s">
        <v>284</v>
      </c>
      <c r="B15" s="68">
        <v>61.351351351351354</v>
      </c>
      <c r="C15" s="68">
        <v>12.174603174603174</v>
      </c>
      <c r="D15" s="68">
        <v>49.833333333333336</v>
      </c>
      <c r="E15" s="68">
        <v>126.73333333333333</v>
      </c>
      <c r="F15" s="68">
        <v>252.57142857142858</v>
      </c>
      <c r="G15" s="68">
        <v>589</v>
      </c>
      <c r="H15" s="68" t="s">
        <v>191</v>
      </c>
      <c r="I15" s="7"/>
      <c r="J15" s="7"/>
      <c r="K15" s="7"/>
      <c r="M15" s="7"/>
      <c r="N15" s="7"/>
      <c r="O15" s="7"/>
    </row>
    <row r="16" spans="1:15" x14ac:dyDescent="0.25">
      <c r="A16" s="93" t="s">
        <v>285</v>
      </c>
      <c r="B16" s="68">
        <v>75.74666666666667</v>
      </c>
      <c r="C16" s="68">
        <v>13.337078651685394</v>
      </c>
      <c r="D16" s="68">
        <v>53.256410256410255</v>
      </c>
      <c r="E16" s="68">
        <v>141.42424242424244</v>
      </c>
      <c r="F16" s="68">
        <v>265.26086956521738</v>
      </c>
      <c r="G16" s="68">
        <v>467</v>
      </c>
      <c r="H16" s="68" t="s">
        <v>191</v>
      </c>
      <c r="I16" s="7"/>
      <c r="J16" s="7"/>
      <c r="K16" s="7"/>
      <c r="M16" s="7"/>
      <c r="N16" s="7"/>
      <c r="O16" s="7"/>
    </row>
    <row r="17" spans="1:15" x14ac:dyDescent="0.25">
      <c r="A17" s="93" t="s">
        <v>286</v>
      </c>
      <c r="B17" s="68">
        <v>63.550724637681157</v>
      </c>
      <c r="C17" s="68">
        <v>13.53125</v>
      </c>
      <c r="D17" s="68">
        <v>53.84</v>
      </c>
      <c r="E17" s="68">
        <v>130.42857142857142</v>
      </c>
      <c r="F17" s="68">
        <v>275</v>
      </c>
      <c r="G17" s="68">
        <v>434</v>
      </c>
      <c r="H17" s="68" t="s">
        <v>191</v>
      </c>
      <c r="I17" s="7"/>
      <c r="J17" s="7"/>
      <c r="K17" s="7"/>
      <c r="M17" s="7"/>
      <c r="N17" s="7"/>
      <c r="O17" s="7"/>
    </row>
    <row r="18" spans="1:15" x14ac:dyDescent="0.25">
      <c r="A18" s="93" t="s">
        <v>287</v>
      </c>
      <c r="B18" s="68">
        <v>266.45398773006133</v>
      </c>
      <c r="C18" s="68">
        <v>13.333333333333334</v>
      </c>
      <c r="D18" s="68">
        <v>61.033333333333331</v>
      </c>
      <c r="E18" s="68">
        <v>144.45652173913044</v>
      </c>
      <c r="F18" s="68">
        <v>282.19512195121951</v>
      </c>
      <c r="G18" s="68">
        <v>577.11111111111109</v>
      </c>
      <c r="H18" s="68">
        <v>1092</v>
      </c>
      <c r="I18" s="7"/>
      <c r="J18" s="7"/>
      <c r="K18" s="7"/>
      <c r="M18" s="7"/>
      <c r="N18" s="7"/>
      <c r="O18" s="7"/>
    </row>
    <row r="19" spans="1:15" x14ac:dyDescent="0.25">
      <c r="A19" s="93" t="s">
        <v>288</v>
      </c>
      <c r="B19" s="68">
        <v>137.42465753424656</v>
      </c>
      <c r="C19" s="68">
        <v>18.913043478260871</v>
      </c>
      <c r="D19" s="68">
        <v>56.533333333333331</v>
      </c>
      <c r="E19" s="68">
        <v>138.71111111111111</v>
      </c>
      <c r="F19" s="68">
        <v>275.83999999999997</v>
      </c>
      <c r="G19" s="68">
        <v>493.375</v>
      </c>
      <c r="H19" s="68" t="s">
        <v>191</v>
      </c>
      <c r="I19" s="7"/>
      <c r="J19" s="7"/>
      <c r="K19" s="7"/>
      <c r="M19" s="7"/>
      <c r="N19" s="7"/>
      <c r="O19" s="7"/>
    </row>
    <row r="20" spans="1:15" x14ac:dyDescent="0.25">
      <c r="A20" s="93" t="s">
        <v>289</v>
      </c>
      <c r="B20" s="68">
        <v>110.65319865319866</v>
      </c>
      <c r="C20" s="68">
        <v>12.686746987951807</v>
      </c>
      <c r="D20" s="68">
        <v>56.747474747474747</v>
      </c>
      <c r="E20" s="68">
        <v>133.98507462686567</v>
      </c>
      <c r="F20" s="68">
        <v>283.55882352941177</v>
      </c>
      <c r="G20" s="68">
        <v>541.07142857142856</v>
      </c>
      <c r="H20" s="68" t="s">
        <v>191</v>
      </c>
      <c r="I20" s="7"/>
      <c r="J20" s="7"/>
      <c r="K20" s="7"/>
      <c r="M20" s="7"/>
      <c r="N20" s="7"/>
      <c r="O20" s="7"/>
    </row>
    <row r="21" spans="1:15" x14ac:dyDescent="0.25">
      <c r="A21" s="93" t="s">
        <v>290</v>
      </c>
      <c r="B21" s="68">
        <v>67</v>
      </c>
      <c r="C21" s="68">
        <v>17.09375</v>
      </c>
      <c r="D21" s="68">
        <v>54.476190476190474</v>
      </c>
      <c r="E21" s="68">
        <v>124.03125</v>
      </c>
      <c r="F21" s="68">
        <v>281</v>
      </c>
      <c r="G21" s="68">
        <v>513</v>
      </c>
      <c r="H21" s="68" t="s">
        <v>191</v>
      </c>
      <c r="I21" s="7"/>
      <c r="J21" s="7"/>
      <c r="K21" s="7"/>
      <c r="M21" s="7"/>
      <c r="N21" s="7"/>
      <c r="O21" s="7"/>
    </row>
    <row r="22" spans="1:15" x14ac:dyDescent="0.25">
      <c r="A22" s="93" t="s">
        <v>291</v>
      </c>
      <c r="B22" s="68">
        <v>258.60000000000002</v>
      </c>
      <c r="C22" s="68">
        <v>16.047619047619047</v>
      </c>
      <c r="D22" s="68">
        <v>54.035714285714285</v>
      </c>
      <c r="E22" s="68">
        <v>136</v>
      </c>
      <c r="F22" s="68">
        <v>308.46666666666664</v>
      </c>
      <c r="G22" s="68">
        <v>566.42857142857144</v>
      </c>
      <c r="H22" s="68">
        <v>928</v>
      </c>
      <c r="I22" s="7"/>
      <c r="J22" s="7"/>
      <c r="K22" s="7"/>
      <c r="M22" s="7"/>
      <c r="N22" s="7"/>
      <c r="O22" s="7"/>
    </row>
    <row r="23" spans="1:15" x14ac:dyDescent="0.25">
      <c r="A23" s="93" t="s">
        <v>292</v>
      </c>
      <c r="B23" s="68">
        <v>62.091428571428573</v>
      </c>
      <c r="C23" s="68">
        <v>18.512499999999999</v>
      </c>
      <c r="D23" s="68">
        <v>54.523809523809526</v>
      </c>
      <c r="E23" s="68">
        <v>134.43478260869566</v>
      </c>
      <c r="F23" s="68">
        <v>273.42857142857144</v>
      </c>
      <c r="G23" s="68">
        <v>472</v>
      </c>
      <c r="H23" s="68" t="s">
        <v>191</v>
      </c>
      <c r="I23" s="7"/>
      <c r="J23" s="7"/>
      <c r="K23" s="7"/>
      <c r="M23" s="7"/>
      <c r="N23" s="7"/>
      <c r="O23" s="7"/>
    </row>
    <row r="24" spans="1:15" x14ac:dyDescent="0.25">
      <c r="A24" s="93" t="s">
        <v>293</v>
      </c>
      <c r="B24" s="68">
        <v>333.02298850574715</v>
      </c>
      <c r="C24" s="68">
        <v>21</v>
      </c>
      <c r="D24" s="68">
        <v>61.07692307692308</v>
      </c>
      <c r="E24" s="68">
        <v>156</v>
      </c>
      <c r="F24" s="68">
        <v>287.75</v>
      </c>
      <c r="G24" s="68">
        <v>575.79999999999995</v>
      </c>
      <c r="H24" s="68">
        <v>836.25</v>
      </c>
      <c r="I24" s="7"/>
      <c r="J24" s="7"/>
      <c r="K24" s="7"/>
      <c r="M24" s="7"/>
      <c r="N24" s="7"/>
      <c r="O24" s="7"/>
    </row>
    <row r="25" spans="1:15" x14ac:dyDescent="0.25">
      <c r="A25" s="93" t="s">
        <v>294</v>
      </c>
      <c r="B25" s="68">
        <v>89.911504424778755</v>
      </c>
      <c r="C25" s="68">
        <v>16.432432432432432</v>
      </c>
      <c r="D25" s="68">
        <v>53</v>
      </c>
      <c r="E25" s="68">
        <v>132.44444444444446</v>
      </c>
      <c r="F25" s="68">
        <v>289.18181818181819</v>
      </c>
      <c r="G25" s="68">
        <v>443.5</v>
      </c>
      <c r="H25" s="68" t="s">
        <v>191</v>
      </c>
      <c r="I25" s="7"/>
      <c r="J25" s="7"/>
      <c r="K25" s="7"/>
      <c r="M25" s="7"/>
      <c r="N25" s="7"/>
      <c r="O25" s="7"/>
    </row>
    <row r="26" spans="1:15" x14ac:dyDescent="0.25">
      <c r="A26" s="93" t="s">
        <v>295</v>
      </c>
      <c r="B26" s="68">
        <v>155.7608695652174</v>
      </c>
      <c r="C26" s="68">
        <v>16.962962962962962</v>
      </c>
      <c r="D26" s="68">
        <v>55.769230769230766</v>
      </c>
      <c r="E26" s="68">
        <v>138.15</v>
      </c>
      <c r="F26" s="68">
        <v>332.66666666666669</v>
      </c>
      <c r="G26" s="68">
        <v>578</v>
      </c>
      <c r="H26" s="68">
        <v>873</v>
      </c>
      <c r="I26" s="7"/>
      <c r="J26" s="7"/>
      <c r="K26" s="7"/>
      <c r="M26" s="7"/>
      <c r="N26" s="7"/>
      <c r="O26" s="7"/>
    </row>
    <row r="27" spans="1:15" x14ac:dyDescent="0.25">
      <c r="A27" s="93" t="s">
        <v>296</v>
      </c>
      <c r="B27" s="68">
        <v>52.566037735849058</v>
      </c>
      <c r="C27" s="68">
        <v>11.845360824742269</v>
      </c>
      <c r="D27" s="68">
        <v>55.216216216216218</v>
      </c>
      <c r="E27" s="68">
        <v>121.23529411764706</v>
      </c>
      <c r="F27" s="68">
        <v>266.60000000000002</v>
      </c>
      <c r="G27" s="68">
        <v>590.66666666666663</v>
      </c>
      <c r="H27" s="68" t="s">
        <v>191</v>
      </c>
      <c r="I27" s="7"/>
      <c r="J27" s="7"/>
      <c r="K27" s="7"/>
      <c r="M27" s="7"/>
      <c r="N27" s="7"/>
      <c r="O27" s="7"/>
    </row>
    <row r="28" spans="1:15" x14ac:dyDescent="0.25">
      <c r="A28" s="93" t="s">
        <v>297</v>
      </c>
      <c r="B28" s="68">
        <v>132.96938775510205</v>
      </c>
      <c r="C28" s="68">
        <v>9.9444444444444446</v>
      </c>
      <c r="D28" s="68">
        <v>56.777777777777779</v>
      </c>
      <c r="E28" s="68">
        <v>140</v>
      </c>
      <c r="F28" s="68">
        <v>267.88888888888891</v>
      </c>
      <c r="G28" s="68">
        <v>577.125</v>
      </c>
      <c r="H28" s="68" t="s">
        <v>191</v>
      </c>
      <c r="I28" s="7"/>
      <c r="J28" s="7"/>
      <c r="K28" s="7"/>
      <c r="M28" s="7"/>
      <c r="N28" s="7"/>
      <c r="O28" s="7"/>
    </row>
    <row r="29" spans="1:15" x14ac:dyDescent="0.25">
      <c r="A29" s="93" t="s">
        <v>298</v>
      </c>
      <c r="B29" s="68">
        <v>72.304761904761904</v>
      </c>
      <c r="C29" s="68">
        <v>16.20754716981132</v>
      </c>
      <c r="D29" s="68">
        <v>49.5</v>
      </c>
      <c r="E29" s="68">
        <v>136.53846153846155</v>
      </c>
      <c r="F29" s="68">
        <v>249.4</v>
      </c>
      <c r="G29" s="68">
        <v>556.5</v>
      </c>
      <c r="H29" s="68" t="s">
        <v>191</v>
      </c>
      <c r="I29" s="7"/>
      <c r="J29" s="7"/>
      <c r="K29" s="7"/>
      <c r="M29" s="7"/>
      <c r="N29" s="7"/>
      <c r="O29" s="7"/>
    </row>
    <row r="30" spans="1:15" x14ac:dyDescent="0.25">
      <c r="A30" s="93" t="s">
        <v>299</v>
      </c>
      <c r="B30" s="68">
        <v>126.15254237288136</v>
      </c>
      <c r="C30" s="68">
        <v>13.76595744680851</v>
      </c>
      <c r="D30" s="68">
        <v>55.793103448275865</v>
      </c>
      <c r="E30" s="68">
        <v>138.88235294117646</v>
      </c>
      <c r="F30" s="68">
        <v>307</v>
      </c>
      <c r="G30" s="68">
        <v>542</v>
      </c>
      <c r="H30" s="68" t="s">
        <v>191</v>
      </c>
      <c r="I30" s="7"/>
      <c r="J30" s="7"/>
      <c r="K30" s="7"/>
      <c r="M30" s="7"/>
      <c r="N30" s="7"/>
      <c r="O30" s="7"/>
    </row>
    <row r="31" spans="1:15" x14ac:dyDescent="0.25">
      <c r="A31" s="93" t="s">
        <v>300</v>
      </c>
      <c r="B31" s="68">
        <v>59.498194945848375</v>
      </c>
      <c r="C31" s="68">
        <v>13.764227642276422</v>
      </c>
      <c r="D31" s="68">
        <v>53.188679245283019</v>
      </c>
      <c r="E31" s="68">
        <v>130.89655172413794</v>
      </c>
      <c r="F31" s="68">
        <v>269.55555555555554</v>
      </c>
      <c r="G31" s="68">
        <v>502</v>
      </c>
      <c r="H31" s="68" t="s">
        <v>191</v>
      </c>
      <c r="I31" s="7"/>
      <c r="J31" s="7"/>
      <c r="K31" s="7"/>
      <c r="M31" s="7"/>
      <c r="N31" s="7"/>
      <c r="O31" s="7"/>
    </row>
    <row r="32" spans="1:15" x14ac:dyDescent="0.25">
      <c r="A32" s="93" t="s">
        <v>301</v>
      </c>
      <c r="B32" s="68">
        <v>100.70967741935483</v>
      </c>
      <c r="C32" s="68">
        <v>16.095238095238095</v>
      </c>
      <c r="D32" s="68">
        <v>55.263157894736842</v>
      </c>
      <c r="E32" s="68">
        <v>151.5</v>
      </c>
      <c r="F32" s="68">
        <v>255.4</v>
      </c>
      <c r="G32" s="68">
        <v>497.75</v>
      </c>
      <c r="H32" s="68">
        <v>1039</v>
      </c>
      <c r="I32" s="7"/>
      <c r="J32" s="7"/>
      <c r="K32" s="7"/>
      <c r="M32" s="7"/>
      <c r="N32" s="7"/>
      <c r="O32" s="7"/>
    </row>
    <row r="33" spans="1:18" x14ac:dyDescent="0.25">
      <c r="A33" s="93" t="s">
        <v>302</v>
      </c>
      <c r="B33" s="68">
        <v>43.051282051282051</v>
      </c>
      <c r="C33" s="68">
        <v>12.170212765957446</v>
      </c>
      <c r="D33" s="68">
        <v>50.460317460317462</v>
      </c>
      <c r="E33" s="68">
        <v>139.25</v>
      </c>
      <c r="F33" s="68">
        <v>264.8</v>
      </c>
      <c r="G33" s="68">
        <v>513</v>
      </c>
      <c r="H33" s="68" t="s">
        <v>191</v>
      </c>
      <c r="I33" s="7"/>
      <c r="J33" s="7"/>
      <c r="K33" s="7"/>
      <c r="M33" s="7"/>
      <c r="N33" s="7"/>
      <c r="O33" s="7"/>
    </row>
    <row r="34" spans="1:18" x14ac:dyDescent="0.25">
      <c r="A34" s="93" t="s">
        <v>303</v>
      </c>
      <c r="B34" s="68">
        <v>62.323076923076925</v>
      </c>
      <c r="C34" s="68">
        <v>10.516129032258064</v>
      </c>
      <c r="D34" s="68">
        <v>52.227272727272727</v>
      </c>
      <c r="E34" s="68">
        <v>121.4</v>
      </c>
      <c r="F34" s="68">
        <v>281.28571428571428</v>
      </c>
      <c r="G34" s="68" t="s">
        <v>191</v>
      </c>
      <c r="H34" s="68" t="s">
        <v>191</v>
      </c>
      <c r="I34" s="7"/>
      <c r="J34" s="7"/>
      <c r="K34" s="7"/>
      <c r="M34" s="7"/>
      <c r="N34" s="7"/>
      <c r="O34" s="7"/>
    </row>
    <row r="35" spans="1:18" x14ac:dyDescent="0.25">
      <c r="A35" s="93" t="s">
        <v>304</v>
      </c>
      <c r="B35" s="68">
        <v>139.23584905660377</v>
      </c>
      <c r="C35" s="68">
        <v>15.051724137931034</v>
      </c>
      <c r="D35" s="68">
        <v>58.272727272727273</v>
      </c>
      <c r="E35" s="68">
        <v>133.81632653061226</v>
      </c>
      <c r="F35" s="68">
        <v>271.39393939393938</v>
      </c>
      <c r="G35" s="68">
        <v>550.93333333333328</v>
      </c>
      <c r="H35" s="68">
        <v>831.5</v>
      </c>
      <c r="I35" s="7"/>
      <c r="J35" s="7"/>
      <c r="K35" s="7"/>
      <c r="M35" s="7"/>
      <c r="N35" s="7"/>
      <c r="O35" s="7"/>
    </row>
    <row r="36" spans="1:18" x14ac:dyDescent="0.25">
      <c r="A36" s="93" t="s">
        <v>305</v>
      </c>
      <c r="B36" s="68">
        <v>133.24</v>
      </c>
      <c r="C36" s="68">
        <v>14.868421052631579</v>
      </c>
      <c r="D36" s="68">
        <v>59.453125</v>
      </c>
      <c r="E36" s="68">
        <v>139.97297297297297</v>
      </c>
      <c r="F36" s="68">
        <v>281.57142857142856</v>
      </c>
      <c r="G36" s="68">
        <v>490.64285714285717</v>
      </c>
      <c r="H36" s="68">
        <v>986</v>
      </c>
      <c r="I36" s="7"/>
      <c r="J36" s="7"/>
      <c r="K36" s="7"/>
      <c r="M36" s="7"/>
      <c r="N36" s="7"/>
      <c r="O36" s="7"/>
    </row>
    <row r="37" spans="1:18" ht="13.5" thickBot="1" x14ac:dyDescent="0.3">
      <c r="A37" s="93" t="s">
        <v>306</v>
      </c>
      <c r="B37" s="68">
        <v>56.606741573033709</v>
      </c>
      <c r="C37" s="68">
        <v>15.529411764705882</v>
      </c>
      <c r="D37" s="68">
        <v>50.710526315789473</v>
      </c>
      <c r="E37" s="68">
        <v>115.15384615384616</v>
      </c>
      <c r="F37" s="68">
        <v>271.5</v>
      </c>
      <c r="G37" s="68" t="s">
        <v>191</v>
      </c>
      <c r="H37" s="68" t="s">
        <v>191</v>
      </c>
      <c r="I37" s="7"/>
      <c r="J37" s="7"/>
      <c r="K37" s="7"/>
      <c r="M37" s="7"/>
      <c r="N37" s="7"/>
      <c r="O37" s="7"/>
    </row>
    <row r="38" spans="1:18" s="54" customFormat="1" x14ac:dyDescent="0.25">
      <c r="A38" s="355" t="s">
        <v>393</v>
      </c>
      <c r="B38" s="177"/>
      <c r="C38" s="177"/>
      <c r="D38" s="178"/>
      <c r="E38" s="178"/>
      <c r="F38" s="178"/>
      <c r="G38" s="178"/>
      <c r="H38" s="178"/>
    </row>
    <row r="39" spans="1:18" s="54" customFormat="1" ht="15" customHeight="1" x14ac:dyDescent="0.25">
      <c r="A39" s="414" t="s">
        <v>1062</v>
      </c>
      <c r="B39" s="414"/>
      <c r="C39" s="414"/>
      <c r="D39" s="414"/>
      <c r="E39" s="414"/>
      <c r="F39" s="414"/>
      <c r="G39" s="414"/>
      <c r="H39" s="414"/>
      <c r="I39" s="3"/>
      <c r="J39" s="3"/>
      <c r="K39" s="3"/>
      <c r="L39" s="3"/>
      <c r="M39" s="3"/>
      <c r="N39" s="3"/>
      <c r="O39" s="3"/>
      <c r="P39" s="3"/>
      <c r="Q39" s="3"/>
      <c r="R39" s="3"/>
    </row>
    <row r="40" spans="1:18" s="54" customFormat="1" ht="15" customHeight="1" x14ac:dyDescent="0.25">
      <c r="A40" s="414"/>
      <c r="B40" s="414"/>
      <c r="C40" s="414"/>
      <c r="D40" s="414"/>
      <c r="E40" s="414"/>
      <c r="F40" s="414"/>
      <c r="G40" s="414"/>
      <c r="H40" s="414"/>
      <c r="I40" s="3"/>
      <c r="J40" s="3"/>
      <c r="K40" s="3"/>
      <c r="L40" s="3"/>
      <c r="M40" s="3"/>
      <c r="N40" s="3"/>
      <c r="O40" s="3"/>
      <c r="P40" s="3"/>
      <c r="Q40" s="3"/>
      <c r="R40" s="3"/>
    </row>
    <row r="41" spans="1:18" s="54" customFormat="1" ht="27" customHeight="1" x14ac:dyDescent="0.25">
      <c r="A41" s="513" t="s">
        <v>1064</v>
      </c>
      <c r="B41" s="513"/>
      <c r="C41" s="513"/>
      <c r="D41" s="513"/>
      <c r="E41" s="513"/>
      <c r="F41" s="513"/>
      <c r="G41" s="513"/>
      <c r="H41" s="513"/>
    </row>
    <row r="42" spans="1:18" x14ac:dyDescent="0.25">
      <c r="A42" s="60" t="s">
        <v>1068</v>
      </c>
      <c r="B42" s="60"/>
      <c r="C42" s="60"/>
      <c r="D42" s="60"/>
      <c r="E42" s="60"/>
      <c r="F42" s="60"/>
      <c r="G42" s="60"/>
      <c r="H42" s="60"/>
    </row>
    <row r="43" spans="1:18" x14ac:dyDescent="0.25">
      <c r="A43" s="387" t="s">
        <v>1065</v>
      </c>
      <c r="B43" s="391"/>
      <c r="C43" s="391"/>
      <c r="D43" s="391"/>
      <c r="E43" s="391"/>
      <c r="F43" s="391"/>
      <c r="G43" s="391"/>
      <c r="H43" s="391"/>
    </row>
    <row r="44" spans="1:18" x14ac:dyDescent="0.25">
      <c r="A44" s="375" t="s">
        <v>850</v>
      </c>
      <c r="B44" s="60"/>
      <c r="C44" s="60"/>
      <c r="D44" s="60"/>
      <c r="E44" s="60"/>
      <c r="F44" s="60"/>
      <c r="G44" s="60"/>
      <c r="H44" s="60"/>
    </row>
    <row r="45" spans="1:18" x14ac:dyDescent="0.25">
      <c r="A45" s="375" t="s">
        <v>852</v>
      </c>
      <c r="B45" s="60"/>
      <c r="C45" s="60"/>
      <c r="D45" s="60"/>
      <c r="E45" s="60"/>
      <c r="F45" s="60"/>
      <c r="G45" s="60"/>
      <c r="H45" s="60"/>
    </row>
    <row r="46" spans="1:18" x14ac:dyDescent="0.25">
      <c r="A46" s="375" t="s">
        <v>854</v>
      </c>
      <c r="B46" s="60"/>
      <c r="C46" s="60"/>
      <c r="D46" s="60"/>
      <c r="E46" s="60"/>
      <c r="F46" s="60"/>
      <c r="G46" s="60"/>
      <c r="H46" s="60"/>
    </row>
    <row r="47" spans="1:18" x14ac:dyDescent="0.25">
      <c r="A47" s="375" t="s">
        <v>856</v>
      </c>
      <c r="B47" s="60"/>
      <c r="C47" s="60"/>
      <c r="D47" s="60"/>
      <c r="E47" s="60"/>
      <c r="F47" s="60"/>
      <c r="G47" s="60"/>
      <c r="H47" s="60"/>
    </row>
    <row r="48" spans="1:18" x14ac:dyDescent="0.25">
      <c r="A48" s="375" t="s">
        <v>858</v>
      </c>
      <c r="B48" s="60"/>
      <c r="C48" s="60"/>
      <c r="D48" s="60"/>
      <c r="E48" s="60"/>
      <c r="F48" s="60"/>
      <c r="G48" s="60"/>
      <c r="H48" s="60"/>
    </row>
    <row r="49" spans="1:8" x14ac:dyDescent="0.25">
      <c r="A49" s="375" t="s">
        <v>860</v>
      </c>
      <c r="B49" s="60"/>
      <c r="C49" s="60"/>
      <c r="D49" s="60"/>
      <c r="E49" s="60"/>
      <c r="F49" s="60"/>
      <c r="G49" s="60"/>
      <c r="H49" s="60"/>
    </row>
    <row r="50" spans="1:8" x14ac:dyDescent="0.25">
      <c r="A50" s="60" t="s">
        <v>262</v>
      </c>
      <c r="B50" s="60"/>
      <c r="C50" s="60"/>
      <c r="D50" s="60"/>
      <c r="E50" s="60"/>
      <c r="F50" s="60"/>
      <c r="G50" s="60"/>
      <c r="H50" s="60"/>
    </row>
  </sheetData>
  <mergeCells count="9">
    <mergeCell ref="A39:H40"/>
    <mergeCell ref="A41:H41"/>
    <mergeCell ref="A1:H1"/>
    <mergeCell ref="A4:H4"/>
    <mergeCell ref="A5:H5"/>
    <mergeCell ref="A6:H6"/>
    <mergeCell ref="A7:A8"/>
    <mergeCell ref="C7:H7"/>
    <mergeCell ref="A2:H3"/>
  </mergeCells>
  <conditionalFormatting sqref="B10:K37">
    <cfRule type="cellIs" dxfId="15" priority="2" operator="equal">
      <formula>0</formula>
    </cfRule>
  </conditionalFormatting>
  <conditionalFormatting sqref="M10:O37">
    <cfRule type="cellIs" dxfId="14" priority="1" operator="equal">
      <formula>0</formula>
    </cfRule>
  </conditionalFormatting>
  <hyperlinks>
    <hyperlink ref="I2" location="Contenido!A1" display="Contenido" xr:uid="{6490EAEC-0B52-428A-B792-32BE4F0BE468}"/>
  </hyperlinks>
  <printOptions horizontalCentered="1"/>
  <pageMargins left="0.39370078740157483" right="0.39370078740157483" top="0.39370078740157483" bottom="0.39370078740157483" header="0.31496062992125984" footer="0.31496062992125984"/>
  <pageSetup paperSize="172" scale="83"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C4CE5-A7AF-4E97-9624-FEEFB1677F4D}">
  <sheetPr codeName="Hoja202">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872</v>
      </c>
      <c r="C3" s="405"/>
      <c r="D3" s="405"/>
      <c r="E3" s="405"/>
      <c r="F3" s="405"/>
      <c r="G3" s="405"/>
      <c r="H3" s="405"/>
      <c r="I3" s="405"/>
      <c r="J3" s="406"/>
      <c r="L3" s="6"/>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E78CCC4A-081F-465D-84B4-8067798AE1F3}"/>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4944-6480-49EE-99F0-9BB5A9DDE219}">
  <sheetPr syncVertical="1" syncRef="A12" transitionEvaluation="1" codeName="Hoja203">
    <tabColor rgb="FFAFCAFF"/>
    <pageSetUpPr fitToPage="1"/>
  </sheetPr>
  <dimension ref="A1:R43"/>
  <sheetViews>
    <sheetView showGridLines="0" showOutlineSymbols="0" showWhiteSpace="0" topLeftCell="A12" zoomScaleNormal="100" workbookViewId="0">
      <selection activeCell="C45" sqref="C45"/>
    </sheetView>
  </sheetViews>
  <sheetFormatPr baseColWidth="10" defaultColWidth="9.58203125" defaultRowHeight="13" x14ac:dyDescent="0.25"/>
  <cols>
    <col min="1" max="1" width="29.33203125" style="2" customWidth="1"/>
    <col min="2" max="4" width="7.83203125" style="2" customWidth="1"/>
    <col min="5" max="17" width="7.83203125" style="3" customWidth="1"/>
    <col min="18" max="18" width="11" style="8"/>
    <col min="19" max="16384" width="9.58203125" style="3"/>
  </cols>
  <sheetData>
    <row r="1" spans="1:18" ht="14.5" x14ac:dyDescent="0.25">
      <c r="A1" s="413" t="s">
        <v>884</v>
      </c>
      <c r="B1" s="413"/>
      <c r="C1" s="413"/>
      <c r="D1" s="413"/>
      <c r="E1" s="413"/>
      <c r="F1" s="413"/>
      <c r="G1" s="413"/>
      <c r="H1" s="413"/>
      <c r="I1" s="413"/>
      <c r="J1" s="413"/>
      <c r="K1" s="413"/>
      <c r="L1" s="413"/>
      <c r="M1" s="413"/>
      <c r="N1" s="413"/>
      <c r="O1" s="413"/>
      <c r="P1" s="413"/>
      <c r="Q1" s="413"/>
      <c r="R1" s="19"/>
    </row>
    <row r="2" spans="1:18" ht="14.5" x14ac:dyDescent="0.25">
      <c r="A2" s="413" t="s">
        <v>874</v>
      </c>
      <c r="B2" s="413"/>
      <c r="C2" s="413"/>
      <c r="D2" s="413"/>
      <c r="E2" s="413"/>
      <c r="F2" s="413"/>
      <c r="G2" s="413"/>
      <c r="H2" s="413"/>
      <c r="I2" s="413"/>
      <c r="J2" s="413"/>
      <c r="K2" s="413"/>
      <c r="L2" s="413"/>
      <c r="M2" s="413"/>
      <c r="N2" s="413"/>
      <c r="O2" s="413"/>
      <c r="P2" s="413"/>
      <c r="Q2" s="413"/>
      <c r="R2" s="91" t="s">
        <v>0</v>
      </c>
    </row>
    <row r="3" spans="1:18" ht="14.5" x14ac:dyDescent="0.25">
      <c r="A3" s="413" t="s">
        <v>220</v>
      </c>
      <c r="B3" s="413"/>
      <c r="C3" s="413"/>
      <c r="D3" s="413"/>
      <c r="E3" s="413"/>
      <c r="F3" s="413"/>
      <c r="G3" s="413"/>
      <c r="H3" s="413"/>
      <c r="I3" s="413"/>
      <c r="J3" s="413"/>
      <c r="K3" s="413"/>
      <c r="L3" s="413"/>
      <c r="M3" s="413"/>
      <c r="N3" s="413"/>
      <c r="O3" s="413"/>
      <c r="P3" s="413"/>
      <c r="Q3" s="413"/>
      <c r="R3" s="6"/>
    </row>
    <row r="4" spans="1:18" ht="14.5" x14ac:dyDescent="0.25">
      <c r="A4" s="413" t="s">
        <v>901</v>
      </c>
      <c r="B4" s="413"/>
      <c r="C4" s="413"/>
      <c r="D4" s="413"/>
      <c r="E4" s="413"/>
      <c r="F4" s="413"/>
      <c r="G4" s="413"/>
      <c r="H4" s="413"/>
      <c r="I4" s="413"/>
      <c r="J4" s="413"/>
      <c r="K4" s="413"/>
      <c r="L4" s="413"/>
      <c r="M4" s="413"/>
      <c r="N4" s="413"/>
      <c r="O4" s="413"/>
      <c r="P4" s="413"/>
      <c r="Q4" s="413"/>
    </row>
    <row r="5" spans="1:18" ht="14.5" x14ac:dyDescent="0.25">
      <c r="A5" s="413" t="s">
        <v>908</v>
      </c>
      <c r="B5" s="413"/>
      <c r="C5" s="413"/>
      <c r="D5" s="413"/>
      <c r="E5" s="413"/>
      <c r="F5" s="413"/>
      <c r="G5" s="413"/>
      <c r="H5" s="413"/>
      <c r="I5" s="413"/>
      <c r="J5" s="413"/>
      <c r="K5" s="413"/>
      <c r="L5" s="413"/>
      <c r="M5" s="413"/>
      <c r="N5" s="413"/>
      <c r="O5" s="413"/>
      <c r="P5" s="413"/>
      <c r="Q5" s="413"/>
    </row>
    <row r="6" spans="1:18" s="2" customFormat="1" ht="33" customHeight="1" x14ac:dyDescent="0.25">
      <c r="A6" s="20" t="s">
        <v>1070</v>
      </c>
      <c r="B6" s="21">
        <v>2010</v>
      </c>
      <c r="C6" s="95">
        <v>2011</v>
      </c>
      <c r="D6" s="95">
        <v>2012</v>
      </c>
      <c r="E6" s="95">
        <v>2013</v>
      </c>
      <c r="F6" s="95">
        <v>2014</v>
      </c>
      <c r="G6" s="95">
        <v>2015</v>
      </c>
      <c r="H6" s="95">
        <v>2016</v>
      </c>
      <c r="I6" s="95">
        <v>2017</v>
      </c>
      <c r="J6" s="95">
        <v>2018</v>
      </c>
      <c r="K6" s="95">
        <v>2019</v>
      </c>
      <c r="L6" s="95">
        <v>2020</v>
      </c>
      <c r="M6" s="95">
        <v>2021</v>
      </c>
      <c r="N6" s="95">
        <v>2022</v>
      </c>
      <c r="O6" s="95">
        <v>2023</v>
      </c>
      <c r="P6" s="95">
        <v>2024</v>
      </c>
      <c r="Q6" s="95">
        <v>2025</v>
      </c>
      <c r="R6" s="8"/>
    </row>
    <row r="7" spans="1:18" s="2" customFormat="1" x14ac:dyDescent="0.25">
      <c r="A7" s="22"/>
      <c r="B7" s="22"/>
      <c r="C7" s="22"/>
      <c r="D7" s="22"/>
      <c r="E7" s="23"/>
      <c r="F7" s="23"/>
      <c r="G7" s="23"/>
      <c r="H7" s="23"/>
      <c r="I7" s="23"/>
      <c r="J7" s="23"/>
      <c r="K7" s="23"/>
      <c r="L7" s="23"/>
      <c r="M7" s="23"/>
      <c r="N7" s="23"/>
      <c r="O7" s="23"/>
      <c r="P7" s="23"/>
      <c r="Q7" s="23"/>
      <c r="R7" s="8"/>
    </row>
    <row r="8" spans="1:18" s="2" customFormat="1" ht="14.25" customHeight="1" x14ac:dyDescent="0.25">
      <c r="A8" s="24" t="s">
        <v>188</v>
      </c>
      <c r="B8" s="70">
        <f>+B9+B16+B26+B32</f>
        <v>51478</v>
      </c>
      <c r="C8" s="70">
        <f t="shared" ref="C8:N8" si="0">+C9+C16+C26+C32</f>
        <v>51378</v>
      </c>
      <c r="D8" s="70">
        <f t="shared" si="0"/>
        <v>51618</v>
      </c>
      <c r="E8" s="70">
        <f t="shared" si="0"/>
        <v>52482</v>
      </c>
      <c r="F8" s="70">
        <f t="shared" si="0"/>
        <v>53149</v>
      </c>
      <c r="G8" s="70">
        <f t="shared" si="0"/>
        <v>53873</v>
      </c>
      <c r="H8" s="70">
        <f t="shared" si="0"/>
        <v>54210</v>
      </c>
      <c r="I8" s="70">
        <f t="shared" si="0"/>
        <v>54734</v>
      </c>
      <c r="J8" s="70">
        <f t="shared" si="0"/>
        <v>56131</v>
      </c>
      <c r="K8" s="70">
        <f t="shared" si="0"/>
        <v>57210</v>
      </c>
      <c r="L8" s="70">
        <f t="shared" si="0"/>
        <v>57756</v>
      </c>
      <c r="M8" s="70">
        <f t="shared" si="0"/>
        <v>58405</v>
      </c>
      <c r="N8" s="70">
        <f t="shared" si="0"/>
        <v>58017</v>
      </c>
      <c r="O8" s="70">
        <f t="shared" ref="O8:Q8" si="1">+O9+O16+O26+O32</f>
        <v>57885</v>
      </c>
      <c r="P8" s="70">
        <f t="shared" ref="P8" si="2">+P9+P16+P26+P32</f>
        <v>57499</v>
      </c>
      <c r="Q8" s="70">
        <f t="shared" si="1"/>
        <v>57101</v>
      </c>
      <c r="R8" s="8"/>
    </row>
    <row r="9" spans="1:18" s="2" customFormat="1" ht="14.25" customHeight="1" x14ac:dyDescent="0.25">
      <c r="A9" s="42" t="s">
        <v>222</v>
      </c>
      <c r="B9" s="70">
        <f>SUM(B10:B14)</f>
        <v>7585</v>
      </c>
      <c r="C9" s="70">
        <f t="shared" ref="C9:N9" si="3">SUM(C10:C14)</f>
        <v>7727</v>
      </c>
      <c r="D9" s="70">
        <f t="shared" si="3"/>
        <v>7853</v>
      </c>
      <c r="E9" s="70">
        <f t="shared" si="3"/>
        <v>8051</v>
      </c>
      <c r="F9" s="70">
        <f t="shared" si="3"/>
        <v>8353</v>
      </c>
      <c r="G9" s="70">
        <f t="shared" si="3"/>
        <v>8544</v>
      </c>
      <c r="H9" s="70">
        <f t="shared" si="3"/>
        <v>8627</v>
      </c>
      <c r="I9" s="70">
        <f t="shared" si="3"/>
        <v>9114</v>
      </c>
      <c r="J9" s="70">
        <f t="shared" si="3"/>
        <v>10202</v>
      </c>
      <c r="K9" s="70">
        <f t="shared" si="3"/>
        <v>10535</v>
      </c>
      <c r="L9" s="70">
        <f t="shared" si="3"/>
        <v>10997</v>
      </c>
      <c r="M9" s="70">
        <f t="shared" si="3"/>
        <v>10993</v>
      </c>
      <c r="N9" s="70">
        <f t="shared" si="3"/>
        <v>10873</v>
      </c>
      <c r="O9" s="70">
        <f t="shared" ref="O9:Q9" si="4">SUM(O10:O14)</f>
        <v>10968</v>
      </c>
      <c r="P9" s="70">
        <f t="shared" ref="P9" si="5">SUM(P10:P14)</f>
        <v>10778</v>
      </c>
      <c r="Q9" s="70">
        <f t="shared" si="4"/>
        <v>10595</v>
      </c>
      <c r="R9" s="7"/>
    </row>
    <row r="10" spans="1:18" ht="14.25" customHeight="1" x14ac:dyDescent="0.25">
      <c r="A10" s="27" t="s">
        <v>942</v>
      </c>
      <c r="B10" s="71" t="s">
        <v>191</v>
      </c>
      <c r="C10" s="71" t="s">
        <v>191</v>
      </c>
      <c r="D10" s="71" t="s">
        <v>191</v>
      </c>
      <c r="E10" s="71" t="s">
        <v>191</v>
      </c>
      <c r="F10" s="71">
        <v>104</v>
      </c>
      <c r="G10" s="71">
        <v>90</v>
      </c>
      <c r="H10" s="71">
        <v>113</v>
      </c>
      <c r="I10" s="71">
        <v>112</v>
      </c>
      <c r="J10" s="71">
        <v>110</v>
      </c>
      <c r="K10" s="71">
        <v>123</v>
      </c>
      <c r="L10" s="71">
        <v>149</v>
      </c>
      <c r="M10" s="71">
        <v>135</v>
      </c>
      <c r="N10" s="71">
        <v>132</v>
      </c>
      <c r="O10" s="71">
        <v>127</v>
      </c>
      <c r="P10" s="71">
        <v>159</v>
      </c>
      <c r="Q10" s="71">
        <v>176</v>
      </c>
      <c r="R10" s="7"/>
    </row>
    <row r="11" spans="1:18" ht="14.25" customHeight="1" x14ac:dyDescent="0.25">
      <c r="A11" s="27" t="s">
        <v>319</v>
      </c>
      <c r="B11" s="71">
        <v>218</v>
      </c>
      <c r="C11" s="71">
        <v>239</v>
      </c>
      <c r="D11" s="71">
        <v>227</v>
      </c>
      <c r="E11" s="71">
        <v>224</v>
      </c>
      <c r="F11" s="71">
        <v>211</v>
      </c>
      <c r="G11" s="71">
        <v>216</v>
      </c>
      <c r="H11" s="71">
        <v>212</v>
      </c>
      <c r="I11" s="71">
        <v>213</v>
      </c>
      <c r="J11" s="71">
        <v>207</v>
      </c>
      <c r="K11" s="71">
        <v>217</v>
      </c>
      <c r="L11" s="71">
        <v>235</v>
      </c>
      <c r="M11" s="71">
        <v>200</v>
      </c>
      <c r="N11" s="71">
        <v>198</v>
      </c>
      <c r="O11" s="71">
        <v>198</v>
      </c>
      <c r="P11" s="71">
        <v>239</v>
      </c>
      <c r="Q11" s="71">
        <v>229</v>
      </c>
      <c r="R11" s="7"/>
    </row>
    <row r="12" spans="1:18" ht="15.75" customHeight="1" x14ac:dyDescent="0.25">
      <c r="A12" s="27" t="s">
        <v>320</v>
      </c>
      <c r="B12" s="71">
        <v>313</v>
      </c>
      <c r="C12" s="71">
        <v>326</v>
      </c>
      <c r="D12" s="71">
        <v>321</v>
      </c>
      <c r="E12" s="71">
        <v>329</v>
      </c>
      <c r="F12" s="71">
        <v>312</v>
      </c>
      <c r="G12" s="71">
        <v>319</v>
      </c>
      <c r="H12" s="71">
        <v>331</v>
      </c>
      <c r="I12" s="71">
        <v>320</v>
      </c>
      <c r="J12" s="71">
        <v>344</v>
      </c>
      <c r="K12" s="71">
        <v>360</v>
      </c>
      <c r="L12" s="71">
        <v>383</v>
      </c>
      <c r="M12" s="71">
        <v>334</v>
      </c>
      <c r="N12" s="71">
        <v>285</v>
      </c>
      <c r="O12" s="71">
        <v>270</v>
      </c>
      <c r="P12" s="71">
        <v>325</v>
      </c>
      <c r="Q12" s="71">
        <v>325</v>
      </c>
      <c r="R12" s="7"/>
    </row>
    <row r="13" spans="1:18" ht="15.75" customHeight="1" x14ac:dyDescent="0.25">
      <c r="A13" s="27" t="s">
        <v>321</v>
      </c>
      <c r="B13" s="71">
        <v>3168</v>
      </c>
      <c r="C13" s="71">
        <v>3256</v>
      </c>
      <c r="D13" s="71">
        <v>3366</v>
      </c>
      <c r="E13" s="71">
        <v>3491</v>
      </c>
      <c r="F13" s="71">
        <v>3583</v>
      </c>
      <c r="G13" s="71">
        <v>3628</v>
      </c>
      <c r="H13" s="71">
        <v>3704</v>
      </c>
      <c r="I13" s="71">
        <v>3942</v>
      </c>
      <c r="J13" s="71">
        <v>4530</v>
      </c>
      <c r="K13" s="71">
        <v>4867</v>
      </c>
      <c r="L13" s="71">
        <v>5093</v>
      </c>
      <c r="M13" s="71">
        <v>5058</v>
      </c>
      <c r="N13" s="71">
        <v>5106</v>
      </c>
      <c r="O13" s="71">
        <v>5128</v>
      </c>
      <c r="P13" s="71">
        <v>4947</v>
      </c>
      <c r="Q13" s="71">
        <v>4863</v>
      </c>
      <c r="R13" s="7"/>
    </row>
    <row r="14" spans="1:18" ht="15.75" customHeight="1" x14ac:dyDescent="0.25">
      <c r="A14" s="27" t="s">
        <v>943</v>
      </c>
      <c r="B14" s="71">
        <v>3886</v>
      </c>
      <c r="C14" s="71">
        <v>3906</v>
      </c>
      <c r="D14" s="71">
        <v>3939</v>
      </c>
      <c r="E14" s="71">
        <v>4007</v>
      </c>
      <c r="F14" s="71">
        <v>4143</v>
      </c>
      <c r="G14" s="71">
        <v>4291</v>
      </c>
      <c r="H14" s="71">
        <v>4267</v>
      </c>
      <c r="I14" s="71">
        <v>4527</v>
      </c>
      <c r="J14" s="71">
        <v>5011</v>
      </c>
      <c r="K14" s="71">
        <v>4968</v>
      </c>
      <c r="L14" s="71">
        <v>5137</v>
      </c>
      <c r="M14" s="71">
        <v>5266</v>
      </c>
      <c r="N14" s="71">
        <v>5152</v>
      </c>
      <c r="O14" s="71">
        <v>5245</v>
      </c>
      <c r="P14" s="71">
        <v>5108</v>
      </c>
      <c r="Q14" s="71">
        <v>5002</v>
      </c>
      <c r="R14" s="7"/>
    </row>
    <row r="15" spans="1:18" ht="6.75" customHeight="1" x14ac:dyDescent="0.25">
      <c r="A15" s="3"/>
      <c r="B15" s="71"/>
      <c r="C15" s="71"/>
      <c r="D15" s="71"/>
      <c r="E15" s="71"/>
      <c r="F15" s="71"/>
      <c r="G15" s="71"/>
      <c r="H15" s="71"/>
      <c r="I15" s="71"/>
      <c r="J15" s="71"/>
      <c r="K15" s="71"/>
      <c r="L15" s="71"/>
      <c r="M15" s="71"/>
      <c r="N15" s="71"/>
      <c r="O15" s="71"/>
      <c r="P15" s="71"/>
      <c r="Q15" s="71"/>
      <c r="R15" s="7"/>
    </row>
    <row r="16" spans="1:18" s="2" customFormat="1" ht="14.25" customHeight="1" x14ac:dyDescent="0.25">
      <c r="A16" s="42" t="s">
        <v>30</v>
      </c>
      <c r="B16" s="70">
        <f>+B17+B21</f>
        <v>31359</v>
      </c>
      <c r="C16" s="70">
        <f t="shared" ref="C16:N16" si="6">+C17+C21</f>
        <v>30975</v>
      </c>
      <c r="D16" s="70">
        <f t="shared" si="6"/>
        <v>30594</v>
      </c>
      <c r="E16" s="70">
        <f t="shared" si="6"/>
        <v>30817</v>
      </c>
      <c r="F16" s="70">
        <f t="shared" si="6"/>
        <v>30689</v>
      </c>
      <c r="G16" s="70">
        <f t="shared" si="6"/>
        <v>30799</v>
      </c>
      <c r="H16" s="70">
        <f t="shared" si="6"/>
        <v>30860</v>
      </c>
      <c r="I16" s="70">
        <f t="shared" si="6"/>
        <v>30771</v>
      </c>
      <c r="J16" s="70">
        <f t="shared" si="6"/>
        <v>30874</v>
      </c>
      <c r="K16" s="70">
        <f t="shared" si="6"/>
        <v>31037</v>
      </c>
      <c r="L16" s="70">
        <f t="shared" si="6"/>
        <v>31105</v>
      </c>
      <c r="M16" s="70">
        <f t="shared" si="6"/>
        <v>31026</v>
      </c>
      <c r="N16" s="70">
        <f t="shared" si="6"/>
        <v>31121</v>
      </c>
      <c r="O16" s="70">
        <f t="shared" ref="O16:Q16" si="7">+O17+O21</f>
        <v>31098</v>
      </c>
      <c r="P16" s="70">
        <f t="shared" ref="P16" si="8">+P17+P21</f>
        <v>30944</v>
      </c>
      <c r="Q16" s="70">
        <f t="shared" si="7"/>
        <v>30748</v>
      </c>
      <c r="R16" s="7"/>
    </row>
    <row r="17" spans="1:18" ht="14.25" customHeight="1" x14ac:dyDescent="0.25">
      <c r="A17" s="42" t="s">
        <v>1003</v>
      </c>
      <c r="B17" s="71">
        <f>SUM(B18:B20)</f>
        <v>15649</v>
      </c>
      <c r="C17" s="71">
        <f t="shared" ref="C17:N17" si="9">SUM(C18:C20)</f>
        <v>15454</v>
      </c>
      <c r="D17" s="71">
        <f t="shared" si="9"/>
        <v>15350</v>
      </c>
      <c r="E17" s="71">
        <f t="shared" si="9"/>
        <v>15493</v>
      </c>
      <c r="F17" s="71">
        <f t="shared" si="9"/>
        <v>15518</v>
      </c>
      <c r="G17" s="71">
        <f t="shared" si="9"/>
        <v>15586</v>
      </c>
      <c r="H17" s="71">
        <f t="shared" si="9"/>
        <v>15665</v>
      </c>
      <c r="I17" s="71">
        <f t="shared" si="9"/>
        <v>15552</v>
      </c>
      <c r="J17" s="71">
        <f t="shared" si="9"/>
        <v>15599</v>
      </c>
      <c r="K17" s="71">
        <f t="shared" si="9"/>
        <v>15748</v>
      </c>
      <c r="L17" s="71">
        <f t="shared" si="9"/>
        <v>15816</v>
      </c>
      <c r="M17" s="71">
        <f t="shared" si="9"/>
        <v>15608</v>
      </c>
      <c r="N17" s="71">
        <f t="shared" si="9"/>
        <v>15403</v>
      </c>
      <c r="O17" s="71">
        <f t="shared" ref="O17:Q17" si="10">SUM(O18:O20)</f>
        <v>15427</v>
      </c>
      <c r="P17" s="71">
        <f t="shared" si="10"/>
        <v>15430</v>
      </c>
      <c r="Q17" s="71">
        <f t="shared" si="10"/>
        <v>15399</v>
      </c>
      <c r="R17" s="7"/>
    </row>
    <row r="18" spans="1:18" ht="14.25" customHeight="1" x14ac:dyDescent="0.25">
      <c r="A18" s="27" t="s">
        <v>223</v>
      </c>
      <c r="B18" s="71">
        <v>5282</v>
      </c>
      <c r="C18" s="71">
        <v>5227</v>
      </c>
      <c r="D18" s="71">
        <v>5226</v>
      </c>
      <c r="E18" s="71">
        <v>5233</v>
      </c>
      <c r="F18" s="71">
        <v>5245</v>
      </c>
      <c r="G18" s="71">
        <v>5199</v>
      </c>
      <c r="H18" s="71">
        <v>5173</v>
      </c>
      <c r="I18" s="71">
        <v>5074</v>
      </c>
      <c r="J18" s="71">
        <v>5296</v>
      </c>
      <c r="K18" s="71">
        <v>5323</v>
      </c>
      <c r="L18" s="71">
        <v>5094</v>
      </c>
      <c r="M18" s="71">
        <v>5061</v>
      </c>
      <c r="N18" s="71">
        <v>5112</v>
      </c>
      <c r="O18" s="71">
        <v>5056</v>
      </c>
      <c r="P18" s="71">
        <v>5187</v>
      </c>
      <c r="Q18" s="71">
        <v>5197</v>
      </c>
      <c r="R18" s="7"/>
    </row>
    <row r="19" spans="1:18" ht="14.25" customHeight="1" x14ac:dyDescent="0.25">
      <c r="A19" s="27" t="s">
        <v>224</v>
      </c>
      <c r="B19" s="71">
        <v>5188</v>
      </c>
      <c r="C19" s="71">
        <v>5138</v>
      </c>
      <c r="D19" s="71">
        <v>5076</v>
      </c>
      <c r="E19" s="71">
        <v>5164</v>
      </c>
      <c r="F19" s="71">
        <v>5174</v>
      </c>
      <c r="G19" s="71">
        <v>5261</v>
      </c>
      <c r="H19" s="71">
        <v>5316</v>
      </c>
      <c r="I19" s="71">
        <v>5273</v>
      </c>
      <c r="J19" s="71">
        <v>5139</v>
      </c>
      <c r="K19" s="71">
        <v>5317</v>
      </c>
      <c r="L19" s="71">
        <v>5463</v>
      </c>
      <c r="M19" s="71">
        <v>5092</v>
      </c>
      <c r="N19" s="71">
        <v>5181</v>
      </c>
      <c r="O19" s="71">
        <v>5228</v>
      </c>
      <c r="P19" s="71">
        <v>5065</v>
      </c>
      <c r="Q19" s="71">
        <v>5123</v>
      </c>
      <c r="R19" s="7"/>
    </row>
    <row r="20" spans="1:18" ht="14.25" customHeight="1" x14ac:dyDescent="0.25">
      <c r="A20" s="27" t="s">
        <v>225</v>
      </c>
      <c r="B20" s="71">
        <v>5179</v>
      </c>
      <c r="C20" s="71">
        <v>5089</v>
      </c>
      <c r="D20" s="71">
        <v>5048</v>
      </c>
      <c r="E20" s="71">
        <v>5096</v>
      </c>
      <c r="F20" s="71">
        <v>5099</v>
      </c>
      <c r="G20" s="71">
        <v>5126</v>
      </c>
      <c r="H20" s="71">
        <v>5176</v>
      </c>
      <c r="I20" s="71">
        <v>5205</v>
      </c>
      <c r="J20" s="71">
        <v>5164</v>
      </c>
      <c r="K20" s="71">
        <v>5108</v>
      </c>
      <c r="L20" s="71">
        <v>5259</v>
      </c>
      <c r="M20" s="71">
        <v>5455</v>
      </c>
      <c r="N20" s="71">
        <v>5110</v>
      </c>
      <c r="O20" s="71">
        <v>5143</v>
      </c>
      <c r="P20" s="71">
        <v>5178</v>
      </c>
      <c r="Q20" s="71">
        <v>5079</v>
      </c>
      <c r="R20" s="7"/>
    </row>
    <row r="21" spans="1:18" ht="14.25" customHeight="1" x14ac:dyDescent="0.25">
      <c r="A21" s="42" t="s">
        <v>1004</v>
      </c>
      <c r="B21" s="71">
        <f>SUM(B22:B24)</f>
        <v>15710</v>
      </c>
      <c r="C21" s="71">
        <f t="shared" ref="C21:N21" si="11">SUM(C22:C24)</f>
        <v>15521</v>
      </c>
      <c r="D21" s="71">
        <f t="shared" si="11"/>
        <v>15244</v>
      </c>
      <c r="E21" s="71">
        <f t="shared" si="11"/>
        <v>15324</v>
      </c>
      <c r="F21" s="71">
        <f t="shared" si="11"/>
        <v>15171</v>
      </c>
      <c r="G21" s="71">
        <f t="shared" si="11"/>
        <v>15213</v>
      </c>
      <c r="H21" s="71">
        <f t="shared" si="11"/>
        <v>15195</v>
      </c>
      <c r="I21" s="71">
        <f t="shared" si="11"/>
        <v>15219</v>
      </c>
      <c r="J21" s="71">
        <f t="shared" si="11"/>
        <v>15275</v>
      </c>
      <c r="K21" s="71">
        <f t="shared" si="11"/>
        <v>15289</v>
      </c>
      <c r="L21" s="71">
        <f t="shared" si="11"/>
        <v>15289</v>
      </c>
      <c r="M21" s="71">
        <f t="shared" si="11"/>
        <v>15418</v>
      </c>
      <c r="N21" s="71">
        <f t="shared" si="11"/>
        <v>15718</v>
      </c>
      <c r="O21" s="71">
        <f t="shared" ref="O21" si="12">SUM(O22:O24)</f>
        <v>15671</v>
      </c>
      <c r="P21" s="71">
        <f t="shared" ref="P21:Q21" si="13">SUM(P22:P24)</f>
        <v>15514</v>
      </c>
      <c r="Q21" s="71">
        <f t="shared" si="13"/>
        <v>15349</v>
      </c>
      <c r="R21" s="7"/>
    </row>
    <row r="22" spans="1:18" ht="14.25" customHeight="1" x14ac:dyDescent="0.25">
      <c r="A22" s="27" t="s">
        <v>226</v>
      </c>
      <c r="B22" s="71">
        <v>5308</v>
      </c>
      <c r="C22" s="71">
        <v>5182</v>
      </c>
      <c r="D22" s="71">
        <v>5088</v>
      </c>
      <c r="E22" s="71">
        <v>5169</v>
      </c>
      <c r="F22" s="71">
        <v>5096</v>
      </c>
      <c r="G22" s="71">
        <v>5129</v>
      </c>
      <c r="H22" s="71">
        <v>5126</v>
      </c>
      <c r="I22" s="71">
        <v>5146</v>
      </c>
      <c r="J22" s="71">
        <v>5184</v>
      </c>
      <c r="K22" s="71">
        <v>5133</v>
      </c>
      <c r="L22" s="71">
        <v>5073</v>
      </c>
      <c r="M22" s="71">
        <v>5262</v>
      </c>
      <c r="N22" s="71">
        <v>5456</v>
      </c>
      <c r="O22" s="71">
        <v>5092</v>
      </c>
      <c r="P22" s="71">
        <v>5121</v>
      </c>
      <c r="Q22" s="71">
        <v>5180</v>
      </c>
      <c r="R22" s="7"/>
    </row>
    <row r="23" spans="1:18" ht="14.25" customHeight="1" x14ac:dyDescent="0.25">
      <c r="A23" s="27" t="s">
        <v>227</v>
      </c>
      <c r="B23" s="71">
        <v>5280</v>
      </c>
      <c r="C23" s="71">
        <v>5185</v>
      </c>
      <c r="D23" s="71">
        <v>5087</v>
      </c>
      <c r="E23" s="71">
        <v>5066</v>
      </c>
      <c r="F23" s="71">
        <v>5069</v>
      </c>
      <c r="G23" s="71">
        <v>5058</v>
      </c>
      <c r="H23" s="71">
        <v>5043</v>
      </c>
      <c r="I23" s="71">
        <v>5099</v>
      </c>
      <c r="J23" s="71">
        <v>5054</v>
      </c>
      <c r="K23" s="71">
        <v>5131</v>
      </c>
      <c r="L23" s="71">
        <v>5121</v>
      </c>
      <c r="M23" s="71">
        <v>5062</v>
      </c>
      <c r="N23" s="71">
        <v>5234</v>
      </c>
      <c r="O23" s="71">
        <v>5396</v>
      </c>
      <c r="P23" s="71">
        <v>5052</v>
      </c>
      <c r="Q23" s="71">
        <v>5118</v>
      </c>
      <c r="R23" s="7"/>
    </row>
    <row r="24" spans="1:18" ht="14.25" customHeight="1" x14ac:dyDescent="0.25">
      <c r="A24" s="27" t="s">
        <v>228</v>
      </c>
      <c r="B24" s="71">
        <v>5122</v>
      </c>
      <c r="C24" s="71">
        <v>5154</v>
      </c>
      <c r="D24" s="71">
        <v>5069</v>
      </c>
      <c r="E24" s="71">
        <v>5089</v>
      </c>
      <c r="F24" s="71">
        <v>5006</v>
      </c>
      <c r="G24" s="71">
        <v>5026</v>
      </c>
      <c r="H24" s="71">
        <v>5026</v>
      </c>
      <c r="I24" s="71">
        <v>4974</v>
      </c>
      <c r="J24" s="71">
        <v>5037</v>
      </c>
      <c r="K24" s="71">
        <v>5025</v>
      </c>
      <c r="L24" s="71">
        <v>5095</v>
      </c>
      <c r="M24" s="71">
        <v>5094</v>
      </c>
      <c r="N24" s="71">
        <v>5028</v>
      </c>
      <c r="O24" s="71">
        <v>5183</v>
      </c>
      <c r="P24" s="71">
        <v>5341</v>
      </c>
      <c r="Q24" s="71">
        <v>5051</v>
      </c>
      <c r="R24" s="7"/>
    </row>
    <row r="25" spans="1:18" ht="7.15" customHeight="1" x14ac:dyDescent="0.25">
      <c r="A25" s="26"/>
      <c r="B25" s="72"/>
      <c r="C25" s="72"/>
      <c r="D25" s="72"/>
      <c r="E25" s="72"/>
      <c r="F25" s="72"/>
      <c r="G25" s="72"/>
      <c r="H25" s="72"/>
      <c r="I25" s="72"/>
      <c r="J25" s="72"/>
      <c r="K25" s="72"/>
      <c r="L25" s="72"/>
      <c r="M25" s="72"/>
      <c r="N25" s="72"/>
      <c r="O25" s="72"/>
      <c r="P25" s="72"/>
      <c r="Q25" s="72"/>
    </row>
    <row r="26" spans="1:18" s="2" customFormat="1" ht="14.25" customHeight="1" x14ac:dyDescent="0.25">
      <c r="A26" s="42" t="s">
        <v>242</v>
      </c>
      <c r="B26" s="70">
        <f>SUM(B27:B30)</f>
        <v>21</v>
      </c>
      <c r="C26" s="70">
        <f t="shared" ref="C26:N26" si="14">SUM(C27:C30)</f>
        <v>19</v>
      </c>
      <c r="D26" s="70">
        <f t="shared" si="14"/>
        <v>21</v>
      </c>
      <c r="E26" s="70">
        <f t="shared" si="14"/>
        <v>12</v>
      </c>
      <c r="F26" s="70">
        <f t="shared" si="14"/>
        <v>12</v>
      </c>
      <c r="G26" s="70">
        <f t="shared" si="14"/>
        <v>12</v>
      </c>
      <c r="H26" s="70">
        <f t="shared" si="14"/>
        <v>12</v>
      </c>
      <c r="I26" s="70">
        <f t="shared" si="14"/>
        <v>12</v>
      </c>
      <c r="J26" s="70">
        <f t="shared" si="14"/>
        <v>12</v>
      </c>
      <c r="K26" s="70">
        <f t="shared" si="14"/>
        <v>12</v>
      </c>
      <c r="L26" s="70">
        <f t="shared" si="14"/>
        <v>13</v>
      </c>
      <c r="M26" s="70">
        <f t="shared" si="14"/>
        <v>15</v>
      </c>
      <c r="N26" s="70">
        <f t="shared" si="14"/>
        <v>15</v>
      </c>
      <c r="O26" s="70">
        <f t="shared" ref="O26:Q26" si="15">SUM(O27:O30)</f>
        <v>14</v>
      </c>
      <c r="P26" s="70">
        <f t="shared" ref="P26" si="16">SUM(P27:P30)</f>
        <v>14</v>
      </c>
      <c r="Q26" s="70">
        <f t="shared" si="15"/>
        <v>13</v>
      </c>
      <c r="R26" s="8"/>
    </row>
    <row r="27" spans="1:18" ht="14.25" customHeight="1" x14ac:dyDescent="0.25">
      <c r="A27" s="27" t="s">
        <v>243</v>
      </c>
      <c r="B27" s="71">
        <v>5</v>
      </c>
      <c r="C27" s="71">
        <v>5</v>
      </c>
      <c r="D27" s="71">
        <v>5</v>
      </c>
      <c r="E27" s="71">
        <v>3</v>
      </c>
      <c r="F27" s="71">
        <v>3</v>
      </c>
      <c r="G27" s="71">
        <v>3</v>
      </c>
      <c r="H27" s="71">
        <v>3</v>
      </c>
      <c r="I27" s="71">
        <v>3</v>
      </c>
      <c r="J27" s="71">
        <v>3</v>
      </c>
      <c r="K27" s="71">
        <v>3</v>
      </c>
      <c r="L27" s="71">
        <v>3</v>
      </c>
      <c r="M27" s="71">
        <v>3</v>
      </c>
      <c r="N27" s="71">
        <v>4</v>
      </c>
      <c r="O27" s="71">
        <v>3</v>
      </c>
      <c r="P27" s="71">
        <v>3</v>
      </c>
      <c r="Q27" s="71">
        <v>3</v>
      </c>
    </row>
    <row r="28" spans="1:18" ht="14.25" customHeight="1" x14ac:dyDescent="0.25">
      <c r="A28" s="27" t="s">
        <v>244</v>
      </c>
      <c r="B28" s="71">
        <v>5</v>
      </c>
      <c r="C28" s="71">
        <v>3</v>
      </c>
      <c r="D28" s="71">
        <v>5</v>
      </c>
      <c r="E28" s="71">
        <v>3</v>
      </c>
      <c r="F28" s="71">
        <v>3</v>
      </c>
      <c r="G28" s="71">
        <v>3</v>
      </c>
      <c r="H28" s="71">
        <v>3</v>
      </c>
      <c r="I28" s="71">
        <v>3</v>
      </c>
      <c r="J28" s="71">
        <v>3</v>
      </c>
      <c r="K28" s="71">
        <v>3</v>
      </c>
      <c r="L28" s="71">
        <v>3</v>
      </c>
      <c r="M28" s="71">
        <v>4</v>
      </c>
      <c r="N28" s="71">
        <v>4</v>
      </c>
      <c r="O28" s="71">
        <v>4</v>
      </c>
      <c r="P28" s="71">
        <v>4</v>
      </c>
      <c r="Q28" s="71">
        <v>3</v>
      </c>
    </row>
    <row r="29" spans="1:18" ht="14.25" customHeight="1" x14ac:dyDescent="0.25">
      <c r="A29" s="27" t="s">
        <v>245</v>
      </c>
      <c r="B29" s="71">
        <v>5</v>
      </c>
      <c r="C29" s="71">
        <v>5</v>
      </c>
      <c r="D29" s="71">
        <v>5</v>
      </c>
      <c r="E29" s="71">
        <v>3</v>
      </c>
      <c r="F29" s="71">
        <v>3</v>
      </c>
      <c r="G29" s="71">
        <v>3</v>
      </c>
      <c r="H29" s="71">
        <v>3</v>
      </c>
      <c r="I29" s="71">
        <v>3</v>
      </c>
      <c r="J29" s="71">
        <v>3</v>
      </c>
      <c r="K29" s="71">
        <v>3</v>
      </c>
      <c r="L29" s="71">
        <v>3</v>
      </c>
      <c r="M29" s="71">
        <v>4</v>
      </c>
      <c r="N29" s="71">
        <v>3</v>
      </c>
      <c r="O29" s="71">
        <v>3</v>
      </c>
      <c r="P29" s="71">
        <v>3</v>
      </c>
      <c r="Q29" s="71">
        <v>4</v>
      </c>
    </row>
    <row r="30" spans="1:18" ht="14.25" customHeight="1" x14ac:dyDescent="0.25">
      <c r="A30" s="27" t="s">
        <v>246</v>
      </c>
      <c r="B30" s="71">
        <v>6</v>
      </c>
      <c r="C30" s="71">
        <v>6</v>
      </c>
      <c r="D30" s="71">
        <v>6</v>
      </c>
      <c r="E30" s="71">
        <v>3</v>
      </c>
      <c r="F30" s="71">
        <v>3</v>
      </c>
      <c r="G30" s="71">
        <v>3</v>
      </c>
      <c r="H30" s="71">
        <v>3</v>
      </c>
      <c r="I30" s="71">
        <v>3</v>
      </c>
      <c r="J30" s="71">
        <v>3</v>
      </c>
      <c r="K30" s="71">
        <v>3</v>
      </c>
      <c r="L30" s="71">
        <v>4</v>
      </c>
      <c r="M30" s="71">
        <v>4</v>
      </c>
      <c r="N30" s="71">
        <v>4</v>
      </c>
      <c r="O30" s="71">
        <v>4</v>
      </c>
      <c r="P30" s="71">
        <v>4</v>
      </c>
      <c r="Q30" s="71">
        <v>3</v>
      </c>
    </row>
    <row r="31" spans="1:18" ht="7.15" customHeight="1" x14ac:dyDescent="0.25">
      <c r="A31" s="28"/>
      <c r="B31" s="71"/>
      <c r="C31" s="71"/>
      <c r="D31" s="71"/>
      <c r="E31" s="71"/>
      <c r="F31" s="71"/>
      <c r="G31" s="71"/>
      <c r="H31" s="71"/>
      <c r="I31" s="71"/>
      <c r="J31" s="71"/>
      <c r="K31" s="71"/>
      <c r="L31" s="71"/>
      <c r="M31" s="71"/>
      <c r="N31" s="71"/>
      <c r="O31" s="71"/>
      <c r="P31" s="71"/>
      <c r="Q31" s="71"/>
    </row>
    <row r="32" spans="1:18" s="2" customFormat="1" ht="14.25" customHeight="1" x14ac:dyDescent="0.25">
      <c r="A32" s="42" t="s">
        <v>229</v>
      </c>
      <c r="B32" s="70">
        <f>+B33+B37</f>
        <v>12513</v>
      </c>
      <c r="C32" s="70">
        <f t="shared" ref="C32:N32" si="17">+C33+C37</f>
        <v>12657</v>
      </c>
      <c r="D32" s="70">
        <f t="shared" si="17"/>
        <v>13150</v>
      </c>
      <c r="E32" s="70">
        <f t="shared" si="17"/>
        <v>13602</v>
      </c>
      <c r="F32" s="70">
        <f t="shared" si="17"/>
        <v>14095</v>
      </c>
      <c r="G32" s="70">
        <f t="shared" si="17"/>
        <v>14518</v>
      </c>
      <c r="H32" s="70">
        <f t="shared" si="17"/>
        <v>14711</v>
      </c>
      <c r="I32" s="70">
        <f t="shared" si="17"/>
        <v>14837</v>
      </c>
      <c r="J32" s="70">
        <f t="shared" si="17"/>
        <v>15043</v>
      </c>
      <c r="K32" s="70">
        <f t="shared" si="17"/>
        <v>15626</v>
      </c>
      <c r="L32" s="70">
        <f t="shared" si="17"/>
        <v>15641</v>
      </c>
      <c r="M32" s="70">
        <f t="shared" si="17"/>
        <v>16371</v>
      </c>
      <c r="N32" s="70">
        <f t="shared" si="17"/>
        <v>16008</v>
      </c>
      <c r="O32" s="70">
        <f t="shared" ref="O32:Q32" si="18">+O33+O37</f>
        <v>15805</v>
      </c>
      <c r="P32" s="70">
        <f t="shared" ref="P32" si="19">+P33+P37</f>
        <v>15763</v>
      </c>
      <c r="Q32" s="70">
        <f t="shared" si="18"/>
        <v>15745</v>
      </c>
      <c r="R32" s="8"/>
    </row>
    <row r="33" spans="1:18" ht="14.25" customHeight="1" x14ac:dyDescent="0.25">
      <c r="A33" s="42" t="s">
        <v>1005</v>
      </c>
      <c r="B33" s="71">
        <f>SUM(B34:B36)</f>
        <v>8232</v>
      </c>
      <c r="C33" s="71">
        <f t="shared" ref="C33:N33" si="20">SUM(C34:C36)</f>
        <v>8342</v>
      </c>
      <c r="D33" s="71">
        <f t="shared" si="20"/>
        <v>8566</v>
      </c>
      <c r="E33" s="71">
        <f t="shared" si="20"/>
        <v>8682</v>
      </c>
      <c r="F33" s="71">
        <f t="shared" si="20"/>
        <v>8721</v>
      </c>
      <c r="G33" s="71">
        <f t="shared" si="20"/>
        <v>8741</v>
      </c>
      <c r="H33" s="71">
        <f t="shared" si="20"/>
        <v>8675</v>
      </c>
      <c r="I33" s="71">
        <f t="shared" si="20"/>
        <v>8709</v>
      </c>
      <c r="J33" s="71">
        <f t="shared" si="20"/>
        <v>8836</v>
      </c>
      <c r="K33" s="71">
        <f t="shared" si="20"/>
        <v>8949</v>
      </c>
      <c r="L33" s="71">
        <f t="shared" si="20"/>
        <v>8748</v>
      </c>
      <c r="M33" s="71">
        <f t="shared" si="20"/>
        <v>8864</v>
      </c>
      <c r="N33" s="71">
        <f t="shared" si="20"/>
        <v>8745</v>
      </c>
      <c r="O33" s="71">
        <f t="shared" ref="O33" si="21">SUM(O34:O36)</f>
        <v>8645</v>
      </c>
      <c r="P33" s="71">
        <f t="shared" ref="P33:Q33" si="22">SUM(P34:P36)</f>
        <v>8680</v>
      </c>
      <c r="Q33" s="71">
        <f t="shared" si="22"/>
        <v>8772</v>
      </c>
    </row>
    <row r="34" spans="1:18" ht="14.25" customHeight="1" x14ac:dyDescent="0.25">
      <c r="A34" s="27" t="s">
        <v>230</v>
      </c>
      <c r="B34" s="71">
        <v>3430</v>
      </c>
      <c r="C34" s="71">
        <v>3465</v>
      </c>
      <c r="D34" s="71">
        <v>3614</v>
      </c>
      <c r="E34" s="71">
        <v>3558</v>
      </c>
      <c r="F34" s="71">
        <v>3437</v>
      </c>
      <c r="G34" s="71">
        <v>3407</v>
      </c>
      <c r="H34" s="71">
        <v>3405</v>
      </c>
      <c r="I34" s="71">
        <v>3383</v>
      </c>
      <c r="J34" s="71">
        <v>3356</v>
      </c>
      <c r="K34" s="71">
        <v>3118</v>
      </c>
      <c r="L34" s="71">
        <v>3152</v>
      </c>
      <c r="M34" s="71">
        <v>3035</v>
      </c>
      <c r="N34" s="71">
        <v>3030</v>
      </c>
      <c r="O34" s="71">
        <v>3016</v>
      </c>
      <c r="P34" s="71">
        <v>3222</v>
      </c>
      <c r="Q34" s="71">
        <v>3277</v>
      </c>
    </row>
    <row r="35" spans="1:18" ht="14.25" customHeight="1" x14ac:dyDescent="0.25">
      <c r="A35" s="27" t="s">
        <v>231</v>
      </c>
      <c r="B35" s="71">
        <v>2636</v>
      </c>
      <c r="C35" s="71">
        <v>2682</v>
      </c>
      <c r="D35" s="71">
        <v>2712</v>
      </c>
      <c r="E35" s="71">
        <v>2840</v>
      </c>
      <c r="F35" s="71">
        <v>2866</v>
      </c>
      <c r="G35" s="71">
        <v>2831</v>
      </c>
      <c r="H35" s="71">
        <v>2830</v>
      </c>
      <c r="I35" s="71">
        <v>2876</v>
      </c>
      <c r="J35" s="71">
        <v>2920</v>
      </c>
      <c r="K35" s="71">
        <v>3036</v>
      </c>
      <c r="L35" s="71">
        <v>2843</v>
      </c>
      <c r="M35" s="71">
        <v>3009</v>
      </c>
      <c r="N35" s="71">
        <v>2879</v>
      </c>
      <c r="O35" s="71">
        <v>2874</v>
      </c>
      <c r="P35" s="71">
        <v>2787</v>
      </c>
      <c r="Q35" s="71">
        <v>2903</v>
      </c>
    </row>
    <row r="36" spans="1:18" ht="14.25" customHeight="1" x14ac:dyDescent="0.25">
      <c r="A36" s="27" t="s">
        <v>232</v>
      </c>
      <c r="B36" s="71">
        <v>2166</v>
      </c>
      <c r="C36" s="71">
        <v>2195</v>
      </c>
      <c r="D36" s="71">
        <v>2240</v>
      </c>
      <c r="E36" s="71">
        <v>2284</v>
      </c>
      <c r="F36" s="71">
        <v>2418</v>
      </c>
      <c r="G36" s="71">
        <v>2503</v>
      </c>
      <c r="H36" s="71">
        <v>2440</v>
      </c>
      <c r="I36" s="71">
        <v>2450</v>
      </c>
      <c r="J36" s="71">
        <v>2560</v>
      </c>
      <c r="K36" s="71">
        <v>2795</v>
      </c>
      <c r="L36" s="71">
        <v>2753</v>
      </c>
      <c r="M36" s="71">
        <v>2820</v>
      </c>
      <c r="N36" s="71">
        <v>2836</v>
      </c>
      <c r="O36" s="71">
        <v>2755</v>
      </c>
      <c r="P36" s="71">
        <v>2671</v>
      </c>
      <c r="Q36" s="71">
        <v>2592</v>
      </c>
    </row>
    <row r="37" spans="1:18" ht="14.25" customHeight="1" x14ac:dyDescent="0.25">
      <c r="A37" s="42" t="s">
        <v>1006</v>
      </c>
      <c r="B37" s="71">
        <f>SUM(B38:B40)</f>
        <v>4281</v>
      </c>
      <c r="C37" s="71">
        <f t="shared" ref="C37:N37" si="23">SUM(C38:C40)</f>
        <v>4315</v>
      </c>
      <c r="D37" s="71">
        <f t="shared" si="23"/>
        <v>4584</v>
      </c>
      <c r="E37" s="71">
        <f t="shared" si="23"/>
        <v>4920</v>
      </c>
      <c r="F37" s="71">
        <f t="shared" si="23"/>
        <v>5374</v>
      </c>
      <c r="G37" s="71">
        <f t="shared" si="23"/>
        <v>5777</v>
      </c>
      <c r="H37" s="71">
        <f t="shared" si="23"/>
        <v>6036</v>
      </c>
      <c r="I37" s="71">
        <f t="shared" si="23"/>
        <v>6128</v>
      </c>
      <c r="J37" s="71">
        <f t="shared" si="23"/>
        <v>6207</v>
      </c>
      <c r="K37" s="71">
        <f t="shared" si="23"/>
        <v>6677</v>
      </c>
      <c r="L37" s="71">
        <f t="shared" si="23"/>
        <v>6893</v>
      </c>
      <c r="M37" s="71">
        <f t="shared" si="23"/>
        <v>7507</v>
      </c>
      <c r="N37" s="71">
        <f t="shared" si="23"/>
        <v>7263</v>
      </c>
      <c r="O37" s="71">
        <f t="shared" ref="O37" si="24">SUM(O38:O40)</f>
        <v>7160</v>
      </c>
      <c r="P37" s="71">
        <f t="shared" ref="P37:Q37" si="25">SUM(P38:P40)</f>
        <v>7083</v>
      </c>
      <c r="Q37" s="71">
        <f t="shared" si="25"/>
        <v>6973</v>
      </c>
    </row>
    <row r="38" spans="1:18" ht="14.25" customHeight="1" x14ac:dyDescent="0.25">
      <c r="A38" s="27" t="s">
        <v>233</v>
      </c>
      <c r="B38" s="71">
        <v>2212</v>
      </c>
      <c r="C38" s="71">
        <v>2213</v>
      </c>
      <c r="D38" s="71">
        <v>2368</v>
      </c>
      <c r="E38" s="71">
        <v>2521</v>
      </c>
      <c r="F38" s="71">
        <v>2668</v>
      </c>
      <c r="G38" s="71">
        <v>2785</v>
      </c>
      <c r="H38" s="71">
        <v>2852</v>
      </c>
      <c r="I38" s="71">
        <v>2843</v>
      </c>
      <c r="J38" s="71">
        <v>2847</v>
      </c>
      <c r="K38" s="71">
        <v>2975</v>
      </c>
      <c r="L38" s="71">
        <v>3160</v>
      </c>
      <c r="M38" s="71">
        <v>3275</v>
      </c>
      <c r="N38" s="71">
        <v>3261</v>
      </c>
      <c r="O38" s="71">
        <v>3224</v>
      </c>
      <c r="P38" s="71">
        <v>3145</v>
      </c>
      <c r="Q38" s="71">
        <v>3092</v>
      </c>
    </row>
    <row r="39" spans="1:18" ht="14.25" customHeight="1" x14ac:dyDescent="0.25">
      <c r="A39" s="27" t="s">
        <v>234</v>
      </c>
      <c r="B39" s="71">
        <v>1749</v>
      </c>
      <c r="C39" s="71">
        <v>1771</v>
      </c>
      <c r="D39" s="71">
        <v>1859</v>
      </c>
      <c r="E39" s="71">
        <v>1994</v>
      </c>
      <c r="F39" s="71">
        <v>2178</v>
      </c>
      <c r="G39" s="71">
        <v>2311</v>
      </c>
      <c r="H39" s="71">
        <v>2421</v>
      </c>
      <c r="I39" s="71">
        <v>2491</v>
      </c>
      <c r="J39" s="71">
        <v>2525</v>
      </c>
      <c r="K39" s="71">
        <v>2790</v>
      </c>
      <c r="L39" s="71">
        <v>2797</v>
      </c>
      <c r="M39" s="71">
        <v>3239</v>
      </c>
      <c r="N39" s="71">
        <v>3014</v>
      </c>
      <c r="O39" s="71">
        <v>2949</v>
      </c>
      <c r="P39" s="71">
        <v>2913</v>
      </c>
      <c r="Q39" s="71">
        <v>2878</v>
      </c>
    </row>
    <row r="40" spans="1:18" ht="14.25" customHeight="1" thickBot="1" x14ac:dyDescent="0.3">
      <c r="A40" s="27" t="s">
        <v>235</v>
      </c>
      <c r="B40" s="72">
        <v>320</v>
      </c>
      <c r="C40" s="72">
        <v>331</v>
      </c>
      <c r="D40" s="72">
        <v>357</v>
      </c>
      <c r="E40" s="72">
        <v>405</v>
      </c>
      <c r="F40" s="72">
        <v>528</v>
      </c>
      <c r="G40" s="72">
        <v>681</v>
      </c>
      <c r="H40" s="72">
        <v>763</v>
      </c>
      <c r="I40" s="72">
        <v>794</v>
      </c>
      <c r="J40" s="72">
        <v>835</v>
      </c>
      <c r="K40" s="72">
        <v>912</v>
      </c>
      <c r="L40" s="72">
        <v>936</v>
      </c>
      <c r="M40" s="72">
        <v>993</v>
      </c>
      <c r="N40" s="72">
        <v>988</v>
      </c>
      <c r="O40" s="72">
        <v>987</v>
      </c>
      <c r="P40" s="72">
        <v>1025</v>
      </c>
      <c r="Q40" s="72">
        <v>1003</v>
      </c>
    </row>
    <row r="41" spans="1:18" s="2" customFormat="1" x14ac:dyDescent="0.25">
      <c r="A41" s="88" t="s">
        <v>262</v>
      </c>
      <c r="B41" s="88"/>
      <c r="C41" s="88"/>
      <c r="D41" s="88"/>
      <c r="E41" s="88"/>
      <c r="F41" s="88"/>
      <c r="G41" s="88"/>
      <c r="H41" s="88"/>
      <c r="I41" s="88"/>
      <c r="J41" s="88"/>
      <c r="K41" s="88"/>
      <c r="L41" s="88"/>
      <c r="M41" s="88"/>
      <c r="N41" s="88"/>
      <c r="O41" s="88"/>
      <c r="P41" s="88"/>
      <c r="Q41" s="88"/>
      <c r="R41" s="8"/>
    </row>
    <row r="42" spans="1:18" x14ac:dyDescent="0.25">
      <c r="A42" s="516"/>
      <c r="B42" s="516"/>
      <c r="C42" s="516"/>
      <c r="D42" s="516"/>
      <c r="E42" s="516"/>
      <c r="F42" s="516"/>
      <c r="G42" s="516"/>
      <c r="H42" s="516"/>
      <c r="I42" s="516"/>
      <c r="J42" s="516"/>
      <c r="K42" s="516"/>
      <c r="L42" s="516"/>
      <c r="M42" s="516"/>
      <c r="N42" s="516"/>
      <c r="O42" s="516"/>
      <c r="P42" s="516"/>
      <c r="Q42" s="516"/>
    </row>
    <row r="43" spans="1:18" x14ac:dyDescent="0.25">
      <c r="E43" s="31"/>
      <c r="F43" s="31"/>
      <c r="G43" s="31"/>
      <c r="H43" s="31"/>
      <c r="I43" s="31"/>
      <c r="J43" s="31"/>
      <c r="K43" s="31"/>
      <c r="L43" s="31"/>
      <c r="M43" s="31"/>
      <c r="N43" s="31"/>
      <c r="O43" s="31"/>
      <c r="P43" s="31"/>
      <c r="Q43" s="31"/>
    </row>
  </sheetData>
  <mergeCells count="6">
    <mergeCell ref="A42:Q42"/>
    <mergeCell ref="A1:Q1"/>
    <mergeCell ref="A2:Q2"/>
    <mergeCell ref="A3:Q3"/>
    <mergeCell ref="A4:Q4"/>
    <mergeCell ref="A5:Q5"/>
  </mergeCells>
  <conditionalFormatting sqref="R9:R24">
    <cfRule type="cellIs" dxfId="13" priority="1" operator="equal">
      <formula>0</formula>
    </cfRule>
  </conditionalFormatting>
  <hyperlinks>
    <hyperlink ref="R2" location="Contenido!A1" display="Contenido" xr:uid="{73F09921-2749-4EF9-9FF0-7A0288F31C12}"/>
  </hyperlinks>
  <printOptions horizontalCentered="1"/>
  <pageMargins left="0.39370078740157483" right="0.39370078740157483" top="0.39370078740157483" bottom="0.39370078740157483" header="0.31496062992125984" footer="0.31496062992125984"/>
  <pageSetup paperSize="172" scale="77" fitToHeight="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2509E-58D2-46AB-931B-2EF18A700D91}">
  <sheetPr codeName="Hoja204">
    <tabColor rgb="FFAFCAFF"/>
    <pageSetUpPr fitToPage="1"/>
  </sheetPr>
  <dimension ref="A1:O63"/>
  <sheetViews>
    <sheetView showGridLines="0" showOutlineSymbols="0" showWhiteSpace="0" zoomScaleNormal="100" workbookViewId="0">
      <selection activeCell="A39" sqref="A39"/>
    </sheetView>
  </sheetViews>
  <sheetFormatPr baseColWidth="10" defaultColWidth="11" defaultRowHeight="13" x14ac:dyDescent="0.25"/>
  <cols>
    <col min="1" max="1" width="24.08203125" style="161" customWidth="1"/>
    <col min="2" max="7" width="11.5" style="55" customWidth="1"/>
    <col min="8" max="16384" width="11" style="8"/>
  </cols>
  <sheetData>
    <row r="1" spans="1:15" ht="14.5" x14ac:dyDescent="0.25">
      <c r="A1" s="520" t="s">
        <v>885</v>
      </c>
      <c r="B1" s="520"/>
      <c r="C1" s="520"/>
      <c r="D1" s="520"/>
      <c r="E1" s="520"/>
      <c r="F1" s="520"/>
      <c r="G1" s="520"/>
      <c r="H1" s="19"/>
    </row>
    <row r="2" spans="1:15" ht="14.5" x14ac:dyDescent="0.25">
      <c r="A2" s="485" t="s">
        <v>876</v>
      </c>
      <c r="B2" s="485"/>
      <c r="C2" s="485"/>
      <c r="D2" s="485"/>
      <c r="E2" s="485"/>
      <c r="F2" s="485"/>
      <c r="G2" s="485"/>
      <c r="H2" s="91" t="s">
        <v>0</v>
      </c>
    </row>
    <row r="3" spans="1:15" ht="14.5" x14ac:dyDescent="0.25">
      <c r="A3" s="485" t="s">
        <v>877</v>
      </c>
      <c r="B3" s="485"/>
      <c r="C3" s="485"/>
      <c r="D3" s="485"/>
      <c r="E3" s="485"/>
      <c r="F3" s="485"/>
      <c r="G3" s="485"/>
      <c r="H3" s="6"/>
    </row>
    <row r="4" spans="1:15" ht="14.5" x14ac:dyDescent="0.25">
      <c r="A4" s="520" t="s">
        <v>909</v>
      </c>
      <c r="B4" s="520"/>
      <c r="C4" s="520"/>
      <c r="D4" s="520"/>
      <c r="E4" s="520"/>
      <c r="F4" s="520"/>
      <c r="G4" s="520"/>
    </row>
    <row r="5" spans="1:15" ht="18.649999999999999" customHeight="1" x14ac:dyDescent="0.25">
      <c r="A5" s="438" t="s">
        <v>316</v>
      </c>
      <c r="B5" s="394"/>
      <c r="C5" s="448" t="s">
        <v>317</v>
      </c>
      <c r="D5" s="448"/>
      <c r="E5" s="448"/>
      <c r="F5" s="448"/>
      <c r="G5" s="522" t="s">
        <v>322</v>
      </c>
    </row>
    <row r="6" spans="1:15" s="6" customFormat="1" ht="27.65" customHeight="1" x14ac:dyDescent="0.25">
      <c r="A6" s="521"/>
      <c r="B6" s="119" t="s">
        <v>188</v>
      </c>
      <c r="C6" s="119" t="s">
        <v>1071</v>
      </c>
      <c r="D6" s="119" t="s">
        <v>319</v>
      </c>
      <c r="E6" s="119" t="s">
        <v>320</v>
      </c>
      <c r="F6" s="119" t="s">
        <v>321</v>
      </c>
      <c r="G6" s="522"/>
      <c r="H6" s="8"/>
    </row>
    <row r="7" spans="1:15" s="6" customFormat="1" x14ac:dyDescent="0.25">
      <c r="A7" s="161"/>
      <c r="B7" s="162"/>
      <c r="C7" s="162"/>
      <c r="D7" s="162"/>
      <c r="E7" s="162"/>
      <c r="F7" s="162"/>
      <c r="G7" s="162"/>
      <c r="H7" s="8"/>
    </row>
    <row r="8" spans="1:15" s="6" customFormat="1" x14ac:dyDescent="0.25">
      <c r="A8" s="161"/>
      <c r="B8" s="487" t="s">
        <v>878</v>
      </c>
      <c r="C8" s="487"/>
      <c r="D8" s="487"/>
      <c r="E8" s="487"/>
      <c r="F8" s="487"/>
      <c r="G8" s="487"/>
      <c r="H8" s="8"/>
    </row>
    <row r="9" spans="1:15" s="2" customFormat="1" x14ac:dyDescent="0.25">
      <c r="A9" s="24" t="s">
        <v>188</v>
      </c>
      <c r="B9" s="70">
        <f>SUM(B10:B12)</f>
        <v>10595</v>
      </c>
      <c r="C9" s="70">
        <f t="shared" ref="C9:G9" si="0">SUM(C10:C12)</f>
        <v>176</v>
      </c>
      <c r="D9" s="70">
        <f t="shared" si="0"/>
        <v>229</v>
      </c>
      <c r="E9" s="70">
        <f t="shared" si="0"/>
        <v>325</v>
      </c>
      <c r="F9" s="70">
        <f t="shared" si="0"/>
        <v>4863</v>
      </c>
      <c r="G9" s="70">
        <f t="shared" si="0"/>
        <v>5002</v>
      </c>
      <c r="H9" s="7"/>
      <c r="I9" s="25"/>
      <c r="J9" s="25"/>
      <c r="K9" s="25"/>
      <c r="L9" s="25"/>
      <c r="M9" s="25"/>
      <c r="N9" s="25"/>
      <c r="O9" s="25"/>
    </row>
    <row r="10" spans="1:15" s="3" customFormat="1" x14ac:dyDescent="0.25">
      <c r="A10" s="27" t="s">
        <v>255</v>
      </c>
      <c r="B10" s="71">
        <f>+C10+D10+E10+F10+G10</f>
        <v>8672</v>
      </c>
      <c r="C10" s="71">
        <f>+C15+C20</f>
        <v>3</v>
      </c>
      <c r="D10" s="71">
        <f t="shared" ref="D10:G11" si="1">+D15+D20</f>
        <v>2</v>
      </c>
      <c r="E10" s="71">
        <f t="shared" si="1"/>
        <v>2</v>
      </c>
      <c r="F10" s="71">
        <f t="shared" si="1"/>
        <v>4269</v>
      </c>
      <c r="G10" s="71">
        <f t="shared" si="1"/>
        <v>4396</v>
      </c>
      <c r="H10" s="7"/>
      <c r="I10" s="7"/>
      <c r="J10" s="7"/>
      <c r="K10" s="7"/>
      <c r="L10" s="7"/>
      <c r="M10" s="7"/>
      <c r="N10" s="7"/>
      <c r="O10" s="7"/>
    </row>
    <row r="11" spans="1:15" s="3" customFormat="1" x14ac:dyDescent="0.25">
      <c r="A11" s="27" t="s">
        <v>256</v>
      </c>
      <c r="B11" s="71">
        <f t="shared" ref="B11:B12" si="2">+C11+D11+E11+F11+G11</f>
        <v>1853</v>
      </c>
      <c r="C11" s="71">
        <f>+C16+C21</f>
        <v>171</v>
      </c>
      <c r="D11" s="71">
        <f t="shared" si="1"/>
        <v>223</v>
      </c>
      <c r="E11" s="71">
        <f t="shared" si="1"/>
        <v>314</v>
      </c>
      <c r="F11" s="71">
        <f t="shared" si="1"/>
        <v>568</v>
      </c>
      <c r="G11" s="71">
        <f t="shared" si="1"/>
        <v>577</v>
      </c>
      <c r="H11" s="7"/>
      <c r="I11" s="7"/>
      <c r="J11" s="7"/>
      <c r="K11" s="7"/>
      <c r="L11" s="7"/>
      <c r="M11" s="7"/>
      <c r="N11" s="7"/>
      <c r="O11" s="7"/>
    </row>
    <row r="12" spans="1:15" s="3" customFormat="1" x14ac:dyDescent="0.25">
      <c r="A12" s="27" t="s">
        <v>257</v>
      </c>
      <c r="B12" s="71">
        <f t="shared" si="2"/>
        <v>70</v>
      </c>
      <c r="C12" s="71">
        <f>+C17</f>
        <v>2</v>
      </c>
      <c r="D12" s="71">
        <f t="shared" ref="D12:G12" si="3">+D17</f>
        <v>4</v>
      </c>
      <c r="E12" s="71">
        <f t="shared" si="3"/>
        <v>9</v>
      </c>
      <c r="F12" s="71">
        <f t="shared" si="3"/>
        <v>26</v>
      </c>
      <c r="G12" s="71">
        <f t="shared" si="3"/>
        <v>29</v>
      </c>
      <c r="H12" s="7"/>
      <c r="I12" s="7"/>
      <c r="J12" s="7"/>
      <c r="K12" s="7"/>
      <c r="L12" s="7"/>
      <c r="M12" s="7"/>
      <c r="N12" s="7"/>
      <c r="O12" s="7"/>
    </row>
    <row r="13" spans="1:15" x14ac:dyDescent="0.25">
      <c r="B13" s="85"/>
      <c r="C13" s="85"/>
      <c r="D13" s="85"/>
      <c r="E13" s="85"/>
      <c r="F13" s="85"/>
      <c r="G13" s="85"/>
      <c r="H13" s="7"/>
    </row>
    <row r="14" spans="1:15" s="2" customFormat="1" x14ac:dyDescent="0.25">
      <c r="A14" s="24" t="s">
        <v>323</v>
      </c>
      <c r="B14" s="70">
        <f>SUM(B15:B17)</f>
        <v>5954</v>
      </c>
      <c r="C14" s="70">
        <f t="shared" ref="C14:G14" si="4">SUM(C15:C17)</f>
        <v>169</v>
      </c>
      <c r="D14" s="70">
        <f t="shared" si="4"/>
        <v>220</v>
      </c>
      <c r="E14" s="70">
        <f t="shared" si="4"/>
        <v>310</v>
      </c>
      <c r="F14" s="70">
        <f t="shared" si="4"/>
        <v>2575</v>
      </c>
      <c r="G14" s="70">
        <f t="shared" si="4"/>
        <v>2680</v>
      </c>
      <c r="H14" s="7"/>
      <c r="I14" s="25"/>
      <c r="J14" s="25"/>
      <c r="K14" s="25"/>
      <c r="L14" s="25"/>
      <c r="M14" s="25"/>
      <c r="N14" s="25"/>
      <c r="O14" s="25"/>
    </row>
    <row r="15" spans="1:15" s="3" customFormat="1" x14ac:dyDescent="0.25">
      <c r="A15" s="27" t="s">
        <v>255</v>
      </c>
      <c r="B15" s="71">
        <f t="shared" ref="B15:B17" si="5">+C15+D15+E15+F15+G15</f>
        <v>4126</v>
      </c>
      <c r="C15" s="71">
        <v>3</v>
      </c>
      <c r="D15" s="71">
        <v>2</v>
      </c>
      <c r="E15" s="71">
        <v>2</v>
      </c>
      <c r="F15" s="71">
        <v>2013</v>
      </c>
      <c r="G15" s="71">
        <v>2106</v>
      </c>
      <c r="H15" s="7"/>
      <c r="I15" s="7"/>
      <c r="J15" s="7"/>
      <c r="K15" s="7"/>
      <c r="L15" s="7"/>
      <c r="M15" s="7"/>
      <c r="N15" s="7"/>
      <c r="O15" s="7"/>
    </row>
    <row r="16" spans="1:15" s="3" customFormat="1" x14ac:dyDescent="0.25">
      <c r="A16" s="27" t="s">
        <v>256</v>
      </c>
      <c r="B16" s="71">
        <f t="shared" si="5"/>
        <v>1758</v>
      </c>
      <c r="C16" s="71">
        <v>164</v>
      </c>
      <c r="D16" s="71">
        <v>214</v>
      </c>
      <c r="E16" s="71">
        <v>299</v>
      </c>
      <c r="F16" s="71">
        <v>536</v>
      </c>
      <c r="G16" s="71">
        <v>545</v>
      </c>
      <c r="H16" s="7"/>
      <c r="I16" s="7"/>
      <c r="J16" s="7"/>
      <c r="K16" s="7"/>
      <c r="L16" s="7"/>
      <c r="M16" s="7"/>
      <c r="N16" s="7"/>
      <c r="O16" s="7"/>
    </row>
    <row r="17" spans="1:15" s="3" customFormat="1" x14ac:dyDescent="0.25">
      <c r="A17" s="27" t="s">
        <v>257</v>
      </c>
      <c r="B17" s="71">
        <f t="shared" si="5"/>
        <v>70</v>
      </c>
      <c r="C17" s="71">
        <v>2</v>
      </c>
      <c r="D17" s="71">
        <v>4</v>
      </c>
      <c r="E17" s="71">
        <v>9</v>
      </c>
      <c r="F17" s="71">
        <v>26</v>
      </c>
      <c r="G17" s="71">
        <v>29</v>
      </c>
      <c r="H17" s="7"/>
      <c r="I17" s="7"/>
      <c r="J17" s="7"/>
      <c r="K17" s="7"/>
      <c r="L17" s="7"/>
      <c r="M17" s="7"/>
      <c r="N17" s="7"/>
      <c r="O17" s="7"/>
    </row>
    <row r="18" spans="1:15" x14ac:dyDescent="0.25">
      <c r="B18" s="265"/>
      <c r="C18" s="166"/>
      <c r="D18" s="166"/>
      <c r="E18" s="166"/>
      <c r="F18" s="166"/>
      <c r="G18" s="166"/>
      <c r="H18" s="7"/>
    </row>
    <row r="19" spans="1:15" s="2" customFormat="1" x14ac:dyDescent="0.25">
      <c r="A19" s="24" t="s">
        <v>324</v>
      </c>
      <c r="B19" s="70">
        <f>SUM(B20:B22)</f>
        <v>4641</v>
      </c>
      <c r="C19" s="70">
        <f t="shared" ref="C19:G19" si="6">SUM(C20:C22)</f>
        <v>7</v>
      </c>
      <c r="D19" s="70">
        <f t="shared" si="6"/>
        <v>9</v>
      </c>
      <c r="E19" s="70">
        <f t="shared" si="6"/>
        <v>15</v>
      </c>
      <c r="F19" s="70">
        <f t="shared" si="6"/>
        <v>2288</v>
      </c>
      <c r="G19" s="70">
        <f t="shared" si="6"/>
        <v>2322</v>
      </c>
      <c r="H19" s="7"/>
      <c r="I19" s="25"/>
      <c r="J19" s="25"/>
      <c r="K19" s="25"/>
      <c r="L19" s="25"/>
      <c r="M19" s="25"/>
      <c r="N19" s="25"/>
      <c r="O19" s="25"/>
    </row>
    <row r="20" spans="1:15" s="3" customFormat="1" x14ac:dyDescent="0.25">
      <c r="A20" s="27" t="s">
        <v>255</v>
      </c>
      <c r="B20" s="71">
        <f t="shared" ref="B20:B21" si="7">+C20+D20+E20+F20+G20</f>
        <v>4546</v>
      </c>
      <c r="C20" s="71">
        <v>0</v>
      </c>
      <c r="D20" s="71">
        <v>0</v>
      </c>
      <c r="E20" s="71">
        <v>0</v>
      </c>
      <c r="F20" s="71">
        <v>2256</v>
      </c>
      <c r="G20" s="71">
        <v>2290</v>
      </c>
      <c r="H20" s="7"/>
      <c r="I20" s="7"/>
      <c r="J20" s="7"/>
      <c r="K20" s="7"/>
      <c r="L20" s="7"/>
      <c r="M20" s="7"/>
      <c r="N20" s="7"/>
      <c r="O20" s="7"/>
    </row>
    <row r="21" spans="1:15" s="3" customFormat="1" x14ac:dyDescent="0.25">
      <c r="A21" s="27" t="s">
        <v>256</v>
      </c>
      <c r="B21" s="71">
        <f t="shared" si="7"/>
        <v>95</v>
      </c>
      <c r="C21" s="71">
        <v>7</v>
      </c>
      <c r="D21" s="71">
        <v>9</v>
      </c>
      <c r="E21" s="71">
        <v>15</v>
      </c>
      <c r="F21" s="71">
        <v>32</v>
      </c>
      <c r="G21" s="71">
        <v>32</v>
      </c>
      <c r="H21" s="7"/>
      <c r="I21" s="7"/>
      <c r="J21" s="7"/>
      <c r="K21" s="7"/>
      <c r="L21" s="7"/>
      <c r="M21" s="7"/>
      <c r="N21" s="7"/>
      <c r="O21" s="7"/>
    </row>
    <row r="22" spans="1:15" s="3" customFormat="1" x14ac:dyDescent="0.25">
      <c r="A22" s="27" t="s">
        <v>257</v>
      </c>
      <c r="B22" s="393" t="s">
        <v>191</v>
      </c>
      <c r="C22" s="71" t="s">
        <v>191</v>
      </c>
      <c r="D22" s="71" t="s">
        <v>191</v>
      </c>
      <c r="E22" s="71" t="s">
        <v>191</v>
      </c>
      <c r="F22" s="71" t="s">
        <v>191</v>
      </c>
      <c r="G22" s="71" t="s">
        <v>191</v>
      </c>
      <c r="H22" s="7"/>
      <c r="I22" s="7"/>
      <c r="J22" s="7"/>
      <c r="K22" s="7"/>
      <c r="L22" s="7"/>
      <c r="M22" s="7"/>
      <c r="N22" s="7"/>
      <c r="O22" s="7"/>
    </row>
    <row r="23" spans="1:15" x14ac:dyDescent="0.25">
      <c r="H23" s="7"/>
    </row>
    <row r="24" spans="1:15" s="6" customFormat="1" x14ac:dyDescent="0.25">
      <c r="A24" s="161"/>
      <c r="B24" s="487" t="s">
        <v>879</v>
      </c>
      <c r="C24" s="487"/>
      <c r="D24" s="487"/>
      <c r="E24" s="487"/>
      <c r="F24" s="487"/>
      <c r="G24" s="487"/>
      <c r="H24" s="7"/>
    </row>
    <row r="25" spans="1:15" s="2" customFormat="1" x14ac:dyDescent="0.25">
      <c r="A25" s="24" t="s">
        <v>188</v>
      </c>
      <c r="B25" s="67">
        <v>11.226993865030675</v>
      </c>
      <c r="C25" s="67">
        <v>5.7102272727272725</v>
      </c>
      <c r="D25" s="67">
        <v>7.2401746724890828</v>
      </c>
      <c r="E25" s="67">
        <v>9.3507692307692309</v>
      </c>
      <c r="F25" s="67">
        <v>10.982932346288299</v>
      </c>
      <c r="G25" s="67">
        <v>11.96281487405038</v>
      </c>
      <c r="H25" s="8"/>
      <c r="I25" s="25"/>
      <c r="J25" s="25"/>
      <c r="K25" s="25"/>
      <c r="L25" s="25"/>
      <c r="M25" s="25"/>
      <c r="N25" s="25"/>
      <c r="O25" s="25"/>
    </row>
    <row r="26" spans="1:15" s="3" customFormat="1" x14ac:dyDescent="0.25">
      <c r="A26" s="27" t="s">
        <v>255</v>
      </c>
      <c r="B26" s="68">
        <v>11.324261992619926</v>
      </c>
      <c r="C26" s="68" t="s">
        <v>191</v>
      </c>
      <c r="D26" s="68">
        <v>5</v>
      </c>
      <c r="E26" s="68">
        <v>5.5</v>
      </c>
      <c r="F26" s="68">
        <v>10.789177793394238</v>
      </c>
      <c r="G26" s="68">
        <v>11.848043676069153</v>
      </c>
      <c r="H26" s="8"/>
      <c r="I26" s="7"/>
      <c r="J26" s="7"/>
      <c r="K26" s="7"/>
      <c r="L26" s="7"/>
      <c r="M26" s="7"/>
      <c r="N26" s="7"/>
      <c r="O26" s="7"/>
    </row>
    <row r="27" spans="1:15" s="3" customFormat="1" x14ac:dyDescent="0.25">
      <c r="A27" s="27" t="s">
        <v>256</v>
      </c>
      <c r="B27" s="68">
        <v>10.576362655153805</v>
      </c>
      <c r="C27" s="68">
        <v>5.5906432748538011</v>
      </c>
      <c r="D27" s="68">
        <v>7.3228699551569507</v>
      </c>
      <c r="E27" s="68">
        <v>9.2866242038216562</v>
      </c>
      <c r="F27" s="68">
        <v>12.151408450704226</v>
      </c>
      <c r="G27" s="68">
        <v>12.462738301559792</v>
      </c>
      <c r="H27" s="8"/>
      <c r="I27" s="7"/>
      <c r="J27" s="7"/>
      <c r="K27" s="7"/>
      <c r="L27" s="7"/>
      <c r="M27" s="7"/>
      <c r="N27" s="7"/>
      <c r="O27" s="7"/>
    </row>
    <row r="28" spans="1:15" s="3" customFormat="1" x14ac:dyDescent="0.25">
      <c r="A28" s="27" t="s">
        <v>257</v>
      </c>
      <c r="B28" s="68">
        <v>16.399999999999999</v>
      </c>
      <c r="C28" s="68" t="s">
        <v>191</v>
      </c>
      <c r="D28" s="68">
        <v>3.75</v>
      </c>
      <c r="E28" s="68">
        <v>12.444444444444445</v>
      </c>
      <c r="F28" s="68">
        <v>17.26923076923077</v>
      </c>
      <c r="G28" s="68">
        <v>19.413793103448278</v>
      </c>
      <c r="H28" s="8"/>
      <c r="I28" s="7"/>
      <c r="J28" s="7"/>
      <c r="K28" s="7"/>
      <c r="L28" s="7"/>
      <c r="M28" s="7"/>
      <c r="N28" s="7"/>
      <c r="O28" s="7"/>
    </row>
    <row r="29" spans="1:15" x14ac:dyDescent="0.25">
      <c r="B29" s="266"/>
      <c r="C29" s="266"/>
      <c r="D29" s="266"/>
      <c r="E29" s="266"/>
      <c r="F29" s="266"/>
      <c r="G29" s="266"/>
    </row>
    <row r="30" spans="1:15" s="2" customFormat="1" x14ac:dyDescent="0.25">
      <c r="A30" s="24" t="s">
        <v>323</v>
      </c>
      <c r="B30" s="67">
        <v>13.410144440712127</v>
      </c>
      <c r="C30" s="67">
        <v>5.7514792899408285</v>
      </c>
      <c r="D30" s="67">
        <v>7.2363636363636363</v>
      </c>
      <c r="E30" s="67">
        <v>9.3645161290322587</v>
      </c>
      <c r="F30" s="67">
        <v>13.646213592233011</v>
      </c>
      <c r="G30" s="67">
        <v>14.641044776119402</v>
      </c>
      <c r="H30" s="8"/>
      <c r="I30" s="25"/>
      <c r="J30" s="25"/>
      <c r="K30" s="25"/>
      <c r="L30" s="25"/>
      <c r="M30" s="25"/>
      <c r="N30" s="25"/>
      <c r="O30" s="25"/>
    </row>
    <row r="31" spans="1:15" s="3" customFormat="1" x14ac:dyDescent="0.25">
      <c r="A31" s="27" t="s">
        <v>255</v>
      </c>
      <c r="B31" s="68">
        <v>14.561318468250121</v>
      </c>
      <c r="C31" s="68" t="s">
        <v>191</v>
      </c>
      <c r="D31" s="68">
        <v>5</v>
      </c>
      <c r="E31" s="68">
        <v>5.5</v>
      </c>
      <c r="F31" s="68">
        <v>13.976154992548436</v>
      </c>
      <c r="G31" s="68">
        <v>15.140075973409306</v>
      </c>
      <c r="H31" s="8"/>
      <c r="I31" s="7"/>
      <c r="J31" s="7"/>
      <c r="K31" s="7"/>
      <c r="L31" s="7"/>
      <c r="M31" s="7"/>
      <c r="N31" s="7"/>
      <c r="O31" s="7"/>
    </row>
    <row r="32" spans="1:15" s="3" customFormat="1" x14ac:dyDescent="0.25">
      <c r="A32" s="27" t="s">
        <v>256</v>
      </c>
      <c r="B32" s="68">
        <v>10.589306029579067</v>
      </c>
      <c r="C32" s="68">
        <v>5.6280487804878048</v>
      </c>
      <c r="D32" s="68">
        <v>7.3224299065420562</v>
      </c>
      <c r="E32" s="68">
        <v>9.2976588628762542</v>
      </c>
      <c r="F32" s="68">
        <v>12.23134328358209</v>
      </c>
      <c r="G32" s="68">
        <v>12.458715596330276</v>
      </c>
      <c r="H32" s="8"/>
      <c r="I32" s="7"/>
      <c r="J32" s="7"/>
      <c r="K32" s="7"/>
      <c r="L32" s="7"/>
      <c r="M32" s="7"/>
      <c r="N32" s="7"/>
      <c r="O32" s="7"/>
    </row>
    <row r="33" spans="1:15" s="3" customFormat="1" x14ac:dyDescent="0.25">
      <c r="A33" s="27" t="s">
        <v>257</v>
      </c>
      <c r="B33" s="68">
        <v>16.399999999999999</v>
      </c>
      <c r="C33" s="68" t="s">
        <v>191</v>
      </c>
      <c r="D33" s="68">
        <v>3.75</v>
      </c>
      <c r="E33" s="68">
        <v>12.444444444444445</v>
      </c>
      <c r="F33" s="68">
        <v>17.26923076923077</v>
      </c>
      <c r="G33" s="68">
        <v>19.413793103448278</v>
      </c>
      <c r="H33" s="8"/>
      <c r="I33" s="7"/>
      <c r="J33" s="7"/>
      <c r="K33" s="7"/>
      <c r="L33" s="7"/>
      <c r="M33" s="7"/>
      <c r="N33" s="7"/>
      <c r="O33" s="7"/>
    </row>
    <row r="34" spans="1:15" x14ac:dyDescent="0.25">
      <c r="B34" s="392"/>
      <c r="C34" s="392"/>
      <c r="D34" s="392"/>
      <c r="E34" s="392"/>
      <c r="F34" s="392"/>
      <c r="G34" s="392"/>
    </row>
    <row r="35" spans="1:15" s="2" customFormat="1" x14ac:dyDescent="0.25">
      <c r="A35" s="24" t="s">
        <v>324</v>
      </c>
      <c r="B35" s="67">
        <v>8.4262012497306618</v>
      </c>
      <c r="C35" s="67">
        <v>4.7142857142857144</v>
      </c>
      <c r="D35" s="67">
        <v>7.333333333333333</v>
      </c>
      <c r="E35" s="67">
        <v>9.0666666666666664</v>
      </c>
      <c r="F35" s="67">
        <v>7.9855769230769234</v>
      </c>
      <c r="G35" s="67">
        <v>8.8716623600344526</v>
      </c>
      <c r="H35" s="8"/>
      <c r="I35" s="25"/>
      <c r="J35" s="25"/>
      <c r="K35" s="25"/>
      <c r="L35" s="25"/>
      <c r="M35" s="25"/>
      <c r="N35" s="25"/>
      <c r="O35" s="25"/>
    </row>
    <row r="36" spans="1:15" s="3" customFormat="1" x14ac:dyDescent="0.25">
      <c r="A36" s="27" t="s">
        <v>255</v>
      </c>
      <c r="B36" s="68">
        <v>8.3862736471623407</v>
      </c>
      <c r="C36" s="68" t="s">
        <v>191</v>
      </c>
      <c r="D36" s="68" t="s">
        <v>191</v>
      </c>
      <c r="E36" s="68" t="s">
        <v>191</v>
      </c>
      <c r="F36" s="68">
        <v>7.9454787234042552</v>
      </c>
      <c r="G36" s="68">
        <v>8.8205240174672497</v>
      </c>
      <c r="H36" s="8"/>
      <c r="I36" s="7"/>
      <c r="J36" s="7"/>
      <c r="K36" s="7"/>
      <c r="L36" s="7"/>
      <c r="M36" s="7"/>
      <c r="N36" s="7"/>
      <c r="O36" s="7"/>
    </row>
    <row r="37" spans="1:15" s="3" customFormat="1" x14ac:dyDescent="0.25">
      <c r="A37" s="27" t="s">
        <v>256</v>
      </c>
      <c r="B37" s="68">
        <v>10.336842105263157</v>
      </c>
      <c r="C37" s="68">
        <v>4.7142857142857144</v>
      </c>
      <c r="D37" s="68">
        <v>7.333333333333333</v>
      </c>
      <c r="E37" s="68">
        <v>9.0666666666666664</v>
      </c>
      <c r="F37" s="68">
        <v>10.8125</v>
      </c>
      <c r="G37" s="68">
        <v>12.53125</v>
      </c>
      <c r="H37" s="8"/>
      <c r="I37" s="7"/>
      <c r="J37" s="7"/>
      <c r="K37" s="7"/>
      <c r="L37" s="7"/>
      <c r="M37" s="7"/>
      <c r="N37" s="7"/>
      <c r="O37" s="7"/>
    </row>
    <row r="38" spans="1:15" s="3" customFormat="1" ht="13.5" thickBot="1" x14ac:dyDescent="0.3">
      <c r="A38" s="27" t="s">
        <v>257</v>
      </c>
      <c r="B38" s="83" t="s">
        <v>191</v>
      </c>
      <c r="C38" s="83" t="s">
        <v>191</v>
      </c>
      <c r="D38" s="83" t="s">
        <v>191</v>
      </c>
      <c r="E38" s="83" t="s">
        <v>191</v>
      </c>
      <c r="F38" s="83" t="s">
        <v>191</v>
      </c>
      <c r="G38" s="83" t="s">
        <v>191</v>
      </c>
      <c r="H38" s="8"/>
      <c r="I38" s="7"/>
      <c r="J38" s="7"/>
      <c r="K38" s="7"/>
      <c r="L38" s="7"/>
      <c r="M38" s="7"/>
      <c r="N38" s="7"/>
      <c r="O38" s="7"/>
    </row>
    <row r="39" spans="1:15" x14ac:dyDescent="0.25">
      <c r="A39" s="163" t="s">
        <v>262</v>
      </c>
      <c r="B39" s="122"/>
      <c r="C39" s="122"/>
      <c r="D39" s="122"/>
      <c r="E39" s="122"/>
      <c r="F39" s="122"/>
      <c r="G39" s="122"/>
    </row>
    <row r="44" spans="1:15" hidden="1" x14ac:dyDescent="0.25"/>
    <row r="45" spans="1:15" hidden="1" x14ac:dyDescent="0.25">
      <c r="A45" s="169"/>
      <c r="B45" s="169"/>
      <c r="C45" s="517" t="s">
        <v>317</v>
      </c>
      <c r="D45" s="517"/>
      <c r="E45" s="517"/>
      <c r="F45" s="517"/>
      <c r="G45" s="518" t="s">
        <v>322</v>
      </c>
    </row>
    <row r="46" spans="1:15" hidden="1" x14ac:dyDescent="0.25">
      <c r="A46" s="519" t="s">
        <v>316</v>
      </c>
      <c r="B46" s="170" t="s">
        <v>188</v>
      </c>
      <c r="C46" s="170" t="s">
        <v>318</v>
      </c>
      <c r="D46" s="170" t="s">
        <v>319</v>
      </c>
      <c r="E46" s="170" t="s">
        <v>320</v>
      </c>
      <c r="F46" s="170" t="s">
        <v>321</v>
      </c>
      <c r="G46" s="517"/>
    </row>
    <row r="47" spans="1:15" hidden="1" x14ac:dyDescent="0.25">
      <c r="A47" s="519"/>
      <c r="B47" s="171" t="s">
        <v>188</v>
      </c>
      <c r="C47" s="171" t="s">
        <v>188</v>
      </c>
      <c r="D47" s="171" t="s">
        <v>188</v>
      </c>
      <c r="E47" s="171" t="s">
        <v>188</v>
      </c>
      <c r="F47" s="171" t="s">
        <v>188</v>
      </c>
      <c r="G47" s="171" t="s">
        <v>188</v>
      </c>
    </row>
    <row r="48" spans="1:15" hidden="1" x14ac:dyDescent="0.25">
      <c r="B48" s="162"/>
      <c r="C48" s="162"/>
      <c r="D48" s="162"/>
      <c r="E48" s="162"/>
      <c r="F48" s="162"/>
      <c r="G48" s="162"/>
    </row>
    <row r="49" spans="1:15" s="2" customFormat="1" hidden="1" x14ac:dyDescent="0.25">
      <c r="A49" s="26" t="s">
        <v>188</v>
      </c>
      <c r="B49" s="25">
        <v>118950</v>
      </c>
      <c r="C49" s="25">
        <v>1005</v>
      </c>
      <c r="D49" s="25">
        <v>1658</v>
      </c>
      <c r="E49" s="25">
        <v>3039</v>
      </c>
      <c r="F49" s="25">
        <v>53410</v>
      </c>
      <c r="G49" s="70">
        <f t="shared" ref="G49" si="8">SUM(G50:G52)</f>
        <v>59838</v>
      </c>
      <c r="H49" s="8"/>
      <c r="I49" s="25"/>
      <c r="J49" s="25"/>
      <c r="K49" s="25"/>
      <c r="L49" s="25"/>
      <c r="M49" s="25"/>
      <c r="N49" s="25"/>
      <c r="O49" s="25"/>
    </row>
    <row r="50" spans="1:15" s="3" customFormat="1" hidden="1" x14ac:dyDescent="0.25">
      <c r="A50" s="28" t="s">
        <v>255</v>
      </c>
      <c r="B50" s="7">
        <v>98204</v>
      </c>
      <c r="C50" s="7">
        <v>40</v>
      </c>
      <c r="D50" s="7">
        <v>10</v>
      </c>
      <c r="E50" s="7">
        <v>11</v>
      </c>
      <c r="F50" s="7">
        <v>46059</v>
      </c>
      <c r="G50" s="71">
        <f>+G55+G60</f>
        <v>52084</v>
      </c>
      <c r="H50" s="8"/>
      <c r="I50" s="7"/>
      <c r="J50" s="7"/>
      <c r="K50" s="7"/>
      <c r="L50" s="7"/>
      <c r="M50" s="7"/>
      <c r="N50" s="7"/>
      <c r="O50" s="7"/>
    </row>
    <row r="51" spans="1:15" s="3" customFormat="1" hidden="1" x14ac:dyDescent="0.25">
      <c r="A51" s="28" t="s">
        <v>256</v>
      </c>
      <c r="B51" s="7">
        <v>19598</v>
      </c>
      <c r="C51" s="7">
        <v>956</v>
      </c>
      <c r="D51" s="7">
        <v>1633</v>
      </c>
      <c r="E51" s="7">
        <v>2916</v>
      </c>
      <c r="F51" s="7">
        <v>6902</v>
      </c>
      <c r="G51" s="71">
        <f>+G56+G61</f>
        <v>7191</v>
      </c>
      <c r="H51" s="8"/>
      <c r="I51" s="7"/>
      <c r="J51" s="7"/>
      <c r="K51" s="7"/>
      <c r="L51" s="7"/>
      <c r="M51" s="7"/>
      <c r="N51" s="7"/>
      <c r="O51" s="7"/>
    </row>
    <row r="52" spans="1:15" s="3" customFormat="1" hidden="1" x14ac:dyDescent="0.25">
      <c r="A52" s="28" t="s">
        <v>880</v>
      </c>
      <c r="B52" s="7">
        <v>1148</v>
      </c>
      <c r="C52" s="7">
        <v>9</v>
      </c>
      <c r="D52" s="7">
        <v>15</v>
      </c>
      <c r="E52" s="7">
        <v>112</v>
      </c>
      <c r="F52" s="7">
        <v>449</v>
      </c>
      <c r="G52" s="71">
        <f>+G57</f>
        <v>563</v>
      </c>
      <c r="H52" s="8"/>
      <c r="I52" s="7"/>
      <c r="J52" s="7"/>
      <c r="K52" s="7"/>
      <c r="L52" s="7"/>
      <c r="M52" s="7"/>
      <c r="N52" s="7"/>
      <c r="O52" s="7"/>
    </row>
    <row r="53" spans="1:15" hidden="1" x14ac:dyDescent="0.25">
      <c r="B53" s="167"/>
      <c r="C53" s="167"/>
      <c r="D53" s="167"/>
      <c r="E53" s="167"/>
      <c r="F53" s="167"/>
      <c r="G53" s="85"/>
    </row>
    <row r="54" spans="1:15" s="2" customFormat="1" hidden="1" x14ac:dyDescent="0.25">
      <c r="A54" s="26" t="s">
        <v>323</v>
      </c>
      <c r="B54" s="25">
        <v>79844</v>
      </c>
      <c r="C54" s="25">
        <v>972</v>
      </c>
      <c r="D54" s="25">
        <v>1592</v>
      </c>
      <c r="E54" s="25">
        <v>2903</v>
      </c>
      <c r="F54" s="25">
        <v>35139</v>
      </c>
      <c r="G54" s="70">
        <f t="shared" ref="G54" si="9">SUM(G55:G57)</f>
        <v>39238</v>
      </c>
      <c r="H54" s="8"/>
      <c r="I54" s="25"/>
      <c r="J54" s="25"/>
      <c r="K54" s="25"/>
      <c r="L54" s="25"/>
      <c r="M54" s="25"/>
      <c r="N54" s="25"/>
      <c r="O54" s="25"/>
    </row>
    <row r="55" spans="1:15" s="3" customFormat="1" hidden="1" x14ac:dyDescent="0.25">
      <c r="A55" s="28" t="s">
        <v>255</v>
      </c>
      <c r="B55" s="7">
        <v>60080</v>
      </c>
      <c r="C55" s="7">
        <v>40</v>
      </c>
      <c r="D55" s="7">
        <v>10</v>
      </c>
      <c r="E55" s="7">
        <v>11</v>
      </c>
      <c r="F55" s="7">
        <v>28134</v>
      </c>
      <c r="G55" s="71">
        <v>31885</v>
      </c>
      <c r="H55" s="8"/>
      <c r="I55" s="7"/>
      <c r="J55" s="7"/>
      <c r="K55" s="7"/>
      <c r="L55" s="7"/>
      <c r="M55" s="7"/>
      <c r="N55" s="7"/>
      <c r="O55" s="7"/>
    </row>
    <row r="56" spans="1:15" s="3" customFormat="1" hidden="1" x14ac:dyDescent="0.25">
      <c r="A56" s="28" t="s">
        <v>256</v>
      </c>
      <c r="B56" s="7">
        <v>18616</v>
      </c>
      <c r="C56" s="7">
        <v>923</v>
      </c>
      <c r="D56" s="7">
        <v>1567</v>
      </c>
      <c r="E56" s="7">
        <v>2780</v>
      </c>
      <c r="F56" s="7">
        <v>6556</v>
      </c>
      <c r="G56" s="71">
        <v>6790</v>
      </c>
      <c r="H56" s="8"/>
      <c r="I56" s="7"/>
      <c r="J56" s="7"/>
      <c r="K56" s="7"/>
      <c r="L56" s="7"/>
      <c r="M56" s="7"/>
      <c r="N56" s="7"/>
      <c r="O56" s="7"/>
    </row>
    <row r="57" spans="1:15" s="3" customFormat="1" hidden="1" x14ac:dyDescent="0.25">
      <c r="A57" s="28" t="s">
        <v>880</v>
      </c>
      <c r="B57" s="7">
        <v>1148</v>
      </c>
      <c r="C57" s="7">
        <v>9</v>
      </c>
      <c r="D57" s="7">
        <v>15</v>
      </c>
      <c r="E57" s="7">
        <v>112</v>
      </c>
      <c r="F57" s="7">
        <v>449</v>
      </c>
      <c r="G57" s="71">
        <v>563</v>
      </c>
      <c r="H57" s="8"/>
      <c r="I57" s="7"/>
      <c r="J57" s="7"/>
      <c r="K57" s="7"/>
      <c r="L57" s="7"/>
      <c r="M57" s="7"/>
      <c r="N57" s="7"/>
      <c r="O57" s="7"/>
    </row>
    <row r="58" spans="1:15" hidden="1" x14ac:dyDescent="0.25">
      <c r="B58" s="168"/>
      <c r="C58" s="168"/>
      <c r="D58" s="168"/>
      <c r="E58" s="168"/>
      <c r="F58" s="168"/>
      <c r="G58" s="70"/>
    </row>
    <row r="59" spans="1:15" s="2" customFormat="1" hidden="1" x14ac:dyDescent="0.25">
      <c r="A59" s="26" t="s">
        <v>324</v>
      </c>
      <c r="B59" s="25">
        <v>39106</v>
      </c>
      <c r="C59" s="25">
        <v>33</v>
      </c>
      <c r="D59" s="25">
        <v>66</v>
      </c>
      <c r="E59" s="25">
        <v>136</v>
      </c>
      <c r="F59" s="25">
        <v>18271</v>
      </c>
      <c r="G59" s="70">
        <f t="shared" ref="G59" si="10">SUM(G60:G62)</f>
        <v>20600</v>
      </c>
      <c r="H59" s="8"/>
      <c r="I59" s="25"/>
      <c r="J59" s="25"/>
      <c r="K59" s="25"/>
      <c r="L59" s="25"/>
      <c r="M59" s="25"/>
      <c r="N59" s="25"/>
      <c r="O59" s="25"/>
    </row>
    <row r="60" spans="1:15" s="3" customFormat="1" hidden="1" x14ac:dyDescent="0.25">
      <c r="A60" s="28" t="s">
        <v>255</v>
      </c>
      <c r="B60" s="7">
        <v>38124</v>
      </c>
      <c r="C60" s="7">
        <v>0</v>
      </c>
      <c r="D60" s="7">
        <v>0</v>
      </c>
      <c r="E60" s="7">
        <v>0</v>
      </c>
      <c r="F60" s="7">
        <v>17925</v>
      </c>
      <c r="G60" s="71">
        <v>20199</v>
      </c>
      <c r="H60" s="8"/>
      <c r="I60" s="7"/>
      <c r="J60" s="7"/>
      <c r="K60" s="7"/>
      <c r="L60" s="7"/>
      <c r="M60" s="7"/>
      <c r="N60" s="7"/>
      <c r="O60" s="7"/>
    </row>
    <row r="61" spans="1:15" s="3" customFormat="1" hidden="1" x14ac:dyDescent="0.25">
      <c r="A61" s="28" t="s">
        <v>256</v>
      </c>
      <c r="B61" s="7">
        <v>982</v>
      </c>
      <c r="C61" s="7">
        <v>33</v>
      </c>
      <c r="D61" s="7">
        <v>66</v>
      </c>
      <c r="E61" s="7">
        <v>136</v>
      </c>
      <c r="F61" s="7">
        <v>346</v>
      </c>
      <c r="G61" s="72">
        <v>401</v>
      </c>
      <c r="H61" s="8"/>
      <c r="I61" s="7"/>
      <c r="J61" s="7"/>
      <c r="K61" s="7"/>
      <c r="L61" s="7"/>
      <c r="M61" s="7"/>
      <c r="N61" s="7"/>
      <c r="O61" s="7"/>
    </row>
    <row r="62" spans="1:15" s="3" customFormat="1" ht="13.5" hidden="1" thickBot="1" x14ac:dyDescent="0.3">
      <c r="A62" s="28" t="s">
        <v>880</v>
      </c>
      <c r="B62" s="7" t="s">
        <v>191</v>
      </c>
      <c r="C62" s="7" t="s">
        <v>191</v>
      </c>
      <c r="D62" s="7" t="s">
        <v>191</v>
      </c>
      <c r="E62" s="7" t="s">
        <v>191</v>
      </c>
      <c r="F62" s="7" t="s">
        <v>191</v>
      </c>
      <c r="G62" s="75" t="s">
        <v>191</v>
      </c>
      <c r="H62" s="8"/>
      <c r="I62" s="7"/>
      <c r="J62" s="7"/>
      <c r="K62" s="7"/>
      <c r="L62" s="7"/>
      <c r="M62" s="7"/>
      <c r="N62" s="7"/>
      <c r="O62" s="7"/>
    </row>
    <row r="63" spans="1:15" hidden="1" x14ac:dyDescent="0.25"/>
  </sheetData>
  <mergeCells count="12">
    <mergeCell ref="A1:G1"/>
    <mergeCell ref="A2:G2"/>
    <mergeCell ref="A3:G3"/>
    <mergeCell ref="A4:G4"/>
    <mergeCell ref="A5:A6"/>
    <mergeCell ref="C5:F5"/>
    <mergeCell ref="G5:G6"/>
    <mergeCell ref="B8:G8"/>
    <mergeCell ref="B24:G24"/>
    <mergeCell ref="C45:F45"/>
    <mergeCell ref="G45:G46"/>
    <mergeCell ref="A46:A47"/>
  </mergeCells>
  <conditionalFormatting sqref="B25:G38">
    <cfRule type="cellIs" dxfId="12" priority="3" operator="equal">
      <formula>0</formula>
    </cfRule>
  </conditionalFormatting>
  <conditionalFormatting sqref="B49:G62">
    <cfRule type="cellIs" dxfId="11" priority="2" operator="equal">
      <formula>0</formula>
    </cfRule>
  </conditionalFormatting>
  <conditionalFormatting sqref="H9:H24">
    <cfRule type="cellIs" dxfId="10" priority="1" operator="equal">
      <formula>0</formula>
    </cfRule>
  </conditionalFormatting>
  <hyperlinks>
    <hyperlink ref="H2" location="Contenido!A1" display="Contenido" xr:uid="{6A337C27-FCE0-4490-9642-DED6CC575F30}"/>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ADC9-46E2-4575-AE6F-BA14DD442575}">
  <sheetPr codeName="Hoja205">
    <tabColor rgb="FFAFCAFF"/>
    <pageSetUpPr fitToPage="1"/>
  </sheetPr>
  <dimension ref="A1:I59"/>
  <sheetViews>
    <sheetView showGridLines="0" showOutlineSymbols="0" showWhiteSpace="0" zoomScaleNormal="100" workbookViewId="0">
      <selection activeCell="A38" sqref="A38:H38"/>
    </sheetView>
  </sheetViews>
  <sheetFormatPr baseColWidth="10" defaultColWidth="11" defaultRowHeight="13" x14ac:dyDescent="0.25"/>
  <cols>
    <col min="1" max="1" width="24.08203125" style="161" customWidth="1"/>
    <col min="2" max="8" width="7.83203125" style="55" customWidth="1"/>
    <col min="9" max="16384" width="11" style="8"/>
  </cols>
  <sheetData>
    <row r="1" spans="1:9" ht="14.5" x14ac:dyDescent="0.25">
      <c r="A1" s="436" t="s">
        <v>1057</v>
      </c>
      <c r="B1" s="436"/>
      <c r="C1" s="436"/>
      <c r="D1" s="436"/>
      <c r="E1" s="436"/>
      <c r="F1" s="436"/>
      <c r="G1" s="436"/>
      <c r="H1" s="436"/>
      <c r="I1" s="19"/>
    </row>
    <row r="2" spans="1:9" ht="14.5" x14ac:dyDescent="0.25">
      <c r="A2" s="437" t="s">
        <v>882</v>
      </c>
      <c r="B2" s="437"/>
      <c r="C2" s="437"/>
      <c r="D2" s="437"/>
      <c r="E2" s="437"/>
      <c r="F2" s="437"/>
      <c r="G2" s="437"/>
      <c r="H2" s="470"/>
      <c r="I2" s="91" t="s">
        <v>0</v>
      </c>
    </row>
    <row r="3" spans="1:9" ht="14.5" x14ac:dyDescent="0.25">
      <c r="A3" s="437" t="s">
        <v>883</v>
      </c>
      <c r="B3" s="437"/>
      <c r="C3" s="437"/>
      <c r="D3" s="437"/>
      <c r="E3" s="437"/>
      <c r="F3" s="437"/>
      <c r="G3" s="437"/>
      <c r="H3" s="437"/>
      <c r="I3" s="6"/>
    </row>
    <row r="4" spans="1:9" ht="14.5" x14ac:dyDescent="0.25">
      <c r="A4" s="436" t="s">
        <v>909</v>
      </c>
      <c r="B4" s="436"/>
      <c r="C4" s="436"/>
      <c r="D4" s="436"/>
      <c r="E4" s="436"/>
      <c r="F4" s="436"/>
      <c r="G4" s="436"/>
      <c r="H4" s="436"/>
    </row>
    <row r="5" spans="1:9" s="6" customFormat="1" ht="24" customHeight="1" x14ac:dyDescent="0.25">
      <c r="A5" s="120" t="s">
        <v>582</v>
      </c>
      <c r="B5" s="395" t="s">
        <v>188</v>
      </c>
      <c r="C5" s="395" t="s">
        <v>223</v>
      </c>
      <c r="D5" s="395" t="s">
        <v>224</v>
      </c>
      <c r="E5" s="395" t="s">
        <v>225</v>
      </c>
      <c r="F5" s="395" t="s">
        <v>226</v>
      </c>
      <c r="G5" s="395" t="s">
        <v>227</v>
      </c>
      <c r="H5" s="395" t="s">
        <v>228</v>
      </c>
      <c r="I5" s="8"/>
    </row>
    <row r="6" spans="1:9" s="6" customFormat="1" x14ac:dyDescent="0.25">
      <c r="A6" s="161"/>
      <c r="B6" s="162"/>
      <c r="C6" s="162"/>
      <c r="D6" s="162"/>
      <c r="E6" s="162"/>
      <c r="F6" s="162"/>
      <c r="G6" s="162"/>
      <c r="H6" s="162"/>
      <c r="I6" s="8"/>
    </row>
    <row r="7" spans="1:9" s="6" customFormat="1" x14ac:dyDescent="0.25">
      <c r="A7" s="161"/>
      <c r="B7" s="487" t="s">
        <v>878</v>
      </c>
      <c r="C7" s="487"/>
      <c r="D7" s="487"/>
      <c r="E7" s="487"/>
      <c r="F7" s="487"/>
      <c r="G7" s="487"/>
      <c r="H7" s="487"/>
      <c r="I7" s="8"/>
    </row>
    <row r="8" spans="1:9" s="6" customFormat="1" x14ac:dyDescent="0.25">
      <c r="A8" s="24" t="s">
        <v>188</v>
      </c>
      <c r="B8" s="70">
        <f>SUM(B9:B11)</f>
        <v>30748</v>
      </c>
      <c r="C8" s="70">
        <f t="shared" ref="C8:H8" si="0">SUM(C9:C11)</f>
        <v>5197</v>
      </c>
      <c r="D8" s="70">
        <f t="shared" si="0"/>
        <v>5123</v>
      </c>
      <c r="E8" s="70">
        <f t="shared" si="0"/>
        <v>5079</v>
      </c>
      <c r="F8" s="70">
        <f t="shared" si="0"/>
        <v>5180</v>
      </c>
      <c r="G8" s="70">
        <f t="shared" si="0"/>
        <v>5118</v>
      </c>
      <c r="H8" s="70">
        <f t="shared" si="0"/>
        <v>5051</v>
      </c>
      <c r="I8" s="8"/>
    </row>
    <row r="9" spans="1:9" x14ac:dyDescent="0.25">
      <c r="A9" s="27" t="s">
        <v>255</v>
      </c>
      <c r="B9" s="71">
        <f>+C9+D9+E9+F9+G9+H9</f>
        <v>27832</v>
      </c>
      <c r="C9" s="71">
        <f>+C14+C19</f>
        <v>4693</v>
      </c>
      <c r="D9" s="71">
        <f t="shared" ref="D9:H10" si="1">+D14+D19</f>
        <v>4626</v>
      </c>
      <c r="E9" s="71">
        <f t="shared" si="1"/>
        <v>4585</v>
      </c>
      <c r="F9" s="71">
        <f t="shared" si="1"/>
        <v>4688</v>
      </c>
      <c r="G9" s="71">
        <f t="shared" si="1"/>
        <v>4649</v>
      </c>
      <c r="H9" s="71">
        <f t="shared" si="1"/>
        <v>4591</v>
      </c>
      <c r="I9" s="7"/>
    </row>
    <row r="10" spans="1:9" x14ac:dyDescent="0.25">
      <c r="A10" s="27" t="s">
        <v>256</v>
      </c>
      <c r="B10" s="71">
        <f t="shared" ref="B10:B11" si="2">+C10+D10+E10+F10+G10+H10</f>
        <v>2711</v>
      </c>
      <c r="C10" s="71">
        <f>+C15+C20</f>
        <v>468</v>
      </c>
      <c r="D10" s="71">
        <f t="shared" si="1"/>
        <v>461</v>
      </c>
      <c r="E10" s="71">
        <f t="shared" si="1"/>
        <v>460</v>
      </c>
      <c r="F10" s="71">
        <f t="shared" si="1"/>
        <v>460</v>
      </c>
      <c r="G10" s="71">
        <f t="shared" si="1"/>
        <v>435</v>
      </c>
      <c r="H10" s="71">
        <f t="shared" si="1"/>
        <v>427</v>
      </c>
      <c r="I10" s="7"/>
    </row>
    <row r="11" spans="1:9" x14ac:dyDescent="0.25">
      <c r="A11" s="27" t="s">
        <v>257</v>
      </c>
      <c r="B11" s="71">
        <f t="shared" si="2"/>
        <v>205</v>
      </c>
      <c r="C11" s="71">
        <f>+C16</f>
        <v>36</v>
      </c>
      <c r="D11" s="71">
        <f t="shared" ref="D11:H11" si="3">+D16</f>
        <v>36</v>
      </c>
      <c r="E11" s="71">
        <f t="shared" si="3"/>
        <v>34</v>
      </c>
      <c r="F11" s="71">
        <f t="shared" si="3"/>
        <v>32</v>
      </c>
      <c r="G11" s="71">
        <f t="shared" si="3"/>
        <v>34</v>
      </c>
      <c r="H11" s="71">
        <f t="shared" si="3"/>
        <v>33</v>
      </c>
      <c r="I11" s="7"/>
    </row>
    <row r="12" spans="1:9" x14ac:dyDescent="0.25">
      <c r="B12" s="85"/>
      <c r="C12" s="85"/>
      <c r="D12" s="85"/>
      <c r="E12" s="85"/>
      <c r="F12" s="85"/>
      <c r="G12" s="85"/>
      <c r="H12" s="85"/>
      <c r="I12" s="7"/>
    </row>
    <row r="13" spans="1:9" s="6" customFormat="1" x14ac:dyDescent="0.25">
      <c r="A13" s="24" t="s">
        <v>323</v>
      </c>
      <c r="B13" s="70">
        <f>SUM(B14:B16)</f>
        <v>15510</v>
      </c>
      <c r="C13" s="70">
        <f t="shared" ref="C13:H13" si="4">SUM(C14:C16)</f>
        <v>2640</v>
      </c>
      <c r="D13" s="70">
        <f t="shared" si="4"/>
        <v>2566</v>
      </c>
      <c r="E13" s="70">
        <f t="shared" si="4"/>
        <v>2558</v>
      </c>
      <c r="F13" s="70">
        <f t="shared" si="4"/>
        <v>2639</v>
      </c>
      <c r="G13" s="70">
        <f t="shared" si="4"/>
        <v>2573</v>
      </c>
      <c r="H13" s="70">
        <f t="shared" si="4"/>
        <v>2534</v>
      </c>
      <c r="I13" s="7"/>
    </row>
    <row r="14" spans="1:9" x14ac:dyDescent="0.25">
      <c r="A14" s="27" t="s">
        <v>255</v>
      </c>
      <c r="B14" s="71">
        <f>+C14+D14+E14+F14+G14+H14</f>
        <v>12797</v>
      </c>
      <c r="C14" s="71">
        <v>2169</v>
      </c>
      <c r="D14" s="71">
        <v>2105</v>
      </c>
      <c r="E14" s="71">
        <v>2097</v>
      </c>
      <c r="F14" s="71">
        <v>2182</v>
      </c>
      <c r="G14" s="71">
        <v>2138</v>
      </c>
      <c r="H14" s="71">
        <v>2106</v>
      </c>
      <c r="I14" s="7"/>
    </row>
    <row r="15" spans="1:9" x14ac:dyDescent="0.25">
      <c r="A15" s="27" t="s">
        <v>256</v>
      </c>
      <c r="B15" s="71">
        <f t="shared" ref="B15:B16" si="5">+C15+D15+E15+F15+G15+H15</f>
        <v>2508</v>
      </c>
      <c r="C15" s="71">
        <v>435</v>
      </c>
      <c r="D15" s="71">
        <v>425</v>
      </c>
      <c r="E15" s="71">
        <v>427</v>
      </c>
      <c r="F15" s="71">
        <v>425</v>
      </c>
      <c r="G15" s="71">
        <v>401</v>
      </c>
      <c r="H15" s="71">
        <v>395</v>
      </c>
      <c r="I15" s="7"/>
    </row>
    <row r="16" spans="1:9" x14ac:dyDescent="0.25">
      <c r="A16" s="27" t="s">
        <v>257</v>
      </c>
      <c r="B16" s="71">
        <f t="shared" si="5"/>
        <v>205</v>
      </c>
      <c r="C16" s="71">
        <v>36</v>
      </c>
      <c r="D16" s="71">
        <v>36</v>
      </c>
      <c r="E16" s="71">
        <v>34</v>
      </c>
      <c r="F16" s="71">
        <v>32</v>
      </c>
      <c r="G16" s="71">
        <v>34</v>
      </c>
      <c r="H16" s="71">
        <v>33</v>
      </c>
      <c r="I16" s="7"/>
    </row>
    <row r="17" spans="1:9" x14ac:dyDescent="0.25">
      <c r="A17" s="28"/>
      <c r="B17" s="166"/>
      <c r="C17" s="166"/>
      <c r="D17" s="166"/>
      <c r="E17" s="166"/>
      <c r="F17" s="166"/>
      <c r="G17" s="166"/>
      <c r="H17" s="166"/>
      <c r="I17" s="7"/>
    </row>
    <row r="18" spans="1:9" s="6" customFormat="1" x14ac:dyDescent="0.25">
      <c r="A18" s="24" t="s">
        <v>324</v>
      </c>
      <c r="B18" s="70">
        <f>SUM(B19:B21)</f>
        <v>15238</v>
      </c>
      <c r="C18" s="70">
        <f t="shared" ref="C18:H18" si="6">SUM(C19:C21)</f>
        <v>2557</v>
      </c>
      <c r="D18" s="70">
        <f t="shared" si="6"/>
        <v>2557</v>
      </c>
      <c r="E18" s="70">
        <f t="shared" si="6"/>
        <v>2521</v>
      </c>
      <c r="F18" s="70">
        <f t="shared" si="6"/>
        <v>2541</v>
      </c>
      <c r="G18" s="70">
        <f t="shared" si="6"/>
        <v>2545</v>
      </c>
      <c r="H18" s="70">
        <f t="shared" si="6"/>
        <v>2517</v>
      </c>
      <c r="I18" s="7"/>
    </row>
    <row r="19" spans="1:9" x14ac:dyDescent="0.25">
      <c r="A19" s="27" t="s">
        <v>255</v>
      </c>
      <c r="B19" s="71">
        <f t="shared" ref="B19:B20" si="7">+C19+D19+E19+F19+G19+H19</f>
        <v>15035</v>
      </c>
      <c r="C19" s="71">
        <v>2524</v>
      </c>
      <c r="D19" s="71">
        <v>2521</v>
      </c>
      <c r="E19" s="71">
        <v>2488</v>
      </c>
      <c r="F19" s="71">
        <v>2506</v>
      </c>
      <c r="G19" s="71">
        <v>2511</v>
      </c>
      <c r="H19" s="71">
        <v>2485</v>
      </c>
      <c r="I19" s="7"/>
    </row>
    <row r="20" spans="1:9" x14ac:dyDescent="0.25">
      <c r="A20" s="27" t="s">
        <v>256</v>
      </c>
      <c r="B20" s="71">
        <f t="shared" si="7"/>
        <v>203</v>
      </c>
      <c r="C20" s="71">
        <v>33</v>
      </c>
      <c r="D20" s="71">
        <v>36</v>
      </c>
      <c r="E20" s="71">
        <v>33</v>
      </c>
      <c r="F20" s="71">
        <v>35</v>
      </c>
      <c r="G20" s="71">
        <v>34</v>
      </c>
      <c r="H20" s="71">
        <v>32</v>
      </c>
      <c r="I20" s="7"/>
    </row>
    <row r="21" spans="1:9" x14ac:dyDescent="0.25">
      <c r="A21" s="27" t="s">
        <v>257</v>
      </c>
      <c r="B21" s="7" t="s">
        <v>191</v>
      </c>
      <c r="C21" s="7" t="s">
        <v>191</v>
      </c>
      <c r="D21" s="7" t="s">
        <v>191</v>
      </c>
      <c r="E21" s="7" t="s">
        <v>191</v>
      </c>
      <c r="F21" s="7"/>
      <c r="G21" s="7" t="s">
        <v>191</v>
      </c>
      <c r="H21" s="7" t="s">
        <v>191</v>
      </c>
      <c r="I21" s="7"/>
    </row>
    <row r="22" spans="1:9" x14ac:dyDescent="0.25">
      <c r="A22" s="28"/>
      <c r="H22" s="161"/>
      <c r="I22" s="7"/>
    </row>
    <row r="23" spans="1:9" s="6" customFormat="1" x14ac:dyDescent="0.25">
      <c r="A23" s="161"/>
      <c r="B23" s="487" t="s">
        <v>879</v>
      </c>
      <c r="C23" s="487"/>
      <c r="D23" s="487"/>
      <c r="E23" s="487"/>
      <c r="F23" s="487"/>
      <c r="G23" s="487"/>
      <c r="H23" s="487"/>
      <c r="I23" s="7"/>
    </row>
    <row r="24" spans="1:9" s="6" customFormat="1" x14ac:dyDescent="0.25">
      <c r="A24" s="24" t="s">
        <v>188</v>
      </c>
      <c r="B24" s="67">
        <v>13.889456224795108</v>
      </c>
      <c r="C24" s="67">
        <v>14.017510101981912</v>
      </c>
      <c r="D24" s="67">
        <v>13.714425141518641</v>
      </c>
      <c r="E24" s="67">
        <v>13.676511124237054</v>
      </c>
      <c r="F24" s="67">
        <v>14.096718146718146</v>
      </c>
      <c r="G24" s="67">
        <v>14.077178585384916</v>
      </c>
      <c r="H24" s="67">
        <v>13.746584834686201</v>
      </c>
      <c r="I24" s="7"/>
    </row>
    <row r="25" spans="1:9" x14ac:dyDescent="0.25">
      <c r="A25" s="27" t="s">
        <v>255</v>
      </c>
      <c r="B25" s="68">
        <v>13.693374532911756</v>
      </c>
      <c r="C25" s="68">
        <v>13.867888344342639</v>
      </c>
      <c r="D25" s="68">
        <v>13.53199308257674</v>
      </c>
      <c r="E25" s="68">
        <v>13.476335877862596</v>
      </c>
      <c r="F25" s="68">
        <v>13.865187713310581</v>
      </c>
      <c r="G25" s="68">
        <v>13.884061088406108</v>
      </c>
      <c r="H25" s="68">
        <v>13.52581137007188</v>
      </c>
    </row>
    <row r="26" spans="1:9" x14ac:dyDescent="0.25">
      <c r="A26" s="27" t="s">
        <v>256</v>
      </c>
      <c r="B26" s="68">
        <v>15.217631870158613</v>
      </c>
      <c r="C26" s="68">
        <v>15.0491452991453</v>
      </c>
      <c r="D26" s="68">
        <v>14.917570498915401</v>
      </c>
      <c r="E26" s="68">
        <v>15.002173913043478</v>
      </c>
      <c r="F26" s="68">
        <v>15.754347826086956</v>
      </c>
      <c r="G26" s="68">
        <v>15.296551724137931</v>
      </c>
      <c r="H26" s="68">
        <v>15.29976580796253</v>
      </c>
    </row>
    <row r="27" spans="1:9" x14ac:dyDescent="0.25">
      <c r="A27" s="27" t="s">
        <v>257</v>
      </c>
      <c r="B27" s="68">
        <v>22.946341463414633</v>
      </c>
      <c r="C27" s="68">
        <v>20.111111111111111</v>
      </c>
      <c r="D27" s="68">
        <v>21.75</v>
      </c>
      <c r="E27" s="68">
        <v>22.735294117647058</v>
      </c>
      <c r="F27" s="68">
        <v>24.1875</v>
      </c>
      <c r="G27" s="68">
        <v>24.882352941176471</v>
      </c>
      <c r="H27" s="68">
        <v>24.363636363636363</v>
      </c>
    </row>
    <row r="28" spans="1:9" x14ac:dyDescent="0.25">
      <c r="A28" s="28"/>
      <c r="B28" s="266"/>
      <c r="C28" s="266"/>
      <c r="D28" s="266"/>
      <c r="E28" s="266"/>
      <c r="F28" s="266"/>
      <c r="G28" s="266"/>
      <c r="H28" s="266"/>
    </row>
    <row r="29" spans="1:9" s="6" customFormat="1" x14ac:dyDescent="0.25">
      <c r="A29" s="24" t="s">
        <v>323</v>
      </c>
      <c r="B29" s="67">
        <v>18.03023855577047</v>
      </c>
      <c r="C29" s="67">
        <v>17.797348484848484</v>
      </c>
      <c r="D29" s="67">
        <v>17.752922837100545</v>
      </c>
      <c r="E29" s="67">
        <v>17.810789679437061</v>
      </c>
      <c r="F29" s="67">
        <v>18.277756726032589</v>
      </c>
      <c r="G29" s="67">
        <v>18.457831325301203</v>
      </c>
      <c r="H29" s="67">
        <v>18.083267561168114</v>
      </c>
      <c r="I29" s="8"/>
    </row>
    <row r="30" spans="1:9" x14ac:dyDescent="0.25">
      <c r="A30" s="27" t="s">
        <v>255</v>
      </c>
      <c r="B30" s="68">
        <v>18.475423927483003</v>
      </c>
      <c r="C30" s="68">
        <v>18.286768095896726</v>
      </c>
      <c r="D30" s="68">
        <v>18.215676959619952</v>
      </c>
      <c r="E30" s="68">
        <v>18.2966142107773</v>
      </c>
      <c r="F30" s="68">
        <v>18.648029330889091</v>
      </c>
      <c r="G30" s="68">
        <v>18.910196445275957</v>
      </c>
      <c r="H30" s="68">
        <v>18.487179487179485</v>
      </c>
    </row>
    <row r="31" spans="1:9" x14ac:dyDescent="0.25">
      <c r="A31" s="27" t="s">
        <v>256</v>
      </c>
      <c r="B31" s="68">
        <v>15.356858054226475</v>
      </c>
      <c r="C31" s="68">
        <v>15.165517241379311</v>
      </c>
      <c r="D31" s="68">
        <v>15.122352941176471</v>
      </c>
      <c r="E31" s="68">
        <v>15.032786885245901</v>
      </c>
      <c r="F31" s="68">
        <v>15.931764705882353</v>
      </c>
      <c r="G31" s="68">
        <v>15.501246882793017</v>
      </c>
      <c r="H31" s="68">
        <v>15.405063291139241</v>
      </c>
    </row>
    <row r="32" spans="1:9" x14ac:dyDescent="0.25">
      <c r="A32" s="27" t="s">
        <v>257</v>
      </c>
      <c r="B32" s="68">
        <v>22.946341463414633</v>
      </c>
      <c r="C32" s="68">
        <v>20.111111111111111</v>
      </c>
      <c r="D32" s="68">
        <v>21.75</v>
      </c>
      <c r="E32" s="68">
        <v>22.735294117647058</v>
      </c>
      <c r="F32" s="68">
        <v>24.1875</v>
      </c>
      <c r="G32" s="68">
        <v>24.882352941176471</v>
      </c>
      <c r="H32" s="68">
        <v>24.363636363636363</v>
      </c>
    </row>
    <row r="33" spans="1:9" x14ac:dyDescent="0.25">
      <c r="A33" s="28"/>
      <c r="B33" s="392"/>
      <c r="C33" s="392"/>
      <c r="D33" s="392"/>
      <c r="E33" s="392"/>
      <c r="F33" s="392"/>
      <c r="G33" s="392"/>
      <c r="H33" s="392"/>
    </row>
    <row r="34" spans="1:9" s="6" customFormat="1" x14ac:dyDescent="0.25">
      <c r="A34" s="24" t="s">
        <v>324</v>
      </c>
      <c r="B34" s="67">
        <v>9.6747604672529199</v>
      </c>
      <c r="C34" s="67">
        <v>10.114978490418459</v>
      </c>
      <c r="D34" s="67">
        <v>9.6617129448572552</v>
      </c>
      <c r="E34" s="67">
        <v>9.4815549385164619</v>
      </c>
      <c r="F34" s="67">
        <v>9.7544273907910277</v>
      </c>
      <c r="G34" s="67">
        <v>9.6483300589390968</v>
      </c>
      <c r="H34" s="67">
        <v>9.3806118394914577</v>
      </c>
      <c r="I34" s="8"/>
    </row>
    <row r="35" spans="1:9" x14ac:dyDescent="0.25">
      <c r="A35" s="27" t="s">
        <v>255</v>
      </c>
      <c r="B35" s="68">
        <v>9.6231459926837388</v>
      </c>
      <c r="C35" s="68">
        <v>10.070522979397781</v>
      </c>
      <c r="D35" s="68">
        <v>9.6211820706069027</v>
      </c>
      <c r="E35" s="68">
        <v>9.4135852090032159</v>
      </c>
      <c r="F35" s="68">
        <v>9.7007182761372697</v>
      </c>
      <c r="G35" s="68">
        <v>9.6045400238948631</v>
      </c>
      <c r="H35" s="68">
        <v>9.3211267605633807</v>
      </c>
    </row>
    <row r="36" spans="1:9" x14ac:dyDescent="0.25">
      <c r="A36" s="27" t="s">
        <v>256</v>
      </c>
      <c r="B36" s="68">
        <v>13.497536945812808</v>
      </c>
      <c r="C36" s="68">
        <v>13.515151515151516</v>
      </c>
      <c r="D36" s="68">
        <v>12.5</v>
      </c>
      <c r="E36" s="68">
        <v>14.606060606060606</v>
      </c>
      <c r="F36" s="68">
        <v>13.6</v>
      </c>
      <c r="G36" s="68">
        <v>12.882352941176471</v>
      </c>
      <c r="H36" s="68">
        <v>14</v>
      </c>
    </row>
    <row r="37" spans="1:9" ht="13.5" thickBot="1" x14ac:dyDescent="0.3">
      <c r="A37" s="27" t="s">
        <v>257</v>
      </c>
      <c r="B37" s="69" t="s">
        <v>191</v>
      </c>
      <c r="C37" s="69" t="s">
        <v>191</v>
      </c>
      <c r="D37" s="69" t="s">
        <v>191</v>
      </c>
      <c r="E37" s="69" t="s">
        <v>191</v>
      </c>
      <c r="F37" s="69"/>
      <c r="G37" s="69" t="s">
        <v>191</v>
      </c>
      <c r="H37" s="69" t="s">
        <v>191</v>
      </c>
    </row>
    <row r="38" spans="1:9" x14ac:dyDescent="0.25">
      <c r="A38" s="454" t="s">
        <v>262</v>
      </c>
      <c r="B38" s="454"/>
      <c r="C38" s="454"/>
      <c r="D38" s="454"/>
      <c r="E38" s="454"/>
      <c r="F38" s="454"/>
      <c r="G38" s="454"/>
      <c r="H38" s="454"/>
    </row>
    <row r="43" spans="1:9" hidden="1" x14ac:dyDescent="0.25"/>
    <row r="44" spans="1:9" hidden="1" x14ac:dyDescent="0.25">
      <c r="A44" s="164" t="s">
        <v>316</v>
      </c>
      <c r="B44" s="165" t="s">
        <v>188</v>
      </c>
      <c r="C44" s="165" t="s">
        <v>223</v>
      </c>
      <c r="D44" s="165" t="s">
        <v>224</v>
      </c>
      <c r="E44" s="165" t="s">
        <v>225</v>
      </c>
      <c r="F44" s="165" t="s">
        <v>226</v>
      </c>
      <c r="G44" s="165" t="s">
        <v>227</v>
      </c>
      <c r="H44" s="165" t="s">
        <v>228</v>
      </c>
    </row>
    <row r="45" spans="1:9" hidden="1" x14ac:dyDescent="0.25">
      <c r="B45" s="162"/>
      <c r="C45" s="162"/>
      <c r="D45" s="162"/>
      <c r="E45" s="162"/>
      <c r="F45" s="162"/>
      <c r="G45" s="162"/>
      <c r="H45" s="162"/>
    </row>
    <row r="46" spans="1:9" hidden="1" x14ac:dyDescent="0.25">
      <c r="A46" s="26" t="s">
        <v>188</v>
      </c>
      <c r="B46" s="25">
        <v>427073</v>
      </c>
      <c r="C46" s="25">
        <v>72849</v>
      </c>
      <c r="D46" s="25">
        <v>70259</v>
      </c>
      <c r="E46" s="25">
        <v>69463</v>
      </c>
      <c r="F46" s="25">
        <v>73021</v>
      </c>
      <c r="G46" s="25">
        <v>72047</v>
      </c>
      <c r="H46" s="25">
        <v>69434</v>
      </c>
    </row>
    <row r="47" spans="1:9" hidden="1" x14ac:dyDescent="0.25">
      <c r="A47" s="28" t="s">
        <v>255</v>
      </c>
      <c r="B47" s="7">
        <v>381114</v>
      </c>
      <c r="C47" s="7">
        <v>65082</v>
      </c>
      <c r="D47" s="7">
        <v>62599</v>
      </c>
      <c r="E47" s="7">
        <v>61789</v>
      </c>
      <c r="F47" s="7">
        <v>65000</v>
      </c>
      <c r="G47" s="7">
        <v>64547</v>
      </c>
      <c r="H47" s="7">
        <v>62097</v>
      </c>
    </row>
    <row r="48" spans="1:9" hidden="1" x14ac:dyDescent="0.25">
      <c r="A48" s="28" t="s">
        <v>256</v>
      </c>
      <c r="B48" s="7">
        <v>41255</v>
      </c>
      <c r="C48" s="7">
        <v>7043</v>
      </c>
      <c r="D48" s="7">
        <v>6877</v>
      </c>
      <c r="E48" s="7">
        <v>6901</v>
      </c>
      <c r="F48" s="7">
        <v>7247</v>
      </c>
      <c r="G48" s="7">
        <v>6654</v>
      </c>
      <c r="H48" s="7">
        <v>6533</v>
      </c>
    </row>
    <row r="49" spans="1:8" hidden="1" x14ac:dyDescent="0.25">
      <c r="A49" s="28" t="s">
        <v>880</v>
      </c>
      <c r="B49" s="7">
        <v>4704</v>
      </c>
      <c r="C49" s="7">
        <v>724</v>
      </c>
      <c r="D49" s="7">
        <v>783</v>
      </c>
      <c r="E49" s="7">
        <v>773</v>
      </c>
      <c r="F49" s="7">
        <v>774</v>
      </c>
      <c r="G49" s="7">
        <v>846</v>
      </c>
      <c r="H49" s="7">
        <v>804</v>
      </c>
    </row>
    <row r="50" spans="1:8" hidden="1" x14ac:dyDescent="0.25">
      <c r="B50" s="167"/>
      <c r="C50" s="167"/>
      <c r="D50" s="167"/>
      <c r="E50" s="167"/>
      <c r="F50" s="167"/>
      <c r="G50" s="167"/>
      <c r="H50" s="167"/>
    </row>
    <row r="51" spans="1:8" hidden="1" x14ac:dyDescent="0.25">
      <c r="A51" s="26" t="s">
        <v>323</v>
      </c>
      <c r="B51" s="25">
        <v>279649</v>
      </c>
      <c r="C51" s="25">
        <v>46985</v>
      </c>
      <c r="D51" s="25">
        <v>45554</v>
      </c>
      <c r="E51" s="25">
        <v>45560</v>
      </c>
      <c r="F51" s="25">
        <v>48235</v>
      </c>
      <c r="G51" s="25">
        <v>47492</v>
      </c>
      <c r="H51" s="25">
        <v>45823</v>
      </c>
    </row>
    <row r="52" spans="1:8" hidden="1" x14ac:dyDescent="0.25">
      <c r="A52" s="28" t="s">
        <v>255</v>
      </c>
      <c r="B52" s="7">
        <v>236430</v>
      </c>
      <c r="C52" s="7">
        <v>39664</v>
      </c>
      <c r="D52" s="7">
        <v>38344</v>
      </c>
      <c r="E52" s="7">
        <v>38368</v>
      </c>
      <c r="F52" s="7">
        <v>40690</v>
      </c>
      <c r="G52" s="7">
        <v>40430</v>
      </c>
      <c r="H52" s="7">
        <v>38934</v>
      </c>
    </row>
    <row r="53" spans="1:8" hidden="1" x14ac:dyDescent="0.25">
      <c r="A53" s="28" t="s">
        <v>256</v>
      </c>
      <c r="B53" s="7">
        <v>38515</v>
      </c>
      <c r="C53" s="7">
        <v>6597</v>
      </c>
      <c r="D53" s="7">
        <v>6427</v>
      </c>
      <c r="E53" s="7">
        <v>6419</v>
      </c>
      <c r="F53" s="7">
        <v>6771</v>
      </c>
      <c r="G53" s="7">
        <v>6216</v>
      </c>
      <c r="H53" s="7">
        <v>6085</v>
      </c>
    </row>
    <row r="54" spans="1:8" hidden="1" x14ac:dyDescent="0.25">
      <c r="A54" s="28" t="s">
        <v>880</v>
      </c>
      <c r="B54" s="7">
        <v>4704</v>
      </c>
      <c r="C54" s="7">
        <v>724</v>
      </c>
      <c r="D54" s="7">
        <v>783</v>
      </c>
      <c r="E54" s="7">
        <v>773</v>
      </c>
      <c r="F54" s="7">
        <v>774</v>
      </c>
      <c r="G54" s="7">
        <v>846</v>
      </c>
      <c r="H54" s="7">
        <v>804</v>
      </c>
    </row>
    <row r="55" spans="1:8" hidden="1" x14ac:dyDescent="0.25">
      <c r="B55" s="168"/>
      <c r="C55" s="168"/>
      <c r="D55" s="168"/>
      <c r="E55" s="168"/>
      <c r="F55" s="168"/>
      <c r="G55" s="168"/>
      <c r="H55" s="168"/>
    </row>
    <row r="56" spans="1:8" hidden="1" x14ac:dyDescent="0.25">
      <c r="A56" s="26" t="s">
        <v>324</v>
      </c>
      <c r="B56" s="25">
        <v>147424</v>
      </c>
      <c r="C56" s="25">
        <v>25864</v>
      </c>
      <c r="D56" s="25">
        <v>24705</v>
      </c>
      <c r="E56" s="25">
        <v>23903</v>
      </c>
      <c r="F56" s="25">
        <v>24786</v>
      </c>
      <c r="G56" s="25">
        <v>24555</v>
      </c>
      <c r="H56" s="25">
        <v>23611</v>
      </c>
    </row>
    <row r="57" spans="1:8" hidden="1" x14ac:dyDescent="0.25">
      <c r="A57" s="28" t="s">
        <v>255</v>
      </c>
      <c r="B57" s="7">
        <v>144684</v>
      </c>
      <c r="C57" s="7">
        <v>25418</v>
      </c>
      <c r="D57" s="7">
        <v>24255</v>
      </c>
      <c r="E57" s="7">
        <v>23421</v>
      </c>
      <c r="F57" s="7">
        <v>24310</v>
      </c>
      <c r="G57" s="7">
        <v>24117</v>
      </c>
      <c r="H57" s="7">
        <v>23163</v>
      </c>
    </row>
    <row r="58" spans="1:8" hidden="1" x14ac:dyDescent="0.25">
      <c r="A58" s="28" t="s">
        <v>256</v>
      </c>
      <c r="B58" s="7">
        <v>2740</v>
      </c>
      <c r="C58" s="7">
        <v>446</v>
      </c>
      <c r="D58" s="7">
        <v>450</v>
      </c>
      <c r="E58" s="7">
        <v>482</v>
      </c>
      <c r="F58" s="7">
        <v>476</v>
      </c>
      <c r="G58" s="7">
        <v>438</v>
      </c>
      <c r="H58" s="7">
        <v>448</v>
      </c>
    </row>
    <row r="59" spans="1:8" hidden="1" x14ac:dyDescent="0.25">
      <c r="A59" s="28" t="s">
        <v>880</v>
      </c>
      <c r="B59" s="7" t="s">
        <v>191</v>
      </c>
      <c r="C59" s="7" t="s">
        <v>191</v>
      </c>
      <c r="D59" s="7" t="s">
        <v>191</v>
      </c>
      <c r="E59" s="7" t="s">
        <v>191</v>
      </c>
      <c r="F59" s="7" t="s">
        <v>191</v>
      </c>
      <c r="G59" s="7" t="s">
        <v>191</v>
      </c>
      <c r="H59" s="7" t="s">
        <v>191</v>
      </c>
    </row>
  </sheetData>
  <mergeCells count="7">
    <mergeCell ref="A38:H38"/>
    <mergeCell ref="B23:H23"/>
    <mergeCell ref="A1:H1"/>
    <mergeCell ref="A2:H2"/>
    <mergeCell ref="A3:H3"/>
    <mergeCell ref="A4:H4"/>
    <mergeCell ref="B7:H7"/>
  </mergeCells>
  <conditionalFormatting sqref="B8:H21">
    <cfRule type="cellIs" dxfId="9" priority="5" operator="equal">
      <formula>0</formula>
    </cfRule>
  </conditionalFormatting>
  <conditionalFormatting sqref="B24:H37">
    <cfRule type="cellIs" dxfId="8" priority="4" operator="equal">
      <formula>0</formula>
    </cfRule>
  </conditionalFormatting>
  <conditionalFormatting sqref="B46:H59">
    <cfRule type="cellIs" dxfId="7" priority="2" operator="equal">
      <formula>0</formula>
    </cfRule>
  </conditionalFormatting>
  <conditionalFormatting sqref="I9:I24">
    <cfRule type="cellIs" dxfId="6" priority="1" operator="equal">
      <formula>0</formula>
    </cfRule>
  </conditionalFormatting>
  <hyperlinks>
    <hyperlink ref="I2" location="Contenido!A1" display="Contenido" xr:uid="{DA0A75E2-7C1E-43EE-8857-9FD31A1569CE}"/>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F363-D874-4EF9-AB56-BA24014F1F9C}">
  <sheetPr codeName="Hoja206">
    <tabColor rgb="FFAFCAFF"/>
    <pageSetUpPr fitToPage="1"/>
  </sheetPr>
  <dimension ref="A1:I62"/>
  <sheetViews>
    <sheetView showGridLines="0" showOutlineSymbols="0" showWhiteSpace="0" zoomScaleNormal="100" workbookViewId="0">
      <selection activeCell="A39" sqref="A39"/>
    </sheetView>
  </sheetViews>
  <sheetFormatPr baseColWidth="10" defaultColWidth="11" defaultRowHeight="13" x14ac:dyDescent="0.25"/>
  <cols>
    <col min="1" max="1" width="24.08203125" style="161" customWidth="1"/>
    <col min="2" max="8" width="7.83203125" style="55" customWidth="1"/>
    <col min="9" max="16384" width="11" style="8"/>
  </cols>
  <sheetData>
    <row r="1" spans="1:9" ht="15" customHeight="1" x14ac:dyDescent="0.25">
      <c r="A1" s="436" t="s">
        <v>1058</v>
      </c>
      <c r="B1" s="436"/>
      <c r="C1" s="436"/>
      <c r="D1" s="436"/>
      <c r="E1" s="436"/>
      <c r="F1" s="436"/>
      <c r="G1" s="436"/>
      <c r="H1" s="436"/>
      <c r="I1" s="19"/>
    </row>
    <row r="2" spans="1:9" ht="15" customHeight="1" x14ac:dyDescent="0.25">
      <c r="A2" s="485" t="s">
        <v>1073</v>
      </c>
      <c r="B2" s="485"/>
      <c r="C2" s="485"/>
      <c r="D2" s="485"/>
      <c r="E2" s="485"/>
      <c r="F2" s="485"/>
      <c r="G2" s="485"/>
      <c r="H2" s="485"/>
      <c r="I2" s="91" t="s">
        <v>0</v>
      </c>
    </row>
    <row r="3" spans="1:9" ht="14.5" customHeight="1" x14ac:dyDescent="0.25">
      <c r="A3" s="485"/>
      <c r="B3" s="485"/>
      <c r="C3" s="485"/>
      <c r="D3" s="485"/>
      <c r="E3" s="485"/>
      <c r="F3" s="485"/>
      <c r="G3" s="485"/>
      <c r="H3" s="485"/>
      <c r="I3" s="6"/>
    </row>
    <row r="4" spans="1:9" ht="14.5" x14ac:dyDescent="0.25">
      <c r="A4" s="437" t="s">
        <v>883</v>
      </c>
      <c r="B4" s="437"/>
      <c r="C4" s="437"/>
      <c r="D4" s="437"/>
      <c r="E4" s="437"/>
      <c r="F4" s="437"/>
      <c r="G4" s="437"/>
      <c r="H4" s="437"/>
    </row>
    <row r="5" spans="1:9" s="6" customFormat="1" ht="14.5" x14ac:dyDescent="0.25">
      <c r="A5" s="436" t="s">
        <v>909</v>
      </c>
      <c r="B5" s="436"/>
      <c r="C5" s="436"/>
      <c r="D5" s="436"/>
      <c r="E5" s="436"/>
      <c r="F5" s="436"/>
      <c r="G5" s="436"/>
      <c r="H5" s="436"/>
    </row>
    <row r="6" spans="1:9" s="6" customFormat="1" ht="24.65" customHeight="1" x14ac:dyDescent="0.25">
      <c r="A6" s="120" t="s">
        <v>582</v>
      </c>
      <c r="B6" s="395" t="s">
        <v>188</v>
      </c>
      <c r="C6" s="395" t="s">
        <v>230</v>
      </c>
      <c r="D6" s="395" t="s">
        <v>231</v>
      </c>
      <c r="E6" s="395" t="s">
        <v>232</v>
      </c>
      <c r="F6" s="395" t="s">
        <v>233</v>
      </c>
      <c r="G6" s="395" t="s">
        <v>234</v>
      </c>
      <c r="H6" s="395" t="s">
        <v>235</v>
      </c>
    </row>
    <row r="7" spans="1:9" s="6" customFormat="1" x14ac:dyDescent="0.25">
      <c r="A7" s="161"/>
      <c r="B7" s="162"/>
      <c r="C7" s="162"/>
      <c r="D7" s="162"/>
      <c r="E7" s="162"/>
      <c r="F7" s="162"/>
      <c r="G7" s="162"/>
      <c r="H7" s="162"/>
    </row>
    <row r="8" spans="1:9" s="6" customFormat="1" x14ac:dyDescent="0.25">
      <c r="A8" s="161"/>
      <c r="B8" s="487" t="s">
        <v>878</v>
      </c>
      <c r="C8" s="487"/>
      <c r="D8" s="487"/>
      <c r="E8" s="487"/>
      <c r="F8" s="487"/>
      <c r="G8" s="487"/>
      <c r="H8" s="487"/>
    </row>
    <row r="9" spans="1:9" x14ac:dyDescent="0.25">
      <c r="A9" s="24" t="s">
        <v>188</v>
      </c>
      <c r="B9" s="70">
        <f>SUM(B10:B12)</f>
        <v>15745</v>
      </c>
      <c r="C9" s="70">
        <f t="shared" ref="C9:H9" si="0">SUM(C10:C12)</f>
        <v>3277</v>
      </c>
      <c r="D9" s="70">
        <f t="shared" si="0"/>
        <v>2903</v>
      </c>
      <c r="E9" s="70">
        <f t="shared" si="0"/>
        <v>2592</v>
      </c>
      <c r="F9" s="70">
        <f t="shared" si="0"/>
        <v>3092</v>
      </c>
      <c r="G9" s="70">
        <f t="shared" si="0"/>
        <v>2878</v>
      </c>
      <c r="H9" s="70">
        <f t="shared" si="0"/>
        <v>1003</v>
      </c>
    </row>
    <row r="10" spans="1:9" x14ac:dyDescent="0.25">
      <c r="A10" s="27" t="s">
        <v>255</v>
      </c>
      <c r="B10" s="71">
        <f>+C10+D10+E10+F10+G10+H10</f>
        <v>13475</v>
      </c>
      <c r="C10" s="71">
        <f>+C15+C20</f>
        <v>2800</v>
      </c>
      <c r="D10" s="71">
        <f t="shared" ref="D10:H11" si="1">+D15+D20</f>
        <v>2451</v>
      </c>
      <c r="E10" s="71">
        <f t="shared" si="1"/>
        <v>2175</v>
      </c>
      <c r="F10" s="71">
        <f t="shared" si="1"/>
        <v>2654</v>
      </c>
      <c r="G10" s="71">
        <f t="shared" si="1"/>
        <v>2454</v>
      </c>
      <c r="H10" s="71">
        <f t="shared" si="1"/>
        <v>941</v>
      </c>
    </row>
    <row r="11" spans="1:9" x14ac:dyDescent="0.25">
      <c r="A11" s="27" t="s">
        <v>256</v>
      </c>
      <c r="B11" s="71">
        <f t="shared" ref="B11:B12" si="2">+C11+D11+E11+F11+G11+H11</f>
        <v>1795</v>
      </c>
      <c r="C11" s="71">
        <f>+C16+C21</f>
        <v>379</v>
      </c>
      <c r="D11" s="71">
        <f t="shared" si="1"/>
        <v>363</v>
      </c>
      <c r="E11" s="71">
        <f t="shared" si="1"/>
        <v>340</v>
      </c>
      <c r="F11" s="71">
        <f t="shared" si="1"/>
        <v>344</v>
      </c>
      <c r="G11" s="71">
        <f t="shared" si="1"/>
        <v>335</v>
      </c>
      <c r="H11" s="71">
        <f t="shared" si="1"/>
        <v>34</v>
      </c>
    </row>
    <row r="12" spans="1:9" x14ac:dyDescent="0.25">
      <c r="A12" s="27" t="s">
        <v>257</v>
      </c>
      <c r="B12" s="71">
        <f t="shared" si="2"/>
        <v>475</v>
      </c>
      <c r="C12" s="71">
        <f>+C17</f>
        <v>98</v>
      </c>
      <c r="D12" s="71">
        <f t="shared" ref="D12:H12" si="3">+D17</f>
        <v>89</v>
      </c>
      <c r="E12" s="71">
        <f t="shared" si="3"/>
        <v>77</v>
      </c>
      <c r="F12" s="71">
        <f t="shared" si="3"/>
        <v>94</v>
      </c>
      <c r="G12" s="71">
        <f t="shared" si="3"/>
        <v>89</v>
      </c>
      <c r="H12" s="71">
        <f t="shared" si="3"/>
        <v>28</v>
      </c>
    </row>
    <row r="13" spans="1:9" s="6" customFormat="1" x14ac:dyDescent="0.25">
      <c r="A13" s="161"/>
      <c r="B13" s="85"/>
      <c r="C13" s="85"/>
      <c r="D13" s="85"/>
      <c r="E13" s="85"/>
      <c r="F13" s="85"/>
      <c r="G13" s="85"/>
      <c r="H13" s="85"/>
    </row>
    <row r="14" spans="1:9" x14ac:dyDescent="0.25">
      <c r="A14" s="24" t="s">
        <v>323</v>
      </c>
      <c r="B14" s="70">
        <f>SUM(B15:B17)</f>
        <v>10897</v>
      </c>
      <c r="C14" s="70">
        <f t="shared" ref="C14:H14" si="4">SUM(C15:C17)</f>
        <v>2268</v>
      </c>
      <c r="D14" s="70">
        <f t="shared" si="4"/>
        <v>1974</v>
      </c>
      <c r="E14" s="70">
        <f t="shared" si="4"/>
        <v>1790</v>
      </c>
      <c r="F14" s="70">
        <f t="shared" si="4"/>
        <v>2171</v>
      </c>
      <c r="G14" s="70">
        <f t="shared" si="4"/>
        <v>2021</v>
      </c>
      <c r="H14" s="70">
        <f t="shared" si="4"/>
        <v>673</v>
      </c>
    </row>
    <row r="15" spans="1:9" x14ac:dyDescent="0.25">
      <c r="A15" s="27" t="s">
        <v>255</v>
      </c>
      <c r="B15" s="71">
        <f>+C15+D15+E15+F15+G15+H15</f>
        <v>8752</v>
      </c>
      <c r="C15" s="71">
        <v>1817</v>
      </c>
      <c r="D15" s="71">
        <v>1549</v>
      </c>
      <c r="E15" s="71">
        <v>1394</v>
      </c>
      <c r="F15" s="71">
        <v>1756</v>
      </c>
      <c r="G15" s="71">
        <v>1619</v>
      </c>
      <c r="H15" s="71">
        <v>617</v>
      </c>
    </row>
    <row r="16" spans="1:9" x14ac:dyDescent="0.25">
      <c r="A16" s="27" t="s">
        <v>256</v>
      </c>
      <c r="B16" s="71">
        <f t="shared" ref="B16:B17" si="5">+C16+D16+E16+F16+G16+H16</f>
        <v>1670</v>
      </c>
      <c r="C16" s="71">
        <v>353</v>
      </c>
      <c r="D16" s="71">
        <v>336</v>
      </c>
      <c r="E16" s="71">
        <v>319</v>
      </c>
      <c r="F16" s="71">
        <v>321</v>
      </c>
      <c r="G16" s="71">
        <v>313</v>
      </c>
      <c r="H16" s="71">
        <v>28</v>
      </c>
    </row>
    <row r="17" spans="1:8" x14ac:dyDescent="0.25">
      <c r="A17" s="27" t="s">
        <v>257</v>
      </c>
      <c r="B17" s="71">
        <f t="shared" si="5"/>
        <v>475</v>
      </c>
      <c r="C17" s="71">
        <v>98</v>
      </c>
      <c r="D17" s="71">
        <v>89</v>
      </c>
      <c r="E17" s="71">
        <v>77</v>
      </c>
      <c r="F17" s="71">
        <v>94</v>
      </c>
      <c r="G17" s="71">
        <v>89</v>
      </c>
      <c r="H17" s="71">
        <v>28</v>
      </c>
    </row>
    <row r="18" spans="1:8" s="6" customFormat="1" x14ac:dyDescent="0.25">
      <c r="A18" s="28"/>
      <c r="B18" s="166"/>
      <c r="C18" s="166"/>
      <c r="D18" s="166"/>
      <c r="E18" s="166"/>
      <c r="F18" s="166"/>
      <c r="G18" s="166"/>
      <c r="H18" s="166"/>
    </row>
    <row r="19" spans="1:8" x14ac:dyDescent="0.25">
      <c r="A19" s="24" t="s">
        <v>324</v>
      </c>
      <c r="B19" s="70">
        <f>SUM(B20:B22)</f>
        <v>4848</v>
      </c>
      <c r="C19" s="70">
        <f t="shared" ref="C19:H19" si="6">SUM(C20:C22)</f>
        <v>1009</v>
      </c>
      <c r="D19" s="70">
        <f t="shared" si="6"/>
        <v>929</v>
      </c>
      <c r="E19" s="70">
        <f t="shared" si="6"/>
        <v>802</v>
      </c>
      <c r="F19" s="70">
        <f t="shared" si="6"/>
        <v>921</v>
      </c>
      <c r="G19" s="70">
        <f t="shared" si="6"/>
        <v>857</v>
      </c>
      <c r="H19" s="70">
        <f t="shared" si="6"/>
        <v>330</v>
      </c>
    </row>
    <row r="20" spans="1:8" x14ac:dyDescent="0.25">
      <c r="A20" s="27" t="s">
        <v>255</v>
      </c>
      <c r="B20" s="71">
        <f t="shared" ref="B20:B21" si="7">+C20+D20+E20+F20+G20+H20</f>
        <v>4723</v>
      </c>
      <c r="C20" s="71">
        <v>983</v>
      </c>
      <c r="D20" s="71">
        <v>902</v>
      </c>
      <c r="E20" s="71">
        <v>781</v>
      </c>
      <c r="F20" s="71">
        <v>898</v>
      </c>
      <c r="G20" s="71">
        <v>835</v>
      </c>
      <c r="H20" s="71">
        <v>324</v>
      </c>
    </row>
    <row r="21" spans="1:8" x14ac:dyDescent="0.25">
      <c r="A21" s="27" t="s">
        <v>256</v>
      </c>
      <c r="B21" s="71">
        <f t="shared" si="7"/>
        <v>125</v>
      </c>
      <c r="C21" s="71">
        <v>26</v>
      </c>
      <c r="D21" s="71">
        <v>27</v>
      </c>
      <c r="E21" s="71">
        <v>21</v>
      </c>
      <c r="F21" s="71">
        <v>23</v>
      </c>
      <c r="G21" s="71">
        <v>22</v>
      </c>
      <c r="H21" s="71">
        <v>6</v>
      </c>
    </row>
    <row r="22" spans="1:8" x14ac:dyDescent="0.25">
      <c r="A22" s="27" t="s">
        <v>257</v>
      </c>
      <c r="B22" s="71" t="s">
        <v>191</v>
      </c>
      <c r="C22" s="71" t="s">
        <v>191</v>
      </c>
      <c r="D22" s="71" t="s">
        <v>191</v>
      </c>
      <c r="E22" s="71" t="s">
        <v>191</v>
      </c>
      <c r="F22" s="71"/>
      <c r="G22" s="71" t="s">
        <v>191</v>
      </c>
      <c r="H22" s="71" t="s">
        <v>191</v>
      </c>
    </row>
    <row r="23" spans="1:8" s="6" customFormat="1" x14ac:dyDescent="0.25">
      <c r="A23" s="28"/>
      <c r="B23" s="55"/>
      <c r="C23" s="55"/>
      <c r="D23" s="55"/>
      <c r="E23" s="55"/>
      <c r="F23" s="55"/>
      <c r="G23" s="55"/>
      <c r="H23" s="161"/>
    </row>
    <row r="24" spans="1:8" s="6" customFormat="1" x14ac:dyDescent="0.25">
      <c r="A24" s="161"/>
      <c r="B24" s="487" t="s">
        <v>879</v>
      </c>
      <c r="C24" s="487"/>
      <c r="D24" s="487"/>
      <c r="E24" s="487"/>
      <c r="F24" s="487"/>
      <c r="G24" s="487"/>
      <c r="H24" s="487"/>
    </row>
    <row r="25" spans="1:8" x14ac:dyDescent="0.25">
      <c r="A25" s="24" t="s">
        <v>188</v>
      </c>
      <c r="B25" s="67">
        <v>24.649603048586854</v>
      </c>
      <c r="C25" s="67">
        <v>26.911199267622827</v>
      </c>
      <c r="D25" s="67">
        <v>25.971064416121255</v>
      </c>
      <c r="E25" s="67">
        <v>25.065200617283949</v>
      </c>
      <c r="F25" s="67">
        <v>24.771021992238033</v>
      </c>
      <c r="G25" s="67">
        <v>21.84120917303683</v>
      </c>
      <c r="H25" s="67">
        <v>20.045862412761714</v>
      </c>
    </row>
    <row r="26" spans="1:8" x14ac:dyDescent="0.25">
      <c r="A26" s="27" t="s">
        <v>255</v>
      </c>
      <c r="B26" s="68">
        <v>25.504786641929499</v>
      </c>
      <c r="C26" s="68">
        <v>28.047857142857143</v>
      </c>
      <c r="D26" s="68">
        <v>27.048551611587108</v>
      </c>
      <c r="E26" s="68">
        <v>26.0583908045977</v>
      </c>
      <c r="F26" s="68">
        <v>25.674453654860589</v>
      </c>
      <c r="G26" s="68">
        <v>22.451100244498779</v>
      </c>
      <c r="H26" s="68">
        <v>20.122210414452709</v>
      </c>
    </row>
    <row r="27" spans="1:8" x14ac:dyDescent="0.25">
      <c r="A27" s="27" t="s">
        <v>256</v>
      </c>
      <c r="B27" s="68">
        <v>17.582172701949862</v>
      </c>
      <c r="C27" s="68">
        <v>18.242744063324537</v>
      </c>
      <c r="D27" s="68">
        <v>18.055096418732781</v>
      </c>
      <c r="E27" s="68">
        <v>17.794117647058822</v>
      </c>
      <c r="F27" s="68">
        <v>17.180232558139537</v>
      </c>
      <c r="G27" s="68">
        <v>16.513432835820897</v>
      </c>
      <c r="H27" s="68">
        <v>17.647058823529413</v>
      </c>
    </row>
    <row r="28" spans="1:8" x14ac:dyDescent="0.25">
      <c r="A28" s="27" t="s">
        <v>257</v>
      </c>
      <c r="B28" s="68">
        <v>27.096842105263157</v>
      </c>
      <c r="C28" s="68">
        <v>27.959183673469386</v>
      </c>
      <c r="D28" s="68">
        <v>28.584269662921347</v>
      </c>
      <c r="E28" s="68">
        <v>29.116883116883116</v>
      </c>
      <c r="F28" s="68">
        <v>27.042553191489361</v>
      </c>
      <c r="G28" s="68">
        <v>25.078651685393258</v>
      </c>
      <c r="H28" s="68">
        <v>20.392857142857142</v>
      </c>
    </row>
    <row r="29" spans="1:8" s="6" customFormat="1" x14ac:dyDescent="0.25">
      <c r="A29" s="28"/>
      <c r="B29" s="266"/>
      <c r="C29" s="266"/>
      <c r="D29" s="266"/>
      <c r="E29" s="266"/>
      <c r="F29" s="266"/>
      <c r="G29" s="266"/>
      <c r="H29" s="266"/>
    </row>
    <row r="30" spans="1:8" x14ac:dyDescent="0.25">
      <c r="A30" s="24" t="s">
        <v>323</v>
      </c>
      <c r="B30" s="67">
        <v>25.229879783426632</v>
      </c>
      <c r="C30" s="67">
        <v>27.226190476190474</v>
      </c>
      <c r="D30" s="67">
        <v>26.412360688956433</v>
      </c>
      <c r="E30" s="67">
        <v>25.764804469273741</v>
      </c>
      <c r="F30" s="67">
        <v>25.394748963611239</v>
      </c>
      <c r="G30" s="67">
        <v>22.694705591291441</v>
      </c>
      <c r="H30" s="67">
        <v>20.692421991084696</v>
      </c>
    </row>
    <row r="31" spans="1:8" x14ac:dyDescent="0.25">
      <c r="A31" s="27" t="s">
        <v>255</v>
      </c>
      <c r="B31" s="68">
        <v>26.544789762340038</v>
      </c>
      <c r="C31" s="68">
        <v>28.893230599889929</v>
      </c>
      <c r="D31" s="68">
        <v>28.051646223369914</v>
      </c>
      <c r="E31" s="68">
        <v>27.375896700143471</v>
      </c>
      <c r="F31" s="68">
        <v>26.777334851936217</v>
      </c>
      <c r="G31" s="68">
        <v>23.691167387276096</v>
      </c>
      <c r="H31" s="68">
        <v>20.79416531604538</v>
      </c>
    </row>
    <row r="32" spans="1:8" x14ac:dyDescent="0.25">
      <c r="A32" s="27" t="s">
        <v>256</v>
      </c>
      <c r="B32" s="68">
        <v>17.807784431137726</v>
      </c>
      <c r="C32" s="68">
        <v>18.441926345609065</v>
      </c>
      <c r="D32" s="68">
        <v>18.279761904761905</v>
      </c>
      <c r="E32" s="68">
        <v>17.915360501567399</v>
      </c>
      <c r="F32" s="68">
        <v>17.348909657320871</v>
      </c>
      <c r="G32" s="68">
        <v>16.862619808306711</v>
      </c>
      <c r="H32" s="68">
        <v>18.75</v>
      </c>
    </row>
    <row r="33" spans="1:8" x14ac:dyDescent="0.25">
      <c r="A33" s="27" t="s">
        <v>257</v>
      </c>
      <c r="B33" s="68">
        <v>27.096842105263157</v>
      </c>
      <c r="C33" s="68">
        <v>27.959183673469386</v>
      </c>
      <c r="D33" s="68">
        <v>28.584269662921347</v>
      </c>
      <c r="E33" s="68">
        <v>29.116883116883116</v>
      </c>
      <c r="F33" s="68">
        <v>27.042553191489361</v>
      </c>
      <c r="G33" s="68">
        <v>25.078651685393258</v>
      </c>
      <c r="H33" s="68">
        <v>20.392857142857142</v>
      </c>
    </row>
    <row r="34" spans="1:8" s="6" customFormat="1" x14ac:dyDescent="0.25">
      <c r="A34" s="28"/>
      <c r="B34" s="392"/>
      <c r="C34" s="392"/>
      <c r="D34" s="392"/>
      <c r="E34" s="392"/>
      <c r="F34" s="392"/>
      <c r="G34" s="392"/>
      <c r="H34" s="392"/>
    </row>
    <row r="35" spans="1:8" x14ac:dyDescent="0.25">
      <c r="A35" s="24" t="s">
        <v>324</v>
      </c>
      <c r="B35" s="67">
        <v>23.345297029702969</v>
      </c>
      <c r="C35" s="67">
        <v>26.203171456888008</v>
      </c>
      <c r="D35" s="67">
        <v>25.033369214208825</v>
      </c>
      <c r="E35" s="67">
        <v>23.503740648379054</v>
      </c>
      <c r="F35" s="67">
        <v>23.300760043431055</v>
      </c>
      <c r="G35" s="67">
        <v>19.828471411901983</v>
      </c>
      <c r="H35" s="67">
        <v>18.727272727272727</v>
      </c>
    </row>
    <row r="36" spans="1:8" x14ac:dyDescent="0.25">
      <c r="A36" s="27" t="s">
        <v>255</v>
      </c>
      <c r="B36" s="68">
        <v>23.577598983696802</v>
      </c>
      <c r="C36" s="68">
        <v>26.485249237029503</v>
      </c>
      <c r="D36" s="68">
        <v>25.325942350332593</v>
      </c>
      <c r="E36" s="68">
        <v>23.706786171574905</v>
      </c>
      <c r="F36" s="68">
        <v>23.517817371937639</v>
      </c>
      <c r="G36" s="68">
        <v>20.046706586826346</v>
      </c>
      <c r="H36" s="68">
        <v>18.842592592592592</v>
      </c>
    </row>
    <row r="37" spans="1:8" x14ac:dyDescent="0.25">
      <c r="A37" s="27" t="s">
        <v>256</v>
      </c>
      <c r="B37" s="68">
        <v>14.568</v>
      </c>
      <c r="C37" s="68">
        <v>15.538461538461538</v>
      </c>
      <c r="D37" s="68">
        <v>15.25925925925926</v>
      </c>
      <c r="E37" s="68">
        <v>15.952380952380953</v>
      </c>
      <c r="F37" s="68">
        <v>14.826086956521738</v>
      </c>
      <c r="G37" s="68">
        <v>11.545454545454545</v>
      </c>
      <c r="H37" s="68">
        <v>12.5</v>
      </c>
    </row>
    <row r="38" spans="1:8" ht="15" customHeight="1" thickBot="1" x14ac:dyDescent="0.3">
      <c r="A38" s="27" t="s">
        <v>257</v>
      </c>
      <c r="B38" s="69" t="s">
        <v>191</v>
      </c>
      <c r="C38" s="69" t="s">
        <v>191</v>
      </c>
      <c r="D38" s="69" t="s">
        <v>191</v>
      </c>
      <c r="E38" s="69" t="s">
        <v>191</v>
      </c>
      <c r="F38" s="69"/>
      <c r="G38" s="69" t="s">
        <v>191</v>
      </c>
      <c r="H38" s="69" t="s">
        <v>191</v>
      </c>
    </row>
    <row r="39" spans="1:8" x14ac:dyDescent="0.25">
      <c r="A39" s="332" t="s">
        <v>262</v>
      </c>
      <c r="B39" s="332"/>
      <c r="C39" s="332"/>
      <c r="D39" s="332"/>
      <c r="E39" s="332"/>
      <c r="F39" s="332"/>
      <c r="G39" s="332"/>
      <c r="H39" s="332"/>
    </row>
    <row r="42" spans="1:8" ht="12" customHeight="1" x14ac:dyDescent="0.25"/>
    <row r="44" spans="1:8" ht="18" hidden="1" customHeight="1" x14ac:dyDescent="0.25"/>
    <row r="45" spans="1:8" ht="18" hidden="1" customHeight="1" x14ac:dyDescent="0.25">
      <c r="A45" s="164" t="s">
        <v>316</v>
      </c>
      <c r="B45" s="165" t="s">
        <v>188</v>
      </c>
      <c r="C45" s="165" t="s">
        <v>223</v>
      </c>
      <c r="D45" s="165" t="s">
        <v>224</v>
      </c>
      <c r="E45" s="165" t="s">
        <v>225</v>
      </c>
      <c r="F45" s="165" t="s">
        <v>226</v>
      </c>
      <c r="G45" s="165" t="s">
        <v>227</v>
      </c>
      <c r="H45" s="165" t="s">
        <v>228</v>
      </c>
    </row>
    <row r="46" spans="1:8" ht="12.75" hidden="1" customHeight="1" x14ac:dyDescent="0.25">
      <c r="B46" s="162"/>
      <c r="C46" s="162"/>
      <c r="D46" s="162"/>
      <c r="E46" s="162"/>
      <c r="F46" s="162"/>
      <c r="G46" s="162"/>
      <c r="H46" s="162"/>
    </row>
    <row r="47" spans="1:8" ht="12.75" hidden="1" customHeight="1" x14ac:dyDescent="0.25">
      <c r="A47" s="26" t="s">
        <v>188</v>
      </c>
      <c r="B47" s="25">
        <v>388108</v>
      </c>
      <c r="C47" s="25">
        <v>88188</v>
      </c>
      <c r="D47" s="25">
        <v>75394</v>
      </c>
      <c r="E47" s="25">
        <v>64969</v>
      </c>
      <c r="F47" s="25">
        <v>76592</v>
      </c>
      <c r="G47" s="25">
        <v>62859</v>
      </c>
      <c r="H47" s="25">
        <v>20106</v>
      </c>
    </row>
    <row r="48" spans="1:8" ht="12.75" hidden="1" customHeight="1" x14ac:dyDescent="0.25">
      <c r="A48" s="28" t="s">
        <v>255</v>
      </c>
      <c r="B48" s="7">
        <v>343677</v>
      </c>
      <c r="C48" s="7">
        <v>78534</v>
      </c>
      <c r="D48" s="7">
        <v>66296</v>
      </c>
      <c r="E48" s="7">
        <v>56677</v>
      </c>
      <c r="F48" s="7">
        <v>68140</v>
      </c>
      <c r="G48" s="7">
        <v>55095</v>
      </c>
      <c r="H48" s="7">
        <v>18935</v>
      </c>
    </row>
    <row r="49" spans="1:8" ht="12.75" hidden="1" customHeight="1" x14ac:dyDescent="0.25">
      <c r="A49" s="28" t="s">
        <v>256</v>
      </c>
      <c r="B49" s="7">
        <v>31560</v>
      </c>
      <c r="C49" s="7">
        <v>6914</v>
      </c>
      <c r="D49" s="7">
        <v>6554</v>
      </c>
      <c r="E49" s="7">
        <v>6050</v>
      </c>
      <c r="F49" s="7">
        <v>5910</v>
      </c>
      <c r="G49" s="7">
        <v>5532</v>
      </c>
      <c r="H49" s="7">
        <v>600</v>
      </c>
    </row>
    <row r="50" spans="1:8" ht="12.75" hidden="1" customHeight="1" x14ac:dyDescent="0.25">
      <c r="A50" s="28" t="s">
        <v>257</v>
      </c>
      <c r="B50" s="7">
        <v>12871</v>
      </c>
      <c r="C50" s="7">
        <v>2740</v>
      </c>
      <c r="D50" s="7">
        <v>2544</v>
      </c>
      <c r="E50" s="7">
        <v>2242</v>
      </c>
      <c r="F50" s="7">
        <v>2542</v>
      </c>
      <c r="G50" s="7">
        <v>2232</v>
      </c>
      <c r="H50" s="7">
        <v>571</v>
      </c>
    </row>
    <row r="51" spans="1:8" ht="12.75" hidden="1" customHeight="1" x14ac:dyDescent="0.25">
      <c r="B51" s="167"/>
      <c r="C51" s="167"/>
      <c r="D51" s="167"/>
      <c r="E51" s="167"/>
      <c r="F51" s="167"/>
      <c r="G51" s="167"/>
      <c r="H51" s="167"/>
    </row>
    <row r="52" spans="1:8" ht="12.75" hidden="1" customHeight="1" x14ac:dyDescent="0.25">
      <c r="A52" s="26" t="s">
        <v>323</v>
      </c>
      <c r="B52" s="25">
        <v>274930</v>
      </c>
      <c r="C52" s="25">
        <v>61749</v>
      </c>
      <c r="D52" s="25">
        <v>52138</v>
      </c>
      <c r="E52" s="25">
        <v>46119</v>
      </c>
      <c r="F52" s="25">
        <v>55132</v>
      </c>
      <c r="G52" s="25">
        <v>45866</v>
      </c>
      <c r="H52" s="25">
        <v>13926</v>
      </c>
    </row>
    <row r="53" spans="1:8" ht="12.75" hidden="1" customHeight="1" x14ac:dyDescent="0.25">
      <c r="A53" s="28" t="s">
        <v>255</v>
      </c>
      <c r="B53" s="7">
        <v>232320</v>
      </c>
      <c r="C53" s="7">
        <v>52499</v>
      </c>
      <c r="D53" s="7">
        <v>43452</v>
      </c>
      <c r="E53" s="7">
        <v>38162</v>
      </c>
      <c r="F53" s="7">
        <v>47021</v>
      </c>
      <c r="G53" s="7">
        <v>38356</v>
      </c>
      <c r="H53" s="7">
        <v>12830</v>
      </c>
    </row>
    <row r="54" spans="1:8" ht="12.75" hidden="1" customHeight="1" x14ac:dyDescent="0.25">
      <c r="A54" s="28" t="s">
        <v>256</v>
      </c>
      <c r="B54" s="7">
        <v>29739</v>
      </c>
      <c r="C54" s="7">
        <v>6510</v>
      </c>
      <c r="D54" s="7">
        <v>6142</v>
      </c>
      <c r="E54" s="7">
        <v>5715</v>
      </c>
      <c r="F54" s="7">
        <v>5569</v>
      </c>
      <c r="G54" s="7">
        <v>5278</v>
      </c>
      <c r="H54" s="7">
        <v>525</v>
      </c>
    </row>
    <row r="55" spans="1:8" ht="12.75" hidden="1" customHeight="1" x14ac:dyDescent="0.25">
      <c r="A55" s="28" t="s">
        <v>257</v>
      </c>
      <c r="B55" s="7">
        <v>12871</v>
      </c>
      <c r="C55" s="7">
        <v>2740</v>
      </c>
      <c r="D55" s="7">
        <v>2544</v>
      </c>
      <c r="E55" s="7">
        <v>2242</v>
      </c>
      <c r="F55" s="7">
        <v>2542</v>
      </c>
      <c r="G55" s="7">
        <v>2232</v>
      </c>
      <c r="H55" s="7">
        <v>571</v>
      </c>
    </row>
    <row r="56" spans="1:8" ht="12.75" hidden="1" customHeight="1" x14ac:dyDescent="0.25">
      <c r="B56" s="168"/>
      <c r="C56" s="168"/>
      <c r="D56" s="168"/>
      <c r="E56" s="168"/>
      <c r="F56" s="168"/>
      <c r="G56" s="168"/>
      <c r="H56" s="168"/>
    </row>
    <row r="57" spans="1:8" ht="12.75" hidden="1" customHeight="1" x14ac:dyDescent="0.25">
      <c r="A57" s="26" t="s">
        <v>324</v>
      </c>
      <c r="B57" s="25">
        <v>113178</v>
      </c>
      <c r="C57" s="25">
        <v>26439</v>
      </c>
      <c r="D57" s="25">
        <v>23256</v>
      </c>
      <c r="E57" s="25">
        <v>18850</v>
      </c>
      <c r="F57" s="25">
        <v>21460</v>
      </c>
      <c r="G57" s="25">
        <v>16993</v>
      </c>
      <c r="H57" s="25">
        <v>6180</v>
      </c>
    </row>
    <row r="58" spans="1:8" ht="12.75" hidden="1" customHeight="1" x14ac:dyDescent="0.25">
      <c r="A58" s="28" t="s">
        <v>255</v>
      </c>
      <c r="B58" s="7">
        <v>111357</v>
      </c>
      <c r="C58" s="7">
        <v>26035</v>
      </c>
      <c r="D58" s="7">
        <v>22844</v>
      </c>
      <c r="E58" s="7">
        <v>18515</v>
      </c>
      <c r="F58" s="7">
        <v>21119</v>
      </c>
      <c r="G58" s="7">
        <v>16739</v>
      </c>
      <c r="H58" s="7">
        <v>6105</v>
      </c>
    </row>
    <row r="59" spans="1:8" ht="13.5" hidden="1" customHeight="1" x14ac:dyDescent="0.25">
      <c r="A59" s="28" t="s">
        <v>256</v>
      </c>
      <c r="B59" s="7">
        <v>1821</v>
      </c>
      <c r="C59" s="7">
        <v>404</v>
      </c>
      <c r="D59" s="7">
        <v>412</v>
      </c>
      <c r="E59" s="7">
        <v>335</v>
      </c>
      <c r="F59" s="7">
        <v>341</v>
      </c>
      <c r="G59" s="7">
        <v>254</v>
      </c>
      <c r="H59" s="7">
        <v>75</v>
      </c>
    </row>
    <row r="60" spans="1:8" ht="12.75" hidden="1" customHeight="1" x14ac:dyDescent="0.25">
      <c r="A60" s="28" t="s">
        <v>257</v>
      </c>
      <c r="B60" s="7" t="s">
        <v>191</v>
      </c>
      <c r="C60" s="7" t="s">
        <v>191</v>
      </c>
      <c r="D60" s="7" t="s">
        <v>191</v>
      </c>
      <c r="E60" s="7" t="s">
        <v>191</v>
      </c>
      <c r="F60" s="7" t="s">
        <v>191</v>
      </c>
      <c r="G60" s="7" t="s">
        <v>191</v>
      </c>
      <c r="H60" s="7" t="s">
        <v>191</v>
      </c>
    </row>
    <row r="61" spans="1:8" hidden="1" x14ac:dyDescent="0.25"/>
    <row r="62" spans="1:8" hidden="1" x14ac:dyDescent="0.25"/>
  </sheetData>
  <mergeCells count="6">
    <mergeCell ref="B24:H24"/>
    <mergeCell ref="A1:H1"/>
    <mergeCell ref="A4:H4"/>
    <mergeCell ref="A5:H5"/>
    <mergeCell ref="B8:H8"/>
    <mergeCell ref="A2:H3"/>
  </mergeCells>
  <conditionalFormatting sqref="B9:H22">
    <cfRule type="cellIs" dxfId="5" priority="4" operator="equal">
      <formula>0</formula>
    </cfRule>
  </conditionalFormatting>
  <conditionalFormatting sqref="B25:H38">
    <cfRule type="cellIs" dxfId="4" priority="3" operator="equal">
      <formula>0</formula>
    </cfRule>
  </conditionalFormatting>
  <conditionalFormatting sqref="B47:H60">
    <cfRule type="cellIs" dxfId="3" priority="1" operator="equal">
      <formula>0</formula>
    </cfRule>
  </conditionalFormatting>
  <hyperlinks>
    <hyperlink ref="I2" location="Contenido!A1" display="Contenido" xr:uid="{E391BE46-0E77-4E2A-ABE9-B030FDCD0B70}"/>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538CB-0105-42E4-9B76-67AE55BF7849}">
  <sheetPr codeName="Hoja207">
    <tabColor rgb="FFAFCAFF"/>
    <pageSetUpPr fitToPage="1"/>
  </sheetPr>
  <dimension ref="A1:I47"/>
  <sheetViews>
    <sheetView showGridLines="0" showOutlineSymbols="0" showWhiteSpace="0" zoomScaleNormal="100" workbookViewId="0">
      <selection activeCell="A32" sqref="A32"/>
    </sheetView>
  </sheetViews>
  <sheetFormatPr baseColWidth="10" defaultColWidth="11" defaultRowHeight="13" x14ac:dyDescent="0.25"/>
  <cols>
    <col min="1" max="1" width="19.33203125" style="161" customWidth="1"/>
    <col min="2" max="8" width="7.83203125" style="55" customWidth="1"/>
    <col min="9" max="16384" width="11" style="8"/>
  </cols>
  <sheetData>
    <row r="1" spans="1:9" ht="15" customHeight="1" x14ac:dyDescent="0.25">
      <c r="A1" s="436" t="s">
        <v>1059</v>
      </c>
      <c r="B1" s="436"/>
      <c r="C1" s="436"/>
      <c r="D1" s="436"/>
      <c r="E1" s="436"/>
      <c r="F1" s="436"/>
      <c r="G1" s="436"/>
      <c r="H1" s="436"/>
      <c r="I1" s="19"/>
    </row>
    <row r="2" spans="1:9" ht="15" customHeight="1" x14ac:dyDescent="0.25">
      <c r="A2" s="436" t="s">
        <v>882</v>
      </c>
      <c r="B2" s="436"/>
      <c r="C2" s="436"/>
      <c r="D2" s="436"/>
      <c r="E2" s="436"/>
      <c r="F2" s="436"/>
      <c r="G2" s="436"/>
      <c r="H2" s="436"/>
      <c r="I2" s="91" t="s">
        <v>0</v>
      </c>
    </row>
    <row r="3" spans="1:9" ht="14.5" x14ac:dyDescent="0.25">
      <c r="A3" s="437" t="s">
        <v>886</v>
      </c>
      <c r="B3" s="437"/>
      <c r="C3" s="437"/>
      <c r="D3" s="437"/>
      <c r="E3" s="437"/>
      <c r="F3" s="437"/>
      <c r="G3" s="437"/>
      <c r="H3" s="437"/>
      <c r="I3" s="6"/>
    </row>
    <row r="4" spans="1:9" ht="14.5" x14ac:dyDescent="0.25">
      <c r="A4" s="437" t="s">
        <v>900</v>
      </c>
      <c r="B4" s="437"/>
      <c r="C4" s="437"/>
      <c r="D4" s="437"/>
      <c r="E4" s="437"/>
      <c r="F4" s="437"/>
      <c r="G4" s="437"/>
      <c r="H4" s="437"/>
    </row>
    <row r="5" spans="1:9" ht="14.5" x14ac:dyDescent="0.25">
      <c r="A5" s="436" t="s">
        <v>909</v>
      </c>
      <c r="B5" s="436"/>
      <c r="C5" s="436"/>
      <c r="D5" s="436"/>
      <c r="E5" s="436"/>
      <c r="F5" s="436"/>
      <c r="G5" s="436"/>
      <c r="H5" s="436"/>
    </row>
    <row r="6" spans="1:9" s="6" customFormat="1" ht="24" customHeight="1" x14ac:dyDescent="0.25">
      <c r="A6" s="120" t="s">
        <v>866</v>
      </c>
      <c r="B6" s="395" t="s">
        <v>188</v>
      </c>
      <c r="C6" s="395" t="s">
        <v>223</v>
      </c>
      <c r="D6" s="395" t="s">
        <v>224</v>
      </c>
      <c r="E6" s="395" t="s">
        <v>225</v>
      </c>
      <c r="F6" s="395" t="s">
        <v>226</v>
      </c>
      <c r="G6" s="395" t="s">
        <v>227</v>
      </c>
      <c r="H6" s="395" t="s">
        <v>228</v>
      </c>
    </row>
    <row r="7" spans="1:9" s="6" customFormat="1" x14ac:dyDescent="0.25">
      <c r="A7" s="161"/>
      <c r="B7" s="162"/>
      <c r="C7" s="162"/>
      <c r="D7" s="162"/>
      <c r="E7" s="162"/>
      <c r="F7" s="162"/>
      <c r="G7" s="162"/>
      <c r="H7" s="162"/>
    </row>
    <row r="8" spans="1:9" s="6" customFormat="1" x14ac:dyDescent="0.25">
      <c r="A8" s="161"/>
      <c r="B8" s="487" t="s">
        <v>878</v>
      </c>
      <c r="C8" s="487"/>
      <c r="D8" s="487"/>
      <c r="E8" s="487"/>
      <c r="F8" s="487"/>
      <c r="G8" s="487"/>
      <c r="H8" s="487"/>
    </row>
    <row r="9" spans="1:9" x14ac:dyDescent="0.25">
      <c r="A9" s="24" t="s">
        <v>188</v>
      </c>
      <c r="B9" s="70">
        <f>SUM(B10:B15)</f>
        <v>27832</v>
      </c>
      <c r="C9" s="70">
        <f t="shared" ref="C9:H9" si="0">SUM(C10:C15)</f>
        <v>4693</v>
      </c>
      <c r="D9" s="70">
        <f t="shared" si="0"/>
        <v>4626</v>
      </c>
      <c r="E9" s="70">
        <f t="shared" si="0"/>
        <v>4585</v>
      </c>
      <c r="F9" s="70">
        <f t="shared" si="0"/>
        <v>4688</v>
      </c>
      <c r="G9" s="70">
        <f t="shared" si="0"/>
        <v>4649</v>
      </c>
      <c r="H9" s="70">
        <f t="shared" si="0"/>
        <v>4591</v>
      </c>
    </row>
    <row r="10" spans="1:9" x14ac:dyDescent="0.25">
      <c r="A10" s="27" t="s">
        <v>837</v>
      </c>
      <c r="B10" s="71">
        <f>SUM(C10:H10)</f>
        <v>5898</v>
      </c>
      <c r="C10" s="71">
        <v>984</v>
      </c>
      <c r="D10" s="71">
        <v>984</v>
      </c>
      <c r="E10" s="71">
        <v>983</v>
      </c>
      <c r="F10" s="71">
        <v>985</v>
      </c>
      <c r="G10" s="71">
        <v>990</v>
      </c>
      <c r="H10" s="71">
        <v>972</v>
      </c>
    </row>
    <row r="11" spans="1:9" x14ac:dyDescent="0.25">
      <c r="A11" s="27" t="s">
        <v>838</v>
      </c>
      <c r="B11" s="71">
        <f t="shared" ref="B11:B15" si="1">SUM(C11:H11)</f>
        <v>6350</v>
      </c>
      <c r="C11" s="71">
        <v>1060</v>
      </c>
      <c r="D11" s="71">
        <v>1061</v>
      </c>
      <c r="E11" s="71">
        <v>1058</v>
      </c>
      <c r="F11" s="71">
        <v>1061</v>
      </c>
      <c r="G11" s="71">
        <v>1057</v>
      </c>
      <c r="H11" s="71">
        <v>1053</v>
      </c>
    </row>
    <row r="12" spans="1:9" x14ac:dyDescent="0.25">
      <c r="A12" s="27" t="s">
        <v>839</v>
      </c>
      <c r="B12" s="71">
        <f t="shared" si="1"/>
        <v>4040</v>
      </c>
      <c r="C12" s="71">
        <v>677</v>
      </c>
      <c r="D12" s="71">
        <v>675</v>
      </c>
      <c r="E12" s="71">
        <v>669</v>
      </c>
      <c r="F12" s="71">
        <v>674</v>
      </c>
      <c r="G12" s="71">
        <v>671</v>
      </c>
      <c r="H12" s="71">
        <v>674</v>
      </c>
    </row>
    <row r="13" spans="1:9" x14ac:dyDescent="0.25">
      <c r="A13" s="27" t="s">
        <v>840</v>
      </c>
      <c r="B13" s="71">
        <f t="shared" si="1"/>
        <v>4479</v>
      </c>
      <c r="C13" s="71">
        <v>770</v>
      </c>
      <c r="D13" s="71">
        <v>736</v>
      </c>
      <c r="E13" s="71">
        <v>724</v>
      </c>
      <c r="F13" s="71">
        <v>763</v>
      </c>
      <c r="G13" s="71">
        <v>749</v>
      </c>
      <c r="H13" s="71">
        <v>737</v>
      </c>
    </row>
    <row r="14" spans="1:9" x14ac:dyDescent="0.25">
      <c r="A14" s="27" t="s">
        <v>841</v>
      </c>
      <c r="B14" s="71">
        <f t="shared" si="1"/>
        <v>5287</v>
      </c>
      <c r="C14" s="71">
        <v>895</v>
      </c>
      <c r="D14" s="71">
        <v>873</v>
      </c>
      <c r="E14" s="71">
        <v>858</v>
      </c>
      <c r="F14" s="71">
        <v>909</v>
      </c>
      <c r="G14" s="71">
        <v>885</v>
      </c>
      <c r="H14" s="71">
        <v>867</v>
      </c>
    </row>
    <row r="15" spans="1:9" x14ac:dyDescent="0.25">
      <c r="A15" s="27" t="s">
        <v>842</v>
      </c>
      <c r="B15" s="71">
        <f t="shared" si="1"/>
        <v>1778</v>
      </c>
      <c r="C15" s="71">
        <v>307</v>
      </c>
      <c r="D15" s="71">
        <v>297</v>
      </c>
      <c r="E15" s="71">
        <v>293</v>
      </c>
      <c r="F15" s="71">
        <v>296</v>
      </c>
      <c r="G15" s="71">
        <v>297</v>
      </c>
      <c r="H15" s="71">
        <v>288</v>
      </c>
    </row>
    <row r="16" spans="1:9" x14ac:dyDescent="0.25">
      <c r="A16" s="27"/>
    </row>
    <row r="17" spans="1:8" s="6" customFormat="1" x14ac:dyDescent="0.25">
      <c r="A17" s="27"/>
      <c r="B17" s="487" t="s">
        <v>879</v>
      </c>
      <c r="C17" s="487"/>
      <c r="D17" s="487"/>
      <c r="E17" s="487"/>
      <c r="F17" s="487"/>
      <c r="G17" s="487"/>
      <c r="H17" s="487"/>
    </row>
    <row r="18" spans="1:8" x14ac:dyDescent="0.25">
      <c r="A18" s="24" t="s">
        <v>188</v>
      </c>
      <c r="B18" s="67">
        <v>13.693374532911756</v>
      </c>
      <c r="C18" s="67">
        <v>13.867888344342639</v>
      </c>
      <c r="D18" s="67">
        <v>13.53199308257674</v>
      </c>
      <c r="E18" s="67">
        <v>13.476335877862596</v>
      </c>
      <c r="F18" s="67">
        <v>13.865187713310581</v>
      </c>
      <c r="G18" s="67">
        <v>13.884061088406108</v>
      </c>
      <c r="H18" s="67">
        <v>13.52581137007188</v>
      </c>
    </row>
    <row r="19" spans="1:8" x14ac:dyDescent="0.25">
      <c r="A19" s="27" t="s">
        <v>837</v>
      </c>
      <c r="B19" s="68">
        <v>2.4315022041369958</v>
      </c>
      <c r="C19" s="68">
        <v>2.5264227642276422</v>
      </c>
      <c r="D19" s="68">
        <v>2.4928861788617884</v>
      </c>
      <c r="E19" s="68">
        <v>2.4038657171922684</v>
      </c>
      <c r="F19" s="68">
        <v>2.3979695431472083</v>
      </c>
      <c r="G19" s="68">
        <v>2.4090909090909092</v>
      </c>
      <c r="H19" s="68">
        <v>2.3580246913580245</v>
      </c>
    </row>
    <row r="20" spans="1:8" x14ac:dyDescent="0.25">
      <c r="A20" s="27" t="s">
        <v>838</v>
      </c>
      <c r="B20" s="68">
        <v>7.2469291338582673</v>
      </c>
      <c r="C20" s="68">
        <v>7.587735849056604</v>
      </c>
      <c r="D20" s="68">
        <v>7.3477851083883126</v>
      </c>
      <c r="E20" s="68">
        <v>7.0775047258979207</v>
      </c>
      <c r="F20" s="68">
        <v>7.3468426013195103</v>
      </c>
      <c r="G20" s="68">
        <v>7.226111636707663</v>
      </c>
      <c r="H20" s="68">
        <v>6.8926875593542256</v>
      </c>
    </row>
    <row r="21" spans="1:8" x14ac:dyDescent="0.25">
      <c r="A21" s="27" t="s">
        <v>839</v>
      </c>
      <c r="B21" s="68">
        <v>17.422029702970296</v>
      </c>
      <c r="C21" s="68">
        <v>18.155096011816838</v>
      </c>
      <c r="D21" s="68">
        <v>17.254814814814814</v>
      </c>
      <c r="E21" s="68">
        <v>17.095665171898357</v>
      </c>
      <c r="F21" s="68">
        <v>17.629080118694361</v>
      </c>
      <c r="G21" s="68">
        <v>17.769001490312966</v>
      </c>
      <c r="H21" s="68">
        <v>16.624629080118694</v>
      </c>
    </row>
    <row r="22" spans="1:8" x14ac:dyDescent="0.25">
      <c r="A22" s="27" t="s">
        <v>840</v>
      </c>
      <c r="B22" s="68">
        <v>20.354096896628711</v>
      </c>
      <c r="C22" s="68">
        <v>20.135064935064936</v>
      </c>
      <c r="D22" s="68">
        <v>20.296195652173914</v>
      </c>
      <c r="E22" s="68">
        <v>20.113259668508288</v>
      </c>
      <c r="F22" s="68">
        <v>20.576671035386632</v>
      </c>
      <c r="G22" s="68">
        <v>20.419225634178904</v>
      </c>
      <c r="H22" s="68">
        <v>20.580732700135684</v>
      </c>
    </row>
    <row r="23" spans="1:8" x14ac:dyDescent="0.25">
      <c r="A23" s="27" t="s">
        <v>841</v>
      </c>
      <c r="B23" s="68">
        <v>22.064119538490637</v>
      </c>
      <c r="C23" s="68">
        <v>21.681564245810055</v>
      </c>
      <c r="D23" s="68">
        <v>21.560137457044675</v>
      </c>
      <c r="E23" s="68">
        <v>22.113053613053612</v>
      </c>
      <c r="F23" s="68">
        <v>22.092409240924091</v>
      </c>
      <c r="G23" s="68">
        <v>22.711864406779661</v>
      </c>
      <c r="H23" s="68">
        <v>22.22722029988466</v>
      </c>
    </row>
    <row r="24" spans="1:8" ht="13.5" thickBot="1" x14ac:dyDescent="0.3">
      <c r="A24" s="27" t="s">
        <v>842</v>
      </c>
      <c r="B24" s="68">
        <v>23.931946006749158</v>
      </c>
      <c r="C24" s="68">
        <v>23.951140065146578</v>
      </c>
      <c r="D24" s="68">
        <v>23.377104377104377</v>
      </c>
      <c r="E24" s="68">
        <v>23.774744027303754</v>
      </c>
      <c r="F24" s="68">
        <v>24.253378378378379</v>
      </c>
      <c r="G24" s="68">
        <v>24.265993265993266</v>
      </c>
      <c r="H24" s="68">
        <v>23.96875</v>
      </c>
    </row>
    <row r="25" spans="1:8" ht="15" customHeight="1" x14ac:dyDescent="0.25">
      <c r="A25" s="332" t="s">
        <v>262</v>
      </c>
      <c r="B25" s="332"/>
      <c r="C25" s="332"/>
      <c r="D25" s="332"/>
      <c r="E25" s="332"/>
      <c r="F25" s="332"/>
      <c r="G25" s="332"/>
      <c r="H25" s="332"/>
    </row>
    <row r="26" spans="1:8" x14ac:dyDescent="0.25">
      <c r="A26" s="27"/>
    </row>
    <row r="27" spans="1:8" x14ac:dyDescent="0.25">
      <c r="A27" s="27"/>
    </row>
    <row r="28" spans="1:8" x14ac:dyDescent="0.25">
      <c r="A28" s="27"/>
    </row>
    <row r="31" spans="1:8" x14ac:dyDescent="0.25">
      <c r="A31" s="27"/>
    </row>
    <row r="32" spans="1:8" x14ac:dyDescent="0.25">
      <c r="A32" s="27"/>
    </row>
    <row r="33" spans="1:8" x14ac:dyDescent="0.25">
      <c r="A33" s="27"/>
    </row>
    <row r="36" spans="1:8" hidden="1" x14ac:dyDescent="0.25"/>
    <row r="37" spans="1:8" hidden="1" x14ac:dyDescent="0.25"/>
    <row r="38" spans="1:8" ht="18" hidden="1" customHeight="1" x14ac:dyDescent="0.25">
      <c r="A38" s="164" t="s">
        <v>316</v>
      </c>
      <c r="B38" s="165" t="s">
        <v>188</v>
      </c>
      <c r="C38" s="165" t="s">
        <v>223</v>
      </c>
      <c r="D38" s="165" t="s">
        <v>224</v>
      </c>
      <c r="E38" s="165" t="s">
        <v>225</v>
      </c>
      <c r="F38" s="165" t="s">
        <v>226</v>
      </c>
      <c r="G38" s="165" t="s">
        <v>227</v>
      </c>
      <c r="H38" s="165" t="s">
        <v>228</v>
      </c>
    </row>
    <row r="39" spans="1:8" ht="18" hidden="1" customHeight="1" x14ac:dyDescent="0.25">
      <c r="B39" s="162"/>
      <c r="C39" s="162"/>
      <c r="D39" s="162"/>
      <c r="E39" s="162"/>
      <c r="F39" s="162"/>
      <c r="G39" s="162"/>
      <c r="H39" s="162"/>
    </row>
    <row r="40" spans="1:8" hidden="1" x14ac:dyDescent="0.25">
      <c r="A40" s="26" t="s">
        <v>188</v>
      </c>
      <c r="B40" s="25">
        <f>SUM(B41:B46)</f>
        <v>381114</v>
      </c>
      <c r="C40" s="25">
        <f t="shared" ref="C40:H40" si="2">SUM(C41:C46)</f>
        <v>65082</v>
      </c>
      <c r="D40" s="25">
        <f t="shared" si="2"/>
        <v>62599</v>
      </c>
      <c r="E40" s="25">
        <f t="shared" si="2"/>
        <v>61789</v>
      </c>
      <c r="F40" s="25">
        <f t="shared" si="2"/>
        <v>65000</v>
      </c>
      <c r="G40" s="25">
        <f t="shared" si="2"/>
        <v>64547</v>
      </c>
      <c r="H40" s="25">
        <f t="shared" si="2"/>
        <v>62097</v>
      </c>
    </row>
    <row r="41" spans="1:8" hidden="1" x14ac:dyDescent="0.25">
      <c r="A41" s="28" t="s">
        <v>837</v>
      </c>
      <c r="B41" s="7">
        <v>14341</v>
      </c>
      <c r="C41" s="7">
        <v>2486</v>
      </c>
      <c r="D41" s="7">
        <v>2453</v>
      </c>
      <c r="E41" s="7">
        <v>2363</v>
      </c>
      <c r="F41" s="7">
        <v>2362</v>
      </c>
      <c r="G41" s="7">
        <v>2385</v>
      </c>
      <c r="H41" s="7">
        <v>2292</v>
      </c>
    </row>
    <row r="42" spans="1:8" hidden="1" x14ac:dyDescent="0.25">
      <c r="A42" s="28" t="s">
        <v>887</v>
      </c>
      <c r="B42" s="7">
        <v>46018</v>
      </c>
      <c r="C42" s="7">
        <v>8043</v>
      </c>
      <c r="D42" s="7">
        <v>7796</v>
      </c>
      <c r="E42" s="7">
        <v>7488</v>
      </c>
      <c r="F42" s="7">
        <v>7795</v>
      </c>
      <c r="G42" s="7">
        <v>7638</v>
      </c>
      <c r="H42" s="7">
        <v>7258</v>
      </c>
    </row>
    <row r="43" spans="1:8" hidden="1" x14ac:dyDescent="0.25">
      <c r="A43" s="28" t="s">
        <v>888</v>
      </c>
      <c r="B43" s="7">
        <v>70385</v>
      </c>
      <c r="C43" s="7">
        <v>12291</v>
      </c>
      <c r="D43" s="7">
        <v>11647</v>
      </c>
      <c r="E43" s="7">
        <v>11437</v>
      </c>
      <c r="F43" s="7">
        <v>11882</v>
      </c>
      <c r="G43" s="7">
        <v>11923</v>
      </c>
      <c r="H43" s="7">
        <v>11205</v>
      </c>
    </row>
    <row r="44" spans="1:8" hidden="1" x14ac:dyDescent="0.25">
      <c r="A44" s="28" t="s">
        <v>889</v>
      </c>
      <c r="B44" s="7">
        <v>91166</v>
      </c>
      <c r="C44" s="7">
        <v>15504</v>
      </c>
      <c r="D44" s="7">
        <v>14938</v>
      </c>
      <c r="E44" s="7">
        <v>14562</v>
      </c>
      <c r="F44" s="7">
        <v>15700</v>
      </c>
      <c r="G44" s="7">
        <v>15294</v>
      </c>
      <c r="H44" s="7">
        <v>15168</v>
      </c>
    </row>
    <row r="45" spans="1:8" hidden="1" x14ac:dyDescent="0.25">
      <c r="A45" s="28" t="s">
        <v>890</v>
      </c>
      <c r="B45" s="7">
        <v>116653</v>
      </c>
      <c r="C45" s="7">
        <v>19405</v>
      </c>
      <c r="D45" s="7">
        <v>18822</v>
      </c>
      <c r="E45" s="7">
        <v>18973</v>
      </c>
      <c r="F45" s="7">
        <v>20082</v>
      </c>
      <c r="G45" s="7">
        <v>20100</v>
      </c>
      <c r="H45" s="7">
        <v>19271</v>
      </c>
    </row>
    <row r="46" spans="1:8" hidden="1" x14ac:dyDescent="0.25">
      <c r="A46" s="28" t="s">
        <v>891</v>
      </c>
      <c r="B46" s="7">
        <v>42551</v>
      </c>
      <c r="C46" s="7">
        <v>7353</v>
      </c>
      <c r="D46" s="7">
        <v>6943</v>
      </c>
      <c r="E46" s="7">
        <v>6966</v>
      </c>
      <c r="F46" s="7">
        <v>7179</v>
      </c>
      <c r="G46" s="7">
        <v>7207</v>
      </c>
      <c r="H46" s="7">
        <v>6903</v>
      </c>
    </row>
    <row r="47" spans="1:8" hidden="1" x14ac:dyDescent="0.25"/>
  </sheetData>
  <mergeCells count="7">
    <mergeCell ref="B17:H17"/>
    <mergeCell ref="A1:H1"/>
    <mergeCell ref="A2:H2"/>
    <mergeCell ref="A3:H3"/>
    <mergeCell ref="A4:H4"/>
    <mergeCell ref="A5:H5"/>
    <mergeCell ref="B8:H8"/>
  </mergeCells>
  <conditionalFormatting sqref="B9:H15">
    <cfRule type="cellIs" dxfId="2" priority="7" operator="equal">
      <formula>0</formula>
    </cfRule>
  </conditionalFormatting>
  <conditionalFormatting sqref="B18:H24">
    <cfRule type="cellIs" dxfId="1" priority="4" operator="equal">
      <formula>0</formula>
    </cfRule>
  </conditionalFormatting>
  <conditionalFormatting sqref="B40:H46">
    <cfRule type="cellIs" dxfId="0" priority="1" operator="equal">
      <formula>0</formula>
    </cfRule>
  </conditionalFormatting>
  <hyperlinks>
    <hyperlink ref="I2" location="Contenido!A1" display="Contenido" xr:uid="{BFF658E3-AD62-4843-8B26-B0728DCEC06B}"/>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62F71-2EA8-4360-8403-4765D92352BE}">
  <sheetPr codeName="Hoja21">
    <tabColor rgb="FFAFCAFF"/>
    <pageSetUpPr fitToPage="1"/>
  </sheetPr>
  <dimension ref="A1:P44"/>
  <sheetViews>
    <sheetView showGridLines="0" showOutlineSymbols="0" showWhiteSpace="0" workbookViewId="0">
      <selection activeCell="C35" sqref="C35"/>
    </sheetView>
  </sheetViews>
  <sheetFormatPr baseColWidth="10" defaultColWidth="11" defaultRowHeight="13" x14ac:dyDescent="0.25"/>
  <cols>
    <col min="1" max="1" width="18" style="173" customWidth="1"/>
    <col min="2" max="9" width="10.5" style="176" customWidth="1"/>
    <col min="10" max="10" width="11" style="60" customWidth="1"/>
    <col min="11" max="14" width="8.75" style="47" customWidth="1"/>
    <col min="15" max="16" width="8.75" style="8" customWidth="1"/>
    <col min="17" max="16384" width="11" style="8"/>
  </cols>
  <sheetData>
    <row r="1" spans="1:16" ht="14.5" x14ac:dyDescent="0.25">
      <c r="A1" s="416" t="s">
        <v>312</v>
      </c>
      <c r="B1" s="416"/>
      <c r="C1" s="416"/>
      <c r="D1" s="416"/>
      <c r="E1" s="416"/>
      <c r="F1" s="416"/>
      <c r="G1" s="416"/>
      <c r="H1" s="416"/>
      <c r="I1" s="416"/>
      <c r="J1" s="19"/>
    </row>
    <row r="2" spans="1:16" ht="15" customHeight="1" x14ac:dyDescent="0.25">
      <c r="A2" s="426" t="s">
        <v>219</v>
      </c>
      <c r="B2" s="426"/>
      <c r="C2" s="426"/>
      <c r="D2" s="426"/>
      <c r="E2" s="426"/>
      <c r="F2" s="426"/>
      <c r="G2" s="426"/>
      <c r="H2" s="426"/>
      <c r="I2" s="426"/>
      <c r="J2" s="91" t="s">
        <v>0</v>
      </c>
    </row>
    <row r="3" spans="1:16" ht="15" customHeight="1" x14ac:dyDescent="0.25">
      <c r="A3" s="416" t="s">
        <v>272</v>
      </c>
      <c r="B3" s="416"/>
      <c r="C3" s="416"/>
      <c r="D3" s="416"/>
      <c r="E3" s="416"/>
      <c r="F3" s="416"/>
      <c r="G3" s="416"/>
      <c r="H3" s="416"/>
      <c r="I3" s="416"/>
      <c r="J3" s="19"/>
    </row>
    <row r="4" spans="1:16" ht="14.5" x14ac:dyDescent="0.25">
      <c r="A4" s="416" t="s">
        <v>902</v>
      </c>
      <c r="B4" s="416"/>
      <c r="C4" s="416"/>
      <c r="D4" s="416"/>
      <c r="E4" s="416"/>
      <c r="F4" s="416"/>
      <c r="G4" s="416"/>
      <c r="H4" s="416"/>
      <c r="I4" s="416"/>
    </row>
    <row r="5" spans="1:16" ht="14.5" x14ac:dyDescent="0.25">
      <c r="A5" s="416" t="s">
        <v>909</v>
      </c>
      <c r="B5" s="416"/>
      <c r="C5" s="416"/>
      <c r="D5" s="416"/>
      <c r="E5" s="416"/>
      <c r="F5" s="416"/>
      <c r="G5" s="416"/>
      <c r="H5" s="416"/>
      <c r="I5" s="416"/>
      <c r="J5" s="5"/>
    </row>
    <row r="6" spans="1:16" ht="18.75" customHeight="1" x14ac:dyDescent="0.25">
      <c r="A6" s="431" t="s">
        <v>273</v>
      </c>
      <c r="B6" s="103"/>
      <c r="C6" s="103"/>
      <c r="D6" s="103"/>
      <c r="E6" s="432" t="s">
        <v>229</v>
      </c>
      <c r="F6" s="432"/>
      <c r="G6" s="432"/>
      <c r="H6" s="432"/>
      <c r="I6" s="103"/>
      <c r="J6" s="5"/>
    </row>
    <row r="7" spans="1:16" ht="27.5" x14ac:dyDescent="0.25">
      <c r="A7" s="431"/>
      <c r="B7" s="104" t="s">
        <v>188</v>
      </c>
      <c r="C7" s="105" t="s">
        <v>274</v>
      </c>
      <c r="D7" s="106" t="s">
        <v>30</v>
      </c>
      <c r="E7" s="106" t="s">
        <v>276</v>
      </c>
      <c r="F7" s="105" t="s">
        <v>277</v>
      </c>
      <c r="G7" s="105" t="s">
        <v>236</v>
      </c>
      <c r="H7" s="105" t="s">
        <v>247</v>
      </c>
      <c r="I7" s="107" t="s">
        <v>279</v>
      </c>
    </row>
    <row r="8" spans="1:16" x14ac:dyDescent="0.25">
      <c r="J8" s="5"/>
    </row>
    <row r="9" spans="1:16" s="54" customFormat="1" ht="14.25" customHeight="1" x14ac:dyDescent="0.25">
      <c r="A9" s="24" t="s">
        <v>188</v>
      </c>
      <c r="B9" s="325">
        <f>+C9+D9+E9+I9</f>
        <v>18818</v>
      </c>
      <c r="C9" s="325">
        <f t="shared" ref="C9:I9" si="0">SUM(C10:C22)</f>
        <v>1148</v>
      </c>
      <c r="D9" s="325">
        <f t="shared" si="0"/>
        <v>4704</v>
      </c>
      <c r="E9" s="325">
        <f t="shared" si="0"/>
        <v>12871</v>
      </c>
      <c r="F9" s="325">
        <f t="shared" si="0"/>
        <v>9770</v>
      </c>
      <c r="G9" s="325">
        <f t="shared" si="0"/>
        <v>2521</v>
      </c>
      <c r="H9" s="325">
        <f t="shared" si="0"/>
        <v>580</v>
      </c>
      <c r="I9" s="325">
        <f t="shared" si="0"/>
        <v>95</v>
      </c>
      <c r="J9" s="5"/>
      <c r="K9" s="207"/>
      <c r="L9" s="207"/>
      <c r="M9" s="207"/>
      <c r="N9" s="207"/>
      <c r="O9" s="207"/>
      <c r="P9" s="207"/>
    </row>
    <row r="10" spans="1:16" s="54" customFormat="1" ht="14.25" customHeight="1" x14ac:dyDescent="0.25">
      <c r="A10" s="27" t="s">
        <v>280</v>
      </c>
      <c r="B10" s="326">
        <v>2755</v>
      </c>
      <c r="C10" s="326">
        <v>259</v>
      </c>
      <c r="D10" s="326">
        <v>822</v>
      </c>
      <c r="E10" s="326">
        <f>SUM(F10:H10)</f>
        <v>1634</v>
      </c>
      <c r="F10" s="326">
        <v>310</v>
      </c>
      <c r="G10" s="326">
        <v>1324</v>
      </c>
      <c r="H10" s="326" t="s">
        <v>191</v>
      </c>
      <c r="I10" s="71">
        <v>40</v>
      </c>
      <c r="J10" s="5"/>
      <c r="K10" s="198"/>
      <c r="L10" s="198"/>
      <c r="M10" s="198"/>
      <c r="N10" s="198"/>
      <c r="O10" s="198"/>
      <c r="P10" s="198"/>
    </row>
    <row r="11" spans="1:16" s="54" customFormat="1" ht="14.25" customHeight="1" x14ac:dyDescent="0.25">
      <c r="A11" s="27" t="s">
        <v>281</v>
      </c>
      <c r="B11" s="326">
        <v>2240</v>
      </c>
      <c r="C11" s="326">
        <v>189</v>
      </c>
      <c r="D11" s="326">
        <v>898</v>
      </c>
      <c r="E11" s="326">
        <f>SUM(F11:H11)</f>
        <v>1153</v>
      </c>
      <c r="F11" s="326">
        <v>1153</v>
      </c>
      <c r="G11" s="326" t="s">
        <v>191</v>
      </c>
      <c r="H11" s="326" t="s">
        <v>191</v>
      </c>
      <c r="I11" s="71" t="s">
        <v>191</v>
      </c>
      <c r="J11" s="60"/>
      <c r="K11" s="198"/>
      <c r="L11" s="198"/>
      <c r="M11" s="198"/>
      <c r="N11" s="198"/>
      <c r="O11" s="198"/>
      <c r="P11" s="198"/>
    </row>
    <row r="12" spans="1:16" s="54" customFormat="1" ht="14.25" customHeight="1" x14ac:dyDescent="0.25">
      <c r="A12" s="27" t="s">
        <v>282</v>
      </c>
      <c r="B12" s="326">
        <v>1319</v>
      </c>
      <c r="C12" s="326">
        <v>107</v>
      </c>
      <c r="D12" s="326">
        <v>622</v>
      </c>
      <c r="E12" s="326">
        <f t="shared" ref="E12:E22" si="1">SUM(F12:H12)</f>
        <v>590</v>
      </c>
      <c r="F12" s="326">
        <v>590</v>
      </c>
      <c r="G12" s="326" t="s">
        <v>191</v>
      </c>
      <c r="H12" s="326" t="s">
        <v>191</v>
      </c>
      <c r="I12" s="71" t="s">
        <v>191</v>
      </c>
      <c r="J12" s="60"/>
      <c r="K12" s="198"/>
      <c r="L12" s="198"/>
      <c r="M12" s="198"/>
      <c r="N12" s="198"/>
      <c r="O12" s="198"/>
      <c r="P12" s="198"/>
    </row>
    <row r="13" spans="1:16" s="54" customFormat="1" ht="14.25" customHeight="1" x14ac:dyDescent="0.25">
      <c r="A13" s="27" t="s">
        <v>283</v>
      </c>
      <c r="B13" s="326">
        <v>717</v>
      </c>
      <c r="C13" s="326" t="s">
        <v>191</v>
      </c>
      <c r="D13" s="326" t="s">
        <v>191</v>
      </c>
      <c r="E13" s="326">
        <f t="shared" si="1"/>
        <v>717</v>
      </c>
      <c r="F13" s="326">
        <v>717</v>
      </c>
      <c r="G13" s="326" t="s">
        <v>191</v>
      </c>
      <c r="H13" s="326" t="s">
        <v>191</v>
      </c>
      <c r="I13" s="71" t="s">
        <v>191</v>
      </c>
      <c r="J13" s="60"/>
      <c r="K13" s="198"/>
      <c r="L13" s="198"/>
      <c r="M13" s="198"/>
      <c r="N13" s="198"/>
      <c r="O13" s="198"/>
      <c r="P13" s="198"/>
    </row>
    <row r="14" spans="1:16" s="54" customFormat="1" ht="14.25" customHeight="1" x14ac:dyDescent="0.25">
      <c r="A14" s="27" t="s">
        <v>285</v>
      </c>
      <c r="B14" s="326">
        <v>695</v>
      </c>
      <c r="C14" s="326">
        <v>74</v>
      </c>
      <c r="D14" s="326">
        <v>280</v>
      </c>
      <c r="E14" s="326">
        <f t="shared" si="1"/>
        <v>341</v>
      </c>
      <c r="F14" s="326">
        <v>341</v>
      </c>
      <c r="G14" s="326" t="s">
        <v>191</v>
      </c>
      <c r="H14" s="326" t="s">
        <v>191</v>
      </c>
      <c r="I14" s="71" t="s">
        <v>191</v>
      </c>
      <c r="K14" s="198"/>
      <c r="L14" s="198"/>
      <c r="M14" s="198"/>
      <c r="N14" s="198"/>
      <c r="O14" s="198"/>
      <c r="P14" s="198"/>
    </row>
    <row r="15" spans="1:16" s="54" customFormat="1" ht="14.25" customHeight="1" x14ac:dyDescent="0.25">
      <c r="A15" s="27" t="s">
        <v>287</v>
      </c>
      <c r="B15" s="326">
        <v>1084</v>
      </c>
      <c r="C15" s="326">
        <v>144</v>
      </c>
      <c r="D15" s="326">
        <v>583</v>
      </c>
      <c r="E15" s="326">
        <f>SUM(F15:H15)</f>
        <v>305</v>
      </c>
      <c r="F15" s="326">
        <v>305</v>
      </c>
      <c r="G15" s="326" t="s">
        <v>191</v>
      </c>
      <c r="H15" s="326" t="s">
        <v>191</v>
      </c>
      <c r="I15" s="71">
        <v>52</v>
      </c>
      <c r="K15" s="198"/>
      <c r="L15" s="198"/>
      <c r="M15" s="198"/>
      <c r="N15" s="198"/>
      <c r="O15" s="198"/>
      <c r="P15" s="198"/>
    </row>
    <row r="16" spans="1:16" s="54" customFormat="1" ht="14.25" customHeight="1" x14ac:dyDescent="0.25">
      <c r="A16" s="27" t="s">
        <v>288</v>
      </c>
      <c r="B16" s="326">
        <v>688</v>
      </c>
      <c r="C16" s="326">
        <v>68</v>
      </c>
      <c r="D16" s="326">
        <v>279</v>
      </c>
      <c r="E16" s="326">
        <f t="shared" si="1"/>
        <v>338</v>
      </c>
      <c r="F16" s="326">
        <v>338</v>
      </c>
      <c r="G16" s="326" t="s">
        <v>191</v>
      </c>
      <c r="H16" s="326" t="s">
        <v>191</v>
      </c>
      <c r="I16" s="71">
        <v>3</v>
      </c>
      <c r="K16" s="198"/>
      <c r="L16" s="198"/>
      <c r="M16" s="198"/>
      <c r="N16" s="198"/>
      <c r="O16" s="198"/>
      <c r="P16" s="198"/>
    </row>
    <row r="17" spans="1:16" s="54" customFormat="1" ht="14.25" customHeight="1" x14ac:dyDescent="0.25">
      <c r="A17" s="27" t="s">
        <v>289</v>
      </c>
      <c r="B17" s="326">
        <v>726</v>
      </c>
      <c r="C17" s="326">
        <v>54</v>
      </c>
      <c r="D17" s="326">
        <v>250</v>
      </c>
      <c r="E17" s="326">
        <f t="shared" si="1"/>
        <v>422</v>
      </c>
      <c r="F17" s="326">
        <v>422</v>
      </c>
      <c r="G17" s="326" t="s">
        <v>191</v>
      </c>
      <c r="H17" s="326" t="s">
        <v>191</v>
      </c>
      <c r="I17" s="71" t="s">
        <v>191</v>
      </c>
      <c r="K17" s="198"/>
      <c r="L17" s="198"/>
      <c r="M17" s="198"/>
      <c r="N17" s="198"/>
      <c r="O17" s="198"/>
      <c r="P17" s="198"/>
    </row>
    <row r="18" spans="1:16" s="54" customFormat="1" ht="14.25" customHeight="1" x14ac:dyDescent="0.25">
      <c r="A18" s="27" t="s">
        <v>291</v>
      </c>
      <c r="B18" s="326">
        <v>4138</v>
      </c>
      <c r="C18" s="326">
        <v>59</v>
      </c>
      <c r="D18" s="326" t="s">
        <v>191</v>
      </c>
      <c r="E18" s="326">
        <f t="shared" si="1"/>
        <v>4079</v>
      </c>
      <c r="F18" s="326">
        <v>2302</v>
      </c>
      <c r="G18" s="326">
        <v>1197</v>
      </c>
      <c r="H18" s="326">
        <v>580</v>
      </c>
      <c r="I18" s="87" t="s">
        <v>191</v>
      </c>
      <c r="K18" s="198"/>
      <c r="L18" s="198"/>
      <c r="M18" s="198"/>
      <c r="N18" s="198"/>
      <c r="O18" s="198"/>
      <c r="P18" s="198"/>
    </row>
    <row r="19" spans="1:16" s="54" customFormat="1" ht="14.25" customHeight="1" x14ac:dyDescent="0.25">
      <c r="A19" s="27" t="s">
        <v>292</v>
      </c>
      <c r="B19" s="326">
        <v>342</v>
      </c>
      <c r="C19" s="326">
        <v>55</v>
      </c>
      <c r="D19" s="326">
        <v>287</v>
      </c>
      <c r="E19" s="326">
        <f t="shared" si="1"/>
        <v>0</v>
      </c>
      <c r="F19" s="326" t="s">
        <v>191</v>
      </c>
      <c r="G19" s="326" t="s">
        <v>191</v>
      </c>
      <c r="H19" s="326" t="s">
        <v>191</v>
      </c>
      <c r="I19" s="87" t="s">
        <v>191</v>
      </c>
      <c r="J19" s="202"/>
      <c r="K19" s="198"/>
      <c r="L19" s="198"/>
      <c r="M19" s="198"/>
      <c r="N19" s="198"/>
      <c r="O19" s="198"/>
      <c r="P19" s="198"/>
    </row>
    <row r="20" spans="1:16" s="54" customFormat="1" ht="14.25" customHeight="1" x14ac:dyDescent="0.25">
      <c r="A20" s="27" t="s">
        <v>293</v>
      </c>
      <c r="B20" s="326">
        <v>2908</v>
      </c>
      <c r="C20" s="326">
        <v>44</v>
      </c>
      <c r="D20" s="326">
        <v>210</v>
      </c>
      <c r="E20" s="326">
        <f t="shared" si="1"/>
        <v>2654</v>
      </c>
      <c r="F20" s="326">
        <v>2654</v>
      </c>
      <c r="G20" s="326" t="s">
        <v>191</v>
      </c>
      <c r="H20" s="326" t="s">
        <v>191</v>
      </c>
      <c r="I20" s="87" t="s">
        <v>191</v>
      </c>
      <c r="K20" s="198"/>
      <c r="L20" s="198"/>
      <c r="M20" s="198"/>
      <c r="N20" s="198"/>
      <c r="O20" s="198"/>
      <c r="P20" s="198"/>
    </row>
    <row r="21" spans="1:16" s="54" customFormat="1" ht="14.25" customHeight="1" x14ac:dyDescent="0.25">
      <c r="A21" s="27" t="s">
        <v>296</v>
      </c>
      <c r="B21" s="326">
        <v>479</v>
      </c>
      <c r="C21" s="326">
        <v>49</v>
      </c>
      <c r="D21" s="326">
        <v>147</v>
      </c>
      <c r="E21" s="326">
        <f t="shared" si="1"/>
        <v>283</v>
      </c>
      <c r="F21" s="326">
        <v>283</v>
      </c>
      <c r="G21" s="326" t="s">
        <v>191</v>
      </c>
      <c r="H21" s="326" t="s">
        <v>191</v>
      </c>
      <c r="I21" s="338" t="s">
        <v>191</v>
      </c>
      <c r="K21" s="198"/>
      <c r="L21" s="198"/>
      <c r="M21" s="198"/>
      <c r="N21" s="198"/>
      <c r="O21" s="198"/>
      <c r="P21" s="198"/>
    </row>
    <row r="22" spans="1:16" s="54" customFormat="1" ht="14.25" customHeight="1" thickBot="1" x14ac:dyDescent="0.3">
      <c r="A22" s="27" t="s">
        <v>299</v>
      </c>
      <c r="B22" s="326">
        <v>727</v>
      </c>
      <c r="C22" s="326">
        <v>46</v>
      </c>
      <c r="D22" s="326">
        <v>326</v>
      </c>
      <c r="E22" s="326">
        <f t="shared" si="1"/>
        <v>355</v>
      </c>
      <c r="F22" s="326">
        <v>355</v>
      </c>
      <c r="G22" s="326" t="s">
        <v>191</v>
      </c>
      <c r="H22" s="326" t="s">
        <v>191</v>
      </c>
      <c r="I22" s="338" t="s">
        <v>191</v>
      </c>
      <c r="K22" s="198"/>
      <c r="L22" s="198"/>
      <c r="M22" s="198"/>
      <c r="N22" s="198"/>
      <c r="O22" s="198"/>
      <c r="P22" s="198"/>
    </row>
    <row r="23" spans="1:16" ht="15" customHeight="1" x14ac:dyDescent="0.25">
      <c r="A23" s="415" t="s">
        <v>307</v>
      </c>
      <c r="B23" s="415"/>
      <c r="C23" s="415"/>
      <c r="D23" s="415"/>
      <c r="E23" s="415"/>
      <c r="F23" s="415"/>
      <c r="G23" s="415"/>
      <c r="H23" s="415"/>
      <c r="I23" s="415"/>
      <c r="J23" s="202"/>
    </row>
    <row r="24" spans="1:16" ht="15" customHeight="1" x14ac:dyDescent="0.25">
      <c r="A24" s="433" t="s">
        <v>308</v>
      </c>
      <c r="B24" s="433"/>
      <c r="C24" s="433"/>
      <c r="D24" s="433"/>
      <c r="E24" s="433"/>
      <c r="F24" s="433"/>
      <c r="G24" s="433"/>
      <c r="H24" s="433"/>
      <c r="I24" s="433"/>
      <c r="J24" s="54"/>
    </row>
    <row r="25" spans="1:16" ht="30" customHeight="1" x14ac:dyDescent="0.25">
      <c r="A25" s="414" t="s">
        <v>309</v>
      </c>
      <c r="B25" s="414"/>
      <c r="C25" s="414"/>
      <c r="D25" s="414"/>
      <c r="E25" s="414"/>
      <c r="F25" s="414"/>
      <c r="G25" s="414"/>
      <c r="H25" s="414"/>
      <c r="I25" s="414"/>
      <c r="J25" s="54"/>
    </row>
    <row r="26" spans="1:16" s="60" customFormat="1" ht="15" customHeight="1" x14ac:dyDescent="0.25">
      <c r="A26" s="179" t="s">
        <v>262</v>
      </c>
      <c r="B26" s="206"/>
      <c r="C26" s="206"/>
      <c r="D26" s="206"/>
      <c r="E26" s="206"/>
      <c r="F26" s="206"/>
      <c r="G26" s="206"/>
      <c r="H26" s="206"/>
      <c r="I26" s="206"/>
      <c r="J26" s="54"/>
      <c r="K26" s="206"/>
      <c r="L26" s="206"/>
      <c r="M26" s="206"/>
      <c r="N26" s="206"/>
      <c r="O26" s="206"/>
      <c r="P26" s="206"/>
    </row>
    <row r="27" spans="1:16" x14ac:dyDescent="0.25">
      <c r="B27" s="303"/>
      <c r="C27" s="303"/>
      <c r="D27" s="303"/>
      <c r="E27" s="303"/>
      <c r="F27" s="303"/>
      <c r="G27" s="303"/>
      <c r="H27" s="303"/>
      <c r="I27" s="303"/>
      <c r="J27" s="54"/>
    </row>
    <row r="28" spans="1:16" x14ac:dyDescent="0.25">
      <c r="B28" s="303"/>
      <c r="C28" s="303"/>
      <c r="D28" s="303"/>
      <c r="E28" s="303"/>
      <c r="F28" s="303"/>
      <c r="G28" s="303"/>
      <c r="H28" s="303"/>
      <c r="I28" s="303"/>
      <c r="J28" s="54"/>
    </row>
    <row r="29" spans="1:16" x14ac:dyDescent="0.25">
      <c r="B29" s="303"/>
      <c r="C29" s="303"/>
      <c r="D29" s="303"/>
      <c r="E29" s="303"/>
      <c r="F29" s="303"/>
      <c r="G29" s="303"/>
      <c r="H29" s="303"/>
      <c r="I29" s="303"/>
      <c r="J29" s="54"/>
    </row>
    <row r="30" spans="1:16" x14ac:dyDescent="0.25">
      <c r="B30" s="303"/>
      <c r="C30" s="303"/>
      <c r="D30" s="303"/>
      <c r="E30" s="303"/>
      <c r="F30" s="303"/>
      <c r="G30" s="303"/>
      <c r="H30" s="303"/>
      <c r="I30" s="303"/>
      <c r="J30" s="54"/>
    </row>
    <row r="31" spans="1:16" x14ac:dyDescent="0.25">
      <c r="B31" s="303"/>
      <c r="C31" s="303"/>
      <c r="D31" s="303"/>
      <c r="E31" s="303"/>
      <c r="F31" s="303"/>
      <c r="G31" s="303"/>
      <c r="H31" s="303"/>
      <c r="I31" s="303"/>
      <c r="J31" s="54"/>
    </row>
    <row r="32" spans="1:16" x14ac:dyDescent="0.25">
      <c r="B32" s="303"/>
      <c r="C32" s="303"/>
      <c r="D32" s="303"/>
      <c r="E32" s="303"/>
      <c r="F32" s="303"/>
      <c r="G32" s="303"/>
      <c r="H32" s="303"/>
      <c r="I32" s="303"/>
      <c r="J32" s="54"/>
    </row>
    <row r="33" spans="2:10" x14ac:dyDescent="0.25">
      <c r="B33" s="303"/>
      <c r="C33" s="303"/>
      <c r="D33" s="303"/>
      <c r="E33" s="303"/>
      <c r="F33" s="303"/>
      <c r="G33" s="303"/>
      <c r="H33" s="303"/>
      <c r="I33" s="303"/>
      <c r="J33" s="54"/>
    </row>
    <row r="34" spans="2:10" x14ac:dyDescent="0.25">
      <c r="B34" s="303"/>
      <c r="C34" s="303"/>
      <c r="D34" s="303"/>
      <c r="E34" s="303"/>
      <c r="F34" s="303"/>
      <c r="G34" s="303"/>
      <c r="H34" s="303"/>
      <c r="I34" s="303"/>
      <c r="J34" s="54"/>
    </row>
    <row r="35" spans="2:10" x14ac:dyDescent="0.25">
      <c r="J35" s="54"/>
    </row>
    <row r="36" spans="2:10" x14ac:dyDescent="0.25">
      <c r="J36" s="54"/>
    </row>
    <row r="37" spans="2:10" x14ac:dyDescent="0.25">
      <c r="J37" s="54"/>
    </row>
    <row r="38" spans="2:10" x14ac:dyDescent="0.25">
      <c r="J38" s="54"/>
    </row>
    <row r="39" spans="2:10" x14ac:dyDescent="0.25">
      <c r="J39" s="54"/>
    </row>
    <row r="40" spans="2:10" x14ac:dyDescent="0.25">
      <c r="J40" s="54"/>
    </row>
    <row r="41" spans="2:10" x14ac:dyDescent="0.25">
      <c r="J41" s="202"/>
    </row>
    <row r="42" spans="2:10" x14ac:dyDescent="0.25">
      <c r="J42" s="54"/>
    </row>
    <row r="43" spans="2:10" x14ac:dyDescent="0.25">
      <c r="J43" s="54"/>
    </row>
    <row r="44" spans="2:10" x14ac:dyDescent="0.25">
      <c r="J44" s="54"/>
    </row>
  </sheetData>
  <mergeCells count="10">
    <mergeCell ref="A25:I25"/>
    <mergeCell ref="A1:I1"/>
    <mergeCell ref="A2:I2"/>
    <mergeCell ref="A3:I3"/>
    <mergeCell ref="A4:I4"/>
    <mergeCell ref="A5:I5"/>
    <mergeCell ref="A6:A7"/>
    <mergeCell ref="E6:H6"/>
    <mergeCell ref="A23:I23"/>
    <mergeCell ref="A24:I24"/>
  </mergeCells>
  <conditionalFormatting sqref="B9:I22">
    <cfRule type="cellIs" dxfId="265" priority="1" operator="equal">
      <formula>0</formula>
    </cfRule>
  </conditionalFormatting>
  <hyperlinks>
    <hyperlink ref="J2" location="Contenido!A1" display="Contenido" xr:uid="{AAE12DEA-6816-42AB-8CBB-8EA0458D0699}"/>
  </hyperlinks>
  <printOptions horizontalCentered="1"/>
  <pageMargins left="0.39370078740157483" right="0.39370078740157483" top="0.39370078740157483" bottom="0.39370078740157483" header="0.31496062992125984" footer="0.31496062992125984"/>
  <pageSetup paperSize="172" orientation="landscape" r:id="rId1"/>
  <ignoredErrors>
    <ignoredError sqref="E10:E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1C82-E910-4DD0-9F39-FA52386BD5FE}">
  <sheetPr codeName="Hoja22">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21</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8D9B7E08-049D-4A7A-86AE-75841143D039}"/>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CFA3-05F7-4DCE-A058-97C5BEC51136}">
  <sheetPr codeName="Hoja23">
    <tabColor rgb="FFAFCAFF"/>
    <pageSetUpPr fitToPage="1"/>
  </sheetPr>
  <dimension ref="A1:Y44"/>
  <sheetViews>
    <sheetView showGridLines="0" showOutlineSymbols="0" showWhiteSpace="0" workbookViewId="0">
      <selection activeCell="C35" sqref="C35"/>
    </sheetView>
  </sheetViews>
  <sheetFormatPr baseColWidth="10" defaultColWidth="16.75" defaultRowHeight="13" x14ac:dyDescent="0.25"/>
  <cols>
    <col min="1" max="1" width="24.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16384" width="16.75" style="8"/>
  </cols>
  <sheetData>
    <row r="1" spans="1:25" ht="15" customHeight="1" x14ac:dyDescent="0.25">
      <c r="A1" s="436" t="s">
        <v>313</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5" ht="14.5" x14ac:dyDescent="0.25">
      <c r="A3" s="437" t="s">
        <v>315</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row>
    <row r="5" spans="1:25" ht="18.75" customHeight="1" x14ac:dyDescent="0.25">
      <c r="A5" s="438" t="s">
        <v>316</v>
      </c>
      <c r="B5" s="108"/>
      <c r="C5" s="108"/>
      <c r="D5" s="108"/>
      <c r="E5" s="108"/>
      <c r="F5" s="435" t="s">
        <v>317</v>
      </c>
      <c r="G5" s="435"/>
      <c r="H5" s="435"/>
      <c r="I5" s="435"/>
      <c r="J5" s="435"/>
      <c r="K5" s="435"/>
      <c r="L5" s="435"/>
      <c r="M5" s="435"/>
      <c r="N5" s="435"/>
      <c r="O5" s="435"/>
      <c r="P5" s="435"/>
      <c r="Q5" s="435"/>
      <c r="R5" s="435"/>
      <c r="S5" s="435"/>
      <c r="T5" s="435"/>
      <c r="U5" s="108"/>
      <c r="V5" s="109"/>
      <c r="W5" s="110"/>
      <c r="X5" s="110"/>
      <c r="Y5" s="5"/>
    </row>
    <row r="6" spans="1:25" s="6" customFormat="1" ht="18.75" customHeight="1" x14ac:dyDescent="0.25">
      <c r="A6" s="438"/>
      <c r="B6" s="435" t="s">
        <v>188</v>
      </c>
      <c r="C6" s="435"/>
      <c r="D6" s="435"/>
      <c r="E6" s="110"/>
      <c r="F6" s="434" t="s">
        <v>318</v>
      </c>
      <c r="G6" s="434"/>
      <c r="H6" s="434"/>
      <c r="I6" s="110"/>
      <c r="J6" s="434" t="s">
        <v>319</v>
      </c>
      <c r="K6" s="434"/>
      <c r="L6" s="434"/>
      <c r="M6" s="110"/>
      <c r="N6" s="434" t="s">
        <v>320</v>
      </c>
      <c r="O6" s="434"/>
      <c r="P6" s="434"/>
      <c r="Q6" s="110"/>
      <c r="R6" s="434" t="s">
        <v>321</v>
      </c>
      <c r="S6" s="434"/>
      <c r="T6" s="434"/>
      <c r="U6" s="110"/>
      <c r="V6" s="435" t="s">
        <v>322</v>
      </c>
      <c r="W6" s="435"/>
      <c r="X6" s="435"/>
      <c r="Y6" s="5"/>
    </row>
    <row r="7" spans="1:25"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60"/>
    </row>
    <row r="8" spans="1:25" s="6" customFormat="1" x14ac:dyDescent="0.25">
      <c r="A8" s="161"/>
      <c r="B8" s="339"/>
      <c r="C8" s="339"/>
      <c r="D8" s="339"/>
      <c r="E8" s="259"/>
      <c r="G8" s="259"/>
      <c r="H8" s="259"/>
      <c r="I8" s="259"/>
      <c r="J8" s="259"/>
      <c r="K8" s="259"/>
      <c r="L8" s="259"/>
      <c r="M8" s="259"/>
      <c r="N8" s="259"/>
      <c r="O8" s="259"/>
      <c r="P8" s="259"/>
      <c r="Q8" s="259"/>
      <c r="R8" s="259"/>
      <c r="S8" s="259"/>
      <c r="T8" s="259"/>
      <c r="U8" s="259"/>
      <c r="V8" s="259"/>
      <c r="W8" s="259"/>
      <c r="X8" s="259"/>
      <c r="Y8" s="5"/>
    </row>
    <row r="9" spans="1:25" s="6" customFormat="1" x14ac:dyDescent="0.25">
      <c r="A9" s="157" t="s">
        <v>188</v>
      </c>
      <c r="B9" s="70">
        <f>SUM(B10:B12)</f>
        <v>118950</v>
      </c>
      <c r="C9" s="70">
        <f t="shared" ref="C9" si="0">SUM(C10:C12)</f>
        <v>60099</v>
      </c>
      <c r="D9" s="70">
        <f t="shared" ref="D9" si="1">SUM(D10:D12)</f>
        <v>58851</v>
      </c>
      <c r="E9" s="70"/>
      <c r="F9" s="70">
        <f t="shared" ref="F9" si="2">SUM(F10:F12)</f>
        <v>1005</v>
      </c>
      <c r="G9" s="70">
        <f t="shared" ref="G9" si="3">SUM(G10:G12)</f>
        <v>516</v>
      </c>
      <c r="H9" s="70">
        <f t="shared" ref="H9" si="4">SUM(H10:H12)</f>
        <v>489</v>
      </c>
      <c r="I9" s="70"/>
      <c r="J9" s="70">
        <f t="shared" ref="J9" si="5">SUM(J10:J12)</f>
        <v>1658</v>
      </c>
      <c r="K9" s="70">
        <f t="shared" ref="K9" si="6">SUM(K10:K12)</f>
        <v>823</v>
      </c>
      <c r="L9" s="70">
        <f t="shared" ref="L9" si="7">SUM(L10:L12)</f>
        <v>835</v>
      </c>
      <c r="M9" s="70"/>
      <c r="N9" s="70">
        <f t="shared" ref="N9" si="8">SUM(N10:N12)</f>
        <v>3039</v>
      </c>
      <c r="O9" s="70">
        <f t="shared" ref="O9" si="9">SUM(O10:O12)</f>
        <v>1550</v>
      </c>
      <c r="P9" s="70">
        <f t="shared" ref="P9" si="10">SUM(P10:P12)</f>
        <v>1489</v>
      </c>
      <c r="Q9" s="70"/>
      <c r="R9" s="70">
        <f t="shared" ref="R9" si="11">SUM(R10:R12)</f>
        <v>53410</v>
      </c>
      <c r="S9" s="70">
        <f t="shared" ref="S9" si="12">SUM(S10:S12)</f>
        <v>26913</v>
      </c>
      <c r="T9" s="70">
        <f t="shared" ref="T9" si="13">SUM(T10:T12)</f>
        <v>26497</v>
      </c>
      <c r="U9" s="70"/>
      <c r="V9" s="70">
        <f t="shared" ref="V9" si="14">SUM(V10:V12)</f>
        <v>59838</v>
      </c>
      <c r="W9" s="70">
        <f t="shared" ref="W9" si="15">SUM(W10:W12)</f>
        <v>30297</v>
      </c>
      <c r="X9" s="70">
        <f t="shared" ref="X9" si="16">SUM(X10:X12)</f>
        <v>29541</v>
      </c>
      <c r="Y9" s="5"/>
    </row>
    <row r="10" spans="1:25" x14ac:dyDescent="0.25">
      <c r="A10" s="27" t="s">
        <v>255</v>
      </c>
      <c r="B10" s="71">
        <f>+F10+J10+N10+R10+V10</f>
        <v>98204</v>
      </c>
      <c r="C10" s="71">
        <f t="shared" ref="C10:C12" si="17">+G10+K10+O10+S10+W10</f>
        <v>49666</v>
      </c>
      <c r="D10" s="71">
        <f t="shared" ref="D10:D12" si="18">+H10+L10+P10+T10+X10</f>
        <v>48538</v>
      </c>
      <c r="E10" s="71"/>
      <c r="F10" s="71">
        <f>+F15+F20</f>
        <v>40</v>
      </c>
      <c r="G10" s="71">
        <f t="shared" ref="G10:H11" si="19">+G15+G20</f>
        <v>14</v>
      </c>
      <c r="H10" s="71">
        <f t="shared" si="19"/>
        <v>26</v>
      </c>
      <c r="I10" s="71"/>
      <c r="J10" s="71">
        <f>+J15+J20</f>
        <v>10</v>
      </c>
      <c r="K10" s="71">
        <f t="shared" ref="K10:L10" si="20">+K15+K20</f>
        <v>5</v>
      </c>
      <c r="L10" s="71">
        <f t="shared" si="20"/>
        <v>5</v>
      </c>
      <c r="M10" s="71"/>
      <c r="N10" s="71">
        <f>+N15+N20</f>
        <v>11</v>
      </c>
      <c r="O10" s="71">
        <f t="shared" ref="O10:P10" si="21">+O15+O20</f>
        <v>4</v>
      </c>
      <c r="P10" s="71">
        <f t="shared" si="21"/>
        <v>7</v>
      </c>
      <c r="Q10" s="71"/>
      <c r="R10" s="71">
        <f>+R15+R20</f>
        <v>46059</v>
      </c>
      <c r="S10" s="71">
        <f t="shared" ref="S10:T10" si="22">+S15+S20</f>
        <v>23206</v>
      </c>
      <c r="T10" s="71">
        <f t="shared" si="22"/>
        <v>22853</v>
      </c>
      <c r="U10" s="71"/>
      <c r="V10" s="71">
        <f>+V15+V20</f>
        <v>52084</v>
      </c>
      <c r="W10" s="71">
        <f t="shared" ref="W10:X10" si="23">+W15+W20</f>
        <v>26437</v>
      </c>
      <c r="X10" s="71">
        <f t="shared" si="23"/>
        <v>25647</v>
      </c>
      <c r="Y10" s="5"/>
    </row>
    <row r="11" spans="1:25" x14ac:dyDescent="0.25">
      <c r="A11" s="27" t="s">
        <v>256</v>
      </c>
      <c r="B11" s="71">
        <f t="shared" ref="B11:B12" si="24">+F11+J11+N11+R11+V11</f>
        <v>19598</v>
      </c>
      <c r="C11" s="71">
        <f t="shared" si="17"/>
        <v>9905</v>
      </c>
      <c r="D11" s="71">
        <f t="shared" si="18"/>
        <v>9693</v>
      </c>
      <c r="E11" s="71"/>
      <c r="F11" s="71">
        <f>+F16+F21</f>
        <v>956</v>
      </c>
      <c r="G11" s="71">
        <f t="shared" si="19"/>
        <v>495</v>
      </c>
      <c r="H11" s="71">
        <f t="shared" si="19"/>
        <v>461</v>
      </c>
      <c r="I11" s="71"/>
      <c r="J11" s="71">
        <f>+J16+J21</f>
        <v>1633</v>
      </c>
      <c r="K11" s="71">
        <f t="shared" ref="K11:L11" si="25">+K16+K21</f>
        <v>811</v>
      </c>
      <c r="L11" s="71">
        <f t="shared" si="25"/>
        <v>822</v>
      </c>
      <c r="M11" s="71"/>
      <c r="N11" s="71">
        <f>+N16+N21</f>
        <v>2916</v>
      </c>
      <c r="O11" s="71">
        <f t="shared" ref="O11:P11" si="26">+O16+O21</f>
        <v>1487</v>
      </c>
      <c r="P11" s="71">
        <f t="shared" si="26"/>
        <v>1429</v>
      </c>
      <c r="Q11" s="71"/>
      <c r="R11" s="71">
        <f>+R16+R21</f>
        <v>6902</v>
      </c>
      <c r="S11" s="71">
        <f t="shared" ref="S11:T11" si="27">+S16+S21</f>
        <v>3508</v>
      </c>
      <c r="T11" s="71">
        <f t="shared" si="27"/>
        <v>3394</v>
      </c>
      <c r="U11" s="71"/>
      <c r="V11" s="71">
        <f>+V16+V21</f>
        <v>7191</v>
      </c>
      <c r="W11" s="71">
        <f t="shared" ref="W11:X11" si="28">+W16+W21</f>
        <v>3604</v>
      </c>
      <c r="X11" s="71">
        <f t="shared" si="28"/>
        <v>3587</v>
      </c>
    </row>
    <row r="12" spans="1:25" x14ac:dyDescent="0.25">
      <c r="A12" s="27" t="s">
        <v>257</v>
      </c>
      <c r="B12" s="71">
        <f t="shared" si="24"/>
        <v>1148</v>
      </c>
      <c r="C12" s="71">
        <f t="shared" si="17"/>
        <v>528</v>
      </c>
      <c r="D12" s="71">
        <f t="shared" si="18"/>
        <v>620</v>
      </c>
      <c r="E12" s="71"/>
      <c r="F12" s="71">
        <f>+F17</f>
        <v>9</v>
      </c>
      <c r="G12" s="71">
        <f t="shared" ref="G12:H12" si="29">+G17</f>
        <v>7</v>
      </c>
      <c r="H12" s="71">
        <f t="shared" si="29"/>
        <v>2</v>
      </c>
      <c r="I12" s="71"/>
      <c r="J12" s="71">
        <f>+J17</f>
        <v>15</v>
      </c>
      <c r="K12" s="71">
        <f t="shared" ref="K12:L12" si="30">+K17</f>
        <v>7</v>
      </c>
      <c r="L12" s="71">
        <f t="shared" si="30"/>
        <v>8</v>
      </c>
      <c r="M12" s="71"/>
      <c r="N12" s="71">
        <f>+N17</f>
        <v>112</v>
      </c>
      <c r="O12" s="71">
        <f t="shared" ref="O12:P12" si="31">+O17</f>
        <v>59</v>
      </c>
      <c r="P12" s="71">
        <f t="shared" si="31"/>
        <v>53</v>
      </c>
      <c r="Q12" s="71"/>
      <c r="R12" s="71">
        <f>+R17</f>
        <v>449</v>
      </c>
      <c r="S12" s="71">
        <f t="shared" ref="S12:T12" si="32">+S17</f>
        <v>199</v>
      </c>
      <c r="T12" s="71">
        <f t="shared" si="32"/>
        <v>250</v>
      </c>
      <c r="U12" s="71"/>
      <c r="V12" s="71">
        <f>+V17</f>
        <v>563</v>
      </c>
      <c r="W12" s="71">
        <f t="shared" ref="W12:X12" si="33">+W17</f>
        <v>256</v>
      </c>
      <c r="X12" s="71">
        <f t="shared" si="33"/>
        <v>307</v>
      </c>
    </row>
    <row r="13" spans="1:25" x14ac:dyDescent="0.25">
      <c r="B13" s="85"/>
      <c r="C13" s="85"/>
      <c r="D13" s="85"/>
      <c r="E13" s="85"/>
      <c r="F13" s="85"/>
      <c r="G13" s="85"/>
      <c r="H13" s="85"/>
      <c r="I13" s="85"/>
      <c r="J13" s="85"/>
      <c r="K13" s="85"/>
      <c r="L13" s="85"/>
      <c r="M13" s="85"/>
      <c r="N13" s="85"/>
      <c r="O13" s="85"/>
      <c r="P13" s="85"/>
      <c r="Q13" s="85"/>
      <c r="R13" s="85"/>
      <c r="S13" s="85"/>
      <c r="T13" s="85"/>
      <c r="U13" s="85"/>
      <c r="V13" s="85"/>
      <c r="W13" s="85"/>
      <c r="X13" s="85"/>
    </row>
    <row r="14" spans="1:25" s="6" customFormat="1" x14ac:dyDescent="0.25">
      <c r="A14" s="157" t="s">
        <v>323</v>
      </c>
      <c r="B14" s="70">
        <f>SUM(B15:B17)</f>
        <v>79844</v>
      </c>
      <c r="C14" s="70">
        <f t="shared" ref="C14" si="34">SUM(C15:C17)</f>
        <v>40142</v>
      </c>
      <c r="D14" s="70">
        <f t="shared" ref="D14" si="35">SUM(D15:D17)</f>
        <v>39702</v>
      </c>
      <c r="E14" s="70"/>
      <c r="F14" s="70">
        <f t="shared" ref="F14" si="36">SUM(F15:F17)</f>
        <v>972</v>
      </c>
      <c r="G14" s="70">
        <f t="shared" ref="G14" si="37">SUM(G15:G17)</f>
        <v>497</v>
      </c>
      <c r="H14" s="70">
        <f t="shared" ref="H14" si="38">SUM(H15:H17)</f>
        <v>475</v>
      </c>
      <c r="I14" s="70"/>
      <c r="J14" s="70">
        <f t="shared" ref="J14" si="39">SUM(J15:J17)</f>
        <v>1592</v>
      </c>
      <c r="K14" s="70">
        <f t="shared" ref="K14" si="40">SUM(K15:K17)</f>
        <v>782</v>
      </c>
      <c r="L14" s="70">
        <f t="shared" ref="L14" si="41">SUM(L15:L17)</f>
        <v>810</v>
      </c>
      <c r="M14" s="70"/>
      <c r="N14" s="70">
        <f t="shared" ref="N14" si="42">SUM(N15:N17)</f>
        <v>2903</v>
      </c>
      <c r="O14" s="70">
        <f t="shared" ref="O14" si="43">SUM(O15:O17)</f>
        <v>1481</v>
      </c>
      <c r="P14" s="70">
        <f t="shared" ref="P14" si="44">SUM(P15:P17)</f>
        <v>1422</v>
      </c>
      <c r="Q14" s="70"/>
      <c r="R14" s="70">
        <f t="shared" ref="R14" si="45">SUM(R15:R17)</f>
        <v>35139</v>
      </c>
      <c r="S14" s="70">
        <f t="shared" ref="S14" si="46">SUM(S15:S17)</f>
        <v>17650</v>
      </c>
      <c r="T14" s="70">
        <f t="shared" ref="T14" si="47">SUM(T15:T17)</f>
        <v>17489</v>
      </c>
      <c r="U14" s="70"/>
      <c r="V14" s="70">
        <f t="shared" ref="V14" si="48">SUM(V15:V17)</f>
        <v>39238</v>
      </c>
      <c r="W14" s="70">
        <f t="shared" ref="W14" si="49">SUM(W15:W17)</f>
        <v>19732</v>
      </c>
      <c r="X14" s="70">
        <f t="shared" ref="X14" si="50">SUM(X15:X17)</f>
        <v>19506</v>
      </c>
      <c r="Y14" s="54"/>
    </row>
    <row r="15" spans="1:25" x14ac:dyDescent="0.25">
      <c r="A15" s="27" t="s">
        <v>255</v>
      </c>
      <c r="B15" s="71">
        <f>+F15+J15+N15+R15+V15</f>
        <v>60080</v>
      </c>
      <c r="C15" s="71">
        <f t="shared" ref="C15:D15" si="51">+G15+K15+O15+S15+W15</f>
        <v>30221</v>
      </c>
      <c r="D15" s="71">
        <f t="shared" si="51"/>
        <v>29859</v>
      </c>
      <c r="E15" s="71"/>
      <c r="F15" s="71">
        <v>40</v>
      </c>
      <c r="G15" s="71">
        <v>14</v>
      </c>
      <c r="H15" s="71">
        <v>26</v>
      </c>
      <c r="I15" s="71"/>
      <c r="J15" s="71">
        <v>10</v>
      </c>
      <c r="K15" s="71">
        <v>5</v>
      </c>
      <c r="L15" s="71">
        <v>5</v>
      </c>
      <c r="M15" s="71"/>
      <c r="N15" s="71">
        <v>11</v>
      </c>
      <c r="O15" s="71">
        <v>4</v>
      </c>
      <c r="P15" s="71">
        <v>7</v>
      </c>
      <c r="Q15" s="71"/>
      <c r="R15" s="71">
        <v>28134</v>
      </c>
      <c r="S15" s="71">
        <v>14117</v>
      </c>
      <c r="T15" s="71">
        <v>14017</v>
      </c>
      <c r="U15" s="71"/>
      <c r="V15" s="71">
        <v>31885</v>
      </c>
      <c r="W15" s="71">
        <v>16081</v>
      </c>
      <c r="X15" s="71">
        <v>15804</v>
      </c>
      <c r="Y15" s="54"/>
    </row>
    <row r="16" spans="1:25" x14ac:dyDescent="0.25">
      <c r="A16" s="27" t="s">
        <v>256</v>
      </c>
      <c r="B16" s="71">
        <f t="shared" ref="B16:B17" si="52">+F16+J16+N16+R16+V16</f>
        <v>18616</v>
      </c>
      <c r="C16" s="71">
        <f t="shared" ref="C16:C17" si="53">+G16+K16+O16+S16+W16</f>
        <v>9393</v>
      </c>
      <c r="D16" s="71">
        <f t="shared" ref="D16:D17" si="54">+H16+L16+P16+T16+X16</f>
        <v>9223</v>
      </c>
      <c r="E16" s="71"/>
      <c r="F16" s="71">
        <v>923</v>
      </c>
      <c r="G16" s="71">
        <v>476</v>
      </c>
      <c r="H16" s="71">
        <v>447</v>
      </c>
      <c r="I16" s="71"/>
      <c r="J16" s="71">
        <v>1567</v>
      </c>
      <c r="K16" s="71">
        <v>770</v>
      </c>
      <c r="L16" s="71">
        <v>797</v>
      </c>
      <c r="M16" s="71"/>
      <c r="N16" s="71">
        <v>2780</v>
      </c>
      <c r="O16" s="71">
        <v>1418</v>
      </c>
      <c r="P16" s="71">
        <v>1362</v>
      </c>
      <c r="Q16" s="71"/>
      <c r="R16" s="71">
        <v>6556</v>
      </c>
      <c r="S16" s="71">
        <v>3334</v>
      </c>
      <c r="T16" s="71">
        <v>3222</v>
      </c>
      <c r="U16" s="71"/>
      <c r="V16" s="71">
        <v>6790</v>
      </c>
      <c r="W16" s="71">
        <v>3395</v>
      </c>
      <c r="X16" s="71">
        <v>3395</v>
      </c>
      <c r="Y16" s="54"/>
    </row>
    <row r="17" spans="1:25" x14ac:dyDescent="0.25">
      <c r="A17" s="27" t="s">
        <v>257</v>
      </c>
      <c r="B17" s="71">
        <f t="shared" si="52"/>
        <v>1148</v>
      </c>
      <c r="C17" s="71">
        <f t="shared" si="53"/>
        <v>528</v>
      </c>
      <c r="D17" s="71">
        <f t="shared" si="54"/>
        <v>620</v>
      </c>
      <c r="E17" s="71"/>
      <c r="F17" s="71">
        <v>9</v>
      </c>
      <c r="G17" s="71">
        <v>7</v>
      </c>
      <c r="H17" s="71">
        <v>2</v>
      </c>
      <c r="I17" s="71"/>
      <c r="J17" s="71">
        <v>15</v>
      </c>
      <c r="K17" s="71">
        <v>7</v>
      </c>
      <c r="L17" s="71">
        <v>8</v>
      </c>
      <c r="M17" s="71"/>
      <c r="N17" s="71">
        <v>112</v>
      </c>
      <c r="O17" s="71">
        <v>59</v>
      </c>
      <c r="P17" s="71">
        <v>53</v>
      </c>
      <c r="Q17" s="71"/>
      <c r="R17" s="71">
        <v>449</v>
      </c>
      <c r="S17" s="71">
        <v>199</v>
      </c>
      <c r="T17" s="71">
        <v>250</v>
      </c>
      <c r="U17" s="71"/>
      <c r="V17" s="71">
        <v>563</v>
      </c>
      <c r="W17" s="71">
        <v>256</v>
      </c>
      <c r="X17" s="71">
        <v>307</v>
      </c>
      <c r="Y17" s="54"/>
    </row>
    <row r="18" spans="1:25" x14ac:dyDescent="0.25">
      <c r="B18" s="70"/>
      <c r="C18" s="70"/>
      <c r="D18" s="70"/>
      <c r="E18" s="70"/>
      <c r="F18" s="70"/>
      <c r="G18" s="70"/>
      <c r="H18" s="70"/>
      <c r="I18" s="70"/>
      <c r="J18" s="70"/>
      <c r="K18" s="70"/>
      <c r="L18" s="70"/>
      <c r="M18" s="70"/>
      <c r="N18" s="70"/>
      <c r="O18" s="70"/>
      <c r="P18" s="70"/>
      <c r="Q18" s="70"/>
      <c r="R18" s="70"/>
      <c r="S18" s="70"/>
      <c r="T18" s="70"/>
      <c r="U18" s="70"/>
      <c r="V18" s="70"/>
      <c r="W18" s="70"/>
      <c r="X18" s="70"/>
      <c r="Y18" s="54"/>
    </row>
    <row r="19" spans="1:25" s="6" customFormat="1" x14ac:dyDescent="0.25">
      <c r="A19" s="157" t="s">
        <v>324</v>
      </c>
      <c r="B19" s="70">
        <f>SUM(B20:B22)</f>
        <v>39106</v>
      </c>
      <c r="C19" s="70">
        <f t="shared" ref="C19:D19" si="55">SUM(C20:C22)</f>
        <v>19957</v>
      </c>
      <c r="D19" s="70">
        <f t="shared" si="55"/>
        <v>19149</v>
      </c>
      <c r="E19" s="70"/>
      <c r="F19" s="70">
        <f t="shared" ref="F19" si="56">SUM(F20:F22)</f>
        <v>33</v>
      </c>
      <c r="G19" s="70">
        <f t="shared" ref="G19" si="57">SUM(G20:G22)</f>
        <v>19</v>
      </c>
      <c r="H19" s="70">
        <f t="shared" ref="H19" si="58">SUM(H20:H22)</f>
        <v>14</v>
      </c>
      <c r="I19" s="70"/>
      <c r="J19" s="70">
        <f t="shared" ref="J19" si="59">SUM(J20:J22)</f>
        <v>66</v>
      </c>
      <c r="K19" s="70">
        <f t="shared" ref="K19" si="60">SUM(K20:K22)</f>
        <v>41</v>
      </c>
      <c r="L19" s="70">
        <f t="shared" ref="L19" si="61">SUM(L20:L22)</f>
        <v>25</v>
      </c>
      <c r="M19" s="70"/>
      <c r="N19" s="70">
        <f t="shared" ref="N19" si="62">SUM(N20:N22)</f>
        <v>136</v>
      </c>
      <c r="O19" s="70">
        <f t="shared" ref="O19" si="63">SUM(O20:O22)</f>
        <v>69</v>
      </c>
      <c r="P19" s="70">
        <f t="shared" ref="P19" si="64">SUM(P20:P22)</f>
        <v>67</v>
      </c>
      <c r="Q19" s="70"/>
      <c r="R19" s="70">
        <f t="shared" ref="R19" si="65">SUM(R20:R22)</f>
        <v>18271</v>
      </c>
      <c r="S19" s="70">
        <f t="shared" ref="S19" si="66">SUM(S20:S22)</f>
        <v>9263</v>
      </c>
      <c r="T19" s="70">
        <f t="shared" ref="T19" si="67">SUM(T20:T22)</f>
        <v>9008</v>
      </c>
      <c r="U19" s="70"/>
      <c r="V19" s="70">
        <f t="shared" ref="V19" si="68">SUM(V20:V22)</f>
        <v>20600</v>
      </c>
      <c r="W19" s="70">
        <f t="shared" ref="W19" si="69">SUM(W20:W22)</f>
        <v>10565</v>
      </c>
      <c r="X19" s="70">
        <f t="shared" ref="X19" si="70">SUM(X20:X22)</f>
        <v>10035</v>
      </c>
      <c r="Y19" s="202"/>
    </row>
    <row r="20" spans="1:25" x14ac:dyDescent="0.25">
      <c r="A20" s="27" t="s">
        <v>255</v>
      </c>
      <c r="B20" s="71">
        <f t="shared" ref="B20:B21" si="71">+F20+J20+N20+R20+V20</f>
        <v>38124</v>
      </c>
      <c r="C20" s="71">
        <f t="shared" ref="C20:C21" si="72">+G20+K20+O20+S20+W20</f>
        <v>19445</v>
      </c>
      <c r="D20" s="71">
        <f t="shared" ref="D20:D21" si="73">+H20+L20+P20+T20+X20</f>
        <v>18679</v>
      </c>
      <c r="E20" s="71"/>
      <c r="F20" s="71">
        <v>0</v>
      </c>
      <c r="G20" s="71">
        <v>0</v>
      </c>
      <c r="H20" s="71">
        <v>0</v>
      </c>
      <c r="I20" s="71"/>
      <c r="J20" s="71">
        <v>0</v>
      </c>
      <c r="K20" s="71">
        <v>0</v>
      </c>
      <c r="L20" s="71">
        <v>0</v>
      </c>
      <c r="M20" s="71"/>
      <c r="N20" s="71">
        <v>0</v>
      </c>
      <c r="O20" s="71">
        <v>0</v>
      </c>
      <c r="P20" s="71">
        <v>0</v>
      </c>
      <c r="Q20" s="71"/>
      <c r="R20" s="71">
        <v>17925</v>
      </c>
      <c r="S20" s="71">
        <v>9089</v>
      </c>
      <c r="T20" s="71">
        <v>8836</v>
      </c>
      <c r="U20" s="71"/>
      <c r="V20" s="71">
        <v>20199</v>
      </c>
      <c r="W20" s="71">
        <v>10356</v>
      </c>
      <c r="X20" s="71">
        <v>9843</v>
      </c>
      <c r="Y20" s="54"/>
    </row>
    <row r="21" spans="1:25" x14ac:dyDescent="0.25">
      <c r="A21" s="27" t="s">
        <v>256</v>
      </c>
      <c r="B21" s="71">
        <f t="shared" si="71"/>
        <v>982</v>
      </c>
      <c r="C21" s="71">
        <f t="shared" si="72"/>
        <v>512</v>
      </c>
      <c r="D21" s="71">
        <f t="shared" si="73"/>
        <v>470</v>
      </c>
      <c r="E21" s="72"/>
      <c r="F21" s="72">
        <v>33</v>
      </c>
      <c r="G21" s="72">
        <v>19</v>
      </c>
      <c r="H21" s="72">
        <v>14</v>
      </c>
      <c r="I21" s="72"/>
      <c r="J21" s="72">
        <v>66</v>
      </c>
      <c r="K21" s="72">
        <v>41</v>
      </c>
      <c r="L21" s="72">
        <v>25</v>
      </c>
      <c r="M21" s="72"/>
      <c r="N21" s="72">
        <v>136</v>
      </c>
      <c r="O21" s="72">
        <v>69</v>
      </c>
      <c r="P21" s="72">
        <v>67</v>
      </c>
      <c r="Q21" s="72"/>
      <c r="R21" s="72">
        <v>346</v>
      </c>
      <c r="S21" s="72">
        <v>174</v>
      </c>
      <c r="T21" s="72">
        <v>172</v>
      </c>
      <c r="U21" s="72"/>
      <c r="V21" s="72">
        <v>401</v>
      </c>
      <c r="W21" s="72">
        <v>209</v>
      </c>
      <c r="X21" s="72">
        <v>192</v>
      </c>
      <c r="Y21" s="54"/>
    </row>
    <row r="22" spans="1:25" ht="13.5" thickBot="1" x14ac:dyDescent="0.3">
      <c r="A22" s="27" t="s">
        <v>257</v>
      </c>
      <c r="B22" s="75" t="s">
        <v>191</v>
      </c>
      <c r="C22" s="75" t="s">
        <v>191</v>
      </c>
      <c r="D22" s="75" t="s">
        <v>191</v>
      </c>
      <c r="E22" s="75"/>
      <c r="F22" s="75" t="s">
        <v>191</v>
      </c>
      <c r="G22" s="75" t="s">
        <v>191</v>
      </c>
      <c r="H22" s="75" t="s">
        <v>191</v>
      </c>
      <c r="I22" s="75"/>
      <c r="J22" s="75" t="s">
        <v>191</v>
      </c>
      <c r="K22" s="75" t="s">
        <v>191</v>
      </c>
      <c r="L22" s="75" t="s">
        <v>191</v>
      </c>
      <c r="M22" s="75"/>
      <c r="N22" s="75" t="s">
        <v>191</v>
      </c>
      <c r="O22" s="75" t="s">
        <v>191</v>
      </c>
      <c r="P22" s="75" t="s">
        <v>191</v>
      </c>
      <c r="Q22" s="75"/>
      <c r="R22" s="75" t="s">
        <v>191</v>
      </c>
      <c r="S22" s="75" t="s">
        <v>191</v>
      </c>
      <c r="T22" s="75" t="s">
        <v>191</v>
      </c>
      <c r="U22" s="75"/>
      <c r="V22" s="75" t="s">
        <v>191</v>
      </c>
      <c r="W22" s="75" t="s">
        <v>191</v>
      </c>
      <c r="X22" s="75" t="s">
        <v>191</v>
      </c>
      <c r="Y22" s="54"/>
    </row>
    <row r="23" spans="1:25" ht="15" customHeight="1" x14ac:dyDescent="0.25">
      <c r="A23" s="332" t="s">
        <v>262</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202"/>
    </row>
    <row r="24" spans="1:25" x14ac:dyDescent="0.25">
      <c r="Y24" s="54"/>
    </row>
    <row r="25" spans="1:25" x14ac:dyDescent="0.25">
      <c r="Y25" s="54"/>
    </row>
    <row r="26" spans="1:25" x14ac:dyDescent="0.25">
      <c r="Y26" s="54"/>
    </row>
    <row r="27" spans="1:25" x14ac:dyDescent="0.25">
      <c r="Y27" s="54"/>
    </row>
    <row r="28" spans="1:25" x14ac:dyDescent="0.25">
      <c r="Y28" s="54"/>
    </row>
    <row r="29" spans="1:25" x14ac:dyDescent="0.25">
      <c r="Y29" s="54"/>
    </row>
    <row r="30" spans="1:25" x14ac:dyDescent="0.25">
      <c r="Y30" s="54"/>
    </row>
    <row r="31" spans="1:25" x14ac:dyDescent="0.25">
      <c r="Y31" s="54"/>
    </row>
    <row r="32" spans="1:25" x14ac:dyDescent="0.25">
      <c r="Y32" s="54"/>
    </row>
    <row r="33" spans="25:25" x14ac:dyDescent="0.25">
      <c r="Y33" s="54"/>
    </row>
    <row r="34" spans="25:25" x14ac:dyDescent="0.25">
      <c r="Y34" s="54"/>
    </row>
    <row r="35" spans="25:25" x14ac:dyDescent="0.25">
      <c r="Y35" s="54"/>
    </row>
    <row r="36" spans="25:25" x14ac:dyDescent="0.25">
      <c r="Y36" s="54"/>
    </row>
    <row r="37" spans="25:25" x14ac:dyDescent="0.25">
      <c r="Y37" s="54"/>
    </row>
    <row r="38" spans="25:25" x14ac:dyDescent="0.25">
      <c r="Y38" s="54"/>
    </row>
    <row r="39" spans="25:25" x14ac:dyDescent="0.25">
      <c r="Y39" s="54"/>
    </row>
    <row r="40" spans="25:25" x14ac:dyDescent="0.25">
      <c r="Y40" s="54"/>
    </row>
    <row r="41" spans="25:25" x14ac:dyDescent="0.25">
      <c r="Y41" s="202"/>
    </row>
    <row r="42" spans="25:25" x14ac:dyDescent="0.25">
      <c r="Y42" s="54"/>
    </row>
    <row r="43" spans="25:25" x14ac:dyDescent="0.25">
      <c r="Y43" s="54"/>
    </row>
    <row r="44" spans="25:25" x14ac:dyDescent="0.25">
      <c r="Y44" s="54"/>
    </row>
  </sheetData>
  <mergeCells count="12">
    <mergeCell ref="R6:T6"/>
    <mergeCell ref="V6:X6"/>
    <mergeCell ref="A1:X1"/>
    <mergeCell ref="A2:X2"/>
    <mergeCell ref="A3:X3"/>
    <mergeCell ref="A4:X4"/>
    <mergeCell ref="A5:A7"/>
    <mergeCell ref="F5:T5"/>
    <mergeCell ref="B6:D6"/>
    <mergeCell ref="F6:H6"/>
    <mergeCell ref="J6:L6"/>
    <mergeCell ref="N6:P6"/>
  </mergeCells>
  <hyperlinks>
    <hyperlink ref="Y2" location="Contenido!A1" display="Contenido" xr:uid="{4912F96C-A9CE-46DD-8389-1CA5372159CB}"/>
  </hyperlinks>
  <printOptions horizontalCentered="1"/>
  <pageMargins left="0.39370078740157483" right="0.39370078740157483" top="0.39370078740157483" bottom="0.39370078740157483" header="0.31496062992125984" footer="0.31496062992125984"/>
  <pageSetup paperSize="172" scale="6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D81F-24EC-4945-A3FA-7296D8D624CA}">
  <sheetPr codeName="Hoja24">
    <tabColor rgb="FFAFCAFF"/>
    <pageSetUpPr fitToPage="1"/>
  </sheetPr>
  <dimension ref="A1:Z44"/>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16384" width="11" style="8"/>
  </cols>
  <sheetData>
    <row r="1" spans="1:26" ht="15" customHeight="1" x14ac:dyDescent="0.25">
      <c r="A1" s="436" t="s">
        <v>325</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6"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6" ht="14.5" x14ac:dyDescent="0.25">
      <c r="A3" s="437" t="s">
        <v>326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6"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row>
    <row r="5" spans="1:26"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26" ht="18.75" customHeight="1" x14ac:dyDescent="0.25">
      <c r="A6" s="438" t="s">
        <v>273</v>
      </c>
      <c r="B6" s="108"/>
      <c r="C6" s="108"/>
      <c r="D6" s="108"/>
      <c r="E6" s="108"/>
      <c r="F6" s="435" t="s">
        <v>317</v>
      </c>
      <c r="G6" s="435"/>
      <c r="H6" s="435"/>
      <c r="I6" s="435"/>
      <c r="J6" s="435"/>
      <c r="K6" s="435"/>
      <c r="L6" s="435"/>
      <c r="M6" s="435"/>
      <c r="N6" s="435"/>
      <c r="O6" s="435"/>
      <c r="P6" s="435"/>
      <c r="Q6" s="435"/>
      <c r="R6" s="435"/>
      <c r="S6" s="435"/>
      <c r="T6" s="435"/>
      <c r="U6" s="108"/>
      <c r="V6" s="115"/>
      <c r="W6" s="110"/>
      <c r="X6" s="110"/>
      <c r="Y6" s="5"/>
    </row>
    <row r="7" spans="1:26" s="6" customFormat="1" ht="18.75" customHeight="1" x14ac:dyDescent="0.25">
      <c r="A7" s="438"/>
      <c r="B7" s="435" t="s">
        <v>188</v>
      </c>
      <c r="C7" s="435"/>
      <c r="D7" s="435"/>
      <c r="E7" s="110"/>
      <c r="F7" s="434" t="s">
        <v>318</v>
      </c>
      <c r="G7" s="434"/>
      <c r="H7" s="434"/>
      <c r="I7" s="110"/>
      <c r="J7" s="434" t="s">
        <v>319</v>
      </c>
      <c r="K7" s="434"/>
      <c r="L7" s="434"/>
      <c r="M7" s="110"/>
      <c r="N7" s="434" t="s">
        <v>320</v>
      </c>
      <c r="O7" s="434"/>
      <c r="P7" s="434"/>
      <c r="Q7" s="110"/>
      <c r="R7" s="434" t="s">
        <v>321</v>
      </c>
      <c r="S7" s="434"/>
      <c r="T7" s="434"/>
      <c r="U7" s="110"/>
      <c r="V7" s="435" t="s">
        <v>322</v>
      </c>
      <c r="W7" s="435"/>
      <c r="X7" s="435"/>
      <c r="Y7" s="60"/>
    </row>
    <row r="8" spans="1:26" s="6"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row>
    <row r="9" spans="1:26"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row>
    <row r="10" spans="1:26" s="6" customFormat="1" x14ac:dyDescent="0.25">
      <c r="A10" s="157" t="s">
        <v>188</v>
      </c>
      <c r="B10" s="70">
        <f>SUM(B11:B37)</f>
        <v>118950</v>
      </c>
      <c r="C10" s="70">
        <f>SUM(C11:C37)</f>
        <v>60099</v>
      </c>
      <c r="D10" s="70">
        <f>SUM(D11:D37)</f>
        <v>58851</v>
      </c>
      <c r="E10" s="70"/>
      <c r="F10" s="70">
        <f>SUM(F11:F37)</f>
        <v>1005</v>
      </c>
      <c r="G10" s="70">
        <f>SUM(G11:G37)</f>
        <v>516</v>
      </c>
      <c r="H10" s="70">
        <f>SUM(H11:H37)</f>
        <v>489</v>
      </c>
      <c r="I10" s="70"/>
      <c r="J10" s="70">
        <f>SUM(J11:J37)</f>
        <v>1658</v>
      </c>
      <c r="K10" s="70">
        <f>SUM(K11:K37)</f>
        <v>823</v>
      </c>
      <c r="L10" s="70">
        <f>SUM(L11:L37)</f>
        <v>835</v>
      </c>
      <c r="M10" s="70"/>
      <c r="N10" s="70">
        <f>SUM(N11:N37)</f>
        <v>3039</v>
      </c>
      <c r="O10" s="70">
        <f>SUM(O11:O37)</f>
        <v>1550</v>
      </c>
      <c r="P10" s="70">
        <f>SUM(P11:P37)</f>
        <v>1489</v>
      </c>
      <c r="Q10" s="70"/>
      <c r="R10" s="70">
        <f>SUM(R11:R37)</f>
        <v>53410</v>
      </c>
      <c r="S10" s="70">
        <f>SUM(S11:S37)</f>
        <v>26913</v>
      </c>
      <c r="T10" s="70">
        <f>SUM(T11:T37)</f>
        <v>26497</v>
      </c>
      <c r="U10" s="70"/>
      <c r="V10" s="70">
        <f>SUM(V11:V37)</f>
        <v>59838</v>
      </c>
      <c r="W10" s="70">
        <f>SUM(W11:W37)</f>
        <v>30297</v>
      </c>
      <c r="X10" s="70">
        <f>SUM(X11:X37)</f>
        <v>29541</v>
      </c>
      <c r="Y10" s="5"/>
      <c r="Z10" s="5"/>
    </row>
    <row r="11" spans="1:26" x14ac:dyDescent="0.25">
      <c r="A11" s="27" t="s">
        <v>280</v>
      </c>
      <c r="B11" s="72">
        <f>+F11+J11+N11+R11+V11</f>
        <v>7375</v>
      </c>
      <c r="C11" s="72">
        <f t="shared" ref="C11:D11" si="0">+G11+K11+O11+S11+W11</f>
        <v>3695</v>
      </c>
      <c r="D11" s="72">
        <f t="shared" si="0"/>
        <v>3680</v>
      </c>
      <c r="E11" s="71"/>
      <c r="F11" s="71">
        <v>133</v>
      </c>
      <c r="G11" s="71">
        <v>72</v>
      </c>
      <c r="H11" s="71">
        <v>61</v>
      </c>
      <c r="I11" s="71"/>
      <c r="J11" s="71">
        <v>213</v>
      </c>
      <c r="K11" s="71">
        <v>104</v>
      </c>
      <c r="L11" s="71">
        <v>109</v>
      </c>
      <c r="M11" s="71"/>
      <c r="N11" s="71">
        <v>410</v>
      </c>
      <c r="O11" s="71">
        <v>209</v>
      </c>
      <c r="P11" s="71">
        <v>201</v>
      </c>
      <c r="Q11" s="71"/>
      <c r="R11" s="71">
        <v>3069</v>
      </c>
      <c r="S11" s="71">
        <v>1520</v>
      </c>
      <c r="T11" s="71">
        <v>1549</v>
      </c>
      <c r="U11" s="71"/>
      <c r="V11" s="71">
        <v>3550</v>
      </c>
      <c r="W11" s="71">
        <v>1790</v>
      </c>
      <c r="X11" s="71">
        <v>1760</v>
      </c>
      <c r="Z11" s="5"/>
    </row>
    <row r="12" spans="1:26" x14ac:dyDescent="0.25">
      <c r="A12" s="27" t="s">
        <v>281</v>
      </c>
      <c r="B12" s="72">
        <f t="shared" ref="B12:B37" si="1">+F12+J12+N12+R12+V12</f>
        <v>7367</v>
      </c>
      <c r="C12" s="72">
        <f t="shared" ref="C12:C37" si="2">+G12+K12+O12+S12+W12</f>
        <v>3595</v>
      </c>
      <c r="D12" s="72">
        <f t="shared" ref="D12:D37" si="3">+H12+L12+P12+T12+X12</f>
        <v>3772</v>
      </c>
      <c r="E12" s="71"/>
      <c r="F12" s="71">
        <v>201</v>
      </c>
      <c r="G12" s="71">
        <v>108</v>
      </c>
      <c r="H12" s="71">
        <v>93</v>
      </c>
      <c r="I12" s="71"/>
      <c r="J12" s="71">
        <v>304</v>
      </c>
      <c r="K12" s="71">
        <v>150</v>
      </c>
      <c r="L12" s="71">
        <v>154</v>
      </c>
      <c r="M12" s="71"/>
      <c r="N12" s="71">
        <v>608</v>
      </c>
      <c r="O12" s="71">
        <v>310</v>
      </c>
      <c r="P12" s="71">
        <v>298</v>
      </c>
      <c r="Q12" s="71"/>
      <c r="R12" s="71">
        <v>2938</v>
      </c>
      <c r="S12" s="71">
        <v>1456</v>
      </c>
      <c r="T12" s="71">
        <v>1482</v>
      </c>
      <c r="U12" s="71"/>
      <c r="V12" s="71">
        <v>3316</v>
      </c>
      <c r="W12" s="71">
        <v>1571</v>
      </c>
      <c r="X12" s="71">
        <v>1745</v>
      </c>
      <c r="Z12" s="5"/>
    </row>
    <row r="13" spans="1:26" x14ac:dyDescent="0.25">
      <c r="A13" s="27" t="s">
        <v>282</v>
      </c>
      <c r="B13" s="72">
        <f t="shared" si="1"/>
        <v>6890</v>
      </c>
      <c r="C13" s="72">
        <f t="shared" si="2"/>
        <v>3429</v>
      </c>
      <c r="D13" s="72">
        <f t="shared" si="3"/>
        <v>3461</v>
      </c>
      <c r="E13" s="71"/>
      <c r="F13" s="71">
        <v>138</v>
      </c>
      <c r="G13" s="71">
        <v>64</v>
      </c>
      <c r="H13" s="71">
        <v>74</v>
      </c>
      <c r="I13" s="71"/>
      <c r="J13" s="71">
        <v>221</v>
      </c>
      <c r="K13" s="71">
        <v>106</v>
      </c>
      <c r="L13" s="71">
        <v>115</v>
      </c>
      <c r="M13" s="71"/>
      <c r="N13" s="71">
        <v>371</v>
      </c>
      <c r="O13" s="71">
        <v>200</v>
      </c>
      <c r="P13" s="71">
        <v>171</v>
      </c>
      <c r="Q13" s="71"/>
      <c r="R13" s="71">
        <v>2933</v>
      </c>
      <c r="S13" s="71">
        <v>1459</v>
      </c>
      <c r="T13" s="71">
        <v>1474</v>
      </c>
      <c r="U13" s="71"/>
      <c r="V13" s="71">
        <v>3227</v>
      </c>
      <c r="W13" s="71">
        <v>1600</v>
      </c>
      <c r="X13" s="71">
        <v>1627</v>
      </c>
      <c r="Z13" s="5"/>
    </row>
    <row r="14" spans="1:26" x14ac:dyDescent="0.25">
      <c r="A14" s="27" t="s">
        <v>283</v>
      </c>
      <c r="B14" s="72">
        <f t="shared" si="1"/>
        <v>6208</v>
      </c>
      <c r="C14" s="72">
        <f t="shared" si="2"/>
        <v>3124</v>
      </c>
      <c r="D14" s="72">
        <f t="shared" si="3"/>
        <v>3084</v>
      </c>
      <c r="E14" s="71"/>
      <c r="F14" s="71">
        <v>6</v>
      </c>
      <c r="G14" s="71">
        <v>4</v>
      </c>
      <c r="H14" s="71">
        <v>2</v>
      </c>
      <c r="I14" s="71"/>
      <c r="J14" s="71">
        <v>40</v>
      </c>
      <c r="K14" s="71">
        <v>21</v>
      </c>
      <c r="L14" s="71">
        <v>19</v>
      </c>
      <c r="M14" s="71"/>
      <c r="N14" s="71">
        <v>120</v>
      </c>
      <c r="O14" s="71">
        <v>62</v>
      </c>
      <c r="P14" s="71">
        <v>58</v>
      </c>
      <c r="Q14" s="71"/>
      <c r="R14" s="71">
        <v>2861</v>
      </c>
      <c r="S14" s="71">
        <v>1426</v>
      </c>
      <c r="T14" s="71">
        <v>1435</v>
      </c>
      <c r="U14" s="71"/>
      <c r="V14" s="71">
        <v>3181</v>
      </c>
      <c r="W14" s="71">
        <v>1611</v>
      </c>
      <c r="X14" s="71">
        <v>1570</v>
      </c>
      <c r="Y14" s="54"/>
      <c r="Z14" s="5"/>
    </row>
    <row r="15" spans="1:26" x14ac:dyDescent="0.25">
      <c r="A15" s="27" t="s">
        <v>284</v>
      </c>
      <c r="B15" s="72">
        <f t="shared" si="1"/>
        <v>1657</v>
      </c>
      <c r="C15" s="72">
        <f t="shared" si="2"/>
        <v>886</v>
      </c>
      <c r="D15" s="72">
        <f t="shared" si="3"/>
        <v>771</v>
      </c>
      <c r="E15" s="71"/>
      <c r="F15" s="71">
        <v>25</v>
      </c>
      <c r="G15" s="71">
        <v>18</v>
      </c>
      <c r="H15" s="71">
        <v>7</v>
      </c>
      <c r="I15" s="71"/>
      <c r="J15" s="71">
        <v>25</v>
      </c>
      <c r="K15" s="71">
        <v>14</v>
      </c>
      <c r="L15" s="71">
        <v>11</v>
      </c>
      <c r="M15" s="71"/>
      <c r="N15" s="71">
        <v>35</v>
      </c>
      <c r="O15" s="71">
        <v>18</v>
      </c>
      <c r="P15" s="71">
        <v>17</v>
      </c>
      <c r="Q15" s="71"/>
      <c r="R15" s="71">
        <v>701</v>
      </c>
      <c r="S15" s="71">
        <v>383</v>
      </c>
      <c r="T15" s="71">
        <v>318</v>
      </c>
      <c r="U15" s="71"/>
      <c r="V15" s="71">
        <v>871</v>
      </c>
      <c r="W15" s="71">
        <v>453</v>
      </c>
      <c r="X15" s="71">
        <v>418</v>
      </c>
      <c r="Y15" s="54"/>
      <c r="Z15" s="5"/>
    </row>
    <row r="16" spans="1:26" x14ac:dyDescent="0.25">
      <c r="A16" s="27" t="s">
        <v>285</v>
      </c>
      <c r="B16" s="72">
        <f t="shared" si="1"/>
        <v>3782</v>
      </c>
      <c r="C16" s="72">
        <f t="shared" si="2"/>
        <v>1907</v>
      </c>
      <c r="D16" s="72">
        <f t="shared" si="3"/>
        <v>1875</v>
      </c>
      <c r="E16" s="71"/>
      <c r="F16" s="71">
        <v>1</v>
      </c>
      <c r="G16" s="71">
        <v>0</v>
      </c>
      <c r="H16" s="71">
        <v>1</v>
      </c>
      <c r="I16" s="71"/>
      <c r="J16" s="71">
        <v>5</v>
      </c>
      <c r="K16" s="71">
        <v>2</v>
      </c>
      <c r="L16" s="71">
        <v>3</v>
      </c>
      <c r="M16" s="71"/>
      <c r="N16" s="71">
        <v>7</v>
      </c>
      <c r="O16" s="71">
        <v>5</v>
      </c>
      <c r="P16" s="71">
        <v>2</v>
      </c>
      <c r="Q16" s="71"/>
      <c r="R16" s="71">
        <v>1786</v>
      </c>
      <c r="S16" s="71">
        <v>891</v>
      </c>
      <c r="T16" s="71">
        <v>895</v>
      </c>
      <c r="U16" s="71"/>
      <c r="V16" s="71">
        <v>1983</v>
      </c>
      <c r="W16" s="71">
        <v>1009</v>
      </c>
      <c r="X16" s="71">
        <v>974</v>
      </c>
      <c r="Y16" s="54"/>
      <c r="Z16" s="5"/>
    </row>
    <row r="17" spans="1:26" x14ac:dyDescent="0.25">
      <c r="A17" s="27" t="s">
        <v>286</v>
      </c>
      <c r="B17" s="72">
        <f t="shared" si="1"/>
        <v>1002</v>
      </c>
      <c r="C17" s="72">
        <f t="shared" si="2"/>
        <v>499</v>
      </c>
      <c r="D17" s="72">
        <f t="shared" si="3"/>
        <v>503</v>
      </c>
      <c r="E17" s="71"/>
      <c r="F17" s="352">
        <v>0</v>
      </c>
      <c r="G17" s="71">
        <v>0</v>
      </c>
      <c r="H17" s="71">
        <v>0</v>
      </c>
      <c r="I17" s="71"/>
      <c r="J17" s="71">
        <v>0</v>
      </c>
      <c r="K17" s="71">
        <v>0</v>
      </c>
      <c r="L17" s="71">
        <v>0</v>
      </c>
      <c r="M17" s="71"/>
      <c r="N17" s="71">
        <v>0</v>
      </c>
      <c r="O17" s="71">
        <v>0</v>
      </c>
      <c r="P17" s="71">
        <v>0</v>
      </c>
      <c r="Q17" s="71"/>
      <c r="R17" s="71">
        <v>492</v>
      </c>
      <c r="S17" s="71">
        <v>259</v>
      </c>
      <c r="T17" s="71">
        <v>233</v>
      </c>
      <c r="U17" s="71"/>
      <c r="V17" s="71">
        <v>510</v>
      </c>
      <c r="W17" s="71">
        <v>240</v>
      </c>
      <c r="X17" s="71">
        <v>270</v>
      </c>
      <c r="Y17" s="54"/>
      <c r="Z17" s="5"/>
    </row>
    <row r="18" spans="1:26" x14ac:dyDescent="0.25">
      <c r="A18" s="27" t="s">
        <v>287</v>
      </c>
      <c r="B18" s="72">
        <f t="shared" si="1"/>
        <v>11900</v>
      </c>
      <c r="C18" s="72">
        <f t="shared" si="2"/>
        <v>6039</v>
      </c>
      <c r="D18" s="72">
        <f t="shared" si="3"/>
        <v>5861</v>
      </c>
      <c r="E18" s="71"/>
      <c r="F18" s="71">
        <v>141</v>
      </c>
      <c r="G18" s="71">
        <v>77</v>
      </c>
      <c r="H18" s="71">
        <v>64</v>
      </c>
      <c r="I18" s="71"/>
      <c r="J18" s="71">
        <v>241</v>
      </c>
      <c r="K18" s="71">
        <v>121</v>
      </c>
      <c r="L18" s="71">
        <v>120</v>
      </c>
      <c r="M18" s="71"/>
      <c r="N18" s="71">
        <v>420</v>
      </c>
      <c r="O18" s="71">
        <v>216</v>
      </c>
      <c r="P18" s="71">
        <v>204</v>
      </c>
      <c r="Q18" s="71"/>
      <c r="R18" s="71">
        <v>5305</v>
      </c>
      <c r="S18" s="71">
        <v>2654</v>
      </c>
      <c r="T18" s="71">
        <v>2651</v>
      </c>
      <c r="U18" s="71"/>
      <c r="V18" s="71">
        <v>5793</v>
      </c>
      <c r="W18" s="71">
        <v>2971</v>
      </c>
      <c r="X18" s="71">
        <v>2822</v>
      </c>
      <c r="Y18" s="54"/>
      <c r="Z18" s="5"/>
    </row>
    <row r="19" spans="1:26" x14ac:dyDescent="0.25">
      <c r="A19" s="27" t="s">
        <v>288</v>
      </c>
      <c r="B19" s="72">
        <f t="shared" si="1"/>
        <v>5175</v>
      </c>
      <c r="C19" s="72">
        <f t="shared" si="2"/>
        <v>2623</v>
      </c>
      <c r="D19" s="72">
        <f t="shared" si="3"/>
        <v>2552</v>
      </c>
      <c r="E19" s="71"/>
      <c r="F19" s="71">
        <v>56</v>
      </c>
      <c r="G19" s="71">
        <v>23</v>
      </c>
      <c r="H19" s="71">
        <v>33</v>
      </c>
      <c r="I19" s="71"/>
      <c r="J19" s="71">
        <v>30</v>
      </c>
      <c r="K19" s="71">
        <v>14</v>
      </c>
      <c r="L19" s="71">
        <v>16</v>
      </c>
      <c r="M19" s="71"/>
      <c r="N19" s="71">
        <v>94</v>
      </c>
      <c r="O19" s="71">
        <v>51</v>
      </c>
      <c r="P19" s="71">
        <v>43</v>
      </c>
      <c r="Q19" s="71"/>
      <c r="R19" s="71">
        <v>2334</v>
      </c>
      <c r="S19" s="71">
        <v>1164</v>
      </c>
      <c r="T19" s="71">
        <v>1170</v>
      </c>
      <c r="U19" s="71"/>
      <c r="V19" s="71">
        <v>2661</v>
      </c>
      <c r="W19" s="71">
        <v>1371</v>
      </c>
      <c r="X19" s="71">
        <v>1290</v>
      </c>
      <c r="Y19" s="202"/>
      <c r="Z19" s="5"/>
    </row>
    <row r="20" spans="1:26" x14ac:dyDescent="0.25">
      <c r="A20" s="27" t="s">
        <v>289</v>
      </c>
      <c r="B20" s="72">
        <f t="shared" si="1"/>
        <v>7068</v>
      </c>
      <c r="C20" s="72">
        <f t="shared" si="2"/>
        <v>3587</v>
      </c>
      <c r="D20" s="72">
        <f t="shared" si="3"/>
        <v>3481</v>
      </c>
      <c r="E20" s="71"/>
      <c r="F20" s="71">
        <v>0</v>
      </c>
      <c r="G20" s="71">
        <v>0</v>
      </c>
      <c r="H20" s="71">
        <v>0</v>
      </c>
      <c r="I20" s="71"/>
      <c r="J20" s="71">
        <v>9</v>
      </c>
      <c r="K20" s="71">
        <v>6</v>
      </c>
      <c r="L20" s="71">
        <v>3</v>
      </c>
      <c r="M20" s="71"/>
      <c r="N20" s="71">
        <v>43</v>
      </c>
      <c r="O20" s="71">
        <v>19</v>
      </c>
      <c r="P20" s="71">
        <v>24</v>
      </c>
      <c r="Q20" s="71"/>
      <c r="R20" s="71">
        <v>3322</v>
      </c>
      <c r="S20" s="71">
        <v>1695</v>
      </c>
      <c r="T20" s="71">
        <v>1627</v>
      </c>
      <c r="U20" s="71"/>
      <c r="V20" s="71">
        <v>3694</v>
      </c>
      <c r="W20" s="71">
        <v>1867</v>
      </c>
      <c r="X20" s="71">
        <v>1827</v>
      </c>
      <c r="Y20" s="54"/>
      <c r="Z20" s="5"/>
    </row>
    <row r="21" spans="1:26" x14ac:dyDescent="0.25">
      <c r="A21" s="27" t="s">
        <v>290</v>
      </c>
      <c r="B21" s="72">
        <f t="shared" si="1"/>
        <v>2359</v>
      </c>
      <c r="C21" s="72">
        <f t="shared" si="2"/>
        <v>1212</v>
      </c>
      <c r="D21" s="72">
        <f t="shared" si="3"/>
        <v>1147</v>
      </c>
      <c r="E21" s="71"/>
      <c r="F21" s="71">
        <v>0</v>
      </c>
      <c r="G21" s="71">
        <v>0</v>
      </c>
      <c r="H21" s="71">
        <v>0</v>
      </c>
      <c r="I21" s="71"/>
      <c r="J21" s="71">
        <v>0</v>
      </c>
      <c r="K21" s="71">
        <v>0</v>
      </c>
      <c r="L21" s="71">
        <v>0</v>
      </c>
      <c r="M21" s="71"/>
      <c r="N21" s="71">
        <v>0</v>
      </c>
      <c r="O21" s="71">
        <v>0</v>
      </c>
      <c r="P21" s="71">
        <v>0</v>
      </c>
      <c r="Q21" s="71"/>
      <c r="R21" s="71">
        <v>1129</v>
      </c>
      <c r="S21" s="71">
        <v>568</v>
      </c>
      <c r="T21" s="71">
        <v>561</v>
      </c>
      <c r="U21" s="71"/>
      <c r="V21" s="71">
        <v>1230</v>
      </c>
      <c r="W21" s="71">
        <v>644</v>
      </c>
      <c r="X21" s="71">
        <v>586</v>
      </c>
      <c r="Y21" s="54"/>
      <c r="Z21" s="5"/>
    </row>
    <row r="22" spans="1:26" x14ac:dyDescent="0.25">
      <c r="A22" s="27" t="s">
        <v>291</v>
      </c>
      <c r="B22" s="72">
        <f t="shared" si="1"/>
        <v>9357</v>
      </c>
      <c r="C22" s="72">
        <f t="shared" si="2"/>
        <v>4610</v>
      </c>
      <c r="D22" s="72">
        <f t="shared" si="3"/>
        <v>4747</v>
      </c>
      <c r="E22" s="71"/>
      <c r="F22" s="71">
        <v>75</v>
      </c>
      <c r="G22" s="71">
        <v>38</v>
      </c>
      <c r="H22" s="71">
        <v>37</v>
      </c>
      <c r="I22" s="71"/>
      <c r="J22" s="71">
        <v>133</v>
      </c>
      <c r="K22" s="71">
        <v>66</v>
      </c>
      <c r="L22" s="71">
        <v>67</v>
      </c>
      <c r="M22" s="71"/>
      <c r="N22" s="71">
        <v>186</v>
      </c>
      <c r="O22" s="71">
        <v>93</v>
      </c>
      <c r="P22" s="71">
        <v>93</v>
      </c>
      <c r="Q22" s="71"/>
      <c r="R22" s="71">
        <v>4226</v>
      </c>
      <c r="S22" s="71">
        <v>2059</v>
      </c>
      <c r="T22" s="71">
        <v>2167</v>
      </c>
      <c r="U22" s="71"/>
      <c r="V22" s="71">
        <v>4737</v>
      </c>
      <c r="W22" s="71">
        <v>2354</v>
      </c>
      <c r="X22" s="71">
        <v>2383</v>
      </c>
      <c r="Y22" s="54"/>
      <c r="Z22" s="5"/>
    </row>
    <row r="23" spans="1:26" x14ac:dyDescent="0.25">
      <c r="A23" s="27" t="s">
        <v>292</v>
      </c>
      <c r="B23" s="72">
        <f t="shared" si="1"/>
        <v>2393</v>
      </c>
      <c r="C23" s="72">
        <f t="shared" si="2"/>
        <v>1175</v>
      </c>
      <c r="D23" s="72">
        <f t="shared" si="3"/>
        <v>1218</v>
      </c>
      <c r="E23" s="71"/>
      <c r="F23" s="71">
        <v>0</v>
      </c>
      <c r="G23" s="71">
        <v>0</v>
      </c>
      <c r="H23" s="71">
        <v>0</v>
      </c>
      <c r="I23" s="71"/>
      <c r="J23" s="71">
        <v>6</v>
      </c>
      <c r="K23" s="71">
        <v>1</v>
      </c>
      <c r="L23" s="71">
        <v>5</v>
      </c>
      <c r="M23" s="71"/>
      <c r="N23" s="71">
        <v>21</v>
      </c>
      <c r="O23" s="71">
        <v>9</v>
      </c>
      <c r="P23" s="71">
        <v>12</v>
      </c>
      <c r="Q23" s="71"/>
      <c r="R23" s="71">
        <v>1090</v>
      </c>
      <c r="S23" s="71">
        <v>541</v>
      </c>
      <c r="T23" s="71">
        <v>549</v>
      </c>
      <c r="U23" s="71"/>
      <c r="V23" s="71">
        <v>1276</v>
      </c>
      <c r="W23" s="71">
        <v>624</v>
      </c>
      <c r="X23" s="71">
        <v>652</v>
      </c>
      <c r="Y23" s="202"/>
      <c r="Z23" s="5"/>
    </row>
    <row r="24" spans="1:26" x14ac:dyDescent="0.25">
      <c r="A24" s="27" t="s">
        <v>293</v>
      </c>
      <c r="B24" s="72">
        <f t="shared" si="1"/>
        <v>8868</v>
      </c>
      <c r="C24" s="72">
        <f t="shared" si="2"/>
        <v>4441</v>
      </c>
      <c r="D24" s="72">
        <f t="shared" si="3"/>
        <v>4427</v>
      </c>
      <c r="E24" s="71"/>
      <c r="F24" s="71">
        <v>149</v>
      </c>
      <c r="G24" s="71">
        <v>73</v>
      </c>
      <c r="H24" s="71">
        <v>76</v>
      </c>
      <c r="I24" s="71"/>
      <c r="J24" s="71">
        <v>247</v>
      </c>
      <c r="K24" s="71">
        <v>124</v>
      </c>
      <c r="L24" s="71">
        <v>123</v>
      </c>
      <c r="M24" s="71"/>
      <c r="N24" s="71">
        <v>403</v>
      </c>
      <c r="O24" s="71">
        <v>198</v>
      </c>
      <c r="P24" s="71">
        <v>205</v>
      </c>
      <c r="Q24" s="71"/>
      <c r="R24" s="71">
        <v>3816</v>
      </c>
      <c r="S24" s="71">
        <v>1952</v>
      </c>
      <c r="T24" s="71">
        <v>1864</v>
      </c>
      <c r="U24" s="71"/>
      <c r="V24" s="71">
        <v>4253</v>
      </c>
      <c r="W24" s="71">
        <v>2094</v>
      </c>
      <c r="X24" s="71">
        <v>2159</v>
      </c>
      <c r="Y24" s="54"/>
      <c r="Z24" s="5"/>
    </row>
    <row r="25" spans="1:26" x14ac:dyDescent="0.25">
      <c r="A25" s="27" t="s">
        <v>294</v>
      </c>
      <c r="B25" s="72">
        <f t="shared" si="1"/>
        <v>2189</v>
      </c>
      <c r="C25" s="72">
        <f t="shared" si="2"/>
        <v>1124</v>
      </c>
      <c r="D25" s="72">
        <f t="shared" si="3"/>
        <v>1065</v>
      </c>
      <c r="E25" s="71"/>
      <c r="F25" s="71">
        <v>0</v>
      </c>
      <c r="G25" s="71">
        <v>0</v>
      </c>
      <c r="H25" s="71">
        <v>0</v>
      </c>
      <c r="I25" s="71"/>
      <c r="J25" s="71">
        <v>0</v>
      </c>
      <c r="K25" s="71">
        <v>0</v>
      </c>
      <c r="L25" s="71">
        <v>0</v>
      </c>
      <c r="M25" s="71"/>
      <c r="N25" s="71">
        <v>0</v>
      </c>
      <c r="O25" s="71">
        <v>0</v>
      </c>
      <c r="P25" s="71">
        <v>0</v>
      </c>
      <c r="Q25" s="71"/>
      <c r="R25" s="71">
        <v>1025</v>
      </c>
      <c r="S25" s="71">
        <v>536</v>
      </c>
      <c r="T25" s="71">
        <v>489</v>
      </c>
      <c r="U25" s="71"/>
      <c r="V25" s="71">
        <v>1164</v>
      </c>
      <c r="W25" s="71">
        <v>588</v>
      </c>
      <c r="X25" s="71">
        <v>576</v>
      </c>
      <c r="Y25" s="54"/>
      <c r="Z25" s="5"/>
    </row>
    <row r="26" spans="1:26" x14ac:dyDescent="0.25">
      <c r="A26" s="27" t="s">
        <v>295</v>
      </c>
      <c r="B26" s="72">
        <f t="shared" si="1"/>
        <v>3435</v>
      </c>
      <c r="C26" s="72">
        <f t="shared" si="2"/>
        <v>1735</v>
      </c>
      <c r="D26" s="72">
        <f t="shared" si="3"/>
        <v>1700</v>
      </c>
      <c r="E26" s="71"/>
      <c r="F26" s="71">
        <v>4</v>
      </c>
      <c r="G26" s="71">
        <v>3</v>
      </c>
      <c r="H26" s="71">
        <v>1</v>
      </c>
      <c r="I26" s="71"/>
      <c r="J26" s="71">
        <v>18</v>
      </c>
      <c r="K26" s="71">
        <v>13</v>
      </c>
      <c r="L26" s="71">
        <v>5</v>
      </c>
      <c r="M26" s="71"/>
      <c r="N26" s="71">
        <v>49</v>
      </c>
      <c r="O26" s="71">
        <v>24</v>
      </c>
      <c r="P26" s="71">
        <v>25</v>
      </c>
      <c r="Q26" s="71"/>
      <c r="R26" s="71">
        <v>1612</v>
      </c>
      <c r="S26" s="71">
        <v>824</v>
      </c>
      <c r="T26" s="71">
        <v>788</v>
      </c>
      <c r="U26" s="71"/>
      <c r="V26" s="71">
        <v>1752</v>
      </c>
      <c r="W26" s="71">
        <v>871</v>
      </c>
      <c r="X26" s="71">
        <v>881</v>
      </c>
      <c r="Y26" s="54"/>
      <c r="Z26" s="5"/>
    </row>
    <row r="27" spans="1:26" x14ac:dyDescent="0.25">
      <c r="A27" s="27" t="s">
        <v>296</v>
      </c>
      <c r="B27" s="72">
        <f t="shared" si="1"/>
        <v>2125</v>
      </c>
      <c r="C27" s="72">
        <f t="shared" si="2"/>
        <v>1138</v>
      </c>
      <c r="D27" s="72">
        <f t="shared" si="3"/>
        <v>987</v>
      </c>
      <c r="E27" s="71"/>
      <c r="F27" s="71">
        <v>21</v>
      </c>
      <c r="G27" s="71">
        <v>14</v>
      </c>
      <c r="H27" s="71">
        <v>7</v>
      </c>
      <c r="I27" s="71"/>
      <c r="J27" s="71">
        <v>44</v>
      </c>
      <c r="K27" s="71">
        <v>22</v>
      </c>
      <c r="L27" s="71">
        <v>22</v>
      </c>
      <c r="M27" s="71"/>
      <c r="N27" s="71">
        <v>63</v>
      </c>
      <c r="O27" s="71">
        <v>35</v>
      </c>
      <c r="P27" s="71">
        <v>28</v>
      </c>
      <c r="Q27" s="71"/>
      <c r="R27" s="71">
        <v>940</v>
      </c>
      <c r="S27" s="71">
        <v>487</v>
      </c>
      <c r="T27" s="71">
        <v>453</v>
      </c>
      <c r="U27" s="71"/>
      <c r="V27" s="71">
        <v>1057</v>
      </c>
      <c r="W27" s="71">
        <v>580</v>
      </c>
      <c r="X27" s="71">
        <v>477</v>
      </c>
      <c r="Y27" s="54"/>
      <c r="Z27" s="5"/>
    </row>
    <row r="28" spans="1:26" x14ac:dyDescent="0.25">
      <c r="A28" s="27" t="s">
        <v>297</v>
      </c>
      <c r="B28" s="72">
        <f t="shared" si="1"/>
        <v>3337</v>
      </c>
      <c r="C28" s="72">
        <f t="shared" si="2"/>
        <v>1734</v>
      </c>
      <c r="D28" s="72">
        <f t="shared" si="3"/>
        <v>1603</v>
      </c>
      <c r="E28" s="71"/>
      <c r="F28" s="71">
        <v>5</v>
      </c>
      <c r="G28" s="71">
        <v>2</v>
      </c>
      <c r="H28" s="71">
        <v>3</v>
      </c>
      <c r="I28" s="71"/>
      <c r="J28" s="71">
        <v>23</v>
      </c>
      <c r="K28" s="71">
        <v>12</v>
      </c>
      <c r="L28" s="71">
        <v>11</v>
      </c>
      <c r="M28" s="71"/>
      <c r="N28" s="71">
        <v>41</v>
      </c>
      <c r="O28" s="71">
        <v>19</v>
      </c>
      <c r="P28" s="71">
        <v>22</v>
      </c>
      <c r="Q28" s="71"/>
      <c r="R28" s="71">
        <v>1505</v>
      </c>
      <c r="S28" s="71">
        <v>767</v>
      </c>
      <c r="T28" s="71">
        <v>738</v>
      </c>
      <c r="U28" s="71"/>
      <c r="V28" s="71">
        <v>1763</v>
      </c>
      <c r="W28" s="71">
        <v>934</v>
      </c>
      <c r="X28" s="71">
        <v>829</v>
      </c>
      <c r="Y28" s="54"/>
      <c r="Z28" s="5"/>
    </row>
    <row r="29" spans="1:26" x14ac:dyDescent="0.25">
      <c r="A29" s="27" t="s">
        <v>298</v>
      </c>
      <c r="B29" s="72">
        <f t="shared" si="1"/>
        <v>1751</v>
      </c>
      <c r="C29" s="72">
        <f t="shared" si="2"/>
        <v>909</v>
      </c>
      <c r="D29" s="72">
        <f t="shared" si="3"/>
        <v>842</v>
      </c>
      <c r="E29" s="71"/>
      <c r="F29" s="71">
        <v>0</v>
      </c>
      <c r="G29" s="71">
        <v>0</v>
      </c>
      <c r="H29" s="71">
        <v>0</v>
      </c>
      <c r="I29" s="71"/>
      <c r="J29" s="71">
        <v>15</v>
      </c>
      <c r="K29" s="71">
        <v>4</v>
      </c>
      <c r="L29" s="71">
        <v>11</v>
      </c>
      <c r="M29" s="71"/>
      <c r="N29" s="71">
        <v>21</v>
      </c>
      <c r="O29" s="71">
        <v>12</v>
      </c>
      <c r="P29" s="71">
        <v>9</v>
      </c>
      <c r="Q29" s="71"/>
      <c r="R29" s="71">
        <v>789</v>
      </c>
      <c r="S29" s="71">
        <v>417</v>
      </c>
      <c r="T29" s="71">
        <v>372</v>
      </c>
      <c r="U29" s="71"/>
      <c r="V29" s="71">
        <v>926</v>
      </c>
      <c r="W29" s="71">
        <v>476</v>
      </c>
      <c r="X29" s="71">
        <v>450</v>
      </c>
      <c r="Y29" s="54"/>
      <c r="Z29" s="5"/>
    </row>
    <row r="30" spans="1:26" x14ac:dyDescent="0.25">
      <c r="A30" s="27" t="s">
        <v>299</v>
      </c>
      <c r="B30" s="72">
        <f t="shared" si="1"/>
        <v>3811</v>
      </c>
      <c r="C30" s="72">
        <f t="shared" si="2"/>
        <v>1927</v>
      </c>
      <c r="D30" s="72">
        <f t="shared" si="3"/>
        <v>1884</v>
      </c>
      <c r="E30" s="71"/>
      <c r="F30" s="71">
        <v>15</v>
      </c>
      <c r="G30" s="71">
        <v>8</v>
      </c>
      <c r="H30" s="71">
        <v>7</v>
      </c>
      <c r="I30" s="71"/>
      <c r="J30" s="71">
        <v>10</v>
      </c>
      <c r="K30" s="71">
        <v>6</v>
      </c>
      <c r="L30" s="71">
        <v>4</v>
      </c>
      <c r="M30" s="71"/>
      <c r="N30" s="71">
        <v>13</v>
      </c>
      <c r="O30" s="71">
        <v>4</v>
      </c>
      <c r="P30" s="71">
        <v>9</v>
      </c>
      <c r="Q30" s="71"/>
      <c r="R30" s="71">
        <v>1768</v>
      </c>
      <c r="S30" s="71">
        <v>872</v>
      </c>
      <c r="T30" s="71">
        <v>896</v>
      </c>
      <c r="U30" s="71"/>
      <c r="V30" s="71">
        <v>2005</v>
      </c>
      <c r="W30" s="71">
        <v>1037</v>
      </c>
      <c r="X30" s="71">
        <v>968</v>
      </c>
      <c r="Y30" s="54"/>
      <c r="Z30" s="5"/>
    </row>
    <row r="31" spans="1:26" x14ac:dyDescent="0.25">
      <c r="A31" s="27" t="s">
        <v>300</v>
      </c>
      <c r="B31" s="72">
        <f t="shared" si="1"/>
        <v>3364</v>
      </c>
      <c r="C31" s="72">
        <f t="shared" si="2"/>
        <v>1742</v>
      </c>
      <c r="D31" s="72">
        <f t="shared" si="3"/>
        <v>1622</v>
      </c>
      <c r="E31" s="71"/>
      <c r="F31" s="71">
        <v>0</v>
      </c>
      <c r="G31" s="71">
        <v>0</v>
      </c>
      <c r="H31" s="71">
        <v>0</v>
      </c>
      <c r="I31" s="71"/>
      <c r="J31" s="71">
        <v>0</v>
      </c>
      <c r="K31" s="71">
        <v>0</v>
      </c>
      <c r="L31" s="71">
        <v>0</v>
      </c>
      <c r="M31" s="71"/>
      <c r="N31" s="71">
        <v>0</v>
      </c>
      <c r="O31" s="71">
        <v>0</v>
      </c>
      <c r="P31" s="71">
        <v>0</v>
      </c>
      <c r="Q31" s="71"/>
      <c r="R31" s="71">
        <v>1565</v>
      </c>
      <c r="S31" s="71">
        <v>848</v>
      </c>
      <c r="T31" s="71">
        <v>717</v>
      </c>
      <c r="U31" s="71"/>
      <c r="V31" s="71">
        <v>1799</v>
      </c>
      <c r="W31" s="71">
        <v>894</v>
      </c>
      <c r="X31" s="71">
        <v>905</v>
      </c>
      <c r="Y31" s="54"/>
      <c r="Z31" s="5"/>
    </row>
    <row r="32" spans="1:26" x14ac:dyDescent="0.25">
      <c r="A32" s="27" t="s">
        <v>301</v>
      </c>
      <c r="B32" s="72">
        <f t="shared" si="1"/>
        <v>2167</v>
      </c>
      <c r="C32" s="72">
        <f t="shared" si="2"/>
        <v>1109</v>
      </c>
      <c r="D32" s="72">
        <f t="shared" si="3"/>
        <v>1058</v>
      </c>
      <c r="E32" s="71"/>
      <c r="F32" s="71">
        <v>5</v>
      </c>
      <c r="G32" s="71">
        <v>2</v>
      </c>
      <c r="H32" s="71">
        <v>3</v>
      </c>
      <c r="I32" s="71"/>
      <c r="J32" s="71">
        <v>5</v>
      </c>
      <c r="K32" s="71">
        <v>4</v>
      </c>
      <c r="L32" s="71">
        <v>1</v>
      </c>
      <c r="M32" s="71"/>
      <c r="N32" s="71">
        <v>35</v>
      </c>
      <c r="O32" s="71">
        <v>15</v>
      </c>
      <c r="P32" s="71">
        <v>20</v>
      </c>
      <c r="Q32" s="71"/>
      <c r="R32" s="71">
        <v>993</v>
      </c>
      <c r="S32" s="71">
        <v>511</v>
      </c>
      <c r="T32" s="71">
        <v>482</v>
      </c>
      <c r="U32" s="71"/>
      <c r="V32" s="71">
        <v>1129</v>
      </c>
      <c r="W32" s="71">
        <v>577</v>
      </c>
      <c r="X32" s="71">
        <v>552</v>
      </c>
      <c r="Y32" s="54"/>
      <c r="Z32" s="5"/>
    </row>
    <row r="33" spans="1:26" x14ac:dyDescent="0.25">
      <c r="A33" s="27" t="s">
        <v>302</v>
      </c>
      <c r="B33" s="72">
        <f t="shared" si="1"/>
        <v>2150</v>
      </c>
      <c r="C33" s="72">
        <f t="shared" si="2"/>
        <v>1133</v>
      </c>
      <c r="D33" s="72">
        <f t="shared" si="3"/>
        <v>1017</v>
      </c>
      <c r="E33" s="71"/>
      <c r="F33" s="71">
        <v>0</v>
      </c>
      <c r="G33" s="71">
        <v>0</v>
      </c>
      <c r="H33" s="71">
        <v>0</v>
      </c>
      <c r="I33" s="71"/>
      <c r="J33" s="71">
        <v>0</v>
      </c>
      <c r="K33" s="71">
        <v>0</v>
      </c>
      <c r="L33" s="71">
        <v>0</v>
      </c>
      <c r="M33" s="71"/>
      <c r="N33" s="71">
        <v>0</v>
      </c>
      <c r="O33" s="71">
        <v>0</v>
      </c>
      <c r="P33" s="71">
        <v>0</v>
      </c>
      <c r="Q33" s="71"/>
      <c r="R33" s="71">
        <v>987</v>
      </c>
      <c r="S33" s="71">
        <v>514</v>
      </c>
      <c r="T33" s="71">
        <v>473</v>
      </c>
      <c r="U33" s="71"/>
      <c r="V33" s="71">
        <v>1163</v>
      </c>
      <c r="W33" s="71">
        <v>619</v>
      </c>
      <c r="X33" s="71">
        <v>544</v>
      </c>
      <c r="Y33" s="54"/>
      <c r="Z33" s="5"/>
    </row>
    <row r="34" spans="1:26" x14ac:dyDescent="0.25">
      <c r="A34" s="27" t="s">
        <v>303</v>
      </c>
      <c r="B34" s="72">
        <f t="shared" si="1"/>
        <v>901</v>
      </c>
      <c r="C34" s="72">
        <f t="shared" si="2"/>
        <v>455</v>
      </c>
      <c r="D34" s="72">
        <f t="shared" si="3"/>
        <v>446</v>
      </c>
      <c r="E34" s="71"/>
      <c r="F34" s="71">
        <v>0</v>
      </c>
      <c r="G34" s="71">
        <v>0</v>
      </c>
      <c r="H34" s="71">
        <v>0</v>
      </c>
      <c r="I34" s="71"/>
      <c r="J34" s="71">
        <v>0</v>
      </c>
      <c r="K34" s="71">
        <v>0</v>
      </c>
      <c r="L34" s="71">
        <v>0</v>
      </c>
      <c r="M34" s="71"/>
      <c r="N34" s="71">
        <v>0</v>
      </c>
      <c r="O34" s="71">
        <v>0</v>
      </c>
      <c r="P34" s="71">
        <v>0</v>
      </c>
      <c r="Q34" s="71"/>
      <c r="R34" s="71">
        <v>441</v>
      </c>
      <c r="S34" s="71">
        <v>225</v>
      </c>
      <c r="T34" s="71">
        <v>216</v>
      </c>
      <c r="U34" s="71"/>
      <c r="V34" s="71">
        <v>460</v>
      </c>
      <c r="W34" s="71">
        <v>230</v>
      </c>
      <c r="X34" s="71">
        <v>230</v>
      </c>
      <c r="Y34" s="54"/>
      <c r="Z34" s="5"/>
    </row>
    <row r="35" spans="1:26" x14ac:dyDescent="0.25">
      <c r="A35" s="27" t="s">
        <v>304</v>
      </c>
      <c r="B35" s="72">
        <f t="shared" si="1"/>
        <v>6263</v>
      </c>
      <c r="C35" s="72">
        <f t="shared" si="2"/>
        <v>3198</v>
      </c>
      <c r="D35" s="72">
        <f t="shared" si="3"/>
        <v>3065</v>
      </c>
      <c r="E35" s="71"/>
      <c r="F35" s="71">
        <v>8</v>
      </c>
      <c r="G35" s="71">
        <v>2</v>
      </c>
      <c r="H35" s="71">
        <v>6</v>
      </c>
      <c r="I35" s="71"/>
      <c r="J35" s="71">
        <v>22</v>
      </c>
      <c r="K35" s="71">
        <v>12</v>
      </c>
      <c r="L35" s="71">
        <v>10</v>
      </c>
      <c r="M35" s="71"/>
      <c r="N35" s="71">
        <v>11</v>
      </c>
      <c r="O35" s="71">
        <v>3</v>
      </c>
      <c r="P35" s="71">
        <v>8</v>
      </c>
      <c r="Q35" s="71"/>
      <c r="R35" s="71">
        <v>2909</v>
      </c>
      <c r="S35" s="71">
        <v>1422</v>
      </c>
      <c r="T35" s="71">
        <v>1487</v>
      </c>
      <c r="U35" s="71"/>
      <c r="V35" s="71">
        <v>3313</v>
      </c>
      <c r="W35" s="71">
        <v>1759</v>
      </c>
      <c r="X35" s="71">
        <v>1554</v>
      </c>
      <c r="Y35" s="54"/>
      <c r="Z35" s="5"/>
    </row>
    <row r="36" spans="1:26" x14ac:dyDescent="0.25">
      <c r="A36" s="27" t="s">
        <v>305</v>
      </c>
      <c r="B36" s="72">
        <f t="shared" si="1"/>
        <v>5075</v>
      </c>
      <c r="C36" s="72">
        <f t="shared" si="2"/>
        <v>2599</v>
      </c>
      <c r="D36" s="72">
        <f t="shared" si="3"/>
        <v>2476</v>
      </c>
      <c r="E36" s="71"/>
      <c r="F36" s="71">
        <v>22</v>
      </c>
      <c r="G36" s="71">
        <v>8</v>
      </c>
      <c r="H36" s="71">
        <v>14</v>
      </c>
      <c r="I36" s="71"/>
      <c r="J36" s="71">
        <v>47</v>
      </c>
      <c r="K36" s="71">
        <v>21</v>
      </c>
      <c r="L36" s="71">
        <v>26</v>
      </c>
      <c r="M36" s="71"/>
      <c r="N36" s="71">
        <v>88</v>
      </c>
      <c r="O36" s="71">
        <v>48</v>
      </c>
      <c r="P36" s="71">
        <v>40</v>
      </c>
      <c r="Q36" s="71"/>
      <c r="R36" s="71">
        <v>2366</v>
      </c>
      <c r="S36" s="71">
        <v>1225</v>
      </c>
      <c r="T36" s="71">
        <v>1141</v>
      </c>
      <c r="U36" s="71"/>
      <c r="V36" s="71">
        <v>2552</v>
      </c>
      <c r="W36" s="71">
        <v>1297</v>
      </c>
      <c r="X36" s="71">
        <v>1255</v>
      </c>
      <c r="Y36" s="54"/>
      <c r="Z36" s="5"/>
    </row>
    <row r="37" spans="1:26" ht="13.5" thickBot="1" x14ac:dyDescent="0.3">
      <c r="A37" s="27" t="s">
        <v>306</v>
      </c>
      <c r="B37" s="73">
        <f t="shared" si="1"/>
        <v>981</v>
      </c>
      <c r="C37" s="73">
        <f t="shared" si="2"/>
        <v>474</v>
      </c>
      <c r="D37" s="73">
        <f t="shared" si="3"/>
        <v>507</v>
      </c>
      <c r="E37" s="71"/>
      <c r="F37" s="71">
        <v>0</v>
      </c>
      <c r="G37" s="71">
        <v>0</v>
      </c>
      <c r="H37" s="71">
        <v>0</v>
      </c>
      <c r="I37" s="71"/>
      <c r="J37" s="71">
        <v>0</v>
      </c>
      <c r="K37" s="71">
        <v>0</v>
      </c>
      <c r="L37" s="71">
        <v>0</v>
      </c>
      <c r="M37" s="71"/>
      <c r="N37" s="71">
        <v>0</v>
      </c>
      <c r="O37" s="71">
        <v>0</v>
      </c>
      <c r="P37" s="71">
        <v>0</v>
      </c>
      <c r="Q37" s="71"/>
      <c r="R37" s="71">
        <v>508</v>
      </c>
      <c r="S37" s="71">
        <v>238</v>
      </c>
      <c r="T37" s="71">
        <v>270</v>
      </c>
      <c r="U37" s="71"/>
      <c r="V37" s="71">
        <v>473</v>
      </c>
      <c r="W37" s="71">
        <v>236</v>
      </c>
      <c r="X37" s="71">
        <v>237</v>
      </c>
      <c r="Y37" s="54"/>
      <c r="Z37" s="5"/>
    </row>
    <row r="38" spans="1:26" ht="15" customHeight="1" x14ac:dyDescent="0.25">
      <c r="A38" s="332" t="s">
        <v>262</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54"/>
    </row>
    <row r="39" spans="1:26" x14ac:dyDescent="0.25">
      <c r="Y39" s="54"/>
    </row>
    <row r="40" spans="1:26" x14ac:dyDescent="0.25">
      <c r="Y40" s="54"/>
    </row>
    <row r="41" spans="1:26" x14ac:dyDescent="0.25">
      <c r="Y41" s="202"/>
    </row>
    <row r="42" spans="1:26" x14ac:dyDescent="0.25">
      <c r="Y42" s="54"/>
    </row>
    <row r="43" spans="1:26" x14ac:dyDescent="0.25">
      <c r="Y43" s="54"/>
    </row>
    <row r="44" spans="1:26" x14ac:dyDescent="0.25">
      <c r="Y44" s="54"/>
    </row>
  </sheetData>
  <mergeCells count="13">
    <mergeCell ref="N7:P7"/>
    <mergeCell ref="R7:T7"/>
    <mergeCell ref="V7:X7"/>
    <mergeCell ref="A1:X1"/>
    <mergeCell ref="A2:X2"/>
    <mergeCell ref="A3:X3"/>
    <mergeCell ref="A4:X4"/>
    <mergeCell ref="A5:X5"/>
    <mergeCell ref="A6:A8"/>
    <mergeCell ref="F6:T6"/>
    <mergeCell ref="B7:D7"/>
    <mergeCell ref="F7:H7"/>
    <mergeCell ref="J7:L7"/>
  </mergeCells>
  <hyperlinks>
    <hyperlink ref="Y2" location="Contenido!A1" display="Contenido" xr:uid="{FD521BDB-86E4-4479-8EB6-8BC3BB001F6E}"/>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CA1B2-0E5C-4409-BC90-F6F0CA4AFA65}">
  <sheetPr codeName="Hoja25">
    <tabColor rgb="FFAFCAFF"/>
    <pageSetUpPr fitToPage="1"/>
  </sheetPr>
  <dimension ref="A1:AL44"/>
  <sheetViews>
    <sheetView showGridLines="0" showOutlineSymbols="0" showWhiteSpace="0" workbookViewId="0">
      <selection activeCell="C35" sqref="C35"/>
    </sheetView>
  </sheetViews>
  <sheetFormatPr baseColWidth="10" defaultColWidth="11" defaultRowHeight="13" x14ac:dyDescent="0.25"/>
  <cols>
    <col min="1" max="1" width="20"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28" width="7" style="47" customWidth="1"/>
    <col min="29" max="16384" width="11" style="8"/>
  </cols>
  <sheetData>
    <row r="1" spans="1:38" ht="15" customHeight="1" x14ac:dyDescent="0.25">
      <c r="A1" s="436" t="s">
        <v>327</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38"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38" ht="14.5" x14ac:dyDescent="0.25">
      <c r="A3" s="437" t="s">
        <v>326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38"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row>
    <row r="5" spans="1:38"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c r="Z5" s="46"/>
      <c r="AA5" s="46"/>
      <c r="AB5" s="46"/>
    </row>
    <row r="6" spans="1:38" ht="18.75" customHeight="1" x14ac:dyDescent="0.25">
      <c r="A6" s="438" t="s">
        <v>273</v>
      </c>
      <c r="B6" s="108"/>
      <c r="C6" s="108"/>
      <c r="D6" s="108"/>
      <c r="E6" s="108"/>
      <c r="F6" s="435" t="s">
        <v>317</v>
      </c>
      <c r="G6" s="435"/>
      <c r="H6" s="435"/>
      <c r="I6" s="435"/>
      <c r="J6" s="435"/>
      <c r="K6" s="435"/>
      <c r="L6" s="435"/>
      <c r="M6" s="435"/>
      <c r="N6" s="435"/>
      <c r="O6" s="435"/>
      <c r="P6" s="435"/>
      <c r="Q6" s="435"/>
      <c r="R6" s="435"/>
      <c r="S6" s="435"/>
      <c r="T6" s="435"/>
      <c r="U6" s="108"/>
      <c r="V6" s="110"/>
      <c r="W6" s="110"/>
      <c r="X6" s="110"/>
      <c r="Y6" s="5"/>
      <c r="Z6" s="46"/>
      <c r="AA6" s="46"/>
      <c r="AB6" s="46"/>
      <c r="AC6" s="5"/>
    </row>
    <row r="7" spans="1:38" s="6" customFormat="1" ht="18.75" customHeight="1" x14ac:dyDescent="0.25">
      <c r="A7" s="438"/>
      <c r="B7" s="435" t="s">
        <v>188</v>
      </c>
      <c r="C7" s="435"/>
      <c r="D7" s="435"/>
      <c r="E7" s="114"/>
      <c r="F7" s="434" t="s">
        <v>318</v>
      </c>
      <c r="G7" s="434"/>
      <c r="H7" s="434"/>
      <c r="I7" s="110"/>
      <c r="J7" s="434" t="s">
        <v>319</v>
      </c>
      <c r="K7" s="434"/>
      <c r="L7" s="434"/>
      <c r="M7" s="114"/>
      <c r="N7" s="434" t="s">
        <v>320</v>
      </c>
      <c r="O7" s="434"/>
      <c r="P7" s="434"/>
      <c r="Q7" s="114"/>
      <c r="R7" s="434" t="s">
        <v>321</v>
      </c>
      <c r="S7" s="434"/>
      <c r="T7" s="434"/>
      <c r="U7" s="114"/>
      <c r="V7" s="435" t="s">
        <v>322</v>
      </c>
      <c r="W7" s="435"/>
      <c r="X7" s="435"/>
      <c r="Y7" s="60"/>
      <c r="Z7" s="46"/>
      <c r="AA7" s="46"/>
      <c r="AB7" s="46"/>
    </row>
    <row r="8" spans="1:38" s="6" customFormat="1" ht="18.75" customHeight="1" x14ac:dyDescent="0.25">
      <c r="A8" s="438"/>
      <c r="B8" s="112" t="s">
        <v>188</v>
      </c>
      <c r="C8" s="112" t="s">
        <v>258</v>
      </c>
      <c r="D8" s="112" t="s">
        <v>259</v>
      </c>
      <c r="E8" s="112"/>
      <c r="F8" s="112" t="s">
        <v>188</v>
      </c>
      <c r="G8" s="112" t="s">
        <v>258</v>
      </c>
      <c r="H8" s="112" t="s">
        <v>259</v>
      </c>
      <c r="I8" s="113"/>
      <c r="J8" s="112" t="s">
        <v>188</v>
      </c>
      <c r="K8" s="112" t="s">
        <v>258</v>
      </c>
      <c r="L8" s="112" t="s">
        <v>259</v>
      </c>
      <c r="M8" s="112"/>
      <c r="N8" s="112" t="s">
        <v>188</v>
      </c>
      <c r="O8" s="112" t="s">
        <v>258</v>
      </c>
      <c r="P8" s="112" t="s">
        <v>259</v>
      </c>
      <c r="Q8" s="112"/>
      <c r="R8" s="112" t="s">
        <v>188</v>
      </c>
      <c r="S8" s="112" t="s">
        <v>258</v>
      </c>
      <c r="T8" s="112" t="s">
        <v>259</v>
      </c>
      <c r="U8" s="112"/>
      <c r="V8" s="112" t="s">
        <v>188</v>
      </c>
      <c r="W8" s="112" t="s">
        <v>258</v>
      </c>
      <c r="X8" s="112" t="s">
        <v>259</v>
      </c>
      <c r="Y8" s="5"/>
      <c r="Z8" s="46"/>
      <c r="AA8" s="46"/>
      <c r="AB8" s="46"/>
    </row>
    <row r="9" spans="1:38"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c r="Z9" s="46"/>
      <c r="AA9" s="46"/>
      <c r="AB9" s="46"/>
    </row>
    <row r="10" spans="1:38" s="6" customFormat="1" x14ac:dyDescent="0.25">
      <c r="A10" s="157" t="s">
        <v>188</v>
      </c>
      <c r="B10" s="70">
        <f>SUM(B11:B37)</f>
        <v>98204</v>
      </c>
      <c r="C10" s="70">
        <f t="shared" ref="C10:D10" si="0">SUM(C11:C37)</f>
        <v>49666</v>
      </c>
      <c r="D10" s="70">
        <f t="shared" si="0"/>
        <v>48538</v>
      </c>
      <c r="E10" s="70"/>
      <c r="F10" s="70">
        <f>SUM(F11:F37)</f>
        <v>40</v>
      </c>
      <c r="G10" s="70">
        <f t="shared" ref="G10:H10" si="1">SUM(G11:G37)</f>
        <v>14</v>
      </c>
      <c r="H10" s="70">
        <f t="shared" si="1"/>
        <v>26</v>
      </c>
      <c r="I10" s="70"/>
      <c r="J10" s="70">
        <f>SUM(J11:J37)</f>
        <v>10</v>
      </c>
      <c r="K10" s="70">
        <f t="shared" ref="K10:L10" si="2">SUM(K11:K37)</f>
        <v>5</v>
      </c>
      <c r="L10" s="70">
        <f t="shared" si="2"/>
        <v>5</v>
      </c>
      <c r="M10" s="70"/>
      <c r="N10" s="70">
        <f>SUM(N11:N37)</f>
        <v>11</v>
      </c>
      <c r="O10" s="70">
        <f t="shared" ref="O10:P10" si="3">SUM(O11:O37)</f>
        <v>4</v>
      </c>
      <c r="P10" s="70">
        <f t="shared" si="3"/>
        <v>7</v>
      </c>
      <c r="Q10" s="70"/>
      <c r="R10" s="70">
        <f>SUM(R11:R37)</f>
        <v>46059</v>
      </c>
      <c r="S10" s="70">
        <f t="shared" ref="S10:T10" si="4">SUM(S11:S37)</f>
        <v>23206</v>
      </c>
      <c r="T10" s="70">
        <f t="shared" si="4"/>
        <v>22853</v>
      </c>
      <c r="U10" s="70"/>
      <c r="V10" s="70">
        <f>SUM(V11:V37)</f>
        <v>52084</v>
      </c>
      <c r="W10" s="70">
        <f t="shared" ref="W10:X10" si="5">SUM(W11:W37)</f>
        <v>26437</v>
      </c>
      <c r="X10" s="70">
        <f t="shared" si="5"/>
        <v>25647</v>
      </c>
      <c r="Y10" s="5"/>
      <c r="Z10" s="25"/>
      <c r="AA10" s="25"/>
      <c r="AB10" s="25"/>
      <c r="AC10" s="25"/>
      <c r="AD10" s="25"/>
      <c r="AE10" s="25"/>
      <c r="AF10" s="25"/>
      <c r="AG10" s="25"/>
      <c r="AH10" s="25"/>
      <c r="AI10" s="25"/>
      <c r="AJ10" s="25"/>
      <c r="AL10" s="5"/>
    </row>
    <row r="11" spans="1:38" x14ac:dyDescent="0.25">
      <c r="A11" s="27" t="s">
        <v>280</v>
      </c>
      <c r="B11" s="72">
        <f>+F11+J11+N11+R11+V11</f>
        <v>4910</v>
      </c>
      <c r="C11" s="72">
        <f t="shared" ref="C11:D11" si="6">+G11+K11+O11+S11+W11</f>
        <v>2451</v>
      </c>
      <c r="D11" s="72">
        <f t="shared" si="6"/>
        <v>2459</v>
      </c>
      <c r="E11" s="71"/>
      <c r="F11" s="71">
        <v>0</v>
      </c>
      <c r="G11" s="71">
        <v>0</v>
      </c>
      <c r="H11" s="71">
        <v>0</v>
      </c>
      <c r="I11" s="71"/>
      <c r="J11" s="71">
        <v>0</v>
      </c>
      <c r="K11" s="71">
        <v>0</v>
      </c>
      <c r="L11" s="71">
        <v>0</v>
      </c>
      <c r="M11" s="71"/>
      <c r="N11" s="71">
        <v>0</v>
      </c>
      <c r="O11" s="71">
        <v>0</v>
      </c>
      <c r="P11" s="71">
        <v>0</v>
      </c>
      <c r="Q11" s="71"/>
      <c r="R11" s="71">
        <v>2203</v>
      </c>
      <c r="S11" s="71">
        <v>1087</v>
      </c>
      <c r="T11" s="71">
        <v>1116</v>
      </c>
      <c r="U11" s="71"/>
      <c r="V11" s="71">
        <v>2707</v>
      </c>
      <c r="W11" s="71">
        <v>1364</v>
      </c>
      <c r="X11" s="71">
        <v>1343</v>
      </c>
      <c r="Z11" s="7"/>
      <c r="AA11" s="7"/>
      <c r="AB11" s="7"/>
      <c r="AC11" s="7"/>
      <c r="AD11" s="7"/>
      <c r="AE11" s="7"/>
      <c r="AF11" s="7"/>
      <c r="AG11" s="7"/>
      <c r="AH11" s="7"/>
      <c r="AI11" s="7"/>
      <c r="AJ11" s="7"/>
      <c r="AL11" s="5"/>
    </row>
    <row r="12" spans="1:38" x14ac:dyDescent="0.25">
      <c r="A12" s="27" t="s">
        <v>281</v>
      </c>
      <c r="B12" s="72">
        <f t="shared" ref="B12:B37" si="7">+F12+J12+N12+R12+V12</f>
        <v>4062</v>
      </c>
      <c r="C12" s="72">
        <f t="shared" ref="C12:C37" si="8">+G12+K12+O12+S12+W12</f>
        <v>1931</v>
      </c>
      <c r="D12" s="72">
        <f t="shared" ref="D12:D37" si="9">+H12+L12+P12+T12+X12</f>
        <v>2131</v>
      </c>
      <c r="E12" s="71"/>
      <c r="F12" s="71">
        <v>0</v>
      </c>
      <c r="G12" s="71">
        <v>0</v>
      </c>
      <c r="H12" s="71">
        <v>0</v>
      </c>
      <c r="I12" s="71"/>
      <c r="J12" s="71">
        <v>0</v>
      </c>
      <c r="K12" s="71">
        <v>0</v>
      </c>
      <c r="L12" s="71">
        <v>0</v>
      </c>
      <c r="M12" s="71"/>
      <c r="N12" s="71">
        <v>0</v>
      </c>
      <c r="O12" s="71">
        <v>0</v>
      </c>
      <c r="P12" s="71">
        <v>0</v>
      </c>
      <c r="Q12" s="71"/>
      <c r="R12" s="71">
        <v>1907</v>
      </c>
      <c r="S12" s="71">
        <v>923</v>
      </c>
      <c r="T12" s="71">
        <v>984</v>
      </c>
      <c r="U12" s="71"/>
      <c r="V12" s="71">
        <v>2155</v>
      </c>
      <c r="W12" s="71">
        <v>1008</v>
      </c>
      <c r="X12" s="71">
        <v>1147</v>
      </c>
      <c r="Z12" s="7"/>
      <c r="AA12" s="7"/>
      <c r="AB12" s="7"/>
      <c r="AC12" s="7"/>
      <c r="AD12" s="7"/>
      <c r="AE12" s="7"/>
      <c r="AF12" s="7"/>
      <c r="AG12" s="7"/>
      <c r="AH12" s="7"/>
      <c r="AI12" s="7"/>
      <c r="AJ12" s="7"/>
      <c r="AL12" s="5"/>
    </row>
    <row r="13" spans="1:38" x14ac:dyDescent="0.25">
      <c r="A13" s="27" t="s">
        <v>282</v>
      </c>
      <c r="B13" s="72">
        <f t="shared" si="7"/>
        <v>4483</v>
      </c>
      <c r="C13" s="72">
        <f t="shared" si="8"/>
        <v>2229</v>
      </c>
      <c r="D13" s="72">
        <f t="shared" si="9"/>
        <v>2254</v>
      </c>
      <c r="E13" s="71"/>
      <c r="F13" s="71">
        <v>0</v>
      </c>
      <c r="G13" s="71">
        <v>0</v>
      </c>
      <c r="H13" s="71">
        <v>0</v>
      </c>
      <c r="I13" s="71"/>
      <c r="J13" s="71">
        <v>0</v>
      </c>
      <c r="K13" s="71">
        <v>0</v>
      </c>
      <c r="L13" s="71">
        <v>0</v>
      </c>
      <c r="M13" s="71"/>
      <c r="N13" s="71">
        <v>0</v>
      </c>
      <c r="O13" s="71">
        <v>0</v>
      </c>
      <c r="P13" s="71">
        <v>0</v>
      </c>
      <c r="Q13" s="71"/>
      <c r="R13" s="71">
        <v>2091</v>
      </c>
      <c r="S13" s="71">
        <v>1025</v>
      </c>
      <c r="T13" s="71">
        <v>1066</v>
      </c>
      <c r="U13" s="71"/>
      <c r="V13" s="71">
        <v>2392</v>
      </c>
      <c r="W13" s="71">
        <v>1204</v>
      </c>
      <c r="X13" s="71">
        <v>1188</v>
      </c>
      <c r="Z13" s="7"/>
      <c r="AA13" s="7"/>
      <c r="AB13" s="7"/>
      <c r="AC13" s="7"/>
      <c r="AD13" s="7"/>
      <c r="AE13" s="7"/>
      <c r="AF13" s="7"/>
      <c r="AG13" s="7"/>
      <c r="AH13" s="7"/>
      <c r="AI13" s="7"/>
      <c r="AJ13" s="7"/>
      <c r="AL13" s="5"/>
    </row>
    <row r="14" spans="1:38" x14ac:dyDescent="0.25">
      <c r="A14" s="27" t="s">
        <v>283</v>
      </c>
      <c r="B14" s="72">
        <f t="shared" si="7"/>
        <v>5417</v>
      </c>
      <c r="C14" s="72">
        <f t="shared" si="8"/>
        <v>2717</v>
      </c>
      <c r="D14" s="72">
        <f t="shared" si="9"/>
        <v>2700</v>
      </c>
      <c r="E14" s="71"/>
      <c r="F14" s="71">
        <v>0</v>
      </c>
      <c r="G14" s="71">
        <v>0</v>
      </c>
      <c r="H14" s="71">
        <v>0</v>
      </c>
      <c r="I14" s="71"/>
      <c r="J14" s="71">
        <v>0</v>
      </c>
      <c r="K14" s="71">
        <v>0</v>
      </c>
      <c r="L14" s="71">
        <v>0</v>
      </c>
      <c r="M14" s="71"/>
      <c r="N14" s="71">
        <v>0</v>
      </c>
      <c r="O14" s="71">
        <v>0</v>
      </c>
      <c r="P14" s="71">
        <v>0</v>
      </c>
      <c r="Q14" s="71"/>
      <c r="R14" s="71">
        <v>2571</v>
      </c>
      <c r="S14" s="71">
        <v>1286</v>
      </c>
      <c r="T14" s="71">
        <v>1285</v>
      </c>
      <c r="U14" s="71"/>
      <c r="V14" s="71">
        <v>2846</v>
      </c>
      <c r="W14" s="71">
        <v>1431</v>
      </c>
      <c r="X14" s="71">
        <v>1415</v>
      </c>
      <c r="Y14" s="54"/>
      <c r="Z14" s="7"/>
      <c r="AA14" s="7"/>
      <c r="AB14" s="7"/>
      <c r="AC14" s="7"/>
      <c r="AD14" s="7"/>
      <c r="AE14" s="7"/>
      <c r="AF14" s="7"/>
      <c r="AG14" s="7"/>
      <c r="AH14" s="7"/>
      <c r="AI14" s="7"/>
      <c r="AJ14" s="7"/>
      <c r="AL14" s="5"/>
    </row>
    <row r="15" spans="1:38" x14ac:dyDescent="0.25">
      <c r="A15" s="27" t="s">
        <v>284</v>
      </c>
      <c r="B15" s="72">
        <f t="shared" si="7"/>
        <v>1440</v>
      </c>
      <c r="C15" s="72">
        <f t="shared" si="8"/>
        <v>764</v>
      </c>
      <c r="D15" s="72">
        <f t="shared" si="9"/>
        <v>676</v>
      </c>
      <c r="E15" s="71"/>
      <c r="F15" s="71">
        <v>0</v>
      </c>
      <c r="G15" s="71">
        <v>0</v>
      </c>
      <c r="H15" s="71">
        <v>0</v>
      </c>
      <c r="I15" s="71"/>
      <c r="J15" s="71">
        <v>0</v>
      </c>
      <c r="K15" s="71">
        <v>0</v>
      </c>
      <c r="L15" s="71">
        <v>0</v>
      </c>
      <c r="M15" s="71"/>
      <c r="N15" s="71">
        <v>0</v>
      </c>
      <c r="O15" s="71">
        <v>0</v>
      </c>
      <c r="P15" s="71">
        <v>0</v>
      </c>
      <c r="Q15" s="71"/>
      <c r="R15" s="71">
        <v>643</v>
      </c>
      <c r="S15" s="71">
        <v>353</v>
      </c>
      <c r="T15" s="71">
        <v>290</v>
      </c>
      <c r="U15" s="71"/>
      <c r="V15" s="71">
        <v>797</v>
      </c>
      <c r="W15" s="71">
        <v>411</v>
      </c>
      <c r="X15" s="71">
        <v>386</v>
      </c>
      <c r="Y15" s="54"/>
      <c r="Z15" s="7"/>
      <c r="AA15" s="7"/>
      <c r="AB15" s="7"/>
      <c r="AC15" s="7"/>
      <c r="AD15" s="7"/>
      <c r="AE15" s="7"/>
      <c r="AF15" s="7"/>
      <c r="AG15" s="7"/>
      <c r="AH15" s="7"/>
      <c r="AI15" s="7"/>
      <c r="AJ15" s="7"/>
      <c r="AL15" s="5"/>
    </row>
    <row r="16" spans="1:38" x14ac:dyDescent="0.25">
      <c r="A16" s="27" t="s">
        <v>285</v>
      </c>
      <c r="B16" s="72">
        <f t="shared" si="7"/>
        <v>3588</v>
      </c>
      <c r="C16" s="72">
        <f t="shared" si="8"/>
        <v>1817</v>
      </c>
      <c r="D16" s="72">
        <f t="shared" si="9"/>
        <v>1771</v>
      </c>
      <c r="E16" s="71"/>
      <c r="F16" s="71">
        <v>0</v>
      </c>
      <c r="G16" s="71">
        <v>0</v>
      </c>
      <c r="H16" s="71">
        <v>0</v>
      </c>
      <c r="I16" s="71"/>
      <c r="J16" s="71">
        <v>0</v>
      </c>
      <c r="K16" s="71">
        <v>0</v>
      </c>
      <c r="L16" s="71">
        <v>0</v>
      </c>
      <c r="M16" s="71"/>
      <c r="N16" s="71">
        <v>0</v>
      </c>
      <c r="O16" s="71">
        <v>0</v>
      </c>
      <c r="P16" s="71">
        <v>0</v>
      </c>
      <c r="Q16" s="71"/>
      <c r="R16" s="71">
        <v>1694</v>
      </c>
      <c r="S16" s="71">
        <v>849</v>
      </c>
      <c r="T16" s="71">
        <v>845</v>
      </c>
      <c r="U16" s="71"/>
      <c r="V16" s="71">
        <v>1894</v>
      </c>
      <c r="W16" s="71">
        <v>968</v>
      </c>
      <c r="X16" s="71">
        <v>926</v>
      </c>
      <c r="Y16" s="54"/>
      <c r="Z16" s="7"/>
      <c r="AA16" s="7"/>
      <c r="AB16" s="7"/>
      <c r="AC16" s="7"/>
      <c r="AD16" s="7"/>
      <c r="AE16" s="7"/>
      <c r="AF16" s="7"/>
      <c r="AG16" s="7"/>
      <c r="AH16" s="7"/>
      <c r="AI16" s="7"/>
      <c r="AJ16" s="7"/>
      <c r="AL16" s="5"/>
    </row>
    <row r="17" spans="1:38" x14ac:dyDescent="0.25">
      <c r="A17" s="27" t="s">
        <v>286</v>
      </c>
      <c r="B17" s="72">
        <f t="shared" si="7"/>
        <v>1002</v>
      </c>
      <c r="C17" s="72">
        <f t="shared" si="8"/>
        <v>499</v>
      </c>
      <c r="D17" s="72">
        <f t="shared" si="9"/>
        <v>503</v>
      </c>
      <c r="E17" s="71"/>
      <c r="F17" s="71">
        <v>0</v>
      </c>
      <c r="G17" s="71">
        <v>0</v>
      </c>
      <c r="H17" s="71">
        <v>0</v>
      </c>
      <c r="I17" s="71"/>
      <c r="J17" s="71">
        <v>0</v>
      </c>
      <c r="K17" s="71">
        <v>0</v>
      </c>
      <c r="L17" s="71">
        <v>0</v>
      </c>
      <c r="M17" s="71"/>
      <c r="N17" s="71">
        <v>0</v>
      </c>
      <c r="O17" s="71">
        <v>0</v>
      </c>
      <c r="P17" s="71">
        <v>0</v>
      </c>
      <c r="Q17" s="71"/>
      <c r="R17" s="71">
        <v>492</v>
      </c>
      <c r="S17" s="71">
        <v>259</v>
      </c>
      <c r="T17" s="71">
        <v>233</v>
      </c>
      <c r="U17" s="71"/>
      <c r="V17" s="71">
        <v>510</v>
      </c>
      <c r="W17" s="71">
        <v>240</v>
      </c>
      <c r="X17" s="71">
        <v>270</v>
      </c>
      <c r="Y17" s="54"/>
      <c r="Z17" s="7"/>
      <c r="AA17" s="7"/>
      <c r="AB17" s="7"/>
      <c r="AC17" s="7"/>
      <c r="AD17" s="7"/>
      <c r="AE17" s="7"/>
      <c r="AF17" s="7"/>
      <c r="AG17" s="7"/>
      <c r="AH17" s="7"/>
      <c r="AI17" s="7"/>
      <c r="AJ17" s="7"/>
      <c r="AL17" s="5"/>
    </row>
    <row r="18" spans="1:38" x14ac:dyDescent="0.25">
      <c r="A18" s="27" t="s">
        <v>287</v>
      </c>
      <c r="B18" s="72">
        <f t="shared" si="7"/>
        <v>9287</v>
      </c>
      <c r="C18" s="72">
        <f t="shared" si="8"/>
        <v>4683</v>
      </c>
      <c r="D18" s="72">
        <f t="shared" si="9"/>
        <v>4604</v>
      </c>
      <c r="E18" s="71"/>
      <c r="F18" s="71">
        <v>0</v>
      </c>
      <c r="G18" s="71">
        <v>0</v>
      </c>
      <c r="H18" s="71">
        <v>0</v>
      </c>
      <c r="I18" s="71"/>
      <c r="J18" s="71">
        <v>0</v>
      </c>
      <c r="K18" s="71">
        <v>0</v>
      </c>
      <c r="L18" s="71">
        <v>0</v>
      </c>
      <c r="M18" s="71"/>
      <c r="N18" s="71">
        <v>0</v>
      </c>
      <c r="O18" s="71">
        <v>0</v>
      </c>
      <c r="P18" s="71">
        <v>0</v>
      </c>
      <c r="Q18" s="71"/>
      <c r="R18" s="71">
        <v>4383</v>
      </c>
      <c r="S18" s="71">
        <v>2187</v>
      </c>
      <c r="T18" s="71">
        <v>2196</v>
      </c>
      <c r="U18" s="71"/>
      <c r="V18" s="71">
        <v>4904</v>
      </c>
      <c r="W18" s="71">
        <v>2496</v>
      </c>
      <c r="X18" s="71">
        <v>2408</v>
      </c>
      <c r="Y18" s="54"/>
      <c r="Z18" s="7"/>
      <c r="AA18" s="7"/>
      <c r="AB18" s="7"/>
      <c r="AC18" s="7"/>
      <c r="AD18" s="7"/>
      <c r="AE18" s="7"/>
      <c r="AF18" s="7"/>
      <c r="AG18" s="7"/>
      <c r="AH18" s="7"/>
      <c r="AI18" s="7"/>
      <c r="AJ18" s="7"/>
      <c r="AL18" s="5"/>
    </row>
    <row r="19" spans="1:38" x14ac:dyDescent="0.25">
      <c r="A19" s="27" t="s">
        <v>288</v>
      </c>
      <c r="B19" s="72">
        <f t="shared" si="7"/>
        <v>4542</v>
      </c>
      <c r="C19" s="72">
        <f t="shared" si="8"/>
        <v>2298</v>
      </c>
      <c r="D19" s="72">
        <f t="shared" si="9"/>
        <v>2244</v>
      </c>
      <c r="E19" s="71"/>
      <c r="F19" s="71">
        <v>40</v>
      </c>
      <c r="G19" s="71">
        <v>14</v>
      </c>
      <c r="H19" s="71">
        <v>26</v>
      </c>
      <c r="I19" s="71"/>
      <c r="J19" s="71">
        <v>0</v>
      </c>
      <c r="K19" s="71">
        <v>0</v>
      </c>
      <c r="L19" s="71">
        <v>0</v>
      </c>
      <c r="M19" s="71"/>
      <c r="N19" s="71">
        <v>0</v>
      </c>
      <c r="O19" s="71">
        <v>0</v>
      </c>
      <c r="P19" s="71">
        <v>0</v>
      </c>
      <c r="Q19" s="71"/>
      <c r="R19" s="71">
        <v>2103</v>
      </c>
      <c r="S19" s="71">
        <v>1053</v>
      </c>
      <c r="T19" s="71">
        <v>1050</v>
      </c>
      <c r="U19" s="71"/>
      <c r="V19" s="71">
        <v>2399</v>
      </c>
      <c r="W19" s="71">
        <v>1231</v>
      </c>
      <c r="X19" s="71">
        <v>1168</v>
      </c>
      <c r="Y19" s="202"/>
      <c r="Z19" s="7"/>
      <c r="AA19" s="7"/>
      <c r="AB19" s="7"/>
      <c r="AC19" s="7"/>
      <c r="AD19" s="7"/>
      <c r="AE19" s="7"/>
      <c r="AF19" s="7"/>
      <c r="AG19" s="7"/>
      <c r="AH19" s="7"/>
      <c r="AI19" s="7"/>
      <c r="AJ19" s="7"/>
      <c r="AL19" s="5"/>
    </row>
    <row r="20" spans="1:38" x14ac:dyDescent="0.25">
      <c r="A20" s="27" t="s">
        <v>289</v>
      </c>
      <c r="B20" s="72">
        <f t="shared" si="7"/>
        <v>6670</v>
      </c>
      <c r="C20" s="72">
        <f t="shared" si="8"/>
        <v>3395</v>
      </c>
      <c r="D20" s="72">
        <f t="shared" si="9"/>
        <v>3275</v>
      </c>
      <c r="E20" s="71"/>
      <c r="F20" s="71">
        <v>0</v>
      </c>
      <c r="G20" s="71">
        <v>0</v>
      </c>
      <c r="H20" s="71">
        <v>0</v>
      </c>
      <c r="I20" s="71"/>
      <c r="J20" s="71">
        <v>0</v>
      </c>
      <c r="K20" s="71">
        <v>0</v>
      </c>
      <c r="L20" s="71">
        <v>0</v>
      </c>
      <c r="M20" s="71"/>
      <c r="N20" s="71">
        <v>0</v>
      </c>
      <c r="O20" s="71">
        <v>0</v>
      </c>
      <c r="P20" s="71">
        <v>0</v>
      </c>
      <c r="Q20" s="71"/>
      <c r="R20" s="71">
        <v>3165</v>
      </c>
      <c r="S20" s="71">
        <v>1621</v>
      </c>
      <c r="T20" s="71">
        <v>1544</v>
      </c>
      <c r="U20" s="71"/>
      <c r="V20" s="71">
        <v>3505</v>
      </c>
      <c r="W20" s="71">
        <v>1774</v>
      </c>
      <c r="X20" s="71">
        <v>1731</v>
      </c>
      <c r="Y20" s="54"/>
      <c r="Z20" s="7"/>
      <c r="AA20" s="7"/>
      <c r="AB20" s="7"/>
      <c r="AC20" s="7"/>
      <c r="AD20" s="7"/>
      <c r="AE20" s="7"/>
      <c r="AF20" s="7"/>
      <c r="AG20" s="7"/>
      <c r="AH20" s="7"/>
      <c r="AI20" s="7"/>
      <c r="AJ20" s="7"/>
      <c r="AL20" s="5"/>
    </row>
    <row r="21" spans="1:38" x14ac:dyDescent="0.25">
      <c r="A21" s="27" t="s">
        <v>290</v>
      </c>
      <c r="B21" s="72">
        <f t="shared" si="7"/>
        <v>2359</v>
      </c>
      <c r="C21" s="72">
        <f t="shared" si="8"/>
        <v>1212</v>
      </c>
      <c r="D21" s="72">
        <f t="shared" si="9"/>
        <v>1147</v>
      </c>
      <c r="E21" s="71"/>
      <c r="F21" s="71">
        <v>0</v>
      </c>
      <c r="G21" s="71">
        <v>0</v>
      </c>
      <c r="H21" s="71">
        <v>0</v>
      </c>
      <c r="I21" s="71"/>
      <c r="J21" s="71">
        <v>0</v>
      </c>
      <c r="K21" s="71">
        <v>0</v>
      </c>
      <c r="L21" s="71">
        <v>0</v>
      </c>
      <c r="M21" s="71"/>
      <c r="N21" s="71">
        <v>0</v>
      </c>
      <c r="O21" s="71">
        <v>0</v>
      </c>
      <c r="P21" s="71">
        <v>0</v>
      </c>
      <c r="Q21" s="71"/>
      <c r="R21" s="71">
        <v>1129</v>
      </c>
      <c r="S21" s="71">
        <v>568</v>
      </c>
      <c r="T21" s="71">
        <v>561</v>
      </c>
      <c r="U21" s="71"/>
      <c r="V21" s="71">
        <v>1230</v>
      </c>
      <c r="W21" s="71">
        <v>644</v>
      </c>
      <c r="X21" s="71">
        <v>586</v>
      </c>
      <c r="Y21" s="54"/>
      <c r="Z21" s="7"/>
      <c r="AA21" s="7"/>
      <c r="AB21" s="7"/>
      <c r="AC21" s="7"/>
      <c r="AD21" s="7"/>
      <c r="AE21" s="7"/>
      <c r="AF21" s="7"/>
      <c r="AG21" s="7"/>
      <c r="AH21" s="7"/>
      <c r="AI21" s="7"/>
      <c r="AJ21" s="7"/>
      <c r="AL21" s="5"/>
    </row>
    <row r="22" spans="1:38" x14ac:dyDescent="0.25">
      <c r="A22" s="27" t="s">
        <v>291</v>
      </c>
      <c r="B22" s="72">
        <f t="shared" si="7"/>
        <v>7682</v>
      </c>
      <c r="C22" s="72">
        <f t="shared" si="8"/>
        <v>3798</v>
      </c>
      <c r="D22" s="72">
        <f t="shared" si="9"/>
        <v>3884</v>
      </c>
      <c r="E22" s="71"/>
      <c r="F22" s="71">
        <v>0</v>
      </c>
      <c r="G22" s="71">
        <v>0</v>
      </c>
      <c r="H22" s="71">
        <v>0</v>
      </c>
      <c r="I22" s="71"/>
      <c r="J22" s="71">
        <v>0</v>
      </c>
      <c r="K22" s="71">
        <v>0</v>
      </c>
      <c r="L22" s="71">
        <v>0</v>
      </c>
      <c r="M22" s="71"/>
      <c r="N22" s="71">
        <v>0</v>
      </c>
      <c r="O22" s="71">
        <v>0</v>
      </c>
      <c r="P22" s="71">
        <v>0</v>
      </c>
      <c r="Q22" s="71"/>
      <c r="R22" s="71">
        <v>3612</v>
      </c>
      <c r="S22" s="71">
        <v>1770</v>
      </c>
      <c r="T22" s="71">
        <v>1842</v>
      </c>
      <c r="U22" s="71"/>
      <c r="V22" s="71">
        <v>4070</v>
      </c>
      <c r="W22" s="71">
        <v>2028</v>
      </c>
      <c r="X22" s="71">
        <v>2042</v>
      </c>
      <c r="Y22" s="54"/>
      <c r="Z22" s="7"/>
      <c r="AA22" s="7"/>
      <c r="AB22" s="7"/>
      <c r="AC22" s="7"/>
      <c r="AD22" s="7"/>
      <c r="AE22" s="7"/>
      <c r="AF22" s="7"/>
      <c r="AG22" s="7"/>
      <c r="AH22" s="7"/>
      <c r="AI22" s="7"/>
      <c r="AJ22" s="7"/>
      <c r="AL22" s="5"/>
    </row>
    <row r="23" spans="1:38" x14ac:dyDescent="0.25">
      <c r="A23" s="27" t="s">
        <v>292</v>
      </c>
      <c r="B23" s="72">
        <f t="shared" si="7"/>
        <v>2257</v>
      </c>
      <c r="C23" s="72">
        <f t="shared" si="8"/>
        <v>1116</v>
      </c>
      <c r="D23" s="72">
        <f t="shared" si="9"/>
        <v>1141</v>
      </c>
      <c r="E23" s="71"/>
      <c r="F23" s="71">
        <v>0</v>
      </c>
      <c r="G23" s="71">
        <v>0</v>
      </c>
      <c r="H23" s="71">
        <v>0</v>
      </c>
      <c r="I23" s="71"/>
      <c r="J23" s="71">
        <v>0</v>
      </c>
      <c r="K23" s="71">
        <v>0</v>
      </c>
      <c r="L23" s="71">
        <v>0</v>
      </c>
      <c r="M23" s="71"/>
      <c r="N23" s="71">
        <v>0</v>
      </c>
      <c r="O23" s="71">
        <v>0</v>
      </c>
      <c r="P23" s="71">
        <v>0</v>
      </c>
      <c r="Q23" s="71"/>
      <c r="R23" s="71">
        <v>1042</v>
      </c>
      <c r="S23" s="71">
        <v>519</v>
      </c>
      <c r="T23" s="71">
        <v>523</v>
      </c>
      <c r="U23" s="71"/>
      <c r="V23" s="71">
        <v>1215</v>
      </c>
      <c r="W23" s="71">
        <v>597</v>
      </c>
      <c r="X23" s="71">
        <v>618</v>
      </c>
      <c r="Y23" s="202"/>
      <c r="Z23" s="7"/>
      <c r="AA23" s="7"/>
      <c r="AB23" s="7"/>
      <c r="AC23" s="7"/>
      <c r="AD23" s="7"/>
      <c r="AE23" s="7"/>
      <c r="AF23" s="7"/>
      <c r="AG23" s="7"/>
      <c r="AH23" s="7"/>
      <c r="AI23" s="7"/>
      <c r="AJ23" s="7"/>
      <c r="AL23" s="5"/>
    </row>
    <row r="24" spans="1:38" x14ac:dyDescent="0.25">
      <c r="A24" s="27" t="s">
        <v>293</v>
      </c>
      <c r="B24" s="72">
        <f t="shared" si="7"/>
        <v>5900</v>
      </c>
      <c r="C24" s="72">
        <f t="shared" si="8"/>
        <v>2953</v>
      </c>
      <c r="D24" s="72">
        <f t="shared" si="9"/>
        <v>2947</v>
      </c>
      <c r="E24" s="71"/>
      <c r="F24" s="71">
        <v>0</v>
      </c>
      <c r="G24" s="71">
        <v>0</v>
      </c>
      <c r="H24" s="71">
        <v>0</v>
      </c>
      <c r="I24" s="71"/>
      <c r="J24" s="71">
        <v>0</v>
      </c>
      <c r="K24" s="71">
        <v>0</v>
      </c>
      <c r="L24" s="71">
        <v>0</v>
      </c>
      <c r="M24" s="71"/>
      <c r="N24" s="71">
        <v>0</v>
      </c>
      <c r="O24" s="71">
        <v>0</v>
      </c>
      <c r="P24" s="71">
        <v>0</v>
      </c>
      <c r="Q24" s="71"/>
      <c r="R24" s="71">
        <v>2766</v>
      </c>
      <c r="S24" s="71">
        <v>1401</v>
      </c>
      <c r="T24" s="71">
        <v>1365</v>
      </c>
      <c r="U24" s="71"/>
      <c r="V24" s="71">
        <v>3134</v>
      </c>
      <c r="W24" s="71">
        <v>1552</v>
      </c>
      <c r="X24" s="71">
        <v>1582</v>
      </c>
      <c r="Y24" s="54"/>
      <c r="Z24" s="7"/>
      <c r="AA24" s="7"/>
      <c r="AB24" s="7"/>
      <c r="AC24" s="7"/>
      <c r="AD24" s="7"/>
      <c r="AE24" s="7"/>
      <c r="AF24" s="7"/>
      <c r="AG24" s="7"/>
      <c r="AH24" s="7"/>
      <c r="AI24" s="7"/>
      <c r="AJ24" s="7"/>
      <c r="AL24" s="5"/>
    </row>
    <row r="25" spans="1:38" x14ac:dyDescent="0.25">
      <c r="A25" s="27" t="s">
        <v>294</v>
      </c>
      <c r="B25" s="72">
        <f t="shared" si="7"/>
        <v>2177</v>
      </c>
      <c r="C25" s="72">
        <f t="shared" si="8"/>
        <v>1117</v>
      </c>
      <c r="D25" s="72">
        <f t="shared" si="9"/>
        <v>1060</v>
      </c>
      <c r="E25" s="71"/>
      <c r="F25" s="71">
        <v>0</v>
      </c>
      <c r="G25" s="71">
        <v>0</v>
      </c>
      <c r="H25" s="71">
        <v>0</v>
      </c>
      <c r="I25" s="71"/>
      <c r="J25" s="71">
        <v>0</v>
      </c>
      <c r="K25" s="71">
        <v>0</v>
      </c>
      <c r="L25" s="71">
        <v>0</v>
      </c>
      <c r="M25" s="71"/>
      <c r="N25" s="71">
        <v>0</v>
      </c>
      <c r="O25" s="71">
        <v>0</v>
      </c>
      <c r="P25" s="71">
        <v>0</v>
      </c>
      <c r="Q25" s="71"/>
      <c r="R25" s="71">
        <v>1021</v>
      </c>
      <c r="S25" s="71">
        <v>534</v>
      </c>
      <c r="T25" s="71">
        <v>487</v>
      </c>
      <c r="U25" s="71"/>
      <c r="V25" s="71">
        <v>1156</v>
      </c>
      <c r="W25" s="71">
        <v>583</v>
      </c>
      <c r="X25" s="71">
        <v>573</v>
      </c>
      <c r="Y25" s="54"/>
      <c r="Z25" s="7"/>
      <c r="AA25" s="7"/>
      <c r="AB25" s="7"/>
      <c r="AC25" s="7"/>
      <c r="AD25" s="7"/>
      <c r="AE25" s="7"/>
      <c r="AF25" s="7"/>
      <c r="AG25" s="7"/>
      <c r="AH25" s="7"/>
      <c r="AI25" s="7"/>
      <c r="AJ25" s="7"/>
      <c r="AL25" s="5"/>
    </row>
    <row r="26" spans="1:38" x14ac:dyDescent="0.25">
      <c r="A26" s="27" t="s">
        <v>295</v>
      </c>
      <c r="B26" s="72">
        <f t="shared" si="7"/>
        <v>3039</v>
      </c>
      <c r="C26" s="72">
        <f t="shared" si="8"/>
        <v>1527</v>
      </c>
      <c r="D26" s="72">
        <f t="shared" si="9"/>
        <v>1512</v>
      </c>
      <c r="E26" s="71"/>
      <c r="F26" s="71">
        <v>0</v>
      </c>
      <c r="G26" s="71">
        <v>0</v>
      </c>
      <c r="H26" s="71">
        <v>0</v>
      </c>
      <c r="I26" s="71"/>
      <c r="J26" s="71">
        <v>6</v>
      </c>
      <c r="K26" s="71">
        <v>4</v>
      </c>
      <c r="L26" s="71">
        <v>2</v>
      </c>
      <c r="M26" s="71"/>
      <c r="N26" s="71">
        <v>9</v>
      </c>
      <c r="O26" s="71">
        <v>2</v>
      </c>
      <c r="P26" s="71">
        <v>7</v>
      </c>
      <c r="Q26" s="71"/>
      <c r="R26" s="71">
        <v>1446</v>
      </c>
      <c r="S26" s="71">
        <v>734</v>
      </c>
      <c r="T26" s="71">
        <v>712</v>
      </c>
      <c r="U26" s="71"/>
      <c r="V26" s="71">
        <v>1578</v>
      </c>
      <c r="W26" s="71">
        <v>787</v>
      </c>
      <c r="X26" s="71">
        <v>791</v>
      </c>
      <c r="Y26" s="54"/>
      <c r="Z26" s="7"/>
      <c r="AA26" s="7"/>
      <c r="AB26" s="7"/>
      <c r="AC26" s="7"/>
      <c r="AD26" s="7"/>
      <c r="AE26" s="7"/>
      <c r="AF26" s="7"/>
      <c r="AG26" s="7"/>
      <c r="AH26" s="7"/>
      <c r="AI26" s="7"/>
      <c r="AJ26" s="7"/>
      <c r="AL26" s="5"/>
    </row>
    <row r="27" spans="1:38" x14ac:dyDescent="0.25">
      <c r="A27" s="27" t="s">
        <v>296</v>
      </c>
      <c r="B27" s="72">
        <f t="shared" si="7"/>
        <v>1720</v>
      </c>
      <c r="C27" s="72">
        <f t="shared" si="8"/>
        <v>924</v>
      </c>
      <c r="D27" s="72">
        <f t="shared" si="9"/>
        <v>796</v>
      </c>
      <c r="E27" s="71"/>
      <c r="F27" s="71">
        <v>0</v>
      </c>
      <c r="G27" s="71">
        <v>0</v>
      </c>
      <c r="H27" s="71">
        <v>0</v>
      </c>
      <c r="I27" s="71"/>
      <c r="J27" s="71">
        <v>0</v>
      </c>
      <c r="K27" s="71">
        <v>0</v>
      </c>
      <c r="L27" s="71">
        <v>0</v>
      </c>
      <c r="M27" s="71"/>
      <c r="N27" s="71">
        <v>0</v>
      </c>
      <c r="O27" s="71">
        <v>0</v>
      </c>
      <c r="P27" s="71">
        <v>0</v>
      </c>
      <c r="Q27" s="71"/>
      <c r="R27" s="71">
        <v>808</v>
      </c>
      <c r="S27" s="71">
        <v>426</v>
      </c>
      <c r="T27" s="71">
        <v>382</v>
      </c>
      <c r="U27" s="71"/>
      <c r="V27" s="71">
        <v>912</v>
      </c>
      <c r="W27" s="71">
        <v>498</v>
      </c>
      <c r="X27" s="71">
        <v>414</v>
      </c>
      <c r="Y27" s="54"/>
      <c r="Z27" s="7"/>
      <c r="AA27" s="7"/>
      <c r="AB27" s="7"/>
      <c r="AC27" s="7"/>
      <c r="AD27" s="7"/>
      <c r="AE27" s="7"/>
      <c r="AF27" s="7"/>
      <c r="AG27" s="7"/>
      <c r="AH27" s="7"/>
      <c r="AI27" s="7"/>
      <c r="AJ27" s="7"/>
      <c r="AL27" s="5"/>
    </row>
    <row r="28" spans="1:38" x14ac:dyDescent="0.25">
      <c r="A28" s="27" t="s">
        <v>297</v>
      </c>
      <c r="B28" s="72">
        <f t="shared" si="7"/>
        <v>2868</v>
      </c>
      <c r="C28" s="72">
        <f t="shared" si="8"/>
        <v>1486</v>
      </c>
      <c r="D28" s="72">
        <f t="shared" si="9"/>
        <v>1382</v>
      </c>
      <c r="E28" s="71"/>
      <c r="F28" s="71">
        <v>0</v>
      </c>
      <c r="G28" s="71">
        <v>0</v>
      </c>
      <c r="H28" s="71">
        <v>0</v>
      </c>
      <c r="I28" s="71"/>
      <c r="J28" s="71">
        <v>0</v>
      </c>
      <c r="K28" s="71">
        <v>0</v>
      </c>
      <c r="L28" s="71">
        <v>0</v>
      </c>
      <c r="M28" s="71"/>
      <c r="N28" s="71">
        <v>0</v>
      </c>
      <c r="O28" s="71">
        <v>0</v>
      </c>
      <c r="P28" s="71">
        <v>0</v>
      </c>
      <c r="Q28" s="71"/>
      <c r="R28" s="71">
        <v>1314</v>
      </c>
      <c r="S28" s="71">
        <v>661</v>
      </c>
      <c r="T28" s="71">
        <v>653</v>
      </c>
      <c r="U28" s="71"/>
      <c r="V28" s="71">
        <v>1554</v>
      </c>
      <c r="W28" s="71">
        <v>825</v>
      </c>
      <c r="X28" s="71">
        <v>729</v>
      </c>
      <c r="Y28" s="54"/>
      <c r="Z28" s="7"/>
      <c r="AA28" s="7"/>
      <c r="AB28" s="7"/>
      <c r="AC28" s="7"/>
      <c r="AD28" s="7"/>
      <c r="AE28" s="7"/>
      <c r="AF28" s="7"/>
      <c r="AG28" s="7"/>
      <c r="AH28" s="7"/>
      <c r="AI28" s="7"/>
      <c r="AJ28" s="7"/>
      <c r="AL28" s="5"/>
    </row>
    <row r="29" spans="1:38" x14ac:dyDescent="0.25">
      <c r="A29" s="27" t="s">
        <v>298</v>
      </c>
      <c r="B29" s="72">
        <f t="shared" si="7"/>
        <v>1603</v>
      </c>
      <c r="C29" s="72">
        <f t="shared" si="8"/>
        <v>846</v>
      </c>
      <c r="D29" s="72">
        <f t="shared" si="9"/>
        <v>757</v>
      </c>
      <c r="E29" s="71"/>
      <c r="F29" s="71">
        <v>0</v>
      </c>
      <c r="G29" s="71">
        <v>0</v>
      </c>
      <c r="H29" s="71">
        <v>0</v>
      </c>
      <c r="I29" s="71"/>
      <c r="J29" s="71">
        <v>0</v>
      </c>
      <c r="K29" s="71">
        <v>0</v>
      </c>
      <c r="L29" s="71">
        <v>0</v>
      </c>
      <c r="M29" s="71"/>
      <c r="N29" s="71">
        <v>0</v>
      </c>
      <c r="O29" s="71">
        <v>0</v>
      </c>
      <c r="P29" s="71">
        <v>0</v>
      </c>
      <c r="Q29" s="71"/>
      <c r="R29" s="71">
        <v>733</v>
      </c>
      <c r="S29" s="71">
        <v>394</v>
      </c>
      <c r="T29" s="71">
        <v>339</v>
      </c>
      <c r="U29" s="71"/>
      <c r="V29" s="71">
        <v>870</v>
      </c>
      <c r="W29" s="71">
        <v>452</v>
      </c>
      <c r="X29" s="71">
        <v>418</v>
      </c>
      <c r="Y29" s="54"/>
      <c r="Z29" s="7"/>
      <c r="AA29" s="7"/>
      <c r="AB29" s="7"/>
      <c r="AC29" s="7"/>
      <c r="AD29" s="7"/>
      <c r="AE29" s="7"/>
      <c r="AF29" s="7"/>
      <c r="AG29" s="7"/>
      <c r="AH29" s="7"/>
      <c r="AI29" s="7"/>
      <c r="AJ29" s="7"/>
      <c r="AL29" s="5"/>
    </row>
    <row r="30" spans="1:38" x14ac:dyDescent="0.25">
      <c r="A30" s="27" t="s">
        <v>299</v>
      </c>
      <c r="B30" s="72">
        <f t="shared" si="7"/>
        <v>3421</v>
      </c>
      <c r="C30" s="72">
        <f t="shared" si="8"/>
        <v>1742</v>
      </c>
      <c r="D30" s="72">
        <f t="shared" si="9"/>
        <v>1679</v>
      </c>
      <c r="E30" s="71"/>
      <c r="F30" s="71">
        <v>0</v>
      </c>
      <c r="G30" s="71">
        <v>0</v>
      </c>
      <c r="H30" s="71">
        <v>0</v>
      </c>
      <c r="I30" s="71"/>
      <c r="J30" s="71">
        <v>0</v>
      </c>
      <c r="K30" s="71">
        <v>0</v>
      </c>
      <c r="L30" s="71">
        <v>0</v>
      </c>
      <c r="M30" s="71"/>
      <c r="N30" s="71">
        <v>0</v>
      </c>
      <c r="O30" s="71">
        <v>0</v>
      </c>
      <c r="P30" s="71">
        <v>0</v>
      </c>
      <c r="Q30" s="71"/>
      <c r="R30" s="71">
        <v>1596</v>
      </c>
      <c r="S30" s="71">
        <v>794</v>
      </c>
      <c r="T30" s="71">
        <v>802</v>
      </c>
      <c r="U30" s="71"/>
      <c r="V30" s="71">
        <v>1825</v>
      </c>
      <c r="W30" s="71">
        <v>948</v>
      </c>
      <c r="X30" s="71">
        <v>877</v>
      </c>
      <c r="Y30" s="54"/>
      <c r="Z30" s="7"/>
      <c r="AA30" s="7"/>
      <c r="AB30" s="7"/>
      <c r="AC30" s="7"/>
      <c r="AD30" s="7"/>
      <c r="AE30" s="7"/>
      <c r="AF30" s="7"/>
      <c r="AG30" s="7"/>
      <c r="AH30" s="7"/>
      <c r="AI30" s="7"/>
      <c r="AJ30" s="7"/>
      <c r="AL30" s="5"/>
    </row>
    <row r="31" spans="1:38" x14ac:dyDescent="0.25">
      <c r="A31" s="27" t="s">
        <v>300</v>
      </c>
      <c r="B31" s="72">
        <f t="shared" si="7"/>
        <v>3319</v>
      </c>
      <c r="C31" s="72">
        <f t="shared" si="8"/>
        <v>1717</v>
      </c>
      <c r="D31" s="72">
        <f t="shared" si="9"/>
        <v>1602</v>
      </c>
      <c r="E31" s="71"/>
      <c r="F31" s="71">
        <v>0</v>
      </c>
      <c r="G31" s="71">
        <v>0</v>
      </c>
      <c r="H31" s="71">
        <v>0</v>
      </c>
      <c r="I31" s="71"/>
      <c r="J31" s="71">
        <v>0</v>
      </c>
      <c r="K31" s="71">
        <v>0</v>
      </c>
      <c r="L31" s="71">
        <v>0</v>
      </c>
      <c r="M31" s="71"/>
      <c r="N31" s="71">
        <v>0</v>
      </c>
      <c r="O31" s="71">
        <v>0</v>
      </c>
      <c r="P31" s="71">
        <v>0</v>
      </c>
      <c r="Q31" s="71"/>
      <c r="R31" s="71">
        <v>1544</v>
      </c>
      <c r="S31" s="71">
        <v>837</v>
      </c>
      <c r="T31" s="71">
        <v>707</v>
      </c>
      <c r="U31" s="71"/>
      <c r="V31" s="71">
        <v>1775</v>
      </c>
      <c r="W31" s="71">
        <v>880</v>
      </c>
      <c r="X31" s="71">
        <v>895</v>
      </c>
      <c r="Y31" s="54"/>
      <c r="Z31" s="7"/>
      <c r="AA31" s="7"/>
      <c r="AB31" s="7"/>
      <c r="AC31" s="7"/>
      <c r="AD31" s="7"/>
      <c r="AE31" s="7"/>
      <c r="AF31" s="7"/>
      <c r="AG31" s="7"/>
      <c r="AH31" s="7"/>
      <c r="AI31" s="7"/>
      <c r="AJ31" s="7"/>
      <c r="AL31" s="5"/>
    </row>
    <row r="32" spans="1:38" x14ac:dyDescent="0.25">
      <c r="A32" s="27" t="s">
        <v>301</v>
      </c>
      <c r="B32" s="72">
        <f t="shared" si="7"/>
        <v>1918</v>
      </c>
      <c r="C32" s="72">
        <f t="shared" si="8"/>
        <v>998</v>
      </c>
      <c r="D32" s="72">
        <f t="shared" si="9"/>
        <v>920</v>
      </c>
      <c r="E32" s="71"/>
      <c r="F32" s="71">
        <v>0</v>
      </c>
      <c r="G32" s="71">
        <v>0</v>
      </c>
      <c r="H32" s="71">
        <v>0</v>
      </c>
      <c r="I32" s="71"/>
      <c r="J32" s="71">
        <v>0</v>
      </c>
      <c r="K32" s="71">
        <v>0</v>
      </c>
      <c r="L32" s="71">
        <v>0</v>
      </c>
      <c r="M32" s="71"/>
      <c r="N32" s="71">
        <v>0</v>
      </c>
      <c r="O32" s="71">
        <v>0</v>
      </c>
      <c r="P32" s="71">
        <v>0</v>
      </c>
      <c r="Q32" s="71"/>
      <c r="R32" s="71">
        <v>893</v>
      </c>
      <c r="S32" s="71">
        <v>468</v>
      </c>
      <c r="T32" s="71">
        <v>425</v>
      </c>
      <c r="U32" s="71"/>
      <c r="V32" s="71">
        <v>1025</v>
      </c>
      <c r="W32" s="71">
        <v>530</v>
      </c>
      <c r="X32" s="71">
        <v>495</v>
      </c>
      <c r="Y32" s="54"/>
      <c r="Z32" s="7"/>
      <c r="AA32" s="7"/>
      <c r="AB32" s="7"/>
      <c r="AC32" s="7"/>
      <c r="AD32" s="7"/>
      <c r="AE32" s="7"/>
      <c r="AF32" s="7"/>
      <c r="AG32" s="7"/>
      <c r="AH32" s="7"/>
      <c r="AI32" s="7"/>
      <c r="AJ32" s="7"/>
      <c r="AL32" s="5"/>
    </row>
    <row r="33" spans="1:38" x14ac:dyDescent="0.25">
      <c r="A33" s="27" t="s">
        <v>302</v>
      </c>
      <c r="B33" s="72">
        <f t="shared" si="7"/>
        <v>2100</v>
      </c>
      <c r="C33" s="72">
        <f t="shared" si="8"/>
        <v>1106</v>
      </c>
      <c r="D33" s="72">
        <f t="shared" si="9"/>
        <v>994</v>
      </c>
      <c r="E33" s="71"/>
      <c r="F33" s="71">
        <v>0</v>
      </c>
      <c r="G33" s="71">
        <v>0</v>
      </c>
      <c r="H33" s="71">
        <v>0</v>
      </c>
      <c r="I33" s="71"/>
      <c r="J33" s="71">
        <v>0</v>
      </c>
      <c r="K33" s="71">
        <v>0</v>
      </c>
      <c r="L33" s="71">
        <v>0</v>
      </c>
      <c r="M33" s="71"/>
      <c r="N33" s="71">
        <v>0</v>
      </c>
      <c r="O33" s="71">
        <v>0</v>
      </c>
      <c r="P33" s="71">
        <v>0</v>
      </c>
      <c r="Q33" s="71"/>
      <c r="R33" s="71">
        <v>965</v>
      </c>
      <c r="S33" s="71">
        <v>501</v>
      </c>
      <c r="T33" s="71">
        <v>464</v>
      </c>
      <c r="U33" s="71"/>
      <c r="V33" s="71">
        <v>1135</v>
      </c>
      <c r="W33" s="71">
        <v>605</v>
      </c>
      <c r="X33" s="71">
        <v>530</v>
      </c>
      <c r="Y33" s="54"/>
      <c r="Z33" s="7"/>
      <c r="AA33" s="7"/>
      <c r="AB33" s="7"/>
      <c r="AC33" s="7"/>
      <c r="AD33" s="7"/>
      <c r="AE33" s="7"/>
      <c r="AF33" s="7"/>
      <c r="AG33" s="7"/>
      <c r="AH33" s="7"/>
      <c r="AI33" s="7"/>
      <c r="AJ33" s="7"/>
      <c r="AL33" s="5"/>
    </row>
    <row r="34" spans="1:38" x14ac:dyDescent="0.25">
      <c r="A34" s="27" t="s">
        <v>303</v>
      </c>
      <c r="B34" s="72">
        <f t="shared" si="7"/>
        <v>864</v>
      </c>
      <c r="C34" s="72">
        <f t="shared" si="8"/>
        <v>439</v>
      </c>
      <c r="D34" s="72">
        <f t="shared" si="9"/>
        <v>425</v>
      </c>
      <c r="E34" s="71"/>
      <c r="F34" s="71">
        <v>0</v>
      </c>
      <c r="G34" s="71">
        <v>0</v>
      </c>
      <c r="H34" s="71">
        <v>0</v>
      </c>
      <c r="I34" s="71"/>
      <c r="J34" s="71">
        <v>0</v>
      </c>
      <c r="K34" s="71">
        <v>0</v>
      </c>
      <c r="L34" s="71">
        <v>0</v>
      </c>
      <c r="M34" s="71"/>
      <c r="N34" s="71">
        <v>0</v>
      </c>
      <c r="O34" s="71">
        <v>0</v>
      </c>
      <c r="P34" s="71">
        <v>0</v>
      </c>
      <c r="Q34" s="71"/>
      <c r="R34" s="71">
        <v>421</v>
      </c>
      <c r="S34" s="71">
        <v>216</v>
      </c>
      <c r="T34" s="71">
        <v>205</v>
      </c>
      <c r="U34" s="71"/>
      <c r="V34" s="71">
        <v>443</v>
      </c>
      <c r="W34" s="71">
        <v>223</v>
      </c>
      <c r="X34" s="71">
        <v>220</v>
      </c>
      <c r="Y34" s="54"/>
      <c r="Z34" s="7"/>
      <c r="AA34" s="7"/>
      <c r="AB34" s="7"/>
      <c r="AC34" s="7"/>
      <c r="AD34" s="7"/>
      <c r="AE34" s="7"/>
      <c r="AF34" s="7"/>
      <c r="AG34" s="7"/>
      <c r="AH34" s="7"/>
      <c r="AI34" s="7"/>
      <c r="AJ34" s="7"/>
      <c r="AL34" s="5"/>
    </row>
    <row r="35" spans="1:38" x14ac:dyDescent="0.25">
      <c r="A35" s="27" t="s">
        <v>304</v>
      </c>
      <c r="B35" s="72">
        <f t="shared" si="7"/>
        <v>6041</v>
      </c>
      <c r="C35" s="72">
        <f t="shared" si="8"/>
        <v>3087</v>
      </c>
      <c r="D35" s="72">
        <f t="shared" si="9"/>
        <v>2954</v>
      </c>
      <c r="E35" s="71"/>
      <c r="F35" s="71">
        <v>0</v>
      </c>
      <c r="G35" s="71">
        <v>0</v>
      </c>
      <c r="H35" s="71">
        <v>0</v>
      </c>
      <c r="I35" s="71"/>
      <c r="J35" s="71">
        <v>4</v>
      </c>
      <c r="K35" s="71">
        <v>1</v>
      </c>
      <c r="L35" s="71">
        <v>3</v>
      </c>
      <c r="M35" s="71"/>
      <c r="N35" s="71">
        <v>2</v>
      </c>
      <c r="O35" s="71">
        <v>2</v>
      </c>
      <c r="P35" s="71">
        <v>0</v>
      </c>
      <c r="Q35" s="71"/>
      <c r="R35" s="71">
        <v>2822</v>
      </c>
      <c r="S35" s="71">
        <v>1371</v>
      </c>
      <c r="T35" s="71">
        <v>1451</v>
      </c>
      <c r="U35" s="71"/>
      <c r="V35" s="71">
        <v>3213</v>
      </c>
      <c r="W35" s="71">
        <v>1713</v>
      </c>
      <c r="X35" s="71">
        <v>1500</v>
      </c>
      <c r="Y35" s="54"/>
      <c r="Z35" s="7"/>
      <c r="AA35" s="7"/>
      <c r="AB35" s="7"/>
      <c r="AC35" s="7"/>
      <c r="AD35" s="7"/>
      <c r="AE35" s="7"/>
      <c r="AF35" s="7"/>
      <c r="AG35" s="7"/>
      <c r="AH35" s="7"/>
      <c r="AI35" s="7"/>
      <c r="AJ35" s="7"/>
      <c r="AL35" s="5"/>
    </row>
    <row r="36" spans="1:38" x14ac:dyDescent="0.25">
      <c r="A36" s="27" t="s">
        <v>305</v>
      </c>
      <c r="B36" s="72">
        <f t="shared" si="7"/>
        <v>4554</v>
      </c>
      <c r="C36" s="72">
        <f t="shared" si="8"/>
        <v>2340</v>
      </c>
      <c r="D36" s="72">
        <f t="shared" si="9"/>
        <v>2214</v>
      </c>
      <c r="E36" s="71"/>
      <c r="F36" s="71">
        <v>0</v>
      </c>
      <c r="G36" s="71">
        <v>0</v>
      </c>
      <c r="H36" s="71">
        <v>0</v>
      </c>
      <c r="I36" s="71"/>
      <c r="J36" s="71">
        <v>0</v>
      </c>
      <c r="K36" s="71">
        <v>0</v>
      </c>
      <c r="L36" s="71">
        <v>0</v>
      </c>
      <c r="M36" s="71"/>
      <c r="N36" s="71">
        <v>0</v>
      </c>
      <c r="O36" s="71">
        <v>0</v>
      </c>
      <c r="P36" s="71">
        <v>0</v>
      </c>
      <c r="Q36" s="71"/>
      <c r="R36" s="71">
        <v>2187</v>
      </c>
      <c r="S36" s="71">
        <v>1131</v>
      </c>
      <c r="T36" s="71">
        <v>1056</v>
      </c>
      <c r="U36" s="71"/>
      <c r="V36" s="71">
        <v>2367</v>
      </c>
      <c r="W36" s="71">
        <v>1209</v>
      </c>
      <c r="X36" s="71">
        <v>1158</v>
      </c>
      <c r="Y36" s="54"/>
      <c r="Z36" s="7"/>
      <c r="AA36" s="7"/>
      <c r="AB36" s="7"/>
      <c r="AC36" s="7"/>
      <c r="AD36" s="7"/>
      <c r="AE36" s="7"/>
      <c r="AF36" s="7"/>
      <c r="AG36" s="7"/>
      <c r="AH36" s="7"/>
      <c r="AI36" s="7"/>
      <c r="AJ36" s="7"/>
      <c r="AL36" s="5"/>
    </row>
    <row r="37" spans="1:38" ht="13.5" thickBot="1" x14ac:dyDescent="0.3">
      <c r="A37" s="32" t="s">
        <v>306</v>
      </c>
      <c r="B37" s="72">
        <f t="shared" si="7"/>
        <v>981</v>
      </c>
      <c r="C37" s="72">
        <f t="shared" si="8"/>
        <v>474</v>
      </c>
      <c r="D37" s="72">
        <f t="shared" si="9"/>
        <v>507</v>
      </c>
      <c r="E37" s="73"/>
      <c r="F37" s="71">
        <v>0</v>
      </c>
      <c r="G37" s="71">
        <v>0</v>
      </c>
      <c r="H37" s="71">
        <v>0</v>
      </c>
      <c r="I37" s="71"/>
      <c r="J37" s="73">
        <v>0</v>
      </c>
      <c r="K37" s="73">
        <v>0</v>
      </c>
      <c r="L37" s="73">
        <v>0</v>
      </c>
      <c r="M37" s="73"/>
      <c r="N37" s="73">
        <v>0</v>
      </c>
      <c r="O37" s="73">
        <v>0</v>
      </c>
      <c r="P37" s="73">
        <v>0</v>
      </c>
      <c r="Q37" s="73"/>
      <c r="R37" s="73">
        <v>508</v>
      </c>
      <c r="S37" s="73">
        <v>238</v>
      </c>
      <c r="T37" s="73">
        <v>270</v>
      </c>
      <c r="U37" s="73"/>
      <c r="V37" s="73">
        <v>473</v>
      </c>
      <c r="W37" s="73">
        <v>236</v>
      </c>
      <c r="X37" s="73">
        <v>237</v>
      </c>
      <c r="Y37" s="54"/>
      <c r="Z37" s="7"/>
      <c r="AA37" s="7"/>
      <c r="AB37" s="7"/>
      <c r="AC37" s="7"/>
      <c r="AD37" s="7"/>
      <c r="AE37" s="7"/>
      <c r="AF37" s="7"/>
      <c r="AG37" s="7"/>
      <c r="AH37" s="7"/>
      <c r="AI37" s="7"/>
      <c r="AJ37" s="7"/>
      <c r="AL37" s="5"/>
    </row>
    <row r="38" spans="1:38" ht="15" customHeight="1" x14ac:dyDescent="0.25">
      <c r="A38" s="332" t="s">
        <v>262</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54"/>
      <c r="Z38" s="8"/>
      <c r="AA38" s="8"/>
      <c r="AB38" s="8"/>
    </row>
    <row r="39" spans="1:38" x14ac:dyDescent="0.25">
      <c r="Y39" s="54"/>
    </row>
    <row r="40" spans="1:38" x14ac:dyDescent="0.25">
      <c r="Y40" s="54"/>
    </row>
    <row r="41" spans="1:38" x14ac:dyDescent="0.25">
      <c r="Y41" s="202"/>
    </row>
    <row r="42" spans="1:38" x14ac:dyDescent="0.25">
      <c r="Y42" s="54"/>
    </row>
    <row r="43" spans="1:38" x14ac:dyDescent="0.25">
      <c r="Y43" s="54"/>
    </row>
    <row r="44" spans="1:38" x14ac:dyDescent="0.25">
      <c r="Y44" s="54"/>
    </row>
  </sheetData>
  <mergeCells count="13">
    <mergeCell ref="V7:X7"/>
    <mergeCell ref="J7:L7"/>
    <mergeCell ref="N7:P7"/>
    <mergeCell ref="A1:X1"/>
    <mergeCell ref="A2:X2"/>
    <mergeCell ref="A3:X3"/>
    <mergeCell ref="A4:X4"/>
    <mergeCell ref="A5:X5"/>
    <mergeCell ref="A6:A8"/>
    <mergeCell ref="F7:H7"/>
    <mergeCell ref="F6:T6"/>
    <mergeCell ref="B7:D7"/>
    <mergeCell ref="R7:T7"/>
  </mergeCells>
  <conditionalFormatting sqref="J10:AJ10">
    <cfRule type="cellIs" dxfId="264" priority="4" operator="equal">
      <formula>0</formula>
    </cfRule>
  </conditionalFormatting>
  <conditionalFormatting sqref="Z11:AJ37">
    <cfRule type="cellIs" dxfId="263" priority="3" operator="equal">
      <formula>0</formula>
    </cfRule>
  </conditionalFormatting>
  <hyperlinks>
    <hyperlink ref="Y2" location="Contenido!A1" display="Contenido" xr:uid="{2CC2AC02-5FC4-478A-97AA-ADF1B4D56B4C}"/>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FEAE-D94F-4F17-AB8D-74E52BA8537E}">
  <sheetPr codeName="Hoja26">
    <tabColor rgb="FFAFCAFF"/>
    <pageSetUpPr fitToPage="1"/>
  </sheetPr>
  <dimension ref="A1:Z44"/>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16384" width="11" style="8"/>
  </cols>
  <sheetData>
    <row r="1" spans="1:26" ht="15" customHeight="1" x14ac:dyDescent="0.25">
      <c r="A1" s="436" t="s">
        <v>328</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6"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6" ht="14.5" x14ac:dyDescent="0.25">
      <c r="A3" s="437" t="s">
        <v>326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6" ht="14.5" x14ac:dyDescent="0.25">
      <c r="A4" s="437" t="s">
        <v>903</v>
      </c>
      <c r="B4" s="437"/>
      <c r="C4" s="437"/>
      <c r="D4" s="437"/>
      <c r="E4" s="437"/>
      <c r="F4" s="437"/>
      <c r="G4" s="437"/>
      <c r="H4" s="437"/>
      <c r="I4" s="437"/>
      <c r="J4" s="437"/>
      <c r="K4" s="437"/>
      <c r="L4" s="437"/>
      <c r="M4" s="437"/>
      <c r="N4" s="437"/>
      <c r="O4" s="437"/>
      <c r="P4" s="437"/>
      <c r="Q4" s="437"/>
      <c r="R4" s="437"/>
      <c r="S4" s="437"/>
      <c r="T4" s="437"/>
      <c r="U4" s="437"/>
      <c r="V4" s="437"/>
      <c r="W4" s="437"/>
      <c r="X4" s="437"/>
    </row>
    <row r="5" spans="1:26"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26" ht="18.75" customHeight="1" x14ac:dyDescent="0.25">
      <c r="A6" s="438" t="s">
        <v>273</v>
      </c>
      <c r="B6" s="108"/>
      <c r="C6" s="108"/>
      <c r="D6" s="108"/>
      <c r="E6" s="108"/>
      <c r="F6" s="435" t="s">
        <v>317</v>
      </c>
      <c r="G6" s="435"/>
      <c r="H6" s="435"/>
      <c r="I6" s="435"/>
      <c r="J6" s="435"/>
      <c r="K6" s="435"/>
      <c r="L6" s="435"/>
      <c r="M6" s="435"/>
      <c r="N6" s="435"/>
      <c r="O6" s="435"/>
      <c r="P6" s="435"/>
      <c r="Q6" s="435"/>
      <c r="R6" s="435"/>
      <c r="S6" s="435"/>
      <c r="T6" s="435"/>
      <c r="U6" s="108"/>
      <c r="V6" s="115"/>
      <c r="W6" s="110"/>
      <c r="X6" s="110"/>
      <c r="Y6" s="5"/>
    </row>
    <row r="7" spans="1:26" s="6" customFormat="1" ht="18.75" customHeight="1" x14ac:dyDescent="0.25">
      <c r="A7" s="438"/>
      <c r="B7" s="435" t="s">
        <v>188</v>
      </c>
      <c r="C7" s="435"/>
      <c r="D7" s="435"/>
      <c r="E7" s="110"/>
      <c r="F7" s="434" t="s">
        <v>318</v>
      </c>
      <c r="G7" s="434"/>
      <c r="H7" s="434"/>
      <c r="I7" s="110"/>
      <c r="J7" s="434" t="s">
        <v>319</v>
      </c>
      <c r="K7" s="434"/>
      <c r="L7" s="434"/>
      <c r="M7" s="110"/>
      <c r="N7" s="434" t="s">
        <v>320</v>
      </c>
      <c r="O7" s="434"/>
      <c r="P7" s="434"/>
      <c r="Q7" s="110"/>
      <c r="R7" s="434" t="s">
        <v>321</v>
      </c>
      <c r="S7" s="434"/>
      <c r="T7" s="434"/>
      <c r="U7" s="110"/>
      <c r="V7" s="435" t="s">
        <v>322</v>
      </c>
      <c r="W7" s="435"/>
      <c r="X7" s="435"/>
      <c r="Y7" s="60"/>
    </row>
    <row r="8" spans="1:26" s="6"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row>
    <row r="9" spans="1:26"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row>
    <row r="10" spans="1:26" s="6" customFormat="1" x14ac:dyDescent="0.25">
      <c r="A10" s="157" t="s">
        <v>188</v>
      </c>
      <c r="B10" s="70">
        <f>SUM(B11:B34)</f>
        <v>19598</v>
      </c>
      <c r="C10" s="70">
        <f>SUM(C11:C34)</f>
        <v>9905</v>
      </c>
      <c r="D10" s="70">
        <f>SUM(D11:D34)</f>
        <v>9693</v>
      </c>
      <c r="E10" s="70"/>
      <c r="F10" s="70">
        <f>SUM(F11:F34)</f>
        <v>956</v>
      </c>
      <c r="G10" s="70">
        <f t="shared" ref="G10:H10" si="0">SUM(G11:G34)</f>
        <v>495</v>
      </c>
      <c r="H10" s="70">
        <f t="shared" si="0"/>
        <v>461</v>
      </c>
      <c r="I10" s="70"/>
      <c r="J10" s="70">
        <f>SUM(J11:J34)</f>
        <v>1633</v>
      </c>
      <c r="K10" s="70">
        <f t="shared" ref="K10:L10" si="1">SUM(K11:K34)</f>
        <v>811</v>
      </c>
      <c r="L10" s="70">
        <f t="shared" si="1"/>
        <v>822</v>
      </c>
      <c r="M10" s="70"/>
      <c r="N10" s="70">
        <f>SUM(N11:N34)</f>
        <v>2916</v>
      </c>
      <c r="O10" s="70">
        <f t="shared" ref="O10:P10" si="2">SUM(O11:O34)</f>
        <v>1487</v>
      </c>
      <c r="P10" s="70">
        <f t="shared" si="2"/>
        <v>1429</v>
      </c>
      <c r="Q10" s="70"/>
      <c r="R10" s="70">
        <f>SUM(R11:R34)</f>
        <v>6902</v>
      </c>
      <c r="S10" s="70">
        <f t="shared" ref="S10:T10" si="3">SUM(S11:S34)</f>
        <v>3508</v>
      </c>
      <c r="T10" s="70">
        <f t="shared" si="3"/>
        <v>3394</v>
      </c>
      <c r="U10" s="70"/>
      <c r="V10" s="70">
        <f>SUM(V11:V34)</f>
        <v>7191</v>
      </c>
      <c r="W10" s="70">
        <f t="shared" ref="W10:X10" si="4">SUM(W11:W34)</f>
        <v>3604</v>
      </c>
      <c r="X10" s="70">
        <f t="shared" si="4"/>
        <v>3587</v>
      </c>
      <c r="Y10" s="5"/>
      <c r="Z10" s="5"/>
    </row>
    <row r="11" spans="1:26" x14ac:dyDescent="0.25">
      <c r="A11" s="27" t="s">
        <v>280</v>
      </c>
      <c r="B11" s="72">
        <f>+F11+J11+N11+R11+V11</f>
        <v>2206</v>
      </c>
      <c r="C11" s="72">
        <f t="shared" ref="C11:D11" si="5">+G11+K11+O11+S11+W11</f>
        <v>1127</v>
      </c>
      <c r="D11" s="72">
        <f t="shared" si="5"/>
        <v>1079</v>
      </c>
      <c r="E11" s="71"/>
      <c r="F11" s="71">
        <v>133</v>
      </c>
      <c r="G11" s="71">
        <v>72</v>
      </c>
      <c r="H11" s="71">
        <v>61</v>
      </c>
      <c r="I11" s="71"/>
      <c r="J11" s="71">
        <v>213</v>
      </c>
      <c r="K11" s="71">
        <v>104</v>
      </c>
      <c r="L11" s="71">
        <v>109</v>
      </c>
      <c r="M11" s="71"/>
      <c r="N11" s="71">
        <v>345</v>
      </c>
      <c r="O11" s="71">
        <v>175</v>
      </c>
      <c r="P11" s="71">
        <v>170</v>
      </c>
      <c r="Q11" s="71"/>
      <c r="R11" s="71">
        <v>774</v>
      </c>
      <c r="S11" s="71">
        <v>393</v>
      </c>
      <c r="T11" s="71">
        <v>381</v>
      </c>
      <c r="U11" s="71"/>
      <c r="V11" s="71">
        <v>741</v>
      </c>
      <c r="W11" s="71">
        <v>383</v>
      </c>
      <c r="X11" s="71">
        <v>358</v>
      </c>
      <c r="Z11" s="5"/>
    </row>
    <row r="12" spans="1:26" x14ac:dyDescent="0.25">
      <c r="A12" s="27" t="s">
        <v>281</v>
      </c>
      <c r="B12" s="72">
        <f t="shared" ref="B12:B34" si="6">+F12+J12+N12+R12+V12</f>
        <v>3116</v>
      </c>
      <c r="C12" s="72">
        <f t="shared" ref="C12:C34" si="7">+G12+K12+O12+S12+W12</f>
        <v>1580</v>
      </c>
      <c r="D12" s="72">
        <f t="shared" ref="D12:D34" si="8">+H12+L12+P12+T12+X12</f>
        <v>1536</v>
      </c>
      <c r="E12" s="71"/>
      <c r="F12" s="71">
        <v>201</v>
      </c>
      <c r="G12" s="71">
        <v>108</v>
      </c>
      <c r="H12" s="71">
        <v>93</v>
      </c>
      <c r="I12" s="71"/>
      <c r="J12" s="71">
        <v>304</v>
      </c>
      <c r="K12" s="71">
        <v>150</v>
      </c>
      <c r="L12" s="71">
        <v>154</v>
      </c>
      <c r="M12" s="71"/>
      <c r="N12" s="71">
        <v>592</v>
      </c>
      <c r="O12" s="71">
        <v>299</v>
      </c>
      <c r="P12" s="71">
        <v>293</v>
      </c>
      <c r="Q12" s="71"/>
      <c r="R12" s="71">
        <v>962</v>
      </c>
      <c r="S12" s="71">
        <v>500</v>
      </c>
      <c r="T12" s="71">
        <v>462</v>
      </c>
      <c r="U12" s="71"/>
      <c r="V12" s="71">
        <v>1057</v>
      </c>
      <c r="W12" s="71">
        <v>523</v>
      </c>
      <c r="X12" s="71">
        <v>534</v>
      </c>
      <c r="Z12" s="5"/>
    </row>
    <row r="13" spans="1:26" x14ac:dyDescent="0.25">
      <c r="A13" s="27" t="s">
        <v>282</v>
      </c>
      <c r="B13" s="72">
        <f t="shared" si="6"/>
        <v>2300</v>
      </c>
      <c r="C13" s="72">
        <f t="shared" si="7"/>
        <v>1153</v>
      </c>
      <c r="D13" s="72">
        <f t="shared" si="8"/>
        <v>1147</v>
      </c>
      <c r="E13" s="71"/>
      <c r="F13" s="71">
        <v>138</v>
      </c>
      <c r="G13" s="71">
        <v>64</v>
      </c>
      <c r="H13" s="71">
        <v>74</v>
      </c>
      <c r="I13" s="71"/>
      <c r="J13" s="71">
        <v>221</v>
      </c>
      <c r="K13" s="71">
        <v>106</v>
      </c>
      <c r="L13" s="71">
        <v>115</v>
      </c>
      <c r="M13" s="71"/>
      <c r="N13" s="71">
        <v>371</v>
      </c>
      <c r="O13" s="71">
        <v>200</v>
      </c>
      <c r="P13" s="71">
        <v>171</v>
      </c>
      <c r="Q13" s="71"/>
      <c r="R13" s="71">
        <v>798</v>
      </c>
      <c r="S13" s="71">
        <v>413</v>
      </c>
      <c r="T13" s="71">
        <v>385</v>
      </c>
      <c r="U13" s="71"/>
      <c r="V13" s="71">
        <v>772</v>
      </c>
      <c r="W13" s="71">
        <v>370</v>
      </c>
      <c r="X13" s="71">
        <v>402</v>
      </c>
      <c r="Z13" s="5"/>
    </row>
    <row r="14" spans="1:26" x14ac:dyDescent="0.25">
      <c r="A14" s="27" t="s">
        <v>283</v>
      </c>
      <c r="B14" s="72">
        <f t="shared" si="6"/>
        <v>791</v>
      </c>
      <c r="C14" s="72">
        <f t="shared" si="7"/>
        <v>407</v>
      </c>
      <c r="D14" s="72">
        <f t="shared" si="8"/>
        <v>384</v>
      </c>
      <c r="E14" s="71"/>
      <c r="F14" s="71">
        <v>6</v>
      </c>
      <c r="G14" s="71">
        <v>4</v>
      </c>
      <c r="H14" s="71">
        <v>2</v>
      </c>
      <c r="I14" s="71"/>
      <c r="J14" s="71">
        <v>40</v>
      </c>
      <c r="K14" s="71">
        <v>21</v>
      </c>
      <c r="L14" s="71">
        <v>19</v>
      </c>
      <c r="M14" s="71"/>
      <c r="N14" s="71">
        <v>120</v>
      </c>
      <c r="O14" s="71">
        <v>62</v>
      </c>
      <c r="P14" s="71">
        <v>58</v>
      </c>
      <c r="Q14" s="71"/>
      <c r="R14" s="71">
        <v>290</v>
      </c>
      <c r="S14" s="71">
        <v>140</v>
      </c>
      <c r="T14" s="71">
        <v>150</v>
      </c>
      <c r="U14" s="71"/>
      <c r="V14" s="71">
        <v>335</v>
      </c>
      <c r="W14" s="71">
        <v>180</v>
      </c>
      <c r="X14" s="71">
        <v>155</v>
      </c>
      <c r="Y14" s="54"/>
      <c r="Z14" s="5"/>
    </row>
    <row r="15" spans="1:26" x14ac:dyDescent="0.25">
      <c r="A15" s="27" t="s">
        <v>284</v>
      </c>
      <c r="B15" s="72">
        <f t="shared" si="6"/>
        <v>217</v>
      </c>
      <c r="C15" s="72">
        <f t="shared" si="7"/>
        <v>122</v>
      </c>
      <c r="D15" s="72">
        <f t="shared" si="8"/>
        <v>95</v>
      </c>
      <c r="E15" s="71"/>
      <c r="F15" s="71">
        <v>25</v>
      </c>
      <c r="G15" s="71">
        <v>18</v>
      </c>
      <c r="H15" s="71">
        <v>7</v>
      </c>
      <c r="I15" s="71"/>
      <c r="J15" s="71">
        <v>25</v>
      </c>
      <c r="K15" s="71">
        <v>14</v>
      </c>
      <c r="L15" s="71">
        <v>11</v>
      </c>
      <c r="M15" s="71"/>
      <c r="N15" s="71">
        <v>35</v>
      </c>
      <c r="O15" s="71">
        <v>18</v>
      </c>
      <c r="P15" s="71">
        <v>17</v>
      </c>
      <c r="Q15" s="71"/>
      <c r="R15" s="71">
        <v>58</v>
      </c>
      <c r="S15" s="71">
        <v>30</v>
      </c>
      <c r="T15" s="71">
        <v>28</v>
      </c>
      <c r="U15" s="71"/>
      <c r="V15" s="71">
        <v>74</v>
      </c>
      <c r="W15" s="71">
        <v>42</v>
      </c>
      <c r="X15" s="71">
        <v>32</v>
      </c>
      <c r="Y15" s="54"/>
      <c r="Z15" s="5"/>
    </row>
    <row r="16" spans="1:26" x14ac:dyDescent="0.25">
      <c r="A16" s="27" t="s">
        <v>285</v>
      </c>
      <c r="B16" s="72">
        <f t="shared" si="6"/>
        <v>120</v>
      </c>
      <c r="C16" s="72">
        <f t="shared" si="7"/>
        <v>56</v>
      </c>
      <c r="D16" s="72">
        <f t="shared" si="8"/>
        <v>64</v>
      </c>
      <c r="E16" s="71"/>
      <c r="F16" s="71">
        <v>1</v>
      </c>
      <c r="G16" s="71">
        <v>0</v>
      </c>
      <c r="H16" s="71">
        <v>1</v>
      </c>
      <c r="I16" s="71"/>
      <c r="J16" s="71">
        <v>5</v>
      </c>
      <c r="K16" s="71">
        <v>2</v>
      </c>
      <c r="L16" s="71">
        <v>3</v>
      </c>
      <c r="M16" s="71"/>
      <c r="N16" s="71">
        <v>7</v>
      </c>
      <c r="O16" s="71">
        <v>5</v>
      </c>
      <c r="P16" s="71">
        <v>2</v>
      </c>
      <c r="Q16" s="71"/>
      <c r="R16" s="71">
        <v>50</v>
      </c>
      <c r="S16" s="71">
        <v>21</v>
      </c>
      <c r="T16" s="71">
        <v>29</v>
      </c>
      <c r="U16" s="71"/>
      <c r="V16" s="71">
        <v>57</v>
      </c>
      <c r="W16" s="71">
        <v>28</v>
      </c>
      <c r="X16" s="71">
        <v>29</v>
      </c>
      <c r="Y16" s="54"/>
      <c r="Z16" s="5"/>
    </row>
    <row r="17" spans="1:26" x14ac:dyDescent="0.25">
      <c r="A17" s="27" t="s">
        <v>287</v>
      </c>
      <c r="B17" s="72">
        <f t="shared" si="6"/>
        <v>2469</v>
      </c>
      <c r="C17" s="72">
        <f t="shared" si="7"/>
        <v>1276</v>
      </c>
      <c r="D17" s="72">
        <f t="shared" si="8"/>
        <v>1193</v>
      </c>
      <c r="E17" s="71"/>
      <c r="F17" s="71">
        <v>141</v>
      </c>
      <c r="G17" s="71">
        <v>77</v>
      </c>
      <c r="H17" s="71">
        <v>64</v>
      </c>
      <c r="I17" s="71"/>
      <c r="J17" s="71">
        <v>240</v>
      </c>
      <c r="K17" s="71">
        <v>121</v>
      </c>
      <c r="L17" s="71">
        <v>119</v>
      </c>
      <c r="M17" s="71"/>
      <c r="N17" s="71">
        <v>414</v>
      </c>
      <c r="O17" s="71">
        <v>212</v>
      </c>
      <c r="P17" s="71">
        <v>202</v>
      </c>
      <c r="Q17" s="71"/>
      <c r="R17" s="71">
        <v>861</v>
      </c>
      <c r="S17" s="71">
        <v>436</v>
      </c>
      <c r="T17" s="71">
        <v>425</v>
      </c>
      <c r="U17" s="71"/>
      <c r="V17" s="71">
        <v>813</v>
      </c>
      <c r="W17" s="71">
        <v>430</v>
      </c>
      <c r="X17" s="71">
        <v>383</v>
      </c>
      <c r="Y17" s="54"/>
      <c r="Z17" s="5"/>
    </row>
    <row r="18" spans="1:26" x14ac:dyDescent="0.25">
      <c r="A18" s="27" t="s">
        <v>288</v>
      </c>
      <c r="B18" s="72">
        <f t="shared" si="6"/>
        <v>565</v>
      </c>
      <c r="C18" s="72">
        <f t="shared" si="7"/>
        <v>293</v>
      </c>
      <c r="D18" s="72">
        <f t="shared" si="8"/>
        <v>272</v>
      </c>
      <c r="E18" s="71"/>
      <c r="F18" s="71">
        <v>16</v>
      </c>
      <c r="G18" s="71">
        <v>9</v>
      </c>
      <c r="H18" s="71">
        <v>7</v>
      </c>
      <c r="I18" s="71"/>
      <c r="J18" s="71">
        <v>30</v>
      </c>
      <c r="K18" s="71">
        <v>14</v>
      </c>
      <c r="L18" s="71">
        <v>16</v>
      </c>
      <c r="M18" s="71"/>
      <c r="N18" s="71">
        <v>94</v>
      </c>
      <c r="O18" s="71">
        <v>51</v>
      </c>
      <c r="P18" s="71">
        <v>43</v>
      </c>
      <c r="Q18" s="71"/>
      <c r="R18" s="71">
        <v>197</v>
      </c>
      <c r="S18" s="71">
        <v>99</v>
      </c>
      <c r="T18" s="71">
        <v>98</v>
      </c>
      <c r="U18" s="71"/>
      <c r="V18" s="71">
        <v>228</v>
      </c>
      <c r="W18" s="71">
        <v>120</v>
      </c>
      <c r="X18" s="71">
        <v>108</v>
      </c>
      <c r="Y18" s="54"/>
      <c r="Z18" s="5"/>
    </row>
    <row r="19" spans="1:26" x14ac:dyDescent="0.25">
      <c r="A19" s="27" t="s">
        <v>289</v>
      </c>
      <c r="B19" s="72">
        <f t="shared" si="6"/>
        <v>344</v>
      </c>
      <c r="C19" s="72">
        <f t="shared" si="7"/>
        <v>165</v>
      </c>
      <c r="D19" s="72">
        <f t="shared" si="8"/>
        <v>179</v>
      </c>
      <c r="E19" s="71"/>
      <c r="F19" s="71">
        <v>0</v>
      </c>
      <c r="G19" s="71">
        <v>0</v>
      </c>
      <c r="H19" s="71">
        <v>0</v>
      </c>
      <c r="I19" s="71"/>
      <c r="J19" s="71">
        <v>9</v>
      </c>
      <c r="K19" s="71">
        <v>6</v>
      </c>
      <c r="L19" s="71">
        <v>3</v>
      </c>
      <c r="M19" s="71"/>
      <c r="N19" s="71">
        <v>43</v>
      </c>
      <c r="O19" s="71">
        <v>19</v>
      </c>
      <c r="P19" s="71">
        <v>24</v>
      </c>
      <c r="Q19" s="71"/>
      <c r="R19" s="71">
        <v>137</v>
      </c>
      <c r="S19" s="71">
        <v>67</v>
      </c>
      <c r="T19" s="71">
        <v>70</v>
      </c>
      <c r="U19" s="71"/>
      <c r="V19" s="71">
        <v>155</v>
      </c>
      <c r="W19" s="71">
        <v>73</v>
      </c>
      <c r="X19" s="71">
        <v>82</v>
      </c>
      <c r="Y19" s="202"/>
      <c r="Z19" s="5"/>
    </row>
    <row r="20" spans="1:26" x14ac:dyDescent="0.25">
      <c r="A20" s="27" t="s">
        <v>291</v>
      </c>
      <c r="B20" s="72">
        <f t="shared" si="6"/>
        <v>1616</v>
      </c>
      <c r="C20" s="72">
        <f t="shared" si="7"/>
        <v>782</v>
      </c>
      <c r="D20" s="72">
        <f t="shared" si="8"/>
        <v>834</v>
      </c>
      <c r="E20" s="71"/>
      <c r="F20" s="71">
        <v>66</v>
      </c>
      <c r="G20" s="71">
        <v>31</v>
      </c>
      <c r="H20" s="71">
        <v>35</v>
      </c>
      <c r="I20" s="71"/>
      <c r="J20" s="71">
        <v>121</v>
      </c>
      <c r="K20" s="71">
        <v>60</v>
      </c>
      <c r="L20" s="71">
        <v>61</v>
      </c>
      <c r="M20" s="71"/>
      <c r="N20" s="71">
        <v>178</v>
      </c>
      <c r="O20" s="71">
        <v>88</v>
      </c>
      <c r="P20" s="71">
        <v>90</v>
      </c>
      <c r="Q20" s="71"/>
      <c r="R20" s="71">
        <v>602</v>
      </c>
      <c r="S20" s="71">
        <v>284</v>
      </c>
      <c r="T20" s="71">
        <v>318</v>
      </c>
      <c r="U20" s="71"/>
      <c r="V20" s="71">
        <v>649</v>
      </c>
      <c r="W20" s="71">
        <v>319</v>
      </c>
      <c r="X20" s="71">
        <v>330</v>
      </c>
      <c r="Y20" s="54"/>
      <c r="Z20" s="5"/>
    </row>
    <row r="21" spans="1:26" x14ac:dyDescent="0.25">
      <c r="A21" s="27" t="s">
        <v>292</v>
      </c>
      <c r="B21" s="72">
        <f t="shared" si="6"/>
        <v>81</v>
      </c>
      <c r="C21" s="72">
        <f t="shared" si="7"/>
        <v>39</v>
      </c>
      <c r="D21" s="72">
        <f t="shared" si="8"/>
        <v>42</v>
      </c>
      <c r="E21" s="71"/>
      <c r="F21" s="71">
        <v>0</v>
      </c>
      <c r="G21" s="71">
        <v>0</v>
      </c>
      <c r="H21" s="71">
        <v>0</v>
      </c>
      <c r="I21" s="71"/>
      <c r="J21" s="71">
        <v>6</v>
      </c>
      <c r="K21" s="71">
        <v>1</v>
      </c>
      <c r="L21" s="71">
        <v>5</v>
      </c>
      <c r="M21" s="71"/>
      <c r="N21" s="71">
        <v>21</v>
      </c>
      <c r="O21" s="71">
        <v>9</v>
      </c>
      <c r="P21" s="71">
        <v>12</v>
      </c>
      <c r="Q21" s="71"/>
      <c r="R21" s="71">
        <v>20</v>
      </c>
      <c r="S21" s="71">
        <v>12</v>
      </c>
      <c r="T21" s="71">
        <v>8</v>
      </c>
      <c r="U21" s="71"/>
      <c r="V21" s="71">
        <v>34</v>
      </c>
      <c r="W21" s="71">
        <v>17</v>
      </c>
      <c r="X21" s="71">
        <v>17</v>
      </c>
      <c r="Y21" s="54"/>
      <c r="Z21" s="5"/>
    </row>
    <row r="22" spans="1:26" x14ac:dyDescent="0.25">
      <c r="A22" s="27" t="s">
        <v>293</v>
      </c>
      <c r="B22" s="72">
        <f t="shared" si="6"/>
        <v>2924</v>
      </c>
      <c r="C22" s="72">
        <f t="shared" si="7"/>
        <v>1468</v>
      </c>
      <c r="D22" s="72">
        <f t="shared" si="8"/>
        <v>1456</v>
      </c>
      <c r="E22" s="71"/>
      <c r="F22" s="71">
        <v>149</v>
      </c>
      <c r="G22" s="71">
        <v>73</v>
      </c>
      <c r="H22" s="71">
        <v>76</v>
      </c>
      <c r="I22" s="71"/>
      <c r="J22" s="71">
        <v>246</v>
      </c>
      <c r="K22" s="71">
        <v>123</v>
      </c>
      <c r="L22" s="71">
        <v>123</v>
      </c>
      <c r="M22" s="71"/>
      <c r="N22" s="71">
        <v>395</v>
      </c>
      <c r="O22" s="71">
        <v>198</v>
      </c>
      <c r="P22" s="71">
        <v>197</v>
      </c>
      <c r="Q22" s="71"/>
      <c r="R22" s="71">
        <v>1034</v>
      </c>
      <c r="S22" s="71">
        <v>540</v>
      </c>
      <c r="T22" s="71">
        <v>494</v>
      </c>
      <c r="U22" s="71"/>
      <c r="V22" s="71">
        <v>1100</v>
      </c>
      <c r="W22" s="71">
        <v>534</v>
      </c>
      <c r="X22" s="71">
        <v>566</v>
      </c>
      <c r="Y22" s="54"/>
      <c r="Z22" s="5"/>
    </row>
    <row r="23" spans="1:26" x14ac:dyDescent="0.25">
      <c r="A23" s="27" t="s">
        <v>294</v>
      </c>
      <c r="B23" s="72">
        <f t="shared" si="6"/>
        <v>12</v>
      </c>
      <c r="C23" s="72">
        <f t="shared" si="7"/>
        <v>7</v>
      </c>
      <c r="D23" s="72">
        <f t="shared" si="8"/>
        <v>5</v>
      </c>
      <c r="E23" s="71"/>
      <c r="F23" s="71">
        <v>0</v>
      </c>
      <c r="G23" s="71">
        <v>0</v>
      </c>
      <c r="H23" s="71">
        <v>0</v>
      </c>
      <c r="I23" s="71"/>
      <c r="J23" s="71">
        <v>0</v>
      </c>
      <c r="K23" s="71">
        <v>0</v>
      </c>
      <c r="L23" s="71">
        <v>0</v>
      </c>
      <c r="M23" s="71"/>
      <c r="N23" s="71">
        <v>0</v>
      </c>
      <c r="O23" s="71">
        <v>0</v>
      </c>
      <c r="P23" s="71">
        <v>0</v>
      </c>
      <c r="Q23" s="71"/>
      <c r="R23" s="71">
        <v>4</v>
      </c>
      <c r="S23" s="71">
        <v>2</v>
      </c>
      <c r="T23" s="71">
        <v>2</v>
      </c>
      <c r="U23" s="71"/>
      <c r="V23" s="71">
        <v>8</v>
      </c>
      <c r="W23" s="71">
        <v>5</v>
      </c>
      <c r="X23" s="71">
        <v>3</v>
      </c>
      <c r="Y23" s="202"/>
      <c r="Z23" s="5"/>
    </row>
    <row r="24" spans="1:26" x14ac:dyDescent="0.25">
      <c r="A24" s="27" t="s">
        <v>295</v>
      </c>
      <c r="B24" s="72">
        <f t="shared" si="6"/>
        <v>396</v>
      </c>
      <c r="C24" s="72">
        <f t="shared" si="7"/>
        <v>208</v>
      </c>
      <c r="D24" s="72">
        <f t="shared" si="8"/>
        <v>188</v>
      </c>
      <c r="E24" s="71"/>
      <c r="F24" s="71">
        <v>4</v>
      </c>
      <c r="G24" s="71">
        <v>3</v>
      </c>
      <c r="H24" s="71">
        <v>1</v>
      </c>
      <c r="I24" s="71"/>
      <c r="J24" s="71">
        <v>12</v>
      </c>
      <c r="K24" s="71">
        <v>9</v>
      </c>
      <c r="L24" s="71">
        <v>3</v>
      </c>
      <c r="M24" s="71"/>
      <c r="N24" s="71">
        <v>40</v>
      </c>
      <c r="O24" s="71">
        <v>22</v>
      </c>
      <c r="P24" s="71">
        <v>18</v>
      </c>
      <c r="Q24" s="71"/>
      <c r="R24" s="71">
        <v>166</v>
      </c>
      <c r="S24" s="71">
        <v>90</v>
      </c>
      <c r="T24" s="71">
        <v>76</v>
      </c>
      <c r="U24" s="71"/>
      <c r="V24" s="71">
        <v>174</v>
      </c>
      <c r="W24" s="71">
        <v>84</v>
      </c>
      <c r="X24" s="71">
        <v>90</v>
      </c>
      <c r="Y24" s="54"/>
      <c r="Z24" s="5"/>
    </row>
    <row r="25" spans="1:26" x14ac:dyDescent="0.25">
      <c r="A25" s="27" t="s">
        <v>296</v>
      </c>
      <c r="B25" s="72">
        <f t="shared" si="6"/>
        <v>356</v>
      </c>
      <c r="C25" s="72">
        <f t="shared" si="7"/>
        <v>193</v>
      </c>
      <c r="D25" s="72">
        <f t="shared" si="8"/>
        <v>163</v>
      </c>
      <c r="E25" s="71"/>
      <c r="F25" s="71">
        <v>21</v>
      </c>
      <c r="G25" s="71">
        <v>14</v>
      </c>
      <c r="H25" s="71">
        <v>7</v>
      </c>
      <c r="I25" s="71"/>
      <c r="J25" s="71">
        <v>43</v>
      </c>
      <c r="K25" s="71">
        <v>22</v>
      </c>
      <c r="L25" s="71">
        <v>21</v>
      </c>
      <c r="M25" s="71"/>
      <c r="N25" s="71">
        <v>54</v>
      </c>
      <c r="O25" s="71">
        <v>30</v>
      </c>
      <c r="P25" s="71">
        <v>24</v>
      </c>
      <c r="Q25" s="71"/>
      <c r="R25" s="71">
        <v>118</v>
      </c>
      <c r="S25" s="71">
        <v>58</v>
      </c>
      <c r="T25" s="71">
        <v>60</v>
      </c>
      <c r="U25" s="71"/>
      <c r="V25" s="71">
        <v>120</v>
      </c>
      <c r="W25" s="71">
        <v>69</v>
      </c>
      <c r="X25" s="71">
        <v>51</v>
      </c>
      <c r="Y25" s="54"/>
      <c r="Z25" s="5"/>
    </row>
    <row r="26" spans="1:26" x14ac:dyDescent="0.25">
      <c r="A26" s="27" t="s">
        <v>297</v>
      </c>
      <c r="B26" s="72">
        <f t="shared" si="6"/>
        <v>469</v>
      </c>
      <c r="C26" s="72">
        <f t="shared" si="7"/>
        <v>248</v>
      </c>
      <c r="D26" s="72">
        <f t="shared" si="8"/>
        <v>221</v>
      </c>
      <c r="E26" s="71"/>
      <c r="F26" s="71">
        <v>5</v>
      </c>
      <c r="G26" s="71">
        <v>2</v>
      </c>
      <c r="H26" s="71">
        <v>3</v>
      </c>
      <c r="I26" s="71"/>
      <c r="J26" s="71">
        <v>23</v>
      </c>
      <c r="K26" s="71">
        <v>12</v>
      </c>
      <c r="L26" s="71">
        <v>11</v>
      </c>
      <c r="M26" s="71"/>
      <c r="N26" s="71">
        <v>41</v>
      </c>
      <c r="O26" s="71">
        <v>19</v>
      </c>
      <c r="P26" s="71">
        <v>22</v>
      </c>
      <c r="Q26" s="71"/>
      <c r="R26" s="71">
        <v>191</v>
      </c>
      <c r="S26" s="71">
        <v>106</v>
      </c>
      <c r="T26" s="71">
        <v>85</v>
      </c>
      <c r="U26" s="71"/>
      <c r="V26" s="71">
        <v>209</v>
      </c>
      <c r="W26" s="71">
        <v>109</v>
      </c>
      <c r="X26" s="71">
        <v>100</v>
      </c>
      <c r="Y26" s="54"/>
      <c r="Z26" s="5"/>
    </row>
    <row r="27" spans="1:26" x14ac:dyDescent="0.25">
      <c r="A27" s="27" t="s">
        <v>298</v>
      </c>
      <c r="B27" s="72">
        <f t="shared" si="6"/>
        <v>148</v>
      </c>
      <c r="C27" s="72">
        <f t="shared" si="7"/>
        <v>63</v>
      </c>
      <c r="D27" s="72">
        <f t="shared" si="8"/>
        <v>85</v>
      </c>
      <c r="E27" s="71"/>
      <c r="F27" s="71">
        <v>0</v>
      </c>
      <c r="G27" s="71">
        <v>0</v>
      </c>
      <c r="H27" s="71">
        <v>0</v>
      </c>
      <c r="I27" s="71"/>
      <c r="J27" s="71">
        <v>15</v>
      </c>
      <c r="K27" s="71">
        <v>4</v>
      </c>
      <c r="L27" s="71">
        <v>11</v>
      </c>
      <c r="M27" s="71"/>
      <c r="N27" s="71">
        <v>21</v>
      </c>
      <c r="O27" s="71">
        <v>12</v>
      </c>
      <c r="P27" s="71">
        <v>9</v>
      </c>
      <c r="Q27" s="71"/>
      <c r="R27" s="71">
        <v>56</v>
      </c>
      <c r="S27" s="71">
        <v>23</v>
      </c>
      <c r="T27" s="71">
        <v>33</v>
      </c>
      <c r="U27" s="71"/>
      <c r="V27" s="71">
        <v>56</v>
      </c>
      <c r="W27" s="71">
        <v>24</v>
      </c>
      <c r="X27" s="71">
        <v>32</v>
      </c>
      <c r="Y27" s="54"/>
      <c r="Z27" s="5"/>
    </row>
    <row r="28" spans="1:26" x14ac:dyDescent="0.25">
      <c r="A28" s="27" t="s">
        <v>299</v>
      </c>
      <c r="B28" s="72">
        <f t="shared" si="6"/>
        <v>344</v>
      </c>
      <c r="C28" s="72">
        <f t="shared" si="7"/>
        <v>169</v>
      </c>
      <c r="D28" s="72">
        <f t="shared" si="8"/>
        <v>175</v>
      </c>
      <c r="E28" s="71"/>
      <c r="F28" s="71">
        <v>15</v>
      </c>
      <c r="G28" s="71">
        <v>8</v>
      </c>
      <c r="H28" s="71">
        <v>7</v>
      </c>
      <c r="I28" s="71"/>
      <c r="J28" s="71">
        <v>10</v>
      </c>
      <c r="K28" s="71">
        <v>6</v>
      </c>
      <c r="L28" s="71">
        <v>4</v>
      </c>
      <c r="M28" s="71"/>
      <c r="N28" s="71">
        <v>13</v>
      </c>
      <c r="O28" s="71">
        <v>4</v>
      </c>
      <c r="P28" s="71">
        <v>9</v>
      </c>
      <c r="Q28" s="71"/>
      <c r="R28" s="71">
        <v>155</v>
      </c>
      <c r="S28" s="71">
        <v>73</v>
      </c>
      <c r="T28" s="71">
        <v>82</v>
      </c>
      <c r="U28" s="71"/>
      <c r="V28" s="71">
        <v>151</v>
      </c>
      <c r="W28" s="71">
        <v>78</v>
      </c>
      <c r="X28" s="71">
        <v>73</v>
      </c>
      <c r="Y28" s="54"/>
      <c r="Z28" s="5"/>
    </row>
    <row r="29" spans="1:26" x14ac:dyDescent="0.25">
      <c r="A29" s="27" t="s">
        <v>300</v>
      </c>
      <c r="B29" s="72">
        <f t="shared" si="6"/>
        <v>45</v>
      </c>
      <c r="C29" s="72">
        <f t="shared" si="7"/>
        <v>25</v>
      </c>
      <c r="D29" s="72">
        <f t="shared" si="8"/>
        <v>20</v>
      </c>
      <c r="E29" s="71"/>
      <c r="F29" s="71">
        <v>0</v>
      </c>
      <c r="G29" s="71">
        <v>0</v>
      </c>
      <c r="H29" s="71">
        <v>0</v>
      </c>
      <c r="I29" s="71"/>
      <c r="J29" s="71">
        <v>0</v>
      </c>
      <c r="K29" s="71">
        <v>0</v>
      </c>
      <c r="L29" s="71">
        <v>0</v>
      </c>
      <c r="M29" s="71"/>
      <c r="N29" s="71">
        <v>0</v>
      </c>
      <c r="O29" s="71">
        <v>0</v>
      </c>
      <c r="P29" s="71">
        <v>0</v>
      </c>
      <c r="Q29" s="71"/>
      <c r="R29" s="71">
        <v>21</v>
      </c>
      <c r="S29" s="71">
        <v>11</v>
      </c>
      <c r="T29" s="71">
        <v>10</v>
      </c>
      <c r="U29" s="71"/>
      <c r="V29" s="71">
        <v>24</v>
      </c>
      <c r="W29" s="71">
        <v>14</v>
      </c>
      <c r="X29" s="71">
        <v>10</v>
      </c>
      <c r="Y29" s="54"/>
      <c r="Z29" s="5"/>
    </row>
    <row r="30" spans="1:26" x14ac:dyDescent="0.25">
      <c r="A30" s="27" t="s">
        <v>301</v>
      </c>
      <c r="B30" s="72">
        <f t="shared" si="6"/>
        <v>249</v>
      </c>
      <c r="C30" s="72">
        <f t="shared" si="7"/>
        <v>111</v>
      </c>
      <c r="D30" s="72">
        <f t="shared" si="8"/>
        <v>138</v>
      </c>
      <c r="E30" s="71"/>
      <c r="F30" s="71">
        <v>5</v>
      </c>
      <c r="G30" s="71">
        <v>2</v>
      </c>
      <c r="H30" s="71">
        <v>3</v>
      </c>
      <c r="I30" s="71"/>
      <c r="J30" s="71">
        <v>5</v>
      </c>
      <c r="K30" s="71">
        <v>4</v>
      </c>
      <c r="L30" s="71">
        <v>1</v>
      </c>
      <c r="M30" s="71"/>
      <c r="N30" s="71">
        <v>35</v>
      </c>
      <c r="O30" s="71">
        <v>15</v>
      </c>
      <c r="P30" s="71">
        <v>20</v>
      </c>
      <c r="Q30" s="71"/>
      <c r="R30" s="71">
        <v>100</v>
      </c>
      <c r="S30" s="71">
        <v>43</v>
      </c>
      <c r="T30" s="71">
        <v>57</v>
      </c>
      <c r="U30" s="71"/>
      <c r="V30" s="71">
        <v>104</v>
      </c>
      <c r="W30" s="71">
        <v>47</v>
      </c>
      <c r="X30" s="71">
        <v>57</v>
      </c>
      <c r="Y30" s="54"/>
      <c r="Z30" s="5"/>
    </row>
    <row r="31" spans="1:26" x14ac:dyDescent="0.25">
      <c r="A31" s="27" t="s">
        <v>302</v>
      </c>
      <c r="B31" s="72">
        <f t="shared" si="6"/>
        <v>50</v>
      </c>
      <c r="C31" s="72">
        <f t="shared" si="7"/>
        <v>27</v>
      </c>
      <c r="D31" s="72">
        <f t="shared" si="8"/>
        <v>23</v>
      </c>
      <c r="E31" s="71"/>
      <c r="F31" s="71">
        <v>0</v>
      </c>
      <c r="G31" s="71">
        <v>0</v>
      </c>
      <c r="H31" s="71">
        <v>0</v>
      </c>
      <c r="I31" s="71"/>
      <c r="J31" s="71">
        <v>0</v>
      </c>
      <c r="K31" s="71">
        <v>0</v>
      </c>
      <c r="L31" s="71">
        <v>0</v>
      </c>
      <c r="M31" s="71"/>
      <c r="N31" s="71">
        <v>0</v>
      </c>
      <c r="O31" s="71">
        <v>0</v>
      </c>
      <c r="P31" s="71">
        <v>0</v>
      </c>
      <c r="Q31" s="71"/>
      <c r="R31" s="71">
        <v>22</v>
      </c>
      <c r="S31" s="71">
        <v>13</v>
      </c>
      <c r="T31" s="71">
        <v>9</v>
      </c>
      <c r="U31" s="71"/>
      <c r="V31" s="71">
        <v>28</v>
      </c>
      <c r="W31" s="71">
        <v>14</v>
      </c>
      <c r="X31" s="71">
        <v>14</v>
      </c>
      <c r="Y31" s="54"/>
      <c r="Z31" s="5"/>
    </row>
    <row r="32" spans="1:26" x14ac:dyDescent="0.25">
      <c r="A32" s="27" t="s">
        <v>303</v>
      </c>
      <c r="B32" s="72">
        <f t="shared" si="6"/>
        <v>37</v>
      </c>
      <c r="C32" s="72">
        <f t="shared" si="7"/>
        <v>16</v>
      </c>
      <c r="D32" s="72">
        <f t="shared" si="8"/>
        <v>21</v>
      </c>
      <c r="E32" s="71"/>
      <c r="F32" s="71">
        <v>0</v>
      </c>
      <c r="G32" s="71">
        <v>0</v>
      </c>
      <c r="H32" s="71">
        <v>0</v>
      </c>
      <c r="I32" s="71"/>
      <c r="J32" s="71">
        <v>0</v>
      </c>
      <c r="K32" s="71">
        <v>0</v>
      </c>
      <c r="L32" s="71">
        <v>0</v>
      </c>
      <c r="M32" s="71"/>
      <c r="N32" s="71">
        <v>0</v>
      </c>
      <c r="O32" s="71">
        <v>0</v>
      </c>
      <c r="P32" s="71">
        <v>0</v>
      </c>
      <c r="Q32" s="71"/>
      <c r="R32" s="71">
        <v>20</v>
      </c>
      <c r="S32" s="71">
        <v>9</v>
      </c>
      <c r="T32" s="71">
        <v>11</v>
      </c>
      <c r="U32" s="71"/>
      <c r="V32" s="71">
        <v>17</v>
      </c>
      <c r="W32" s="71">
        <v>7</v>
      </c>
      <c r="X32" s="71">
        <v>10</v>
      </c>
      <c r="Y32" s="54"/>
      <c r="Z32" s="5"/>
    </row>
    <row r="33" spans="1:26" x14ac:dyDescent="0.25">
      <c r="A33" s="27" t="s">
        <v>304</v>
      </c>
      <c r="B33" s="72">
        <f t="shared" si="6"/>
        <v>222</v>
      </c>
      <c r="C33" s="72">
        <f t="shared" si="7"/>
        <v>111</v>
      </c>
      <c r="D33" s="72">
        <f t="shared" si="8"/>
        <v>111</v>
      </c>
      <c r="E33" s="71"/>
      <c r="F33" s="71">
        <v>8</v>
      </c>
      <c r="G33" s="71">
        <v>2</v>
      </c>
      <c r="H33" s="71">
        <v>6</v>
      </c>
      <c r="I33" s="71"/>
      <c r="J33" s="71">
        <v>18</v>
      </c>
      <c r="K33" s="71">
        <v>11</v>
      </c>
      <c r="L33" s="71">
        <v>7</v>
      </c>
      <c r="M33" s="71"/>
      <c r="N33" s="71">
        <v>9</v>
      </c>
      <c r="O33" s="71">
        <v>1</v>
      </c>
      <c r="P33" s="71">
        <v>8</v>
      </c>
      <c r="Q33" s="71"/>
      <c r="R33" s="71">
        <v>87</v>
      </c>
      <c r="S33" s="71">
        <v>51</v>
      </c>
      <c r="T33" s="71">
        <v>36</v>
      </c>
      <c r="U33" s="71"/>
      <c r="V33" s="71">
        <v>100</v>
      </c>
      <c r="W33" s="71">
        <v>46</v>
      </c>
      <c r="X33" s="71">
        <v>54</v>
      </c>
      <c r="Y33" s="54"/>
      <c r="Z33" s="5"/>
    </row>
    <row r="34" spans="1:26" ht="13.5" thickBot="1" x14ac:dyDescent="0.3">
      <c r="A34" s="27" t="s">
        <v>305</v>
      </c>
      <c r="B34" s="72">
        <f t="shared" si="6"/>
        <v>521</v>
      </c>
      <c r="C34" s="72">
        <f t="shared" si="7"/>
        <v>259</v>
      </c>
      <c r="D34" s="72">
        <f t="shared" si="8"/>
        <v>262</v>
      </c>
      <c r="E34" s="71"/>
      <c r="F34" s="71">
        <v>22</v>
      </c>
      <c r="G34" s="71">
        <v>8</v>
      </c>
      <c r="H34" s="71">
        <v>14</v>
      </c>
      <c r="I34" s="71"/>
      <c r="J34" s="71">
        <v>47</v>
      </c>
      <c r="K34" s="71">
        <v>21</v>
      </c>
      <c r="L34" s="71">
        <v>26</v>
      </c>
      <c r="M34" s="71"/>
      <c r="N34" s="71">
        <v>88</v>
      </c>
      <c r="O34" s="71">
        <v>48</v>
      </c>
      <c r="P34" s="71">
        <v>40</v>
      </c>
      <c r="Q34" s="71"/>
      <c r="R34" s="71">
        <v>179</v>
      </c>
      <c r="S34" s="71">
        <v>94</v>
      </c>
      <c r="T34" s="71">
        <v>85</v>
      </c>
      <c r="U34" s="71"/>
      <c r="V34" s="71">
        <v>185</v>
      </c>
      <c r="W34" s="71">
        <v>88</v>
      </c>
      <c r="X34" s="71">
        <v>97</v>
      </c>
      <c r="Y34" s="54"/>
      <c r="Z34" s="5"/>
    </row>
    <row r="35" spans="1:26" ht="15" customHeight="1" x14ac:dyDescent="0.25">
      <c r="A35" s="332" t="s">
        <v>262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54"/>
    </row>
    <row r="36" spans="1:26" x14ac:dyDescent="0.25">
      <c r="A36" s="28"/>
      <c r="B36" s="29"/>
      <c r="C36" s="29"/>
      <c r="D36" s="29"/>
      <c r="E36" s="29"/>
      <c r="F36" s="29"/>
      <c r="G36" s="29"/>
      <c r="H36" s="29"/>
      <c r="I36" s="29"/>
      <c r="J36" s="29"/>
      <c r="K36" s="29"/>
      <c r="L36" s="29"/>
      <c r="M36" s="29"/>
      <c r="N36" s="29"/>
      <c r="O36" s="29"/>
      <c r="P36" s="29"/>
      <c r="Q36" s="29"/>
      <c r="R36" s="29"/>
      <c r="S36" s="29"/>
      <c r="T36" s="29"/>
      <c r="U36" s="29"/>
      <c r="V36" s="29"/>
      <c r="W36" s="29"/>
      <c r="X36" s="29"/>
      <c r="Y36" s="54"/>
      <c r="Z36" s="5"/>
    </row>
    <row r="37" spans="1:26" ht="15" customHeight="1" x14ac:dyDescent="0.25">
      <c r="A37" s="60"/>
      <c r="B37" s="60"/>
      <c r="C37" s="60"/>
      <c r="D37" s="60"/>
      <c r="E37" s="60"/>
      <c r="F37" s="60"/>
      <c r="G37" s="60"/>
      <c r="H37" s="60"/>
      <c r="I37" s="60"/>
      <c r="J37" s="60"/>
      <c r="K37" s="60"/>
      <c r="L37" s="60"/>
      <c r="M37" s="60"/>
      <c r="N37" s="60"/>
      <c r="O37" s="60"/>
      <c r="P37" s="60"/>
      <c r="Q37" s="60"/>
      <c r="R37" s="60"/>
      <c r="S37" s="60"/>
      <c r="T37" s="60"/>
      <c r="U37" s="60"/>
      <c r="V37" s="60"/>
      <c r="W37" s="60"/>
      <c r="X37" s="60"/>
      <c r="Y37" s="54"/>
    </row>
    <row r="38" spans="1:26" x14ac:dyDescent="0.25">
      <c r="A38" s="3"/>
      <c r="B38" s="64"/>
      <c r="C38" s="64"/>
      <c r="D38" s="64"/>
      <c r="E38" s="64"/>
      <c r="F38" s="64"/>
      <c r="G38" s="64"/>
      <c r="H38" s="64"/>
      <c r="I38" s="64"/>
      <c r="J38" s="64"/>
      <c r="K38" s="64"/>
      <c r="L38" s="64"/>
      <c r="M38" s="64"/>
      <c r="N38" s="64"/>
      <c r="O38" s="64"/>
      <c r="P38" s="64"/>
      <c r="Q38" s="64"/>
      <c r="R38" s="64"/>
      <c r="S38" s="64"/>
      <c r="T38" s="64"/>
      <c r="U38" s="64"/>
      <c r="V38" s="64"/>
      <c r="W38" s="64"/>
      <c r="X38" s="64"/>
      <c r="Y38" s="54"/>
      <c r="Z38" s="5"/>
    </row>
    <row r="39" spans="1:26" x14ac:dyDescent="0.25">
      <c r="Y39" s="54"/>
    </row>
    <row r="40" spans="1:26" x14ac:dyDescent="0.25">
      <c r="Y40" s="54"/>
    </row>
    <row r="41" spans="1:26" x14ac:dyDescent="0.25">
      <c r="Y41" s="202"/>
    </row>
    <row r="42" spans="1:26" x14ac:dyDescent="0.25">
      <c r="Y42" s="54"/>
    </row>
    <row r="43" spans="1:26" x14ac:dyDescent="0.25">
      <c r="Y43" s="54"/>
    </row>
    <row r="44" spans="1:26" x14ac:dyDescent="0.25">
      <c r="Y44" s="54"/>
    </row>
  </sheetData>
  <mergeCells count="13">
    <mergeCell ref="N7:P7"/>
    <mergeCell ref="R7:T7"/>
    <mergeCell ref="V7:X7"/>
    <mergeCell ref="A1:X1"/>
    <mergeCell ref="A2:X2"/>
    <mergeCell ref="A3:X3"/>
    <mergeCell ref="A4:X4"/>
    <mergeCell ref="A5:X5"/>
    <mergeCell ref="A6:A8"/>
    <mergeCell ref="F6:T6"/>
    <mergeCell ref="B7:D7"/>
    <mergeCell ref="F7:H7"/>
    <mergeCell ref="J7:L7"/>
  </mergeCells>
  <conditionalFormatting sqref="B36:X36 B38:X38">
    <cfRule type="cellIs" dxfId="262" priority="3" operator="equal">
      <formula>0</formula>
    </cfRule>
  </conditionalFormatting>
  <hyperlinks>
    <hyperlink ref="Y2" location="Contenido!A1" display="Contenido" xr:uid="{3C7BCA28-CC45-4B17-8392-AA9E01A454C5}"/>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3DA5-29AD-468E-848D-078ADAB33890}">
  <sheetPr codeName="Hoja27">
    <tabColor rgb="FFAFCAFF"/>
    <pageSetUpPr fitToPage="1"/>
  </sheetPr>
  <dimension ref="A1:AD44"/>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28" width="11" style="47"/>
    <col min="29" max="16384" width="11" style="8"/>
  </cols>
  <sheetData>
    <row r="1" spans="1:30" ht="15" customHeight="1" x14ac:dyDescent="0.25">
      <c r="A1" s="436" t="s">
        <v>329</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30"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30" ht="14.5" x14ac:dyDescent="0.25">
      <c r="A3" s="437" t="s">
        <v>326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30" ht="14.5" x14ac:dyDescent="0.25">
      <c r="A4" s="437" t="s">
        <v>902</v>
      </c>
      <c r="B4" s="437"/>
      <c r="C4" s="437"/>
      <c r="D4" s="437"/>
      <c r="E4" s="437"/>
      <c r="F4" s="437"/>
      <c r="G4" s="437"/>
      <c r="H4" s="437"/>
      <c r="I4" s="437"/>
      <c r="J4" s="437"/>
      <c r="K4" s="437"/>
      <c r="L4" s="437"/>
      <c r="M4" s="437"/>
      <c r="N4" s="437"/>
      <c r="O4" s="437"/>
      <c r="P4" s="437"/>
      <c r="Q4" s="437"/>
      <c r="R4" s="437"/>
      <c r="S4" s="437"/>
      <c r="T4" s="437"/>
      <c r="U4" s="437"/>
      <c r="V4" s="437"/>
      <c r="W4" s="437"/>
      <c r="X4" s="437"/>
    </row>
    <row r="5" spans="1:30"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30" ht="18.75" customHeight="1" x14ac:dyDescent="0.25">
      <c r="A6" s="438" t="s">
        <v>273</v>
      </c>
      <c r="B6" s="108"/>
      <c r="C6" s="108"/>
      <c r="D6" s="108"/>
      <c r="E6" s="108"/>
      <c r="F6" s="435" t="s">
        <v>317</v>
      </c>
      <c r="G6" s="435"/>
      <c r="H6" s="435"/>
      <c r="I6" s="435"/>
      <c r="J6" s="435"/>
      <c r="K6" s="435"/>
      <c r="L6" s="435"/>
      <c r="M6" s="435"/>
      <c r="N6" s="435"/>
      <c r="O6" s="435"/>
      <c r="P6" s="435"/>
      <c r="Q6" s="435"/>
      <c r="R6" s="435"/>
      <c r="S6" s="435"/>
      <c r="T6" s="435"/>
      <c r="U6" s="108"/>
      <c r="V6" s="115"/>
      <c r="W6" s="110"/>
      <c r="X6" s="110"/>
      <c r="Y6" s="5"/>
    </row>
    <row r="7" spans="1:30" s="6" customFormat="1" ht="18.75" customHeight="1" x14ac:dyDescent="0.25">
      <c r="A7" s="438"/>
      <c r="B7" s="435" t="s">
        <v>188</v>
      </c>
      <c r="C7" s="435"/>
      <c r="D7" s="435"/>
      <c r="E7" s="111"/>
      <c r="F7" s="434" t="s">
        <v>318</v>
      </c>
      <c r="G7" s="434"/>
      <c r="H7" s="434"/>
      <c r="I7" s="111"/>
      <c r="J7" s="434" t="s">
        <v>319</v>
      </c>
      <c r="K7" s="434"/>
      <c r="L7" s="434"/>
      <c r="M7" s="111"/>
      <c r="N7" s="434" t="s">
        <v>320</v>
      </c>
      <c r="O7" s="434"/>
      <c r="P7" s="434"/>
      <c r="Q7" s="111"/>
      <c r="R7" s="434" t="s">
        <v>321</v>
      </c>
      <c r="S7" s="434"/>
      <c r="T7" s="434"/>
      <c r="U7" s="111"/>
      <c r="V7" s="435" t="s">
        <v>322</v>
      </c>
      <c r="W7" s="435"/>
      <c r="X7" s="435"/>
      <c r="Y7" s="60"/>
      <c r="Z7" s="46"/>
      <c r="AA7" s="46"/>
      <c r="AB7" s="46"/>
    </row>
    <row r="8" spans="1:30" s="6"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c r="Z8" s="46"/>
      <c r="AA8" s="46"/>
      <c r="AB8" s="46"/>
    </row>
    <row r="9" spans="1:30"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c r="Z9" s="46"/>
      <c r="AA9" s="46"/>
      <c r="AB9" s="46"/>
    </row>
    <row r="10" spans="1:30" s="6" customFormat="1" x14ac:dyDescent="0.25">
      <c r="A10" s="157" t="s">
        <v>188</v>
      </c>
      <c r="B10" s="70">
        <f>SUM(B11:B22)</f>
        <v>1148</v>
      </c>
      <c r="C10" s="70">
        <f>SUM(C11:C22)</f>
        <v>528</v>
      </c>
      <c r="D10" s="70">
        <f>SUM(D11:D22)</f>
        <v>620</v>
      </c>
      <c r="E10" s="70"/>
      <c r="F10" s="70">
        <f>SUM(F11:F33)</f>
        <v>9</v>
      </c>
      <c r="G10" s="70">
        <f>SUM(G11:G33)</f>
        <v>7</v>
      </c>
      <c r="H10" s="70">
        <f>SUM(H11:H33)</f>
        <v>2</v>
      </c>
      <c r="I10" s="70"/>
      <c r="J10" s="70">
        <f>SUM(J11:J22)</f>
        <v>15</v>
      </c>
      <c r="K10" s="70">
        <f>SUM(K11:K22)</f>
        <v>7</v>
      </c>
      <c r="L10" s="70">
        <f>SUM(L11:L22)</f>
        <v>8</v>
      </c>
      <c r="M10" s="70"/>
      <c r="N10" s="70">
        <f>SUM(N11:N22)</f>
        <v>112</v>
      </c>
      <c r="O10" s="70">
        <f>SUM(O11:O22)</f>
        <v>59</v>
      </c>
      <c r="P10" s="70">
        <f>SUM(P11:P22)</f>
        <v>53</v>
      </c>
      <c r="Q10" s="70"/>
      <c r="R10" s="70">
        <f>SUM(R11:R22)</f>
        <v>449</v>
      </c>
      <c r="S10" s="70">
        <f>SUM(S11:S22)</f>
        <v>199</v>
      </c>
      <c r="T10" s="70">
        <f>SUM(T11:T22)</f>
        <v>250</v>
      </c>
      <c r="U10" s="70"/>
      <c r="V10" s="70">
        <f>SUM(V11:V22)</f>
        <v>563</v>
      </c>
      <c r="W10" s="70">
        <f>SUM(W11:W22)</f>
        <v>256</v>
      </c>
      <c r="X10" s="70">
        <f>SUM(X11:X22)</f>
        <v>307</v>
      </c>
      <c r="Y10" s="5"/>
      <c r="Z10" s="25"/>
      <c r="AA10" s="25"/>
      <c r="AB10" s="25"/>
      <c r="AD10" s="5"/>
    </row>
    <row r="11" spans="1:30" x14ac:dyDescent="0.25">
      <c r="A11" s="27" t="s">
        <v>280</v>
      </c>
      <c r="B11" s="71">
        <f t="shared" ref="B11:B22" si="0">+N11+R11+V11+J11+F11</f>
        <v>259</v>
      </c>
      <c r="C11" s="71">
        <f t="shared" ref="C11:C22" si="1">+O11+S11+W11+K11+G11</f>
        <v>117</v>
      </c>
      <c r="D11" s="71">
        <f t="shared" ref="D11:D22" si="2">+B11-C11</f>
        <v>142</v>
      </c>
      <c r="E11" s="71"/>
      <c r="F11" s="71">
        <v>0</v>
      </c>
      <c r="G11" s="71">
        <v>0</v>
      </c>
      <c r="H11" s="71">
        <v>0</v>
      </c>
      <c r="I11" s="71"/>
      <c r="J11" s="71">
        <v>0</v>
      </c>
      <c r="K11" s="71">
        <v>0</v>
      </c>
      <c r="L11" s="71">
        <v>0</v>
      </c>
      <c r="M11" s="71"/>
      <c r="N11" s="71">
        <v>65</v>
      </c>
      <c r="O11" s="71">
        <v>34</v>
      </c>
      <c r="P11" s="71">
        <v>31</v>
      </c>
      <c r="Q11" s="71"/>
      <c r="R11" s="71">
        <v>92</v>
      </c>
      <c r="S11" s="71">
        <v>40</v>
      </c>
      <c r="T11" s="71">
        <v>52</v>
      </c>
      <c r="U11" s="71"/>
      <c r="V11" s="71">
        <v>102</v>
      </c>
      <c r="W11" s="71">
        <v>43</v>
      </c>
      <c r="X11" s="71">
        <v>59</v>
      </c>
      <c r="Z11" s="7"/>
      <c r="AA11" s="7"/>
      <c r="AB11" s="7"/>
      <c r="AD11" s="5"/>
    </row>
    <row r="12" spans="1:30" x14ac:dyDescent="0.25">
      <c r="A12" s="27" t="s">
        <v>281</v>
      </c>
      <c r="B12" s="71">
        <f t="shared" si="0"/>
        <v>189</v>
      </c>
      <c r="C12" s="71">
        <f t="shared" si="1"/>
        <v>84</v>
      </c>
      <c r="D12" s="71">
        <f t="shared" si="2"/>
        <v>105</v>
      </c>
      <c r="E12" s="71"/>
      <c r="F12" s="71">
        <v>0</v>
      </c>
      <c r="G12" s="71">
        <v>0</v>
      </c>
      <c r="H12" s="71">
        <v>0</v>
      </c>
      <c r="I12" s="71"/>
      <c r="J12" s="71">
        <v>0</v>
      </c>
      <c r="K12" s="71">
        <v>0</v>
      </c>
      <c r="L12" s="71">
        <v>0</v>
      </c>
      <c r="M12" s="71"/>
      <c r="N12" s="71">
        <v>16</v>
      </c>
      <c r="O12" s="71">
        <v>11</v>
      </c>
      <c r="P12" s="71">
        <v>5</v>
      </c>
      <c r="Q12" s="71"/>
      <c r="R12" s="71">
        <v>69</v>
      </c>
      <c r="S12" s="71">
        <v>33</v>
      </c>
      <c r="T12" s="71">
        <v>36</v>
      </c>
      <c r="U12" s="71"/>
      <c r="V12" s="71">
        <v>104</v>
      </c>
      <c r="W12" s="71">
        <v>40</v>
      </c>
      <c r="X12" s="71">
        <v>64</v>
      </c>
      <c r="Z12" s="7"/>
      <c r="AA12" s="7"/>
      <c r="AB12" s="7"/>
      <c r="AD12" s="5"/>
    </row>
    <row r="13" spans="1:30" x14ac:dyDescent="0.25">
      <c r="A13" s="27" t="s">
        <v>282</v>
      </c>
      <c r="B13" s="71">
        <f t="shared" si="0"/>
        <v>107</v>
      </c>
      <c r="C13" s="71">
        <f t="shared" si="1"/>
        <v>47</v>
      </c>
      <c r="D13" s="71">
        <f t="shared" si="2"/>
        <v>60</v>
      </c>
      <c r="E13" s="71"/>
      <c r="F13" s="71">
        <v>0</v>
      </c>
      <c r="G13" s="71">
        <v>0</v>
      </c>
      <c r="H13" s="71">
        <v>0</v>
      </c>
      <c r="I13" s="71"/>
      <c r="J13" s="71">
        <v>0</v>
      </c>
      <c r="K13" s="71">
        <v>0</v>
      </c>
      <c r="L13" s="71">
        <v>0</v>
      </c>
      <c r="M13" s="71"/>
      <c r="N13" s="71">
        <v>0</v>
      </c>
      <c r="O13" s="71">
        <v>0</v>
      </c>
      <c r="P13" s="71">
        <v>0</v>
      </c>
      <c r="Q13" s="71"/>
      <c r="R13" s="71">
        <v>44</v>
      </c>
      <c r="S13" s="71">
        <v>21</v>
      </c>
      <c r="T13" s="71">
        <v>23</v>
      </c>
      <c r="U13" s="71"/>
      <c r="V13" s="71">
        <v>63</v>
      </c>
      <c r="W13" s="71">
        <v>26</v>
      </c>
      <c r="X13" s="71">
        <v>37</v>
      </c>
      <c r="Z13" s="7"/>
      <c r="AA13" s="7"/>
      <c r="AB13" s="7"/>
      <c r="AD13" s="5"/>
    </row>
    <row r="14" spans="1:30" x14ac:dyDescent="0.25">
      <c r="A14" s="27" t="s">
        <v>285</v>
      </c>
      <c r="B14" s="71">
        <f t="shared" si="0"/>
        <v>74</v>
      </c>
      <c r="C14" s="71">
        <f t="shared" si="1"/>
        <v>34</v>
      </c>
      <c r="D14" s="71">
        <f t="shared" si="2"/>
        <v>40</v>
      </c>
      <c r="E14" s="71"/>
      <c r="F14" s="71">
        <v>0</v>
      </c>
      <c r="G14" s="71">
        <v>0</v>
      </c>
      <c r="H14" s="71">
        <v>0</v>
      </c>
      <c r="I14" s="71"/>
      <c r="J14" s="71">
        <v>0</v>
      </c>
      <c r="K14" s="71">
        <v>0</v>
      </c>
      <c r="L14" s="71">
        <v>0</v>
      </c>
      <c r="M14" s="71"/>
      <c r="N14" s="71">
        <v>0</v>
      </c>
      <c r="O14" s="71">
        <v>0</v>
      </c>
      <c r="P14" s="71">
        <v>0</v>
      </c>
      <c r="Q14" s="71"/>
      <c r="R14" s="71">
        <v>42</v>
      </c>
      <c r="S14" s="71">
        <v>21</v>
      </c>
      <c r="T14" s="71">
        <v>21</v>
      </c>
      <c r="U14" s="71"/>
      <c r="V14" s="71">
        <v>32</v>
      </c>
      <c r="W14" s="71">
        <v>13</v>
      </c>
      <c r="X14" s="71">
        <v>19</v>
      </c>
      <c r="Y14" s="54"/>
      <c r="Z14" s="7"/>
      <c r="AA14" s="7"/>
      <c r="AB14" s="7"/>
      <c r="AD14" s="5"/>
    </row>
    <row r="15" spans="1:30" x14ac:dyDescent="0.25">
      <c r="A15" s="27" t="s">
        <v>287</v>
      </c>
      <c r="B15" s="71">
        <f t="shared" si="0"/>
        <v>144</v>
      </c>
      <c r="C15" s="71">
        <f t="shared" si="1"/>
        <v>80</v>
      </c>
      <c r="D15" s="71">
        <f t="shared" si="2"/>
        <v>64</v>
      </c>
      <c r="E15" s="71"/>
      <c r="F15" s="71">
        <v>0</v>
      </c>
      <c r="G15" s="71">
        <v>0</v>
      </c>
      <c r="H15" s="71">
        <v>0</v>
      </c>
      <c r="I15" s="71"/>
      <c r="J15" s="71">
        <v>1</v>
      </c>
      <c r="K15" s="71">
        <v>0</v>
      </c>
      <c r="L15" s="71">
        <v>1</v>
      </c>
      <c r="M15" s="71"/>
      <c r="N15" s="71">
        <v>6</v>
      </c>
      <c r="O15" s="71">
        <v>4</v>
      </c>
      <c r="P15" s="71">
        <v>2</v>
      </c>
      <c r="Q15" s="71"/>
      <c r="R15" s="71">
        <v>61</v>
      </c>
      <c r="S15" s="71">
        <v>31</v>
      </c>
      <c r="T15" s="71">
        <v>30</v>
      </c>
      <c r="U15" s="71"/>
      <c r="V15" s="71">
        <v>76</v>
      </c>
      <c r="W15" s="71">
        <v>45</v>
      </c>
      <c r="X15" s="71">
        <v>31</v>
      </c>
      <c r="Y15" s="54"/>
      <c r="Z15" s="7"/>
      <c r="AA15" s="7"/>
      <c r="AB15" s="7"/>
      <c r="AD15" s="5"/>
    </row>
    <row r="16" spans="1:30" x14ac:dyDescent="0.25">
      <c r="A16" s="27" t="s">
        <v>288</v>
      </c>
      <c r="B16" s="71">
        <f t="shared" si="0"/>
        <v>68</v>
      </c>
      <c r="C16" s="71">
        <f t="shared" si="1"/>
        <v>32</v>
      </c>
      <c r="D16" s="71">
        <f t="shared" si="2"/>
        <v>36</v>
      </c>
      <c r="E16" s="71"/>
      <c r="F16" s="71">
        <v>0</v>
      </c>
      <c r="G16" s="71">
        <v>0</v>
      </c>
      <c r="H16" s="71">
        <v>0</v>
      </c>
      <c r="I16" s="71"/>
      <c r="J16" s="71">
        <v>0</v>
      </c>
      <c r="K16" s="71">
        <v>0</v>
      </c>
      <c r="L16" s="71">
        <v>0</v>
      </c>
      <c r="M16" s="71"/>
      <c r="N16" s="71">
        <v>0</v>
      </c>
      <c r="O16" s="71">
        <v>0</v>
      </c>
      <c r="P16" s="71">
        <v>0</v>
      </c>
      <c r="Q16" s="71"/>
      <c r="R16" s="71">
        <v>34</v>
      </c>
      <c r="S16" s="71">
        <v>12</v>
      </c>
      <c r="T16" s="71">
        <v>22</v>
      </c>
      <c r="U16" s="71"/>
      <c r="V16" s="71">
        <v>34</v>
      </c>
      <c r="W16" s="71">
        <v>20</v>
      </c>
      <c r="X16" s="71">
        <v>14</v>
      </c>
      <c r="Y16" s="54"/>
      <c r="Z16" s="7"/>
      <c r="AA16" s="7"/>
      <c r="AB16" s="7"/>
      <c r="AD16" s="5"/>
    </row>
    <row r="17" spans="1:30" x14ac:dyDescent="0.25">
      <c r="A17" s="27" t="s">
        <v>289</v>
      </c>
      <c r="B17" s="71">
        <f t="shared" si="0"/>
        <v>54</v>
      </c>
      <c r="C17" s="71">
        <f t="shared" si="1"/>
        <v>27</v>
      </c>
      <c r="D17" s="71">
        <f t="shared" si="2"/>
        <v>27</v>
      </c>
      <c r="E17" s="71"/>
      <c r="F17" s="71">
        <v>0</v>
      </c>
      <c r="G17" s="71">
        <v>0</v>
      </c>
      <c r="H17" s="71">
        <v>0</v>
      </c>
      <c r="I17" s="71"/>
      <c r="J17" s="71">
        <v>0</v>
      </c>
      <c r="K17" s="71">
        <v>0</v>
      </c>
      <c r="L17" s="71">
        <v>0</v>
      </c>
      <c r="M17" s="71"/>
      <c r="N17" s="71">
        <v>0</v>
      </c>
      <c r="O17" s="71">
        <v>0</v>
      </c>
      <c r="P17" s="71">
        <v>0</v>
      </c>
      <c r="Q17" s="71"/>
      <c r="R17" s="71">
        <v>20</v>
      </c>
      <c r="S17" s="71">
        <v>7</v>
      </c>
      <c r="T17" s="71">
        <v>13</v>
      </c>
      <c r="U17" s="71"/>
      <c r="V17" s="71">
        <v>34</v>
      </c>
      <c r="W17" s="71">
        <v>20</v>
      </c>
      <c r="X17" s="71">
        <v>14</v>
      </c>
      <c r="Y17" s="54"/>
      <c r="Z17" s="7"/>
      <c r="AA17" s="7"/>
      <c r="AB17" s="7"/>
      <c r="AD17" s="5"/>
    </row>
    <row r="18" spans="1:30" x14ac:dyDescent="0.25">
      <c r="A18" s="27" t="s">
        <v>291</v>
      </c>
      <c r="B18" s="71">
        <f t="shared" si="0"/>
        <v>59</v>
      </c>
      <c r="C18" s="71">
        <f t="shared" si="1"/>
        <v>30</v>
      </c>
      <c r="D18" s="71">
        <f t="shared" si="2"/>
        <v>29</v>
      </c>
      <c r="E18" s="71"/>
      <c r="F18" s="71">
        <v>9</v>
      </c>
      <c r="G18" s="71">
        <v>7</v>
      </c>
      <c r="H18" s="71">
        <v>2</v>
      </c>
      <c r="I18" s="71"/>
      <c r="J18" s="71">
        <v>12</v>
      </c>
      <c r="K18" s="71">
        <v>6</v>
      </c>
      <c r="L18" s="71">
        <v>6</v>
      </c>
      <c r="M18" s="71"/>
      <c r="N18" s="71">
        <v>8</v>
      </c>
      <c r="O18" s="71">
        <v>5</v>
      </c>
      <c r="P18" s="71">
        <v>3</v>
      </c>
      <c r="Q18" s="71"/>
      <c r="R18" s="71">
        <v>12</v>
      </c>
      <c r="S18" s="71">
        <v>5</v>
      </c>
      <c r="T18" s="71">
        <v>7</v>
      </c>
      <c r="U18" s="71"/>
      <c r="V18" s="71">
        <v>18</v>
      </c>
      <c r="W18" s="71">
        <v>7</v>
      </c>
      <c r="X18" s="71">
        <v>11</v>
      </c>
      <c r="Y18" s="54"/>
      <c r="Z18" s="7"/>
      <c r="AA18" s="7"/>
      <c r="AB18" s="7"/>
      <c r="AD18" s="5"/>
    </row>
    <row r="19" spans="1:30" x14ac:dyDescent="0.25">
      <c r="A19" s="27" t="s">
        <v>292</v>
      </c>
      <c r="B19" s="71">
        <f t="shared" si="0"/>
        <v>55</v>
      </c>
      <c r="C19" s="71">
        <f t="shared" si="1"/>
        <v>20</v>
      </c>
      <c r="D19" s="71">
        <f t="shared" si="2"/>
        <v>35</v>
      </c>
      <c r="E19" s="71"/>
      <c r="F19" s="71">
        <v>0</v>
      </c>
      <c r="G19" s="71">
        <v>0</v>
      </c>
      <c r="H19" s="71">
        <v>0</v>
      </c>
      <c r="I19" s="71"/>
      <c r="J19" s="71">
        <v>0</v>
      </c>
      <c r="K19" s="71">
        <v>0</v>
      </c>
      <c r="L19" s="71">
        <v>0</v>
      </c>
      <c r="M19" s="71"/>
      <c r="N19" s="71">
        <v>0</v>
      </c>
      <c r="O19" s="71">
        <v>0</v>
      </c>
      <c r="P19" s="71">
        <v>0</v>
      </c>
      <c r="Q19" s="71"/>
      <c r="R19" s="71">
        <v>28</v>
      </c>
      <c r="S19" s="71">
        <v>10</v>
      </c>
      <c r="T19" s="71">
        <v>18</v>
      </c>
      <c r="U19" s="71"/>
      <c r="V19" s="71">
        <v>27</v>
      </c>
      <c r="W19" s="71">
        <v>10</v>
      </c>
      <c r="X19" s="71">
        <v>17</v>
      </c>
      <c r="Y19" s="202"/>
      <c r="Z19" s="7"/>
      <c r="AA19" s="7"/>
      <c r="AB19" s="7"/>
      <c r="AD19" s="5"/>
    </row>
    <row r="20" spans="1:30" x14ac:dyDescent="0.25">
      <c r="A20" s="27" t="s">
        <v>293</v>
      </c>
      <c r="B20" s="71">
        <f t="shared" si="0"/>
        <v>44</v>
      </c>
      <c r="C20" s="71">
        <f t="shared" si="1"/>
        <v>20</v>
      </c>
      <c r="D20" s="71">
        <f t="shared" si="2"/>
        <v>24</v>
      </c>
      <c r="E20" s="71"/>
      <c r="F20" s="71">
        <v>0</v>
      </c>
      <c r="G20" s="71">
        <v>0</v>
      </c>
      <c r="H20" s="71">
        <v>0</v>
      </c>
      <c r="I20" s="71"/>
      <c r="J20" s="71">
        <v>1</v>
      </c>
      <c r="K20" s="71">
        <v>1</v>
      </c>
      <c r="L20" s="71">
        <v>0</v>
      </c>
      <c r="M20" s="71"/>
      <c r="N20" s="71">
        <v>8</v>
      </c>
      <c r="O20" s="71">
        <v>0</v>
      </c>
      <c r="P20" s="71">
        <v>8</v>
      </c>
      <c r="Q20" s="71"/>
      <c r="R20" s="71">
        <v>16</v>
      </c>
      <c r="S20" s="71">
        <v>11</v>
      </c>
      <c r="T20" s="71">
        <v>5</v>
      </c>
      <c r="U20" s="71"/>
      <c r="V20" s="71">
        <v>19</v>
      </c>
      <c r="W20" s="71">
        <v>8</v>
      </c>
      <c r="X20" s="71">
        <v>11</v>
      </c>
      <c r="Y20" s="54"/>
      <c r="Z20" s="7"/>
      <c r="AA20" s="7"/>
      <c r="AB20" s="7"/>
      <c r="AD20" s="5"/>
    </row>
    <row r="21" spans="1:30" x14ac:dyDescent="0.25">
      <c r="A21" s="27" t="s">
        <v>296</v>
      </c>
      <c r="B21" s="71">
        <f t="shared" si="0"/>
        <v>49</v>
      </c>
      <c r="C21" s="71">
        <f t="shared" si="1"/>
        <v>21</v>
      </c>
      <c r="D21" s="71">
        <f t="shared" si="2"/>
        <v>28</v>
      </c>
      <c r="E21" s="71"/>
      <c r="F21" s="71">
        <v>0</v>
      </c>
      <c r="G21" s="71">
        <v>0</v>
      </c>
      <c r="H21" s="71">
        <v>0</v>
      </c>
      <c r="I21" s="71"/>
      <c r="J21" s="71">
        <v>1</v>
      </c>
      <c r="K21" s="71">
        <v>0</v>
      </c>
      <c r="L21" s="71">
        <v>1</v>
      </c>
      <c r="M21" s="71"/>
      <c r="N21" s="71">
        <v>9</v>
      </c>
      <c r="O21" s="71">
        <v>5</v>
      </c>
      <c r="P21" s="71">
        <v>4</v>
      </c>
      <c r="Q21" s="71"/>
      <c r="R21" s="71">
        <v>14</v>
      </c>
      <c r="S21" s="71">
        <v>3</v>
      </c>
      <c r="T21" s="71">
        <v>11</v>
      </c>
      <c r="U21" s="71"/>
      <c r="V21" s="71">
        <v>25</v>
      </c>
      <c r="W21" s="71">
        <v>13</v>
      </c>
      <c r="X21" s="71">
        <v>12</v>
      </c>
      <c r="Y21" s="54"/>
      <c r="Z21" s="7"/>
      <c r="AA21" s="7"/>
      <c r="AB21" s="7"/>
      <c r="AD21" s="5"/>
    </row>
    <row r="22" spans="1:30" ht="13.5" thickBot="1" x14ac:dyDescent="0.3">
      <c r="A22" s="27" t="s">
        <v>299</v>
      </c>
      <c r="B22" s="71">
        <f t="shared" si="0"/>
        <v>46</v>
      </c>
      <c r="C22" s="71">
        <f t="shared" si="1"/>
        <v>16</v>
      </c>
      <c r="D22" s="71">
        <f t="shared" si="2"/>
        <v>30</v>
      </c>
      <c r="E22" s="71"/>
      <c r="F22" s="71">
        <v>0</v>
      </c>
      <c r="G22" s="71">
        <v>0</v>
      </c>
      <c r="H22" s="71">
        <v>0</v>
      </c>
      <c r="I22" s="71"/>
      <c r="J22" s="71">
        <v>0</v>
      </c>
      <c r="K22" s="71">
        <v>0</v>
      </c>
      <c r="L22" s="71">
        <v>0</v>
      </c>
      <c r="M22" s="71"/>
      <c r="N22" s="71">
        <v>0</v>
      </c>
      <c r="O22" s="71">
        <v>0</v>
      </c>
      <c r="P22" s="71">
        <v>0</v>
      </c>
      <c r="Q22" s="71"/>
      <c r="R22" s="71">
        <v>17</v>
      </c>
      <c r="S22" s="71">
        <v>5</v>
      </c>
      <c r="T22" s="71">
        <v>12</v>
      </c>
      <c r="U22" s="71"/>
      <c r="V22" s="71">
        <v>29</v>
      </c>
      <c r="W22" s="71">
        <v>11</v>
      </c>
      <c r="X22" s="71">
        <v>18</v>
      </c>
      <c r="Y22" s="54"/>
      <c r="Z22" s="7"/>
      <c r="AA22" s="7"/>
      <c r="AB22" s="7"/>
      <c r="AD22" s="5"/>
    </row>
    <row r="23" spans="1:30" ht="15" customHeight="1" x14ac:dyDescent="0.25">
      <c r="A23" s="332" t="s">
        <v>262</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202"/>
      <c r="Z23" s="8"/>
      <c r="AA23" s="8"/>
      <c r="AB23" s="8"/>
    </row>
    <row r="24" spans="1:30" x14ac:dyDescent="0.25">
      <c r="E24" s="71"/>
      <c r="F24" s="71"/>
      <c r="G24" s="71"/>
      <c r="H24" s="71"/>
      <c r="I24" s="71"/>
      <c r="M24" s="71"/>
      <c r="Q24" s="71"/>
      <c r="U24" s="71"/>
      <c r="Y24" s="54"/>
    </row>
    <row r="25" spans="1:30" x14ac:dyDescent="0.25">
      <c r="E25" s="71"/>
      <c r="F25" s="71"/>
      <c r="G25" s="71"/>
      <c r="H25" s="71"/>
      <c r="I25" s="71"/>
      <c r="M25" s="71"/>
      <c r="Q25" s="71"/>
      <c r="U25" s="71"/>
      <c r="Y25" s="54"/>
    </row>
    <row r="26" spans="1:30" x14ac:dyDescent="0.25">
      <c r="E26" s="71"/>
      <c r="F26" s="71"/>
      <c r="G26" s="71"/>
      <c r="H26" s="71"/>
      <c r="I26" s="71"/>
      <c r="M26" s="71"/>
      <c r="Q26" s="71"/>
      <c r="U26" s="71"/>
      <c r="Y26" s="54"/>
    </row>
    <row r="27" spans="1:30" x14ac:dyDescent="0.25">
      <c r="E27" s="71"/>
      <c r="F27" s="71"/>
      <c r="G27" s="71"/>
      <c r="H27" s="71"/>
      <c r="I27" s="71"/>
      <c r="M27" s="71"/>
      <c r="Q27" s="71"/>
      <c r="U27" s="71"/>
      <c r="Y27" s="54"/>
    </row>
    <row r="28" spans="1:30" x14ac:dyDescent="0.25">
      <c r="E28" s="71"/>
      <c r="F28" s="71"/>
      <c r="G28" s="71"/>
      <c r="H28" s="71"/>
      <c r="I28" s="71"/>
      <c r="M28" s="71"/>
      <c r="Q28" s="71"/>
      <c r="U28" s="71"/>
      <c r="Y28" s="54"/>
    </row>
    <row r="29" spans="1:30" x14ac:dyDescent="0.25">
      <c r="E29" s="71"/>
      <c r="F29" s="71"/>
      <c r="G29" s="71"/>
      <c r="H29" s="71"/>
      <c r="I29" s="71"/>
      <c r="M29" s="71"/>
      <c r="Q29" s="71"/>
      <c r="U29" s="71"/>
      <c r="Y29" s="54"/>
    </row>
    <row r="30" spans="1:30" x14ac:dyDescent="0.25">
      <c r="E30" s="71"/>
      <c r="F30" s="71"/>
      <c r="G30" s="71"/>
      <c r="H30" s="71"/>
      <c r="I30" s="71"/>
      <c r="M30" s="71"/>
      <c r="Q30" s="71"/>
      <c r="U30" s="71"/>
      <c r="Y30" s="54"/>
    </row>
    <row r="31" spans="1:30" x14ac:dyDescent="0.25">
      <c r="E31" s="71"/>
      <c r="F31" s="71"/>
      <c r="G31" s="71"/>
      <c r="H31" s="71"/>
      <c r="I31" s="71"/>
      <c r="M31" s="71"/>
      <c r="Q31" s="71"/>
      <c r="U31" s="71"/>
      <c r="Y31" s="54"/>
    </row>
    <row r="32" spans="1:30" x14ac:dyDescent="0.25">
      <c r="E32" s="71"/>
      <c r="F32" s="71"/>
      <c r="G32" s="71"/>
      <c r="H32" s="71"/>
      <c r="I32" s="71"/>
      <c r="M32" s="71"/>
      <c r="Q32" s="71"/>
      <c r="U32" s="71"/>
      <c r="Y32" s="54"/>
    </row>
    <row r="33" spans="5:25" x14ac:dyDescent="0.25">
      <c r="E33" s="71"/>
      <c r="F33" s="71"/>
      <c r="G33" s="71"/>
      <c r="H33" s="71"/>
      <c r="I33" s="71"/>
      <c r="M33" s="71"/>
      <c r="Q33" s="71"/>
      <c r="U33" s="71"/>
      <c r="Y33" s="54"/>
    </row>
    <row r="34" spans="5:25" x14ac:dyDescent="0.25">
      <c r="Y34" s="54"/>
    </row>
    <row r="35" spans="5:25" x14ac:dyDescent="0.25">
      <c r="E35" s="29"/>
      <c r="F35" s="29"/>
      <c r="G35" s="29"/>
      <c r="H35" s="29"/>
      <c r="I35" s="29"/>
      <c r="M35" s="29"/>
      <c r="Q35" s="29"/>
      <c r="U35" s="29"/>
      <c r="Y35" s="54"/>
    </row>
    <row r="36" spans="5:25" x14ac:dyDescent="0.25">
      <c r="E36" s="60"/>
      <c r="F36" s="60"/>
      <c r="G36" s="60"/>
      <c r="H36" s="60"/>
      <c r="I36" s="60"/>
      <c r="M36" s="60"/>
      <c r="Q36" s="60"/>
      <c r="U36" s="60"/>
      <c r="Y36" s="54"/>
    </row>
    <row r="37" spans="5:25" x14ac:dyDescent="0.25">
      <c r="E37" s="64"/>
      <c r="F37" s="64"/>
      <c r="G37" s="64"/>
      <c r="H37" s="64"/>
      <c r="I37" s="64"/>
      <c r="M37" s="64"/>
      <c r="Q37" s="64"/>
      <c r="U37" s="64"/>
      <c r="Y37" s="54"/>
    </row>
    <row r="38" spans="5:25" x14ac:dyDescent="0.25">
      <c r="Y38" s="54"/>
    </row>
    <row r="39" spans="5:25" x14ac:dyDescent="0.25">
      <c r="Y39" s="54"/>
    </row>
    <row r="40" spans="5:25" x14ac:dyDescent="0.25">
      <c r="Y40" s="54"/>
    </row>
    <row r="41" spans="5:25" x14ac:dyDescent="0.25">
      <c r="Y41" s="202"/>
    </row>
    <row r="42" spans="5:25" x14ac:dyDescent="0.25">
      <c r="Y42" s="54"/>
    </row>
    <row r="43" spans="5:25" x14ac:dyDescent="0.25">
      <c r="Y43" s="54"/>
    </row>
    <row r="44" spans="5:25" x14ac:dyDescent="0.25">
      <c r="Y44" s="54"/>
    </row>
  </sheetData>
  <mergeCells count="13">
    <mergeCell ref="V7:X7"/>
    <mergeCell ref="J7:L7"/>
    <mergeCell ref="A1:X1"/>
    <mergeCell ref="A2:X2"/>
    <mergeCell ref="A3:X3"/>
    <mergeCell ref="A4:X4"/>
    <mergeCell ref="A5:X5"/>
    <mergeCell ref="A6:A8"/>
    <mergeCell ref="B7:D7"/>
    <mergeCell ref="N7:P7"/>
    <mergeCell ref="R7:T7"/>
    <mergeCell ref="F7:H7"/>
    <mergeCell ref="F6:T6"/>
  </mergeCells>
  <conditionalFormatting sqref="E35:I35 E37:I37">
    <cfRule type="cellIs" dxfId="261" priority="6" operator="equal">
      <formula>0</formula>
    </cfRule>
  </conditionalFormatting>
  <conditionalFormatting sqref="M35 M37">
    <cfRule type="cellIs" dxfId="260" priority="5" operator="equal">
      <formula>0</formula>
    </cfRule>
  </conditionalFormatting>
  <conditionalFormatting sqref="Q35 Q37">
    <cfRule type="cellIs" dxfId="259" priority="4" operator="equal">
      <formula>0</formula>
    </cfRule>
  </conditionalFormatting>
  <conditionalFormatting sqref="U35 U37">
    <cfRule type="cellIs" dxfId="258" priority="3" operator="equal">
      <formula>0</formula>
    </cfRule>
  </conditionalFormatting>
  <conditionalFormatting sqref="V10:AB10">
    <cfRule type="cellIs" dxfId="257" priority="9" operator="equal">
      <formula>0</formula>
    </cfRule>
  </conditionalFormatting>
  <hyperlinks>
    <hyperlink ref="Y2" location="Contenido!A1" display="Contenido" xr:uid="{DCC063CD-4F9C-4E24-8EBE-516A9E4B840F}"/>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4E763-4AAE-46BF-9B9C-7DBF24E4E65E}">
  <sheetPr codeName="Hoja28">
    <tabColor rgb="FFAFCAFF"/>
    <pageSetUpPr fitToPage="1"/>
  </sheetPr>
  <dimension ref="A1:Z44"/>
  <sheetViews>
    <sheetView showGridLines="0" showOutlineSymbols="0" showWhiteSpace="0" workbookViewId="0">
      <selection activeCell="C35" sqref="C35"/>
    </sheetView>
  </sheetViews>
  <sheetFormatPr baseColWidth="10" defaultColWidth="11" defaultRowHeight="13" x14ac:dyDescent="0.25"/>
  <cols>
    <col min="1" max="1" width="18.08203125" style="161" bestFit="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16384" width="11" style="8"/>
  </cols>
  <sheetData>
    <row r="1" spans="1:26" ht="15" customHeight="1" x14ac:dyDescent="0.25">
      <c r="A1" s="436" t="s">
        <v>330</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6"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6" ht="14.5" x14ac:dyDescent="0.25">
      <c r="A3" s="437" t="s">
        <v>331</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6"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row>
    <row r="5" spans="1:26"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26" ht="18.75" customHeight="1" x14ac:dyDescent="0.25">
      <c r="A6" s="438" t="s">
        <v>332</v>
      </c>
      <c r="B6" s="108"/>
      <c r="C6" s="108"/>
      <c r="D6" s="108"/>
      <c r="E6" s="108"/>
      <c r="F6" s="435" t="s">
        <v>317</v>
      </c>
      <c r="G6" s="435"/>
      <c r="H6" s="435"/>
      <c r="I6" s="435"/>
      <c r="J6" s="435"/>
      <c r="K6" s="435"/>
      <c r="L6" s="435"/>
      <c r="M6" s="435"/>
      <c r="N6" s="435"/>
      <c r="O6" s="435"/>
      <c r="P6" s="435"/>
      <c r="Q6" s="435"/>
      <c r="R6" s="435"/>
      <c r="S6" s="435"/>
      <c r="T6" s="435"/>
      <c r="U6" s="108"/>
      <c r="V6" s="115"/>
      <c r="W6" s="110"/>
      <c r="X6" s="110"/>
      <c r="Y6" s="5"/>
    </row>
    <row r="7" spans="1:26" s="6" customFormat="1" ht="18.75" customHeight="1" x14ac:dyDescent="0.25">
      <c r="A7" s="438"/>
      <c r="B7" s="435" t="s">
        <v>188</v>
      </c>
      <c r="C7" s="435"/>
      <c r="D7" s="435"/>
      <c r="E7" s="110"/>
      <c r="F7" s="434" t="s">
        <v>318</v>
      </c>
      <c r="G7" s="434"/>
      <c r="H7" s="434"/>
      <c r="I7" s="110"/>
      <c r="J7" s="434" t="s">
        <v>319</v>
      </c>
      <c r="K7" s="434"/>
      <c r="L7" s="434"/>
      <c r="M7" s="110"/>
      <c r="N7" s="434" t="s">
        <v>320</v>
      </c>
      <c r="O7" s="434"/>
      <c r="P7" s="434"/>
      <c r="Q7" s="110"/>
      <c r="R7" s="434" t="s">
        <v>321</v>
      </c>
      <c r="S7" s="434"/>
      <c r="T7" s="434"/>
      <c r="U7" s="110"/>
      <c r="V7" s="435" t="s">
        <v>322</v>
      </c>
      <c r="W7" s="435"/>
      <c r="X7" s="435"/>
      <c r="Y7" s="60"/>
    </row>
    <row r="8" spans="1:26" s="6"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row>
    <row r="9" spans="1:26"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row>
    <row r="10" spans="1:26" s="6" customFormat="1" x14ac:dyDescent="0.25">
      <c r="A10" s="157" t="s">
        <v>188</v>
      </c>
      <c r="B10" s="70">
        <f>SUM(B11:B17)</f>
        <v>118950</v>
      </c>
      <c r="C10" s="70">
        <f>SUM(C11:C17)</f>
        <v>60099</v>
      </c>
      <c r="D10" s="70">
        <f>SUM(D11:D17)</f>
        <v>58851</v>
      </c>
      <c r="E10" s="70"/>
      <c r="F10" s="70">
        <f>SUM(F11:F17)</f>
        <v>1005</v>
      </c>
      <c r="G10" s="70">
        <f>SUM(G11:G17)</f>
        <v>516</v>
      </c>
      <c r="H10" s="70">
        <f>SUM(H11:H17)</f>
        <v>489</v>
      </c>
      <c r="I10" s="70"/>
      <c r="J10" s="70">
        <f>SUM(J11:J17)</f>
        <v>1658</v>
      </c>
      <c r="K10" s="70">
        <f>SUM(K11:K17)</f>
        <v>823</v>
      </c>
      <c r="L10" s="70">
        <f>SUM(L11:L17)</f>
        <v>835</v>
      </c>
      <c r="M10" s="70"/>
      <c r="N10" s="70">
        <f>SUM(N11:N17)</f>
        <v>3039</v>
      </c>
      <c r="O10" s="70">
        <f>SUM(O11:O17)</f>
        <v>1550</v>
      </c>
      <c r="P10" s="70">
        <f>SUM(P11:P17)</f>
        <v>1489</v>
      </c>
      <c r="Q10" s="70"/>
      <c r="R10" s="70">
        <f>SUM(R11:R17)</f>
        <v>53410</v>
      </c>
      <c r="S10" s="70">
        <f>SUM(S11:S17)</f>
        <v>26913</v>
      </c>
      <c r="T10" s="70">
        <f>SUM(T11:T17)</f>
        <v>26497</v>
      </c>
      <c r="U10" s="70"/>
      <c r="V10" s="70">
        <f>SUM(V11:V17)</f>
        <v>59838</v>
      </c>
      <c r="W10" s="70">
        <f>SUM(W11:W17)</f>
        <v>30297</v>
      </c>
      <c r="X10" s="70">
        <f>SUM(X11:X17)</f>
        <v>29541</v>
      </c>
      <c r="Y10" s="5"/>
      <c r="Z10" s="5"/>
    </row>
    <row r="11" spans="1:26" x14ac:dyDescent="0.25">
      <c r="A11" s="27" t="s">
        <v>333</v>
      </c>
      <c r="B11" s="71">
        <f>+F11+J11+N11+R11+V11</f>
        <v>32949</v>
      </c>
      <c r="C11" s="71">
        <f>+G11+K11+O11+S11+W11</f>
        <v>16498</v>
      </c>
      <c r="D11" s="71">
        <f>+B11-C11</f>
        <v>16451</v>
      </c>
      <c r="E11" s="71"/>
      <c r="F11" s="71">
        <f>+F20+F29</f>
        <v>473</v>
      </c>
      <c r="G11" s="71">
        <f t="shared" ref="G11:H11" si="0">+G20+G29</f>
        <v>249</v>
      </c>
      <c r="H11" s="71">
        <f t="shared" si="0"/>
        <v>224</v>
      </c>
      <c r="I11" s="71"/>
      <c r="J11" s="71">
        <f>+J20+J29</f>
        <v>751</v>
      </c>
      <c r="K11" s="71">
        <f t="shared" ref="K11:L11" si="1">+K20+K29</f>
        <v>373</v>
      </c>
      <c r="L11" s="71">
        <f t="shared" si="1"/>
        <v>378</v>
      </c>
      <c r="M11" s="71"/>
      <c r="N11" s="71">
        <f>+N20+N29</f>
        <v>1384</v>
      </c>
      <c r="O11" s="71">
        <f t="shared" ref="O11:P11" si="2">+O20+O29</f>
        <v>734</v>
      </c>
      <c r="P11" s="71">
        <f t="shared" si="2"/>
        <v>650</v>
      </c>
      <c r="Q11" s="71"/>
      <c r="R11" s="71">
        <f>+R20+R29</f>
        <v>14286</v>
      </c>
      <c r="S11" s="71">
        <f t="shared" ref="S11:T11" si="3">+S20+S29</f>
        <v>7152</v>
      </c>
      <c r="T11" s="71">
        <f t="shared" si="3"/>
        <v>7134</v>
      </c>
      <c r="U11" s="71"/>
      <c r="V11" s="71">
        <f>+V20+V29</f>
        <v>16055</v>
      </c>
      <c r="W11" s="71">
        <f t="shared" ref="W11:X11" si="4">+W20+W29</f>
        <v>7990</v>
      </c>
      <c r="X11" s="71">
        <f t="shared" si="4"/>
        <v>8065</v>
      </c>
      <c r="Z11" s="5"/>
    </row>
    <row r="12" spans="1:26" x14ac:dyDescent="0.25">
      <c r="A12" s="27" t="s">
        <v>287</v>
      </c>
      <c r="B12" s="71">
        <f t="shared" ref="B12:C17" si="5">+F12+J12+N12+R12+V12</f>
        <v>26563</v>
      </c>
      <c r="C12" s="71">
        <f t="shared" si="5"/>
        <v>13489</v>
      </c>
      <c r="D12" s="71">
        <f t="shared" ref="D12:D17" si="6">+B12-C12</f>
        <v>13074</v>
      </c>
      <c r="E12" s="71"/>
      <c r="F12" s="71">
        <f t="shared" ref="F12:H17" si="7">+F21+F30</f>
        <v>197</v>
      </c>
      <c r="G12" s="71">
        <f t="shared" si="7"/>
        <v>100</v>
      </c>
      <c r="H12" s="71">
        <f t="shared" si="7"/>
        <v>97</v>
      </c>
      <c r="I12" s="71"/>
      <c r="J12" s="71">
        <f t="shared" ref="J12:L12" si="8">+J21+J30</f>
        <v>280</v>
      </c>
      <c r="K12" s="71">
        <f t="shared" si="8"/>
        <v>141</v>
      </c>
      <c r="L12" s="71">
        <f t="shared" si="8"/>
        <v>139</v>
      </c>
      <c r="M12" s="71"/>
      <c r="N12" s="71">
        <f t="shared" ref="N12:P17" si="9">+N21+N30</f>
        <v>557</v>
      </c>
      <c r="O12" s="71">
        <f t="shared" si="9"/>
        <v>286</v>
      </c>
      <c r="P12" s="71">
        <f t="shared" si="9"/>
        <v>271</v>
      </c>
      <c r="Q12" s="71"/>
      <c r="R12" s="71">
        <f t="shared" ref="R12:T17" si="10">+R21+R30</f>
        <v>12118</v>
      </c>
      <c r="S12" s="71">
        <f t="shared" si="10"/>
        <v>6095</v>
      </c>
      <c r="T12" s="71">
        <f t="shared" si="10"/>
        <v>6023</v>
      </c>
      <c r="U12" s="71"/>
      <c r="V12" s="71">
        <f t="shared" ref="V12:X17" si="11">+V21+V30</f>
        <v>13411</v>
      </c>
      <c r="W12" s="71">
        <f t="shared" si="11"/>
        <v>6867</v>
      </c>
      <c r="X12" s="71">
        <f t="shared" si="11"/>
        <v>6544</v>
      </c>
      <c r="Z12" s="5"/>
    </row>
    <row r="13" spans="1:26" x14ac:dyDescent="0.25">
      <c r="A13" s="27" t="s">
        <v>291</v>
      </c>
      <c r="B13" s="71">
        <f t="shared" si="5"/>
        <v>12218</v>
      </c>
      <c r="C13" s="71">
        <f t="shared" si="5"/>
        <v>6011</v>
      </c>
      <c r="D13" s="71">
        <f t="shared" si="6"/>
        <v>6207</v>
      </c>
      <c r="E13" s="71"/>
      <c r="F13" s="71">
        <f t="shared" si="7"/>
        <v>106</v>
      </c>
      <c r="G13" s="71">
        <f t="shared" si="7"/>
        <v>55</v>
      </c>
      <c r="H13" s="71">
        <f t="shared" si="7"/>
        <v>51</v>
      </c>
      <c r="I13" s="71"/>
      <c r="J13" s="71">
        <f t="shared" ref="J13:L13" si="12">+J22+J31</f>
        <v>180</v>
      </c>
      <c r="K13" s="71">
        <f t="shared" si="12"/>
        <v>87</v>
      </c>
      <c r="L13" s="71">
        <f t="shared" si="12"/>
        <v>93</v>
      </c>
      <c r="M13" s="71"/>
      <c r="N13" s="71">
        <f t="shared" si="9"/>
        <v>272</v>
      </c>
      <c r="O13" s="71">
        <f t="shared" si="9"/>
        <v>129</v>
      </c>
      <c r="P13" s="71">
        <f t="shared" si="9"/>
        <v>143</v>
      </c>
      <c r="Q13" s="71"/>
      <c r="R13" s="71">
        <f t="shared" si="10"/>
        <v>5467</v>
      </c>
      <c r="S13" s="71">
        <f t="shared" si="10"/>
        <v>2664</v>
      </c>
      <c r="T13" s="71">
        <f t="shared" si="10"/>
        <v>2803</v>
      </c>
      <c r="U13" s="71"/>
      <c r="V13" s="71">
        <f t="shared" si="11"/>
        <v>6193</v>
      </c>
      <c r="W13" s="71">
        <f t="shared" si="11"/>
        <v>3076</v>
      </c>
      <c r="X13" s="71">
        <f t="shared" si="11"/>
        <v>3117</v>
      </c>
      <c r="Z13" s="5"/>
    </row>
    <row r="14" spans="1:26" x14ac:dyDescent="0.25">
      <c r="A14" s="27" t="s">
        <v>293</v>
      </c>
      <c r="B14" s="71">
        <f t="shared" si="5"/>
        <v>11418</v>
      </c>
      <c r="C14" s="71">
        <f t="shared" si="5"/>
        <v>5721</v>
      </c>
      <c r="D14" s="71">
        <f t="shared" si="6"/>
        <v>5697</v>
      </c>
      <c r="E14" s="71"/>
      <c r="F14" s="71">
        <f t="shared" si="7"/>
        <v>149</v>
      </c>
      <c r="G14" s="71">
        <f t="shared" si="7"/>
        <v>73</v>
      </c>
      <c r="H14" s="71">
        <f t="shared" si="7"/>
        <v>76</v>
      </c>
      <c r="I14" s="71"/>
      <c r="J14" s="71">
        <f t="shared" ref="J14:L14" si="13">+J23+J32</f>
        <v>263</v>
      </c>
      <c r="K14" s="71">
        <f t="shared" si="13"/>
        <v>128</v>
      </c>
      <c r="L14" s="71">
        <f t="shared" si="13"/>
        <v>135</v>
      </c>
      <c r="M14" s="71"/>
      <c r="N14" s="71">
        <f t="shared" si="9"/>
        <v>505</v>
      </c>
      <c r="O14" s="71">
        <f t="shared" si="9"/>
        <v>241</v>
      </c>
      <c r="P14" s="71">
        <f t="shared" si="9"/>
        <v>264</v>
      </c>
      <c r="Q14" s="71"/>
      <c r="R14" s="71">
        <f t="shared" si="10"/>
        <v>4945</v>
      </c>
      <c r="S14" s="71">
        <f t="shared" si="10"/>
        <v>2538</v>
      </c>
      <c r="T14" s="71">
        <f t="shared" si="10"/>
        <v>2407</v>
      </c>
      <c r="U14" s="71"/>
      <c r="V14" s="71">
        <f t="shared" si="11"/>
        <v>5556</v>
      </c>
      <c r="W14" s="71">
        <f t="shared" si="11"/>
        <v>2741</v>
      </c>
      <c r="X14" s="71">
        <f t="shared" si="11"/>
        <v>2815</v>
      </c>
      <c r="Y14" s="54"/>
      <c r="Z14" s="5"/>
    </row>
    <row r="15" spans="1:26" x14ac:dyDescent="0.25">
      <c r="A15" s="27" t="s">
        <v>334</v>
      </c>
      <c r="B15" s="71">
        <f t="shared" si="5"/>
        <v>10682</v>
      </c>
      <c r="C15" s="71">
        <f t="shared" si="5"/>
        <v>5535</v>
      </c>
      <c r="D15" s="71">
        <f t="shared" si="6"/>
        <v>5147</v>
      </c>
      <c r="E15" s="71"/>
      <c r="F15" s="71">
        <f t="shared" si="7"/>
        <v>30</v>
      </c>
      <c r="G15" s="71">
        <f t="shared" si="7"/>
        <v>19</v>
      </c>
      <c r="H15" s="71">
        <f t="shared" si="7"/>
        <v>11</v>
      </c>
      <c r="I15" s="71"/>
      <c r="J15" s="71">
        <f t="shared" ref="J15:L15" si="14">+J24+J33</f>
        <v>100</v>
      </c>
      <c r="K15" s="71">
        <f t="shared" si="14"/>
        <v>51</v>
      </c>
      <c r="L15" s="71">
        <f t="shared" si="14"/>
        <v>49</v>
      </c>
      <c r="M15" s="71"/>
      <c r="N15" s="71">
        <f t="shared" si="9"/>
        <v>174</v>
      </c>
      <c r="O15" s="71">
        <f t="shared" si="9"/>
        <v>90</v>
      </c>
      <c r="P15" s="71">
        <f t="shared" si="9"/>
        <v>84</v>
      </c>
      <c r="Q15" s="71"/>
      <c r="R15" s="71">
        <f t="shared" si="10"/>
        <v>4865</v>
      </c>
      <c r="S15" s="71">
        <f t="shared" si="10"/>
        <v>2503</v>
      </c>
      <c r="T15" s="71">
        <f t="shared" si="10"/>
        <v>2362</v>
      </c>
      <c r="U15" s="71"/>
      <c r="V15" s="71">
        <f t="shared" si="11"/>
        <v>5513</v>
      </c>
      <c r="W15" s="71">
        <f t="shared" si="11"/>
        <v>2872</v>
      </c>
      <c r="X15" s="71">
        <f t="shared" si="11"/>
        <v>2641</v>
      </c>
      <c r="Y15" s="54"/>
      <c r="Z15" s="5"/>
    </row>
    <row r="16" spans="1:26" x14ac:dyDescent="0.25">
      <c r="A16" s="27" t="s">
        <v>299</v>
      </c>
      <c r="B16" s="71">
        <f t="shared" si="5"/>
        <v>12526</v>
      </c>
      <c r="C16" s="71">
        <f t="shared" si="5"/>
        <v>6434</v>
      </c>
      <c r="D16" s="71">
        <f t="shared" si="6"/>
        <v>6092</v>
      </c>
      <c r="E16" s="71"/>
      <c r="F16" s="71">
        <f t="shared" si="7"/>
        <v>20</v>
      </c>
      <c r="G16" s="71">
        <f t="shared" si="7"/>
        <v>10</v>
      </c>
      <c r="H16" s="71">
        <f t="shared" si="7"/>
        <v>10</v>
      </c>
      <c r="I16" s="71"/>
      <c r="J16" s="71">
        <f t="shared" ref="J16:L16" si="15">+J25+J34</f>
        <v>15</v>
      </c>
      <c r="K16" s="71">
        <f t="shared" si="15"/>
        <v>10</v>
      </c>
      <c r="L16" s="71">
        <f t="shared" si="15"/>
        <v>5</v>
      </c>
      <c r="M16" s="71"/>
      <c r="N16" s="71">
        <f t="shared" si="9"/>
        <v>48</v>
      </c>
      <c r="O16" s="71">
        <f t="shared" si="9"/>
        <v>19</v>
      </c>
      <c r="P16" s="71">
        <f t="shared" si="9"/>
        <v>29</v>
      </c>
      <c r="Q16" s="71"/>
      <c r="R16" s="71">
        <f t="shared" si="10"/>
        <v>5817</v>
      </c>
      <c r="S16" s="71">
        <f t="shared" si="10"/>
        <v>3006</v>
      </c>
      <c r="T16" s="71">
        <f t="shared" si="10"/>
        <v>2811</v>
      </c>
      <c r="U16" s="71"/>
      <c r="V16" s="71">
        <f t="shared" si="11"/>
        <v>6626</v>
      </c>
      <c r="W16" s="71">
        <f t="shared" si="11"/>
        <v>3389</v>
      </c>
      <c r="X16" s="71">
        <f t="shared" si="11"/>
        <v>3237</v>
      </c>
      <c r="Y16" s="54"/>
      <c r="Z16" s="5"/>
    </row>
    <row r="17" spans="1:26" x14ac:dyDescent="0.25">
      <c r="A17" s="27" t="s">
        <v>304</v>
      </c>
      <c r="B17" s="71">
        <f t="shared" si="5"/>
        <v>12594</v>
      </c>
      <c r="C17" s="71">
        <f t="shared" si="5"/>
        <v>6411</v>
      </c>
      <c r="D17" s="71">
        <f t="shared" si="6"/>
        <v>6183</v>
      </c>
      <c r="E17" s="71"/>
      <c r="F17" s="71">
        <f t="shared" si="7"/>
        <v>30</v>
      </c>
      <c r="G17" s="71">
        <f t="shared" si="7"/>
        <v>10</v>
      </c>
      <c r="H17" s="71">
        <f t="shared" si="7"/>
        <v>20</v>
      </c>
      <c r="I17" s="71"/>
      <c r="J17" s="71">
        <f t="shared" ref="J17:L17" si="16">+J26+J35</f>
        <v>69</v>
      </c>
      <c r="K17" s="71">
        <f t="shared" si="16"/>
        <v>33</v>
      </c>
      <c r="L17" s="71">
        <f t="shared" si="16"/>
        <v>36</v>
      </c>
      <c r="M17" s="71"/>
      <c r="N17" s="71">
        <f t="shared" si="9"/>
        <v>99</v>
      </c>
      <c r="O17" s="71">
        <f t="shared" si="9"/>
        <v>51</v>
      </c>
      <c r="P17" s="71">
        <f t="shared" si="9"/>
        <v>48</v>
      </c>
      <c r="Q17" s="71"/>
      <c r="R17" s="71">
        <f t="shared" si="10"/>
        <v>5912</v>
      </c>
      <c r="S17" s="71">
        <f t="shared" si="10"/>
        <v>2955</v>
      </c>
      <c r="T17" s="71">
        <f t="shared" si="10"/>
        <v>2957</v>
      </c>
      <c r="U17" s="71"/>
      <c r="V17" s="71">
        <f t="shared" si="11"/>
        <v>6484</v>
      </c>
      <c r="W17" s="71">
        <f t="shared" si="11"/>
        <v>3362</v>
      </c>
      <c r="X17" s="71">
        <f t="shared" si="11"/>
        <v>3122</v>
      </c>
      <c r="Y17" s="54"/>
      <c r="Z17" s="5"/>
    </row>
    <row r="18" spans="1:26" x14ac:dyDescent="0.25">
      <c r="B18" s="85"/>
      <c r="C18" s="85"/>
      <c r="D18" s="85"/>
      <c r="E18" s="85"/>
      <c r="F18" s="85"/>
      <c r="G18" s="85"/>
      <c r="H18" s="85"/>
      <c r="I18" s="85"/>
      <c r="J18" s="85"/>
      <c r="K18" s="85"/>
      <c r="L18" s="85"/>
      <c r="M18" s="85"/>
      <c r="N18" s="85"/>
      <c r="O18" s="85"/>
      <c r="P18" s="85"/>
      <c r="Q18" s="85"/>
      <c r="R18" s="85"/>
      <c r="S18" s="85"/>
      <c r="T18" s="85"/>
      <c r="U18" s="85"/>
      <c r="V18" s="85"/>
      <c r="W18" s="85"/>
      <c r="X18" s="85"/>
      <c r="Y18" s="54"/>
    </row>
    <row r="19" spans="1:26" s="6" customFormat="1" x14ac:dyDescent="0.25">
      <c r="A19" s="157" t="s">
        <v>323</v>
      </c>
      <c r="B19" s="70">
        <f>SUM(B20:B26)</f>
        <v>79844</v>
      </c>
      <c r="C19" s="70">
        <f>SUM(C20:C26)</f>
        <v>40142</v>
      </c>
      <c r="D19" s="70">
        <f>SUM(D20:D26)</f>
        <v>39702</v>
      </c>
      <c r="E19" s="70"/>
      <c r="F19" s="70">
        <f>SUM(F20:F26)</f>
        <v>972</v>
      </c>
      <c r="G19" s="70">
        <f>SUM(G20:G26)</f>
        <v>497</v>
      </c>
      <c r="H19" s="70">
        <f>SUM(H20:H26)</f>
        <v>475</v>
      </c>
      <c r="I19" s="70"/>
      <c r="J19" s="70">
        <f>SUM(J20:J26)</f>
        <v>1592</v>
      </c>
      <c r="K19" s="70">
        <f>SUM(K20:K26)</f>
        <v>782</v>
      </c>
      <c r="L19" s="70">
        <f>SUM(L20:L26)</f>
        <v>810</v>
      </c>
      <c r="M19" s="70"/>
      <c r="N19" s="70">
        <f>SUM(N20:N26)</f>
        <v>2903</v>
      </c>
      <c r="O19" s="70">
        <f>SUM(O20:O26)</f>
        <v>1481</v>
      </c>
      <c r="P19" s="70">
        <f>SUM(P20:P26)</f>
        <v>1422</v>
      </c>
      <c r="Q19" s="70"/>
      <c r="R19" s="70">
        <f>SUM(R20:R26)</f>
        <v>35139</v>
      </c>
      <c r="S19" s="70">
        <f>SUM(S20:S26)</f>
        <v>17650</v>
      </c>
      <c r="T19" s="70">
        <f>SUM(T20:T26)</f>
        <v>17489</v>
      </c>
      <c r="U19" s="70"/>
      <c r="V19" s="70">
        <f>SUM(V20:V26)</f>
        <v>39238</v>
      </c>
      <c r="W19" s="70">
        <f>SUM(W20:W26)</f>
        <v>19732</v>
      </c>
      <c r="X19" s="70">
        <f>SUM(X20:X26)</f>
        <v>19506</v>
      </c>
      <c r="Y19" s="202"/>
      <c r="Z19" s="5"/>
    </row>
    <row r="20" spans="1:26" x14ac:dyDescent="0.25">
      <c r="A20" s="27" t="s">
        <v>333</v>
      </c>
      <c r="B20" s="71">
        <f t="shared" ref="B20:C26" si="17">+F20+J20+N20+R20+V20</f>
        <v>28332</v>
      </c>
      <c r="C20" s="71">
        <f t="shared" si="17"/>
        <v>14111</v>
      </c>
      <c r="D20" s="71">
        <f t="shared" ref="D20:D26" si="18">+B20-C20</f>
        <v>14221</v>
      </c>
      <c r="E20" s="71"/>
      <c r="F20" s="71">
        <v>454</v>
      </c>
      <c r="G20" s="71">
        <v>237</v>
      </c>
      <c r="H20" s="71">
        <v>217</v>
      </c>
      <c r="I20" s="71"/>
      <c r="J20" s="71">
        <v>744</v>
      </c>
      <c r="K20" s="71">
        <v>369</v>
      </c>
      <c r="L20" s="71">
        <v>375</v>
      </c>
      <c r="M20" s="71"/>
      <c r="N20" s="71">
        <v>1374</v>
      </c>
      <c r="O20" s="71">
        <v>729</v>
      </c>
      <c r="P20" s="71">
        <v>645</v>
      </c>
      <c r="Q20" s="71"/>
      <c r="R20" s="71">
        <v>12113</v>
      </c>
      <c r="S20" s="71">
        <v>6039</v>
      </c>
      <c r="T20" s="71">
        <v>6074</v>
      </c>
      <c r="U20" s="71"/>
      <c r="V20" s="71">
        <v>13647</v>
      </c>
      <c r="W20" s="71">
        <v>6737</v>
      </c>
      <c r="X20" s="71">
        <v>6910</v>
      </c>
      <c r="Y20" s="54"/>
      <c r="Z20" s="5"/>
    </row>
    <row r="21" spans="1:26" x14ac:dyDescent="0.25">
      <c r="A21" s="27" t="s">
        <v>287</v>
      </c>
      <c r="B21" s="71">
        <f t="shared" si="17"/>
        <v>14716</v>
      </c>
      <c r="C21" s="71">
        <f t="shared" si="17"/>
        <v>7487</v>
      </c>
      <c r="D21" s="71">
        <f t="shared" si="18"/>
        <v>7229</v>
      </c>
      <c r="E21" s="71"/>
      <c r="F21" s="71">
        <v>188</v>
      </c>
      <c r="G21" s="71">
        <v>94</v>
      </c>
      <c r="H21" s="71">
        <v>94</v>
      </c>
      <c r="I21" s="71"/>
      <c r="J21" s="71">
        <v>256</v>
      </c>
      <c r="K21" s="71">
        <v>125</v>
      </c>
      <c r="L21" s="71">
        <v>131</v>
      </c>
      <c r="M21" s="71"/>
      <c r="N21" s="71">
        <v>508</v>
      </c>
      <c r="O21" s="71">
        <v>260</v>
      </c>
      <c r="P21" s="71">
        <v>248</v>
      </c>
      <c r="Q21" s="71"/>
      <c r="R21" s="71">
        <v>6610</v>
      </c>
      <c r="S21" s="71">
        <v>3348</v>
      </c>
      <c r="T21" s="71">
        <v>3262</v>
      </c>
      <c r="U21" s="71"/>
      <c r="V21" s="71">
        <v>7154</v>
      </c>
      <c r="W21" s="71">
        <v>3660</v>
      </c>
      <c r="X21" s="71">
        <v>3494</v>
      </c>
      <c r="Y21" s="54"/>
      <c r="Z21" s="5"/>
    </row>
    <row r="22" spans="1:26" x14ac:dyDescent="0.25">
      <c r="A22" s="27" t="s">
        <v>291</v>
      </c>
      <c r="B22" s="71">
        <f t="shared" si="17"/>
        <v>10294</v>
      </c>
      <c r="C22" s="71">
        <f t="shared" si="17"/>
        <v>5017</v>
      </c>
      <c r="D22" s="71">
        <f t="shared" si="18"/>
        <v>5277</v>
      </c>
      <c r="E22" s="71"/>
      <c r="F22" s="71">
        <v>106</v>
      </c>
      <c r="G22" s="71">
        <v>55</v>
      </c>
      <c r="H22" s="71">
        <v>51</v>
      </c>
      <c r="I22" s="71"/>
      <c r="J22" s="71">
        <v>180</v>
      </c>
      <c r="K22" s="71">
        <v>87</v>
      </c>
      <c r="L22" s="71">
        <v>93</v>
      </c>
      <c r="M22" s="71"/>
      <c r="N22" s="71">
        <v>272</v>
      </c>
      <c r="O22" s="71">
        <v>129</v>
      </c>
      <c r="P22" s="71">
        <v>143</v>
      </c>
      <c r="Q22" s="71"/>
      <c r="R22" s="71">
        <v>4562</v>
      </c>
      <c r="S22" s="71">
        <v>2206</v>
      </c>
      <c r="T22" s="71">
        <v>2356</v>
      </c>
      <c r="U22" s="71"/>
      <c r="V22" s="71">
        <v>5174</v>
      </c>
      <c r="W22" s="71">
        <v>2540</v>
      </c>
      <c r="X22" s="71">
        <v>2634</v>
      </c>
      <c r="Y22" s="54"/>
      <c r="Z22" s="5"/>
    </row>
    <row r="23" spans="1:26" x14ac:dyDescent="0.25">
      <c r="A23" s="27" t="s">
        <v>293</v>
      </c>
      <c r="B23" s="71">
        <f t="shared" si="17"/>
        <v>9235</v>
      </c>
      <c r="C23" s="71">
        <f t="shared" si="17"/>
        <v>4602</v>
      </c>
      <c r="D23" s="71">
        <f t="shared" si="18"/>
        <v>4633</v>
      </c>
      <c r="E23" s="71"/>
      <c r="F23" s="71">
        <v>149</v>
      </c>
      <c r="G23" s="71">
        <v>73</v>
      </c>
      <c r="H23" s="71">
        <v>76</v>
      </c>
      <c r="I23" s="71"/>
      <c r="J23" s="71">
        <v>263</v>
      </c>
      <c r="K23" s="71">
        <v>128</v>
      </c>
      <c r="L23" s="71">
        <v>135</v>
      </c>
      <c r="M23" s="71"/>
      <c r="N23" s="71">
        <v>505</v>
      </c>
      <c r="O23" s="71">
        <v>241</v>
      </c>
      <c r="P23" s="71">
        <v>264</v>
      </c>
      <c r="Q23" s="71"/>
      <c r="R23" s="71">
        <v>3920</v>
      </c>
      <c r="S23" s="71">
        <v>2002</v>
      </c>
      <c r="T23" s="71">
        <v>1918</v>
      </c>
      <c r="U23" s="71"/>
      <c r="V23" s="71">
        <v>4398</v>
      </c>
      <c r="W23" s="71">
        <v>2158</v>
      </c>
      <c r="X23" s="71">
        <v>2240</v>
      </c>
      <c r="Y23" s="202"/>
      <c r="Z23" s="5"/>
    </row>
    <row r="24" spans="1:26" x14ac:dyDescent="0.25">
      <c r="A24" s="27" t="s">
        <v>334</v>
      </c>
      <c r="B24" s="71">
        <f t="shared" si="17"/>
        <v>5645</v>
      </c>
      <c r="C24" s="71">
        <f t="shared" si="17"/>
        <v>2896</v>
      </c>
      <c r="D24" s="71">
        <f t="shared" si="18"/>
        <v>2749</v>
      </c>
      <c r="E24" s="71"/>
      <c r="F24" s="71">
        <v>28</v>
      </c>
      <c r="G24" s="71">
        <v>18</v>
      </c>
      <c r="H24" s="71">
        <v>10</v>
      </c>
      <c r="I24" s="71"/>
      <c r="J24" s="71">
        <v>75</v>
      </c>
      <c r="K24" s="71">
        <v>35</v>
      </c>
      <c r="L24" s="71">
        <v>40</v>
      </c>
      <c r="M24" s="71"/>
      <c r="N24" s="71">
        <v>120</v>
      </c>
      <c r="O24" s="71">
        <v>65</v>
      </c>
      <c r="P24" s="71">
        <v>55</v>
      </c>
      <c r="Q24" s="71"/>
      <c r="R24" s="71">
        <v>2543</v>
      </c>
      <c r="S24" s="71">
        <v>1289</v>
      </c>
      <c r="T24" s="71">
        <v>1254</v>
      </c>
      <c r="U24" s="71"/>
      <c r="V24" s="71">
        <v>2879</v>
      </c>
      <c r="W24" s="71">
        <v>1489</v>
      </c>
      <c r="X24" s="71">
        <v>1390</v>
      </c>
      <c r="Y24" s="54"/>
      <c r="Z24" s="5"/>
    </row>
    <row r="25" spans="1:26" x14ac:dyDescent="0.25">
      <c r="A25" s="27" t="s">
        <v>299</v>
      </c>
      <c r="B25" s="71">
        <f t="shared" si="17"/>
        <v>6422</v>
      </c>
      <c r="C25" s="71">
        <f t="shared" si="17"/>
        <v>3339</v>
      </c>
      <c r="D25" s="71">
        <f t="shared" si="18"/>
        <v>3083</v>
      </c>
      <c r="E25" s="71"/>
      <c r="F25" s="71">
        <v>20</v>
      </c>
      <c r="G25" s="71">
        <v>10</v>
      </c>
      <c r="H25" s="71">
        <v>10</v>
      </c>
      <c r="I25" s="71"/>
      <c r="J25" s="71">
        <v>15</v>
      </c>
      <c r="K25" s="71">
        <v>10</v>
      </c>
      <c r="L25" s="71">
        <v>5</v>
      </c>
      <c r="M25" s="71"/>
      <c r="N25" s="71">
        <v>48</v>
      </c>
      <c r="O25" s="71">
        <v>19</v>
      </c>
      <c r="P25" s="71">
        <v>29</v>
      </c>
      <c r="Q25" s="71"/>
      <c r="R25" s="71">
        <v>2976</v>
      </c>
      <c r="S25" s="71">
        <v>1540</v>
      </c>
      <c r="T25" s="71">
        <v>1436</v>
      </c>
      <c r="U25" s="71"/>
      <c r="V25" s="71">
        <v>3363</v>
      </c>
      <c r="W25" s="71">
        <v>1760</v>
      </c>
      <c r="X25" s="71">
        <v>1603</v>
      </c>
      <c r="Y25" s="54"/>
      <c r="Z25" s="5"/>
    </row>
    <row r="26" spans="1:26" x14ac:dyDescent="0.25">
      <c r="A26" s="27" t="s">
        <v>304</v>
      </c>
      <c r="B26" s="71">
        <f t="shared" si="17"/>
        <v>5200</v>
      </c>
      <c r="C26" s="71">
        <f t="shared" si="17"/>
        <v>2690</v>
      </c>
      <c r="D26" s="71">
        <f t="shared" si="18"/>
        <v>2510</v>
      </c>
      <c r="E26" s="71"/>
      <c r="F26" s="71">
        <v>27</v>
      </c>
      <c r="G26" s="71">
        <v>10</v>
      </c>
      <c r="H26" s="71">
        <v>17</v>
      </c>
      <c r="I26" s="71"/>
      <c r="J26" s="71">
        <v>59</v>
      </c>
      <c r="K26" s="71">
        <v>28</v>
      </c>
      <c r="L26" s="71">
        <v>31</v>
      </c>
      <c r="M26" s="71"/>
      <c r="N26" s="71">
        <v>76</v>
      </c>
      <c r="O26" s="71">
        <v>38</v>
      </c>
      <c r="P26" s="71">
        <v>38</v>
      </c>
      <c r="Q26" s="71"/>
      <c r="R26" s="71">
        <v>2415</v>
      </c>
      <c r="S26" s="71">
        <v>1226</v>
      </c>
      <c r="T26" s="71">
        <v>1189</v>
      </c>
      <c r="U26" s="71"/>
      <c r="V26" s="71">
        <v>2623</v>
      </c>
      <c r="W26" s="71">
        <v>1388</v>
      </c>
      <c r="X26" s="71">
        <v>1235</v>
      </c>
      <c r="Y26" s="54"/>
      <c r="Z26" s="5"/>
    </row>
    <row r="27" spans="1:26" x14ac:dyDescent="0.25">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54"/>
    </row>
    <row r="28" spans="1:26" s="6" customFormat="1" x14ac:dyDescent="0.25">
      <c r="A28" s="157" t="s">
        <v>324</v>
      </c>
      <c r="B28" s="70">
        <f>SUM(B29:B35)</f>
        <v>39106</v>
      </c>
      <c r="C28" s="70">
        <f>SUM(C29:C35)</f>
        <v>19957</v>
      </c>
      <c r="D28" s="70">
        <f>SUM(D29:D35)</f>
        <v>19149</v>
      </c>
      <c r="E28" s="70"/>
      <c r="F28" s="70">
        <f>SUM(F29:F35)</f>
        <v>33</v>
      </c>
      <c r="G28" s="70">
        <f>SUM(G29:G35)</f>
        <v>19</v>
      </c>
      <c r="H28" s="70">
        <f>SUM(H29:H35)</f>
        <v>14</v>
      </c>
      <c r="I28" s="70"/>
      <c r="J28" s="70">
        <f>SUM(J29:J35)</f>
        <v>66</v>
      </c>
      <c r="K28" s="70">
        <f>SUM(K29:K35)</f>
        <v>41</v>
      </c>
      <c r="L28" s="70">
        <f>SUM(L29:L35)</f>
        <v>25</v>
      </c>
      <c r="M28" s="70"/>
      <c r="N28" s="70">
        <f>SUM(N29:N35)</f>
        <v>136</v>
      </c>
      <c r="O28" s="70">
        <f>SUM(O29:O35)</f>
        <v>69</v>
      </c>
      <c r="P28" s="70">
        <f>SUM(P29:P35)</f>
        <v>67</v>
      </c>
      <c r="Q28" s="70"/>
      <c r="R28" s="70">
        <f>SUM(R29:R35)</f>
        <v>18271</v>
      </c>
      <c r="S28" s="70">
        <f>SUM(S29:S35)</f>
        <v>9263</v>
      </c>
      <c r="T28" s="70">
        <f>SUM(T29:T35)</f>
        <v>9008</v>
      </c>
      <c r="U28" s="70"/>
      <c r="V28" s="70">
        <f>SUM(V29:V35)</f>
        <v>20600</v>
      </c>
      <c r="W28" s="70">
        <f>SUM(W29:W35)</f>
        <v>10565</v>
      </c>
      <c r="X28" s="70">
        <f>SUM(X29:X35)</f>
        <v>10035</v>
      </c>
      <c r="Y28" s="54"/>
      <c r="Z28" s="5"/>
    </row>
    <row r="29" spans="1:26" x14ac:dyDescent="0.25">
      <c r="A29" s="27" t="s">
        <v>333</v>
      </c>
      <c r="B29" s="71">
        <f t="shared" ref="B29:C35" si="19">+F29+J29+N29+R29+V29</f>
        <v>4617</v>
      </c>
      <c r="C29" s="71">
        <f t="shared" si="19"/>
        <v>2387</v>
      </c>
      <c r="D29" s="71">
        <f t="shared" ref="D29:D35" si="20">+B29-C29</f>
        <v>2230</v>
      </c>
      <c r="E29" s="71"/>
      <c r="F29" s="71">
        <v>19</v>
      </c>
      <c r="G29" s="71">
        <v>12</v>
      </c>
      <c r="H29" s="71">
        <v>7</v>
      </c>
      <c r="I29" s="71"/>
      <c r="J29" s="71">
        <v>7</v>
      </c>
      <c r="K29" s="71">
        <v>4</v>
      </c>
      <c r="L29" s="71">
        <v>3</v>
      </c>
      <c r="M29" s="71"/>
      <c r="N29" s="71">
        <v>10</v>
      </c>
      <c r="O29" s="71">
        <v>5</v>
      </c>
      <c r="P29" s="71">
        <v>5</v>
      </c>
      <c r="Q29" s="71"/>
      <c r="R29" s="71">
        <v>2173</v>
      </c>
      <c r="S29" s="71">
        <v>1113</v>
      </c>
      <c r="T29" s="71">
        <v>1060</v>
      </c>
      <c r="U29" s="71"/>
      <c r="V29" s="71">
        <v>2408</v>
      </c>
      <c r="W29" s="71">
        <v>1253</v>
      </c>
      <c r="X29" s="71">
        <v>1155</v>
      </c>
      <c r="Y29" s="54"/>
      <c r="Z29" s="5"/>
    </row>
    <row r="30" spans="1:26" x14ac:dyDescent="0.25">
      <c r="A30" s="27" t="s">
        <v>287</v>
      </c>
      <c r="B30" s="71">
        <f t="shared" si="19"/>
        <v>11847</v>
      </c>
      <c r="C30" s="71">
        <f t="shared" si="19"/>
        <v>6002</v>
      </c>
      <c r="D30" s="71">
        <f t="shared" si="20"/>
        <v>5845</v>
      </c>
      <c r="E30" s="71"/>
      <c r="F30" s="71">
        <v>9</v>
      </c>
      <c r="G30" s="71">
        <v>6</v>
      </c>
      <c r="H30" s="71">
        <v>3</v>
      </c>
      <c r="I30" s="71"/>
      <c r="J30" s="71">
        <v>24</v>
      </c>
      <c r="K30" s="71">
        <v>16</v>
      </c>
      <c r="L30" s="71">
        <v>8</v>
      </c>
      <c r="M30" s="71"/>
      <c r="N30" s="71">
        <v>49</v>
      </c>
      <c r="O30" s="71">
        <v>26</v>
      </c>
      <c r="P30" s="71">
        <v>23</v>
      </c>
      <c r="Q30" s="71"/>
      <c r="R30" s="71">
        <v>5508</v>
      </c>
      <c r="S30" s="71">
        <v>2747</v>
      </c>
      <c r="T30" s="71">
        <v>2761</v>
      </c>
      <c r="U30" s="71"/>
      <c r="V30" s="71">
        <v>6257</v>
      </c>
      <c r="W30" s="71">
        <v>3207</v>
      </c>
      <c r="X30" s="71">
        <v>3050</v>
      </c>
      <c r="Y30" s="54"/>
      <c r="Z30" s="5"/>
    </row>
    <row r="31" spans="1:26" x14ac:dyDescent="0.25">
      <c r="A31" s="27" t="s">
        <v>291</v>
      </c>
      <c r="B31" s="71">
        <f t="shared" si="19"/>
        <v>1924</v>
      </c>
      <c r="C31" s="71">
        <f t="shared" si="19"/>
        <v>994</v>
      </c>
      <c r="D31" s="71">
        <f t="shared" si="20"/>
        <v>930</v>
      </c>
      <c r="E31" s="71"/>
      <c r="F31" s="71">
        <v>0</v>
      </c>
      <c r="G31" s="71">
        <v>0</v>
      </c>
      <c r="H31" s="71">
        <v>0</v>
      </c>
      <c r="I31" s="71"/>
      <c r="J31" s="71">
        <v>0</v>
      </c>
      <c r="K31" s="71">
        <v>0</v>
      </c>
      <c r="L31" s="71">
        <v>0</v>
      </c>
      <c r="M31" s="71"/>
      <c r="N31" s="71">
        <v>0</v>
      </c>
      <c r="O31" s="71">
        <v>0</v>
      </c>
      <c r="P31" s="71">
        <v>0</v>
      </c>
      <c r="Q31" s="71"/>
      <c r="R31" s="71">
        <v>905</v>
      </c>
      <c r="S31" s="71">
        <v>458</v>
      </c>
      <c r="T31" s="71">
        <v>447</v>
      </c>
      <c r="U31" s="71"/>
      <c r="V31" s="71">
        <v>1019</v>
      </c>
      <c r="W31" s="71">
        <v>536</v>
      </c>
      <c r="X31" s="71">
        <v>483</v>
      </c>
      <c r="Y31" s="54"/>
      <c r="Z31" s="5"/>
    </row>
    <row r="32" spans="1:26" x14ac:dyDescent="0.25">
      <c r="A32" s="27" t="s">
        <v>293</v>
      </c>
      <c r="B32" s="71">
        <f t="shared" si="19"/>
        <v>2183</v>
      </c>
      <c r="C32" s="71">
        <f t="shared" si="19"/>
        <v>1119</v>
      </c>
      <c r="D32" s="71">
        <f t="shared" si="20"/>
        <v>1064</v>
      </c>
      <c r="E32" s="71"/>
      <c r="F32" s="71">
        <v>0</v>
      </c>
      <c r="G32" s="71">
        <v>0</v>
      </c>
      <c r="H32" s="71">
        <v>0</v>
      </c>
      <c r="I32" s="71"/>
      <c r="J32" s="71">
        <v>0</v>
      </c>
      <c r="K32" s="71">
        <v>0</v>
      </c>
      <c r="L32" s="71">
        <v>0</v>
      </c>
      <c r="M32" s="71"/>
      <c r="N32" s="71">
        <v>0</v>
      </c>
      <c r="O32" s="71">
        <v>0</v>
      </c>
      <c r="P32" s="71">
        <v>0</v>
      </c>
      <c r="Q32" s="71"/>
      <c r="R32" s="71">
        <v>1025</v>
      </c>
      <c r="S32" s="71">
        <v>536</v>
      </c>
      <c r="T32" s="71">
        <v>489</v>
      </c>
      <c r="U32" s="71"/>
      <c r="V32" s="71">
        <v>1158</v>
      </c>
      <c r="W32" s="71">
        <v>583</v>
      </c>
      <c r="X32" s="71">
        <v>575</v>
      </c>
      <c r="Y32" s="54"/>
      <c r="Z32" s="5"/>
    </row>
    <row r="33" spans="1:26" x14ac:dyDescent="0.25">
      <c r="A33" s="27" t="s">
        <v>334</v>
      </c>
      <c r="B33" s="71">
        <f t="shared" si="19"/>
        <v>5037</v>
      </c>
      <c r="C33" s="71">
        <f t="shared" si="19"/>
        <v>2639</v>
      </c>
      <c r="D33" s="71">
        <f t="shared" si="20"/>
        <v>2398</v>
      </c>
      <c r="E33" s="71"/>
      <c r="F33" s="71">
        <v>2</v>
      </c>
      <c r="G33" s="71">
        <v>1</v>
      </c>
      <c r="H33" s="71">
        <v>1</v>
      </c>
      <c r="I33" s="71"/>
      <c r="J33" s="71">
        <v>25</v>
      </c>
      <c r="K33" s="71">
        <v>16</v>
      </c>
      <c r="L33" s="71">
        <v>9</v>
      </c>
      <c r="M33" s="71"/>
      <c r="N33" s="71">
        <v>54</v>
      </c>
      <c r="O33" s="71">
        <v>25</v>
      </c>
      <c r="P33" s="71">
        <v>29</v>
      </c>
      <c r="Q33" s="71"/>
      <c r="R33" s="71">
        <v>2322</v>
      </c>
      <c r="S33" s="71">
        <v>1214</v>
      </c>
      <c r="T33" s="71">
        <v>1108</v>
      </c>
      <c r="U33" s="71"/>
      <c r="V33" s="71">
        <v>2634</v>
      </c>
      <c r="W33" s="71">
        <v>1383</v>
      </c>
      <c r="X33" s="71">
        <v>1251</v>
      </c>
      <c r="Y33" s="54"/>
      <c r="Z33" s="5"/>
    </row>
    <row r="34" spans="1:26" x14ac:dyDescent="0.25">
      <c r="A34" s="27" t="s">
        <v>299</v>
      </c>
      <c r="B34" s="71">
        <f t="shared" si="19"/>
        <v>6104</v>
      </c>
      <c r="C34" s="71">
        <f t="shared" si="19"/>
        <v>3095</v>
      </c>
      <c r="D34" s="71">
        <f t="shared" si="20"/>
        <v>3009</v>
      </c>
      <c r="E34" s="71"/>
      <c r="F34" s="71">
        <v>0</v>
      </c>
      <c r="G34" s="71">
        <v>0</v>
      </c>
      <c r="H34" s="71">
        <v>0</v>
      </c>
      <c r="I34" s="71"/>
      <c r="J34" s="71">
        <v>0</v>
      </c>
      <c r="K34" s="71">
        <v>0</v>
      </c>
      <c r="L34" s="71">
        <v>0</v>
      </c>
      <c r="M34" s="71"/>
      <c r="N34" s="71">
        <v>0</v>
      </c>
      <c r="O34" s="71">
        <v>0</v>
      </c>
      <c r="P34" s="71">
        <v>0</v>
      </c>
      <c r="Q34" s="71"/>
      <c r="R34" s="71">
        <v>2841</v>
      </c>
      <c r="S34" s="71">
        <v>1466</v>
      </c>
      <c r="T34" s="71">
        <v>1375</v>
      </c>
      <c r="U34" s="71"/>
      <c r="V34" s="71">
        <v>3263</v>
      </c>
      <c r="W34" s="71">
        <v>1629</v>
      </c>
      <c r="X34" s="71">
        <v>1634</v>
      </c>
      <c r="Y34" s="54"/>
      <c r="Z34" s="5"/>
    </row>
    <row r="35" spans="1:26" ht="13.5" thickBot="1" x14ac:dyDescent="0.3">
      <c r="A35" s="27" t="s">
        <v>304</v>
      </c>
      <c r="B35" s="71">
        <f t="shared" si="19"/>
        <v>7394</v>
      </c>
      <c r="C35" s="71">
        <f t="shared" si="19"/>
        <v>3721</v>
      </c>
      <c r="D35" s="71">
        <f t="shared" si="20"/>
        <v>3673</v>
      </c>
      <c r="E35" s="73"/>
      <c r="F35" s="73">
        <v>3</v>
      </c>
      <c r="G35" s="73">
        <v>0</v>
      </c>
      <c r="H35" s="73">
        <v>3</v>
      </c>
      <c r="I35" s="73"/>
      <c r="J35" s="73">
        <v>10</v>
      </c>
      <c r="K35" s="73">
        <v>5</v>
      </c>
      <c r="L35" s="73">
        <v>5</v>
      </c>
      <c r="M35" s="73"/>
      <c r="N35" s="73">
        <v>23</v>
      </c>
      <c r="O35" s="73">
        <v>13</v>
      </c>
      <c r="P35" s="73">
        <v>10</v>
      </c>
      <c r="Q35" s="73"/>
      <c r="R35" s="73">
        <v>3497</v>
      </c>
      <c r="S35" s="73">
        <v>1729</v>
      </c>
      <c r="T35" s="73">
        <v>1768</v>
      </c>
      <c r="U35" s="73"/>
      <c r="V35" s="73">
        <v>3861</v>
      </c>
      <c r="W35" s="73">
        <v>1974</v>
      </c>
      <c r="X35" s="73">
        <v>1887</v>
      </c>
      <c r="Y35" s="54"/>
      <c r="Z35" s="5"/>
    </row>
    <row r="36" spans="1:26" ht="15" customHeight="1" x14ac:dyDescent="0.25">
      <c r="A36" s="332" t="s">
        <v>262</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54"/>
    </row>
    <row r="37" spans="1:26" x14ac:dyDescent="0.25">
      <c r="Y37" s="54"/>
    </row>
    <row r="38" spans="1:26" x14ac:dyDescent="0.25">
      <c r="Y38" s="54"/>
    </row>
    <row r="39" spans="1:26" x14ac:dyDescent="0.25">
      <c r="Y39" s="54"/>
    </row>
    <row r="40" spans="1:26" x14ac:dyDescent="0.25">
      <c r="Y40" s="54"/>
    </row>
    <row r="41" spans="1:26" x14ac:dyDescent="0.25">
      <c r="Y41" s="202"/>
    </row>
    <row r="42" spans="1:26" x14ac:dyDescent="0.25">
      <c r="Y42" s="54"/>
    </row>
    <row r="43" spans="1:26" x14ac:dyDescent="0.25">
      <c r="Y43" s="54"/>
    </row>
    <row r="44" spans="1:26" x14ac:dyDescent="0.25">
      <c r="Y44" s="54"/>
    </row>
  </sheetData>
  <mergeCells count="13">
    <mergeCell ref="N7:P7"/>
    <mergeCell ref="R7:T7"/>
    <mergeCell ref="V7:X7"/>
    <mergeCell ref="A1:X1"/>
    <mergeCell ref="A2:X2"/>
    <mergeCell ref="A3:X3"/>
    <mergeCell ref="A4:X4"/>
    <mergeCell ref="A5:X5"/>
    <mergeCell ref="A6:A8"/>
    <mergeCell ref="F6:T6"/>
    <mergeCell ref="B7:D7"/>
    <mergeCell ref="F7:H7"/>
    <mergeCell ref="J7:L7"/>
  </mergeCells>
  <hyperlinks>
    <hyperlink ref="Y2" location="Contenido!A1" display="Contenido" xr:uid="{FF8F223C-2FE5-4800-ACE4-9AF7A73B380D}"/>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97E83-23ED-472A-BF69-6054A7F126C8}">
  <sheetPr codeName="Hoja29">
    <tabColor rgb="FFAFCAFF"/>
    <pageSetUpPr fitToPage="1"/>
  </sheetPr>
  <dimension ref="A1:Z44"/>
  <sheetViews>
    <sheetView showGridLines="0" showOutlineSymbols="0" showWhiteSpace="0" zoomScaleNormal="100" workbookViewId="0">
      <selection activeCell="C35" sqref="C35"/>
    </sheetView>
  </sheetViews>
  <sheetFormatPr baseColWidth="10" defaultColWidth="11" defaultRowHeight="13" x14ac:dyDescent="0.25"/>
  <cols>
    <col min="1" max="1" width="17.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16384" width="11" style="8"/>
  </cols>
  <sheetData>
    <row r="1" spans="1:26" ht="15" customHeight="1" x14ac:dyDescent="0.25">
      <c r="A1" s="436" t="s">
        <v>335</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6"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6" ht="14.5" x14ac:dyDescent="0.25">
      <c r="A3" s="437" t="s">
        <v>336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6"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row>
    <row r="5" spans="1:26"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26" ht="18.75" customHeight="1" x14ac:dyDescent="0.25">
      <c r="A6" s="439" t="s">
        <v>574</v>
      </c>
      <c r="B6" s="108"/>
      <c r="C6" s="108"/>
      <c r="D6" s="108"/>
      <c r="E6" s="108"/>
      <c r="F6" s="435" t="s">
        <v>317</v>
      </c>
      <c r="G6" s="435"/>
      <c r="H6" s="435"/>
      <c r="I6" s="435"/>
      <c r="J6" s="435"/>
      <c r="K6" s="435"/>
      <c r="L6" s="435"/>
      <c r="M6" s="435"/>
      <c r="N6" s="435"/>
      <c r="O6" s="435"/>
      <c r="P6" s="435"/>
      <c r="Q6" s="435"/>
      <c r="R6" s="435"/>
      <c r="S6" s="435"/>
      <c r="T6" s="435"/>
      <c r="U6" s="108"/>
      <c r="V6" s="115"/>
      <c r="W6" s="110"/>
      <c r="X6" s="110"/>
      <c r="Y6" s="5"/>
    </row>
    <row r="7" spans="1:26" s="6" customFormat="1" ht="18.75" customHeight="1" x14ac:dyDescent="0.25">
      <c r="A7" s="439"/>
      <c r="B7" s="435" t="s">
        <v>188</v>
      </c>
      <c r="C7" s="435"/>
      <c r="D7" s="435"/>
      <c r="E7" s="110"/>
      <c r="F7" s="434" t="s">
        <v>318</v>
      </c>
      <c r="G7" s="434"/>
      <c r="H7" s="434"/>
      <c r="I7" s="110"/>
      <c r="J7" s="434" t="s">
        <v>319</v>
      </c>
      <c r="K7" s="434"/>
      <c r="L7" s="434"/>
      <c r="M7" s="110"/>
      <c r="N7" s="434" t="s">
        <v>320</v>
      </c>
      <c r="O7" s="434"/>
      <c r="P7" s="434"/>
      <c r="Q7" s="110"/>
      <c r="R7" s="434" t="s">
        <v>321</v>
      </c>
      <c r="S7" s="434"/>
      <c r="T7" s="434"/>
      <c r="U7" s="110"/>
      <c r="V7" s="435" t="s">
        <v>322</v>
      </c>
      <c r="W7" s="435"/>
      <c r="X7" s="435"/>
      <c r="Y7" s="60"/>
    </row>
    <row r="8" spans="1:26" s="6" customFormat="1" ht="18.75" customHeight="1" x14ac:dyDescent="0.25">
      <c r="A8" s="439"/>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row>
    <row r="9" spans="1:26"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row>
    <row r="10" spans="1:26" s="6" customFormat="1" x14ac:dyDescent="0.25">
      <c r="A10" s="157" t="s">
        <v>188</v>
      </c>
      <c r="B10" s="299">
        <f>SUM(B11:B18)</f>
        <v>118950</v>
      </c>
      <c r="C10" s="299">
        <f>SUM(C11:C18)</f>
        <v>60099</v>
      </c>
      <c r="D10" s="299">
        <f>SUM(D11:D18)</f>
        <v>58851</v>
      </c>
      <c r="E10" s="299"/>
      <c r="F10" s="299">
        <f>SUM(F11:F18)</f>
        <v>1005</v>
      </c>
      <c r="G10" s="299">
        <f>SUM(G11:G18)</f>
        <v>516</v>
      </c>
      <c r="H10" s="299">
        <f>SUM(H11:H18)</f>
        <v>489</v>
      </c>
      <c r="I10" s="299"/>
      <c r="J10" s="299">
        <f>SUM(J11:J18)</f>
        <v>1658</v>
      </c>
      <c r="K10" s="299">
        <f>SUM(K11:K18)</f>
        <v>823</v>
      </c>
      <c r="L10" s="299">
        <f>SUM(L11:L18)</f>
        <v>835</v>
      </c>
      <c r="M10" s="299"/>
      <c r="N10" s="299">
        <f>SUM(N11:N18)</f>
        <v>3039</v>
      </c>
      <c r="O10" s="299">
        <f>SUM(O11:O18)</f>
        <v>1550</v>
      </c>
      <c r="P10" s="299">
        <f>SUM(P11:P18)</f>
        <v>1489</v>
      </c>
      <c r="Q10" s="299"/>
      <c r="R10" s="299">
        <f>SUM(R11:R18)</f>
        <v>53410</v>
      </c>
      <c r="S10" s="299">
        <f>SUM(S11:S18)</f>
        <v>26913</v>
      </c>
      <c r="T10" s="299">
        <f>SUM(T11:T18)</f>
        <v>26497</v>
      </c>
      <c r="U10" s="299"/>
      <c r="V10" s="299">
        <f>SUM(V11:V18)</f>
        <v>59838</v>
      </c>
      <c r="W10" s="299">
        <f>SUM(W11:W18)</f>
        <v>30297</v>
      </c>
      <c r="X10" s="299">
        <f>SUM(X11:X18)</f>
        <v>29541</v>
      </c>
      <c r="Y10" s="5"/>
      <c r="Z10" s="5"/>
    </row>
    <row r="11" spans="1:26" x14ac:dyDescent="0.25">
      <c r="A11" s="27">
        <v>0</v>
      </c>
      <c r="B11" s="239">
        <f>+F11+J11+N11+R11+V11</f>
        <v>167</v>
      </c>
      <c r="C11" s="239">
        <f>+G11+K11+O11+S11+W11</f>
        <v>69</v>
      </c>
      <c r="D11" s="239">
        <f>+B11-C11</f>
        <v>98</v>
      </c>
      <c r="E11" s="85"/>
      <c r="F11" s="85">
        <v>167</v>
      </c>
      <c r="G11" s="85">
        <v>69</v>
      </c>
      <c r="H11" s="85">
        <v>98</v>
      </c>
      <c r="I11" s="85"/>
      <c r="J11" s="85"/>
      <c r="K11" s="85"/>
      <c r="L11" s="85"/>
      <c r="M11" s="85"/>
      <c r="N11" s="85"/>
      <c r="O11" s="85"/>
      <c r="P11" s="85"/>
      <c r="Q11" s="85"/>
      <c r="R11" s="85"/>
      <c r="S11" s="85"/>
      <c r="T11" s="85"/>
      <c r="U11" s="85"/>
      <c r="V11" s="85"/>
      <c r="W11" s="85"/>
      <c r="X11" s="85"/>
      <c r="Z11" s="5"/>
    </row>
    <row r="12" spans="1:26" x14ac:dyDescent="0.25">
      <c r="A12" s="27">
        <v>1</v>
      </c>
      <c r="B12" s="239">
        <f t="shared" ref="B12:C18" si="0">+F12+J12+N12+R12+V12</f>
        <v>714</v>
      </c>
      <c r="C12" s="239">
        <f t="shared" si="0"/>
        <v>383</v>
      </c>
      <c r="D12" s="239">
        <f t="shared" ref="D12:D18" si="1">+B12-C12</f>
        <v>331</v>
      </c>
      <c r="E12" s="85"/>
      <c r="F12" s="85">
        <v>667</v>
      </c>
      <c r="G12" s="85">
        <v>358</v>
      </c>
      <c r="H12" s="85">
        <v>309</v>
      </c>
      <c r="I12" s="85"/>
      <c r="J12" s="85">
        <v>47</v>
      </c>
      <c r="K12" s="85">
        <v>25</v>
      </c>
      <c r="L12" s="85">
        <v>22</v>
      </c>
      <c r="M12" s="85"/>
      <c r="N12" s="85"/>
      <c r="O12" s="85"/>
      <c r="P12" s="85"/>
      <c r="Q12" s="85"/>
      <c r="R12" s="85"/>
      <c r="S12" s="85"/>
      <c r="T12" s="85"/>
      <c r="U12" s="85"/>
      <c r="V12" s="85"/>
      <c r="W12" s="85"/>
      <c r="X12" s="85"/>
      <c r="Z12" s="5"/>
    </row>
    <row r="13" spans="1:26" x14ac:dyDescent="0.25">
      <c r="A13" s="27">
        <v>2</v>
      </c>
      <c r="B13" s="239">
        <f t="shared" si="0"/>
        <v>1556</v>
      </c>
      <c r="C13" s="239">
        <f t="shared" si="0"/>
        <v>772</v>
      </c>
      <c r="D13" s="239">
        <f t="shared" si="1"/>
        <v>784</v>
      </c>
      <c r="E13" s="85"/>
      <c r="F13" s="85">
        <v>97</v>
      </c>
      <c r="G13" s="85">
        <v>52</v>
      </c>
      <c r="H13" s="85">
        <v>45</v>
      </c>
      <c r="I13" s="85"/>
      <c r="J13" s="85">
        <v>1420</v>
      </c>
      <c r="K13" s="85">
        <v>704</v>
      </c>
      <c r="L13" s="85">
        <v>716</v>
      </c>
      <c r="M13" s="85"/>
      <c r="N13" s="85">
        <v>39</v>
      </c>
      <c r="O13" s="85">
        <v>16</v>
      </c>
      <c r="P13" s="85">
        <v>23</v>
      </c>
      <c r="Q13" s="85"/>
      <c r="R13" s="85"/>
      <c r="S13" s="85"/>
      <c r="T13" s="85"/>
      <c r="U13" s="85"/>
      <c r="V13" s="85"/>
      <c r="W13" s="85"/>
      <c r="X13" s="85"/>
      <c r="Z13" s="5"/>
    </row>
    <row r="14" spans="1:26" x14ac:dyDescent="0.25">
      <c r="A14" s="27">
        <v>3</v>
      </c>
      <c r="B14" s="239">
        <f t="shared" si="0"/>
        <v>2946</v>
      </c>
      <c r="C14" s="239">
        <f t="shared" si="0"/>
        <v>1493</v>
      </c>
      <c r="D14" s="239">
        <f t="shared" si="1"/>
        <v>1453</v>
      </c>
      <c r="E14" s="85"/>
      <c r="F14" s="71">
        <v>74</v>
      </c>
      <c r="G14" s="71">
        <v>37</v>
      </c>
      <c r="H14" s="71">
        <v>37</v>
      </c>
      <c r="I14" s="71"/>
      <c r="J14" s="71">
        <v>142</v>
      </c>
      <c r="K14" s="71">
        <v>72</v>
      </c>
      <c r="L14" s="71">
        <v>70</v>
      </c>
      <c r="M14" s="71"/>
      <c r="N14" s="71">
        <v>2686</v>
      </c>
      <c r="O14" s="71">
        <v>1366</v>
      </c>
      <c r="P14" s="71">
        <v>1320</v>
      </c>
      <c r="Q14" s="71"/>
      <c r="R14" s="71">
        <v>44</v>
      </c>
      <c r="S14" s="71">
        <v>18</v>
      </c>
      <c r="T14" s="71">
        <v>26</v>
      </c>
      <c r="U14" s="85"/>
      <c r="V14" s="85"/>
      <c r="W14" s="85"/>
      <c r="X14" s="85"/>
      <c r="Y14" s="54"/>
      <c r="Z14" s="5"/>
    </row>
    <row r="15" spans="1:26" x14ac:dyDescent="0.25">
      <c r="A15" s="27">
        <v>4</v>
      </c>
      <c r="B15" s="239">
        <f t="shared" si="0"/>
        <v>52758</v>
      </c>
      <c r="C15" s="239">
        <f t="shared" si="0"/>
        <v>26554</v>
      </c>
      <c r="D15" s="239">
        <f t="shared" si="1"/>
        <v>26204</v>
      </c>
      <c r="E15" s="85"/>
      <c r="F15" s="71">
        <v>0</v>
      </c>
      <c r="G15" s="71">
        <v>0</v>
      </c>
      <c r="H15" s="71">
        <v>0</v>
      </c>
      <c r="I15" s="71"/>
      <c r="J15" s="71">
        <v>49</v>
      </c>
      <c r="K15" s="71">
        <v>22</v>
      </c>
      <c r="L15" s="71">
        <v>27</v>
      </c>
      <c r="M15" s="71"/>
      <c r="N15" s="71">
        <v>303</v>
      </c>
      <c r="O15" s="71">
        <v>164</v>
      </c>
      <c r="P15" s="71">
        <v>139</v>
      </c>
      <c r="Q15" s="71"/>
      <c r="R15" s="71">
        <v>52328</v>
      </c>
      <c r="S15" s="71">
        <v>26320</v>
      </c>
      <c r="T15" s="71">
        <v>26008</v>
      </c>
      <c r="U15" s="85"/>
      <c r="V15" s="85">
        <v>78</v>
      </c>
      <c r="W15" s="85">
        <v>48</v>
      </c>
      <c r="X15" s="85">
        <v>30</v>
      </c>
      <c r="Y15" s="54"/>
      <c r="Z15" s="5"/>
    </row>
    <row r="16" spans="1:26" x14ac:dyDescent="0.25">
      <c r="A16" s="27">
        <v>5</v>
      </c>
      <c r="B16" s="239">
        <f t="shared" si="0"/>
        <v>59675</v>
      </c>
      <c r="C16" s="239">
        <f t="shared" si="0"/>
        <v>30173</v>
      </c>
      <c r="D16" s="239">
        <f t="shared" si="1"/>
        <v>29502</v>
      </c>
      <c r="E16" s="85"/>
      <c r="F16" s="71">
        <v>0</v>
      </c>
      <c r="G16" s="71">
        <v>0</v>
      </c>
      <c r="H16" s="71">
        <v>0</v>
      </c>
      <c r="I16" s="71"/>
      <c r="J16" s="71">
        <v>0</v>
      </c>
      <c r="K16" s="71">
        <v>0</v>
      </c>
      <c r="L16" s="71">
        <v>0</v>
      </c>
      <c r="M16" s="71"/>
      <c r="N16" s="71">
        <v>11</v>
      </c>
      <c r="O16" s="71">
        <v>4</v>
      </c>
      <c r="P16" s="71">
        <v>7</v>
      </c>
      <c r="Q16" s="71"/>
      <c r="R16" s="71">
        <v>1012</v>
      </c>
      <c r="S16" s="71">
        <v>557</v>
      </c>
      <c r="T16" s="71">
        <v>455</v>
      </c>
      <c r="U16" s="85"/>
      <c r="V16" s="85">
        <v>58652</v>
      </c>
      <c r="W16" s="85">
        <v>29612</v>
      </c>
      <c r="X16" s="85">
        <v>29040</v>
      </c>
      <c r="Y16" s="54"/>
      <c r="Z16" s="5"/>
    </row>
    <row r="17" spans="1:26" x14ac:dyDescent="0.25">
      <c r="A17" s="27">
        <v>6</v>
      </c>
      <c r="B17" s="239">
        <f t="shared" si="0"/>
        <v>1089</v>
      </c>
      <c r="C17" s="239">
        <f t="shared" si="0"/>
        <v>624</v>
      </c>
      <c r="D17" s="239">
        <f t="shared" si="1"/>
        <v>465</v>
      </c>
      <c r="E17" s="85"/>
      <c r="F17" s="71">
        <v>0</v>
      </c>
      <c r="G17" s="71">
        <v>0</v>
      </c>
      <c r="H17" s="71">
        <v>0</v>
      </c>
      <c r="I17" s="71"/>
      <c r="J17" s="71">
        <v>0</v>
      </c>
      <c r="K17" s="71">
        <v>0</v>
      </c>
      <c r="L17" s="71">
        <v>0</v>
      </c>
      <c r="M17" s="71"/>
      <c r="N17" s="71">
        <v>0</v>
      </c>
      <c r="O17" s="71">
        <v>0</v>
      </c>
      <c r="P17" s="71">
        <v>0</v>
      </c>
      <c r="Q17" s="71"/>
      <c r="R17" s="71">
        <v>26</v>
      </c>
      <c r="S17" s="71">
        <v>18</v>
      </c>
      <c r="T17" s="71">
        <v>8</v>
      </c>
      <c r="U17" s="85"/>
      <c r="V17" s="85">
        <v>1063</v>
      </c>
      <c r="W17" s="85">
        <v>606</v>
      </c>
      <c r="X17" s="85">
        <v>457</v>
      </c>
      <c r="Y17" s="54"/>
      <c r="Z17" s="5"/>
    </row>
    <row r="18" spans="1:26" ht="13.5" thickBot="1" x14ac:dyDescent="0.3">
      <c r="A18" s="27">
        <v>7</v>
      </c>
      <c r="B18" s="300">
        <f t="shared" si="0"/>
        <v>45</v>
      </c>
      <c r="C18" s="300">
        <f t="shared" si="0"/>
        <v>31</v>
      </c>
      <c r="D18" s="300">
        <f t="shared" si="1"/>
        <v>14</v>
      </c>
      <c r="E18" s="301"/>
      <c r="F18" s="71">
        <v>0</v>
      </c>
      <c r="G18" s="71">
        <v>0</v>
      </c>
      <c r="H18" s="71">
        <v>0</v>
      </c>
      <c r="I18" s="71"/>
      <c r="J18" s="71">
        <v>0</v>
      </c>
      <c r="K18" s="71">
        <v>0</v>
      </c>
      <c r="L18" s="71">
        <v>0</v>
      </c>
      <c r="M18" s="71"/>
      <c r="N18" s="71">
        <v>0</v>
      </c>
      <c r="O18" s="71">
        <v>0</v>
      </c>
      <c r="P18" s="71">
        <v>0</v>
      </c>
      <c r="Q18" s="71"/>
      <c r="R18" s="71">
        <v>0</v>
      </c>
      <c r="S18" s="71">
        <v>0</v>
      </c>
      <c r="T18" s="71">
        <v>0</v>
      </c>
      <c r="U18" s="301"/>
      <c r="V18" s="301">
        <v>45</v>
      </c>
      <c r="W18" s="301">
        <v>31</v>
      </c>
      <c r="X18" s="301">
        <v>14</v>
      </c>
      <c r="Y18" s="54"/>
      <c r="Z18" s="5"/>
    </row>
    <row r="19" spans="1:26" ht="15" customHeight="1" x14ac:dyDescent="0.25">
      <c r="A19" s="122" t="s">
        <v>337</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202"/>
    </row>
    <row r="20" spans="1:26" ht="15" customHeight="1" x14ac:dyDescent="0.25">
      <c r="A20" s="8" t="s">
        <v>338</v>
      </c>
      <c r="B20" s="8"/>
      <c r="C20" s="8"/>
      <c r="D20" s="8"/>
      <c r="E20" s="8"/>
      <c r="F20" s="8"/>
      <c r="G20" s="8"/>
      <c r="H20" s="8"/>
      <c r="I20" s="8"/>
      <c r="J20" s="8"/>
      <c r="K20" s="8"/>
      <c r="L20" s="8"/>
      <c r="M20" s="8"/>
      <c r="N20" s="8"/>
      <c r="O20" s="8"/>
      <c r="P20" s="8"/>
      <c r="Q20" s="8"/>
      <c r="R20" s="8"/>
      <c r="S20" s="8"/>
      <c r="T20" s="8"/>
      <c r="U20" s="8"/>
      <c r="V20" s="8"/>
      <c r="W20" s="8"/>
      <c r="X20" s="8"/>
      <c r="Y20" s="54"/>
    </row>
    <row r="21" spans="1:26" x14ac:dyDescent="0.25">
      <c r="A21" s="159" t="s">
        <v>339</v>
      </c>
      <c r="B21" s="8"/>
      <c r="C21" s="8"/>
      <c r="D21" s="8"/>
      <c r="E21" s="8"/>
      <c r="F21" s="8"/>
      <c r="G21" s="8"/>
      <c r="H21" s="8"/>
      <c r="I21" s="8"/>
      <c r="J21" s="8"/>
      <c r="K21" s="8"/>
      <c r="L21" s="8"/>
      <c r="M21" s="8"/>
      <c r="N21" s="8"/>
      <c r="O21" s="8"/>
      <c r="P21" s="8"/>
      <c r="Q21" s="8"/>
      <c r="R21" s="8"/>
      <c r="S21" s="8"/>
      <c r="T21" s="8"/>
      <c r="U21" s="8"/>
      <c r="V21" s="8"/>
      <c r="W21" s="8"/>
      <c r="X21" s="8"/>
      <c r="Y21" s="54"/>
    </row>
    <row r="22" spans="1:26" x14ac:dyDescent="0.25">
      <c r="A22" s="159" t="s">
        <v>340</v>
      </c>
      <c r="B22" s="8"/>
      <c r="C22" s="8"/>
      <c r="D22" s="8"/>
      <c r="E22" s="8"/>
      <c r="F22" s="8"/>
      <c r="G22" s="8"/>
      <c r="H22" s="8"/>
      <c r="I22" s="8"/>
      <c r="J22" s="8"/>
      <c r="K22" s="8"/>
      <c r="L22" s="8"/>
      <c r="M22" s="8"/>
      <c r="N22" s="8"/>
      <c r="O22" s="8"/>
      <c r="P22" s="8"/>
      <c r="Q22" s="8"/>
      <c r="R22" s="8"/>
      <c r="S22" s="8"/>
      <c r="T22" s="8"/>
      <c r="U22" s="8"/>
      <c r="V22" s="8"/>
      <c r="W22" s="8"/>
      <c r="X22" s="8"/>
      <c r="Y22" s="54"/>
    </row>
    <row r="23" spans="1:26" x14ac:dyDescent="0.25">
      <c r="Y23" s="202"/>
    </row>
    <row r="24" spans="1:26" x14ac:dyDescent="0.25">
      <c r="Y24" s="54"/>
    </row>
    <row r="25" spans="1:26" x14ac:dyDescent="0.25">
      <c r="Y25" s="54"/>
    </row>
    <row r="26" spans="1:26" x14ac:dyDescent="0.25">
      <c r="Y26" s="54"/>
    </row>
    <row r="27" spans="1:26" x14ac:dyDescent="0.25">
      <c r="Y27" s="54"/>
    </row>
    <row r="28" spans="1:26" x14ac:dyDescent="0.25">
      <c r="Y28" s="54"/>
    </row>
    <row r="29" spans="1:26" x14ac:dyDescent="0.25">
      <c r="Y29" s="54"/>
    </row>
    <row r="30" spans="1:26" x14ac:dyDescent="0.25">
      <c r="Y30" s="54"/>
    </row>
    <row r="31" spans="1:26" x14ac:dyDescent="0.25">
      <c r="Y31" s="54"/>
    </row>
    <row r="32" spans="1:26" x14ac:dyDescent="0.25">
      <c r="Y32" s="54"/>
    </row>
    <row r="33" spans="25:25" x14ac:dyDescent="0.25">
      <c r="Y33" s="54"/>
    </row>
    <row r="34" spans="25:25" x14ac:dyDescent="0.25">
      <c r="Y34" s="54"/>
    </row>
    <row r="35" spans="25:25" x14ac:dyDescent="0.25">
      <c r="Y35" s="54"/>
    </row>
    <row r="36" spans="25:25" x14ac:dyDescent="0.25">
      <c r="Y36" s="54"/>
    </row>
    <row r="37" spans="25:25" x14ac:dyDescent="0.25">
      <c r="Y37" s="54"/>
    </row>
    <row r="38" spans="25:25" x14ac:dyDescent="0.25">
      <c r="Y38" s="54"/>
    </row>
    <row r="39" spans="25:25" x14ac:dyDescent="0.25">
      <c r="Y39" s="54"/>
    </row>
    <row r="40" spans="25:25" x14ac:dyDescent="0.25">
      <c r="Y40" s="54"/>
    </row>
    <row r="41" spans="25:25" x14ac:dyDescent="0.25">
      <c r="Y41" s="202"/>
    </row>
    <row r="42" spans="25:25" x14ac:dyDescent="0.25">
      <c r="Y42" s="54"/>
    </row>
    <row r="43" spans="25:25" x14ac:dyDescent="0.25">
      <c r="Y43" s="54"/>
    </row>
    <row r="44" spans="25:25" x14ac:dyDescent="0.25">
      <c r="Y44" s="54"/>
    </row>
  </sheetData>
  <mergeCells count="13">
    <mergeCell ref="A1:X1"/>
    <mergeCell ref="A2:X2"/>
    <mergeCell ref="A3:X3"/>
    <mergeCell ref="A4:X4"/>
    <mergeCell ref="A5:X5"/>
    <mergeCell ref="N7:P7"/>
    <mergeCell ref="R7:T7"/>
    <mergeCell ref="V7:X7"/>
    <mergeCell ref="A6:A8"/>
    <mergeCell ref="F6:T6"/>
    <mergeCell ref="B7:D7"/>
    <mergeCell ref="F7:H7"/>
    <mergeCell ref="J7:L7"/>
  </mergeCells>
  <hyperlinks>
    <hyperlink ref="Y2" location="Contenido!A1" display="Contenido" xr:uid="{F7B2B6B1-1D4A-407E-91DA-D53DAE55E2EB}"/>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2AA7-7057-4B7A-87B1-F8A05FA5C59A}">
  <sheetPr codeName="Hoja3">
    <tabColor rgb="FFAFCAFF"/>
    <pageSetUpPr fitToPage="1"/>
  </sheetPr>
  <dimension ref="A1:E23"/>
  <sheetViews>
    <sheetView showGridLines="0" showOutlineSymbols="0" showWhiteSpace="0" zoomScaleNormal="100" workbookViewId="0">
      <selection activeCell="E4" sqref="E4"/>
    </sheetView>
  </sheetViews>
  <sheetFormatPr baseColWidth="10" defaultColWidth="11" defaultRowHeight="15" customHeight="1" x14ac:dyDescent="0.25"/>
  <cols>
    <col min="1" max="1" width="11" style="322"/>
    <col min="2" max="2" width="5" style="322" customWidth="1"/>
    <col min="3" max="3" width="38.58203125" style="322" customWidth="1"/>
    <col min="4" max="4" width="5" style="322" customWidth="1"/>
    <col min="5" max="16384" width="11" style="360"/>
  </cols>
  <sheetData>
    <row r="1" spans="3:5" ht="15" customHeight="1" x14ac:dyDescent="0.25">
      <c r="E1" s="359"/>
    </row>
    <row r="2" spans="3:5" ht="15" customHeight="1" x14ac:dyDescent="0.25">
      <c r="E2" s="361" t="s">
        <v>0</v>
      </c>
    </row>
    <row r="3" spans="3:5" ht="36.65" customHeight="1" x14ac:dyDescent="0.25">
      <c r="C3" s="396" t="s">
        <v>993</v>
      </c>
    </row>
    <row r="4" spans="3:5" ht="15" customHeight="1" x14ac:dyDescent="0.3">
      <c r="C4" s="363"/>
    </row>
    <row r="5" spans="3:5" ht="15" customHeight="1" x14ac:dyDescent="0.35">
      <c r="C5" s="364" t="s">
        <v>994</v>
      </c>
    </row>
    <row r="6" spans="3:5" ht="15" customHeight="1" x14ac:dyDescent="0.25">
      <c r="C6" s="365" t="s">
        <v>165</v>
      </c>
    </row>
    <row r="7" spans="3:5" ht="15" customHeight="1" x14ac:dyDescent="0.35">
      <c r="C7" s="364"/>
    </row>
    <row r="8" spans="3:5" ht="15" customHeight="1" x14ac:dyDescent="0.25">
      <c r="C8" s="366" t="s">
        <v>997</v>
      </c>
    </row>
    <row r="9" spans="3:5" ht="15" customHeight="1" x14ac:dyDescent="0.25">
      <c r="C9" s="367" t="s">
        <v>166</v>
      </c>
    </row>
    <row r="10" spans="3:5" ht="15" customHeight="1" x14ac:dyDescent="0.25">
      <c r="C10" s="367" t="s">
        <v>167</v>
      </c>
    </row>
    <row r="11" spans="3:5" ht="15" customHeight="1" x14ac:dyDescent="0.25">
      <c r="C11" s="367" t="s">
        <v>998</v>
      </c>
    </row>
    <row r="12" spans="3:5" ht="15" customHeight="1" x14ac:dyDescent="0.25">
      <c r="C12" s="367" t="s">
        <v>168</v>
      </c>
    </row>
    <row r="13" spans="3:5" ht="15" customHeight="1" x14ac:dyDescent="0.25">
      <c r="C13" s="367" t="s">
        <v>1090</v>
      </c>
    </row>
    <row r="14" spans="3:5" ht="15" customHeight="1" x14ac:dyDescent="0.25">
      <c r="C14" s="367" t="s">
        <v>169</v>
      </c>
    </row>
    <row r="15" spans="3:5" ht="15" customHeight="1" x14ac:dyDescent="0.35">
      <c r="C15" s="364"/>
    </row>
    <row r="16" spans="3:5" ht="15" customHeight="1" x14ac:dyDescent="0.35">
      <c r="C16" s="364" t="s">
        <v>995</v>
      </c>
    </row>
    <row r="17" spans="3:3" ht="15" customHeight="1" x14ac:dyDescent="0.25">
      <c r="C17" s="365" t="s">
        <v>164</v>
      </c>
    </row>
    <row r="18" spans="3:3" ht="15" customHeight="1" x14ac:dyDescent="0.35">
      <c r="C18" s="364"/>
    </row>
    <row r="19" spans="3:3" ht="15" customHeight="1" x14ac:dyDescent="0.35">
      <c r="C19" s="364" t="s">
        <v>996</v>
      </c>
    </row>
    <row r="20" spans="3:3" ht="15" customHeight="1" x14ac:dyDescent="0.25">
      <c r="C20" s="365" t="s">
        <v>170</v>
      </c>
    </row>
    <row r="21" spans="3:3" ht="15" customHeight="1" x14ac:dyDescent="0.35">
      <c r="C21" s="368"/>
    </row>
    <row r="22" spans="3:3" ht="15" customHeight="1" x14ac:dyDescent="0.3">
      <c r="C22" s="362"/>
    </row>
    <row r="23" spans="3:3" ht="15" customHeight="1" x14ac:dyDescent="0.3">
      <c r="C23" s="362"/>
    </row>
  </sheetData>
  <hyperlinks>
    <hyperlink ref="E2" location="Contenido!A1" display="Contenido" xr:uid="{73F45576-890F-4287-BEBD-A83C64C675C7}"/>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42A77-9CD2-4E48-ABEF-CE26C12DDDAF}">
  <sheetPr codeName="Hoja30">
    <tabColor rgb="FFAFCAFF"/>
    <pageSetUpPr fitToPage="1"/>
  </sheetPr>
  <dimension ref="A1:AL44"/>
  <sheetViews>
    <sheetView showGridLines="0" showOutlineSymbols="0" showWhiteSpace="0" workbookViewId="0">
      <selection activeCell="C35" sqref="C35"/>
    </sheetView>
  </sheetViews>
  <sheetFormatPr baseColWidth="10" defaultColWidth="11" defaultRowHeight="13" x14ac:dyDescent="0.25"/>
  <cols>
    <col min="1" max="1" width="17.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28" width="7" style="8" customWidth="1"/>
    <col min="29" max="16384" width="11" style="8"/>
  </cols>
  <sheetData>
    <row r="1" spans="1:38" ht="15" customHeight="1" x14ac:dyDescent="0.25">
      <c r="A1" s="436" t="s">
        <v>341</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38"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38" ht="14.5" x14ac:dyDescent="0.25">
      <c r="A3" s="437" t="s">
        <v>336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38"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row>
    <row r="5" spans="1:38"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38" s="6" customFormat="1" ht="18.75" customHeight="1" x14ac:dyDescent="0.25">
      <c r="A6" s="439" t="s">
        <v>574</v>
      </c>
      <c r="B6" s="108"/>
      <c r="C6" s="108"/>
      <c r="D6" s="108"/>
      <c r="E6" s="110"/>
      <c r="F6" s="435" t="s">
        <v>317</v>
      </c>
      <c r="G6" s="435"/>
      <c r="H6" s="435"/>
      <c r="I6" s="435"/>
      <c r="J6" s="435"/>
      <c r="K6" s="435"/>
      <c r="L6" s="435"/>
      <c r="M6" s="435"/>
      <c r="N6" s="435"/>
      <c r="O6" s="435"/>
      <c r="P6" s="435"/>
      <c r="Q6" s="435"/>
      <c r="R6" s="435"/>
      <c r="S6" s="435"/>
      <c r="T6" s="435"/>
      <c r="U6" s="440"/>
      <c r="V6" s="440"/>
      <c r="W6" s="440"/>
      <c r="X6" s="440"/>
      <c r="Y6" s="5"/>
    </row>
    <row r="7" spans="1:38" s="6" customFormat="1" ht="18.75" customHeight="1" x14ac:dyDescent="0.25">
      <c r="A7" s="439"/>
      <c r="B7" s="435" t="s">
        <v>188</v>
      </c>
      <c r="C7" s="435"/>
      <c r="D7" s="435"/>
      <c r="E7" s="110"/>
      <c r="F7" s="434" t="s">
        <v>318</v>
      </c>
      <c r="G7" s="434"/>
      <c r="H7" s="434"/>
      <c r="I7" s="110"/>
      <c r="J7" s="434" t="s">
        <v>319</v>
      </c>
      <c r="K7" s="434"/>
      <c r="L7" s="434"/>
      <c r="M7" s="110"/>
      <c r="N7" s="434" t="s">
        <v>320</v>
      </c>
      <c r="O7" s="434"/>
      <c r="P7" s="434"/>
      <c r="Q7" s="110"/>
      <c r="R7" s="434" t="s">
        <v>321</v>
      </c>
      <c r="S7" s="434"/>
      <c r="T7" s="434"/>
      <c r="U7" s="110"/>
      <c r="V7" s="435" t="s">
        <v>322</v>
      </c>
      <c r="W7" s="435"/>
      <c r="X7" s="435"/>
      <c r="Y7" s="60"/>
    </row>
    <row r="8" spans="1:38" s="6" customFormat="1" ht="18.75" customHeight="1" x14ac:dyDescent="0.25">
      <c r="A8" s="439"/>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row>
    <row r="9" spans="1:38" s="6" customFormat="1" ht="13.5" customHeigh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row>
    <row r="10" spans="1:38" s="6" customFormat="1" x14ac:dyDescent="0.25">
      <c r="A10" s="157" t="s">
        <v>188</v>
      </c>
      <c r="B10" s="70">
        <f>SUM(B11:B18)</f>
        <v>98204</v>
      </c>
      <c r="C10" s="70">
        <f t="shared" ref="C10:D10" si="0">SUM(C11:C18)</f>
        <v>49666</v>
      </c>
      <c r="D10" s="70">
        <f t="shared" si="0"/>
        <v>48538</v>
      </c>
      <c r="E10" s="70"/>
      <c r="F10" s="70">
        <f>SUM(F11:F18)</f>
        <v>40</v>
      </c>
      <c r="G10" s="70">
        <f t="shared" ref="G10:H10" si="1">SUM(G11:G18)</f>
        <v>14</v>
      </c>
      <c r="H10" s="70">
        <f t="shared" si="1"/>
        <v>26</v>
      </c>
      <c r="I10" s="70"/>
      <c r="J10" s="70">
        <f>SUM(J11:J18)</f>
        <v>10</v>
      </c>
      <c r="K10" s="70">
        <f t="shared" ref="K10" si="2">SUM(K11:K18)</f>
        <v>5</v>
      </c>
      <c r="L10" s="70">
        <f t="shared" ref="L10" si="3">SUM(L11:L18)</f>
        <v>5</v>
      </c>
      <c r="M10" s="70"/>
      <c r="N10" s="70">
        <f>SUM(N11:N18)</f>
        <v>11</v>
      </c>
      <c r="O10" s="70">
        <f t="shared" ref="O10" si="4">SUM(O11:O18)</f>
        <v>4</v>
      </c>
      <c r="P10" s="70">
        <f t="shared" ref="P10" si="5">SUM(P11:P18)</f>
        <v>7</v>
      </c>
      <c r="Q10" s="70"/>
      <c r="R10" s="70">
        <f>SUM(R11:R18)</f>
        <v>46059</v>
      </c>
      <c r="S10" s="70">
        <f t="shared" ref="S10" si="6">SUM(S11:S18)</f>
        <v>23206</v>
      </c>
      <c r="T10" s="70">
        <f t="shared" ref="T10" si="7">SUM(T11:T18)</f>
        <v>22853</v>
      </c>
      <c r="U10" s="70"/>
      <c r="V10" s="70">
        <f>SUM(V11:V18)</f>
        <v>52084</v>
      </c>
      <c r="W10" s="70">
        <f t="shared" ref="W10" si="8">SUM(W11:W18)</f>
        <v>26437</v>
      </c>
      <c r="X10" s="70">
        <f t="shared" ref="X10" si="9">SUM(X11:X18)</f>
        <v>25647</v>
      </c>
      <c r="Y10" s="5"/>
      <c r="Z10" s="25"/>
      <c r="AA10" s="25"/>
      <c r="AB10" s="25"/>
      <c r="AC10" s="25"/>
      <c r="AD10" s="25"/>
      <c r="AE10" s="25"/>
      <c r="AF10" s="25"/>
      <c r="AG10" s="25"/>
      <c r="AH10" s="25"/>
      <c r="AI10" s="25"/>
      <c r="AJ10" s="25"/>
      <c r="AL10" s="5"/>
    </row>
    <row r="11" spans="1:38" x14ac:dyDescent="0.25">
      <c r="A11" s="27">
        <v>0</v>
      </c>
      <c r="B11" s="239">
        <f t="shared" ref="B11:B12" si="10">+F11+J11+N11+R11+V11</f>
        <v>0</v>
      </c>
      <c r="C11" s="239">
        <f t="shared" ref="C11:C12" si="11">+G11+K11+O11+S11+W11</f>
        <v>0</v>
      </c>
      <c r="D11" s="239">
        <f t="shared" ref="D11:D12" si="12">+H11+L11+P11+T11+X11</f>
        <v>0</v>
      </c>
      <c r="E11" s="71"/>
      <c r="F11" s="71">
        <v>0</v>
      </c>
      <c r="G11" s="71"/>
      <c r="H11" s="71"/>
      <c r="I11" s="71"/>
      <c r="J11" s="71">
        <v>0</v>
      </c>
      <c r="K11" s="71"/>
      <c r="L11" s="71"/>
      <c r="M11" s="71"/>
      <c r="N11" s="71">
        <v>0</v>
      </c>
      <c r="O11" s="71"/>
      <c r="P11" s="71"/>
      <c r="Q11" s="71"/>
      <c r="R11" s="71">
        <v>0</v>
      </c>
      <c r="S11" s="71">
        <v>0</v>
      </c>
      <c r="T11" s="71">
        <v>0</v>
      </c>
      <c r="U11" s="71"/>
      <c r="V11" s="71">
        <v>0</v>
      </c>
      <c r="W11" s="71">
        <v>0</v>
      </c>
      <c r="X11" s="71">
        <v>0</v>
      </c>
      <c r="Z11" s="7"/>
      <c r="AA11" s="7"/>
      <c r="AB11" s="7"/>
      <c r="AC11" s="7"/>
      <c r="AD11" s="7"/>
      <c r="AE11" s="7"/>
      <c r="AF11" s="7"/>
      <c r="AG11" s="7"/>
      <c r="AH11" s="7"/>
      <c r="AI11" s="7"/>
      <c r="AJ11" s="7"/>
      <c r="AL11" s="5"/>
    </row>
    <row r="12" spans="1:38" x14ac:dyDescent="0.25">
      <c r="A12" s="27">
        <v>1</v>
      </c>
      <c r="B12" s="239">
        <f t="shared" si="10"/>
        <v>40</v>
      </c>
      <c r="C12" s="239">
        <f t="shared" si="11"/>
        <v>14</v>
      </c>
      <c r="D12" s="239">
        <f t="shared" si="12"/>
        <v>26</v>
      </c>
      <c r="E12" s="71"/>
      <c r="F12" s="71">
        <v>40</v>
      </c>
      <c r="G12" s="71">
        <v>14</v>
      </c>
      <c r="H12" s="71">
        <v>26</v>
      </c>
      <c r="I12" s="71"/>
      <c r="J12" s="71"/>
      <c r="K12" s="71"/>
      <c r="L12" s="71"/>
      <c r="M12" s="71"/>
      <c r="N12" s="71"/>
      <c r="O12" s="71"/>
      <c r="P12" s="71"/>
      <c r="Q12" s="71"/>
      <c r="R12" s="71"/>
      <c r="S12" s="71"/>
      <c r="T12" s="71"/>
      <c r="U12" s="71"/>
      <c r="V12" s="71"/>
      <c r="W12" s="71"/>
      <c r="X12" s="71">
        <v>0</v>
      </c>
      <c r="Z12" s="7"/>
      <c r="AA12" s="7"/>
      <c r="AB12" s="7"/>
      <c r="AC12" s="7"/>
      <c r="AD12" s="7"/>
      <c r="AE12" s="7"/>
      <c r="AF12" s="7"/>
      <c r="AG12" s="7"/>
      <c r="AH12" s="7"/>
      <c r="AI12" s="7"/>
      <c r="AJ12" s="7"/>
      <c r="AL12" s="5"/>
    </row>
    <row r="13" spans="1:38" x14ac:dyDescent="0.25">
      <c r="A13" s="27">
        <v>2</v>
      </c>
      <c r="B13" s="239">
        <f>+F13+J13+N13+R13+V13</f>
        <v>10</v>
      </c>
      <c r="C13" s="239">
        <f t="shared" ref="C13:D13" si="13">+G13+K13+O13+S13+W13</f>
        <v>5</v>
      </c>
      <c r="D13" s="239">
        <f t="shared" si="13"/>
        <v>5</v>
      </c>
      <c r="E13" s="71"/>
      <c r="F13" s="71">
        <v>0</v>
      </c>
      <c r="G13" s="71">
        <v>0</v>
      </c>
      <c r="H13" s="71">
        <v>0</v>
      </c>
      <c r="I13" s="71"/>
      <c r="J13" s="71">
        <v>10</v>
      </c>
      <c r="K13" s="71">
        <v>5</v>
      </c>
      <c r="L13" s="71">
        <v>5</v>
      </c>
      <c r="M13" s="71"/>
      <c r="N13" s="71">
        <v>0</v>
      </c>
      <c r="O13" s="71"/>
      <c r="P13" s="71"/>
      <c r="Q13" s="71"/>
      <c r="R13" s="71"/>
      <c r="S13" s="71"/>
      <c r="T13" s="71"/>
      <c r="U13" s="71"/>
      <c r="V13" s="71"/>
      <c r="W13" s="71">
        <v>0</v>
      </c>
      <c r="X13" s="71">
        <v>0</v>
      </c>
      <c r="Z13" s="7"/>
      <c r="AA13" s="7"/>
      <c r="AB13" s="7"/>
      <c r="AC13" s="7"/>
      <c r="AD13" s="7"/>
      <c r="AE13" s="7"/>
      <c r="AF13" s="7"/>
      <c r="AG13" s="7"/>
      <c r="AH13" s="7"/>
      <c r="AI13" s="7"/>
      <c r="AJ13" s="7"/>
      <c r="AL13" s="5"/>
    </row>
    <row r="14" spans="1:38" x14ac:dyDescent="0.25">
      <c r="A14" s="27">
        <v>3</v>
      </c>
      <c r="B14" s="239">
        <f t="shared" ref="B14:B18" si="14">+F14+J14+N14+R14+V14</f>
        <v>28</v>
      </c>
      <c r="C14" s="239">
        <f t="shared" ref="C14:C18" si="15">+G14+K14+O14+S14+W14</f>
        <v>13</v>
      </c>
      <c r="D14" s="239">
        <f t="shared" ref="D14:D18" si="16">+H14+L14+P14+T14+X14</f>
        <v>15</v>
      </c>
      <c r="E14" s="71"/>
      <c r="F14" s="71">
        <v>0</v>
      </c>
      <c r="G14" s="71">
        <v>0</v>
      </c>
      <c r="H14" s="71">
        <v>0</v>
      </c>
      <c r="I14" s="71"/>
      <c r="J14" s="71">
        <v>0</v>
      </c>
      <c r="K14" s="71">
        <v>0</v>
      </c>
      <c r="L14" s="71">
        <v>0</v>
      </c>
      <c r="M14" s="71"/>
      <c r="N14" s="71">
        <v>11</v>
      </c>
      <c r="O14" s="71">
        <v>4</v>
      </c>
      <c r="P14" s="71">
        <v>7</v>
      </c>
      <c r="Q14" s="71"/>
      <c r="R14" s="71">
        <v>17</v>
      </c>
      <c r="S14" s="71">
        <v>9</v>
      </c>
      <c r="T14" s="71">
        <v>8</v>
      </c>
      <c r="U14" s="71"/>
      <c r="V14" s="71"/>
      <c r="W14" s="71">
        <v>0</v>
      </c>
      <c r="X14" s="71">
        <v>0</v>
      </c>
      <c r="Y14" s="54"/>
      <c r="Z14" s="7"/>
      <c r="AA14" s="7"/>
      <c r="AB14" s="7"/>
      <c r="AC14" s="7"/>
      <c r="AD14" s="7"/>
      <c r="AE14" s="7"/>
      <c r="AF14" s="7"/>
      <c r="AG14" s="7"/>
      <c r="AH14" s="7"/>
      <c r="AI14" s="7"/>
      <c r="AJ14" s="7"/>
      <c r="AL14" s="5"/>
    </row>
    <row r="15" spans="1:38" x14ac:dyDescent="0.25">
      <c r="A15" s="27">
        <v>4</v>
      </c>
      <c r="B15" s="239">
        <f t="shared" si="14"/>
        <v>45696</v>
      </c>
      <c r="C15" s="239">
        <f t="shared" si="15"/>
        <v>23004</v>
      </c>
      <c r="D15" s="239">
        <f t="shared" si="16"/>
        <v>22692</v>
      </c>
      <c r="E15" s="71"/>
      <c r="F15" s="71">
        <v>0</v>
      </c>
      <c r="G15" s="71">
        <v>0</v>
      </c>
      <c r="H15" s="71">
        <v>0</v>
      </c>
      <c r="I15" s="71"/>
      <c r="J15" s="71">
        <v>0</v>
      </c>
      <c r="K15" s="71">
        <v>0</v>
      </c>
      <c r="L15" s="71">
        <v>0</v>
      </c>
      <c r="M15" s="71"/>
      <c r="N15" s="71">
        <v>0</v>
      </c>
      <c r="O15" s="71">
        <v>0</v>
      </c>
      <c r="P15" s="71">
        <v>0</v>
      </c>
      <c r="Q15" s="71"/>
      <c r="R15" s="71">
        <v>45631</v>
      </c>
      <c r="S15" s="71">
        <v>22963</v>
      </c>
      <c r="T15" s="71">
        <v>22668</v>
      </c>
      <c r="U15" s="71"/>
      <c r="V15" s="71">
        <v>65</v>
      </c>
      <c r="W15" s="71">
        <v>41</v>
      </c>
      <c r="X15" s="71">
        <v>24</v>
      </c>
      <c r="Y15" s="54"/>
      <c r="Z15" s="7"/>
      <c r="AA15" s="7"/>
      <c r="AB15" s="7"/>
      <c r="AC15" s="7"/>
      <c r="AD15" s="7"/>
      <c r="AE15" s="7"/>
      <c r="AF15" s="7"/>
      <c r="AG15" s="7"/>
      <c r="AH15" s="7"/>
      <c r="AI15" s="7"/>
      <c r="AJ15" s="7"/>
      <c r="AL15" s="5"/>
    </row>
    <row r="16" spans="1:38" x14ac:dyDescent="0.25">
      <c r="A16" s="27">
        <v>5</v>
      </c>
      <c r="B16" s="239">
        <f t="shared" si="14"/>
        <v>52000</v>
      </c>
      <c r="C16" s="239">
        <f t="shared" si="15"/>
        <v>26389</v>
      </c>
      <c r="D16" s="239">
        <f t="shared" si="16"/>
        <v>25611</v>
      </c>
      <c r="E16" s="71"/>
      <c r="F16" s="71">
        <v>0</v>
      </c>
      <c r="G16" s="71">
        <v>0</v>
      </c>
      <c r="H16" s="71">
        <v>0</v>
      </c>
      <c r="I16" s="71"/>
      <c r="J16" s="71">
        <v>0</v>
      </c>
      <c r="K16" s="71">
        <v>0</v>
      </c>
      <c r="L16" s="71">
        <v>0</v>
      </c>
      <c r="M16" s="71"/>
      <c r="N16" s="71">
        <v>0</v>
      </c>
      <c r="O16" s="71">
        <v>0</v>
      </c>
      <c r="P16" s="71">
        <v>0</v>
      </c>
      <c r="Q16" s="71"/>
      <c r="R16" s="71">
        <v>398</v>
      </c>
      <c r="S16" s="71">
        <v>226</v>
      </c>
      <c r="T16" s="71">
        <v>172</v>
      </c>
      <c r="U16" s="71"/>
      <c r="V16" s="71">
        <v>51602</v>
      </c>
      <c r="W16" s="71">
        <v>26163</v>
      </c>
      <c r="X16" s="71">
        <v>25439</v>
      </c>
      <c r="Y16" s="54"/>
      <c r="Z16" s="7"/>
      <c r="AA16" s="7"/>
      <c r="AB16" s="7"/>
      <c r="AC16" s="7"/>
      <c r="AD16" s="7"/>
      <c r="AE16" s="7"/>
      <c r="AF16" s="7"/>
      <c r="AG16" s="7"/>
      <c r="AH16" s="7"/>
      <c r="AI16" s="7"/>
      <c r="AJ16" s="7"/>
      <c r="AL16" s="5"/>
    </row>
    <row r="17" spans="1:38" x14ac:dyDescent="0.25">
      <c r="A17" s="27">
        <v>6</v>
      </c>
      <c r="B17" s="239">
        <f t="shared" si="14"/>
        <v>420</v>
      </c>
      <c r="C17" s="239">
        <f t="shared" si="15"/>
        <v>236</v>
      </c>
      <c r="D17" s="239">
        <f t="shared" si="16"/>
        <v>184</v>
      </c>
      <c r="E17" s="71"/>
      <c r="F17" s="71">
        <v>0</v>
      </c>
      <c r="G17" s="71">
        <v>0</v>
      </c>
      <c r="H17" s="71">
        <v>0</v>
      </c>
      <c r="I17" s="71"/>
      <c r="J17" s="71">
        <v>0</v>
      </c>
      <c r="K17" s="71">
        <v>0</v>
      </c>
      <c r="L17" s="71">
        <v>0</v>
      </c>
      <c r="M17" s="71"/>
      <c r="N17" s="71">
        <v>0</v>
      </c>
      <c r="O17" s="71">
        <v>0</v>
      </c>
      <c r="P17" s="71">
        <v>0</v>
      </c>
      <c r="Q17" s="71"/>
      <c r="R17" s="71">
        <v>13</v>
      </c>
      <c r="S17" s="71">
        <v>8</v>
      </c>
      <c r="T17" s="71">
        <v>5</v>
      </c>
      <c r="U17" s="71"/>
      <c r="V17" s="71">
        <v>407</v>
      </c>
      <c r="W17" s="71">
        <v>228</v>
      </c>
      <c r="X17" s="71">
        <v>179</v>
      </c>
      <c r="Y17" s="54"/>
      <c r="Z17" s="7"/>
      <c r="AA17" s="7"/>
      <c r="AB17" s="7"/>
      <c r="AC17" s="7"/>
      <c r="AD17" s="7"/>
      <c r="AE17" s="7"/>
      <c r="AF17" s="7"/>
      <c r="AG17" s="7"/>
      <c r="AH17" s="7"/>
      <c r="AI17" s="7"/>
      <c r="AJ17" s="7"/>
      <c r="AL17" s="5"/>
    </row>
    <row r="18" spans="1:38" ht="13.5" thickBot="1" x14ac:dyDescent="0.3">
      <c r="A18" s="27">
        <v>7</v>
      </c>
      <c r="B18" s="239">
        <f t="shared" si="14"/>
        <v>10</v>
      </c>
      <c r="C18" s="239">
        <f t="shared" si="15"/>
        <v>5</v>
      </c>
      <c r="D18" s="239">
        <f t="shared" si="16"/>
        <v>5</v>
      </c>
      <c r="E18" s="71"/>
      <c r="F18" s="71">
        <v>0</v>
      </c>
      <c r="G18" s="71">
        <v>0</v>
      </c>
      <c r="H18" s="71">
        <v>0</v>
      </c>
      <c r="I18" s="71"/>
      <c r="J18" s="71">
        <v>0</v>
      </c>
      <c r="K18" s="71">
        <v>0</v>
      </c>
      <c r="L18" s="71">
        <v>0</v>
      </c>
      <c r="M18" s="71"/>
      <c r="N18" s="71">
        <v>0</v>
      </c>
      <c r="O18" s="71">
        <v>0</v>
      </c>
      <c r="P18" s="71">
        <v>0</v>
      </c>
      <c r="Q18" s="71"/>
      <c r="R18" s="71">
        <v>0</v>
      </c>
      <c r="S18" s="71">
        <v>0</v>
      </c>
      <c r="T18" s="71">
        <v>0</v>
      </c>
      <c r="U18" s="71"/>
      <c r="V18" s="71">
        <v>10</v>
      </c>
      <c r="W18" s="71">
        <v>5</v>
      </c>
      <c r="X18" s="71">
        <v>5</v>
      </c>
      <c r="Y18" s="54"/>
      <c r="Z18" s="7"/>
      <c r="AA18" s="7"/>
      <c r="AB18" s="7"/>
      <c r="AC18" s="7"/>
      <c r="AD18" s="7"/>
      <c r="AE18" s="7"/>
      <c r="AF18" s="7"/>
      <c r="AG18" s="7"/>
      <c r="AH18" s="7"/>
      <c r="AI18" s="7"/>
      <c r="AJ18" s="7"/>
      <c r="AL18" s="5"/>
    </row>
    <row r="19" spans="1:38" ht="13.5" customHeight="1" x14ac:dyDescent="0.25">
      <c r="A19" s="122" t="s">
        <v>342</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202"/>
    </row>
    <row r="20" spans="1:38" ht="15" customHeight="1" x14ac:dyDescent="0.25">
      <c r="A20" s="8" t="s">
        <v>338</v>
      </c>
      <c r="B20" s="8"/>
      <c r="C20" s="8"/>
      <c r="D20" s="8"/>
      <c r="E20" s="8"/>
      <c r="F20" s="8"/>
      <c r="G20" s="8"/>
      <c r="H20" s="8"/>
      <c r="I20" s="8"/>
      <c r="J20" s="8"/>
      <c r="K20" s="8"/>
      <c r="L20" s="8"/>
      <c r="M20" s="8"/>
      <c r="N20" s="8"/>
      <c r="O20" s="8"/>
      <c r="P20" s="8"/>
      <c r="Q20" s="8"/>
      <c r="R20" s="8"/>
      <c r="S20" s="8"/>
      <c r="T20" s="8"/>
      <c r="U20" s="8"/>
      <c r="V20" s="8"/>
      <c r="W20" s="8"/>
      <c r="X20" s="8"/>
      <c r="Y20" s="54"/>
      <c r="AC20" s="60"/>
    </row>
    <row r="21" spans="1:38" x14ac:dyDescent="0.25">
      <c r="A21" s="159" t="s">
        <v>339</v>
      </c>
      <c r="B21" s="8"/>
      <c r="C21" s="8"/>
      <c r="D21" s="8"/>
      <c r="E21" s="8"/>
      <c r="F21" s="8"/>
      <c r="G21" s="8"/>
      <c r="H21" s="8"/>
      <c r="I21" s="8"/>
      <c r="J21" s="8"/>
      <c r="K21" s="8"/>
      <c r="L21" s="8"/>
      <c r="M21" s="8"/>
      <c r="N21" s="8"/>
      <c r="O21" s="8"/>
      <c r="P21" s="8"/>
      <c r="Q21" s="8"/>
      <c r="R21" s="8"/>
      <c r="S21" s="8"/>
      <c r="T21" s="8"/>
      <c r="U21" s="8"/>
      <c r="V21" s="8"/>
      <c r="W21" s="8"/>
      <c r="X21" s="8"/>
      <c r="Y21" s="54"/>
      <c r="AC21" s="60"/>
    </row>
    <row r="22" spans="1:38" x14ac:dyDescent="0.25">
      <c r="A22" s="159" t="s">
        <v>340</v>
      </c>
      <c r="B22" s="8"/>
      <c r="C22" s="8"/>
      <c r="D22" s="8"/>
      <c r="E22" s="8"/>
      <c r="F22" s="8"/>
      <c r="G22" s="8"/>
      <c r="H22" s="8"/>
      <c r="I22" s="8"/>
      <c r="J22" s="8"/>
      <c r="K22" s="8"/>
      <c r="L22" s="8"/>
      <c r="M22" s="8"/>
      <c r="N22" s="8"/>
      <c r="O22" s="8"/>
      <c r="P22" s="8"/>
      <c r="Q22" s="8"/>
      <c r="R22" s="8"/>
      <c r="S22" s="8"/>
      <c r="T22" s="8"/>
      <c r="U22" s="8"/>
      <c r="V22" s="8"/>
      <c r="W22" s="8"/>
      <c r="X22" s="8"/>
      <c r="Y22" s="54"/>
      <c r="AC22" s="60"/>
    </row>
    <row r="23" spans="1:38" x14ac:dyDescent="0.25">
      <c r="Y23" s="202"/>
    </row>
    <row r="24" spans="1:38" x14ac:dyDescent="0.25">
      <c r="Y24" s="54"/>
    </row>
    <row r="25" spans="1:38" x14ac:dyDescent="0.25">
      <c r="Y25" s="54"/>
    </row>
    <row r="26" spans="1:38" x14ac:dyDescent="0.25">
      <c r="Y26" s="54"/>
    </row>
    <row r="27" spans="1:38" x14ac:dyDescent="0.25">
      <c r="Y27" s="54"/>
    </row>
    <row r="28" spans="1:38" x14ac:dyDescent="0.25">
      <c r="Y28" s="54"/>
    </row>
    <row r="29" spans="1:38" x14ac:dyDescent="0.25">
      <c r="Y29" s="54"/>
    </row>
    <row r="30" spans="1:38" x14ac:dyDescent="0.25">
      <c r="Y30" s="54"/>
    </row>
    <row r="31" spans="1:38" x14ac:dyDescent="0.25">
      <c r="Y31" s="54"/>
    </row>
    <row r="32" spans="1:38" x14ac:dyDescent="0.25">
      <c r="Y32" s="54"/>
    </row>
    <row r="33" spans="25:25" x14ac:dyDescent="0.25">
      <c r="Y33" s="54"/>
    </row>
    <row r="34" spans="25:25" x14ac:dyDescent="0.25">
      <c r="Y34" s="54"/>
    </row>
    <row r="35" spans="25:25" x14ac:dyDescent="0.25">
      <c r="Y35" s="54"/>
    </row>
    <row r="36" spans="25:25" x14ac:dyDescent="0.25">
      <c r="Y36" s="54"/>
    </row>
    <row r="37" spans="25:25" x14ac:dyDescent="0.25">
      <c r="Y37" s="54"/>
    </row>
    <row r="38" spans="25:25" x14ac:dyDescent="0.25">
      <c r="Y38" s="54"/>
    </row>
    <row r="39" spans="25:25" x14ac:dyDescent="0.25">
      <c r="Y39" s="54"/>
    </row>
    <row r="40" spans="25:25" x14ac:dyDescent="0.25">
      <c r="Y40" s="54"/>
    </row>
    <row r="41" spans="25:25" x14ac:dyDescent="0.25">
      <c r="Y41" s="202"/>
    </row>
    <row r="42" spans="25:25" x14ac:dyDescent="0.25">
      <c r="Y42" s="54"/>
    </row>
    <row r="43" spans="25:25" x14ac:dyDescent="0.25">
      <c r="Y43" s="54"/>
    </row>
    <row r="44" spans="25:25" x14ac:dyDescent="0.25">
      <c r="Y44" s="54"/>
    </row>
  </sheetData>
  <mergeCells count="14">
    <mergeCell ref="B7:D7"/>
    <mergeCell ref="U6:X6"/>
    <mergeCell ref="A1:X1"/>
    <mergeCell ref="A2:X2"/>
    <mergeCell ref="A3:X3"/>
    <mergeCell ref="A4:X4"/>
    <mergeCell ref="A5:X5"/>
    <mergeCell ref="A6:A8"/>
    <mergeCell ref="J7:L7"/>
    <mergeCell ref="N7:P7"/>
    <mergeCell ref="R7:T7"/>
    <mergeCell ref="V7:X7"/>
    <mergeCell ref="F7:H7"/>
    <mergeCell ref="F6:T6"/>
  </mergeCells>
  <conditionalFormatting sqref="B10:X11 Z10:AJ18 B12:E18 W12:X18">
    <cfRule type="cellIs" dxfId="256" priority="1" operator="equal">
      <formula>0</formula>
    </cfRule>
  </conditionalFormatting>
  <hyperlinks>
    <hyperlink ref="Y2" location="Contenido!A1" display="Contenido" xr:uid="{FE765232-4756-4749-B4B8-D22DC3F76939}"/>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0D2CD-7D21-4BF9-ABC1-68A8885B0E6F}">
  <sheetPr codeName="Hoja31">
    <tabColor rgb="FFAFCAFF"/>
    <pageSetUpPr fitToPage="1"/>
  </sheetPr>
  <dimension ref="A1:Z44"/>
  <sheetViews>
    <sheetView showGridLines="0" showOutlineSymbols="0" showWhiteSpace="0" workbookViewId="0">
      <selection activeCell="C35" sqref="C35"/>
    </sheetView>
  </sheetViews>
  <sheetFormatPr baseColWidth="10" defaultColWidth="11" defaultRowHeight="13" x14ac:dyDescent="0.25"/>
  <cols>
    <col min="1" max="1" width="17.3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16384" width="11" style="8"/>
  </cols>
  <sheetData>
    <row r="1" spans="1:26" ht="15" customHeight="1" x14ac:dyDescent="0.25">
      <c r="A1" s="436" t="s">
        <v>343</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6" ht="15" customHeight="1" x14ac:dyDescent="0.25">
      <c r="A2" s="437" t="s">
        <v>314</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6" ht="14.5" x14ac:dyDescent="0.25">
      <c r="A3" s="437" t="s">
        <v>336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6" ht="14.5" x14ac:dyDescent="0.25">
      <c r="A4" s="437" t="s">
        <v>906</v>
      </c>
      <c r="B4" s="437"/>
      <c r="C4" s="437"/>
      <c r="D4" s="437"/>
      <c r="E4" s="437"/>
      <c r="F4" s="437"/>
      <c r="G4" s="437"/>
      <c r="H4" s="437"/>
      <c r="I4" s="437"/>
      <c r="J4" s="437"/>
      <c r="K4" s="437"/>
      <c r="L4" s="437"/>
      <c r="M4" s="437"/>
      <c r="N4" s="437"/>
      <c r="O4" s="437"/>
      <c r="P4" s="437"/>
      <c r="Q4" s="437"/>
      <c r="R4" s="437"/>
      <c r="S4" s="437"/>
      <c r="T4" s="437"/>
      <c r="U4" s="437"/>
      <c r="V4" s="437"/>
      <c r="W4" s="437"/>
      <c r="X4" s="437"/>
    </row>
    <row r="5" spans="1:26"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26" ht="18.75" customHeight="1" x14ac:dyDescent="0.25">
      <c r="A6" s="439" t="s">
        <v>574</v>
      </c>
      <c r="B6" s="108"/>
      <c r="C6" s="108"/>
      <c r="D6" s="108"/>
      <c r="E6" s="108"/>
      <c r="F6" s="435" t="s">
        <v>317</v>
      </c>
      <c r="G6" s="435"/>
      <c r="H6" s="435"/>
      <c r="I6" s="435"/>
      <c r="J6" s="435"/>
      <c r="K6" s="435"/>
      <c r="L6" s="435"/>
      <c r="M6" s="435"/>
      <c r="N6" s="435"/>
      <c r="O6" s="435"/>
      <c r="P6" s="435"/>
      <c r="Q6" s="435"/>
      <c r="R6" s="435"/>
      <c r="S6" s="435"/>
      <c r="T6" s="435"/>
      <c r="U6" s="108"/>
      <c r="V6" s="115"/>
      <c r="W6" s="110"/>
      <c r="X6" s="110"/>
      <c r="Y6" s="5"/>
    </row>
    <row r="7" spans="1:26" s="6" customFormat="1" ht="18.75" customHeight="1" x14ac:dyDescent="0.25">
      <c r="A7" s="439"/>
      <c r="B7" s="435" t="s">
        <v>188</v>
      </c>
      <c r="C7" s="435"/>
      <c r="D7" s="435"/>
      <c r="E7" s="110"/>
      <c r="F7" s="434" t="s">
        <v>318</v>
      </c>
      <c r="G7" s="434"/>
      <c r="H7" s="434"/>
      <c r="I7" s="110"/>
      <c r="J7" s="434" t="s">
        <v>319</v>
      </c>
      <c r="K7" s="434"/>
      <c r="L7" s="434"/>
      <c r="M7" s="110"/>
      <c r="N7" s="434" t="s">
        <v>320</v>
      </c>
      <c r="O7" s="434"/>
      <c r="P7" s="434"/>
      <c r="Q7" s="110"/>
      <c r="R7" s="434" t="s">
        <v>321</v>
      </c>
      <c r="S7" s="434"/>
      <c r="T7" s="434"/>
      <c r="U7" s="110"/>
      <c r="V7" s="435" t="s">
        <v>322</v>
      </c>
      <c r="W7" s="435"/>
      <c r="X7" s="435"/>
      <c r="Y7" s="60"/>
    </row>
    <row r="8" spans="1:26" s="6" customFormat="1" ht="18.75" customHeight="1" x14ac:dyDescent="0.25">
      <c r="A8" s="439"/>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113"/>
      <c r="R8" s="112" t="s">
        <v>188</v>
      </c>
      <c r="S8" s="112" t="s">
        <v>258</v>
      </c>
      <c r="T8" s="112" t="s">
        <v>259</v>
      </c>
      <c r="U8" s="113"/>
      <c r="V8" s="112" t="s">
        <v>188</v>
      </c>
      <c r="W8" s="112" t="s">
        <v>258</v>
      </c>
      <c r="X8" s="112" t="s">
        <v>259</v>
      </c>
      <c r="Y8" s="5"/>
    </row>
    <row r="9" spans="1:26" s="6" customFormat="1" x14ac:dyDescent="0.25">
      <c r="A9" s="161"/>
      <c r="B9" s="259"/>
      <c r="C9" s="259"/>
      <c r="D9" s="259"/>
      <c r="E9" s="259"/>
      <c r="F9" s="259"/>
      <c r="G9" s="259"/>
      <c r="H9" s="259"/>
      <c r="I9" s="259"/>
      <c r="J9" s="259"/>
      <c r="K9" s="259"/>
      <c r="L9" s="259"/>
      <c r="M9" s="259"/>
      <c r="N9" s="259"/>
      <c r="O9" s="259"/>
      <c r="P9" s="259"/>
      <c r="Q9" s="259"/>
      <c r="R9" s="259"/>
      <c r="S9" s="259"/>
      <c r="T9" s="259"/>
      <c r="U9" s="259"/>
      <c r="V9" s="259"/>
      <c r="W9" s="259"/>
      <c r="X9" s="259"/>
      <c r="Y9" s="5"/>
    </row>
    <row r="10" spans="1:26" s="6" customFormat="1" x14ac:dyDescent="0.25">
      <c r="A10" s="157" t="s">
        <v>188</v>
      </c>
      <c r="B10" s="70">
        <f>SUM(B11:B18)</f>
        <v>20746</v>
      </c>
      <c r="C10" s="70">
        <f>SUM(C11:C18)</f>
        <v>10433</v>
      </c>
      <c r="D10" s="70">
        <f>SUM(D11:D18)</f>
        <v>10313</v>
      </c>
      <c r="E10" s="70"/>
      <c r="F10" s="70">
        <f>SUM(F11:F18)</f>
        <v>965</v>
      </c>
      <c r="G10" s="70">
        <f>SUM(G11:G18)</f>
        <v>502</v>
      </c>
      <c r="H10" s="70">
        <f>SUM(H11:H18)</f>
        <v>463</v>
      </c>
      <c r="I10" s="70"/>
      <c r="J10" s="70">
        <f>SUM(J11:J18)</f>
        <v>1648</v>
      </c>
      <c r="K10" s="70">
        <f>SUM(K11:K18)</f>
        <v>818</v>
      </c>
      <c r="L10" s="70">
        <f>SUM(L11:L18)</f>
        <v>830</v>
      </c>
      <c r="M10" s="70"/>
      <c r="N10" s="70">
        <f>SUM(N11:N18)</f>
        <v>3028</v>
      </c>
      <c r="O10" s="70">
        <f>SUM(O11:O18)</f>
        <v>1546</v>
      </c>
      <c r="P10" s="70">
        <f>SUM(P11:P18)</f>
        <v>1482</v>
      </c>
      <c r="Q10" s="70"/>
      <c r="R10" s="70">
        <f>SUM(R11:R18)</f>
        <v>7351</v>
      </c>
      <c r="S10" s="70">
        <f>SUM(S11:S18)</f>
        <v>3707</v>
      </c>
      <c r="T10" s="70">
        <f>SUM(T11:T18)</f>
        <v>3644</v>
      </c>
      <c r="U10" s="70"/>
      <c r="V10" s="70">
        <f>SUM(V11:V18)</f>
        <v>7754</v>
      </c>
      <c r="W10" s="70">
        <f>SUM(W11:W18)</f>
        <v>3860</v>
      </c>
      <c r="X10" s="70">
        <f>SUM(X11:X18)</f>
        <v>3894</v>
      </c>
      <c r="Y10" s="5"/>
      <c r="Z10" s="5"/>
    </row>
    <row r="11" spans="1:26" x14ac:dyDescent="0.25">
      <c r="A11" s="27">
        <v>0</v>
      </c>
      <c r="B11" s="71">
        <f>+F11+J11+N11+R11+V11</f>
        <v>167</v>
      </c>
      <c r="C11" s="71">
        <f>+G11+K11+O11+S11+W11</f>
        <v>69</v>
      </c>
      <c r="D11" s="71">
        <f>+B11-C11</f>
        <v>98</v>
      </c>
      <c r="E11" s="71"/>
      <c r="F11" s="71">
        <v>167</v>
      </c>
      <c r="G11" s="71">
        <v>69</v>
      </c>
      <c r="H11" s="71">
        <v>98</v>
      </c>
      <c r="I11" s="71"/>
      <c r="J11" s="71">
        <v>0</v>
      </c>
      <c r="K11" s="71">
        <v>0</v>
      </c>
      <c r="L11" s="71">
        <v>0</v>
      </c>
      <c r="M11" s="71"/>
      <c r="N11" s="71">
        <v>0</v>
      </c>
      <c r="O11" s="71">
        <v>0</v>
      </c>
      <c r="P11" s="71">
        <v>0</v>
      </c>
      <c r="Q11" s="71"/>
      <c r="R11" s="71">
        <v>0</v>
      </c>
      <c r="S11" s="71">
        <v>0</v>
      </c>
      <c r="T11" s="71">
        <v>0</v>
      </c>
      <c r="U11" s="71"/>
      <c r="V11" s="71">
        <v>0</v>
      </c>
      <c r="W11" s="71">
        <v>0</v>
      </c>
      <c r="X11" s="71">
        <v>0</v>
      </c>
      <c r="Z11" s="5"/>
    </row>
    <row r="12" spans="1:26" x14ac:dyDescent="0.25">
      <c r="A12" s="27">
        <v>1</v>
      </c>
      <c r="B12" s="71">
        <f t="shared" ref="B12:C18" si="0">+F12+J12+N12+R12+V12</f>
        <v>674</v>
      </c>
      <c r="C12" s="71">
        <f t="shared" si="0"/>
        <v>369</v>
      </c>
      <c r="D12" s="71">
        <f t="shared" ref="D12:D18" si="1">+B12-C12</f>
        <v>305</v>
      </c>
      <c r="E12" s="71"/>
      <c r="F12" s="71">
        <v>627</v>
      </c>
      <c r="G12" s="71">
        <v>344</v>
      </c>
      <c r="H12" s="71">
        <v>283</v>
      </c>
      <c r="I12" s="71"/>
      <c r="J12" s="71">
        <v>47</v>
      </c>
      <c r="K12" s="71">
        <v>25</v>
      </c>
      <c r="L12" s="71">
        <v>22</v>
      </c>
      <c r="M12" s="71"/>
      <c r="N12" s="71"/>
      <c r="O12" s="71"/>
      <c r="P12" s="71"/>
      <c r="Q12" s="71"/>
      <c r="R12" s="71"/>
      <c r="S12" s="71"/>
      <c r="T12" s="71"/>
      <c r="U12" s="71"/>
      <c r="V12" s="71">
        <v>0</v>
      </c>
      <c r="W12" s="71">
        <v>0</v>
      </c>
      <c r="X12" s="71">
        <v>0</v>
      </c>
      <c r="Z12" s="5"/>
    </row>
    <row r="13" spans="1:26" x14ac:dyDescent="0.25">
      <c r="A13" s="27">
        <v>2</v>
      </c>
      <c r="B13" s="71">
        <f t="shared" si="0"/>
        <v>1546</v>
      </c>
      <c r="C13" s="71">
        <f t="shared" si="0"/>
        <v>767</v>
      </c>
      <c r="D13" s="71">
        <f t="shared" si="1"/>
        <v>779</v>
      </c>
      <c r="E13" s="71"/>
      <c r="F13" s="71">
        <v>97</v>
      </c>
      <c r="G13" s="71">
        <v>52</v>
      </c>
      <c r="H13" s="71">
        <v>45</v>
      </c>
      <c r="I13" s="71"/>
      <c r="J13" s="71">
        <v>1410</v>
      </c>
      <c r="K13" s="71">
        <v>699</v>
      </c>
      <c r="L13" s="71">
        <v>711</v>
      </c>
      <c r="M13" s="71"/>
      <c r="N13" s="71">
        <v>39</v>
      </c>
      <c r="O13" s="71">
        <v>16</v>
      </c>
      <c r="P13" s="71">
        <v>23</v>
      </c>
      <c r="Q13" s="71"/>
      <c r="R13" s="71"/>
      <c r="S13" s="71"/>
      <c r="T13" s="71"/>
      <c r="U13" s="71"/>
      <c r="V13" s="71">
        <v>0</v>
      </c>
      <c r="W13" s="71">
        <v>0</v>
      </c>
      <c r="X13" s="71">
        <v>0</v>
      </c>
      <c r="Z13" s="5"/>
    </row>
    <row r="14" spans="1:26" x14ac:dyDescent="0.25">
      <c r="A14" s="27">
        <v>3</v>
      </c>
      <c r="B14" s="71">
        <f t="shared" si="0"/>
        <v>2918</v>
      </c>
      <c r="C14" s="71">
        <f t="shared" si="0"/>
        <v>1480</v>
      </c>
      <c r="D14" s="71">
        <f t="shared" si="1"/>
        <v>1438</v>
      </c>
      <c r="E14" s="71"/>
      <c r="F14" s="71">
        <v>74</v>
      </c>
      <c r="G14" s="71">
        <v>37</v>
      </c>
      <c r="H14" s="71">
        <v>37</v>
      </c>
      <c r="I14" s="71"/>
      <c r="J14" s="71">
        <v>142</v>
      </c>
      <c r="K14" s="71">
        <v>72</v>
      </c>
      <c r="L14" s="71">
        <v>70</v>
      </c>
      <c r="M14" s="71"/>
      <c r="N14" s="71">
        <v>2675</v>
      </c>
      <c r="O14" s="71">
        <v>1362</v>
      </c>
      <c r="P14" s="71">
        <v>1313</v>
      </c>
      <c r="Q14" s="71"/>
      <c r="R14" s="71">
        <v>27</v>
      </c>
      <c r="S14" s="71">
        <v>9</v>
      </c>
      <c r="T14" s="71">
        <v>18</v>
      </c>
      <c r="U14" s="71"/>
      <c r="V14" s="71">
        <v>0</v>
      </c>
      <c r="W14" s="71">
        <v>0</v>
      </c>
      <c r="X14" s="71">
        <v>0</v>
      </c>
      <c r="Y14" s="54"/>
      <c r="Z14" s="5"/>
    </row>
    <row r="15" spans="1:26" x14ac:dyDescent="0.25">
      <c r="A15" s="27">
        <v>4</v>
      </c>
      <c r="B15" s="71">
        <f t="shared" si="0"/>
        <v>7062</v>
      </c>
      <c r="C15" s="71">
        <f t="shared" si="0"/>
        <v>3550</v>
      </c>
      <c r="D15" s="71">
        <f t="shared" si="1"/>
        <v>3512</v>
      </c>
      <c r="E15" s="71"/>
      <c r="F15" s="71">
        <v>0</v>
      </c>
      <c r="G15" s="71">
        <v>0</v>
      </c>
      <c r="H15" s="71">
        <v>0</v>
      </c>
      <c r="I15" s="71"/>
      <c r="J15" s="71">
        <v>49</v>
      </c>
      <c r="K15" s="71">
        <v>22</v>
      </c>
      <c r="L15" s="71">
        <v>27</v>
      </c>
      <c r="M15" s="71"/>
      <c r="N15" s="71">
        <v>303</v>
      </c>
      <c r="O15" s="71">
        <v>164</v>
      </c>
      <c r="P15" s="71">
        <v>139</v>
      </c>
      <c r="Q15" s="71"/>
      <c r="R15" s="71">
        <v>6697</v>
      </c>
      <c r="S15" s="71">
        <v>3357</v>
      </c>
      <c r="T15" s="71">
        <v>3340</v>
      </c>
      <c r="U15" s="71"/>
      <c r="V15" s="71">
        <v>13</v>
      </c>
      <c r="W15" s="71">
        <v>7</v>
      </c>
      <c r="X15" s="71">
        <v>6</v>
      </c>
      <c r="Y15" s="54"/>
      <c r="Z15" s="5"/>
    </row>
    <row r="16" spans="1:26" x14ac:dyDescent="0.25">
      <c r="A16" s="27">
        <v>5</v>
      </c>
      <c r="B16" s="71">
        <f t="shared" si="0"/>
        <v>7675</v>
      </c>
      <c r="C16" s="71">
        <f t="shared" si="0"/>
        <v>3784</v>
      </c>
      <c r="D16" s="71">
        <f t="shared" si="1"/>
        <v>3891</v>
      </c>
      <c r="E16" s="71"/>
      <c r="F16" s="71">
        <v>0</v>
      </c>
      <c r="G16" s="71">
        <v>0</v>
      </c>
      <c r="H16" s="71">
        <v>0</v>
      </c>
      <c r="I16" s="71"/>
      <c r="J16" s="71">
        <v>0</v>
      </c>
      <c r="K16" s="71">
        <v>0</v>
      </c>
      <c r="L16" s="71">
        <v>0</v>
      </c>
      <c r="M16" s="71"/>
      <c r="N16" s="71">
        <v>11</v>
      </c>
      <c r="O16" s="71">
        <v>4</v>
      </c>
      <c r="P16" s="71">
        <v>7</v>
      </c>
      <c r="Q16" s="71"/>
      <c r="R16" s="71">
        <v>614</v>
      </c>
      <c r="S16" s="71">
        <v>331</v>
      </c>
      <c r="T16" s="71">
        <v>283</v>
      </c>
      <c r="U16" s="71"/>
      <c r="V16" s="71">
        <v>7050</v>
      </c>
      <c r="W16" s="71">
        <v>3449</v>
      </c>
      <c r="X16" s="71">
        <v>3601</v>
      </c>
      <c r="Y16" s="54"/>
      <c r="Z16" s="5"/>
    </row>
    <row r="17" spans="1:26" x14ac:dyDescent="0.25">
      <c r="A17" s="27">
        <v>6</v>
      </c>
      <c r="B17" s="71">
        <f t="shared" si="0"/>
        <v>669</v>
      </c>
      <c r="C17" s="71">
        <f t="shared" si="0"/>
        <v>388</v>
      </c>
      <c r="D17" s="71">
        <f t="shared" si="1"/>
        <v>281</v>
      </c>
      <c r="E17" s="71"/>
      <c r="F17" s="71">
        <v>0</v>
      </c>
      <c r="G17" s="71">
        <v>0</v>
      </c>
      <c r="H17" s="71">
        <v>0</v>
      </c>
      <c r="I17" s="71"/>
      <c r="J17" s="71">
        <v>0</v>
      </c>
      <c r="K17" s="71">
        <v>0</v>
      </c>
      <c r="L17" s="71">
        <v>0</v>
      </c>
      <c r="M17" s="71"/>
      <c r="N17" s="71">
        <v>0</v>
      </c>
      <c r="O17" s="71">
        <v>0</v>
      </c>
      <c r="P17" s="71">
        <v>0</v>
      </c>
      <c r="Q17" s="71"/>
      <c r="R17" s="71">
        <v>13</v>
      </c>
      <c r="S17" s="71">
        <v>10</v>
      </c>
      <c r="T17" s="71">
        <v>3</v>
      </c>
      <c r="U17" s="71"/>
      <c r="V17" s="71">
        <v>656</v>
      </c>
      <c r="W17" s="71">
        <v>378</v>
      </c>
      <c r="X17" s="71">
        <v>278</v>
      </c>
      <c r="Y17" s="54"/>
      <c r="Z17" s="5"/>
    </row>
    <row r="18" spans="1:26" ht="13.5" thickBot="1" x14ac:dyDescent="0.3">
      <c r="A18" s="27">
        <v>7</v>
      </c>
      <c r="B18" s="71">
        <f t="shared" si="0"/>
        <v>35</v>
      </c>
      <c r="C18" s="71">
        <f t="shared" si="0"/>
        <v>26</v>
      </c>
      <c r="D18" s="71">
        <f t="shared" si="1"/>
        <v>9</v>
      </c>
      <c r="E18" s="71"/>
      <c r="F18" s="71">
        <v>0</v>
      </c>
      <c r="G18" s="71">
        <v>0</v>
      </c>
      <c r="H18" s="71">
        <v>0</v>
      </c>
      <c r="I18" s="71"/>
      <c r="J18" s="71">
        <v>0</v>
      </c>
      <c r="K18" s="71">
        <v>0</v>
      </c>
      <c r="L18" s="71">
        <v>0</v>
      </c>
      <c r="M18" s="71"/>
      <c r="N18" s="71">
        <v>0</v>
      </c>
      <c r="O18" s="71">
        <v>0</v>
      </c>
      <c r="P18" s="71">
        <v>0</v>
      </c>
      <c r="Q18" s="71"/>
      <c r="R18" s="71">
        <v>0</v>
      </c>
      <c r="S18" s="71">
        <v>0</v>
      </c>
      <c r="T18" s="71">
        <v>0</v>
      </c>
      <c r="U18" s="71"/>
      <c r="V18" s="71">
        <v>35</v>
      </c>
      <c r="W18" s="71">
        <v>26</v>
      </c>
      <c r="X18" s="71">
        <v>9</v>
      </c>
      <c r="Y18" s="54"/>
      <c r="Z18" s="5"/>
    </row>
    <row r="19" spans="1:26" ht="15" customHeight="1" x14ac:dyDescent="0.25">
      <c r="A19" s="371" t="s">
        <v>892</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202"/>
    </row>
    <row r="20" spans="1:26" ht="15" customHeight="1" x14ac:dyDescent="0.25">
      <c r="A20" s="8" t="s">
        <v>338</v>
      </c>
      <c r="B20" s="8"/>
      <c r="C20" s="8"/>
      <c r="D20" s="8"/>
      <c r="E20" s="8"/>
      <c r="F20" s="8"/>
      <c r="G20" s="8"/>
      <c r="H20" s="8"/>
      <c r="I20" s="8"/>
      <c r="J20" s="8"/>
      <c r="K20" s="8"/>
      <c r="L20" s="8"/>
      <c r="M20" s="8"/>
      <c r="N20" s="8"/>
      <c r="O20" s="8"/>
      <c r="P20" s="8"/>
      <c r="Q20" s="8"/>
      <c r="R20" s="8"/>
      <c r="S20" s="8"/>
      <c r="T20" s="8"/>
      <c r="U20" s="8"/>
      <c r="V20" s="8"/>
      <c r="W20" s="8"/>
      <c r="X20" s="8"/>
      <c r="Y20" s="54"/>
    </row>
    <row r="21" spans="1:26" x14ac:dyDescent="0.25">
      <c r="A21" s="159" t="s">
        <v>339</v>
      </c>
      <c r="B21" s="8"/>
      <c r="C21" s="8"/>
      <c r="D21" s="8"/>
      <c r="E21" s="8"/>
      <c r="F21" s="8"/>
      <c r="G21" s="8"/>
      <c r="H21" s="8"/>
      <c r="I21" s="8"/>
      <c r="J21" s="8"/>
      <c r="K21" s="8"/>
      <c r="L21" s="8"/>
      <c r="M21" s="8"/>
      <c r="N21" s="8"/>
      <c r="O21" s="8"/>
      <c r="P21" s="8"/>
      <c r="Q21" s="8"/>
      <c r="R21" s="8"/>
      <c r="S21" s="8"/>
      <c r="T21" s="8"/>
      <c r="U21" s="8"/>
      <c r="V21" s="8"/>
      <c r="W21" s="8"/>
      <c r="X21" s="8"/>
      <c r="Y21" s="54"/>
    </row>
    <row r="22" spans="1:26" x14ac:dyDescent="0.25">
      <c r="A22" s="159" t="s">
        <v>340</v>
      </c>
      <c r="B22" s="8"/>
      <c r="C22" s="8"/>
      <c r="D22" s="8"/>
      <c r="E22" s="8"/>
      <c r="F22" s="8"/>
      <c r="G22" s="8"/>
      <c r="H22" s="8"/>
      <c r="I22" s="8"/>
      <c r="J22" s="8"/>
      <c r="K22" s="8"/>
      <c r="L22" s="8"/>
      <c r="M22" s="8"/>
      <c r="N22" s="8"/>
      <c r="O22" s="8"/>
      <c r="P22" s="8"/>
      <c r="Q22" s="8"/>
      <c r="R22" s="8"/>
      <c r="S22" s="8"/>
      <c r="T22" s="8"/>
      <c r="U22" s="8"/>
      <c r="V22" s="8"/>
      <c r="W22" s="8"/>
      <c r="X22" s="8"/>
      <c r="Y22" s="54"/>
    </row>
    <row r="23" spans="1:26" x14ac:dyDescent="0.25">
      <c r="Y23" s="202"/>
    </row>
    <row r="24" spans="1:26" x14ac:dyDescent="0.25">
      <c r="Y24" s="54"/>
    </row>
    <row r="25" spans="1:26" x14ac:dyDescent="0.25">
      <c r="Y25" s="54"/>
    </row>
    <row r="26" spans="1:26" x14ac:dyDescent="0.25">
      <c r="Y26" s="54"/>
    </row>
    <row r="27" spans="1:26" x14ac:dyDescent="0.25">
      <c r="Y27" s="54"/>
    </row>
    <row r="28" spans="1:26" x14ac:dyDescent="0.25">
      <c r="Y28" s="54"/>
    </row>
    <row r="29" spans="1:26" x14ac:dyDescent="0.25">
      <c r="Y29" s="54"/>
    </row>
    <row r="30" spans="1:26" x14ac:dyDescent="0.25">
      <c r="Y30" s="54"/>
    </row>
    <row r="31" spans="1:26" x14ac:dyDescent="0.25">
      <c r="Y31" s="54"/>
    </row>
    <row r="32" spans="1:26" x14ac:dyDescent="0.25">
      <c r="Y32" s="54"/>
    </row>
    <row r="33" spans="25:25" x14ac:dyDescent="0.25">
      <c r="Y33" s="54"/>
    </row>
    <row r="34" spans="25:25" x14ac:dyDescent="0.25">
      <c r="Y34" s="54"/>
    </row>
    <row r="35" spans="25:25" x14ac:dyDescent="0.25">
      <c r="Y35" s="54"/>
    </row>
    <row r="36" spans="25:25" x14ac:dyDescent="0.25">
      <c r="Y36" s="54"/>
    </row>
    <row r="37" spans="25:25" x14ac:dyDescent="0.25">
      <c r="Y37" s="54"/>
    </row>
    <row r="38" spans="25:25" x14ac:dyDescent="0.25">
      <c r="Y38" s="54"/>
    </row>
    <row r="39" spans="25:25" x14ac:dyDescent="0.25">
      <c r="Y39" s="54"/>
    </row>
    <row r="40" spans="25:25" x14ac:dyDescent="0.25">
      <c r="Y40" s="54"/>
    </row>
    <row r="41" spans="25:25" x14ac:dyDescent="0.25">
      <c r="Y41" s="202"/>
    </row>
    <row r="42" spans="25:25" x14ac:dyDescent="0.25">
      <c r="Y42" s="54"/>
    </row>
    <row r="43" spans="25:25" x14ac:dyDescent="0.25">
      <c r="Y43" s="54"/>
    </row>
    <row r="44" spans="25:25" x14ac:dyDescent="0.25">
      <c r="Y44" s="54"/>
    </row>
  </sheetData>
  <mergeCells count="13">
    <mergeCell ref="A1:X1"/>
    <mergeCell ref="A2:X2"/>
    <mergeCell ref="A3:X3"/>
    <mergeCell ref="A4:X4"/>
    <mergeCell ref="A5:X5"/>
    <mergeCell ref="N7:P7"/>
    <mergeCell ref="R7:T7"/>
    <mergeCell ref="V7:X7"/>
    <mergeCell ref="A6:A8"/>
    <mergeCell ref="F6:T6"/>
    <mergeCell ref="B7:D7"/>
    <mergeCell ref="F7:H7"/>
    <mergeCell ref="J7:L7"/>
  </mergeCells>
  <conditionalFormatting sqref="B10:X11 B12:E18 V12:X18">
    <cfRule type="cellIs" dxfId="255" priority="1" operator="equal">
      <formula>0</formula>
    </cfRule>
  </conditionalFormatting>
  <hyperlinks>
    <hyperlink ref="Y2" location="Contenido!A1" display="Contenido" xr:uid="{E2F58E48-F1E1-4717-A80F-055D7DE20F3A}"/>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08E3-2812-460D-9224-9FF582C9E58F}">
  <sheetPr codeName="Hoja32">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30</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618C0B4F-2FF5-4993-A686-6F2FBB52785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AB8E3-CF8C-4FC4-94CE-D27109DC6550}">
  <sheetPr>
    <tabColor rgb="FFAFCAFF"/>
    <pageSetUpPr fitToPage="1"/>
  </sheetPr>
  <dimension ref="A1:AC44"/>
  <sheetViews>
    <sheetView showGridLines="0" showOutlineSymbols="0" showWhiteSpace="0" zoomScaleNormal="100" workbookViewId="0">
      <selection activeCell="C35" sqref="C35"/>
    </sheetView>
  </sheetViews>
  <sheetFormatPr baseColWidth="10" defaultColWidth="11" defaultRowHeight="13" x14ac:dyDescent="0.25"/>
  <cols>
    <col min="1" max="1" width="24.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344</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345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346</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row>
    <row r="5" spans="1:29" s="6" customFormat="1" ht="18.75" customHeight="1" x14ac:dyDescent="0.25">
      <c r="A5" s="438" t="s">
        <v>316</v>
      </c>
      <c r="B5" s="435" t="s">
        <v>188</v>
      </c>
      <c r="C5" s="435"/>
      <c r="D5" s="435"/>
      <c r="E5" s="110"/>
      <c r="F5" s="435" t="s">
        <v>223</v>
      </c>
      <c r="G5" s="435"/>
      <c r="H5" s="435"/>
      <c r="I5" s="110"/>
      <c r="J5" s="435" t="s">
        <v>224</v>
      </c>
      <c r="K5" s="435"/>
      <c r="L5" s="435"/>
      <c r="M5" s="110"/>
      <c r="N5" s="435" t="s">
        <v>225</v>
      </c>
      <c r="O5" s="435"/>
      <c r="P5" s="435"/>
      <c r="Q5" s="110"/>
      <c r="R5" s="435" t="s">
        <v>226</v>
      </c>
      <c r="S5" s="435"/>
      <c r="T5" s="435"/>
      <c r="U5" s="110"/>
      <c r="V5" s="435" t="s">
        <v>227</v>
      </c>
      <c r="W5" s="435"/>
      <c r="X5" s="435"/>
      <c r="Y5" s="110"/>
      <c r="Z5" s="435" t="s">
        <v>228</v>
      </c>
      <c r="AA5" s="435"/>
      <c r="AB5" s="435"/>
      <c r="AC5" s="5"/>
    </row>
    <row r="6" spans="1:29" s="6" customFormat="1" ht="18.75" customHeight="1" x14ac:dyDescent="0.25">
      <c r="A6" s="438"/>
      <c r="B6" s="116" t="s">
        <v>188</v>
      </c>
      <c r="C6" s="116" t="s">
        <v>258</v>
      </c>
      <c r="D6" s="116" t="s">
        <v>259</v>
      </c>
      <c r="E6" s="114"/>
      <c r="F6" s="116" t="s">
        <v>188</v>
      </c>
      <c r="G6" s="116" t="s">
        <v>258</v>
      </c>
      <c r="H6" s="116" t="s">
        <v>259</v>
      </c>
      <c r="I6" s="114"/>
      <c r="J6" s="116" t="s">
        <v>188</v>
      </c>
      <c r="K6" s="116" t="s">
        <v>258</v>
      </c>
      <c r="L6" s="116" t="s">
        <v>259</v>
      </c>
      <c r="M6" s="114"/>
      <c r="N6" s="116" t="s">
        <v>188</v>
      </c>
      <c r="O6" s="116" t="s">
        <v>258</v>
      </c>
      <c r="P6" s="116" t="s">
        <v>259</v>
      </c>
      <c r="Q6" s="114"/>
      <c r="R6" s="116" t="s">
        <v>188</v>
      </c>
      <c r="S6" s="116" t="s">
        <v>258</v>
      </c>
      <c r="T6" s="116" t="s">
        <v>259</v>
      </c>
      <c r="U6" s="114"/>
      <c r="V6" s="116" t="s">
        <v>188</v>
      </c>
      <c r="W6" s="116" t="s">
        <v>258</v>
      </c>
      <c r="X6" s="116" t="s">
        <v>259</v>
      </c>
      <c r="Y6" s="114"/>
      <c r="Z6" s="116" t="s">
        <v>188</v>
      </c>
      <c r="AA6" s="116" t="s">
        <v>258</v>
      </c>
      <c r="AB6" s="116" t="s">
        <v>259</v>
      </c>
      <c r="AC6" s="5"/>
    </row>
    <row r="7" spans="1:29" s="6" customFormat="1" x14ac:dyDescent="0.25">
      <c r="A7" s="161"/>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60"/>
    </row>
    <row r="8" spans="1:29" s="6" customFormat="1" x14ac:dyDescent="0.25">
      <c r="A8" s="157" t="s">
        <v>188</v>
      </c>
      <c r="B8" s="138">
        <f>SUM(B9:B11)</f>
        <v>427073</v>
      </c>
      <c r="C8" s="138">
        <f>SUM(C9:C11)</f>
        <v>218677</v>
      </c>
      <c r="D8" s="138">
        <f>SUM(D9:D11)</f>
        <v>208396</v>
      </c>
      <c r="E8" s="138"/>
      <c r="F8" s="138">
        <f>SUM(F9:F11)</f>
        <v>72849</v>
      </c>
      <c r="G8" s="138">
        <f>SUM(G9:G11)</f>
        <v>37235</v>
      </c>
      <c r="H8" s="138">
        <f>SUM(H9:H11)</f>
        <v>35614</v>
      </c>
      <c r="I8" s="138"/>
      <c r="J8" s="138">
        <f>SUM(J9:J11)</f>
        <v>70259</v>
      </c>
      <c r="K8" s="138">
        <f>SUM(K9:K11)</f>
        <v>36135</v>
      </c>
      <c r="L8" s="138">
        <f>SUM(L9:L11)</f>
        <v>34124</v>
      </c>
      <c r="M8" s="138"/>
      <c r="N8" s="138">
        <f>SUM(N9:N11)</f>
        <v>69463</v>
      </c>
      <c r="O8" s="138">
        <f>SUM(O9:O11)</f>
        <v>35515</v>
      </c>
      <c r="P8" s="138">
        <f>SUM(P9:P11)</f>
        <v>33948</v>
      </c>
      <c r="Q8" s="138"/>
      <c r="R8" s="138">
        <f>SUM(R9:R11)</f>
        <v>73021</v>
      </c>
      <c r="S8" s="138">
        <f>SUM(S9:S11)</f>
        <v>37500</v>
      </c>
      <c r="T8" s="138">
        <f>SUM(T9:T11)</f>
        <v>35521</v>
      </c>
      <c r="U8" s="138"/>
      <c r="V8" s="138">
        <f>SUM(V9:V11)</f>
        <v>72047</v>
      </c>
      <c r="W8" s="138">
        <f>SUM(W9:W11)</f>
        <v>36807</v>
      </c>
      <c r="X8" s="138">
        <f>SUM(X9:X11)</f>
        <v>35240</v>
      </c>
      <c r="Y8" s="138"/>
      <c r="Z8" s="138">
        <f>SUM(Z9:Z11)</f>
        <v>69434</v>
      </c>
      <c r="AA8" s="138">
        <f>SUM(AA9:AA11)</f>
        <v>35485</v>
      </c>
      <c r="AB8" s="138">
        <f>SUM(AB9:AB11)</f>
        <v>33949</v>
      </c>
      <c r="AC8" s="5"/>
    </row>
    <row r="9" spans="1:29" x14ac:dyDescent="0.25">
      <c r="A9" s="27" t="s">
        <v>255</v>
      </c>
      <c r="B9" s="139">
        <f t="shared" ref="B9:C11" si="0">+F9+J9+N9+R9+V9+Z9</f>
        <v>381114</v>
      </c>
      <c r="C9" s="139">
        <f t="shared" si="0"/>
        <v>195485</v>
      </c>
      <c r="D9" s="139">
        <f>+B9-C9</f>
        <v>185629</v>
      </c>
      <c r="E9" s="139"/>
      <c r="F9" s="139">
        <f t="shared" ref="F9:H10" si="1">+F14+F19</f>
        <v>65082</v>
      </c>
      <c r="G9" s="139">
        <f t="shared" si="1"/>
        <v>33382</v>
      </c>
      <c r="H9" s="139">
        <f t="shared" si="1"/>
        <v>31700</v>
      </c>
      <c r="I9" s="139"/>
      <c r="J9" s="139">
        <f t="shared" ref="J9:L10" si="2">+J14+J19</f>
        <v>62599</v>
      </c>
      <c r="K9" s="139">
        <f t="shared" si="2"/>
        <v>32283</v>
      </c>
      <c r="L9" s="139">
        <f t="shared" si="2"/>
        <v>30316</v>
      </c>
      <c r="M9" s="139"/>
      <c r="N9" s="139">
        <f t="shared" ref="N9:P10" si="3">+N14+N19</f>
        <v>61789</v>
      </c>
      <c r="O9" s="139">
        <f t="shared" si="3"/>
        <v>31597</v>
      </c>
      <c r="P9" s="139">
        <f t="shared" si="3"/>
        <v>30192</v>
      </c>
      <c r="Q9" s="139"/>
      <c r="R9" s="139">
        <f t="shared" ref="R9:T10" si="4">+R14+R19</f>
        <v>65000</v>
      </c>
      <c r="S9" s="139">
        <f t="shared" si="4"/>
        <v>33375</v>
      </c>
      <c r="T9" s="139">
        <f t="shared" si="4"/>
        <v>31625</v>
      </c>
      <c r="U9" s="139"/>
      <c r="V9" s="139">
        <f t="shared" ref="V9:X10" si="5">+V14+V19</f>
        <v>64547</v>
      </c>
      <c r="W9" s="139">
        <f t="shared" si="5"/>
        <v>33006</v>
      </c>
      <c r="X9" s="139">
        <f t="shared" si="5"/>
        <v>31541</v>
      </c>
      <c r="Y9" s="139"/>
      <c r="Z9" s="139">
        <f t="shared" ref="Z9:AB10" si="6">+Z14+Z19</f>
        <v>62097</v>
      </c>
      <c r="AA9" s="139">
        <f t="shared" si="6"/>
        <v>31842</v>
      </c>
      <c r="AB9" s="139">
        <f t="shared" si="6"/>
        <v>30255</v>
      </c>
      <c r="AC9" s="5"/>
    </row>
    <row r="10" spans="1:29" x14ac:dyDescent="0.25">
      <c r="A10" s="27" t="s">
        <v>256</v>
      </c>
      <c r="B10" s="139">
        <f t="shared" si="0"/>
        <v>41255</v>
      </c>
      <c r="C10" s="139">
        <f t="shared" si="0"/>
        <v>20991</v>
      </c>
      <c r="D10" s="139">
        <f>+B10-C10</f>
        <v>20264</v>
      </c>
      <c r="E10" s="139"/>
      <c r="F10" s="139">
        <f t="shared" si="1"/>
        <v>7043</v>
      </c>
      <c r="G10" s="139">
        <f t="shared" si="1"/>
        <v>3517</v>
      </c>
      <c r="H10" s="139">
        <f t="shared" si="1"/>
        <v>3526</v>
      </c>
      <c r="I10" s="139"/>
      <c r="J10" s="139">
        <f t="shared" si="2"/>
        <v>6877</v>
      </c>
      <c r="K10" s="139">
        <f t="shared" si="2"/>
        <v>3488</v>
      </c>
      <c r="L10" s="139">
        <f t="shared" si="2"/>
        <v>3389</v>
      </c>
      <c r="M10" s="139"/>
      <c r="N10" s="139">
        <f t="shared" si="3"/>
        <v>6901</v>
      </c>
      <c r="O10" s="139">
        <f t="shared" si="3"/>
        <v>3561</v>
      </c>
      <c r="P10" s="139">
        <f t="shared" si="3"/>
        <v>3340</v>
      </c>
      <c r="Q10" s="139"/>
      <c r="R10" s="139">
        <f t="shared" si="4"/>
        <v>7247</v>
      </c>
      <c r="S10" s="139">
        <f t="shared" si="4"/>
        <v>3737</v>
      </c>
      <c r="T10" s="139">
        <f t="shared" si="4"/>
        <v>3510</v>
      </c>
      <c r="U10" s="139"/>
      <c r="V10" s="139">
        <f t="shared" si="5"/>
        <v>6654</v>
      </c>
      <c r="W10" s="139">
        <f t="shared" si="5"/>
        <v>3406</v>
      </c>
      <c r="X10" s="139">
        <f t="shared" si="5"/>
        <v>3248</v>
      </c>
      <c r="Y10" s="139"/>
      <c r="Z10" s="139">
        <f t="shared" si="6"/>
        <v>6533</v>
      </c>
      <c r="AA10" s="139">
        <f t="shared" si="6"/>
        <v>3282</v>
      </c>
      <c r="AB10" s="139">
        <f t="shared" si="6"/>
        <v>3251</v>
      </c>
      <c r="AC10" s="5"/>
    </row>
    <row r="11" spans="1:29" x14ac:dyDescent="0.25">
      <c r="A11" s="27" t="s">
        <v>257</v>
      </c>
      <c r="B11" s="139">
        <f t="shared" si="0"/>
        <v>4704</v>
      </c>
      <c r="C11" s="139">
        <f t="shared" si="0"/>
        <v>2201</v>
      </c>
      <c r="D11" s="139">
        <f>+B11-C11</f>
        <v>2503</v>
      </c>
      <c r="E11" s="139"/>
      <c r="F11" s="139">
        <f>+F16</f>
        <v>724</v>
      </c>
      <c r="G11" s="139">
        <f>+G16</f>
        <v>336</v>
      </c>
      <c r="H11" s="139">
        <f>+H16</f>
        <v>388</v>
      </c>
      <c r="I11" s="139"/>
      <c r="J11" s="139">
        <f>+J16</f>
        <v>783</v>
      </c>
      <c r="K11" s="139">
        <f>+K16</f>
        <v>364</v>
      </c>
      <c r="L11" s="139">
        <f>+L16</f>
        <v>419</v>
      </c>
      <c r="M11" s="139"/>
      <c r="N11" s="139">
        <f>+N16</f>
        <v>773</v>
      </c>
      <c r="O11" s="139">
        <f>+O16</f>
        <v>357</v>
      </c>
      <c r="P11" s="139">
        <f>+P16</f>
        <v>416</v>
      </c>
      <c r="Q11" s="139"/>
      <c r="R11" s="139">
        <f>+R16</f>
        <v>774</v>
      </c>
      <c r="S11" s="139">
        <f>+S16</f>
        <v>388</v>
      </c>
      <c r="T11" s="139">
        <f>+T16</f>
        <v>386</v>
      </c>
      <c r="U11" s="139"/>
      <c r="V11" s="139">
        <f>+V16</f>
        <v>846</v>
      </c>
      <c r="W11" s="139">
        <f>+W16</f>
        <v>395</v>
      </c>
      <c r="X11" s="139">
        <f>+X16</f>
        <v>451</v>
      </c>
      <c r="Y11" s="139"/>
      <c r="Z11" s="139">
        <f>+Z16</f>
        <v>804</v>
      </c>
      <c r="AA11" s="139">
        <f>+AA16</f>
        <v>361</v>
      </c>
      <c r="AB11" s="139">
        <f>+AB16</f>
        <v>443</v>
      </c>
    </row>
    <row r="12" spans="1:29" x14ac:dyDescent="0.2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9" s="6" customFormat="1" x14ac:dyDescent="0.25">
      <c r="A13" s="157" t="s">
        <v>323</v>
      </c>
      <c r="B13" s="138">
        <f>SUM(B14:B16)</f>
        <v>279649</v>
      </c>
      <c r="C13" s="138">
        <f>SUM(C14:C16)</f>
        <v>142697</v>
      </c>
      <c r="D13" s="138">
        <f>SUM(D14:D16)</f>
        <v>136952</v>
      </c>
      <c r="E13" s="138"/>
      <c r="F13" s="138">
        <f>SUM(F14:F16)</f>
        <v>46985</v>
      </c>
      <c r="G13" s="138">
        <f>SUM(G14:G16)</f>
        <v>23965</v>
      </c>
      <c r="H13" s="138">
        <f>SUM(H14:H16)</f>
        <v>23020</v>
      </c>
      <c r="I13" s="138"/>
      <c r="J13" s="138">
        <f>SUM(J14:J16)</f>
        <v>45554</v>
      </c>
      <c r="K13" s="138">
        <f>SUM(K14:K16)</f>
        <v>23374</v>
      </c>
      <c r="L13" s="138">
        <f>SUM(L14:L16)</f>
        <v>22180</v>
      </c>
      <c r="M13" s="138"/>
      <c r="N13" s="138">
        <f>SUM(N14:N16)</f>
        <v>45560</v>
      </c>
      <c r="O13" s="138">
        <f>SUM(O14:O16)</f>
        <v>23142</v>
      </c>
      <c r="P13" s="138">
        <f>SUM(P14:P16)</f>
        <v>22418</v>
      </c>
      <c r="Q13" s="138"/>
      <c r="R13" s="138">
        <f>SUM(R14:R16)</f>
        <v>48235</v>
      </c>
      <c r="S13" s="138">
        <f>SUM(S14:S16)</f>
        <v>24707</v>
      </c>
      <c r="T13" s="138">
        <f>SUM(T14:T16)</f>
        <v>23528</v>
      </c>
      <c r="U13" s="138"/>
      <c r="V13" s="138">
        <f>SUM(V14:V16)</f>
        <v>47492</v>
      </c>
      <c r="W13" s="138">
        <f>SUM(W14:W16)</f>
        <v>24230</v>
      </c>
      <c r="X13" s="138">
        <f>SUM(X14:X16)</f>
        <v>23262</v>
      </c>
      <c r="Y13" s="138"/>
      <c r="Z13" s="138">
        <f>SUM(Z14:Z16)</f>
        <v>45823</v>
      </c>
      <c r="AA13" s="138">
        <f>SUM(AA14:AA16)</f>
        <v>23279</v>
      </c>
      <c r="AB13" s="138">
        <f>SUM(AB14:AB16)</f>
        <v>22544</v>
      </c>
      <c r="AC13" s="60"/>
    </row>
    <row r="14" spans="1:29" x14ac:dyDescent="0.25">
      <c r="A14" s="27" t="s">
        <v>255</v>
      </c>
      <c r="B14" s="139">
        <f t="shared" ref="B14:C16" si="7">+F14+J14+N14+R14+V14+Z14</f>
        <v>236430</v>
      </c>
      <c r="C14" s="139">
        <f t="shared" si="7"/>
        <v>120875</v>
      </c>
      <c r="D14" s="139">
        <f>+B14-C14</f>
        <v>115555</v>
      </c>
      <c r="E14" s="139"/>
      <c r="F14" s="139">
        <v>39664</v>
      </c>
      <c r="G14" s="139">
        <v>20323</v>
      </c>
      <c r="H14" s="139">
        <v>19341</v>
      </c>
      <c r="I14" s="139"/>
      <c r="J14" s="139">
        <v>38344</v>
      </c>
      <c r="K14" s="139">
        <v>19749</v>
      </c>
      <c r="L14" s="139">
        <v>18595</v>
      </c>
      <c r="M14" s="139"/>
      <c r="N14" s="139">
        <v>38368</v>
      </c>
      <c r="O14" s="139">
        <v>19479</v>
      </c>
      <c r="P14" s="139">
        <v>18889</v>
      </c>
      <c r="Q14" s="139"/>
      <c r="R14" s="139">
        <v>40690</v>
      </c>
      <c r="S14" s="139">
        <v>20824</v>
      </c>
      <c r="T14" s="139">
        <v>19866</v>
      </c>
      <c r="U14" s="139"/>
      <c r="V14" s="139">
        <v>40430</v>
      </c>
      <c r="W14" s="139">
        <v>20655</v>
      </c>
      <c r="X14" s="139">
        <v>19775</v>
      </c>
      <c r="Y14" s="139"/>
      <c r="Z14" s="139">
        <v>38934</v>
      </c>
      <c r="AA14" s="139">
        <v>19845</v>
      </c>
      <c r="AB14" s="139">
        <v>19089</v>
      </c>
      <c r="AC14" s="54"/>
    </row>
    <row r="15" spans="1:29" x14ac:dyDescent="0.25">
      <c r="A15" s="27" t="s">
        <v>256</v>
      </c>
      <c r="B15" s="139">
        <f t="shared" si="7"/>
        <v>38515</v>
      </c>
      <c r="C15" s="139">
        <f t="shared" si="7"/>
        <v>19621</v>
      </c>
      <c r="D15" s="139">
        <f>+B15-C15</f>
        <v>18894</v>
      </c>
      <c r="E15" s="139"/>
      <c r="F15" s="139">
        <v>6597</v>
      </c>
      <c r="G15" s="139">
        <v>3306</v>
      </c>
      <c r="H15" s="139">
        <v>3291</v>
      </c>
      <c r="I15" s="139"/>
      <c r="J15" s="139">
        <v>6427</v>
      </c>
      <c r="K15" s="139">
        <v>3261</v>
      </c>
      <c r="L15" s="139">
        <v>3166</v>
      </c>
      <c r="M15" s="139"/>
      <c r="N15" s="139">
        <v>6419</v>
      </c>
      <c r="O15" s="139">
        <v>3306</v>
      </c>
      <c r="P15" s="139">
        <v>3113</v>
      </c>
      <c r="Q15" s="139"/>
      <c r="R15" s="139">
        <v>6771</v>
      </c>
      <c r="S15" s="139">
        <v>3495</v>
      </c>
      <c r="T15" s="139">
        <v>3276</v>
      </c>
      <c r="U15" s="139"/>
      <c r="V15" s="139">
        <v>6216</v>
      </c>
      <c r="W15" s="139">
        <v>3180</v>
      </c>
      <c r="X15" s="139">
        <v>3036</v>
      </c>
      <c r="Y15" s="139"/>
      <c r="Z15" s="139">
        <v>6085</v>
      </c>
      <c r="AA15" s="139">
        <v>3073</v>
      </c>
      <c r="AB15" s="139">
        <v>3012</v>
      </c>
      <c r="AC15" s="54"/>
    </row>
    <row r="16" spans="1:29" x14ac:dyDescent="0.25">
      <c r="A16" s="93" t="s">
        <v>257</v>
      </c>
      <c r="B16" s="139">
        <f t="shared" si="7"/>
        <v>4704</v>
      </c>
      <c r="C16" s="139">
        <f t="shared" si="7"/>
        <v>2201</v>
      </c>
      <c r="D16" s="139">
        <f>+B16-C16</f>
        <v>2503</v>
      </c>
      <c r="E16" s="139"/>
      <c r="F16" s="139">
        <v>724</v>
      </c>
      <c r="G16" s="139">
        <v>336</v>
      </c>
      <c r="H16" s="139">
        <v>388</v>
      </c>
      <c r="I16" s="139"/>
      <c r="J16" s="139">
        <v>783</v>
      </c>
      <c r="K16" s="139">
        <v>364</v>
      </c>
      <c r="L16" s="139">
        <v>419</v>
      </c>
      <c r="M16" s="139"/>
      <c r="N16" s="139">
        <v>773</v>
      </c>
      <c r="O16" s="139">
        <v>357</v>
      </c>
      <c r="P16" s="139">
        <v>416</v>
      </c>
      <c r="Q16" s="139"/>
      <c r="R16" s="139">
        <v>774</v>
      </c>
      <c r="S16" s="139">
        <v>388</v>
      </c>
      <c r="T16" s="139">
        <v>386</v>
      </c>
      <c r="U16" s="139"/>
      <c r="V16" s="139">
        <v>846</v>
      </c>
      <c r="W16" s="139">
        <v>395</v>
      </c>
      <c r="X16" s="139">
        <v>451</v>
      </c>
      <c r="Y16" s="139"/>
      <c r="Z16" s="139">
        <v>804</v>
      </c>
      <c r="AA16" s="139">
        <v>361</v>
      </c>
      <c r="AB16" s="139">
        <v>443</v>
      </c>
      <c r="AC16" s="54"/>
    </row>
    <row r="17" spans="1:29" x14ac:dyDescent="0.25">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54"/>
    </row>
    <row r="18" spans="1:29" s="6" customFormat="1" x14ac:dyDescent="0.25">
      <c r="A18" s="157" t="s">
        <v>324</v>
      </c>
      <c r="B18" s="138">
        <f>SUM(B19:B21)</f>
        <v>147424</v>
      </c>
      <c r="C18" s="138">
        <f>SUM(C19:C21)</f>
        <v>75980</v>
      </c>
      <c r="D18" s="138">
        <f>SUM(D19:D21)</f>
        <v>71444</v>
      </c>
      <c r="E18" s="138"/>
      <c r="F18" s="138">
        <f>SUM(F19:F21)</f>
        <v>25864</v>
      </c>
      <c r="G18" s="138">
        <f>SUM(G19:G21)</f>
        <v>13270</v>
      </c>
      <c r="H18" s="138">
        <f>SUM(H19:H21)</f>
        <v>12594</v>
      </c>
      <c r="I18" s="138"/>
      <c r="J18" s="138">
        <f>SUM(J19:J21)</f>
        <v>24705</v>
      </c>
      <c r="K18" s="138">
        <f>SUM(K19:K21)</f>
        <v>12761</v>
      </c>
      <c r="L18" s="138">
        <f>SUM(L19:L21)</f>
        <v>11944</v>
      </c>
      <c r="M18" s="138"/>
      <c r="N18" s="138">
        <f>SUM(N19:N21)</f>
        <v>23903</v>
      </c>
      <c r="O18" s="138">
        <f>SUM(O19:O21)</f>
        <v>12373</v>
      </c>
      <c r="P18" s="138">
        <f>SUM(P19:P21)</f>
        <v>11530</v>
      </c>
      <c r="Q18" s="138"/>
      <c r="R18" s="138">
        <f>SUM(R19:R21)</f>
        <v>24786</v>
      </c>
      <c r="S18" s="138">
        <f>SUM(S19:S21)</f>
        <v>12793</v>
      </c>
      <c r="T18" s="138">
        <f>SUM(T19:T21)</f>
        <v>11993</v>
      </c>
      <c r="U18" s="138"/>
      <c r="V18" s="138">
        <f>SUM(V19:V21)</f>
        <v>24555</v>
      </c>
      <c r="W18" s="138">
        <f>SUM(W19:W21)</f>
        <v>12577</v>
      </c>
      <c r="X18" s="138">
        <f>SUM(X19:X21)</f>
        <v>11978</v>
      </c>
      <c r="Y18" s="138"/>
      <c r="Z18" s="138">
        <f>SUM(Z19:Z21)</f>
        <v>23611</v>
      </c>
      <c r="AA18" s="138">
        <f>SUM(AA19:AA21)</f>
        <v>12206</v>
      </c>
      <c r="AB18" s="138">
        <f>SUM(AB19:AB21)</f>
        <v>11405</v>
      </c>
      <c r="AC18" s="54"/>
    </row>
    <row r="19" spans="1:29" x14ac:dyDescent="0.25">
      <c r="A19" s="27" t="s">
        <v>255</v>
      </c>
      <c r="B19" s="139">
        <f t="shared" ref="B19:D20" si="8">+F19+J19+N19+R19+V19+Z19</f>
        <v>144684</v>
      </c>
      <c r="C19" s="139">
        <f t="shared" si="8"/>
        <v>74610</v>
      </c>
      <c r="D19" s="139">
        <f t="shared" si="8"/>
        <v>70074</v>
      </c>
      <c r="E19" s="139"/>
      <c r="F19" s="139">
        <v>25418</v>
      </c>
      <c r="G19" s="139">
        <v>13059</v>
      </c>
      <c r="H19" s="139">
        <v>12359</v>
      </c>
      <c r="I19" s="139"/>
      <c r="J19" s="139">
        <v>24255</v>
      </c>
      <c r="K19" s="139">
        <v>12534</v>
      </c>
      <c r="L19" s="139">
        <v>11721</v>
      </c>
      <c r="M19" s="139"/>
      <c r="N19" s="139">
        <v>23421</v>
      </c>
      <c r="O19" s="139">
        <v>12118</v>
      </c>
      <c r="P19" s="139">
        <v>11303</v>
      </c>
      <c r="Q19" s="139"/>
      <c r="R19" s="139">
        <v>24310</v>
      </c>
      <c r="S19" s="139">
        <v>12551</v>
      </c>
      <c r="T19" s="139">
        <v>11759</v>
      </c>
      <c r="U19" s="139"/>
      <c r="V19" s="139">
        <v>24117</v>
      </c>
      <c r="W19" s="139">
        <v>12351</v>
      </c>
      <c r="X19" s="139">
        <v>11766</v>
      </c>
      <c r="Y19" s="139"/>
      <c r="Z19" s="139">
        <v>23163</v>
      </c>
      <c r="AA19" s="139">
        <v>11997</v>
      </c>
      <c r="AB19" s="139">
        <v>11166</v>
      </c>
      <c r="AC19" s="202"/>
    </row>
    <row r="20" spans="1:29" x14ac:dyDescent="0.25">
      <c r="A20" s="27" t="s">
        <v>256</v>
      </c>
      <c r="B20" s="139">
        <f t="shared" si="8"/>
        <v>2740</v>
      </c>
      <c r="C20" s="139">
        <f t="shared" si="8"/>
        <v>1370</v>
      </c>
      <c r="D20" s="139">
        <f t="shared" si="8"/>
        <v>1370</v>
      </c>
      <c r="E20" s="333"/>
      <c r="F20" s="333">
        <v>446</v>
      </c>
      <c r="G20" s="333">
        <v>211</v>
      </c>
      <c r="H20" s="333">
        <v>235</v>
      </c>
      <c r="I20" s="333"/>
      <c r="J20" s="333">
        <v>450</v>
      </c>
      <c r="K20" s="333">
        <v>227</v>
      </c>
      <c r="L20" s="333">
        <v>223</v>
      </c>
      <c r="M20" s="333"/>
      <c r="N20" s="333">
        <v>482</v>
      </c>
      <c r="O20" s="333">
        <v>255</v>
      </c>
      <c r="P20" s="333">
        <v>227</v>
      </c>
      <c r="Q20" s="333"/>
      <c r="R20" s="333">
        <v>476</v>
      </c>
      <c r="S20" s="333">
        <v>242</v>
      </c>
      <c r="T20" s="333">
        <v>234</v>
      </c>
      <c r="U20" s="333"/>
      <c r="V20" s="333">
        <v>438</v>
      </c>
      <c r="W20" s="333">
        <v>226</v>
      </c>
      <c r="X20" s="333">
        <v>212</v>
      </c>
      <c r="Y20" s="333"/>
      <c r="Z20" s="333">
        <v>448</v>
      </c>
      <c r="AA20" s="333">
        <v>209</v>
      </c>
      <c r="AB20" s="333">
        <v>239</v>
      </c>
      <c r="AC20" s="54"/>
    </row>
    <row r="21" spans="1:29" ht="13.5" thickBot="1" x14ac:dyDescent="0.3">
      <c r="A21" s="27" t="s">
        <v>257</v>
      </c>
      <c r="B21" s="334" t="s">
        <v>191</v>
      </c>
      <c r="C21" s="334" t="s">
        <v>191</v>
      </c>
      <c r="D21" s="334" t="s">
        <v>191</v>
      </c>
      <c r="E21" s="334"/>
      <c r="F21" s="334" t="s">
        <v>191</v>
      </c>
      <c r="G21" s="334" t="s">
        <v>191</v>
      </c>
      <c r="H21" s="334" t="s">
        <v>191</v>
      </c>
      <c r="I21" s="334"/>
      <c r="J21" s="334" t="s">
        <v>191</v>
      </c>
      <c r="K21" s="334" t="s">
        <v>191</v>
      </c>
      <c r="L21" s="334" t="s">
        <v>191</v>
      </c>
      <c r="M21" s="334"/>
      <c r="N21" s="334" t="s">
        <v>191</v>
      </c>
      <c r="O21" s="334" t="s">
        <v>191</v>
      </c>
      <c r="P21" s="334" t="s">
        <v>191</v>
      </c>
      <c r="Q21" s="334"/>
      <c r="R21" s="334" t="s">
        <v>191</v>
      </c>
      <c r="S21" s="334" t="s">
        <v>191</v>
      </c>
      <c r="T21" s="334" t="s">
        <v>191</v>
      </c>
      <c r="U21" s="334"/>
      <c r="V21" s="334" t="s">
        <v>191</v>
      </c>
      <c r="W21" s="334" t="s">
        <v>191</v>
      </c>
      <c r="X21" s="334" t="s">
        <v>191</v>
      </c>
      <c r="Y21" s="334"/>
      <c r="Z21" s="334" t="s">
        <v>191</v>
      </c>
      <c r="AA21" s="334" t="s">
        <v>191</v>
      </c>
      <c r="AB21" s="334" t="s">
        <v>191</v>
      </c>
      <c r="AC21" s="54"/>
    </row>
    <row r="22" spans="1:29" ht="15" customHeight="1" x14ac:dyDescent="0.25">
      <c r="A22" s="332" t="s">
        <v>262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8"/>
      <c r="AA22" s="8"/>
      <c r="AB22" s="8"/>
      <c r="AC22" s="54"/>
    </row>
    <row r="23" spans="1:29" x14ac:dyDescent="0.25">
      <c r="AC23" s="202"/>
    </row>
    <row r="24" spans="1:29" x14ac:dyDescent="0.25">
      <c r="AC24" s="54"/>
    </row>
    <row r="25" spans="1:29" x14ac:dyDescent="0.25">
      <c r="A25" s="27"/>
      <c r="AC25" s="54"/>
    </row>
    <row r="26" spans="1:29" x14ac:dyDescent="0.25">
      <c r="A26" s="27"/>
      <c r="AC26" s="54"/>
    </row>
    <row r="27" spans="1:29" x14ac:dyDescent="0.25">
      <c r="A27" s="27"/>
      <c r="AC27" s="54"/>
    </row>
    <row r="28" spans="1:29" x14ac:dyDescent="0.25">
      <c r="AC28" s="54"/>
    </row>
    <row r="29" spans="1:29" x14ac:dyDescent="0.25">
      <c r="AC29" s="54"/>
    </row>
    <row r="30" spans="1:29" x14ac:dyDescent="0.25">
      <c r="AC30" s="54"/>
    </row>
    <row r="31" spans="1:29" x14ac:dyDescent="0.25">
      <c r="AC31" s="54"/>
    </row>
    <row r="32" spans="1:29" x14ac:dyDescent="0.25">
      <c r="AC32" s="54"/>
    </row>
    <row r="33" spans="4:29" x14ac:dyDescent="0.25">
      <c r="AC33" s="54"/>
    </row>
    <row r="34" spans="4:29" x14ac:dyDescent="0.25">
      <c r="AC34" s="54"/>
    </row>
    <row r="35" spans="4:29" x14ac:dyDescent="0.25">
      <c r="AC35" s="54"/>
    </row>
    <row r="36" spans="4:29" x14ac:dyDescent="0.25">
      <c r="AC36" s="54"/>
    </row>
    <row r="37" spans="4:29" x14ac:dyDescent="0.25">
      <c r="AC37" s="54"/>
    </row>
    <row r="38" spans="4:29" x14ac:dyDescent="0.25">
      <c r="AC38" s="54"/>
    </row>
    <row r="39" spans="4:29" x14ac:dyDescent="0.25">
      <c r="D39" s="60"/>
      <c r="E39" s="8"/>
      <c r="F39" s="8"/>
      <c r="G39" s="8"/>
      <c r="H39" s="8"/>
      <c r="I39" s="8"/>
      <c r="M39" s="8"/>
      <c r="Q39" s="8"/>
      <c r="U39" s="8"/>
      <c r="Y39" s="8"/>
      <c r="AC39" s="54"/>
    </row>
    <row r="40" spans="4:29" x14ac:dyDescent="0.25">
      <c r="D40" s="8"/>
      <c r="E40" s="8"/>
      <c r="F40" s="8"/>
      <c r="G40" s="8"/>
      <c r="H40" s="8"/>
      <c r="I40" s="8"/>
      <c r="M40" s="8"/>
      <c r="Q40" s="8"/>
      <c r="U40" s="8"/>
      <c r="Y40" s="8"/>
      <c r="AC40" s="54"/>
    </row>
    <row r="41" spans="4:29" x14ac:dyDescent="0.25">
      <c r="D41" s="202"/>
      <c r="E41" s="8"/>
      <c r="F41" s="8"/>
      <c r="G41" s="8"/>
      <c r="H41" s="8"/>
      <c r="I41" s="8"/>
      <c r="M41" s="8"/>
      <c r="Q41" s="8"/>
      <c r="U41" s="8"/>
      <c r="Y41" s="8"/>
      <c r="AC41" s="202"/>
    </row>
    <row r="42" spans="4:29" x14ac:dyDescent="0.25">
      <c r="AC42" s="54"/>
    </row>
    <row r="43" spans="4:29" x14ac:dyDescent="0.25">
      <c r="AC43" s="54"/>
    </row>
    <row r="44" spans="4:29" x14ac:dyDescent="0.25">
      <c r="AC44" s="54"/>
    </row>
  </sheetData>
  <mergeCells count="12">
    <mergeCell ref="V5:X5"/>
    <mergeCell ref="Z5:AB5"/>
    <mergeCell ref="A1:AB1"/>
    <mergeCell ref="A2:AB2"/>
    <mergeCell ref="A3:AB3"/>
    <mergeCell ref="A4:AB4"/>
    <mergeCell ref="A5:A6"/>
    <mergeCell ref="B5:D5"/>
    <mergeCell ref="F5:H5"/>
    <mergeCell ref="J5:L5"/>
    <mergeCell ref="N5:P5"/>
    <mergeCell ref="R5:T5"/>
  </mergeCells>
  <conditionalFormatting sqref="B8:AB21">
    <cfRule type="cellIs" dxfId="254" priority="1" operator="equal">
      <formula>0</formula>
    </cfRule>
  </conditionalFormatting>
  <hyperlinks>
    <hyperlink ref="AC2" location="Contenido!A1" display="Contenido" xr:uid="{D9886CCD-6DD4-4C83-B6FF-233C07023DA6}"/>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80C62-ABA9-448F-8867-2208D9193106}">
  <sheetPr>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347</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345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6.149999999999999" customHeight="1" x14ac:dyDescent="0.25">
      <c r="A7" s="438"/>
      <c r="B7" s="116" t="s">
        <v>188</v>
      </c>
      <c r="C7" s="116" t="s">
        <v>258</v>
      </c>
      <c r="D7" s="116" t="s">
        <v>259</v>
      </c>
      <c r="E7" s="114"/>
      <c r="F7" s="116" t="s">
        <v>188</v>
      </c>
      <c r="G7" s="116" t="s">
        <v>258</v>
      </c>
      <c r="H7" s="116" t="s">
        <v>259</v>
      </c>
      <c r="I7" s="114"/>
      <c r="J7" s="116" t="s">
        <v>188</v>
      </c>
      <c r="K7" s="116" t="s">
        <v>258</v>
      </c>
      <c r="L7" s="116" t="s">
        <v>259</v>
      </c>
      <c r="M7" s="114"/>
      <c r="N7" s="116" t="s">
        <v>188</v>
      </c>
      <c r="O7" s="116" t="s">
        <v>258</v>
      </c>
      <c r="P7" s="116" t="s">
        <v>259</v>
      </c>
      <c r="Q7" s="114"/>
      <c r="R7" s="116" t="s">
        <v>188</v>
      </c>
      <c r="S7" s="116" t="s">
        <v>258</v>
      </c>
      <c r="T7" s="116" t="s">
        <v>259</v>
      </c>
      <c r="U7" s="114"/>
      <c r="V7" s="116" t="s">
        <v>188</v>
      </c>
      <c r="W7" s="116" t="s">
        <v>258</v>
      </c>
      <c r="X7" s="116" t="s">
        <v>259</v>
      </c>
      <c r="Y7" s="114"/>
      <c r="Z7" s="116" t="s">
        <v>188</v>
      </c>
      <c r="AA7" s="116" t="s">
        <v>258</v>
      </c>
      <c r="AB7" s="116"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138">
        <f>SUM(B10:B36)</f>
        <v>427073</v>
      </c>
      <c r="C9" s="138">
        <f>SUM(C10:C36)</f>
        <v>218677</v>
      </c>
      <c r="D9" s="138">
        <f>SUM(D10:D36)</f>
        <v>208396</v>
      </c>
      <c r="E9" s="138"/>
      <c r="F9" s="138">
        <f>SUM(F10:F36)</f>
        <v>72849</v>
      </c>
      <c r="G9" s="138">
        <f>SUM(G10:G36)</f>
        <v>37235</v>
      </c>
      <c r="H9" s="138">
        <f>SUM(H10:H36)</f>
        <v>35614</v>
      </c>
      <c r="I9" s="138"/>
      <c r="J9" s="138">
        <f>SUM(J10:J36)</f>
        <v>70259</v>
      </c>
      <c r="K9" s="138">
        <f>SUM(K10:K36)</f>
        <v>36135</v>
      </c>
      <c r="L9" s="138">
        <f>SUM(L10:L36)</f>
        <v>34124</v>
      </c>
      <c r="M9" s="138"/>
      <c r="N9" s="138">
        <f>SUM(N10:N36)</f>
        <v>69463</v>
      </c>
      <c r="O9" s="138">
        <f>SUM(O10:O36)</f>
        <v>35515</v>
      </c>
      <c r="P9" s="138">
        <f>SUM(P10:P36)</f>
        <v>33948</v>
      </c>
      <c r="Q9" s="138"/>
      <c r="R9" s="138">
        <f>SUM(R10:R36)</f>
        <v>73021</v>
      </c>
      <c r="S9" s="138">
        <f>SUM(S10:S36)</f>
        <v>37500</v>
      </c>
      <c r="T9" s="138">
        <f>SUM(T10:T36)</f>
        <v>35521</v>
      </c>
      <c r="U9" s="138"/>
      <c r="V9" s="138">
        <f>SUM(V10:V36)</f>
        <v>72047</v>
      </c>
      <c r="W9" s="138">
        <f>SUM(W10:W36)</f>
        <v>36807</v>
      </c>
      <c r="X9" s="138">
        <f>SUM(X10:X36)</f>
        <v>35240</v>
      </c>
      <c r="Y9" s="138"/>
      <c r="Z9" s="138">
        <f>SUM(Z10:Z36)</f>
        <v>69434</v>
      </c>
      <c r="AA9" s="138">
        <f>SUM(AA10:AA36)</f>
        <v>35485</v>
      </c>
      <c r="AB9" s="138">
        <f>SUM(AB10:AB36)</f>
        <v>33949</v>
      </c>
      <c r="AC9" s="5"/>
    </row>
    <row r="10" spans="1:29" x14ac:dyDescent="0.25">
      <c r="A10" s="27" t="s">
        <v>280</v>
      </c>
      <c r="B10" s="139">
        <f t="shared" ref="B10:B36" si="0">+F10+J10+N10+R10+V10+Z10</f>
        <v>25041</v>
      </c>
      <c r="C10" s="139">
        <f t="shared" ref="C10:C36" si="1">+G10+K10+O10+S10+W10+AA10</f>
        <v>12881</v>
      </c>
      <c r="D10" s="139">
        <f t="shared" ref="D10:D36" si="2">+B10-C10</f>
        <v>12160</v>
      </c>
      <c r="E10" s="139"/>
      <c r="F10" s="139">
        <v>4214</v>
      </c>
      <c r="G10" s="139">
        <v>2210</v>
      </c>
      <c r="H10" s="139">
        <v>2004</v>
      </c>
      <c r="I10" s="139"/>
      <c r="J10" s="139">
        <v>4070</v>
      </c>
      <c r="K10" s="139">
        <v>2110</v>
      </c>
      <c r="L10" s="139">
        <v>1960</v>
      </c>
      <c r="M10" s="139"/>
      <c r="N10" s="139">
        <v>4094</v>
      </c>
      <c r="O10" s="139">
        <v>2045</v>
      </c>
      <c r="P10" s="139">
        <v>2049</v>
      </c>
      <c r="Q10" s="139"/>
      <c r="R10" s="139">
        <v>4247</v>
      </c>
      <c r="S10" s="139">
        <v>2225</v>
      </c>
      <c r="T10" s="139">
        <v>2022</v>
      </c>
      <c r="U10" s="139"/>
      <c r="V10" s="139">
        <v>4284</v>
      </c>
      <c r="W10" s="139">
        <v>2141</v>
      </c>
      <c r="X10" s="139">
        <v>2143</v>
      </c>
      <c r="Y10" s="139"/>
      <c r="Z10" s="139">
        <v>4132</v>
      </c>
      <c r="AA10" s="139">
        <v>2150</v>
      </c>
      <c r="AB10" s="139">
        <v>1982</v>
      </c>
      <c r="AC10" s="5"/>
    </row>
    <row r="11" spans="1:29" x14ac:dyDescent="0.25">
      <c r="A11" s="27" t="s">
        <v>281</v>
      </c>
      <c r="B11" s="139">
        <f t="shared" si="0"/>
        <v>24251</v>
      </c>
      <c r="C11" s="139">
        <f t="shared" si="1"/>
        <v>12312</v>
      </c>
      <c r="D11" s="139">
        <f t="shared" si="2"/>
        <v>11939</v>
      </c>
      <c r="E11" s="139"/>
      <c r="F11" s="139">
        <v>3867</v>
      </c>
      <c r="G11" s="139">
        <v>1938</v>
      </c>
      <c r="H11" s="139">
        <v>1929</v>
      </c>
      <c r="I11" s="139"/>
      <c r="J11" s="139">
        <v>3842</v>
      </c>
      <c r="K11" s="139">
        <v>1941</v>
      </c>
      <c r="L11" s="139">
        <v>1901</v>
      </c>
      <c r="M11" s="139"/>
      <c r="N11" s="139">
        <v>3978</v>
      </c>
      <c r="O11" s="139">
        <v>2043</v>
      </c>
      <c r="P11" s="139">
        <v>1935</v>
      </c>
      <c r="Q11" s="139"/>
      <c r="R11" s="139">
        <v>4273</v>
      </c>
      <c r="S11" s="139">
        <v>2198</v>
      </c>
      <c r="T11" s="139">
        <v>2075</v>
      </c>
      <c r="U11" s="139"/>
      <c r="V11" s="139">
        <v>4264</v>
      </c>
      <c r="W11" s="139">
        <v>2175</v>
      </c>
      <c r="X11" s="139">
        <v>2089</v>
      </c>
      <c r="Y11" s="139"/>
      <c r="Z11" s="139">
        <v>4027</v>
      </c>
      <c r="AA11" s="139">
        <v>2017</v>
      </c>
      <c r="AB11" s="139">
        <v>2010</v>
      </c>
    </row>
    <row r="12" spans="1:29" x14ac:dyDescent="0.25">
      <c r="A12" s="27" t="s">
        <v>282</v>
      </c>
      <c r="B12" s="139">
        <f t="shared" si="0"/>
        <v>22839</v>
      </c>
      <c r="C12" s="139">
        <f t="shared" si="1"/>
        <v>11723</v>
      </c>
      <c r="D12" s="139">
        <f t="shared" si="2"/>
        <v>11116</v>
      </c>
      <c r="E12" s="139"/>
      <c r="F12" s="139">
        <v>3883</v>
      </c>
      <c r="G12" s="139">
        <v>2008</v>
      </c>
      <c r="H12" s="139">
        <v>1875</v>
      </c>
      <c r="I12" s="139"/>
      <c r="J12" s="139">
        <v>3841</v>
      </c>
      <c r="K12" s="139">
        <v>1977</v>
      </c>
      <c r="L12" s="139">
        <v>1864</v>
      </c>
      <c r="M12" s="139"/>
      <c r="N12" s="139">
        <v>3639</v>
      </c>
      <c r="O12" s="139">
        <v>1854</v>
      </c>
      <c r="P12" s="139">
        <v>1785</v>
      </c>
      <c r="Q12" s="139"/>
      <c r="R12" s="139">
        <v>3923</v>
      </c>
      <c r="S12" s="139">
        <v>1990</v>
      </c>
      <c r="T12" s="139">
        <v>1933</v>
      </c>
      <c r="U12" s="139"/>
      <c r="V12" s="139">
        <v>3822</v>
      </c>
      <c r="W12" s="139">
        <v>1986</v>
      </c>
      <c r="X12" s="139">
        <v>1836</v>
      </c>
      <c r="Y12" s="139"/>
      <c r="Z12" s="139">
        <v>3731</v>
      </c>
      <c r="AA12" s="139">
        <v>1908</v>
      </c>
      <c r="AB12" s="139">
        <v>1823</v>
      </c>
    </row>
    <row r="13" spans="1:29" x14ac:dyDescent="0.25">
      <c r="A13" s="27" t="s">
        <v>283</v>
      </c>
      <c r="B13" s="139">
        <f t="shared" si="0"/>
        <v>23122</v>
      </c>
      <c r="C13" s="139">
        <f t="shared" si="1"/>
        <v>11676</v>
      </c>
      <c r="D13" s="139">
        <f t="shared" si="2"/>
        <v>11446</v>
      </c>
      <c r="E13" s="139"/>
      <c r="F13" s="139">
        <v>3889</v>
      </c>
      <c r="G13" s="139">
        <v>1969</v>
      </c>
      <c r="H13" s="139">
        <v>1920</v>
      </c>
      <c r="I13" s="139"/>
      <c r="J13" s="139">
        <v>3733</v>
      </c>
      <c r="K13" s="139">
        <v>1908</v>
      </c>
      <c r="L13" s="139">
        <v>1825</v>
      </c>
      <c r="M13" s="139"/>
      <c r="N13" s="139">
        <v>3742</v>
      </c>
      <c r="O13" s="139">
        <v>1893</v>
      </c>
      <c r="P13" s="139">
        <v>1849</v>
      </c>
      <c r="Q13" s="139"/>
      <c r="R13" s="139">
        <v>3939</v>
      </c>
      <c r="S13" s="139">
        <v>1976</v>
      </c>
      <c r="T13" s="139">
        <v>1963</v>
      </c>
      <c r="U13" s="139"/>
      <c r="V13" s="139">
        <v>3968</v>
      </c>
      <c r="W13" s="139">
        <v>2028</v>
      </c>
      <c r="X13" s="139">
        <v>1940</v>
      </c>
      <c r="Y13" s="139"/>
      <c r="Z13" s="139">
        <v>3851</v>
      </c>
      <c r="AA13" s="139">
        <v>1902</v>
      </c>
      <c r="AB13" s="139">
        <v>1949</v>
      </c>
    </row>
    <row r="14" spans="1:29" x14ac:dyDescent="0.25">
      <c r="A14" s="27" t="s">
        <v>284</v>
      </c>
      <c r="B14" s="139">
        <f t="shared" si="0"/>
        <v>5699</v>
      </c>
      <c r="C14" s="139">
        <f t="shared" si="1"/>
        <v>2931</v>
      </c>
      <c r="D14" s="139">
        <f t="shared" si="2"/>
        <v>2768</v>
      </c>
      <c r="E14" s="139"/>
      <c r="F14" s="139">
        <v>950</v>
      </c>
      <c r="G14" s="139">
        <v>493</v>
      </c>
      <c r="H14" s="139">
        <v>457</v>
      </c>
      <c r="I14" s="139"/>
      <c r="J14" s="139">
        <v>917</v>
      </c>
      <c r="K14" s="139">
        <v>474</v>
      </c>
      <c r="L14" s="139">
        <v>443</v>
      </c>
      <c r="M14" s="139"/>
      <c r="N14" s="139">
        <v>945</v>
      </c>
      <c r="O14" s="139">
        <v>465</v>
      </c>
      <c r="P14" s="139">
        <v>480</v>
      </c>
      <c r="Q14" s="139"/>
      <c r="R14" s="139">
        <v>980</v>
      </c>
      <c r="S14" s="139">
        <v>524</v>
      </c>
      <c r="T14" s="139">
        <v>456</v>
      </c>
      <c r="U14" s="139"/>
      <c r="V14" s="139">
        <v>958</v>
      </c>
      <c r="W14" s="139">
        <v>483</v>
      </c>
      <c r="X14" s="139">
        <v>475</v>
      </c>
      <c r="Y14" s="139"/>
      <c r="Z14" s="139">
        <v>949</v>
      </c>
      <c r="AA14" s="139">
        <v>492</v>
      </c>
      <c r="AB14" s="139">
        <v>457</v>
      </c>
      <c r="AC14" s="54"/>
    </row>
    <row r="15" spans="1:29" x14ac:dyDescent="0.25">
      <c r="A15" s="27" t="s">
        <v>285</v>
      </c>
      <c r="B15" s="139">
        <f t="shared" si="0"/>
        <v>14100</v>
      </c>
      <c r="C15" s="139">
        <f t="shared" si="1"/>
        <v>7147</v>
      </c>
      <c r="D15" s="139">
        <f t="shared" si="2"/>
        <v>6953</v>
      </c>
      <c r="E15" s="139"/>
      <c r="F15" s="139">
        <v>2380</v>
      </c>
      <c r="G15" s="139">
        <v>1220</v>
      </c>
      <c r="H15" s="139">
        <v>1160</v>
      </c>
      <c r="I15" s="139"/>
      <c r="J15" s="139">
        <v>2343</v>
      </c>
      <c r="K15" s="139">
        <v>1200</v>
      </c>
      <c r="L15" s="139">
        <v>1143</v>
      </c>
      <c r="M15" s="139"/>
      <c r="N15" s="139">
        <v>2300</v>
      </c>
      <c r="O15" s="139">
        <v>1164</v>
      </c>
      <c r="P15" s="139">
        <v>1136</v>
      </c>
      <c r="Q15" s="139"/>
      <c r="R15" s="139">
        <v>2399</v>
      </c>
      <c r="S15" s="139">
        <v>1212</v>
      </c>
      <c r="T15" s="139">
        <v>1187</v>
      </c>
      <c r="U15" s="139"/>
      <c r="V15" s="139">
        <v>2457</v>
      </c>
      <c r="W15" s="139">
        <v>1222</v>
      </c>
      <c r="X15" s="139">
        <v>1235</v>
      </c>
      <c r="Y15" s="139"/>
      <c r="Z15" s="139">
        <v>2221</v>
      </c>
      <c r="AA15" s="139">
        <v>1129</v>
      </c>
      <c r="AB15" s="139">
        <v>1092</v>
      </c>
      <c r="AC15" s="54"/>
    </row>
    <row r="16" spans="1:29" x14ac:dyDescent="0.25">
      <c r="A16" s="27" t="s">
        <v>286</v>
      </c>
      <c r="B16" s="139">
        <f t="shared" si="0"/>
        <v>3347</v>
      </c>
      <c r="C16" s="139">
        <f t="shared" si="1"/>
        <v>1691</v>
      </c>
      <c r="D16" s="139">
        <f t="shared" si="2"/>
        <v>1656</v>
      </c>
      <c r="E16" s="139"/>
      <c r="F16" s="139">
        <v>593</v>
      </c>
      <c r="G16" s="139">
        <v>284</v>
      </c>
      <c r="H16" s="139">
        <v>309</v>
      </c>
      <c r="I16" s="139"/>
      <c r="J16" s="139">
        <v>556</v>
      </c>
      <c r="K16" s="139">
        <v>282</v>
      </c>
      <c r="L16" s="139">
        <v>274</v>
      </c>
      <c r="M16" s="139"/>
      <c r="N16" s="139">
        <v>558</v>
      </c>
      <c r="O16" s="139">
        <v>294</v>
      </c>
      <c r="P16" s="139">
        <v>264</v>
      </c>
      <c r="Q16" s="139"/>
      <c r="R16" s="139">
        <v>555</v>
      </c>
      <c r="S16" s="139">
        <v>266</v>
      </c>
      <c r="T16" s="139">
        <v>289</v>
      </c>
      <c r="U16" s="139"/>
      <c r="V16" s="139">
        <v>528</v>
      </c>
      <c r="W16" s="139">
        <v>283</v>
      </c>
      <c r="X16" s="139">
        <v>245</v>
      </c>
      <c r="Y16" s="139"/>
      <c r="Z16" s="139">
        <v>557</v>
      </c>
      <c r="AA16" s="139">
        <v>282</v>
      </c>
      <c r="AB16" s="139">
        <v>275</v>
      </c>
      <c r="AC16" s="54"/>
    </row>
    <row r="17" spans="1:29" x14ac:dyDescent="0.25">
      <c r="A17" s="27" t="s">
        <v>287</v>
      </c>
      <c r="B17" s="139">
        <f t="shared" si="0"/>
        <v>39998</v>
      </c>
      <c r="C17" s="139">
        <f t="shared" si="1"/>
        <v>20452</v>
      </c>
      <c r="D17" s="139">
        <f t="shared" si="2"/>
        <v>19546</v>
      </c>
      <c r="E17" s="139"/>
      <c r="F17" s="139">
        <v>7007</v>
      </c>
      <c r="G17" s="139">
        <v>3618</v>
      </c>
      <c r="H17" s="139">
        <v>3389</v>
      </c>
      <c r="I17" s="139"/>
      <c r="J17" s="139">
        <v>6603</v>
      </c>
      <c r="K17" s="139">
        <v>3402</v>
      </c>
      <c r="L17" s="139">
        <v>3201</v>
      </c>
      <c r="M17" s="139"/>
      <c r="N17" s="139">
        <v>6569</v>
      </c>
      <c r="O17" s="139">
        <v>3360</v>
      </c>
      <c r="P17" s="139">
        <v>3209</v>
      </c>
      <c r="Q17" s="139"/>
      <c r="R17" s="139">
        <v>6849</v>
      </c>
      <c r="S17" s="139">
        <v>3513</v>
      </c>
      <c r="T17" s="139">
        <v>3336</v>
      </c>
      <c r="U17" s="139"/>
      <c r="V17" s="139">
        <v>6701</v>
      </c>
      <c r="W17" s="139">
        <v>3408</v>
      </c>
      <c r="X17" s="139">
        <v>3293</v>
      </c>
      <c r="Y17" s="139"/>
      <c r="Z17" s="139">
        <v>6269</v>
      </c>
      <c r="AA17" s="139">
        <v>3151</v>
      </c>
      <c r="AB17" s="139">
        <v>3118</v>
      </c>
      <c r="AC17" s="54"/>
    </row>
    <row r="18" spans="1:29" x14ac:dyDescent="0.25">
      <c r="A18" s="27" t="s">
        <v>288</v>
      </c>
      <c r="B18" s="139">
        <f t="shared" si="0"/>
        <v>17746</v>
      </c>
      <c r="C18" s="139">
        <f t="shared" si="1"/>
        <v>9057</v>
      </c>
      <c r="D18" s="139">
        <f t="shared" si="2"/>
        <v>8689</v>
      </c>
      <c r="E18" s="139"/>
      <c r="F18" s="139">
        <v>2943</v>
      </c>
      <c r="G18" s="139">
        <v>1488</v>
      </c>
      <c r="H18" s="139">
        <v>1455</v>
      </c>
      <c r="I18" s="139"/>
      <c r="J18" s="139">
        <v>2972</v>
      </c>
      <c r="K18" s="139">
        <v>1516</v>
      </c>
      <c r="L18" s="139">
        <v>1456</v>
      </c>
      <c r="M18" s="139"/>
      <c r="N18" s="139">
        <v>2927</v>
      </c>
      <c r="O18" s="139">
        <v>1493</v>
      </c>
      <c r="P18" s="139">
        <v>1434</v>
      </c>
      <c r="Q18" s="139"/>
      <c r="R18" s="139">
        <v>3002</v>
      </c>
      <c r="S18" s="139">
        <v>1506</v>
      </c>
      <c r="T18" s="139">
        <v>1496</v>
      </c>
      <c r="U18" s="139"/>
      <c r="V18" s="139">
        <v>3002</v>
      </c>
      <c r="W18" s="139">
        <v>1532</v>
      </c>
      <c r="X18" s="139">
        <v>1470</v>
      </c>
      <c r="Y18" s="139"/>
      <c r="Z18" s="139">
        <v>2900</v>
      </c>
      <c r="AA18" s="139">
        <v>1522</v>
      </c>
      <c r="AB18" s="139">
        <v>1378</v>
      </c>
      <c r="AC18" s="54"/>
    </row>
    <row r="19" spans="1:29" x14ac:dyDescent="0.25">
      <c r="A19" s="27" t="s">
        <v>289</v>
      </c>
      <c r="B19" s="139">
        <f t="shared" si="0"/>
        <v>27165</v>
      </c>
      <c r="C19" s="139">
        <f t="shared" si="1"/>
        <v>14048</v>
      </c>
      <c r="D19" s="139">
        <f t="shared" si="2"/>
        <v>13117</v>
      </c>
      <c r="E19" s="139"/>
      <c r="F19" s="139">
        <v>4985</v>
      </c>
      <c r="G19" s="139">
        <v>2624</v>
      </c>
      <c r="H19" s="139">
        <v>2361</v>
      </c>
      <c r="I19" s="139"/>
      <c r="J19" s="139">
        <v>4585</v>
      </c>
      <c r="K19" s="139">
        <v>2373</v>
      </c>
      <c r="L19" s="139">
        <v>2212</v>
      </c>
      <c r="M19" s="139"/>
      <c r="N19" s="139">
        <v>4318</v>
      </c>
      <c r="O19" s="139">
        <v>2254</v>
      </c>
      <c r="P19" s="139">
        <v>2064</v>
      </c>
      <c r="Q19" s="139"/>
      <c r="R19" s="139">
        <v>4537</v>
      </c>
      <c r="S19" s="139">
        <v>2348</v>
      </c>
      <c r="T19" s="139">
        <v>2189</v>
      </c>
      <c r="U19" s="139"/>
      <c r="V19" s="139">
        <v>4444</v>
      </c>
      <c r="W19" s="139">
        <v>2254</v>
      </c>
      <c r="X19" s="139">
        <v>2190</v>
      </c>
      <c r="Y19" s="139"/>
      <c r="Z19" s="139">
        <v>4296</v>
      </c>
      <c r="AA19" s="139">
        <v>2195</v>
      </c>
      <c r="AB19" s="139">
        <v>2101</v>
      </c>
      <c r="AC19" s="202"/>
    </row>
    <row r="20" spans="1:29" x14ac:dyDescent="0.25">
      <c r="A20" s="27" t="s">
        <v>290</v>
      </c>
      <c r="B20" s="139">
        <f t="shared" si="0"/>
        <v>8919</v>
      </c>
      <c r="C20" s="139">
        <f t="shared" si="1"/>
        <v>4635</v>
      </c>
      <c r="D20" s="139">
        <f t="shared" si="2"/>
        <v>4284</v>
      </c>
      <c r="E20" s="139"/>
      <c r="F20" s="139">
        <v>1567</v>
      </c>
      <c r="G20" s="139">
        <v>779</v>
      </c>
      <c r="H20" s="139">
        <v>788</v>
      </c>
      <c r="I20" s="139"/>
      <c r="J20" s="139">
        <v>1482</v>
      </c>
      <c r="K20" s="139">
        <v>769</v>
      </c>
      <c r="L20" s="139">
        <v>713</v>
      </c>
      <c r="M20" s="139"/>
      <c r="N20" s="139">
        <v>1395</v>
      </c>
      <c r="O20" s="139">
        <v>727</v>
      </c>
      <c r="P20" s="139">
        <v>668</v>
      </c>
      <c r="Q20" s="139"/>
      <c r="R20" s="139">
        <v>1525</v>
      </c>
      <c r="S20" s="139">
        <v>817</v>
      </c>
      <c r="T20" s="139">
        <v>708</v>
      </c>
      <c r="U20" s="139"/>
      <c r="V20" s="139">
        <v>1574</v>
      </c>
      <c r="W20" s="139">
        <v>808</v>
      </c>
      <c r="X20" s="139">
        <v>766</v>
      </c>
      <c r="Y20" s="139"/>
      <c r="Z20" s="139">
        <v>1376</v>
      </c>
      <c r="AA20" s="139">
        <v>735</v>
      </c>
      <c r="AB20" s="139">
        <v>641</v>
      </c>
      <c r="AC20" s="54"/>
    </row>
    <row r="21" spans="1:29" x14ac:dyDescent="0.25">
      <c r="A21" s="27" t="s">
        <v>291</v>
      </c>
      <c r="B21" s="139">
        <f t="shared" si="0"/>
        <v>33257</v>
      </c>
      <c r="C21" s="139">
        <f t="shared" si="1"/>
        <v>16925</v>
      </c>
      <c r="D21" s="139">
        <f t="shared" si="2"/>
        <v>16332</v>
      </c>
      <c r="E21" s="139"/>
      <c r="F21" s="139">
        <v>5478</v>
      </c>
      <c r="G21" s="139">
        <v>2726</v>
      </c>
      <c r="H21" s="139">
        <v>2752</v>
      </c>
      <c r="I21" s="139"/>
      <c r="J21" s="139">
        <v>5349</v>
      </c>
      <c r="K21" s="139">
        <v>2766</v>
      </c>
      <c r="L21" s="139">
        <v>2583</v>
      </c>
      <c r="M21" s="139"/>
      <c r="N21" s="139">
        <v>5495</v>
      </c>
      <c r="O21" s="139">
        <v>2764</v>
      </c>
      <c r="P21" s="139">
        <v>2731</v>
      </c>
      <c r="Q21" s="139"/>
      <c r="R21" s="139">
        <v>5755</v>
      </c>
      <c r="S21" s="139">
        <v>2960</v>
      </c>
      <c r="T21" s="139">
        <v>2795</v>
      </c>
      <c r="U21" s="139"/>
      <c r="V21" s="139">
        <v>5632</v>
      </c>
      <c r="W21" s="139">
        <v>2890</v>
      </c>
      <c r="X21" s="139">
        <v>2742</v>
      </c>
      <c r="Y21" s="139"/>
      <c r="Z21" s="139">
        <v>5548</v>
      </c>
      <c r="AA21" s="139">
        <v>2819</v>
      </c>
      <c r="AB21" s="139">
        <v>2729</v>
      </c>
      <c r="AC21" s="54"/>
    </row>
    <row r="22" spans="1:29" x14ac:dyDescent="0.25">
      <c r="A22" s="27" t="s">
        <v>292</v>
      </c>
      <c r="B22" s="139">
        <f t="shared" si="0"/>
        <v>9200</v>
      </c>
      <c r="C22" s="139">
        <f t="shared" si="1"/>
        <v>4762</v>
      </c>
      <c r="D22" s="139">
        <f t="shared" si="2"/>
        <v>4438</v>
      </c>
      <c r="E22" s="139"/>
      <c r="F22" s="139">
        <v>1543</v>
      </c>
      <c r="G22" s="139">
        <v>774</v>
      </c>
      <c r="H22" s="139">
        <v>769</v>
      </c>
      <c r="I22" s="139"/>
      <c r="J22" s="139">
        <v>1535</v>
      </c>
      <c r="K22" s="139">
        <v>808</v>
      </c>
      <c r="L22" s="139">
        <v>727</v>
      </c>
      <c r="M22" s="139"/>
      <c r="N22" s="139">
        <v>1497</v>
      </c>
      <c r="O22" s="139">
        <v>799</v>
      </c>
      <c r="P22" s="139">
        <v>698</v>
      </c>
      <c r="Q22" s="139"/>
      <c r="R22" s="139">
        <v>1581</v>
      </c>
      <c r="S22" s="139">
        <v>804</v>
      </c>
      <c r="T22" s="139">
        <v>777</v>
      </c>
      <c r="U22" s="139"/>
      <c r="V22" s="139">
        <v>1535</v>
      </c>
      <c r="W22" s="139">
        <v>795</v>
      </c>
      <c r="X22" s="139">
        <v>740</v>
      </c>
      <c r="Y22" s="139"/>
      <c r="Z22" s="139">
        <v>1509</v>
      </c>
      <c r="AA22" s="139">
        <v>782</v>
      </c>
      <c r="AB22" s="139">
        <v>727</v>
      </c>
      <c r="AC22" s="54"/>
    </row>
    <row r="23" spans="1:29" x14ac:dyDescent="0.25">
      <c r="A23" s="27" t="s">
        <v>293</v>
      </c>
      <c r="B23" s="139">
        <f t="shared" si="0"/>
        <v>31414</v>
      </c>
      <c r="C23" s="139">
        <f t="shared" si="1"/>
        <v>15990</v>
      </c>
      <c r="D23" s="139">
        <f t="shared" si="2"/>
        <v>15424</v>
      </c>
      <c r="E23" s="139"/>
      <c r="F23" s="139">
        <v>5210</v>
      </c>
      <c r="G23" s="139">
        <v>2689</v>
      </c>
      <c r="H23" s="139">
        <v>2521</v>
      </c>
      <c r="I23" s="139"/>
      <c r="J23" s="139">
        <v>5035</v>
      </c>
      <c r="K23" s="139">
        <v>2535</v>
      </c>
      <c r="L23" s="139">
        <v>2500</v>
      </c>
      <c r="M23" s="139"/>
      <c r="N23" s="139">
        <v>5033</v>
      </c>
      <c r="O23" s="139">
        <v>2549</v>
      </c>
      <c r="P23" s="139">
        <v>2484</v>
      </c>
      <c r="Q23" s="139"/>
      <c r="R23" s="139">
        <v>5505</v>
      </c>
      <c r="S23" s="139">
        <v>2828</v>
      </c>
      <c r="T23" s="139">
        <v>2677</v>
      </c>
      <c r="U23" s="139"/>
      <c r="V23" s="139">
        <v>5322</v>
      </c>
      <c r="W23" s="139">
        <v>2661</v>
      </c>
      <c r="X23" s="139">
        <v>2661</v>
      </c>
      <c r="Y23" s="139"/>
      <c r="Z23" s="139">
        <v>5309</v>
      </c>
      <c r="AA23" s="139">
        <v>2728</v>
      </c>
      <c r="AB23" s="139">
        <v>2581</v>
      </c>
      <c r="AC23" s="202"/>
    </row>
    <row r="24" spans="1:29" x14ac:dyDescent="0.25">
      <c r="A24" s="27" t="s">
        <v>294</v>
      </c>
      <c r="B24" s="139">
        <f t="shared" si="0"/>
        <v>7983</v>
      </c>
      <c r="C24" s="139">
        <f t="shared" si="1"/>
        <v>4174</v>
      </c>
      <c r="D24" s="139">
        <f t="shared" si="2"/>
        <v>3809</v>
      </c>
      <c r="E24" s="139"/>
      <c r="F24" s="139">
        <v>1389</v>
      </c>
      <c r="G24" s="139">
        <v>716</v>
      </c>
      <c r="H24" s="139">
        <v>673</v>
      </c>
      <c r="I24" s="139"/>
      <c r="J24" s="139">
        <v>1326</v>
      </c>
      <c r="K24" s="139">
        <v>692</v>
      </c>
      <c r="L24" s="139">
        <v>634</v>
      </c>
      <c r="M24" s="139"/>
      <c r="N24" s="139">
        <v>1335</v>
      </c>
      <c r="O24" s="139">
        <v>698</v>
      </c>
      <c r="P24" s="139">
        <v>637</v>
      </c>
      <c r="Q24" s="139"/>
      <c r="R24" s="139">
        <v>1378</v>
      </c>
      <c r="S24" s="139">
        <v>715</v>
      </c>
      <c r="T24" s="139">
        <v>663</v>
      </c>
      <c r="U24" s="139"/>
      <c r="V24" s="139">
        <v>1280</v>
      </c>
      <c r="W24" s="139">
        <v>674</v>
      </c>
      <c r="X24" s="139">
        <v>606</v>
      </c>
      <c r="Y24" s="139"/>
      <c r="Z24" s="139">
        <v>1275</v>
      </c>
      <c r="AA24" s="139">
        <v>679</v>
      </c>
      <c r="AB24" s="139">
        <v>596</v>
      </c>
      <c r="AC24" s="54"/>
    </row>
    <row r="25" spans="1:29" x14ac:dyDescent="0.25">
      <c r="A25" s="27" t="s">
        <v>295</v>
      </c>
      <c r="B25" s="139">
        <f t="shared" si="0"/>
        <v>12500</v>
      </c>
      <c r="C25" s="139">
        <f t="shared" si="1"/>
        <v>6454</v>
      </c>
      <c r="D25" s="139">
        <f t="shared" si="2"/>
        <v>6046</v>
      </c>
      <c r="E25" s="139"/>
      <c r="F25" s="139">
        <v>2098</v>
      </c>
      <c r="G25" s="139">
        <v>1096</v>
      </c>
      <c r="H25" s="139">
        <v>1002</v>
      </c>
      <c r="I25" s="139"/>
      <c r="J25" s="139">
        <v>2114</v>
      </c>
      <c r="K25" s="139">
        <v>1105</v>
      </c>
      <c r="L25" s="139">
        <v>1009</v>
      </c>
      <c r="M25" s="139"/>
      <c r="N25" s="139">
        <v>2110</v>
      </c>
      <c r="O25" s="139">
        <v>1136</v>
      </c>
      <c r="P25" s="139">
        <v>974</v>
      </c>
      <c r="Q25" s="139"/>
      <c r="R25" s="139">
        <v>2122</v>
      </c>
      <c r="S25" s="139">
        <v>1087</v>
      </c>
      <c r="T25" s="139">
        <v>1035</v>
      </c>
      <c r="U25" s="139"/>
      <c r="V25" s="139">
        <v>2123</v>
      </c>
      <c r="W25" s="139">
        <v>1068</v>
      </c>
      <c r="X25" s="139">
        <v>1055</v>
      </c>
      <c r="Y25" s="139"/>
      <c r="Z25" s="139">
        <v>1933</v>
      </c>
      <c r="AA25" s="139">
        <v>962</v>
      </c>
      <c r="AB25" s="139">
        <v>971</v>
      </c>
      <c r="AC25" s="54"/>
    </row>
    <row r="26" spans="1:29" x14ac:dyDescent="0.25">
      <c r="A26" s="27" t="s">
        <v>296</v>
      </c>
      <c r="B26" s="139">
        <f t="shared" si="0"/>
        <v>7350</v>
      </c>
      <c r="C26" s="139">
        <f t="shared" si="1"/>
        <v>3743</v>
      </c>
      <c r="D26" s="139">
        <f t="shared" si="2"/>
        <v>3607</v>
      </c>
      <c r="E26" s="139"/>
      <c r="F26" s="139">
        <v>1217</v>
      </c>
      <c r="G26" s="139">
        <v>611</v>
      </c>
      <c r="H26" s="139">
        <v>606</v>
      </c>
      <c r="I26" s="139"/>
      <c r="J26" s="139">
        <v>1201</v>
      </c>
      <c r="K26" s="139">
        <v>606</v>
      </c>
      <c r="L26" s="139">
        <v>595</v>
      </c>
      <c r="M26" s="139"/>
      <c r="N26" s="139">
        <v>1249</v>
      </c>
      <c r="O26" s="139">
        <v>624</v>
      </c>
      <c r="P26" s="139">
        <v>625</v>
      </c>
      <c r="Q26" s="139"/>
      <c r="R26" s="139">
        <v>1238</v>
      </c>
      <c r="S26" s="139">
        <v>650</v>
      </c>
      <c r="T26" s="139">
        <v>588</v>
      </c>
      <c r="U26" s="139"/>
      <c r="V26" s="139">
        <v>1274</v>
      </c>
      <c r="W26" s="139">
        <v>650</v>
      </c>
      <c r="X26" s="139">
        <v>624</v>
      </c>
      <c r="Y26" s="139"/>
      <c r="Z26" s="139">
        <v>1171</v>
      </c>
      <c r="AA26" s="139">
        <v>602</v>
      </c>
      <c r="AB26" s="139">
        <v>569</v>
      </c>
      <c r="AC26" s="54"/>
    </row>
    <row r="27" spans="1:29" x14ac:dyDescent="0.25">
      <c r="A27" s="27" t="s">
        <v>297</v>
      </c>
      <c r="B27" s="139">
        <f t="shared" si="0"/>
        <v>12107</v>
      </c>
      <c r="C27" s="139">
        <f t="shared" si="1"/>
        <v>6214</v>
      </c>
      <c r="D27" s="139">
        <f t="shared" si="2"/>
        <v>5893</v>
      </c>
      <c r="E27" s="139"/>
      <c r="F27" s="139">
        <v>2013</v>
      </c>
      <c r="G27" s="139">
        <v>1017</v>
      </c>
      <c r="H27" s="139">
        <v>996</v>
      </c>
      <c r="I27" s="139"/>
      <c r="J27" s="139">
        <v>2043</v>
      </c>
      <c r="K27" s="139">
        <v>1084</v>
      </c>
      <c r="L27" s="139">
        <v>959</v>
      </c>
      <c r="M27" s="139"/>
      <c r="N27" s="139">
        <v>1949</v>
      </c>
      <c r="O27" s="139">
        <v>1002</v>
      </c>
      <c r="P27" s="139">
        <v>947</v>
      </c>
      <c r="Q27" s="139"/>
      <c r="R27" s="139">
        <v>2078</v>
      </c>
      <c r="S27" s="139">
        <v>1080</v>
      </c>
      <c r="T27" s="139">
        <v>998</v>
      </c>
      <c r="U27" s="139"/>
      <c r="V27" s="139">
        <v>2018</v>
      </c>
      <c r="W27" s="139">
        <v>1012</v>
      </c>
      <c r="X27" s="139">
        <v>1006</v>
      </c>
      <c r="Y27" s="139"/>
      <c r="Z27" s="139">
        <v>2006</v>
      </c>
      <c r="AA27" s="139">
        <v>1019</v>
      </c>
      <c r="AB27" s="139">
        <v>987</v>
      </c>
      <c r="AC27" s="54"/>
    </row>
    <row r="28" spans="1:29" x14ac:dyDescent="0.25">
      <c r="A28" s="27" t="s">
        <v>298</v>
      </c>
      <c r="B28" s="139">
        <f t="shared" si="0"/>
        <v>6284</v>
      </c>
      <c r="C28" s="139">
        <f t="shared" si="1"/>
        <v>3167</v>
      </c>
      <c r="D28" s="139">
        <f t="shared" si="2"/>
        <v>3117</v>
      </c>
      <c r="E28" s="139"/>
      <c r="F28" s="139">
        <v>1091</v>
      </c>
      <c r="G28" s="139">
        <v>521</v>
      </c>
      <c r="H28" s="139">
        <v>570</v>
      </c>
      <c r="I28" s="139"/>
      <c r="J28" s="139">
        <v>1049</v>
      </c>
      <c r="K28" s="139">
        <v>536</v>
      </c>
      <c r="L28" s="139">
        <v>513</v>
      </c>
      <c r="M28" s="139"/>
      <c r="N28" s="139">
        <v>1029</v>
      </c>
      <c r="O28" s="139">
        <v>524</v>
      </c>
      <c r="P28" s="139">
        <v>505</v>
      </c>
      <c r="Q28" s="139"/>
      <c r="R28" s="139">
        <v>1051</v>
      </c>
      <c r="S28" s="139">
        <v>542</v>
      </c>
      <c r="T28" s="139">
        <v>509</v>
      </c>
      <c r="U28" s="139"/>
      <c r="V28" s="139">
        <v>1018</v>
      </c>
      <c r="W28" s="139">
        <v>522</v>
      </c>
      <c r="X28" s="139">
        <v>496</v>
      </c>
      <c r="Y28" s="139"/>
      <c r="Z28" s="139">
        <v>1046</v>
      </c>
      <c r="AA28" s="139">
        <v>522</v>
      </c>
      <c r="AB28" s="139">
        <v>524</v>
      </c>
      <c r="AC28" s="54"/>
    </row>
    <row r="29" spans="1:29" x14ac:dyDescent="0.25">
      <c r="A29" s="27" t="s">
        <v>299</v>
      </c>
      <c r="B29" s="139">
        <f t="shared" si="0"/>
        <v>13665</v>
      </c>
      <c r="C29" s="139">
        <f t="shared" si="1"/>
        <v>7014</v>
      </c>
      <c r="D29" s="139">
        <f t="shared" si="2"/>
        <v>6651</v>
      </c>
      <c r="E29" s="139"/>
      <c r="F29" s="139">
        <v>2473</v>
      </c>
      <c r="G29" s="139">
        <v>1220</v>
      </c>
      <c r="H29" s="139">
        <v>1253</v>
      </c>
      <c r="I29" s="139"/>
      <c r="J29" s="139">
        <v>2240</v>
      </c>
      <c r="K29" s="139">
        <v>1153</v>
      </c>
      <c r="L29" s="139">
        <v>1087</v>
      </c>
      <c r="M29" s="139"/>
      <c r="N29" s="139">
        <v>2236</v>
      </c>
      <c r="O29" s="139">
        <v>1125</v>
      </c>
      <c r="P29" s="139">
        <v>1111</v>
      </c>
      <c r="Q29" s="139"/>
      <c r="R29" s="139">
        <v>2304</v>
      </c>
      <c r="S29" s="139">
        <v>1224</v>
      </c>
      <c r="T29" s="139">
        <v>1080</v>
      </c>
      <c r="U29" s="139"/>
      <c r="V29" s="139">
        <v>2213</v>
      </c>
      <c r="W29" s="139">
        <v>1160</v>
      </c>
      <c r="X29" s="139">
        <v>1053</v>
      </c>
      <c r="Y29" s="139"/>
      <c r="Z29" s="139">
        <v>2199</v>
      </c>
      <c r="AA29" s="139">
        <v>1132</v>
      </c>
      <c r="AB29" s="139">
        <v>1067</v>
      </c>
      <c r="AC29" s="54"/>
    </row>
    <row r="30" spans="1:29" x14ac:dyDescent="0.25">
      <c r="A30" s="27" t="s">
        <v>300</v>
      </c>
      <c r="B30" s="139">
        <f t="shared" si="0"/>
        <v>13268</v>
      </c>
      <c r="C30" s="139">
        <f t="shared" si="1"/>
        <v>6827</v>
      </c>
      <c r="D30" s="139">
        <f t="shared" si="2"/>
        <v>6441</v>
      </c>
      <c r="E30" s="139"/>
      <c r="F30" s="139">
        <v>2448</v>
      </c>
      <c r="G30" s="139">
        <v>1287</v>
      </c>
      <c r="H30" s="139">
        <v>1161</v>
      </c>
      <c r="I30" s="139"/>
      <c r="J30" s="139">
        <v>2194</v>
      </c>
      <c r="K30" s="139">
        <v>1108</v>
      </c>
      <c r="L30" s="139">
        <v>1086</v>
      </c>
      <c r="M30" s="139"/>
      <c r="N30" s="139">
        <v>2100</v>
      </c>
      <c r="O30" s="139">
        <v>1088</v>
      </c>
      <c r="P30" s="139">
        <v>1012</v>
      </c>
      <c r="Q30" s="139"/>
      <c r="R30" s="139">
        <v>2179</v>
      </c>
      <c r="S30" s="139">
        <v>1087</v>
      </c>
      <c r="T30" s="139">
        <v>1092</v>
      </c>
      <c r="U30" s="139"/>
      <c r="V30" s="139">
        <v>2261</v>
      </c>
      <c r="W30" s="139">
        <v>1160</v>
      </c>
      <c r="X30" s="139">
        <v>1101</v>
      </c>
      <c r="Y30" s="139"/>
      <c r="Z30" s="139">
        <v>2086</v>
      </c>
      <c r="AA30" s="139">
        <v>1097</v>
      </c>
      <c r="AB30" s="139">
        <v>989</v>
      </c>
      <c r="AC30" s="54"/>
    </row>
    <row r="31" spans="1:29" x14ac:dyDescent="0.25">
      <c r="A31" s="27" t="s">
        <v>301</v>
      </c>
      <c r="B31" s="139">
        <f t="shared" si="0"/>
        <v>7987</v>
      </c>
      <c r="C31" s="139">
        <f t="shared" si="1"/>
        <v>4075</v>
      </c>
      <c r="D31" s="139">
        <f t="shared" si="2"/>
        <v>3912</v>
      </c>
      <c r="E31" s="139"/>
      <c r="F31" s="139">
        <v>1359</v>
      </c>
      <c r="G31" s="139">
        <v>689</v>
      </c>
      <c r="H31" s="139">
        <v>670</v>
      </c>
      <c r="I31" s="139"/>
      <c r="J31" s="139">
        <v>1350</v>
      </c>
      <c r="K31" s="139">
        <v>658</v>
      </c>
      <c r="L31" s="139">
        <v>692</v>
      </c>
      <c r="M31" s="139"/>
      <c r="N31" s="139">
        <v>1295</v>
      </c>
      <c r="O31" s="139">
        <v>655</v>
      </c>
      <c r="P31" s="139">
        <v>640</v>
      </c>
      <c r="Q31" s="139"/>
      <c r="R31" s="139">
        <v>1340</v>
      </c>
      <c r="S31" s="139">
        <v>681</v>
      </c>
      <c r="T31" s="139">
        <v>659</v>
      </c>
      <c r="U31" s="139"/>
      <c r="V31" s="139">
        <v>1316</v>
      </c>
      <c r="W31" s="139">
        <v>694</v>
      </c>
      <c r="X31" s="139">
        <v>622</v>
      </c>
      <c r="Y31" s="139"/>
      <c r="Z31" s="139">
        <v>1327</v>
      </c>
      <c r="AA31" s="139">
        <v>698</v>
      </c>
      <c r="AB31" s="139">
        <v>629</v>
      </c>
      <c r="AC31" s="54"/>
    </row>
    <row r="32" spans="1:29" x14ac:dyDescent="0.25">
      <c r="A32" s="27" t="s">
        <v>302</v>
      </c>
      <c r="B32" s="139">
        <f t="shared" si="0"/>
        <v>8101</v>
      </c>
      <c r="C32" s="139">
        <f t="shared" si="1"/>
        <v>4253</v>
      </c>
      <c r="D32" s="139">
        <f t="shared" si="2"/>
        <v>3848</v>
      </c>
      <c r="E32" s="139"/>
      <c r="F32" s="139">
        <v>1364</v>
      </c>
      <c r="G32" s="139">
        <v>711</v>
      </c>
      <c r="H32" s="139">
        <v>653</v>
      </c>
      <c r="I32" s="139"/>
      <c r="J32" s="139">
        <v>1403</v>
      </c>
      <c r="K32" s="139">
        <v>754</v>
      </c>
      <c r="L32" s="139">
        <v>649</v>
      </c>
      <c r="M32" s="139"/>
      <c r="N32" s="139">
        <v>1295</v>
      </c>
      <c r="O32" s="139">
        <v>687</v>
      </c>
      <c r="P32" s="139">
        <v>608</v>
      </c>
      <c r="Q32" s="139"/>
      <c r="R32" s="139">
        <v>1373</v>
      </c>
      <c r="S32" s="139">
        <v>727</v>
      </c>
      <c r="T32" s="139">
        <v>646</v>
      </c>
      <c r="U32" s="139"/>
      <c r="V32" s="139">
        <v>1355</v>
      </c>
      <c r="W32" s="139">
        <v>700</v>
      </c>
      <c r="X32" s="139">
        <v>655</v>
      </c>
      <c r="Y32" s="139"/>
      <c r="Z32" s="139">
        <v>1311</v>
      </c>
      <c r="AA32" s="139">
        <v>674</v>
      </c>
      <c r="AB32" s="139">
        <v>637</v>
      </c>
      <c r="AC32" s="54"/>
    </row>
    <row r="33" spans="1:29" x14ac:dyDescent="0.25">
      <c r="A33" s="27" t="s">
        <v>303</v>
      </c>
      <c r="B33" s="139">
        <f t="shared" si="0"/>
        <v>3410</v>
      </c>
      <c r="C33" s="139">
        <f t="shared" si="1"/>
        <v>1805</v>
      </c>
      <c r="D33" s="139">
        <f t="shared" si="2"/>
        <v>1605</v>
      </c>
      <c r="E33" s="139"/>
      <c r="F33" s="139">
        <v>629</v>
      </c>
      <c r="G33" s="139">
        <v>337</v>
      </c>
      <c r="H33" s="139">
        <v>292</v>
      </c>
      <c r="I33" s="139"/>
      <c r="J33" s="139">
        <v>563</v>
      </c>
      <c r="K33" s="139">
        <v>301</v>
      </c>
      <c r="L33" s="139">
        <v>262</v>
      </c>
      <c r="M33" s="139"/>
      <c r="N33" s="139">
        <v>535</v>
      </c>
      <c r="O33" s="139">
        <v>285</v>
      </c>
      <c r="P33" s="139">
        <v>250</v>
      </c>
      <c r="Q33" s="139"/>
      <c r="R33" s="139">
        <v>613</v>
      </c>
      <c r="S33" s="139">
        <v>325</v>
      </c>
      <c r="T33" s="139">
        <v>288</v>
      </c>
      <c r="U33" s="139"/>
      <c r="V33" s="139">
        <v>545</v>
      </c>
      <c r="W33" s="139">
        <v>296</v>
      </c>
      <c r="X33" s="139">
        <v>249</v>
      </c>
      <c r="Y33" s="139"/>
      <c r="Z33" s="139">
        <v>525</v>
      </c>
      <c r="AA33" s="139">
        <v>261</v>
      </c>
      <c r="AB33" s="139">
        <v>264</v>
      </c>
      <c r="AC33" s="54"/>
    </row>
    <row r="34" spans="1:29" x14ac:dyDescent="0.25">
      <c r="A34" s="27" t="s">
        <v>304</v>
      </c>
      <c r="B34" s="139">
        <f t="shared" si="0"/>
        <v>24255</v>
      </c>
      <c r="C34" s="139">
        <f t="shared" si="1"/>
        <v>12386</v>
      </c>
      <c r="D34" s="139">
        <f t="shared" si="2"/>
        <v>11869</v>
      </c>
      <c r="E34" s="139"/>
      <c r="F34" s="139">
        <v>4081</v>
      </c>
      <c r="G34" s="139">
        <v>2020</v>
      </c>
      <c r="H34" s="139">
        <v>2061</v>
      </c>
      <c r="I34" s="139"/>
      <c r="J34" s="139">
        <v>3948</v>
      </c>
      <c r="K34" s="139">
        <v>2017</v>
      </c>
      <c r="L34" s="139">
        <v>1931</v>
      </c>
      <c r="M34" s="139"/>
      <c r="N34" s="139">
        <v>3881</v>
      </c>
      <c r="O34" s="139">
        <v>1981</v>
      </c>
      <c r="P34" s="139">
        <v>1900</v>
      </c>
      <c r="Q34" s="139"/>
      <c r="R34" s="139">
        <v>4188</v>
      </c>
      <c r="S34" s="139">
        <v>2121</v>
      </c>
      <c r="T34" s="139">
        <v>2067</v>
      </c>
      <c r="U34" s="139"/>
      <c r="V34" s="139">
        <v>4097</v>
      </c>
      <c r="W34" s="139">
        <v>2147</v>
      </c>
      <c r="X34" s="139">
        <v>1950</v>
      </c>
      <c r="Y34" s="139"/>
      <c r="Z34" s="139">
        <v>4060</v>
      </c>
      <c r="AA34" s="139">
        <v>2100</v>
      </c>
      <c r="AB34" s="139">
        <v>1960</v>
      </c>
      <c r="AC34" s="54"/>
    </row>
    <row r="35" spans="1:29" x14ac:dyDescent="0.25">
      <c r="A35" s="27" t="s">
        <v>305</v>
      </c>
      <c r="B35" s="139">
        <f t="shared" si="0"/>
        <v>19999</v>
      </c>
      <c r="C35" s="139">
        <f t="shared" si="1"/>
        <v>10244</v>
      </c>
      <c r="D35" s="139">
        <f t="shared" si="2"/>
        <v>9755</v>
      </c>
      <c r="E35" s="333"/>
      <c r="F35" s="333">
        <v>3427</v>
      </c>
      <c r="G35" s="333">
        <v>1799</v>
      </c>
      <c r="H35" s="333">
        <v>1628</v>
      </c>
      <c r="I35" s="333"/>
      <c r="J35" s="333">
        <v>3263</v>
      </c>
      <c r="K35" s="333">
        <v>1687</v>
      </c>
      <c r="L35" s="333">
        <v>1576</v>
      </c>
      <c r="M35" s="333"/>
      <c r="N35" s="333">
        <v>3269</v>
      </c>
      <c r="O35" s="333">
        <v>1654</v>
      </c>
      <c r="P35" s="333">
        <v>1615</v>
      </c>
      <c r="Q35" s="333"/>
      <c r="R35" s="333">
        <v>3375</v>
      </c>
      <c r="S35" s="333">
        <v>1729</v>
      </c>
      <c r="T35" s="333">
        <v>1646</v>
      </c>
      <c r="U35" s="333"/>
      <c r="V35" s="333">
        <v>3457</v>
      </c>
      <c r="W35" s="333">
        <v>1768</v>
      </c>
      <c r="X35" s="333">
        <v>1689</v>
      </c>
      <c r="Y35" s="333"/>
      <c r="Z35" s="333">
        <v>3208</v>
      </c>
      <c r="AA35" s="333">
        <v>1607</v>
      </c>
      <c r="AB35" s="333">
        <v>1601</v>
      </c>
      <c r="AC35" s="54"/>
    </row>
    <row r="36" spans="1:29" ht="13.5" thickBot="1" x14ac:dyDescent="0.3">
      <c r="A36" s="32" t="s">
        <v>306</v>
      </c>
      <c r="B36" s="139">
        <f t="shared" si="0"/>
        <v>4066</v>
      </c>
      <c r="C36" s="139">
        <f t="shared" si="1"/>
        <v>2091</v>
      </c>
      <c r="D36" s="139">
        <f t="shared" si="2"/>
        <v>1975</v>
      </c>
      <c r="E36" s="334"/>
      <c r="F36" s="334">
        <v>751</v>
      </c>
      <c r="G36" s="334">
        <v>391</v>
      </c>
      <c r="H36" s="334">
        <v>360</v>
      </c>
      <c r="I36" s="334"/>
      <c r="J36" s="334">
        <v>702</v>
      </c>
      <c r="K36" s="334">
        <v>373</v>
      </c>
      <c r="L36" s="334">
        <v>329</v>
      </c>
      <c r="M36" s="334"/>
      <c r="N36" s="334">
        <v>690</v>
      </c>
      <c r="O36" s="334">
        <v>352</v>
      </c>
      <c r="P36" s="334">
        <v>338</v>
      </c>
      <c r="Q36" s="334"/>
      <c r="R36" s="334">
        <v>712</v>
      </c>
      <c r="S36" s="334">
        <v>365</v>
      </c>
      <c r="T36" s="334">
        <v>347</v>
      </c>
      <c r="U36" s="334"/>
      <c r="V36" s="334">
        <v>599</v>
      </c>
      <c r="W36" s="334">
        <v>290</v>
      </c>
      <c r="X36" s="334">
        <v>309</v>
      </c>
      <c r="Y36" s="334"/>
      <c r="Z36" s="334">
        <v>612</v>
      </c>
      <c r="AA36" s="334">
        <v>320</v>
      </c>
      <c r="AB36" s="334">
        <v>292</v>
      </c>
      <c r="AC36" s="54"/>
    </row>
    <row r="37" spans="1:29"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202"/>
      <c r="Z37" s="8"/>
      <c r="AA37" s="8"/>
      <c r="AB37" s="8"/>
      <c r="AC37" s="54"/>
    </row>
    <row r="38" spans="1:29" x14ac:dyDescent="0.25">
      <c r="AC38" s="54"/>
    </row>
    <row r="39" spans="1:29" x14ac:dyDescent="0.25">
      <c r="AC39" s="54"/>
    </row>
    <row r="40" spans="1:29" x14ac:dyDescent="0.25">
      <c r="D40" s="60"/>
      <c r="E40" s="8"/>
      <c r="F40" s="8"/>
      <c r="G40" s="8"/>
      <c r="H40" s="8"/>
      <c r="AC40" s="54"/>
    </row>
    <row r="41" spans="1:29" x14ac:dyDescent="0.25">
      <c r="D41" s="8"/>
      <c r="E41" s="8"/>
      <c r="F41" s="8"/>
      <c r="G41" s="8"/>
      <c r="H41" s="8"/>
      <c r="AC41" s="202"/>
    </row>
    <row r="42" spans="1:29" x14ac:dyDescent="0.25">
      <c r="D42" s="202"/>
      <c r="E42" s="8"/>
      <c r="F42" s="8"/>
      <c r="G42" s="8"/>
      <c r="H42" s="8"/>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6">
    <cfRule type="cellIs" dxfId="253" priority="1" operator="equal">
      <formula>0</formula>
    </cfRule>
  </conditionalFormatting>
  <hyperlinks>
    <hyperlink ref="AC2" location="Contenido!A1" display="Contenido" xr:uid="{90E05007-CC4A-4635-A839-D91CFBF0985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AD4C0-1584-4910-9D56-18E5D6525061}">
  <sheetPr>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349</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345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6.149999999999999" customHeight="1" x14ac:dyDescent="0.25">
      <c r="A7" s="438"/>
      <c r="B7" s="116" t="s">
        <v>188</v>
      </c>
      <c r="C7" s="116" t="s">
        <v>258</v>
      </c>
      <c r="D7" s="116" t="s">
        <v>259</v>
      </c>
      <c r="E7" s="114"/>
      <c r="F7" s="116" t="s">
        <v>188</v>
      </c>
      <c r="G7" s="116" t="s">
        <v>258</v>
      </c>
      <c r="H7" s="116" t="s">
        <v>259</v>
      </c>
      <c r="I7" s="114"/>
      <c r="J7" s="116" t="s">
        <v>188</v>
      </c>
      <c r="K7" s="116" t="s">
        <v>258</v>
      </c>
      <c r="L7" s="116" t="s">
        <v>259</v>
      </c>
      <c r="M7" s="114"/>
      <c r="N7" s="116" t="s">
        <v>188</v>
      </c>
      <c r="O7" s="116" t="s">
        <v>258</v>
      </c>
      <c r="P7" s="116" t="s">
        <v>259</v>
      </c>
      <c r="Q7" s="114"/>
      <c r="R7" s="116" t="s">
        <v>188</v>
      </c>
      <c r="S7" s="116" t="s">
        <v>258</v>
      </c>
      <c r="T7" s="116" t="s">
        <v>259</v>
      </c>
      <c r="U7" s="114"/>
      <c r="V7" s="116" t="s">
        <v>188</v>
      </c>
      <c r="W7" s="116" t="s">
        <v>258</v>
      </c>
      <c r="X7" s="116" t="s">
        <v>259</v>
      </c>
      <c r="Y7" s="114"/>
      <c r="Z7" s="116" t="s">
        <v>188</v>
      </c>
      <c r="AA7" s="116" t="s">
        <v>258</v>
      </c>
      <c r="AB7" s="116"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138">
        <f>SUM(B10:B36)</f>
        <v>381114</v>
      </c>
      <c r="C9" s="138">
        <f>SUM(C10:C36)</f>
        <v>195485</v>
      </c>
      <c r="D9" s="138">
        <f>SUM(D10:D36)</f>
        <v>185629</v>
      </c>
      <c r="E9" s="138"/>
      <c r="F9" s="138">
        <f>SUM(F10:F36)</f>
        <v>65082</v>
      </c>
      <c r="G9" s="138">
        <f>SUM(G10:G36)</f>
        <v>33382</v>
      </c>
      <c r="H9" s="138">
        <f>SUM(H10:H36)</f>
        <v>31700</v>
      </c>
      <c r="I9" s="138"/>
      <c r="J9" s="138">
        <f>SUM(J10:J36)</f>
        <v>62599</v>
      </c>
      <c r="K9" s="138">
        <f>SUM(K10:K36)</f>
        <v>32283</v>
      </c>
      <c r="L9" s="138">
        <f>SUM(L10:L36)</f>
        <v>30316</v>
      </c>
      <c r="M9" s="138"/>
      <c r="N9" s="138">
        <f>SUM(N10:N36)</f>
        <v>61789</v>
      </c>
      <c r="O9" s="138">
        <f>SUM(O10:O36)</f>
        <v>31597</v>
      </c>
      <c r="P9" s="138">
        <f>SUM(P10:P36)</f>
        <v>30192</v>
      </c>
      <c r="Q9" s="138"/>
      <c r="R9" s="138">
        <f>SUM(R10:R36)</f>
        <v>65000</v>
      </c>
      <c r="S9" s="138">
        <f>SUM(S10:S36)</f>
        <v>33375</v>
      </c>
      <c r="T9" s="138">
        <f>SUM(T10:T36)</f>
        <v>31625</v>
      </c>
      <c r="U9" s="138"/>
      <c r="V9" s="138">
        <f>SUM(V10:V36)</f>
        <v>64547</v>
      </c>
      <c r="W9" s="138">
        <f>SUM(W10:W36)</f>
        <v>33006</v>
      </c>
      <c r="X9" s="138">
        <f>SUM(X10:X36)</f>
        <v>31541</v>
      </c>
      <c r="Y9" s="138"/>
      <c r="Z9" s="138">
        <f>SUM(Z10:Z36)</f>
        <v>62097</v>
      </c>
      <c r="AA9" s="138">
        <f>SUM(AA10:AA36)</f>
        <v>31842</v>
      </c>
      <c r="AB9" s="138">
        <f>SUM(AB10:AB36)</f>
        <v>30255</v>
      </c>
      <c r="AC9" s="5"/>
    </row>
    <row r="10" spans="1:29" x14ac:dyDescent="0.25">
      <c r="A10" s="27" t="s">
        <v>280</v>
      </c>
      <c r="B10" s="139">
        <f t="shared" ref="B10:B36" si="0">+F10+J10+N10+R10+V10+Z10</f>
        <v>20357</v>
      </c>
      <c r="C10" s="139">
        <f t="shared" ref="C10:C36" si="1">+G10+K10+O10+S10+W10+AA10</f>
        <v>10428</v>
      </c>
      <c r="D10" s="139">
        <f t="shared" ref="D10:D36" si="2">+B10-C10</f>
        <v>9929</v>
      </c>
      <c r="E10" s="139"/>
      <c r="F10" s="139">
        <v>3406</v>
      </c>
      <c r="G10" s="139">
        <v>1805</v>
      </c>
      <c r="H10" s="139">
        <v>1601</v>
      </c>
      <c r="I10" s="139"/>
      <c r="J10" s="139">
        <v>3302</v>
      </c>
      <c r="K10" s="139">
        <v>1687</v>
      </c>
      <c r="L10" s="139">
        <v>1615</v>
      </c>
      <c r="M10" s="139"/>
      <c r="N10" s="139">
        <v>3316</v>
      </c>
      <c r="O10" s="139">
        <v>1646</v>
      </c>
      <c r="P10" s="139">
        <v>1670</v>
      </c>
      <c r="Q10" s="139"/>
      <c r="R10" s="139">
        <v>3440</v>
      </c>
      <c r="S10" s="139">
        <v>1798</v>
      </c>
      <c r="T10" s="139">
        <v>1642</v>
      </c>
      <c r="U10" s="139"/>
      <c r="V10" s="139">
        <v>3523</v>
      </c>
      <c r="W10" s="139">
        <v>1729</v>
      </c>
      <c r="X10" s="139">
        <v>1794</v>
      </c>
      <c r="Y10" s="139"/>
      <c r="Z10" s="139">
        <v>3370</v>
      </c>
      <c r="AA10" s="139">
        <v>1763</v>
      </c>
      <c r="AB10" s="139">
        <v>1607</v>
      </c>
      <c r="AC10" s="5"/>
    </row>
    <row r="11" spans="1:29" x14ac:dyDescent="0.25">
      <c r="A11" s="27" t="s">
        <v>281</v>
      </c>
      <c r="B11" s="139">
        <f t="shared" si="0"/>
        <v>16465</v>
      </c>
      <c r="C11" s="139">
        <f t="shared" si="1"/>
        <v>8419</v>
      </c>
      <c r="D11" s="139">
        <f t="shared" si="2"/>
        <v>8046</v>
      </c>
      <c r="E11" s="139"/>
      <c r="F11" s="139">
        <v>2635</v>
      </c>
      <c r="G11" s="139">
        <v>1310</v>
      </c>
      <c r="H11" s="139">
        <v>1325</v>
      </c>
      <c r="I11" s="139"/>
      <c r="J11" s="139">
        <v>2608</v>
      </c>
      <c r="K11" s="139">
        <v>1339</v>
      </c>
      <c r="L11" s="139">
        <v>1269</v>
      </c>
      <c r="M11" s="139"/>
      <c r="N11" s="139">
        <v>2653</v>
      </c>
      <c r="O11" s="139">
        <v>1381</v>
      </c>
      <c r="P11" s="139">
        <v>1272</v>
      </c>
      <c r="Q11" s="139"/>
      <c r="R11" s="139">
        <v>2875</v>
      </c>
      <c r="S11" s="139">
        <v>1484</v>
      </c>
      <c r="T11" s="139">
        <v>1391</v>
      </c>
      <c r="U11" s="139"/>
      <c r="V11" s="139">
        <v>2946</v>
      </c>
      <c r="W11" s="139">
        <v>1524</v>
      </c>
      <c r="X11" s="139">
        <v>1422</v>
      </c>
      <c r="Y11" s="139"/>
      <c r="Z11" s="139">
        <v>2748</v>
      </c>
      <c r="AA11" s="139">
        <v>1381</v>
      </c>
      <c r="AB11" s="139">
        <v>1367</v>
      </c>
    </row>
    <row r="12" spans="1:29" x14ac:dyDescent="0.25">
      <c r="A12" s="27" t="s">
        <v>282</v>
      </c>
      <c r="B12" s="139">
        <f t="shared" si="0"/>
        <v>17493</v>
      </c>
      <c r="C12" s="139">
        <f t="shared" si="1"/>
        <v>9027</v>
      </c>
      <c r="D12" s="139">
        <f t="shared" si="2"/>
        <v>8466</v>
      </c>
      <c r="E12" s="139"/>
      <c r="F12" s="139">
        <v>3009</v>
      </c>
      <c r="G12" s="139">
        <v>1575</v>
      </c>
      <c r="H12" s="139">
        <v>1434</v>
      </c>
      <c r="I12" s="139"/>
      <c r="J12" s="139">
        <v>2991</v>
      </c>
      <c r="K12" s="139">
        <v>1531</v>
      </c>
      <c r="L12" s="139">
        <v>1460</v>
      </c>
      <c r="M12" s="139"/>
      <c r="N12" s="139">
        <v>2771</v>
      </c>
      <c r="O12" s="139">
        <v>1396</v>
      </c>
      <c r="P12" s="139">
        <v>1375</v>
      </c>
      <c r="Q12" s="139"/>
      <c r="R12" s="139">
        <v>2971</v>
      </c>
      <c r="S12" s="139">
        <v>1528</v>
      </c>
      <c r="T12" s="139">
        <v>1443</v>
      </c>
      <c r="U12" s="139"/>
      <c r="V12" s="139">
        <v>2913</v>
      </c>
      <c r="W12" s="139">
        <v>1527</v>
      </c>
      <c r="X12" s="139">
        <v>1386</v>
      </c>
      <c r="Y12" s="139"/>
      <c r="Z12" s="139">
        <v>2838</v>
      </c>
      <c r="AA12" s="139">
        <v>1470</v>
      </c>
      <c r="AB12" s="139">
        <v>1368</v>
      </c>
    </row>
    <row r="13" spans="1:29" x14ac:dyDescent="0.25">
      <c r="A13" s="27" t="s">
        <v>283</v>
      </c>
      <c r="B13" s="139">
        <f t="shared" si="0"/>
        <v>21381</v>
      </c>
      <c r="C13" s="139">
        <f t="shared" si="1"/>
        <v>10817</v>
      </c>
      <c r="D13" s="139">
        <f t="shared" si="2"/>
        <v>10564</v>
      </c>
      <c r="E13" s="139"/>
      <c r="F13" s="139">
        <v>3559</v>
      </c>
      <c r="G13" s="139">
        <v>1804</v>
      </c>
      <c r="H13" s="139">
        <v>1755</v>
      </c>
      <c r="I13" s="139"/>
      <c r="J13" s="139">
        <v>3456</v>
      </c>
      <c r="K13" s="139">
        <v>1776</v>
      </c>
      <c r="L13" s="139">
        <v>1680</v>
      </c>
      <c r="M13" s="139"/>
      <c r="N13" s="139">
        <v>3446</v>
      </c>
      <c r="O13" s="139">
        <v>1757</v>
      </c>
      <c r="P13" s="139">
        <v>1689</v>
      </c>
      <c r="Q13" s="139"/>
      <c r="R13" s="139">
        <v>3642</v>
      </c>
      <c r="S13" s="139">
        <v>1823</v>
      </c>
      <c r="T13" s="139">
        <v>1819</v>
      </c>
      <c r="U13" s="139"/>
      <c r="V13" s="139">
        <v>3700</v>
      </c>
      <c r="W13" s="139">
        <v>1890</v>
      </c>
      <c r="X13" s="139">
        <v>1810</v>
      </c>
      <c r="Y13" s="139"/>
      <c r="Z13" s="139">
        <v>3578</v>
      </c>
      <c r="AA13" s="139">
        <v>1767</v>
      </c>
      <c r="AB13" s="139">
        <v>1811</v>
      </c>
    </row>
    <row r="14" spans="1:29" x14ac:dyDescent="0.25">
      <c r="A14" s="27" t="s">
        <v>284</v>
      </c>
      <c r="B14" s="139">
        <f t="shared" si="0"/>
        <v>5366</v>
      </c>
      <c r="C14" s="139">
        <f t="shared" si="1"/>
        <v>2761</v>
      </c>
      <c r="D14" s="139">
        <f t="shared" si="2"/>
        <v>2605</v>
      </c>
      <c r="E14" s="139"/>
      <c r="F14" s="139">
        <v>884</v>
      </c>
      <c r="G14" s="139">
        <v>458</v>
      </c>
      <c r="H14" s="139">
        <v>426</v>
      </c>
      <c r="I14" s="139"/>
      <c r="J14" s="139">
        <v>854</v>
      </c>
      <c r="K14" s="139">
        <v>438</v>
      </c>
      <c r="L14" s="139">
        <v>416</v>
      </c>
      <c r="M14" s="139"/>
      <c r="N14" s="139">
        <v>890</v>
      </c>
      <c r="O14" s="139">
        <v>437</v>
      </c>
      <c r="P14" s="139">
        <v>453</v>
      </c>
      <c r="Q14" s="139"/>
      <c r="R14" s="139">
        <v>915</v>
      </c>
      <c r="S14" s="139">
        <v>494</v>
      </c>
      <c r="T14" s="139">
        <v>421</v>
      </c>
      <c r="U14" s="139"/>
      <c r="V14" s="139">
        <v>906</v>
      </c>
      <c r="W14" s="139">
        <v>461</v>
      </c>
      <c r="X14" s="139">
        <v>445</v>
      </c>
      <c r="Y14" s="139"/>
      <c r="Z14" s="139">
        <v>917</v>
      </c>
      <c r="AA14" s="139">
        <v>473</v>
      </c>
      <c r="AB14" s="139">
        <v>444</v>
      </c>
      <c r="AC14" s="54"/>
    </row>
    <row r="15" spans="1:29" x14ac:dyDescent="0.25">
      <c r="A15" s="27" t="s">
        <v>285</v>
      </c>
      <c r="B15" s="139">
        <f t="shared" si="0"/>
        <v>13459</v>
      </c>
      <c r="C15" s="139">
        <f t="shared" si="1"/>
        <v>6817</v>
      </c>
      <c r="D15" s="139">
        <f t="shared" si="2"/>
        <v>6642</v>
      </c>
      <c r="E15" s="139"/>
      <c r="F15" s="139">
        <v>2275</v>
      </c>
      <c r="G15" s="139">
        <v>1170</v>
      </c>
      <c r="H15" s="139">
        <v>1105</v>
      </c>
      <c r="I15" s="139"/>
      <c r="J15" s="139">
        <v>2228</v>
      </c>
      <c r="K15" s="139">
        <v>1150</v>
      </c>
      <c r="L15" s="139">
        <v>1078</v>
      </c>
      <c r="M15" s="139"/>
      <c r="N15" s="139">
        <v>2193</v>
      </c>
      <c r="O15" s="139">
        <v>1107</v>
      </c>
      <c r="P15" s="139">
        <v>1086</v>
      </c>
      <c r="Q15" s="139"/>
      <c r="R15" s="139">
        <v>2313</v>
      </c>
      <c r="S15" s="139">
        <v>1165</v>
      </c>
      <c r="T15" s="139">
        <v>1148</v>
      </c>
      <c r="U15" s="139"/>
      <c r="V15" s="139">
        <v>2327</v>
      </c>
      <c r="W15" s="139">
        <v>1151</v>
      </c>
      <c r="X15" s="139">
        <v>1176</v>
      </c>
      <c r="Y15" s="139"/>
      <c r="Z15" s="139">
        <v>2123</v>
      </c>
      <c r="AA15" s="139">
        <v>1074</v>
      </c>
      <c r="AB15" s="139">
        <v>1049</v>
      </c>
      <c r="AC15" s="54"/>
    </row>
    <row r="16" spans="1:29" x14ac:dyDescent="0.25">
      <c r="A16" s="27" t="s">
        <v>286</v>
      </c>
      <c r="B16" s="139">
        <f t="shared" si="0"/>
        <v>3347</v>
      </c>
      <c r="C16" s="139">
        <f t="shared" si="1"/>
        <v>1691</v>
      </c>
      <c r="D16" s="139">
        <f t="shared" si="2"/>
        <v>1656</v>
      </c>
      <c r="E16" s="139"/>
      <c r="F16" s="139">
        <v>593</v>
      </c>
      <c r="G16" s="139">
        <v>284</v>
      </c>
      <c r="H16" s="139">
        <v>309</v>
      </c>
      <c r="I16" s="139"/>
      <c r="J16" s="139">
        <v>556</v>
      </c>
      <c r="K16" s="139">
        <v>282</v>
      </c>
      <c r="L16" s="139">
        <v>274</v>
      </c>
      <c r="M16" s="139"/>
      <c r="N16" s="139">
        <v>558</v>
      </c>
      <c r="O16" s="139">
        <v>294</v>
      </c>
      <c r="P16" s="139">
        <v>264</v>
      </c>
      <c r="Q16" s="139"/>
      <c r="R16" s="139">
        <v>555</v>
      </c>
      <c r="S16" s="139">
        <v>266</v>
      </c>
      <c r="T16" s="139">
        <v>289</v>
      </c>
      <c r="U16" s="139"/>
      <c r="V16" s="139">
        <v>528</v>
      </c>
      <c r="W16" s="139">
        <v>283</v>
      </c>
      <c r="X16" s="139">
        <v>245</v>
      </c>
      <c r="Y16" s="139"/>
      <c r="Z16" s="139">
        <v>557</v>
      </c>
      <c r="AA16" s="139">
        <v>282</v>
      </c>
      <c r="AB16" s="139">
        <v>275</v>
      </c>
      <c r="AC16" s="54"/>
    </row>
    <row r="17" spans="1:29" x14ac:dyDescent="0.25">
      <c r="A17" s="27" t="s">
        <v>287</v>
      </c>
      <c r="B17" s="139">
        <f t="shared" si="0"/>
        <v>34881</v>
      </c>
      <c r="C17" s="139">
        <f t="shared" si="1"/>
        <v>17913</v>
      </c>
      <c r="D17" s="139">
        <f t="shared" si="2"/>
        <v>16968</v>
      </c>
      <c r="E17" s="139"/>
      <c r="F17" s="139">
        <v>6083</v>
      </c>
      <c r="G17" s="139">
        <v>3178</v>
      </c>
      <c r="H17" s="139">
        <v>2905</v>
      </c>
      <c r="I17" s="139"/>
      <c r="J17" s="139">
        <v>5721</v>
      </c>
      <c r="K17" s="139">
        <v>2962</v>
      </c>
      <c r="L17" s="139">
        <v>2759</v>
      </c>
      <c r="M17" s="139"/>
      <c r="N17" s="139">
        <v>5731</v>
      </c>
      <c r="O17" s="139">
        <v>2931</v>
      </c>
      <c r="P17" s="139">
        <v>2800</v>
      </c>
      <c r="Q17" s="139"/>
      <c r="R17" s="139">
        <v>5922</v>
      </c>
      <c r="S17" s="139">
        <v>3038</v>
      </c>
      <c r="T17" s="139">
        <v>2884</v>
      </c>
      <c r="U17" s="139"/>
      <c r="V17" s="139">
        <v>5922</v>
      </c>
      <c r="W17" s="139">
        <v>2997</v>
      </c>
      <c r="X17" s="139">
        <v>2925</v>
      </c>
      <c r="Y17" s="139"/>
      <c r="Z17" s="139">
        <v>5502</v>
      </c>
      <c r="AA17" s="139">
        <v>2807</v>
      </c>
      <c r="AB17" s="139">
        <v>2695</v>
      </c>
      <c r="AC17" s="54"/>
    </row>
    <row r="18" spans="1:29" x14ac:dyDescent="0.25">
      <c r="A18" s="27" t="s">
        <v>288</v>
      </c>
      <c r="B18" s="139">
        <f t="shared" si="0"/>
        <v>16386</v>
      </c>
      <c r="C18" s="139">
        <f t="shared" si="1"/>
        <v>8381</v>
      </c>
      <c r="D18" s="139">
        <f t="shared" si="2"/>
        <v>8005</v>
      </c>
      <c r="E18" s="139"/>
      <c r="F18" s="139">
        <v>2716</v>
      </c>
      <c r="G18" s="139">
        <v>1383</v>
      </c>
      <c r="H18" s="139">
        <v>1333</v>
      </c>
      <c r="I18" s="139"/>
      <c r="J18" s="139">
        <v>2738</v>
      </c>
      <c r="K18" s="139">
        <v>1402</v>
      </c>
      <c r="L18" s="139">
        <v>1336</v>
      </c>
      <c r="M18" s="139"/>
      <c r="N18" s="139">
        <v>2700</v>
      </c>
      <c r="O18" s="139">
        <v>1375</v>
      </c>
      <c r="P18" s="139">
        <v>1325</v>
      </c>
      <c r="Q18" s="139"/>
      <c r="R18" s="139">
        <v>2770</v>
      </c>
      <c r="S18" s="139">
        <v>1391</v>
      </c>
      <c r="T18" s="139">
        <v>1379</v>
      </c>
      <c r="U18" s="139"/>
      <c r="V18" s="139">
        <v>2775</v>
      </c>
      <c r="W18" s="139">
        <v>1420</v>
      </c>
      <c r="X18" s="139">
        <v>1355</v>
      </c>
      <c r="Y18" s="139"/>
      <c r="Z18" s="139">
        <v>2687</v>
      </c>
      <c r="AA18" s="139">
        <v>1410</v>
      </c>
      <c r="AB18" s="139">
        <v>1277</v>
      </c>
      <c r="AC18" s="54"/>
    </row>
    <row r="19" spans="1:29" x14ac:dyDescent="0.25">
      <c r="A19" s="27" t="s">
        <v>289</v>
      </c>
      <c r="B19" s="139">
        <f t="shared" si="0"/>
        <v>26120</v>
      </c>
      <c r="C19" s="139">
        <f t="shared" si="1"/>
        <v>13557</v>
      </c>
      <c r="D19" s="139">
        <f t="shared" si="2"/>
        <v>12563</v>
      </c>
      <c r="E19" s="139"/>
      <c r="F19" s="139">
        <v>4830</v>
      </c>
      <c r="G19" s="139">
        <v>2545</v>
      </c>
      <c r="H19" s="139">
        <v>2285</v>
      </c>
      <c r="I19" s="139"/>
      <c r="J19" s="139">
        <v>4388</v>
      </c>
      <c r="K19" s="139">
        <v>2275</v>
      </c>
      <c r="L19" s="139">
        <v>2113</v>
      </c>
      <c r="M19" s="139"/>
      <c r="N19" s="139">
        <v>4128</v>
      </c>
      <c r="O19" s="139">
        <v>2158</v>
      </c>
      <c r="P19" s="139">
        <v>1970</v>
      </c>
      <c r="Q19" s="139"/>
      <c r="R19" s="139">
        <v>4360</v>
      </c>
      <c r="S19" s="139">
        <v>2274</v>
      </c>
      <c r="T19" s="139">
        <v>2086</v>
      </c>
      <c r="U19" s="139"/>
      <c r="V19" s="139">
        <v>4276</v>
      </c>
      <c r="W19" s="139">
        <v>2174</v>
      </c>
      <c r="X19" s="139">
        <v>2102</v>
      </c>
      <c r="Y19" s="139"/>
      <c r="Z19" s="139">
        <v>4138</v>
      </c>
      <c r="AA19" s="139">
        <v>2131</v>
      </c>
      <c r="AB19" s="139">
        <v>2007</v>
      </c>
      <c r="AC19" s="202"/>
    </row>
    <row r="20" spans="1:29" x14ac:dyDescent="0.25">
      <c r="A20" s="27" t="s">
        <v>290</v>
      </c>
      <c r="B20" s="139">
        <f t="shared" si="0"/>
        <v>8919</v>
      </c>
      <c r="C20" s="139">
        <f t="shared" si="1"/>
        <v>4635</v>
      </c>
      <c r="D20" s="139">
        <f t="shared" si="2"/>
        <v>4284</v>
      </c>
      <c r="E20" s="139"/>
      <c r="F20" s="139">
        <v>1567</v>
      </c>
      <c r="G20" s="139">
        <v>779</v>
      </c>
      <c r="H20" s="139">
        <v>788</v>
      </c>
      <c r="I20" s="139"/>
      <c r="J20" s="139">
        <v>1482</v>
      </c>
      <c r="K20" s="139">
        <v>769</v>
      </c>
      <c r="L20" s="139">
        <v>713</v>
      </c>
      <c r="M20" s="139"/>
      <c r="N20" s="139">
        <v>1395</v>
      </c>
      <c r="O20" s="139">
        <v>727</v>
      </c>
      <c r="P20" s="139">
        <v>668</v>
      </c>
      <c r="Q20" s="139"/>
      <c r="R20" s="139">
        <v>1525</v>
      </c>
      <c r="S20" s="139">
        <v>817</v>
      </c>
      <c r="T20" s="139">
        <v>708</v>
      </c>
      <c r="U20" s="139"/>
      <c r="V20" s="139">
        <v>1574</v>
      </c>
      <c r="W20" s="139">
        <v>808</v>
      </c>
      <c r="X20" s="139">
        <v>766</v>
      </c>
      <c r="Y20" s="139"/>
      <c r="Z20" s="139">
        <v>1376</v>
      </c>
      <c r="AA20" s="139">
        <v>735</v>
      </c>
      <c r="AB20" s="139">
        <v>641</v>
      </c>
      <c r="AC20" s="54"/>
    </row>
    <row r="21" spans="1:29" x14ac:dyDescent="0.25">
      <c r="A21" s="27" t="s">
        <v>291</v>
      </c>
      <c r="B21" s="139">
        <f t="shared" si="0"/>
        <v>30147</v>
      </c>
      <c r="C21" s="139">
        <f t="shared" si="1"/>
        <v>15370</v>
      </c>
      <c r="D21" s="139">
        <f t="shared" si="2"/>
        <v>14777</v>
      </c>
      <c r="E21" s="139"/>
      <c r="F21" s="139">
        <v>4954</v>
      </c>
      <c r="G21" s="139">
        <v>2476</v>
      </c>
      <c r="H21" s="139">
        <v>2478</v>
      </c>
      <c r="I21" s="139"/>
      <c r="J21" s="139">
        <v>4764</v>
      </c>
      <c r="K21" s="139">
        <v>2477</v>
      </c>
      <c r="L21" s="139">
        <v>2287</v>
      </c>
      <c r="M21" s="139"/>
      <c r="N21" s="139">
        <v>5004</v>
      </c>
      <c r="O21" s="139">
        <v>2520</v>
      </c>
      <c r="P21" s="139">
        <v>2484</v>
      </c>
      <c r="Q21" s="139"/>
      <c r="R21" s="139">
        <v>5226</v>
      </c>
      <c r="S21" s="139">
        <v>2689</v>
      </c>
      <c r="T21" s="139">
        <v>2537</v>
      </c>
      <c r="U21" s="139"/>
      <c r="V21" s="139">
        <v>5149</v>
      </c>
      <c r="W21" s="139">
        <v>2638</v>
      </c>
      <c r="X21" s="139">
        <v>2511</v>
      </c>
      <c r="Y21" s="139"/>
      <c r="Z21" s="139">
        <v>5050</v>
      </c>
      <c r="AA21" s="139">
        <v>2570</v>
      </c>
      <c r="AB21" s="139">
        <v>2480</v>
      </c>
      <c r="AC21" s="54"/>
    </row>
    <row r="22" spans="1:29" x14ac:dyDescent="0.25">
      <c r="A22" s="27" t="s">
        <v>292</v>
      </c>
      <c r="B22" s="139">
        <f t="shared" si="0"/>
        <v>8689</v>
      </c>
      <c r="C22" s="139">
        <f t="shared" si="1"/>
        <v>4513</v>
      </c>
      <c r="D22" s="139">
        <f t="shared" si="2"/>
        <v>4176</v>
      </c>
      <c r="E22" s="139"/>
      <c r="F22" s="139">
        <v>1469</v>
      </c>
      <c r="G22" s="139">
        <v>739</v>
      </c>
      <c r="H22" s="139">
        <v>730</v>
      </c>
      <c r="I22" s="139"/>
      <c r="J22" s="139">
        <v>1453</v>
      </c>
      <c r="K22" s="139">
        <v>774</v>
      </c>
      <c r="L22" s="139">
        <v>679</v>
      </c>
      <c r="M22" s="139"/>
      <c r="N22" s="139">
        <v>1407</v>
      </c>
      <c r="O22" s="139">
        <v>749</v>
      </c>
      <c r="P22" s="139">
        <v>658</v>
      </c>
      <c r="Q22" s="139"/>
      <c r="R22" s="139">
        <v>1497</v>
      </c>
      <c r="S22" s="139">
        <v>762</v>
      </c>
      <c r="T22" s="139">
        <v>735</v>
      </c>
      <c r="U22" s="139"/>
      <c r="V22" s="139">
        <v>1437</v>
      </c>
      <c r="W22" s="139">
        <v>747</v>
      </c>
      <c r="X22" s="139">
        <v>690</v>
      </c>
      <c r="Y22" s="139"/>
      <c r="Z22" s="139">
        <v>1426</v>
      </c>
      <c r="AA22" s="139">
        <v>742</v>
      </c>
      <c r="AB22" s="139">
        <v>684</v>
      </c>
      <c r="AC22" s="54"/>
    </row>
    <row r="23" spans="1:29" x14ac:dyDescent="0.25">
      <c r="A23" s="27" t="s">
        <v>293</v>
      </c>
      <c r="B23" s="139">
        <f t="shared" si="0"/>
        <v>24631</v>
      </c>
      <c r="C23" s="139">
        <f t="shared" si="1"/>
        <v>12510</v>
      </c>
      <c r="D23" s="139">
        <f t="shared" si="2"/>
        <v>12121</v>
      </c>
      <c r="E23" s="139"/>
      <c r="F23" s="139">
        <v>4042</v>
      </c>
      <c r="G23" s="139">
        <v>2098</v>
      </c>
      <c r="H23" s="139">
        <v>1944</v>
      </c>
      <c r="I23" s="139"/>
      <c r="J23" s="139">
        <v>3941</v>
      </c>
      <c r="K23" s="139">
        <v>1983</v>
      </c>
      <c r="L23" s="139">
        <v>1958</v>
      </c>
      <c r="M23" s="139"/>
      <c r="N23" s="139">
        <v>3907</v>
      </c>
      <c r="O23" s="139">
        <v>1959</v>
      </c>
      <c r="P23" s="139">
        <v>1948</v>
      </c>
      <c r="Q23" s="139"/>
      <c r="R23" s="139">
        <v>4340</v>
      </c>
      <c r="S23" s="139">
        <v>2216</v>
      </c>
      <c r="T23" s="139">
        <v>2124</v>
      </c>
      <c r="U23" s="139"/>
      <c r="V23" s="139">
        <v>4197</v>
      </c>
      <c r="W23" s="139">
        <v>2101</v>
      </c>
      <c r="X23" s="139">
        <v>2096</v>
      </c>
      <c r="Y23" s="139"/>
      <c r="Z23" s="139">
        <v>4204</v>
      </c>
      <c r="AA23" s="139">
        <v>2153</v>
      </c>
      <c r="AB23" s="139">
        <v>2051</v>
      </c>
      <c r="AC23" s="202"/>
    </row>
    <row r="24" spans="1:29" x14ac:dyDescent="0.25">
      <c r="A24" s="27" t="s">
        <v>294</v>
      </c>
      <c r="B24" s="139">
        <f t="shared" si="0"/>
        <v>7936</v>
      </c>
      <c r="C24" s="139">
        <f t="shared" si="1"/>
        <v>4148</v>
      </c>
      <c r="D24" s="139">
        <f t="shared" si="2"/>
        <v>3788</v>
      </c>
      <c r="E24" s="139"/>
      <c r="F24" s="139">
        <v>1381</v>
      </c>
      <c r="G24" s="139">
        <v>712</v>
      </c>
      <c r="H24" s="139">
        <v>669</v>
      </c>
      <c r="I24" s="139"/>
      <c r="J24" s="139">
        <v>1322</v>
      </c>
      <c r="K24" s="139">
        <v>691</v>
      </c>
      <c r="L24" s="139">
        <v>631</v>
      </c>
      <c r="M24" s="139"/>
      <c r="N24" s="139">
        <v>1326</v>
      </c>
      <c r="O24" s="139">
        <v>693</v>
      </c>
      <c r="P24" s="139">
        <v>633</v>
      </c>
      <c r="Q24" s="139"/>
      <c r="R24" s="139">
        <v>1369</v>
      </c>
      <c r="S24" s="139">
        <v>709</v>
      </c>
      <c r="T24" s="139">
        <v>660</v>
      </c>
      <c r="U24" s="139"/>
      <c r="V24" s="139">
        <v>1270</v>
      </c>
      <c r="W24" s="139">
        <v>669</v>
      </c>
      <c r="X24" s="139">
        <v>601</v>
      </c>
      <c r="Y24" s="139"/>
      <c r="Z24" s="139">
        <v>1268</v>
      </c>
      <c r="AA24" s="139">
        <v>674</v>
      </c>
      <c r="AB24" s="139">
        <v>594</v>
      </c>
      <c r="AC24" s="54"/>
    </row>
    <row r="25" spans="1:29" x14ac:dyDescent="0.25">
      <c r="A25" s="27" t="s">
        <v>295</v>
      </c>
      <c r="B25" s="139">
        <f t="shared" si="0"/>
        <v>11778</v>
      </c>
      <c r="C25" s="139">
        <f t="shared" si="1"/>
        <v>6094</v>
      </c>
      <c r="D25" s="139">
        <f t="shared" si="2"/>
        <v>5684</v>
      </c>
      <c r="E25" s="139"/>
      <c r="F25" s="139">
        <v>1963</v>
      </c>
      <c r="G25" s="139">
        <v>1027</v>
      </c>
      <c r="H25" s="139">
        <v>936</v>
      </c>
      <c r="I25" s="139"/>
      <c r="J25" s="139">
        <v>2003</v>
      </c>
      <c r="K25" s="139">
        <v>1047</v>
      </c>
      <c r="L25" s="139">
        <v>956</v>
      </c>
      <c r="M25" s="139"/>
      <c r="N25" s="139">
        <v>1985</v>
      </c>
      <c r="O25" s="139">
        <v>1073</v>
      </c>
      <c r="P25" s="139">
        <v>912</v>
      </c>
      <c r="Q25" s="139"/>
      <c r="R25" s="139">
        <v>1988</v>
      </c>
      <c r="S25" s="139">
        <v>1023</v>
      </c>
      <c r="T25" s="139">
        <v>965</v>
      </c>
      <c r="U25" s="139"/>
      <c r="V25" s="139">
        <v>2014</v>
      </c>
      <c r="W25" s="139">
        <v>1016</v>
      </c>
      <c r="X25" s="139">
        <v>998</v>
      </c>
      <c r="Y25" s="139"/>
      <c r="Z25" s="139">
        <v>1825</v>
      </c>
      <c r="AA25" s="139">
        <v>908</v>
      </c>
      <c r="AB25" s="139">
        <v>917</v>
      </c>
      <c r="AC25" s="54"/>
    </row>
    <row r="26" spans="1:29" x14ac:dyDescent="0.25">
      <c r="A26" s="27" t="s">
        <v>296</v>
      </c>
      <c r="B26" s="139">
        <f t="shared" si="0"/>
        <v>6631</v>
      </c>
      <c r="C26" s="139">
        <f t="shared" si="1"/>
        <v>3411</v>
      </c>
      <c r="D26" s="139">
        <f t="shared" si="2"/>
        <v>3220</v>
      </c>
      <c r="E26" s="139"/>
      <c r="F26" s="139">
        <v>1097</v>
      </c>
      <c r="G26" s="139">
        <v>555</v>
      </c>
      <c r="H26" s="139">
        <v>542</v>
      </c>
      <c r="I26" s="139"/>
      <c r="J26" s="139">
        <v>1072</v>
      </c>
      <c r="K26" s="139">
        <v>541</v>
      </c>
      <c r="L26" s="139">
        <v>531</v>
      </c>
      <c r="M26" s="139"/>
      <c r="N26" s="139">
        <v>1120</v>
      </c>
      <c r="O26" s="139">
        <v>570</v>
      </c>
      <c r="P26" s="139">
        <v>550</v>
      </c>
      <c r="Q26" s="139"/>
      <c r="R26" s="139">
        <v>1124</v>
      </c>
      <c r="S26" s="139">
        <v>588</v>
      </c>
      <c r="T26" s="139">
        <v>536</v>
      </c>
      <c r="U26" s="139"/>
      <c r="V26" s="139">
        <v>1153</v>
      </c>
      <c r="W26" s="139">
        <v>600</v>
      </c>
      <c r="X26" s="139">
        <v>553</v>
      </c>
      <c r="Y26" s="139"/>
      <c r="Z26" s="139">
        <v>1065</v>
      </c>
      <c r="AA26" s="139">
        <v>557</v>
      </c>
      <c r="AB26" s="139">
        <v>508</v>
      </c>
      <c r="AC26" s="54"/>
    </row>
    <row r="27" spans="1:29" x14ac:dyDescent="0.25">
      <c r="A27" s="27" t="s">
        <v>297</v>
      </c>
      <c r="B27" s="139">
        <f t="shared" si="0"/>
        <v>10547</v>
      </c>
      <c r="C27" s="139">
        <f t="shared" si="1"/>
        <v>5403</v>
      </c>
      <c r="D27" s="139">
        <f t="shared" si="2"/>
        <v>5144</v>
      </c>
      <c r="E27" s="139"/>
      <c r="F27" s="139">
        <v>1766</v>
      </c>
      <c r="G27" s="139">
        <v>904</v>
      </c>
      <c r="H27" s="139">
        <v>862</v>
      </c>
      <c r="I27" s="139"/>
      <c r="J27" s="139">
        <v>1803</v>
      </c>
      <c r="K27" s="139">
        <v>958</v>
      </c>
      <c r="L27" s="139">
        <v>845</v>
      </c>
      <c r="M27" s="139"/>
      <c r="N27" s="139">
        <v>1677</v>
      </c>
      <c r="O27" s="139">
        <v>851</v>
      </c>
      <c r="P27" s="139">
        <v>826</v>
      </c>
      <c r="Q27" s="139"/>
      <c r="R27" s="139">
        <v>1784</v>
      </c>
      <c r="S27" s="139">
        <v>914</v>
      </c>
      <c r="T27" s="139">
        <v>870</v>
      </c>
      <c r="U27" s="139"/>
      <c r="V27" s="139">
        <v>1790</v>
      </c>
      <c r="W27" s="139">
        <v>907</v>
      </c>
      <c r="X27" s="139">
        <v>883</v>
      </c>
      <c r="Y27" s="139"/>
      <c r="Z27" s="139">
        <v>1727</v>
      </c>
      <c r="AA27" s="139">
        <v>869</v>
      </c>
      <c r="AB27" s="139">
        <v>858</v>
      </c>
      <c r="AC27" s="54"/>
    </row>
    <row r="28" spans="1:29" x14ac:dyDescent="0.25">
      <c r="A28" s="27" t="s">
        <v>298</v>
      </c>
      <c r="B28" s="139">
        <f t="shared" si="0"/>
        <v>6117</v>
      </c>
      <c r="C28" s="139">
        <f t="shared" si="1"/>
        <v>3086</v>
      </c>
      <c r="D28" s="139">
        <f t="shared" si="2"/>
        <v>3031</v>
      </c>
      <c r="E28" s="139"/>
      <c r="F28" s="139">
        <v>1061</v>
      </c>
      <c r="G28" s="139">
        <v>506</v>
      </c>
      <c r="H28" s="139">
        <v>555</v>
      </c>
      <c r="I28" s="139"/>
      <c r="J28" s="139">
        <v>1016</v>
      </c>
      <c r="K28" s="139">
        <v>519</v>
      </c>
      <c r="L28" s="139">
        <v>497</v>
      </c>
      <c r="M28" s="139"/>
      <c r="N28" s="139">
        <v>999</v>
      </c>
      <c r="O28" s="139">
        <v>510</v>
      </c>
      <c r="P28" s="139">
        <v>489</v>
      </c>
      <c r="Q28" s="139"/>
      <c r="R28" s="139">
        <v>1021</v>
      </c>
      <c r="S28" s="139">
        <v>525</v>
      </c>
      <c r="T28" s="139">
        <v>496</v>
      </c>
      <c r="U28" s="139"/>
      <c r="V28" s="139">
        <v>996</v>
      </c>
      <c r="W28" s="139">
        <v>514</v>
      </c>
      <c r="X28" s="139">
        <v>482</v>
      </c>
      <c r="Y28" s="139"/>
      <c r="Z28" s="139">
        <v>1024</v>
      </c>
      <c r="AA28" s="139">
        <v>512</v>
      </c>
      <c r="AB28" s="139">
        <v>512</v>
      </c>
      <c r="AC28" s="54"/>
    </row>
    <row r="29" spans="1:29" x14ac:dyDescent="0.25">
      <c r="A29" s="27" t="s">
        <v>299</v>
      </c>
      <c r="B29" s="139">
        <f t="shared" si="0"/>
        <v>12336</v>
      </c>
      <c r="C29" s="139">
        <f t="shared" si="1"/>
        <v>6326</v>
      </c>
      <c r="D29" s="139">
        <f t="shared" si="2"/>
        <v>6010</v>
      </c>
      <c r="E29" s="139"/>
      <c r="F29" s="139">
        <v>2233</v>
      </c>
      <c r="G29" s="139">
        <v>1104</v>
      </c>
      <c r="H29" s="139">
        <v>1129</v>
      </c>
      <c r="I29" s="139"/>
      <c r="J29" s="139">
        <v>1991</v>
      </c>
      <c r="K29" s="139">
        <v>1036</v>
      </c>
      <c r="L29" s="139">
        <v>955</v>
      </c>
      <c r="M29" s="139"/>
      <c r="N29" s="139">
        <v>2025</v>
      </c>
      <c r="O29" s="139">
        <v>1024</v>
      </c>
      <c r="P29" s="139">
        <v>1001</v>
      </c>
      <c r="Q29" s="139"/>
      <c r="R29" s="139">
        <v>2075</v>
      </c>
      <c r="S29" s="139">
        <v>1090</v>
      </c>
      <c r="T29" s="139">
        <v>985</v>
      </c>
      <c r="U29" s="139"/>
      <c r="V29" s="139">
        <v>1993</v>
      </c>
      <c r="W29" s="139">
        <v>1043</v>
      </c>
      <c r="X29" s="139">
        <v>950</v>
      </c>
      <c r="Y29" s="139"/>
      <c r="Z29" s="139">
        <v>2019</v>
      </c>
      <c r="AA29" s="139">
        <v>1029</v>
      </c>
      <c r="AB29" s="139">
        <v>990</v>
      </c>
      <c r="AC29" s="54"/>
    </row>
    <row r="30" spans="1:29" x14ac:dyDescent="0.25">
      <c r="A30" s="27" t="s">
        <v>300</v>
      </c>
      <c r="B30" s="139">
        <f t="shared" si="0"/>
        <v>13061</v>
      </c>
      <c r="C30" s="139">
        <f t="shared" si="1"/>
        <v>6725</v>
      </c>
      <c r="D30" s="139">
        <f t="shared" si="2"/>
        <v>6336</v>
      </c>
      <c r="E30" s="139"/>
      <c r="F30" s="139">
        <v>2406</v>
      </c>
      <c r="G30" s="139">
        <v>1265</v>
      </c>
      <c r="H30" s="139">
        <v>1141</v>
      </c>
      <c r="I30" s="139"/>
      <c r="J30" s="139">
        <v>2159</v>
      </c>
      <c r="K30" s="139">
        <v>1090</v>
      </c>
      <c r="L30" s="139">
        <v>1069</v>
      </c>
      <c r="M30" s="139"/>
      <c r="N30" s="139">
        <v>2067</v>
      </c>
      <c r="O30" s="139">
        <v>1073</v>
      </c>
      <c r="P30" s="139">
        <v>994</v>
      </c>
      <c r="Q30" s="139"/>
      <c r="R30" s="139">
        <v>2146</v>
      </c>
      <c r="S30" s="139">
        <v>1072</v>
      </c>
      <c r="T30" s="139">
        <v>1074</v>
      </c>
      <c r="U30" s="139"/>
      <c r="V30" s="139">
        <v>2228</v>
      </c>
      <c r="W30" s="139">
        <v>1143</v>
      </c>
      <c r="X30" s="139">
        <v>1085</v>
      </c>
      <c r="Y30" s="139"/>
      <c r="Z30" s="139">
        <v>2055</v>
      </c>
      <c r="AA30" s="139">
        <v>1082</v>
      </c>
      <c r="AB30" s="139">
        <v>973</v>
      </c>
      <c r="AC30" s="54"/>
    </row>
    <row r="31" spans="1:29" x14ac:dyDescent="0.25">
      <c r="A31" s="27" t="s">
        <v>301</v>
      </c>
      <c r="B31" s="139">
        <f t="shared" si="0"/>
        <v>7463</v>
      </c>
      <c r="C31" s="139">
        <f t="shared" si="1"/>
        <v>3815</v>
      </c>
      <c r="D31" s="139">
        <f t="shared" si="2"/>
        <v>3648</v>
      </c>
      <c r="E31" s="139"/>
      <c r="F31" s="139">
        <v>1270</v>
      </c>
      <c r="G31" s="139">
        <v>640</v>
      </c>
      <c r="H31" s="139">
        <v>630</v>
      </c>
      <c r="I31" s="139"/>
      <c r="J31" s="139">
        <v>1252</v>
      </c>
      <c r="K31" s="139">
        <v>613</v>
      </c>
      <c r="L31" s="139">
        <v>639</v>
      </c>
      <c r="M31" s="139"/>
      <c r="N31" s="139">
        <v>1206</v>
      </c>
      <c r="O31" s="139">
        <v>609</v>
      </c>
      <c r="P31" s="139">
        <v>597</v>
      </c>
      <c r="Q31" s="139"/>
      <c r="R31" s="139">
        <v>1254</v>
      </c>
      <c r="S31" s="139">
        <v>636</v>
      </c>
      <c r="T31" s="139">
        <v>618</v>
      </c>
      <c r="U31" s="139"/>
      <c r="V31" s="139">
        <v>1235</v>
      </c>
      <c r="W31" s="139">
        <v>657</v>
      </c>
      <c r="X31" s="139">
        <v>578</v>
      </c>
      <c r="Y31" s="139"/>
      <c r="Z31" s="139">
        <v>1246</v>
      </c>
      <c r="AA31" s="139">
        <v>660</v>
      </c>
      <c r="AB31" s="139">
        <v>586</v>
      </c>
      <c r="AC31" s="54"/>
    </row>
    <row r="32" spans="1:29" x14ac:dyDescent="0.25">
      <c r="A32" s="27" t="s">
        <v>302</v>
      </c>
      <c r="B32" s="139">
        <f t="shared" si="0"/>
        <v>7939</v>
      </c>
      <c r="C32" s="139">
        <f t="shared" si="1"/>
        <v>4174</v>
      </c>
      <c r="D32" s="139">
        <f t="shared" si="2"/>
        <v>3765</v>
      </c>
      <c r="E32" s="139"/>
      <c r="F32" s="139">
        <v>1339</v>
      </c>
      <c r="G32" s="139">
        <v>696</v>
      </c>
      <c r="H32" s="139">
        <v>643</v>
      </c>
      <c r="I32" s="139"/>
      <c r="J32" s="139">
        <v>1361</v>
      </c>
      <c r="K32" s="139">
        <v>731</v>
      </c>
      <c r="L32" s="139">
        <v>630</v>
      </c>
      <c r="M32" s="139"/>
      <c r="N32" s="139">
        <v>1274</v>
      </c>
      <c r="O32" s="139">
        <v>679</v>
      </c>
      <c r="P32" s="139">
        <v>595</v>
      </c>
      <c r="Q32" s="139"/>
      <c r="R32" s="139">
        <v>1348</v>
      </c>
      <c r="S32" s="139">
        <v>715</v>
      </c>
      <c r="T32" s="139">
        <v>633</v>
      </c>
      <c r="U32" s="139"/>
      <c r="V32" s="139">
        <v>1336</v>
      </c>
      <c r="W32" s="139">
        <v>692</v>
      </c>
      <c r="X32" s="139">
        <v>644</v>
      </c>
      <c r="Y32" s="139"/>
      <c r="Z32" s="139">
        <v>1281</v>
      </c>
      <c r="AA32" s="139">
        <v>661</v>
      </c>
      <c r="AB32" s="139">
        <v>620</v>
      </c>
      <c r="AC32" s="54"/>
    </row>
    <row r="33" spans="1:29" x14ac:dyDescent="0.25">
      <c r="A33" s="27" t="s">
        <v>303</v>
      </c>
      <c r="B33" s="139">
        <f t="shared" si="0"/>
        <v>3159</v>
      </c>
      <c r="C33" s="139">
        <f t="shared" si="1"/>
        <v>1678</v>
      </c>
      <c r="D33" s="139">
        <f t="shared" si="2"/>
        <v>1481</v>
      </c>
      <c r="E33" s="139"/>
      <c r="F33" s="139">
        <v>583</v>
      </c>
      <c r="G33" s="139">
        <v>315</v>
      </c>
      <c r="H33" s="139">
        <v>268</v>
      </c>
      <c r="I33" s="139"/>
      <c r="J33" s="139">
        <v>526</v>
      </c>
      <c r="K33" s="139">
        <v>284</v>
      </c>
      <c r="L33" s="139">
        <v>242</v>
      </c>
      <c r="M33" s="139"/>
      <c r="N33" s="139">
        <v>484</v>
      </c>
      <c r="O33" s="139">
        <v>253</v>
      </c>
      <c r="P33" s="139">
        <v>231</v>
      </c>
      <c r="Q33" s="139"/>
      <c r="R33" s="139">
        <v>566</v>
      </c>
      <c r="S33" s="139">
        <v>306</v>
      </c>
      <c r="T33" s="139">
        <v>260</v>
      </c>
      <c r="U33" s="139"/>
      <c r="V33" s="139">
        <v>510</v>
      </c>
      <c r="W33" s="139">
        <v>276</v>
      </c>
      <c r="X33" s="139">
        <v>234</v>
      </c>
      <c r="Y33" s="139"/>
      <c r="Z33" s="139">
        <v>490</v>
      </c>
      <c r="AA33" s="139">
        <v>244</v>
      </c>
      <c r="AB33" s="139">
        <v>246</v>
      </c>
      <c r="AC33" s="54"/>
    </row>
    <row r="34" spans="1:29" x14ac:dyDescent="0.25">
      <c r="A34" s="27" t="s">
        <v>304</v>
      </c>
      <c r="B34" s="139">
        <f t="shared" si="0"/>
        <v>23454</v>
      </c>
      <c r="C34" s="139">
        <f t="shared" si="1"/>
        <v>11991</v>
      </c>
      <c r="D34" s="139">
        <f t="shared" si="2"/>
        <v>11463</v>
      </c>
      <c r="E34" s="139"/>
      <c r="F34" s="139">
        <v>3961</v>
      </c>
      <c r="G34" s="139">
        <v>1962</v>
      </c>
      <c r="H34" s="139">
        <v>1999</v>
      </c>
      <c r="I34" s="139"/>
      <c r="J34" s="139">
        <v>3816</v>
      </c>
      <c r="K34" s="139">
        <v>1962</v>
      </c>
      <c r="L34" s="139">
        <v>1854</v>
      </c>
      <c r="M34" s="139"/>
      <c r="N34" s="139">
        <v>3729</v>
      </c>
      <c r="O34" s="139">
        <v>1907</v>
      </c>
      <c r="P34" s="139">
        <v>1822</v>
      </c>
      <c r="Q34" s="139"/>
      <c r="R34" s="139">
        <v>4049</v>
      </c>
      <c r="S34" s="139">
        <v>2043</v>
      </c>
      <c r="T34" s="139">
        <v>2006</v>
      </c>
      <c r="U34" s="139"/>
      <c r="V34" s="139">
        <v>3979</v>
      </c>
      <c r="W34" s="139">
        <v>2083</v>
      </c>
      <c r="X34" s="139">
        <v>1896</v>
      </c>
      <c r="Y34" s="139"/>
      <c r="Z34" s="139">
        <v>3920</v>
      </c>
      <c r="AA34" s="139">
        <v>2034</v>
      </c>
      <c r="AB34" s="139">
        <v>1886</v>
      </c>
      <c r="AC34" s="54"/>
    </row>
    <row r="35" spans="1:29" x14ac:dyDescent="0.25">
      <c r="A35" s="27" t="s">
        <v>305</v>
      </c>
      <c r="B35" s="139">
        <f t="shared" si="0"/>
        <v>18986</v>
      </c>
      <c r="C35" s="139">
        <f t="shared" si="1"/>
        <v>9704</v>
      </c>
      <c r="D35" s="139">
        <f t="shared" si="2"/>
        <v>9282</v>
      </c>
      <c r="E35" s="333"/>
      <c r="F35" s="333">
        <v>3249</v>
      </c>
      <c r="G35" s="333">
        <v>1701</v>
      </c>
      <c r="H35" s="333">
        <v>1548</v>
      </c>
      <c r="I35" s="333"/>
      <c r="J35" s="333">
        <v>3094</v>
      </c>
      <c r="K35" s="333">
        <v>1593</v>
      </c>
      <c r="L35" s="333">
        <v>1501</v>
      </c>
      <c r="M35" s="333"/>
      <c r="N35" s="333">
        <v>3108</v>
      </c>
      <c r="O35" s="333">
        <v>1566</v>
      </c>
      <c r="P35" s="333">
        <v>1542</v>
      </c>
      <c r="Q35" s="333"/>
      <c r="R35" s="333">
        <v>3213</v>
      </c>
      <c r="S35" s="333">
        <v>1644</v>
      </c>
      <c r="T35" s="333">
        <v>1569</v>
      </c>
      <c r="U35" s="333"/>
      <c r="V35" s="333">
        <v>3271</v>
      </c>
      <c r="W35" s="333">
        <v>1666</v>
      </c>
      <c r="X35" s="333">
        <v>1605</v>
      </c>
      <c r="Y35" s="333"/>
      <c r="Z35" s="333">
        <v>3051</v>
      </c>
      <c r="AA35" s="333">
        <v>1534</v>
      </c>
      <c r="AB35" s="333">
        <v>1517</v>
      </c>
      <c r="AC35" s="54"/>
    </row>
    <row r="36" spans="1:29" ht="13.5" thickBot="1" x14ac:dyDescent="0.3">
      <c r="A36" s="27" t="s">
        <v>306</v>
      </c>
      <c r="B36" s="139">
        <f t="shared" si="0"/>
        <v>4066</v>
      </c>
      <c r="C36" s="139">
        <f t="shared" si="1"/>
        <v>2091</v>
      </c>
      <c r="D36" s="139">
        <f t="shared" si="2"/>
        <v>1975</v>
      </c>
      <c r="E36" s="334"/>
      <c r="F36" s="334">
        <v>751</v>
      </c>
      <c r="G36" s="334">
        <v>391</v>
      </c>
      <c r="H36" s="334">
        <v>360</v>
      </c>
      <c r="I36" s="334"/>
      <c r="J36" s="334">
        <v>702</v>
      </c>
      <c r="K36" s="334">
        <v>373</v>
      </c>
      <c r="L36" s="334">
        <v>329</v>
      </c>
      <c r="M36" s="334"/>
      <c r="N36" s="334">
        <v>690</v>
      </c>
      <c r="O36" s="334">
        <v>352</v>
      </c>
      <c r="P36" s="334">
        <v>338</v>
      </c>
      <c r="Q36" s="334"/>
      <c r="R36" s="334">
        <v>712</v>
      </c>
      <c r="S36" s="334">
        <v>365</v>
      </c>
      <c r="T36" s="334">
        <v>347</v>
      </c>
      <c r="U36" s="334"/>
      <c r="V36" s="334">
        <v>599</v>
      </c>
      <c r="W36" s="334">
        <v>290</v>
      </c>
      <c r="X36" s="334">
        <v>309</v>
      </c>
      <c r="Y36" s="334"/>
      <c r="Z36" s="334">
        <v>612</v>
      </c>
      <c r="AA36" s="334">
        <v>320</v>
      </c>
      <c r="AB36" s="334">
        <v>292</v>
      </c>
      <c r="AC36" s="54"/>
    </row>
    <row r="37" spans="1:29"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202"/>
      <c r="Z37" s="8"/>
      <c r="AA37" s="8"/>
      <c r="AB37" s="8"/>
      <c r="AC37" s="54"/>
    </row>
    <row r="38" spans="1:29" x14ac:dyDescent="0.25">
      <c r="H38" s="60"/>
      <c r="I38" s="8"/>
      <c r="J38" s="8"/>
      <c r="K38" s="8"/>
      <c r="L38" s="8"/>
      <c r="AC38" s="54"/>
    </row>
    <row r="39" spans="1:29" x14ac:dyDescent="0.25">
      <c r="H39" s="8"/>
      <c r="I39" s="8"/>
      <c r="J39" s="8"/>
      <c r="K39" s="8"/>
      <c r="L39" s="8"/>
      <c r="AC39" s="54"/>
    </row>
    <row r="40" spans="1:29" x14ac:dyDescent="0.25">
      <c r="H40" s="202"/>
      <c r="I40" s="8"/>
      <c r="J40" s="8"/>
      <c r="K40" s="8"/>
      <c r="L40" s="8"/>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6">
    <cfRule type="cellIs" dxfId="252" priority="1" operator="equal">
      <formula>0</formula>
    </cfRule>
  </conditionalFormatting>
  <hyperlinks>
    <hyperlink ref="AC2" location="Contenido!A1" display="Contenido" xr:uid="{6D1DA989-8F00-479C-9A62-EF4912C20C9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6EBD1-4838-4738-A31B-924FAA5C0827}">
  <sheetPr>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350</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345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903</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6.149999999999999" customHeight="1" x14ac:dyDescent="0.25">
      <c r="A7" s="438"/>
      <c r="B7" s="116" t="s">
        <v>188</v>
      </c>
      <c r="C7" s="116" t="s">
        <v>258</v>
      </c>
      <c r="D7" s="116" t="s">
        <v>259</v>
      </c>
      <c r="E7" s="114"/>
      <c r="F7" s="116" t="s">
        <v>188</v>
      </c>
      <c r="G7" s="116" t="s">
        <v>258</v>
      </c>
      <c r="H7" s="116" t="s">
        <v>259</v>
      </c>
      <c r="I7" s="114"/>
      <c r="J7" s="116" t="s">
        <v>188</v>
      </c>
      <c r="K7" s="116" t="s">
        <v>258</v>
      </c>
      <c r="L7" s="116" t="s">
        <v>259</v>
      </c>
      <c r="M7" s="114"/>
      <c r="N7" s="116" t="s">
        <v>188</v>
      </c>
      <c r="O7" s="116" t="s">
        <v>258</v>
      </c>
      <c r="P7" s="116" t="s">
        <v>259</v>
      </c>
      <c r="Q7" s="114"/>
      <c r="R7" s="116" t="s">
        <v>188</v>
      </c>
      <c r="S7" s="116" t="s">
        <v>258</v>
      </c>
      <c r="T7" s="116" t="s">
        <v>259</v>
      </c>
      <c r="U7" s="114"/>
      <c r="V7" s="116" t="s">
        <v>188</v>
      </c>
      <c r="W7" s="116" t="s">
        <v>258</v>
      </c>
      <c r="X7" s="116" t="s">
        <v>259</v>
      </c>
      <c r="Y7" s="114"/>
      <c r="Z7" s="116" t="s">
        <v>188</v>
      </c>
      <c r="AA7" s="116" t="s">
        <v>258</v>
      </c>
      <c r="AB7" s="116"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138">
        <f>SUM(B10:B33)</f>
        <v>41255</v>
      </c>
      <c r="C9" s="138">
        <f>SUM(C10:C33)</f>
        <v>20991</v>
      </c>
      <c r="D9" s="138">
        <f>SUM(D10:D33)</f>
        <v>20264</v>
      </c>
      <c r="E9" s="138"/>
      <c r="F9" s="138">
        <f>SUM(F10:F33)</f>
        <v>7043</v>
      </c>
      <c r="G9" s="138">
        <f>SUM(G10:G33)</f>
        <v>3517</v>
      </c>
      <c r="H9" s="138">
        <f>SUM(H10:H33)</f>
        <v>3526</v>
      </c>
      <c r="I9" s="138"/>
      <c r="J9" s="138">
        <f>SUM(J10:J33)</f>
        <v>6877</v>
      </c>
      <c r="K9" s="138">
        <f>SUM(K10:K33)</f>
        <v>3488</v>
      </c>
      <c r="L9" s="138">
        <f>SUM(L10:L33)</f>
        <v>3389</v>
      </c>
      <c r="M9" s="138"/>
      <c r="N9" s="138">
        <f>SUM(N10:N33)</f>
        <v>6901</v>
      </c>
      <c r="O9" s="138">
        <f>SUM(O10:O33)</f>
        <v>3561</v>
      </c>
      <c r="P9" s="138">
        <f>SUM(P10:P33)</f>
        <v>3340</v>
      </c>
      <c r="Q9" s="138"/>
      <c r="R9" s="138">
        <f>SUM(R10:R33)</f>
        <v>7247</v>
      </c>
      <c r="S9" s="138">
        <f>SUM(S10:S33)</f>
        <v>3737</v>
      </c>
      <c r="T9" s="138">
        <f>SUM(T10:T33)</f>
        <v>3510</v>
      </c>
      <c r="U9" s="138"/>
      <c r="V9" s="138">
        <f>SUM(V10:V33)</f>
        <v>6654</v>
      </c>
      <c r="W9" s="138">
        <f>SUM(W10:W33)</f>
        <v>3406</v>
      </c>
      <c r="X9" s="138">
        <f>SUM(X10:X33)</f>
        <v>3248</v>
      </c>
      <c r="Y9" s="138"/>
      <c r="Z9" s="138">
        <f>SUM(Z10:Z33)</f>
        <v>6533</v>
      </c>
      <c r="AA9" s="138">
        <f>SUM(AA10:AA33)</f>
        <v>3282</v>
      </c>
      <c r="AB9" s="138">
        <f>SUM(AB10:AB33)</f>
        <v>3251</v>
      </c>
      <c r="AC9" s="5"/>
    </row>
    <row r="10" spans="1:29" x14ac:dyDescent="0.25">
      <c r="A10" s="27" t="s">
        <v>280</v>
      </c>
      <c r="B10" s="139">
        <f t="shared" ref="B10:B33" si="0">+F10+J10+N10+R10+V10+Z10</f>
        <v>3862</v>
      </c>
      <c r="C10" s="139">
        <f t="shared" ref="C10:C33" si="1">+G10+K10+O10+S10+W10+AA10</f>
        <v>2056</v>
      </c>
      <c r="D10" s="139">
        <f t="shared" ref="D10:D33" si="2">+B10-C10</f>
        <v>1806</v>
      </c>
      <c r="E10" s="139"/>
      <c r="F10" s="139">
        <v>681</v>
      </c>
      <c r="G10" s="139">
        <v>350</v>
      </c>
      <c r="H10" s="139">
        <v>331</v>
      </c>
      <c r="I10" s="139"/>
      <c r="J10" s="139">
        <v>627</v>
      </c>
      <c r="K10" s="139">
        <v>355</v>
      </c>
      <c r="L10" s="139">
        <v>272</v>
      </c>
      <c r="M10" s="139"/>
      <c r="N10" s="139">
        <v>652</v>
      </c>
      <c r="O10" s="139">
        <v>340</v>
      </c>
      <c r="P10" s="139">
        <v>312</v>
      </c>
      <c r="Q10" s="139"/>
      <c r="R10" s="139">
        <v>663</v>
      </c>
      <c r="S10" s="139">
        <v>354</v>
      </c>
      <c r="T10" s="139">
        <v>309</v>
      </c>
      <c r="U10" s="139"/>
      <c r="V10" s="139">
        <v>619</v>
      </c>
      <c r="W10" s="139">
        <v>342</v>
      </c>
      <c r="X10" s="139">
        <v>277</v>
      </c>
      <c r="Y10" s="139"/>
      <c r="Z10" s="139">
        <v>620</v>
      </c>
      <c r="AA10" s="139">
        <v>315</v>
      </c>
      <c r="AB10" s="139">
        <v>305</v>
      </c>
      <c r="AC10" s="5"/>
    </row>
    <row r="11" spans="1:29" x14ac:dyDescent="0.25">
      <c r="A11" s="27" t="s">
        <v>281</v>
      </c>
      <c r="B11" s="139">
        <f t="shared" si="0"/>
        <v>6888</v>
      </c>
      <c r="C11" s="139">
        <f t="shared" si="1"/>
        <v>3512</v>
      </c>
      <c r="D11" s="139">
        <f t="shared" si="2"/>
        <v>3376</v>
      </c>
      <c r="E11" s="139"/>
      <c r="F11" s="139">
        <v>1108</v>
      </c>
      <c r="G11" s="139">
        <v>573</v>
      </c>
      <c r="H11" s="139">
        <v>535</v>
      </c>
      <c r="I11" s="139"/>
      <c r="J11" s="139">
        <v>1071</v>
      </c>
      <c r="K11" s="139">
        <v>533</v>
      </c>
      <c r="L11" s="139">
        <v>538</v>
      </c>
      <c r="M11" s="139"/>
      <c r="N11" s="139">
        <v>1196</v>
      </c>
      <c r="O11" s="139">
        <v>601</v>
      </c>
      <c r="P11" s="139">
        <v>595</v>
      </c>
      <c r="Q11" s="139"/>
      <c r="R11" s="139">
        <v>1247</v>
      </c>
      <c r="S11" s="139">
        <v>648</v>
      </c>
      <c r="T11" s="139">
        <v>599</v>
      </c>
      <c r="U11" s="139"/>
      <c r="V11" s="139">
        <v>1166</v>
      </c>
      <c r="W11" s="139">
        <v>592</v>
      </c>
      <c r="X11" s="139">
        <v>574</v>
      </c>
      <c r="Y11" s="139"/>
      <c r="Z11" s="139">
        <v>1100</v>
      </c>
      <c r="AA11" s="139">
        <v>565</v>
      </c>
      <c r="AB11" s="139">
        <v>535</v>
      </c>
    </row>
    <row r="12" spans="1:29" x14ac:dyDescent="0.25">
      <c r="A12" s="27" t="s">
        <v>282</v>
      </c>
      <c r="B12" s="139">
        <f t="shared" si="0"/>
        <v>4724</v>
      </c>
      <c r="C12" s="139">
        <f t="shared" si="1"/>
        <v>2421</v>
      </c>
      <c r="D12" s="139">
        <f t="shared" si="2"/>
        <v>2303</v>
      </c>
      <c r="E12" s="139"/>
      <c r="F12" s="139">
        <v>774</v>
      </c>
      <c r="G12" s="139">
        <v>390</v>
      </c>
      <c r="H12" s="139">
        <v>384</v>
      </c>
      <c r="I12" s="139"/>
      <c r="J12" s="139">
        <v>758</v>
      </c>
      <c r="K12" s="139">
        <v>401</v>
      </c>
      <c r="L12" s="139">
        <v>357</v>
      </c>
      <c r="M12" s="139"/>
      <c r="N12" s="139">
        <v>762</v>
      </c>
      <c r="O12" s="139">
        <v>418</v>
      </c>
      <c r="P12" s="139">
        <v>344</v>
      </c>
      <c r="Q12" s="139"/>
      <c r="R12" s="139">
        <v>844</v>
      </c>
      <c r="S12" s="139">
        <v>409</v>
      </c>
      <c r="T12" s="139">
        <v>435</v>
      </c>
      <c r="U12" s="139"/>
      <c r="V12" s="139">
        <v>797</v>
      </c>
      <c r="W12" s="139">
        <v>405</v>
      </c>
      <c r="X12" s="139">
        <v>392</v>
      </c>
      <c r="Y12" s="139"/>
      <c r="Z12" s="139">
        <v>789</v>
      </c>
      <c r="AA12" s="139">
        <v>398</v>
      </c>
      <c r="AB12" s="139">
        <v>391</v>
      </c>
    </row>
    <row r="13" spans="1:29" x14ac:dyDescent="0.25">
      <c r="A13" s="27" t="s">
        <v>283</v>
      </c>
      <c r="B13" s="139">
        <f t="shared" si="0"/>
        <v>1741</v>
      </c>
      <c r="C13" s="139">
        <f t="shared" si="1"/>
        <v>859</v>
      </c>
      <c r="D13" s="139">
        <f t="shared" si="2"/>
        <v>882</v>
      </c>
      <c r="E13" s="139"/>
      <c r="F13" s="139">
        <v>330</v>
      </c>
      <c r="G13" s="139">
        <v>165</v>
      </c>
      <c r="H13" s="139">
        <v>165</v>
      </c>
      <c r="I13" s="139"/>
      <c r="J13" s="139">
        <v>277</v>
      </c>
      <c r="K13" s="139">
        <v>132</v>
      </c>
      <c r="L13" s="139">
        <v>145</v>
      </c>
      <c r="M13" s="139"/>
      <c r="N13" s="139">
        <v>296</v>
      </c>
      <c r="O13" s="139">
        <v>136</v>
      </c>
      <c r="P13" s="139">
        <v>160</v>
      </c>
      <c r="Q13" s="139"/>
      <c r="R13" s="139">
        <v>297</v>
      </c>
      <c r="S13" s="139">
        <v>153</v>
      </c>
      <c r="T13" s="139">
        <v>144</v>
      </c>
      <c r="U13" s="139"/>
      <c r="V13" s="139">
        <v>268</v>
      </c>
      <c r="W13" s="139">
        <v>138</v>
      </c>
      <c r="X13" s="139">
        <v>130</v>
      </c>
      <c r="Y13" s="139"/>
      <c r="Z13" s="139">
        <v>273</v>
      </c>
      <c r="AA13" s="139">
        <v>135</v>
      </c>
      <c r="AB13" s="139">
        <v>138</v>
      </c>
    </row>
    <row r="14" spans="1:29" x14ac:dyDescent="0.25">
      <c r="A14" s="27" t="s">
        <v>284</v>
      </c>
      <c r="B14" s="139">
        <f t="shared" si="0"/>
        <v>333</v>
      </c>
      <c r="C14" s="139">
        <f t="shared" si="1"/>
        <v>170</v>
      </c>
      <c r="D14" s="139">
        <f t="shared" si="2"/>
        <v>163</v>
      </c>
      <c r="E14" s="139"/>
      <c r="F14" s="139">
        <v>66</v>
      </c>
      <c r="G14" s="139">
        <v>35</v>
      </c>
      <c r="H14" s="139">
        <v>31</v>
      </c>
      <c r="I14" s="139"/>
      <c r="J14" s="139">
        <v>63</v>
      </c>
      <c r="K14" s="139">
        <v>36</v>
      </c>
      <c r="L14" s="139">
        <v>27</v>
      </c>
      <c r="M14" s="139"/>
      <c r="N14" s="139">
        <v>55</v>
      </c>
      <c r="O14" s="139">
        <v>28</v>
      </c>
      <c r="P14" s="139">
        <v>27</v>
      </c>
      <c r="Q14" s="139"/>
      <c r="R14" s="139">
        <v>65</v>
      </c>
      <c r="S14" s="139">
        <v>30</v>
      </c>
      <c r="T14" s="139">
        <v>35</v>
      </c>
      <c r="U14" s="139"/>
      <c r="V14" s="139">
        <v>52</v>
      </c>
      <c r="W14" s="139">
        <v>22</v>
      </c>
      <c r="X14" s="139">
        <v>30</v>
      </c>
      <c r="Y14" s="139"/>
      <c r="Z14" s="139">
        <v>32</v>
      </c>
      <c r="AA14" s="139">
        <v>19</v>
      </c>
      <c r="AB14" s="139">
        <v>13</v>
      </c>
      <c r="AC14" s="54"/>
    </row>
    <row r="15" spans="1:29" x14ac:dyDescent="0.25">
      <c r="A15" s="27" t="s">
        <v>285</v>
      </c>
      <c r="B15" s="139">
        <f t="shared" si="0"/>
        <v>361</v>
      </c>
      <c r="C15" s="139">
        <f t="shared" si="1"/>
        <v>189</v>
      </c>
      <c r="D15" s="139">
        <f t="shared" si="2"/>
        <v>172</v>
      </c>
      <c r="E15" s="139"/>
      <c r="F15" s="139">
        <v>57</v>
      </c>
      <c r="G15" s="139">
        <v>32</v>
      </c>
      <c r="H15" s="139">
        <v>25</v>
      </c>
      <c r="I15" s="139"/>
      <c r="J15" s="139">
        <v>64</v>
      </c>
      <c r="K15" s="139">
        <v>24</v>
      </c>
      <c r="L15" s="139">
        <v>40</v>
      </c>
      <c r="M15" s="139"/>
      <c r="N15" s="139">
        <v>58</v>
      </c>
      <c r="O15" s="139">
        <v>31</v>
      </c>
      <c r="P15" s="139">
        <v>27</v>
      </c>
      <c r="Q15" s="139"/>
      <c r="R15" s="139">
        <v>43</v>
      </c>
      <c r="S15" s="139">
        <v>23</v>
      </c>
      <c r="T15" s="139">
        <v>20</v>
      </c>
      <c r="U15" s="139"/>
      <c r="V15" s="139">
        <v>83</v>
      </c>
      <c r="W15" s="139">
        <v>46</v>
      </c>
      <c r="X15" s="139">
        <v>37</v>
      </c>
      <c r="Y15" s="139"/>
      <c r="Z15" s="139">
        <v>56</v>
      </c>
      <c r="AA15" s="139">
        <v>33</v>
      </c>
      <c r="AB15" s="139">
        <v>23</v>
      </c>
      <c r="AC15" s="54"/>
    </row>
    <row r="16" spans="1:29" x14ac:dyDescent="0.25">
      <c r="A16" s="27" t="s">
        <v>287</v>
      </c>
      <c r="B16" s="139">
        <f t="shared" si="0"/>
        <v>4534</v>
      </c>
      <c r="C16" s="139">
        <f t="shared" si="1"/>
        <v>2268</v>
      </c>
      <c r="D16" s="139">
        <f t="shared" si="2"/>
        <v>2266</v>
      </c>
      <c r="E16" s="139"/>
      <c r="F16" s="139">
        <v>807</v>
      </c>
      <c r="G16" s="139">
        <v>375</v>
      </c>
      <c r="H16" s="139">
        <v>432</v>
      </c>
      <c r="I16" s="139"/>
      <c r="J16" s="139">
        <v>787</v>
      </c>
      <c r="K16" s="139">
        <v>404</v>
      </c>
      <c r="L16" s="139">
        <v>383</v>
      </c>
      <c r="M16" s="139"/>
      <c r="N16" s="139">
        <v>742</v>
      </c>
      <c r="O16" s="139">
        <v>390</v>
      </c>
      <c r="P16" s="139">
        <v>352</v>
      </c>
      <c r="Q16" s="139"/>
      <c r="R16" s="139">
        <v>834</v>
      </c>
      <c r="S16" s="139">
        <v>423</v>
      </c>
      <c r="T16" s="139">
        <v>411</v>
      </c>
      <c r="U16" s="139"/>
      <c r="V16" s="139">
        <v>685</v>
      </c>
      <c r="W16" s="139">
        <v>366</v>
      </c>
      <c r="X16" s="139">
        <v>319</v>
      </c>
      <c r="Y16" s="139"/>
      <c r="Z16" s="139">
        <v>679</v>
      </c>
      <c r="AA16" s="139">
        <v>310</v>
      </c>
      <c r="AB16" s="139">
        <v>369</v>
      </c>
      <c r="AC16" s="54"/>
    </row>
    <row r="17" spans="1:29" x14ac:dyDescent="0.25">
      <c r="A17" s="27" t="s">
        <v>288</v>
      </c>
      <c r="B17" s="139">
        <f t="shared" si="0"/>
        <v>1081</v>
      </c>
      <c r="C17" s="139">
        <f t="shared" si="1"/>
        <v>534</v>
      </c>
      <c r="D17" s="139">
        <f t="shared" si="2"/>
        <v>547</v>
      </c>
      <c r="E17" s="139"/>
      <c r="F17" s="139">
        <v>183</v>
      </c>
      <c r="G17" s="139">
        <v>88</v>
      </c>
      <c r="H17" s="139">
        <v>95</v>
      </c>
      <c r="I17" s="139"/>
      <c r="J17" s="139">
        <v>186</v>
      </c>
      <c r="K17" s="139">
        <v>92</v>
      </c>
      <c r="L17" s="139">
        <v>94</v>
      </c>
      <c r="M17" s="139"/>
      <c r="N17" s="139">
        <v>183</v>
      </c>
      <c r="O17" s="139">
        <v>93</v>
      </c>
      <c r="P17" s="139">
        <v>90</v>
      </c>
      <c r="Q17" s="139"/>
      <c r="R17" s="139">
        <v>186</v>
      </c>
      <c r="S17" s="139">
        <v>91</v>
      </c>
      <c r="T17" s="139">
        <v>95</v>
      </c>
      <c r="U17" s="139"/>
      <c r="V17" s="139">
        <v>177</v>
      </c>
      <c r="W17" s="139">
        <v>84</v>
      </c>
      <c r="X17" s="139">
        <v>93</v>
      </c>
      <c r="Y17" s="139"/>
      <c r="Z17" s="139">
        <v>166</v>
      </c>
      <c r="AA17" s="139">
        <v>86</v>
      </c>
      <c r="AB17" s="139">
        <v>80</v>
      </c>
      <c r="AC17" s="54"/>
    </row>
    <row r="18" spans="1:29" x14ac:dyDescent="0.25">
      <c r="A18" s="27" t="s">
        <v>289</v>
      </c>
      <c r="B18" s="139">
        <f t="shared" si="0"/>
        <v>795</v>
      </c>
      <c r="C18" s="139">
        <f t="shared" si="1"/>
        <v>384</v>
      </c>
      <c r="D18" s="139">
        <f t="shared" si="2"/>
        <v>411</v>
      </c>
      <c r="E18" s="139"/>
      <c r="F18" s="139">
        <v>124</v>
      </c>
      <c r="G18" s="139">
        <v>59</v>
      </c>
      <c r="H18" s="139">
        <v>65</v>
      </c>
      <c r="I18" s="139"/>
      <c r="J18" s="139">
        <v>159</v>
      </c>
      <c r="K18" s="139">
        <v>81</v>
      </c>
      <c r="L18" s="139">
        <v>78</v>
      </c>
      <c r="M18" s="139"/>
      <c r="N18" s="139">
        <v>145</v>
      </c>
      <c r="O18" s="139">
        <v>76</v>
      </c>
      <c r="P18" s="139">
        <v>69</v>
      </c>
      <c r="Q18" s="139"/>
      <c r="R18" s="139">
        <v>134</v>
      </c>
      <c r="S18" s="139">
        <v>55</v>
      </c>
      <c r="T18" s="139">
        <v>79</v>
      </c>
      <c r="U18" s="139"/>
      <c r="V18" s="139">
        <v>119</v>
      </c>
      <c r="W18" s="139">
        <v>66</v>
      </c>
      <c r="X18" s="139">
        <v>53</v>
      </c>
      <c r="Y18" s="139"/>
      <c r="Z18" s="139">
        <v>114</v>
      </c>
      <c r="AA18" s="139">
        <v>47</v>
      </c>
      <c r="AB18" s="139">
        <v>67</v>
      </c>
      <c r="AC18" s="54"/>
    </row>
    <row r="19" spans="1:29" x14ac:dyDescent="0.25">
      <c r="A19" s="27" t="s">
        <v>291</v>
      </c>
      <c r="B19" s="139">
        <f t="shared" si="0"/>
        <v>3110</v>
      </c>
      <c r="C19" s="139">
        <f t="shared" si="1"/>
        <v>1555</v>
      </c>
      <c r="D19" s="139">
        <f t="shared" si="2"/>
        <v>1555</v>
      </c>
      <c r="E19" s="139"/>
      <c r="F19" s="139">
        <v>524</v>
      </c>
      <c r="G19" s="139">
        <v>250</v>
      </c>
      <c r="H19" s="139">
        <v>274</v>
      </c>
      <c r="I19" s="139"/>
      <c r="J19" s="139">
        <v>585</v>
      </c>
      <c r="K19" s="139">
        <v>289</v>
      </c>
      <c r="L19" s="139">
        <v>296</v>
      </c>
      <c r="M19" s="139"/>
      <c r="N19" s="139">
        <v>491</v>
      </c>
      <c r="O19" s="139">
        <v>244</v>
      </c>
      <c r="P19" s="139">
        <v>247</v>
      </c>
      <c r="Q19" s="139"/>
      <c r="R19" s="139">
        <v>529</v>
      </c>
      <c r="S19" s="139">
        <v>271</v>
      </c>
      <c r="T19" s="139">
        <v>258</v>
      </c>
      <c r="U19" s="139"/>
      <c r="V19" s="139">
        <v>483</v>
      </c>
      <c r="W19" s="139">
        <v>252</v>
      </c>
      <c r="X19" s="139">
        <v>231</v>
      </c>
      <c r="Y19" s="139"/>
      <c r="Z19" s="139">
        <v>498</v>
      </c>
      <c r="AA19" s="139">
        <v>249</v>
      </c>
      <c r="AB19" s="139">
        <v>249</v>
      </c>
      <c r="AC19" s="202"/>
    </row>
    <row r="20" spans="1:29" x14ac:dyDescent="0.25">
      <c r="A20" s="27" t="s">
        <v>292</v>
      </c>
      <c r="B20" s="139">
        <f t="shared" si="0"/>
        <v>224</v>
      </c>
      <c r="C20" s="139">
        <f t="shared" si="1"/>
        <v>111</v>
      </c>
      <c r="D20" s="139">
        <f t="shared" si="2"/>
        <v>113</v>
      </c>
      <c r="E20" s="139"/>
      <c r="F20" s="139">
        <v>27</v>
      </c>
      <c r="G20" s="139">
        <v>12</v>
      </c>
      <c r="H20" s="139">
        <v>15</v>
      </c>
      <c r="I20" s="139"/>
      <c r="J20" s="139">
        <v>44</v>
      </c>
      <c r="K20" s="139">
        <v>18</v>
      </c>
      <c r="L20" s="139">
        <v>26</v>
      </c>
      <c r="M20" s="139"/>
      <c r="N20" s="139">
        <v>35</v>
      </c>
      <c r="O20" s="139">
        <v>20</v>
      </c>
      <c r="P20" s="139">
        <v>15</v>
      </c>
      <c r="Q20" s="139"/>
      <c r="R20" s="139">
        <v>46</v>
      </c>
      <c r="S20" s="139">
        <v>25</v>
      </c>
      <c r="T20" s="139">
        <v>21</v>
      </c>
      <c r="U20" s="139"/>
      <c r="V20" s="139">
        <v>40</v>
      </c>
      <c r="W20" s="139">
        <v>20</v>
      </c>
      <c r="X20" s="139">
        <v>20</v>
      </c>
      <c r="Y20" s="139"/>
      <c r="Z20" s="139">
        <v>32</v>
      </c>
      <c r="AA20" s="139">
        <v>16</v>
      </c>
      <c r="AB20" s="139">
        <v>16</v>
      </c>
      <c r="AC20" s="54"/>
    </row>
    <row r="21" spans="1:29" x14ac:dyDescent="0.25">
      <c r="A21" s="27" t="s">
        <v>293</v>
      </c>
      <c r="B21" s="139">
        <f t="shared" si="0"/>
        <v>6573</v>
      </c>
      <c r="C21" s="139">
        <f t="shared" si="1"/>
        <v>3373</v>
      </c>
      <c r="D21" s="139">
        <f t="shared" si="2"/>
        <v>3200</v>
      </c>
      <c r="E21" s="139"/>
      <c r="F21" s="139">
        <v>1137</v>
      </c>
      <c r="G21" s="139">
        <v>576</v>
      </c>
      <c r="H21" s="139">
        <v>561</v>
      </c>
      <c r="I21" s="139"/>
      <c r="J21" s="139">
        <v>1059</v>
      </c>
      <c r="K21" s="139">
        <v>533</v>
      </c>
      <c r="L21" s="139">
        <v>526</v>
      </c>
      <c r="M21" s="139"/>
      <c r="N21" s="139">
        <v>1091</v>
      </c>
      <c r="O21" s="139">
        <v>572</v>
      </c>
      <c r="P21" s="139">
        <v>519</v>
      </c>
      <c r="Q21" s="139"/>
      <c r="R21" s="139">
        <v>1132</v>
      </c>
      <c r="S21" s="139">
        <v>593</v>
      </c>
      <c r="T21" s="139">
        <v>539</v>
      </c>
      <c r="U21" s="139"/>
      <c r="V21" s="139">
        <v>1084</v>
      </c>
      <c r="W21" s="139">
        <v>541</v>
      </c>
      <c r="X21" s="139">
        <v>543</v>
      </c>
      <c r="Y21" s="139"/>
      <c r="Z21" s="139">
        <v>1070</v>
      </c>
      <c r="AA21" s="139">
        <v>558</v>
      </c>
      <c r="AB21" s="139">
        <v>512</v>
      </c>
      <c r="AC21" s="54"/>
    </row>
    <row r="22" spans="1:29" x14ac:dyDescent="0.25">
      <c r="A22" s="27" t="s">
        <v>294</v>
      </c>
      <c r="B22" s="139">
        <f t="shared" si="0"/>
        <v>47</v>
      </c>
      <c r="C22" s="139">
        <f t="shared" si="1"/>
        <v>26</v>
      </c>
      <c r="D22" s="139">
        <f t="shared" si="2"/>
        <v>21</v>
      </c>
      <c r="E22" s="139"/>
      <c r="F22" s="139">
        <v>8</v>
      </c>
      <c r="G22" s="139">
        <v>4</v>
      </c>
      <c r="H22" s="139">
        <v>4</v>
      </c>
      <c r="I22" s="139"/>
      <c r="J22" s="139">
        <v>4</v>
      </c>
      <c r="K22" s="139">
        <v>1</v>
      </c>
      <c r="L22" s="139">
        <v>3</v>
      </c>
      <c r="M22" s="139"/>
      <c r="N22" s="139">
        <v>9</v>
      </c>
      <c r="O22" s="139">
        <v>5</v>
      </c>
      <c r="P22" s="139">
        <v>4</v>
      </c>
      <c r="Q22" s="139"/>
      <c r="R22" s="139">
        <v>9</v>
      </c>
      <c r="S22" s="139">
        <v>6</v>
      </c>
      <c r="T22" s="139">
        <v>3</v>
      </c>
      <c r="U22" s="139"/>
      <c r="V22" s="139">
        <v>10</v>
      </c>
      <c r="W22" s="139">
        <v>5</v>
      </c>
      <c r="X22" s="139">
        <v>5</v>
      </c>
      <c r="Y22" s="139"/>
      <c r="Z22" s="139">
        <v>7</v>
      </c>
      <c r="AA22" s="139">
        <v>5</v>
      </c>
      <c r="AB22" s="139">
        <v>2</v>
      </c>
      <c r="AC22" s="54"/>
    </row>
    <row r="23" spans="1:29" x14ac:dyDescent="0.25">
      <c r="A23" s="27" t="s">
        <v>295</v>
      </c>
      <c r="B23" s="139">
        <f t="shared" si="0"/>
        <v>722</v>
      </c>
      <c r="C23" s="139">
        <f t="shared" si="1"/>
        <v>360</v>
      </c>
      <c r="D23" s="139">
        <f t="shared" si="2"/>
        <v>362</v>
      </c>
      <c r="E23" s="139"/>
      <c r="F23" s="139">
        <v>135</v>
      </c>
      <c r="G23" s="139">
        <v>69</v>
      </c>
      <c r="H23" s="139">
        <v>66</v>
      </c>
      <c r="I23" s="139"/>
      <c r="J23" s="139">
        <v>111</v>
      </c>
      <c r="K23" s="139">
        <v>58</v>
      </c>
      <c r="L23" s="139">
        <v>53</v>
      </c>
      <c r="M23" s="139"/>
      <c r="N23" s="139">
        <v>125</v>
      </c>
      <c r="O23" s="139">
        <v>63</v>
      </c>
      <c r="P23" s="139">
        <v>62</v>
      </c>
      <c r="Q23" s="139"/>
      <c r="R23" s="139">
        <v>134</v>
      </c>
      <c r="S23" s="139">
        <v>64</v>
      </c>
      <c r="T23" s="139">
        <v>70</v>
      </c>
      <c r="U23" s="139"/>
      <c r="V23" s="139">
        <v>109</v>
      </c>
      <c r="W23" s="139">
        <v>52</v>
      </c>
      <c r="X23" s="139">
        <v>57</v>
      </c>
      <c r="Y23" s="139"/>
      <c r="Z23" s="139">
        <v>108</v>
      </c>
      <c r="AA23" s="139">
        <v>54</v>
      </c>
      <c r="AB23" s="139">
        <v>54</v>
      </c>
      <c r="AC23" s="202"/>
    </row>
    <row r="24" spans="1:29" x14ac:dyDescent="0.25">
      <c r="A24" s="27" t="s">
        <v>296</v>
      </c>
      <c r="B24" s="139">
        <f t="shared" si="0"/>
        <v>572</v>
      </c>
      <c r="C24" s="139">
        <f t="shared" si="1"/>
        <v>274</v>
      </c>
      <c r="D24" s="139">
        <f t="shared" si="2"/>
        <v>298</v>
      </c>
      <c r="E24" s="139"/>
      <c r="F24" s="139">
        <v>102</v>
      </c>
      <c r="G24" s="139">
        <v>49</v>
      </c>
      <c r="H24" s="139">
        <v>53</v>
      </c>
      <c r="I24" s="139"/>
      <c r="J24" s="139">
        <v>108</v>
      </c>
      <c r="K24" s="139">
        <v>55</v>
      </c>
      <c r="L24" s="139">
        <v>53</v>
      </c>
      <c r="M24" s="139"/>
      <c r="N24" s="139">
        <v>104</v>
      </c>
      <c r="O24" s="139">
        <v>46</v>
      </c>
      <c r="P24" s="139">
        <v>58</v>
      </c>
      <c r="Q24" s="139"/>
      <c r="R24" s="139">
        <v>88</v>
      </c>
      <c r="S24" s="139">
        <v>51</v>
      </c>
      <c r="T24" s="139">
        <v>37</v>
      </c>
      <c r="U24" s="139"/>
      <c r="V24" s="139">
        <v>94</v>
      </c>
      <c r="W24" s="139">
        <v>39</v>
      </c>
      <c r="X24" s="139">
        <v>55</v>
      </c>
      <c r="Y24" s="139"/>
      <c r="Z24" s="139">
        <v>76</v>
      </c>
      <c r="AA24" s="139">
        <v>34</v>
      </c>
      <c r="AB24" s="139">
        <v>42</v>
      </c>
      <c r="AC24" s="54"/>
    </row>
    <row r="25" spans="1:29" x14ac:dyDescent="0.25">
      <c r="A25" s="27" t="s">
        <v>297</v>
      </c>
      <c r="B25" s="139">
        <f t="shared" si="0"/>
        <v>1560</v>
      </c>
      <c r="C25" s="139">
        <f t="shared" si="1"/>
        <v>811</v>
      </c>
      <c r="D25" s="139">
        <f t="shared" si="2"/>
        <v>749</v>
      </c>
      <c r="E25" s="139"/>
      <c r="F25" s="139">
        <v>247</v>
      </c>
      <c r="G25" s="139">
        <v>113</v>
      </c>
      <c r="H25" s="139">
        <v>134</v>
      </c>
      <c r="I25" s="139"/>
      <c r="J25" s="139">
        <v>240</v>
      </c>
      <c r="K25" s="139">
        <v>126</v>
      </c>
      <c r="L25" s="139">
        <v>114</v>
      </c>
      <c r="M25" s="139"/>
      <c r="N25" s="139">
        <v>272</v>
      </c>
      <c r="O25" s="139">
        <v>151</v>
      </c>
      <c r="P25" s="139">
        <v>121</v>
      </c>
      <c r="Q25" s="139"/>
      <c r="R25" s="139">
        <v>294</v>
      </c>
      <c r="S25" s="139">
        <v>166</v>
      </c>
      <c r="T25" s="139">
        <v>128</v>
      </c>
      <c r="U25" s="139"/>
      <c r="V25" s="139">
        <v>228</v>
      </c>
      <c r="W25" s="139">
        <v>105</v>
      </c>
      <c r="X25" s="139">
        <v>123</v>
      </c>
      <c r="Y25" s="139"/>
      <c r="Z25" s="139">
        <v>279</v>
      </c>
      <c r="AA25" s="139">
        <v>150</v>
      </c>
      <c r="AB25" s="139">
        <v>129</v>
      </c>
      <c r="AC25" s="54"/>
    </row>
    <row r="26" spans="1:29" x14ac:dyDescent="0.25">
      <c r="A26" s="27" t="s">
        <v>298</v>
      </c>
      <c r="B26" s="139">
        <f t="shared" si="0"/>
        <v>167</v>
      </c>
      <c r="C26" s="139">
        <f t="shared" si="1"/>
        <v>81</v>
      </c>
      <c r="D26" s="139">
        <f t="shared" si="2"/>
        <v>86</v>
      </c>
      <c r="E26" s="139"/>
      <c r="F26" s="139">
        <v>30</v>
      </c>
      <c r="G26" s="139">
        <v>15</v>
      </c>
      <c r="H26" s="139">
        <v>15</v>
      </c>
      <c r="I26" s="139"/>
      <c r="J26" s="139">
        <v>33</v>
      </c>
      <c r="K26" s="139">
        <v>17</v>
      </c>
      <c r="L26" s="139">
        <v>16</v>
      </c>
      <c r="M26" s="139"/>
      <c r="N26" s="139">
        <v>30</v>
      </c>
      <c r="O26" s="139">
        <v>14</v>
      </c>
      <c r="P26" s="139">
        <v>16</v>
      </c>
      <c r="Q26" s="139"/>
      <c r="R26" s="139">
        <v>30</v>
      </c>
      <c r="S26" s="139">
        <v>17</v>
      </c>
      <c r="T26" s="139">
        <v>13</v>
      </c>
      <c r="U26" s="139"/>
      <c r="V26" s="139">
        <v>22</v>
      </c>
      <c r="W26" s="139">
        <v>8</v>
      </c>
      <c r="X26" s="139">
        <v>14</v>
      </c>
      <c r="Y26" s="139"/>
      <c r="Z26" s="139">
        <v>22</v>
      </c>
      <c r="AA26" s="139">
        <v>10</v>
      </c>
      <c r="AB26" s="139">
        <v>12</v>
      </c>
      <c r="AC26" s="54"/>
    </row>
    <row r="27" spans="1:29" x14ac:dyDescent="0.25">
      <c r="A27" s="27" t="s">
        <v>299</v>
      </c>
      <c r="B27" s="139">
        <f t="shared" si="0"/>
        <v>1003</v>
      </c>
      <c r="C27" s="139">
        <f t="shared" si="1"/>
        <v>504</v>
      </c>
      <c r="D27" s="139">
        <f t="shared" si="2"/>
        <v>499</v>
      </c>
      <c r="E27" s="139"/>
      <c r="F27" s="139">
        <v>203</v>
      </c>
      <c r="G27" s="139">
        <v>98</v>
      </c>
      <c r="H27" s="139">
        <v>105</v>
      </c>
      <c r="I27" s="139"/>
      <c r="J27" s="139">
        <v>188</v>
      </c>
      <c r="K27" s="139">
        <v>81</v>
      </c>
      <c r="L27" s="139">
        <v>107</v>
      </c>
      <c r="M27" s="139"/>
      <c r="N27" s="139">
        <v>148</v>
      </c>
      <c r="O27" s="139">
        <v>70</v>
      </c>
      <c r="P27" s="139">
        <v>78</v>
      </c>
      <c r="Q27" s="139"/>
      <c r="R27" s="139">
        <v>180</v>
      </c>
      <c r="S27" s="139">
        <v>104</v>
      </c>
      <c r="T27" s="139">
        <v>76</v>
      </c>
      <c r="U27" s="139"/>
      <c r="V27" s="139">
        <v>146</v>
      </c>
      <c r="W27" s="139">
        <v>75</v>
      </c>
      <c r="X27" s="139">
        <v>71</v>
      </c>
      <c r="Y27" s="139"/>
      <c r="Z27" s="139">
        <v>138</v>
      </c>
      <c r="AA27" s="139">
        <v>76</v>
      </c>
      <c r="AB27" s="139">
        <v>62</v>
      </c>
      <c r="AC27" s="54"/>
    </row>
    <row r="28" spans="1:29" x14ac:dyDescent="0.25">
      <c r="A28" s="27" t="s">
        <v>300</v>
      </c>
      <c r="B28" s="139">
        <f t="shared" si="0"/>
        <v>207</v>
      </c>
      <c r="C28" s="139">
        <f t="shared" si="1"/>
        <v>102</v>
      </c>
      <c r="D28" s="139">
        <f t="shared" si="2"/>
        <v>105</v>
      </c>
      <c r="E28" s="139"/>
      <c r="F28" s="139">
        <v>42</v>
      </c>
      <c r="G28" s="139">
        <v>22</v>
      </c>
      <c r="H28" s="139">
        <v>20</v>
      </c>
      <c r="I28" s="139"/>
      <c r="J28" s="139">
        <v>35</v>
      </c>
      <c r="K28" s="139">
        <v>18</v>
      </c>
      <c r="L28" s="139">
        <v>17</v>
      </c>
      <c r="M28" s="139"/>
      <c r="N28" s="139">
        <v>33</v>
      </c>
      <c r="O28" s="139">
        <v>15</v>
      </c>
      <c r="P28" s="139">
        <v>18</v>
      </c>
      <c r="Q28" s="139"/>
      <c r="R28" s="139">
        <v>33</v>
      </c>
      <c r="S28" s="139">
        <v>15</v>
      </c>
      <c r="T28" s="139">
        <v>18</v>
      </c>
      <c r="U28" s="139"/>
      <c r="V28" s="139">
        <v>33</v>
      </c>
      <c r="W28" s="139">
        <v>17</v>
      </c>
      <c r="X28" s="139">
        <v>16</v>
      </c>
      <c r="Y28" s="139"/>
      <c r="Z28" s="139">
        <v>31</v>
      </c>
      <c r="AA28" s="139">
        <v>15</v>
      </c>
      <c r="AB28" s="139">
        <v>16</v>
      </c>
      <c r="AC28" s="54"/>
    </row>
    <row r="29" spans="1:29" x14ac:dyDescent="0.25">
      <c r="A29" s="27" t="s">
        <v>301</v>
      </c>
      <c r="B29" s="139">
        <f t="shared" si="0"/>
        <v>524</v>
      </c>
      <c r="C29" s="139">
        <f t="shared" si="1"/>
        <v>260</v>
      </c>
      <c r="D29" s="139">
        <f t="shared" si="2"/>
        <v>264</v>
      </c>
      <c r="E29" s="139"/>
      <c r="F29" s="139">
        <v>89</v>
      </c>
      <c r="G29" s="139">
        <v>49</v>
      </c>
      <c r="H29" s="139">
        <v>40</v>
      </c>
      <c r="I29" s="139"/>
      <c r="J29" s="139">
        <v>98</v>
      </c>
      <c r="K29" s="139">
        <v>45</v>
      </c>
      <c r="L29" s="139">
        <v>53</v>
      </c>
      <c r="M29" s="139"/>
      <c r="N29" s="139">
        <v>89</v>
      </c>
      <c r="O29" s="139">
        <v>46</v>
      </c>
      <c r="P29" s="139">
        <v>43</v>
      </c>
      <c r="Q29" s="139"/>
      <c r="R29" s="139">
        <v>86</v>
      </c>
      <c r="S29" s="139">
        <v>45</v>
      </c>
      <c r="T29" s="139">
        <v>41</v>
      </c>
      <c r="U29" s="139"/>
      <c r="V29" s="139">
        <v>81</v>
      </c>
      <c r="W29" s="139">
        <v>37</v>
      </c>
      <c r="X29" s="139">
        <v>44</v>
      </c>
      <c r="Y29" s="139"/>
      <c r="Z29" s="139">
        <v>81</v>
      </c>
      <c r="AA29" s="139">
        <v>38</v>
      </c>
      <c r="AB29" s="139">
        <v>43</v>
      </c>
      <c r="AC29" s="54"/>
    </row>
    <row r="30" spans="1:29" x14ac:dyDescent="0.25">
      <c r="A30" s="27" t="s">
        <v>302</v>
      </c>
      <c r="B30" s="139">
        <f t="shared" si="0"/>
        <v>162</v>
      </c>
      <c r="C30" s="139">
        <f t="shared" si="1"/>
        <v>79</v>
      </c>
      <c r="D30" s="139">
        <f t="shared" si="2"/>
        <v>83</v>
      </c>
      <c r="E30" s="139"/>
      <c r="F30" s="139">
        <v>25</v>
      </c>
      <c r="G30" s="139">
        <v>15</v>
      </c>
      <c r="H30" s="139">
        <v>10</v>
      </c>
      <c r="I30" s="139"/>
      <c r="J30" s="139">
        <v>42</v>
      </c>
      <c r="K30" s="139">
        <v>23</v>
      </c>
      <c r="L30" s="139">
        <v>19</v>
      </c>
      <c r="M30" s="139"/>
      <c r="N30" s="139">
        <v>21</v>
      </c>
      <c r="O30" s="139">
        <v>8</v>
      </c>
      <c r="P30" s="139">
        <v>13</v>
      </c>
      <c r="Q30" s="139"/>
      <c r="R30" s="139">
        <v>25</v>
      </c>
      <c r="S30" s="139">
        <v>12</v>
      </c>
      <c r="T30" s="139">
        <v>13</v>
      </c>
      <c r="U30" s="139"/>
      <c r="V30" s="139">
        <v>19</v>
      </c>
      <c r="W30" s="139">
        <v>8</v>
      </c>
      <c r="X30" s="139">
        <v>11</v>
      </c>
      <c r="Y30" s="139"/>
      <c r="Z30" s="139">
        <v>30</v>
      </c>
      <c r="AA30" s="139">
        <v>13</v>
      </c>
      <c r="AB30" s="139">
        <v>17</v>
      </c>
      <c r="AC30" s="54"/>
    </row>
    <row r="31" spans="1:29" x14ac:dyDescent="0.25">
      <c r="A31" s="27" t="s">
        <v>303</v>
      </c>
      <c r="B31" s="139">
        <f t="shared" si="0"/>
        <v>251</v>
      </c>
      <c r="C31" s="139">
        <f t="shared" si="1"/>
        <v>127</v>
      </c>
      <c r="D31" s="139">
        <f t="shared" si="2"/>
        <v>124</v>
      </c>
      <c r="E31" s="139"/>
      <c r="F31" s="139">
        <v>46</v>
      </c>
      <c r="G31" s="139">
        <v>22</v>
      </c>
      <c r="H31" s="139">
        <v>24</v>
      </c>
      <c r="I31" s="139"/>
      <c r="J31" s="139">
        <v>37</v>
      </c>
      <c r="K31" s="139">
        <v>17</v>
      </c>
      <c r="L31" s="139">
        <v>20</v>
      </c>
      <c r="M31" s="139"/>
      <c r="N31" s="139">
        <v>51</v>
      </c>
      <c r="O31" s="139">
        <v>32</v>
      </c>
      <c r="P31" s="139">
        <v>19</v>
      </c>
      <c r="Q31" s="139"/>
      <c r="R31" s="139">
        <v>47</v>
      </c>
      <c r="S31" s="139">
        <v>19</v>
      </c>
      <c r="T31" s="139">
        <v>28</v>
      </c>
      <c r="U31" s="139"/>
      <c r="V31" s="139">
        <v>35</v>
      </c>
      <c r="W31" s="139">
        <v>20</v>
      </c>
      <c r="X31" s="139">
        <v>15</v>
      </c>
      <c r="Y31" s="139"/>
      <c r="Z31" s="139">
        <v>35</v>
      </c>
      <c r="AA31" s="139">
        <v>17</v>
      </c>
      <c r="AB31" s="139">
        <v>18</v>
      </c>
      <c r="AC31" s="54"/>
    </row>
    <row r="32" spans="1:29" x14ac:dyDescent="0.25">
      <c r="A32" s="27" t="s">
        <v>304</v>
      </c>
      <c r="B32" s="139">
        <f t="shared" si="0"/>
        <v>801</v>
      </c>
      <c r="C32" s="139">
        <f t="shared" si="1"/>
        <v>395</v>
      </c>
      <c r="D32" s="139">
        <f t="shared" si="2"/>
        <v>406</v>
      </c>
      <c r="E32" s="139"/>
      <c r="F32" s="139">
        <v>120</v>
      </c>
      <c r="G32" s="139">
        <v>58</v>
      </c>
      <c r="H32" s="139">
        <v>62</v>
      </c>
      <c r="I32" s="139"/>
      <c r="J32" s="139">
        <v>132</v>
      </c>
      <c r="K32" s="139">
        <v>55</v>
      </c>
      <c r="L32" s="139">
        <v>77</v>
      </c>
      <c r="M32" s="139"/>
      <c r="N32" s="139">
        <v>152</v>
      </c>
      <c r="O32" s="139">
        <v>74</v>
      </c>
      <c r="P32" s="139">
        <v>78</v>
      </c>
      <c r="Q32" s="139"/>
      <c r="R32" s="139">
        <v>139</v>
      </c>
      <c r="S32" s="139">
        <v>78</v>
      </c>
      <c r="T32" s="139">
        <v>61</v>
      </c>
      <c r="U32" s="139"/>
      <c r="V32" s="139">
        <v>118</v>
      </c>
      <c r="W32" s="139">
        <v>64</v>
      </c>
      <c r="X32" s="139">
        <v>54</v>
      </c>
      <c r="Y32" s="139"/>
      <c r="Z32" s="139">
        <v>140</v>
      </c>
      <c r="AA32" s="139">
        <v>66</v>
      </c>
      <c r="AB32" s="139">
        <v>74</v>
      </c>
      <c r="AC32" s="54"/>
    </row>
    <row r="33" spans="1:29" ht="13.5" thickBot="1" x14ac:dyDescent="0.3">
      <c r="A33" s="27" t="s">
        <v>305</v>
      </c>
      <c r="B33" s="139">
        <f t="shared" si="0"/>
        <v>1013</v>
      </c>
      <c r="C33" s="139">
        <f t="shared" si="1"/>
        <v>540</v>
      </c>
      <c r="D33" s="139">
        <f t="shared" si="2"/>
        <v>473</v>
      </c>
      <c r="E33" s="334"/>
      <c r="F33" s="334">
        <v>178</v>
      </c>
      <c r="G33" s="334">
        <v>98</v>
      </c>
      <c r="H33" s="334">
        <v>80</v>
      </c>
      <c r="I33" s="334"/>
      <c r="J33" s="334">
        <v>169</v>
      </c>
      <c r="K33" s="334">
        <v>94</v>
      </c>
      <c r="L33" s="334">
        <v>75</v>
      </c>
      <c r="M33" s="334"/>
      <c r="N33" s="334">
        <v>161</v>
      </c>
      <c r="O33" s="334">
        <v>88</v>
      </c>
      <c r="P33" s="334">
        <v>73</v>
      </c>
      <c r="Q33" s="334"/>
      <c r="R33" s="334">
        <v>162</v>
      </c>
      <c r="S33" s="334">
        <v>85</v>
      </c>
      <c r="T33" s="334">
        <v>77</v>
      </c>
      <c r="U33" s="334"/>
      <c r="V33" s="334">
        <v>186</v>
      </c>
      <c r="W33" s="334">
        <v>102</v>
      </c>
      <c r="X33" s="334">
        <v>84</v>
      </c>
      <c r="Y33" s="334"/>
      <c r="Z33" s="334">
        <v>157</v>
      </c>
      <c r="AA33" s="334">
        <v>73</v>
      </c>
      <c r="AB33" s="334">
        <v>84</v>
      </c>
      <c r="AC33" s="54"/>
    </row>
    <row r="34" spans="1:29" ht="15" customHeight="1" x14ac:dyDescent="0.25">
      <c r="A34" s="332" t="s">
        <v>262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202"/>
      <c r="Z34" s="8"/>
      <c r="AA34" s="8"/>
      <c r="AB34" s="8"/>
      <c r="AC34" s="54"/>
    </row>
    <row r="35" spans="1:29" x14ac:dyDescent="0.25">
      <c r="AC35" s="54"/>
    </row>
    <row r="36" spans="1:29" x14ac:dyDescent="0.25">
      <c r="AC36" s="54"/>
    </row>
    <row r="37" spans="1:29" x14ac:dyDescent="0.25">
      <c r="AC37" s="54"/>
    </row>
    <row r="38" spans="1:29" x14ac:dyDescent="0.25">
      <c r="S38" s="60"/>
      <c r="T38" s="8"/>
      <c r="U38" s="8"/>
      <c r="V38" s="8"/>
      <c r="W38" s="8"/>
      <c r="AC38" s="54"/>
    </row>
    <row r="39" spans="1:29" x14ac:dyDescent="0.25">
      <c r="S39" s="8"/>
      <c r="T39" s="8"/>
      <c r="U39" s="8"/>
      <c r="V39" s="8"/>
      <c r="W39" s="8"/>
      <c r="AC39" s="54"/>
    </row>
    <row r="40" spans="1:29" x14ac:dyDescent="0.25">
      <c r="S40" s="202"/>
      <c r="T40" s="8"/>
      <c r="U40" s="8"/>
      <c r="V40" s="8"/>
      <c r="W40" s="8"/>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3">
    <cfRule type="cellIs" dxfId="251" priority="1" operator="equal">
      <formula>0</formula>
    </cfRule>
  </conditionalFormatting>
  <hyperlinks>
    <hyperlink ref="AC2" location="Contenido!A1" display="Contenido" xr:uid="{52D9950B-9810-4FE9-B160-C73C1E19609E}"/>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AB7E-840B-42A3-B2D8-8A1C4DDE48EE}">
  <sheetPr>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41" t="s">
        <v>351</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345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902</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6.149999999999999" customHeight="1" x14ac:dyDescent="0.25">
      <c r="A7" s="438"/>
      <c r="B7" s="116" t="s">
        <v>188</v>
      </c>
      <c r="C7" s="116" t="s">
        <v>258</v>
      </c>
      <c r="D7" s="116" t="s">
        <v>259</v>
      </c>
      <c r="E7" s="114"/>
      <c r="F7" s="116" t="s">
        <v>188</v>
      </c>
      <c r="G7" s="116" t="s">
        <v>258</v>
      </c>
      <c r="H7" s="116" t="s">
        <v>259</v>
      </c>
      <c r="I7" s="114"/>
      <c r="J7" s="116" t="s">
        <v>188</v>
      </c>
      <c r="K7" s="116" t="s">
        <v>258</v>
      </c>
      <c r="L7" s="116" t="s">
        <v>259</v>
      </c>
      <c r="M7" s="114"/>
      <c r="N7" s="116" t="s">
        <v>188</v>
      </c>
      <c r="O7" s="116" t="s">
        <v>258</v>
      </c>
      <c r="P7" s="116" t="s">
        <v>259</v>
      </c>
      <c r="Q7" s="114"/>
      <c r="R7" s="116" t="s">
        <v>188</v>
      </c>
      <c r="S7" s="116" t="s">
        <v>258</v>
      </c>
      <c r="T7" s="116" t="s">
        <v>259</v>
      </c>
      <c r="U7" s="114"/>
      <c r="V7" s="116" t="s">
        <v>188</v>
      </c>
      <c r="W7" s="116" t="s">
        <v>258</v>
      </c>
      <c r="X7" s="116" t="s">
        <v>259</v>
      </c>
      <c r="Y7" s="114"/>
      <c r="Z7" s="116" t="s">
        <v>188</v>
      </c>
      <c r="AA7" s="116" t="s">
        <v>258</v>
      </c>
      <c r="AB7" s="116"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335">
        <f>SUM(B10:B20)</f>
        <v>4704</v>
      </c>
      <c r="C9" s="335">
        <f>SUM(C10:C20)</f>
        <v>2201</v>
      </c>
      <c r="D9" s="335">
        <f>SUM(D10:D20)</f>
        <v>2503</v>
      </c>
      <c r="E9" s="335"/>
      <c r="F9" s="335">
        <f>SUM(F10:F20)</f>
        <v>724</v>
      </c>
      <c r="G9" s="335">
        <f>SUM(G10:G20)</f>
        <v>336</v>
      </c>
      <c r="H9" s="335">
        <f>SUM(H10:H20)</f>
        <v>388</v>
      </c>
      <c r="I9" s="335"/>
      <c r="J9" s="335">
        <f>SUM(J10:J20)</f>
        <v>783</v>
      </c>
      <c r="K9" s="335">
        <f>SUM(K10:K20)</f>
        <v>364</v>
      </c>
      <c r="L9" s="335">
        <f>SUM(L10:L20)</f>
        <v>419</v>
      </c>
      <c r="M9" s="335"/>
      <c r="N9" s="335">
        <f>SUM(N10:N20)</f>
        <v>773</v>
      </c>
      <c r="O9" s="335">
        <f>SUM(O10:O20)</f>
        <v>357</v>
      </c>
      <c r="P9" s="335">
        <f>SUM(P10:P20)</f>
        <v>416</v>
      </c>
      <c r="Q9" s="335"/>
      <c r="R9" s="335">
        <f>SUM(R10:R20)</f>
        <v>774</v>
      </c>
      <c r="S9" s="335">
        <f>SUM(S10:S20)</f>
        <v>388</v>
      </c>
      <c r="T9" s="335">
        <f>SUM(T10:T20)</f>
        <v>386</v>
      </c>
      <c r="U9" s="335"/>
      <c r="V9" s="335">
        <f>SUM(V10:V20)</f>
        <v>846</v>
      </c>
      <c r="W9" s="335">
        <f>SUM(W10:W20)</f>
        <v>395</v>
      </c>
      <c r="X9" s="335">
        <f>SUM(X10:X20)</f>
        <v>451</v>
      </c>
      <c r="Y9" s="335"/>
      <c r="Z9" s="335">
        <f>SUM(Z10:Z20)</f>
        <v>804</v>
      </c>
      <c r="AA9" s="335">
        <f>SUM(AA10:AA20)</f>
        <v>361</v>
      </c>
      <c r="AB9" s="335">
        <f>SUM(AB10:AB20)</f>
        <v>443</v>
      </c>
      <c r="AC9" s="5"/>
    </row>
    <row r="10" spans="1:29" x14ac:dyDescent="0.25">
      <c r="A10" s="27" t="s">
        <v>280</v>
      </c>
      <c r="B10" s="139">
        <f t="shared" ref="B10:B20" si="0">+F10+J10+N10+R10+V10+Z10</f>
        <v>822</v>
      </c>
      <c r="C10" s="139">
        <f t="shared" ref="C10:C20" si="1">+G10+K10+O10+S10+W10+AA10</f>
        <v>397</v>
      </c>
      <c r="D10" s="139">
        <f t="shared" ref="D10:D20" si="2">+B10-C10</f>
        <v>425</v>
      </c>
      <c r="E10" s="333"/>
      <c r="F10" s="333">
        <v>127</v>
      </c>
      <c r="G10" s="333">
        <v>55</v>
      </c>
      <c r="H10" s="333">
        <v>72</v>
      </c>
      <c r="I10" s="333"/>
      <c r="J10" s="333">
        <v>141</v>
      </c>
      <c r="K10" s="333">
        <v>68</v>
      </c>
      <c r="L10" s="333">
        <v>73</v>
      </c>
      <c r="M10" s="333"/>
      <c r="N10" s="333">
        <v>126</v>
      </c>
      <c r="O10" s="333">
        <v>59</v>
      </c>
      <c r="P10" s="333">
        <v>67</v>
      </c>
      <c r="Q10" s="333"/>
      <c r="R10" s="333">
        <v>144</v>
      </c>
      <c r="S10" s="333">
        <v>73</v>
      </c>
      <c r="T10" s="333">
        <v>71</v>
      </c>
      <c r="U10" s="333"/>
      <c r="V10" s="333">
        <v>142</v>
      </c>
      <c r="W10" s="333">
        <v>70</v>
      </c>
      <c r="X10" s="333">
        <v>72</v>
      </c>
      <c r="Y10" s="333"/>
      <c r="Z10" s="333">
        <v>142</v>
      </c>
      <c r="AA10" s="333">
        <v>72</v>
      </c>
      <c r="AB10" s="333">
        <v>70</v>
      </c>
      <c r="AC10" s="5"/>
    </row>
    <row r="11" spans="1:29" x14ac:dyDescent="0.25">
      <c r="A11" s="27" t="s">
        <v>281</v>
      </c>
      <c r="B11" s="139">
        <f t="shared" si="0"/>
        <v>898</v>
      </c>
      <c r="C11" s="139">
        <f t="shared" si="1"/>
        <v>381</v>
      </c>
      <c r="D11" s="139">
        <f t="shared" si="2"/>
        <v>517</v>
      </c>
      <c r="E11" s="333"/>
      <c r="F11" s="333">
        <v>124</v>
      </c>
      <c r="G11" s="333">
        <v>55</v>
      </c>
      <c r="H11" s="333">
        <v>69</v>
      </c>
      <c r="I11" s="333"/>
      <c r="J11" s="333">
        <v>163</v>
      </c>
      <c r="K11" s="333">
        <v>69</v>
      </c>
      <c r="L11" s="333">
        <v>94</v>
      </c>
      <c r="M11" s="333"/>
      <c r="N11" s="333">
        <v>129</v>
      </c>
      <c r="O11" s="333">
        <v>61</v>
      </c>
      <c r="P11" s="333">
        <v>68</v>
      </c>
      <c r="Q11" s="333"/>
      <c r="R11" s="333">
        <v>151</v>
      </c>
      <c r="S11" s="333">
        <v>66</v>
      </c>
      <c r="T11" s="333">
        <v>85</v>
      </c>
      <c r="U11" s="333"/>
      <c r="V11" s="333">
        <v>152</v>
      </c>
      <c r="W11" s="333">
        <v>59</v>
      </c>
      <c r="X11" s="333">
        <v>93</v>
      </c>
      <c r="Y11" s="333"/>
      <c r="Z11" s="333">
        <v>179</v>
      </c>
      <c r="AA11" s="333">
        <v>71</v>
      </c>
      <c r="AB11" s="333">
        <v>108</v>
      </c>
    </row>
    <row r="12" spans="1:29" x14ac:dyDescent="0.25">
      <c r="A12" s="27" t="s">
        <v>282</v>
      </c>
      <c r="B12" s="139">
        <f t="shared" si="0"/>
        <v>622</v>
      </c>
      <c r="C12" s="139">
        <f t="shared" si="1"/>
        <v>275</v>
      </c>
      <c r="D12" s="139">
        <f t="shared" si="2"/>
        <v>347</v>
      </c>
      <c r="E12" s="333"/>
      <c r="F12" s="333">
        <v>100</v>
      </c>
      <c r="G12" s="333">
        <v>43</v>
      </c>
      <c r="H12" s="333">
        <v>57</v>
      </c>
      <c r="I12" s="333"/>
      <c r="J12" s="333">
        <v>92</v>
      </c>
      <c r="K12" s="333">
        <v>45</v>
      </c>
      <c r="L12" s="333">
        <v>47</v>
      </c>
      <c r="M12" s="333"/>
      <c r="N12" s="333">
        <v>106</v>
      </c>
      <c r="O12" s="333">
        <v>40</v>
      </c>
      <c r="P12" s="333">
        <v>66</v>
      </c>
      <c r="Q12" s="333"/>
      <c r="R12" s="333">
        <v>108</v>
      </c>
      <c r="S12" s="333">
        <v>53</v>
      </c>
      <c r="T12" s="333">
        <v>55</v>
      </c>
      <c r="U12" s="333"/>
      <c r="V12" s="333">
        <v>112</v>
      </c>
      <c r="W12" s="333">
        <v>54</v>
      </c>
      <c r="X12" s="333">
        <v>58</v>
      </c>
      <c r="Y12" s="333"/>
      <c r="Z12" s="333">
        <v>104</v>
      </c>
      <c r="AA12" s="333">
        <v>40</v>
      </c>
      <c r="AB12" s="333">
        <v>64</v>
      </c>
    </row>
    <row r="13" spans="1:29" x14ac:dyDescent="0.25">
      <c r="A13" s="27" t="s">
        <v>285</v>
      </c>
      <c r="B13" s="139">
        <f t="shared" si="0"/>
        <v>280</v>
      </c>
      <c r="C13" s="139">
        <f t="shared" si="1"/>
        <v>141</v>
      </c>
      <c r="D13" s="139">
        <f t="shared" si="2"/>
        <v>139</v>
      </c>
      <c r="E13" s="333"/>
      <c r="F13" s="333">
        <v>48</v>
      </c>
      <c r="G13" s="333">
        <v>18</v>
      </c>
      <c r="H13" s="333">
        <v>30</v>
      </c>
      <c r="I13" s="333"/>
      <c r="J13" s="333">
        <v>51</v>
      </c>
      <c r="K13" s="333">
        <v>26</v>
      </c>
      <c r="L13" s="333">
        <v>25</v>
      </c>
      <c r="M13" s="333"/>
      <c r="N13" s="333">
        <v>49</v>
      </c>
      <c r="O13" s="333">
        <v>26</v>
      </c>
      <c r="P13" s="333">
        <v>23</v>
      </c>
      <c r="Q13" s="333"/>
      <c r="R13" s="333">
        <v>43</v>
      </c>
      <c r="S13" s="333">
        <v>24</v>
      </c>
      <c r="T13" s="333">
        <v>19</v>
      </c>
      <c r="U13" s="333"/>
      <c r="V13" s="333">
        <v>47</v>
      </c>
      <c r="W13" s="333">
        <v>25</v>
      </c>
      <c r="X13" s="333">
        <v>22</v>
      </c>
      <c r="Y13" s="333"/>
      <c r="Z13" s="333">
        <v>42</v>
      </c>
      <c r="AA13" s="333">
        <v>22</v>
      </c>
      <c r="AB13" s="333">
        <v>20</v>
      </c>
    </row>
    <row r="14" spans="1:29" x14ac:dyDescent="0.25">
      <c r="A14" s="27" t="s">
        <v>287</v>
      </c>
      <c r="B14" s="139">
        <f t="shared" si="0"/>
        <v>583</v>
      </c>
      <c r="C14" s="139">
        <f t="shared" si="1"/>
        <v>271</v>
      </c>
      <c r="D14" s="139">
        <f t="shared" si="2"/>
        <v>312</v>
      </c>
      <c r="E14" s="333"/>
      <c r="F14" s="333">
        <v>117</v>
      </c>
      <c r="G14" s="333">
        <v>65</v>
      </c>
      <c r="H14" s="333">
        <v>52</v>
      </c>
      <c r="I14" s="333"/>
      <c r="J14" s="333">
        <v>95</v>
      </c>
      <c r="K14" s="333">
        <v>36</v>
      </c>
      <c r="L14" s="333">
        <v>59</v>
      </c>
      <c r="M14" s="333"/>
      <c r="N14" s="333">
        <v>96</v>
      </c>
      <c r="O14" s="333">
        <v>39</v>
      </c>
      <c r="P14" s="333">
        <v>57</v>
      </c>
      <c r="Q14" s="333"/>
      <c r="R14" s="333">
        <v>93</v>
      </c>
      <c r="S14" s="333">
        <v>52</v>
      </c>
      <c r="T14" s="333">
        <v>41</v>
      </c>
      <c r="U14" s="333"/>
      <c r="V14" s="333">
        <v>94</v>
      </c>
      <c r="W14" s="333">
        <v>45</v>
      </c>
      <c r="X14" s="333">
        <v>49</v>
      </c>
      <c r="Y14" s="333"/>
      <c r="Z14" s="333">
        <v>88</v>
      </c>
      <c r="AA14" s="333">
        <v>34</v>
      </c>
      <c r="AB14" s="333">
        <v>54</v>
      </c>
      <c r="AC14" s="54"/>
    </row>
    <row r="15" spans="1:29" x14ac:dyDescent="0.25">
      <c r="A15" s="27" t="s">
        <v>288</v>
      </c>
      <c r="B15" s="139">
        <f t="shared" si="0"/>
        <v>279</v>
      </c>
      <c r="C15" s="139">
        <f t="shared" si="1"/>
        <v>142</v>
      </c>
      <c r="D15" s="139">
        <f t="shared" si="2"/>
        <v>137</v>
      </c>
      <c r="E15" s="333"/>
      <c r="F15" s="333">
        <v>44</v>
      </c>
      <c r="G15" s="333">
        <v>17</v>
      </c>
      <c r="H15" s="333">
        <v>27</v>
      </c>
      <c r="I15" s="333"/>
      <c r="J15" s="333">
        <v>48</v>
      </c>
      <c r="K15" s="333">
        <v>22</v>
      </c>
      <c r="L15" s="333">
        <v>26</v>
      </c>
      <c r="M15" s="333"/>
      <c r="N15" s="333">
        <v>44</v>
      </c>
      <c r="O15" s="333">
        <v>25</v>
      </c>
      <c r="P15" s="333">
        <v>19</v>
      </c>
      <c r="Q15" s="333"/>
      <c r="R15" s="333">
        <v>46</v>
      </c>
      <c r="S15" s="333">
        <v>24</v>
      </c>
      <c r="T15" s="333">
        <v>22</v>
      </c>
      <c r="U15" s="333"/>
      <c r="V15" s="333">
        <v>50</v>
      </c>
      <c r="W15" s="333">
        <v>28</v>
      </c>
      <c r="X15" s="333">
        <v>22</v>
      </c>
      <c r="Y15" s="333"/>
      <c r="Z15" s="333">
        <v>47</v>
      </c>
      <c r="AA15" s="333">
        <v>26</v>
      </c>
      <c r="AB15" s="333">
        <v>21</v>
      </c>
      <c r="AC15" s="54"/>
    </row>
    <row r="16" spans="1:29" x14ac:dyDescent="0.25">
      <c r="A16" s="27" t="s">
        <v>289</v>
      </c>
      <c r="B16" s="139">
        <f t="shared" si="0"/>
        <v>250</v>
      </c>
      <c r="C16" s="139">
        <f t="shared" si="1"/>
        <v>107</v>
      </c>
      <c r="D16" s="139">
        <f t="shared" si="2"/>
        <v>143</v>
      </c>
      <c r="E16" s="333"/>
      <c r="F16" s="333">
        <v>31</v>
      </c>
      <c r="G16" s="333">
        <v>20</v>
      </c>
      <c r="H16" s="333">
        <v>11</v>
      </c>
      <c r="I16" s="333"/>
      <c r="J16" s="333">
        <v>38</v>
      </c>
      <c r="K16" s="333">
        <v>17</v>
      </c>
      <c r="L16" s="333">
        <v>21</v>
      </c>
      <c r="M16" s="333"/>
      <c r="N16" s="333">
        <v>45</v>
      </c>
      <c r="O16" s="333">
        <v>20</v>
      </c>
      <c r="P16" s="333">
        <v>25</v>
      </c>
      <c r="Q16" s="333"/>
      <c r="R16" s="333">
        <v>43</v>
      </c>
      <c r="S16" s="333">
        <v>19</v>
      </c>
      <c r="T16" s="333">
        <v>24</v>
      </c>
      <c r="U16" s="333"/>
      <c r="V16" s="333">
        <v>49</v>
      </c>
      <c r="W16" s="333">
        <v>14</v>
      </c>
      <c r="X16" s="333">
        <v>35</v>
      </c>
      <c r="Y16" s="333"/>
      <c r="Z16" s="333">
        <v>44</v>
      </c>
      <c r="AA16" s="333">
        <v>17</v>
      </c>
      <c r="AB16" s="333">
        <v>27</v>
      </c>
      <c r="AC16" s="54"/>
    </row>
    <row r="17" spans="1:29" x14ac:dyDescent="0.25">
      <c r="A17" s="27" t="s">
        <v>292</v>
      </c>
      <c r="B17" s="139">
        <f t="shared" si="0"/>
        <v>287</v>
      </c>
      <c r="C17" s="139">
        <f t="shared" si="1"/>
        <v>138</v>
      </c>
      <c r="D17" s="139">
        <f t="shared" si="2"/>
        <v>149</v>
      </c>
      <c r="E17" s="333"/>
      <c r="F17" s="333">
        <v>47</v>
      </c>
      <c r="G17" s="333">
        <v>23</v>
      </c>
      <c r="H17" s="333">
        <v>24</v>
      </c>
      <c r="I17" s="333"/>
      <c r="J17" s="333">
        <v>38</v>
      </c>
      <c r="K17" s="333">
        <v>16</v>
      </c>
      <c r="L17" s="333">
        <v>22</v>
      </c>
      <c r="M17" s="333"/>
      <c r="N17" s="333">
        <v>55</v>
      </c>
      <c r="O17" s="333">
        <v>30</v>
      </c>
      <c r="P17" s="333">
        <v>25</v>
      </c>
      <c r="Q17" s="333"/>
      <c r="R17" s="333">
        <v>38</v>
      </c>
      <c r="S17" s="333">
        <v>17</v>
      </c>
      <c r="T17" s="333">
        <v>21</v>
      </c>
      <c r="U17" s="333"/>
      <c r="V17" s="333">
        <v>58</v>
      </c>
      <c r="W17" s="333">
        <v>28</v>
      </c>
      <c r="X17" s="333">
        <v>30</v>
      </c>
      <c r="Y17" s="333"/>
      <c r="Z17" s="333">
        <v>51</v>
      </c>
      <c r="AA17" s="333">
        <v>24</v>
      </c>
      <c r="AB17" s="333">
        <v>27</v>
      </c>
      <c r="AC17" s="54"/>
    </row>
    <row r="18" spans="1:29" x14ac:dyDescent="0.25">
      <c r="A18" s="27" t="s">
        <v>293</v>
      </c>
      <c r="B18" s="139">
        <f t="shared" si="0"/>
        <v>210</v>
      </c>
      <c r="C18" s="139">
        <f t="shared" si="1"/>
        <v>107</v>
      </c>
      <c r="D18" s="139">
        <f t="shared" si="2"/>
        <v>103</v>
      </c>
      <c r="E18" s="333"/>
      <c r="F18" s="333">
        <v>31</v>
      </c>
      <c r="G18" s="333">
        <v>15</v>
      </c>
      <c r="H18" s="333">
        <v>16</v>
      </c>
      <c r="I18" s="333"/>
      <c r="J18" s="333">
        <v>35</v>
      </c>
      <c r="K18" s="333">
        <v>19</v>
      </c>
      <c r="L18" s="333">
        <v>16</v>
      </c>
      <c r="M18" s="333"/>
      <c r="N18" s="333">
        <v>35</v>
      </c>
      <c r="O18" s="333">
        <v>18</v>
      </c>
      <c r="P18" s="333">
        <v>17</v>
      </c>
      <c r="Q18" s="333"/>
      <c r="R18" s="333">
        <v>33</v>
      </c>
      <c r="S18" s="333">
        <v>19</v>
      </c>
      <c r="T18" s="333">
        <v>14</v>
      </c>
      <c r="U18" s="333"/>
      <c r="V18" s="333">
        <v>41</v>
      </c>
      <c r="W18" s="333">
        <v>19</v>
      </c>
      <c r="X18" s="333">
        <v>22</v>
      </c>
      <c r="Y18" s="333"/>
      <c r="Z18" s="333">
        <v>35</v>
      </c>
      <c r="AA18" s="333">
        <v>17</v>
      </c>
      <c r="AB18" s="333">
        <v>18</v>
      </c>
      <c r="AC18" s="54"/>
    </row>
    <row r="19" spans="1:29" x14ac:dyDescent="0.25">
      <c r="A19" s="27" t="s">
        <v>296</v>
      </c>
      <c r="B19" s="139">
        <f t="shared" si="0"/>
        <v>147</v>
      </c>
      <c r="C19" s="139">
        <f t="shared" si="1"/>
        <v>58</v>
      </c>
      <c r="D19" s="139">
        <f t="shared" si="2"/>
        <v>89</v>
      </c>
      <c r="E19" s="333"/>
      <c r="F19" s="333">
        <v>18</v>
      </c>
      <c r="G19" s="333">
        <v>7</v>
      </c>
      <c r="H19" s="333">
        <v>11</v>
      </c>
      <c r="I19" s="333"/>
      <c r="J19" s="333">
        <v>21</v>
      </c>
      <c r="K19" s="333">
        <v>10</v>
      </c>
      <c r="L19" s="333">
        <v>11</v>
      </c>
      <c r="M19" s="333"/>
      <c r="N19" s="333">
        <v>25</v>
      </c>
      <c r="O19" s="333">
        <v>8</v>
      </c>
      <c r="P19" s="333">
        <v>17</v>
      </c>
      <c r="Q19" s="333"/>
      <c r="R19" s="333">
        <v>26</v>
      </c>
      <c r="S19" s="333">
        <v>11</v>
      </c>
      <c r="T19" s="333">
        <v>15</v>
      </c>
      <c r="U19" s="333"/>
      <c r="V19" s="333">
        <v>27</v>
      </c>
      <c r="W19" s="333">
        <v>11</v>
      </c>
      <c r="X19" s="333">
        <v>16</v>
      </c>
      <c r="Y19" s="333"/>
      <c r="Z19" s="333">
        <v>30</v>
      </c>
      <c r="AA19" s="333">
        <v>11</v>
      </c>
      <c r="AB19" s="333">
        <v>19</v>
      </c>
      <c r="AC19" s="202"/>
    </row>
    <row r="20" spans="1:29" ht="13.5" thickBot="1" x14ac:dyDescent="0.3">
      <c r="A20" s="27" t="s">
        <v>299</v>
      </c>
      <c r="B20" s="139">
        <f t="shared" si="0"/>
        <v>326</v>
      </c>
      <c r="C20" s="139">
        <f t="shared" si="1"/>
        <v>184</v>
      </c>
      <c r="D20" s="139">
        <f t="shared" si="2"/>
        <v>142</v>
      </c>
      <c r="E20" s="334"/>
      <c r="F20" s="334">
        <v>37</v>
      </c>
      <c r="G20" s="334">
        <v>18</v>
      </c>
      <c r="H20" s="334">
        <v>19</v>
      </c>
      <c r="I20" s="334"/>
      <c r="J20" s="334">
        <v>61</v>
      </c>
      <c r="K20" s="334">
        <v>36</v>
      </c>
      <c r="L20" s="334">
        <v>25</v>
      </c>
      <c r="M20" s="334"/>
      <c r="N20" s="334">
        <v>63</v>
      </c>
      <c r="O20" s="334">
        <v>31</v>
      </c>
      <c r="P20" s="334">
        <v>32</v>
      </c>
      <c r="Q20" s="334"/>
      <c r="R20" s="334">
        <v>49</v>
      </c>
      <c r="S20" s="334">
        <v>30</v>
      </c>
      <c r="T20" s="334">
        <v>19</v>
      </c>
      <c r="U20" s="334"/>
      <c r="V20" s="334">
        <v>74</v>
      </c>
      <c r="W20" s="334">
        <v>42</v>
      </c>
      <c r="X20" s="334">
        <v>32</v>
      </c>
      <c r="Y20" s="334"/>
      <c r="Z20" s="334">
        <v>42</v>
      </c>
      <c r="AA20" s="334">
        <v>27</v>
      </c>
      <c r="AB20" s="334">
        <v>15</v>
      </c>
      <c r="AC20" s="54"/>
    </row>
    <row r="21" spans="1:29" ht="15" customHeight="1" x14ac:dyDescent="0.25">
      <c r="A21" s="332" t="s">
        <v>262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202"/>
      <c r="Z21" s="8"/>
      <c r="AA21" s="8"/>
      <c r="AB21" s="8"/>
      <c r="AC21" s="54"/>
    </row>
    <row r="22" spans="1:29" x14ac:dyDescent="0.25">
      <c r="AC22" s="54"/>
    </row>
    <row r="23" spans="1:29" x14ac:dyDescent="0.25">
      <c r="AC23" s="202"/>
    </row>
    <row r="24" spans="1:29" x14ac:dyDescent="0.25">
      <c r="AC24" s="54"/>
    </row>
    <row r="25" spans="1:29" x14ac:dyDescent="0.25">
      <c r="AC25" s="54"/>
    </row>
    <row r="26" spans="1:29" x14ac:dyDescent="0.25">
      <c r="AC26" s="54"/>
    </row>
    <row r="27" spans="1:29" x14ac:dyDescent="0.25">
      <c r="AC27" s="54"/>
    </row>
    <row r="28" spans="1:29" x14ac:dyDescent="0.25">
      <c r="AC28" s="54"/>
    </row>
    <row r="29" spans="1:29" x14ac:dyDescent="0.25">
      <c r="AC29" s="54"/>
    </row>
    <row r="30" spans="1:29" x14ac:dyDescent="0.25">
      <c r="AC30" s="54"/>
    </row>
    <row r="31" spans="1:29" x14ac:dyDescent="0.25">
      <c r="AC31" s="54"/>
    </row>
    <row r="32" spans="1:29" x14ac:dyDescent="0.25">
      <c r="AC32" s="54"/>
    </row>
    <row r="33" spans="29:29" x14ac:dyDescent="0.25">
      <c r="AC33" s="54"/>
    </row>
    <row r="34" spans="29:29" x14ac:dyDescent="0.25">
      <c r="AC34" s="54"/>
    </row>
    <row r="35" spans="29:29" x14ac:dyDescent="0.25">
      <c r="AC35" s="54"/>
    </row>
    <row r="36" spans="29:29" x14ac:dyDescent="0.25">
      <c r="AC36" s="54"/>
    </row>
    <row r="37" spans="29:29" x14ac:dyDescent="0.25">
      <c r="AC37" s="54"/>
    </row>
    <row r="38" spans="29:29" x14ac:dyDescent="0.25">
      <c r="AC38" s="54"/>
    </row>
    <row r="39" spans="29:29" x14ac:dyDescent="0.25">
      <c r="AC39" s="54"/>
    </row>
    <row r="40" spans="29:29" x14ac:dyDescent="0.25">
      <c r="AC40" s="54"/>
    </row>
    <row r="41" spans="29:29" x14ac:dyDescent="0.25">
      <c r="AC41" s="202"/>
    </row>
    <row r="42" spans="29:29" x14ac:dyDescent="0.25">
      <c r="AC42" s="54"/>
    </row>
    <row r="43" spans="29:29" x14ac:dyDescent="0.25">
      <c r="AC43" s="54"/>
    </row>
    <row r="44" spans="29: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20">
    <cfRule type="cellIs" dxfId="250" priority="1" operator="equal">
      <formula>0</formula>
    </cfRule>
  </conditionalFormatting>
  <hyperlinks>
    <hyperlink ref="AC2" location="Contenido!A1" display="Contenido" xr:uid="{B314AEF6-72F2-4361-BA39-25EDFF5B48E7}"/>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DF94D-9CBA-4B00-82C4-A7FD9E16D4A8}">
  <sheetPr>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18.08203125" style="161" bestFit="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8" customWidth="1"/>
    <col min="29" max="29" width="11" style="60" customWidth="1"/>
    <col min="30" max="16384" width="11" style="8"/>
  </cols>
  <sheetData>
    <row r="1" spans="1:29" ht="15" customHeight="1" x14ac:dyDescent="0.25">
      <c r="A1" s="436" t="s">
        <v>352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6" t="s">
        <v>345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6" t="s">
        <v>353</v>
      </c>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19"/>
    </row>
    <row r="4" spans="1:29" ht="14.5" x14ac:dyDescent="0.25">
      <c r="A4" s="436" t="s">
        <v>901</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332</v>
      </c>
      <c r="B6" s="435" t="s">
        <v>188</v>
      </c>
      <c r="C6" s="435"/>
      <c r="D6" s="435"/>
      <c r="E6" s="110"/>
      <c r="F6" s="434" t="s">
        <v>223</v>
      </c>
      <c r="G6" s="434"/>
      <c r="H6" s="434"/>
      <c r="I6" s="110"/>
      <c r="J6" s="434" t="s">
        <v>224</v>
      </c>
      <c r="K6" s="434"/>
      <c r="L6" s="434"/>
      <c r="M6" s="110"/>
      <c r="N6" s="434" t="s">
        <v>225</v>
      </c>
      <c r="O6" s="434"/>
      <c r="P6" s="434"/>
      <c r="Q6" s="110"/>
      <c r="R6" s="434" t="s">
        <v>226</v>
      </c>
      <c r="S6" s="434"/>
      <c r="T6" s="434"/>
      <c r="U6" s="110"/>
      <c r="V6" s="435" t="s">
        <v>227</v>
      </c>
      <c r="W6" s="435"/>
      <c r="X6" s="435"/>
      <c r="Y6" s="110"/>
      <c r="Z6" s="435" t="s">
        <v>228</v>
      </c>
      <c r="AA6" s="435"/>
      <c r="AB6" s="435"/>
      <c r="AC6" s="5"/>
    </row>
    <row r="7" spans="1:29" s="6" customFormat="1" ht="16.1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5"/>
    </row>
    <row r="9" spans="1:29" s="6" customFormat="1" x14ac:dyDescent="0.25">
      <c r="A9" s="157" t="s">
        <v>188</v>
      </c>
      <c r="B9" s="138">
        <f>SUM(B10:B16)</f>
        <v>427073</v>
      </c>
      <c r="C9" s="138">
        <f>SUM(C10:C16)</f>
        <v>218677</v>
      </c>
      <c r="D9" s="138">
        <f>SUM(D10:D16)</f>
        <v>208396</v>
      </c>
      <c r="E9" s="138"/>
      <c r="F9" s="138">
        <f>SUM(F10:F16)</f>
        <v>72849</v>
      </c>
      <c r="G9" s="138">
        <f>SUM(G10:G16)</f>
        <v>37235</v>
      </c>
      <c r="H9" s="138">
        <f>SUM(H10:H16)</f>
        <v>35614</v>
      </c>
      <c r="I9" s="138"/>
      <c r="J9" s="138">
        <f>SUM(J10:J16)</f>
        <v>70259</v>
      </c>
      <c r="K9" s="138">
        <f>SUM(K10:K16)</f>
        <v>36135</v>
      </c>
      <c r="L9" s="138">
        <f>SUM(L10:L16)</f>
        <v>34124</v>
      </c>
      <c r="M9" s="138"/>
      <c r="N9" s="138">
        <f>SUM(N10:N16)</f>
        <v>69463</v>
      </c>
      <c r="O9" s="138">
        <f>SUM(O10:O16)</f>
        <v>35515</v>
      </c>
      <c r="P9" s="138">
        <f>SUM(P10:P16)</f>
        <v>33948</v>
      </c>
      <c r="Q9" s="138"/>
      <c r="R9" s="138">
        <f>SUM(R10:R16)</f>
        <v>73021</v>
      </c>
      <c r="S9" s="138">
        <f>SUM(S10:S16)</f>
        <v>37500</v>
      </c>
      <c r="T9" s="138">
        <f>SUM(T10:T16)</f>
        <v>35521</v>
      </c>
      <c r="U9" s="138"/>
      <c r="V9" s="138">
        <f>SUM(V10:V16)</f>
        <v>72047</v>
      </c>
      <c r="W9" s="138">
        <f>SUM(W10:W16)</f>
        <v>36807</v>
      </c>
      <c r="X9" s="138">
        <f>SUM(X10:X16)</f>
        <v>35240</v>
      </c>
      <c r="Y9" s="138"/>
      <c r="Z9" s="138">
        <f>SUM(Z10:Z16)</f>
        <v>69434</v>
      </c>
      <c r="AA9" s="138">
        <f>SUM(AA10:AA16)</f>
        <v>35485</v>
      </c>
      <c r="AB9" s="138">
        <f>SUM(AB10:AB16)</f>
        <v>33949</v>
      </c>
      <c r="AC9" s="5"/>
    </row>
    <row r="10" spans="1:29" x14ac:dyDescent="0.25">
      <c r="A10" s="27" t="s">
        <v>333</v>
      </c>
      <c r="B10" s="139">
        <f t="shared" ref="B10:C16" si="0">+F10+J10+N10+R10+V10+Z10</f>
        <v>114214</v>
      </c>
      <c r="C10" s="139">
        <f t="shared" si="0"/>
        <v>58249</v>
      </c>
      <c r="D10" s="139">
        <f t="shared" ref="D10:D16" si="1">+B10-C10</f>
        <v>55965</v>
      </c>
      <c r="E10" s="139"/>
      <c r="F10" s="139">
        <f t="shared" ref="F10:H16" si="2">+F19+F28</f>
        <v>19090</v>
      </c>
      <c r="G10" s="139">
        <f t="shared" si="2"/>
        <v>9771</v>
      </c>
      <c r="H10" s="139">
        <f t="shared" si="2"/>
        <v>9319</v>
      </c>
      <c r="I10" s="139"/>
      <c r="J10" s="139">
        <f t="shared" ref="J10:L16" si="3">+J19+J28</f>
        <v>18617</v>
      </c>
      <c r="K10" s="139">
        <f t="shared" si="3"/>
        <v>9558</v>
      </c>
      <c r="L10" s="139">
        <f t="shared" si="3"/>
        <v>9059</v>
      </c>
      <c r="M10" s="139"/>
      <c r="N10" s="139">
        <f t="shared" ref="N10:P16" si="4">+N19+N28</f>
        <v>18580</v>
      </c>
      <c r="O10" s="139">
        <f t="shared" si="4"/>
        <v>9413</v>
      </c>
      <c r="P10" s="139">
        <f t="shared" si="4"/>
        <v>9167</v>
      </c>
      <c r="Q10" s="139"/>
      <c r="R10" s="139">
        <f t="shared" ref="R10:T16" si="5">+R19+R28</f>
        <v>19617</v>
      </c>
      <c r="S10" s="139">
        <f t="shared" si="5"/>
        <v>10048</v>
      </c>
      <c r="T10" s="139">
        <f t="shared" si="5"/>
        <v>9569</v>
      </c>
      <c r="U10" s="139"/>
      <c r="V10" s="139">
        <f t="shared" ref="V10:X16" si="6">+V19+V28</f>
        <v>19534</v>
      </c>
      <c r="W10" s="139">
        <f t="shared" si="6"/>
        <v>9919</v>
      </c>
      <c r="X10" s="139">
        <f t="shared" si="6"/>
        <v>9615</v>
      </c>
      <c r="Y10" s="139"/>
      <c r="Z10" s="139">
        <f t="shared" ref="Z10:AB16" si="7">+Z19+Z28</f>
        <v>18776</v>
      </c>
      <c r="AA10" s="139">
        <f t="shared" si="7"/>
        <v>9540</v>
      </c>
      <c r="AB10" s="139">
        <f t="shared" si="7"/>
        <v>9236</v>
      </c>
      <c r="AC10" s="5"/>
    </row>
    <row r="11" spans="1:29" x14ac:dyDescent="0.25">
      <c r="A11" s="27" t="s">
        <v>287</v>
      </c>
      <c r="B11" s="139">
        <f t="shared" si="0"/>
        <v>94071</v>
      </c>
      <c r="C11" s="139">
        <f t="shared" si="0"/>
        <v>48317</v>
      </c>
      <c r="D11" s="139">
        <f t="shared" si="1"/>
        <v>45754</v>
      </c>
      <c r="E11" s="139"/>
      <c r="F11" s="139">
        <f t="shared" si="2"/>
        <v>16537</v>
      </c>
      <c r="G11" s="139">
        <f t="shared" si="2"/>
        <v>8534</v>
      </c>
      <c r="H11" s="139">
        <f t="shared" si="2"/>
        <v>8003</v>
      </c>
      <c r="I11" s="139"/>
      <c r="J11" s="139">
        <f t="shared" si="3"/>
        <v>15672</v>
      </c>
      <c r="K11" s="139">
        <f t="shared" si="3"/>
        <v>8078</v>
      </c>
      <c r="L11" s="139">
        <f t="shared" si="3"/>
        <v>7594</v>
      </c>
      <c r="M11" s="139"/>
      <c r="N11" s="139">
        <f t="shared" si="4"/>
        <v>15258</v>
      </c>
      <c r="O11" s="139">
        <f t="shared" si="4"/>
        <v>7862</v>
      </c>
      <c r="P11" s="139">
        <f t="shared" si="4"/>
        <v>7396</v>
      </c>
      <c r="Q11" s="139"/>
      <c r="R11" s="139">
        <f t="shared" si="5"/>
        <v>15978</v>
      </c>
      <c r="S11" s="139">
        <f t="shared" si="5"/>
        <v>8204</v>
      </c>
      <c r="T11" s="139">
        <f t="shared" si="5"/>
        <v>7774</v>
      </c>
      <c r="U11" s="139"/>
      <c r="V11" s="139">
        <f t="shared" si="6"/>
        <v>15751</v>
      </c>
      <c r="W11" s="139">
        <f t="shared" si="6"/>
        <v>8015</v>
      </c>
      <c r="X11" s="139">
        <f t="shared" si="6"/>
        <v>7736</v>
      </c>
      <c r="Y11" s="139"/>
      <c r="Z11" s="139">
        <f t="shared" si="7"/>
        <v>14875</v>
      </c>
      <c r="AA11" s="139">
        <f t="shared" si="7"/>
        <v>7624</v>
      </c>
      <c r="AB11" s="139">
        <f t="shared" si="7"/>
        <v>7251</v>
      </c>
    </row>
    <row r="12" spans="1:29" x14ac:dyDescent="0.25">
      <c r="A12" s="27" t="s">
        <v>291</v>
      </c>
      <c r="B12" s="139">
        <f t="shared" si="0"/>
        <v>43847</v>
      </c>
      <c r="C12" s="139">
        <f t="shared" si="0"/>
        <v>22338</v>
      </c>
      <c r="D12" s="139">
        <f t="shared" si="1"/>
        <v>21509</v>
      </c>
      <c r="E12" s="139"/>
      <c r="F12" s="139">
        <f t="shared" si="2"/>
        <v>7233</v>
      </c>
      <c r="G12" s="139">
        <f t="shared" si="2"/>
        <v>3605</v>
      </c>
      <c r="H12" s="139">
        <f t="shared" si="2"/>
        <v>3628</v>
      </c>
      <c r="I12" s="139"/>
      <c r="J12" s="139">
        <f t="shared" si="3"/>
        <v>7093</v>
      </c>
      <c r="K12" s="139">
        <f t="shared" si="3"/>
        <v>3661</v>
      </c>
      <c r="L12" s="139">
        <f t="shared" si="3"/>
        <v>3432</v>
      </c>
      <c r="M12" s="139"/>
      <c r="N12" s="139">
        <f t="shared" si="4"/>
        <v>7209</v>
      </c>
      <c r="O12" s="139">
        <f t="shared" si="4"/>
        <v>3671</v>
      </c>
      <c r="P12" s="139">
        <f t="shared" si="4"/>
        <v>3538</v>
      </c>
      <c r="Q12" s="139"/>
      <c r="R12" s="139">
        <f t="shared" si="5"/>
        <v>7553</v>
      </c>
      <c r="S12" s="139">
        <f t="shared" si="5"/>
        <v>3855</v>
      </c>
      <c r="T12" s="139">
        <f t="shared" si="5"/>
        <v>3698</v>
      </c>
      <c r="U12" s="139"/>
      <c r="V12" s="139">
        <f t="shared" si="6"/>
        <v>7447</v>
      </c>
      <c r="W12" s="139">
        <f t="shared" si="6"/>
        <v>3832</v>
      </c>
      <c r="X12" s="139">
        <f t="shared" si="6"/>
        <v>3615</v>
      </c>
      <c r="Y12" s="139"/>
      <c r="Z12" s="139">
        <f t="shared" si="7"/>
        <v>7312</v>
      </c>
      <c r="AA12" s="139">
        <f t="shared" si="7"/>
        <v>3714</v>
      </c>
      <c r="AB12" s="139">
        <f t="shared" si="7"/>
        <v>3598</v>
      </c>
    </row>
    <row r="13" spans="1:29" x14ac:dyDescent="0.25">
      <c r="A13" s="27" t="s">
        <v>293</v>
      </c>
      <c r="B13" s="139">
        <f t="shared" si="0"/>
        <v>40304</v>
      </c>
      <c r="C13" s="139">
        <f t="shared" si="0"/>
        <v>20637</v>
      </c>
      <c r="D13" s="139">
        <f t="shared" si="1"/>
        <v>19667</v>
      </c>
      <c r="E13" s="139"/>
      <c r="F13" s="139">
        <f t="shared" si="2"/>
        <v>6738</v>
      </c>
      <c r="G13" s="139">
        <f t="shared" si="2"/>
        <v>3473</v>
      </c>
      <c r="H13" s="139">
        <f t="shared" si="2"/>
        <v>3265</v>
      </c>
      <c r="I13" s="139"/>
      <c r="J13" s="139">
        <f t="shared" si="3"/>
        <v>6528</v>
      </c>
      <c r="K13" s="139">
        <f t="shared" si="3"/>
        <v>3312</v>
      </c>
      <c r="L13" s="139">
        <f t="shared" si="3"/>
        <v>3216</v>
      </c>
      <c r="M13" s="139"/>
      <c r="N13" s="139">
        <f t="shared" si="4"/>
        <v>6508</v>
      </c>
      <c r="O13" s="139">
        <f t="shared" si="4"/>
        <v>3314</v>
      </c>
      <c r="P13" s="139">
        <f t="shared" si="4"/>
        <v>3194</v>
      </c>
      <c r="Q13" s="139"/>
      <c r="R13" s="139">
        <f t="shared" si="5"/>
        <v>7031</v>
      </c>
      <c r="S13" s="139">
        <f t="shared" si="5"/>
        <v>3634</v>
      </c>
      <c r="T13" s="139">
        <f t="shared" si="5"/>
        <v>3397</v>
      </c>
      <c r="U13" s="139"/>
      <c r="V13" s="139">
        <f t="shared" si="6"/>
        <v>6768</v>
      </c>
      <c r="W13" s="139">
        <f t="shared" si="6"/>
        <v>3426</v>
      </c>
      <c r="X13" s="139">
        <f t="shared" si="6"/>
        <v>3342</v>
      </c>
      <c r="Y13" s="139"/>
      <c r="Z13" s="139">
        <f t="shared" si="7"/>
        <v>6731</v>
      </c>
      <c r="AA13" s="139">
        <f t="shared" si="7"/>
        <v>3478</v>
      </c>
      <c r="AB13" s="139">
        <f t="shared" si="7"/>
        <v>3253</v>
      </c>
    </row>
    <row r="14" spans="1:29" x14ac:dyDescent="0.25">
      <c r="A14" s="27" t="s">
        <v>334</v>
      </c>
      <c r="B14" s="139">
        <f t="shared" si="0"/>
        <v>38353</v>
      </c>
      <c r="C14" s="139">
        <f t="shared" si="0"/>
        <v>19631</v>
      </c>
      <c r="D14" s="139">
        <f t="shared" si="1"/>
        <v>18722</v>
      </c>
      <c r="E14" s="139"/>
      <c r="F14" s="139">
        <f t="shared" si="2"/>
        <v>6431</v>
      </c>
      <c r="G14" s="139">
        <f t="shared" si="2"/>
        <v>3249</v>
      </c>
      <c r="H14" s="139">
        <f t="shared" si="2"/>
        <v>3182</v>
      </c>
      <c r="I14" s="139"/>
      <c r="J14" s="139">
        <f t="shared" si="3"/>
        <v>6427</v>
      </c>
      <c r="K14" s="139">
        <f t="shared" si="3"/>
        <v>3338</v>
      </c>
      <c r="L14" s="139">
        <f t="shared" si="3"/>
        <v>3089</v>
      </c>
      <c r="M14" s="139"/>
      <c r="N14" s="139">
        <f t="shared" si="4"/>
        <v>6351</v>
      </c>
      <c r="O14" s="139">
        <f t="shared" si="4"/>
        <v>3294</v>
      </c>
      <c r="P14" s="139">
        <f t="shared" si="4"/>
        <v>3057</v>
      </c>
      <c r="Q14" s="139"/>
      <c r="R14" s="139">
        <f t="shared" si="5"/>
        <v>6508</v>
      </c>
      <c r="S14" s="139">
        <f t="shared" si="5"/>
        <v>3370</v>
      </c>
      <c r="T14" s="139">
        <f t="shared" si="5"/>
        <v>3138</v>
      </c>
      <c r="U14" s="139"/>
      <c r="V14" s="139">
        <f t="shared" si="6"/>
        <v>6461</v>
      </c>
      <c r="W14" s="139">
        <f t="shared" si="6"/>
        <v>3270</v>
      </c>
      <c r="X14" s="139">
        <f t="shared" si="6"/>
        <v>3191</v>
      </c>
      <c r="Y14" s="139"/>
      <c r="Z14" s="139">
        <f t="shared" si="7"/>
        <v>6175</v>
      </c>
      <c r="AA14" s="139">
        <f t="shared" si="7"/>
        <v>3110</v>
      </c>
      <c r="AB14" s="139">
        <f t="shared" si="7"/>
        <v>3065</v>
      </c>
      <c r="AC14" s="54"/>
    </row>
    <row r="15" spans="1:29" x14ac:dyDescent="0.25">
      <c r="A15" s="27" t="s">
        <v>299</v>
      </c>
      <c r="B15" s="139">
        <f t="shared" si="0"/>
        <v>46960</v>
      </c>
      <c r="C15" s="139">
        <f t="shared" si="0"/>
        <v>24256</v>
      </c>
      <c r="D15" s="139">
        <f t="shared" si="1"/>
        <v>22704</v>
      </c>
      <c r="E15" s="139"/>
      <c r="F15" s="139">
        <f t="shared" si="2"/>
        <v>8369</v>
      </c>
      <c r="G15" s="139">
        <f t="shared" si="2"/>
        <v>4300</v>
      </c>
      <c r="H15" s="139">
        <f t="shared" si="2"/>
        <v>4069</v>
      </c>
      <c r="I15" s="139"/>
      <c r="J15" s="139">
        <f t="shared" si="3"/>
        <v>7834</v>
      </c>
      <c r="K15" s="139">
        <f t="shared" si="3"/>
        <v>4015</v>
      </c>
      <c r="L15" s="139">
        <f t="shared" si="3"/>
        <v>3819</v>
      </c>
      <c r="M15" s="139"/>
      <c r="N15" s="139">
        <f t="shared" si="4"/>
        <v>7542</v>
      </c>
      <c r="O15" s="139">
        <f t="shared" si="4"/>
        <v>3882</v>
      </c>
      <c r="P15" s="139">
        <f t="shared" si="4"/>
        <v>3660</v>
      </c>
      <c r="Q15" s="139"/>
      <c r="R15" s="139">
        <f t="shared" si="5"/>
        <v>7898</v>
      </c>
      <c r="S15" s="139">
        <f t="shared" si="5"/>
        <v>4085</v>
      </c>
      <c r="T15" s="139">
        <f t="shared" si="5"/>
        <v>3813</v>
      </c>
      <c r="U15" s="139"/>
      <c r="V15" s="139">
        <f t="shared" si="6"/>
        <v>7785</v>
      </c>
      <c r="W15" s="139">
        <f t="shared" si="6"/>
        <v>4066</v>
      </c>
      <c r="X15" s="139">
        <f t="shared" si="6"/>
        <v>3719</v>
      </c>
      <c r="Y15" s="139"/>
      <c r="Z15" s="139">
        <f t="shared" si="7"/>
        <v>7532</v>
      </c>
      <c r="AA15" s="139">
        <f t="shared" si="7"/>
        <v>3908</v>
      </c>
      <c r="AB15" s="139">
        <f t="shared" si="7"/>
        <v>3624</v>
      </c>
      <c r="AC15" s="54"/>
    </row>
    <row r="16" spans="1:29" x14ac:dyDescent="0.25">
      <c r="A16" s="27" t="s">
        <v>304</v>
      </c>
      <c r="B16" s="139">
        <f t="shared" si="0"/>
        <v>49324</v>
      </c>
      <c r="C16" s="139">
        <f t="shared" si="0"/>
        <v>25249</v>
      </c>
      <c r="D16" s="139">
        <f t="shared" si="1"/>
        <v>24075</v>
      </c>
      <c r="E16" s="139"/>
      <c r="F16" s="139">
        <f t="shared" si="2"/>
        <v>8451</v>
      </c>
      <c r="G16" s="139">
        <f t="shared" si="2"/>
        <v>4303</v>
      </c>
      <c r="H16" s="139">
        <f t="shared" si="2"/>
        <v>4148</v>
      </c>
      <c r="I16" s="139"/>
      <c r="J16" s="139">
        <f t="shared" si="3"/>
        <v>8088</v>
      </c>
      <c r="K16" s="139">
        <f t="shared" si="3"/>
        <v>4173</v>
      </c>
      <c r="L16" s="139">
        <f t="shared" si="3"/>
        <v>3915</v>
      </c>
      <c r="M16" s="139"/>
      <c r="N16" s="139">
        <f t="shared" si="4"/>
        <v>8015</v>
      </c>
      <c r="O16" s="139">
        <f t="shared" si="4"/>
        <v>4079</v>
      </c>
      <c r="P16" s="139">
        <f t="shared" si="4"/>
        <v>3936</v>
      </c>
      <c r="Q16" s="139"/>
      <c r="R16" s="139">
        <f t="shared" si="5"/>
        <v>8436</v>
      </c>
      <c r="S16" s="139">
        <f t="shared" si="5"/>
        <v>4304</v>
      </c>
      <c r="T16" s="139">
        <f t="shared" si="5"/>
        <v>4132</v>
      </c>
      <c r="U16" s="139"/>
      <c r="V16" s="139">
        <f t="shared" si="6"/>
        <v>8301</v>
      </c>
      <c r="W16" s="139">
        <f t="shared" si="6"/>
        <v>4279</v>
      </c>
      <c r="X16" s="139">
        <f t="shared" si="6"/>
        <v>4022</v>
      </c>
      <c r="Y16" s="139"/>
      <c r="Z16" s="139">
        <f t="shared" si="7"/>
        <v>8033</v>
      </c>
      <c r="AA16" s="139">
        <f t="shared" si="7"/>
        <v>4111</v>
      </c>
      <c r="AB16" s="139">
        <f t="shared" si="7"/>
        <v>3922</v>
      </c>
      <c r="AC16" s="54"/>
    </row>
    <row r="17" spans="1:29" x14ac:dyDescent="0.2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54"/>
    </row>
    <row r="18" spans="1:29" s="6" customFormat="1" x14ac:dyDescent="0.25">
      <c r="A18" s="157" t="s">
        <v>323</v>
      </c>
      <c r="B18" s="138">
        <f>SUM(B19:B25)</f>
        <v>279649</v>
      </c>
      <c r="C18" s="138">
        <f>SUM(C19:C25)</f>
        <v>142697</v>
      </c>
      <c r="D18" s="138">
        <f>SUM(D19:D25)</f>
        <v>136952</v>
      </c>
      <c r="E18" s="138"/>
      <c r="F18" s="138">
        <f>SUM(F19:F25)</f>
        <v>46985</v>
      </c>
      <c r="G18" s="138">
        <f>SUM(G19:G25)</f>
        <v>23965</v>
      </c>
      <c r="H18" s="138">
        <f>SUM(H19:H25)</f>
        <v>23020</v>
      </c>
      <c r="I18" s="138"/>
      <c r="J18" s="138">
        <f>SUM(J19:J25)</f>
        <v>45554</v>
      </c>
      <c r="K18" s="138">
        <f>SUM(K19:K25)</f>
        <v>23374</v>
      </c>
      <c r="L18" s="138">
        <f>SUM(L19:L25)</f>
        <v>22180</v>
      </c>
      <c r="M18" s="138"/>
      <c r="N18" s="138">
        <f>SUM(N19:N25)</f>
        <v>45560</v>
      </c>
      <c r="O18" s="138">
        <f>SUM(O19:O25)</f>
        <v>23142</v>
      </c>
      <c r="P18" s="138">
        <f>SUM(P19:P25)</f>
        <v>22418</v>
      </c>
      <c r="Q18" s="138"/>
      <c r="R18" s="138">
        <f>SUM(R19:R25)</f>
        <v>48235</v>
      </c>
      <c r="S18" s="138">
        <f>SUM(S19:S25)</f>
        <v>24707</v>
      </c>
      <c r="T18" s="138">
        <f>SUM(T19:T25)</f>
        <v>23528</v>
      </c>
      <c r="U18" s="138"/>
      <c r="V18" s="138">
        <f>SUM(V19:V25)</f>
        <v>47492</v>
      </c>
      <c r="W18" s="138">
        <f>SUM(W19:W25)</f>
        <v>24230</v>
      </c>
      <c r="X18" s="138">
        <f>SUM(X19:X25)</f>
        <v>23262</v>
      </c>
      <c r="Y18" s="138"/>
      <c r="Z18" s="138">
        <f>SUM(Z19:Z25)</f>
        <v>45823</v>
      </c>
      <c r="AA18" s="138">
        <f>SUM(AA19:AA25)</f>
        <v>23279</v>
      </c>
      <c r="AB18" s="138">
        <f>SUM(AB19:AB25)</f>
        <v>22544</v>
      </c>
      <c r="AC18" s="54"/>
    </row>
    <row r="19" spans="1:29" x14ac:dyDescent="0.25">
      <c r="A19" s="27" t="s">
        <v>333</v>
      </c>
      <c r="B19" s="139">
        <f t="shared" ref="B19:C25" si="8">+F19+J19+N19+R19+V19+Z19</f>
        <v>97334</v>
      </c>
      <c r="C19" s="139">
        <f t="shared" si="8"/>
        <v>49705</v>
      </c>
      <c r="D19" s="139">
        <f t="shared" ref="D19:D25" si="9">+B19-C19</f>
        <v>47629</v>
      </c>
      <c r="E19" s="139"/>
      <c r="F19" s="139">
        <v>16194</v>
      </c>
      <c r="G19" s="139">
        <v>8328</v>
      </c>
      <c r="H19" s="139">
        <v>7866</v>
      </c>
      <c r="I19" s="139"/>
      <c r="J19" s="139">
        <v>15846</v>
      </c>
      <c r="K19" s="139">
        <v>8141</v>
      </c>
      <c r="L19" s="139">
        <v>7705</v>
      </c>
      <c r="M19" s="139"/>
      <c r="N19" s="139">
        <v>15839</v>
      </c>
      <c r="O19" s="139">
        <v>8023</v>
      </c>
      <c r="P19" s="139">
        <v>7816</v>
      </c>
      <c r="Q19" s="139"/>
      <c r="R19" s="139">
        <v>16758</v>
      </c>
      <c r="S19" s="139">
        <v>8558</v>
      </c>
      <c r="T19" s="139">
        <v>8200</v>
      </c>
      <c r="U19" s="139"/>
      <c r="V19" s="139">
        <v>16658</v>
      </c>
      <c r="W19" s="139">
        <v>8500</v>
      </c>
      <c r="X19" s="139">
        <v>8158</v>
      </c>
      <c r="Y19" s="139"/>
      <c r="Z19" s="139">
        <v>16039</v>
      </c>
      <c r="AA19" s="139">
        <v>8155</v>
      </c>
      <c r="AB19" s="139">
        <v>7884</v>
      </c>
      <c r="AC19" s="202"/>
    </row>
    <row r="20" spans="1:29" x14ac:dyDescent="0.25">
      <c r="A20" s="27" t="s">
        <v>287</v>
      </c>
      <c r="B20" s="139">
        <f t="shared" si="8"/>
        <v>50078</v>
      </c>
      <c r="C20" s="139">
        <f t="shared" si="8"/>
        <v>25542</v>
      </c>
      <c r="D20" s="139">
        <f t="shared" si="9"/>
        <v>24536</v>
      </c>
      <c r="E20" s="139"/>
      <c r="F20" s="139">
        <v>8618</v>
      </c>
      <c r="G20" s="139">
        <v>4463</v>
      </c>
      <c r="H20" s="139">
        <v>4155</v>
      </c>
      <c r="I20" s="139"/>
      <c r="J20" s="139">
        <v>8273</v>
      </c>
      <c r="K20" s="139">
        <v>4249</v>
      </c>
      <c r="L20" s="139">
        <v>4024</v>
      </c>
      <c r="M20" s="139"/>
      <c r="N20" s="139">
        <v>8209</v>
      </c>
      <c r="O20" s="139">
        <v>4246</v>
      </c>
      <c r="P20" s="139">
        <v>3963</v>
      </c>
      <c r="Q20" s="139"/>
      <c r="R20" s="139">
        <v>8645</v>
      </c>
      <c r="S20" s="139">
        <v>4340</v>
      </c>
      <c r="T20" s="139">
        <v>4305</v>
      </c>
      <c r="U20" s="139"/>
      <c r="V20" s="139">
        <v>8380</v>
      </c>
      <c r="W20" s="139">
        <v>4240</v>
      </c>
      <c r="X20" s="139">
        <v>4140</v>
      </c>
      <c r="Y20" s="139"/>
      <c r="Z20" s="139">
        <v>7953</v>
      </c>
      <c r="AA20" s="139">
        <v>4004</v>
      </c>
      <c r="AB20" s="139">
        <v>3949</v>
      </c>
      <c r="AC20" s="54"/>
    </row>
    <row r="21" spans="1:29" x14ac:dyDescent="0.25">
      <c r="A21" s="27" t="s">
        <v>291</v>
      </c>
      <c r="B21" s="139">
        <f t="shared" si="8"/>
        <v>36447</v>
      </c>
      <c r="C21" s="139">
        <f t="shared" si="8"/>
        <v>18563</v>
      </c>
      <c r="D21" s="139">
        <f t="shared" si="9"/>
        <v>17884</v>
      </c>
      <c r="E21" s="139"/>
      <c r="F21" s="139">
        <v>5935</v>
      </c>
      <c r="G21" s="139">
        <v>2953</v>
      </c>
      <c r="H21" s="139">
        <v>2982</v>
      </c>
      <c r="I21" s="139"/>
      <c r="J21" s="139">
        <v>5870</v>
      </c>
      <c r="K21" s="139">
        <v>3018</v>
      </c>
      <c r="L21" s="139">
        <v>2852</v>
      </c>
      <c r="M21" s="139"/>
      <c r="N21" s="139">
        <v>5972</v>
      </c>
      <c r="O21" s="139">
        <v>3011</v>
      </c>
      <c r="P21" s="139">
        <v>2961</v>
      </c>
      <c r="Q21" s="139"/>
      <c r="R21" s="139">
        <v>6305</v>
      </c>
      <c r="S21" s="139">
        <v>3237</v>
      </c>
      <c r="T21" s="139">
        <v>3068</v>
      </c>
      <c r="U21" s="139"/>
      <c r="V21" s="139">
        <v>6254</v>
      </c>
      <c r="W21" s="139">
        <v>3230</v>
      </c>
      <c r="X21" s="139">
        <v>3024</v>
      </c>
      <c r="Y21" s="139"/>
      <c r="Z21" s="139">
        <v>6111</v>
      </c>
      <c r="AA21" s="139">
        <v>3114</v>
      </c>
      <c r="AB21" s="139">
        <v>2997</v>
      </c>
      <c r="AC21" s="54"/>
    </row>
    <row r="22" spans="1:29" x14ac:dyDescent="0.25">
      <c r="A22" s="27" t="s">
        <v>293</v>
      </c>
      <c r="B22" s="139">
        <f t="shared" si="8"/>
        <v>32338</v>
      </c>
      <c r="C22" s="139">
        <f t="shared" si="8"/>
        <v>16449</v>
      </c>
      <c r="D22" s="139">
        <f t="shared" si="9"/>
        <v>15889</v>
      </c>
      <c r="E22" s="139"/>
      <c r="F22" s="139">
        <v>5342</v>
      </c>
      <c r="G22" s="139">
        <v>2750</v>
      </c>
      <c r="H22" s="139">
        <v>2592</v>
      </c>
      <c r="I22" s="139"/>
      <c r="J22" s="139">
        <v>5197</v>
      </c>
      <c r="K22" s="139">
        <v>2613</v>
      </c>
      <c r="L22" s="139">
        <v>2584</v>
      </c>
      <c r="M22" s="139"/>
      <c r="N22" s="139">
        <v>5172</v>
      </c>
      <c r="O22" s="139">
        <v>2626</v>
      </c>
      <c r="P22" s="139">
        <v>2546</v>
      </c>
      <c r="Q22" s="139"/>
      <c r="R22" s="139">
        <v>5679</v>
      </c>
      <c r="S22" s="139">
        <v>2917</v>
      </c>
      <c r="T22" s="139">
        <v>2762</v>
      </c>
      <c r="U22" s="139"/>
      <c r="V22" s="139">
        <v>5492</v>
      </c>
      <c r="W22" s="139">
        <v>2748</v>
      </c>
      <c r="X22" s="139">
        <v>2744</v>
      </c>
      <c r="Y22" s="139"/>
      <c r="Z22" s="139">
        <v>5456</v>
      </c>
      <c r="AA22" s="139">
        <v>2795</v>
      </c>
      <c r="AB22" s="139">
        <v>2661</v>
      </c>
      <c r="AC22" s="54"/>
    </row>
    <row r="23" spans="1:29" x14ac:dyDescent="0.25">
      <c r="A23" s="27" t="s">
        <v>334</v>
      </c>
      <c r="B23" s="139">
        <f t="shared" si="8"/>
        <v>19883</v>
      </c>
      <c r="C23" s="139">
        <f t="shared" si="8"/>
        <v>10122</v>
      </c>
      <c r="D23" s="139">
        <f t="shared" si="9"/>
        <v>9761</v>
      </c>
      <c r="E23" s="139"/>
      <c r="F23" s="139">
        <v>3339</v>
      </c>
      <c r="G23" s="139">
        <v>1663</v>
      </c>
      <c r="H23" s="139">
        <v>1676</v>
      </c>
      <c r="I23" s="139"/>
      <c r="J23" s="139">
        <v>3255</v>
      </c>
      <c r="K23" s="139">
        <v>1701</v>
      </c>
      <c r="L23" s="139">
        <v>1554</v>
      </c>
      <c r="M23" s="139"/>
      <c r="N23" s="139">
        <v>3277</v>
      </c>
      <c r="O23" s="139">
        <v>1678</v>
      </c>
      <c r="P23" s="139">
        <v>1599</v>
      </c>
      <c r="Q23" s="139"/>
      <c r="R23" s="139">
        <v>3394</v>
      </c>
      <c r="S23" s="139">
        <v>1762</v>
      </c>
      <c r="T23" s="139">
        <v>1632</v>
      </c>
      <c r="U23" s="139"/>
      <c r="V23" s="139">
        <v>3388</v>
      </c>
      <c r="W23" s="139">
        <v>1708</v>
      </c>
      <c r="X23" s="139">
        <v>1680</v>
      </c>
      <c r="Y23" s="139"/>
      <c r="Z23" s="139">
        <v>3230</v>
      </c>
      <c r="AA23" s="139">
        <v>1610</v>
      </c>
      <c r="AB23" s="139">
        <v>1620</v>
      </c>
      <c r="AC23" s="202"/>
    </row>
    <row r="24" spans="1:29" x14ac:dyDescent="0.25">
      <c r="A24" s="27" t="s">
        <v>299</v>
      </c>
      <c r="B24" s="139">
        <f t="shared" si="8"/>
        <v>23528</v>
      </c>
      <c r="C24" s="139">
        <f t="shared" si="8"/>
        <v>12059</v>
      </c>
      <c r="D24" s="139">
        <f t="shared" si="9"/>
        <v>11469</v>
      </c>
      <c r="E24" s="139"/>
      <c r="F24" s="139">
        <v>4220</v>
      </c>
      <c r="G24" s="139">
        <v>2091</v>
      </c>
      <c r="H24" s="139">
        <v>2129</v>
      </c>
      <c r="I24" s="139"/>
      <c r="J24" s="139">
        <v>3938</v>
      </c>
      <c r="K24" s="139">
        <v>2018</v>
      </c>
      <c r="L24" s="139">
        <v>1920</v>
      </c>
      <c r="M24" s="139"/>
      <c r="N24" s="139">
        <v>3785</v>
      </c>
      <c r="O24" s="139">
        <v>1883</v>
      </c>
      <c r="P24" s="139">
        <v>1902</v>
      </c>
      <c r="Q24" s="139"/>
      <c r="R24" s="139">
        <v>3991</v>
      </c>
      <c r="S24" s="139">
        <v>2112</v>
      </c>
      <c r="T24" s="139">
        <v>1879</v>
      </c>
      <c r="U24" s="139"/>
      <c r="V24" s="139">
        <v>3874</v>
      </c>
      <c r="W24" s="139">
        <v>2020</v>
      </c>
      <c r="X24" s="139">
        <v>1854</v>
      </c>
      <c r="Y24" s="139"/>
      <c r="Z24" s="139">
        <v>3720</v>
      </c>
      <c r="AA24" s="139">
        <v>1935</v>
      </c>
      <c r="AB24" s="139">
        <v>1785</v>
      </c>
      <c r="AC24" s="54"/>
    </row>
    <row r="25" spans="1:29" x14ac:dyDescent="0.25">
      <c r="A25" s="27" t="s">
        <v>304</v>
      </c>
      <c r="B25" s="139">
        <f t="shared" si="8"/>
        <v>20041</v>
      </c>
      <c r="C25" s="139">
        <f t="shared" si="8"/>
        <v>10257</v>
      </c>
      <c r="D25" s="139">
        <f t="shared" si="9"/>
        <v>9784</v>
      </c>
      <c r="E25" s="139"/>
      <c r="F25" s="139">
        <v>3337</v>
      </c>
      <c r="G25" s="139">
        <v>1717</v>
      </c>
      <c r="H25" s="139">
        <v>1620</v>
      </c>
      <c r="I25" s="139"/>
      <c r="J25" s="139">
        <v>3175</v>
      </c>
      <c r="K25" s="139">
        <v>1634</v>
      </c>
      <c r="L25" s="139">
        <v>1541</v>
      </c>
      <c r="M25" s="139"/>
      <c r="N25" s="139">
        <v>3306</v>
      </c>
      <c r="O25" s="139">
        <v>1675</v>
      </c>
      <c r="P25" s="139">
        <v>1631</v>
      </c>
      <c r="Q25" s="139"/>
      <c r="R25" s="139">
        <v>3463</v>
      </c>
      <c r="S25" s="139">
        <v>1781</v>
      </c>
      <c r="T25" s="139">
        <v>1682</v>
      </c>
      <c r="U25" s="139"/>
      <c r="V25" s="139">
        <v>3446</v>
      </c>
      <c r="W25" s="139">
        <v>1784</v>
      </c>
      <c r="X25" s="139">
        <v>1662</v>
      </c>
      <c r="Y25" s="139"/>
      <c r="Z25" s="139">
        <v>3314</v>
      </c>
      <c r="AA25" s="139">
        <v>1666</v>
      </c>
      <c r="AB25" s="139">
        <v>1648</v>
      </c>
      <c r="AC25" s="54"/>
    </row>
    <row r="26" spans="1:29" x14ac:dyDescent="0.25">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54"/>
    </row>
    <row r="27" spans="1:29" s="6" customFormat="1" x14ac:dyDescent="0.25">
      <c r="A27" s="157" t="s">
        <v>324</v>
      </c>
      <c r="B27" s="138">
        <f>SUM(B28:B34)</f>
        <v>147424</v>
      </c>
      <c r="C27" s="138">
        <f>SUM(C28:C34)</f>
        <v>75980</v>
      </c>
      <c r="D27" s="138">
        <f>SUM(D28:D34)</f>
        <v>71444</v>
      </c>
      <c r="E27" s="138"/>
      <c r="F27" s="138">
        <f>SUM(F28:F34)</f>
        <v>25864</v>
      </c>
      <c r="G27" s="138">
        <f>SUM(G28:G34)</f>
        <v>13270</v>
      </c>
      <c r="H27" s="138">
        <f>SUM(H28:H34)</f>
        <v>12594</v>
      </c>
      <c r="I27" s="138"/>
      <c r="J27" s="138">
        <f>SUM(J28:J34)</f>
        <v>24705</v>
      </c>
      <c r="K27" s="138">
        <f>SUM(K28:K34)</f>
        <v>12761</v>
      </c>
      <c r="L27" s="138">
        <f>SUM(L28:L34)</f>
        <v>11944</v>
      </c>
      <c r="M27" s="138"/>
      <c r="N27" s="138">
        <f>SUM(N28:N34)</f>
        <v>23903</v>
      </c>
      <c r="O27" s="138">
        <f>SUM(O28:O34)</f>
        <v>12373</v>
      </c>
      <c r="P27" s="138">
        <f>SUM(P28:P34)</f>
        <v>11530</v>
      </c>
      <c r="Q27" s="138"/>
      <c r="R27" s="138">
        <f>SUM(R28:R34)</f>
        <v>24786</v>
      </c>
      <c r="S27" s="138">
        <f>SUM(S28:S34)</f>
        <v>12793</v>
      </c>
      <c r="T27" s="138">
        <f>SUM(T28:T34)</f>
        <v>11993</v>
      </c>
      <c r="U27" s="138"/>
      <c r="V27" s="138">
        <f>SUM(V28:V34)</f>
        <v>24555</v>
      </c>
      <c r="W27" s="138">
        <f>SUM(W28:W34)</f>
        <v>12577</v>
      </c>
      <c r="X27" s="138">
        <f>SUM(X28:X34)</f>
        <v>11978</v>
      </c>
      <c r="Y27" s="138"/>
      <c r="Z27" s="138">
        <f>SUM(Z28:Z34)</f>
        <v>23611</v>
      </c>
      <c r="AA27" s="138">
        <f>SUM(AA28:AA34)</f>
        <v>12206</v>
      </c>
      <c r="AB27" s="138">
        <f>SUM(AB28:AB34)</f>
        <v>11405</v>
      </c>
      <c r="AC27" s="54"/>
    </row>
    <row r="28" spans="1:29" x14ac:dyDescent="0.25">
      <c r="A28" s="27" t="s">
        <v>333</v>
      </c>
      <c r="B28" s="139">
        <f t="shared" ref="B28:C34" si="10">+F28+J28+N28+R28+V28+Z28</f>
        <v>16880</v>
      </c>
      <c r="C28" s="139">
        <f t="shared" si="10"/>
        <v>8544</v>
      </c>
      <c r="D28" s="139">
        <f t="shared" ref="D28:D34" si="11">+B28-C28</f>
        <v>8336</v>
      </c>
      <c r="E28" s="139"/>
      <c r="F28" s="139">
        <v>2896</v>
      </c>
      <c r="G28" s="139">
        <v>1443</v>
      </c>
      <c r="H28" s="139">
        <v>1453</v>
      </c>
      <c r="I28" s="139"/>
      <c r="J28" s="139">
        <v>2771</v>
      </c>
      <c r="K28" s="139">
        <v>1417</v>
      </c>
      <c r="L28" s="139">
        <v>1354</v>
      </c>
      <c r="M28" s="139"/>
      <c r="N28" s="139">
        <v>2741</v>
      </c>
      <c r="O28" s="139">
        <v>1390</v>
      </c>
      <c r="P28" s="139">
        <v>1351</v>
      </c>
      <c r="Q28" s="139"/>
      <c r="R28" s="139">
        <v>2859</v>
      </c>
      <c r="S28" s="139">
        <v>1490</v>
      </c>
      <c r="T28" s="139">
        <v>1369</v>
      </c>
      <c r="U28" s="139"/>
      <c r="V28" s="139">
        <v>2876</v>
      </c>
      <c r="W28" s="139">
        <v>1419</v>
      </c>
      <c r="X28" s="139">
        <v>1457</v>
      </c>
      <c r="Y28" s="139"/>
      <c r="Z28" s="139">
        <v>2737</v>
      </c>
      <c r="AA28" s="139">
        <v>1385</v>
      </c>
      <c r="AB28" s="139">
        <v>1352</v>
      </c>
      <c r="AC28" s="54"/>
    </row>
    <row r="29" spans="1:29" x14ac:dyDescent="0.25">
      <c r="A29" s="27" t="s">
        <v>287</v>
      </c>
      <c r="B29" s="139">
        <f t="shared" si="10"/>
        <v>43993</v>
      </c>
      <c r="C29" s="139">
        <f t="shared" si="10"/>
        <v>22775</v>
      </c>
      <c r="D29" s="139">
        <f t="shared" si="11"/>
        <v>21218</v>
      </c>
      <c r="E29" s="139"/>
      <c r="F29" s="139">
        <v>7919</v>
      </c>
      <c r="G29" s="139">
        <v>4071</v>
      </c>
      <c r="H29" s="139">
        <v>3848</v>
      </c>
      <c r="I29" s="139"/>
      <c r="J29" s="139">
        <v>7399</v>
      </c>
      <c r="K29" s="139">
        <v>3829</v>
      </c>
      <c r="L29" s="139">
        <v>3570</v>
      </c>
      <c r="M29" s="139"/>
      <c r="N29" s="139">
        <v>7049</v>
      </c>
      <c r="O29" s="139">
        <v>3616</v>
      </c>
      <c r="P29" s="139">
        <v>3433</v>
      </c>
      <c r="Q29" s="139"/>
      <c r="R29" s="139">
        <v>7333</v>
      </c>
      <c r="S29" s="139">
        <v>3864</v>
      </c>
      <c r="T29" s="139">
        <v>3469</v>
      </c>
      <c r="U29" s="139"/>
      <c r="V29" s="139">
        <v>7371</v>
      </c>
      <c r="W29" s="139">
        <v>3775</v>
      </c>
      <c r="X29" s="139">
        <v>3596</v>
      </c>
      <c r="Y29" s="139"/>
      <c r="Z29" s="139">
        <v>6922</v>
      </c>
      <c r="AA29" s="139">
        <v>3620</v>
      </c>
      <c r="AB29" s="139">
        <v>3302</v>
      </c>
      <c r="AC29" s="54"/>
    </row>
    <row r="30" spans="1:29" x14ac:dyDescent="0.25">
      <c r="A30" s="27" t="s">
        <v>291</v>
      </c>
      <c r="B30" s="139">
        <f t="shared" si="10"/>
        <v>7400</v>
      </c>
      <c r="C30" s="139">
        <f t="shared" si="10"/>
        <v>3775</v>
      </c>
      <c r="D30" s="139">
        <f t="shared" si="11"/>
        <v>3625</v>
      </c>
      <c r="E30" s="139"/>
      <c r="F30" s="139">
        <v>1298</v>
      </c>
      <c r="G30" s="139">
        <v>652</v>
      </c>
      <c r="H30" s="139">
        <v>646</v>
      </c>
      <c r="I30" s="139"/>
      <c r="J30" s="139">
        <v>1223</v>
      </c>
      <c r="K30" s="139">
        <v>643</v>
      </c>
      <c r="L30" s="139">
        <v>580</v>
      </c>
      <c r="M30" s="139"/>
      <c r="N30" s="139">
        <v>1237</v>
      </c>
      <c r="O30" s="139">
        <v>660</v>
      </c>
      <c r="P30" s="139">
        <v>577</v>
      </c>
      <c r="Q30" s="139"/>
      <c r="R30" s="139">
        <v>1248</v>
      </c>
      <c r="S30" s="139">
        <v>618</v>
      </c>
      <c r="T30" s="139">
        <v>630</v>
      </c>
      <c r="U30" s="139"/>
      <c r="V30" s="139">
        <v>1193</v>
      </c>
      <c r="W30" s="139">
        <v>602</v>
      </c>
      <c r="X30" s="139">
        <v>591</v>
      </c>
      <c r="Y30" s="139"/>
      <c r="Z30" s="139">
        <v>1201</v>
      </c>
      <c r="AA30" s="139">
        <v>600</v>
      </c>
      <c r="AB30" s="139">
        <v>601</v>
      </c>
      <c r="AC30" s="54"/>
    </row>
    <row r="31" spans="1:29" x14ac:dyDescent="0.25">
      <c r="A31" s="27" t="s">
        <v>293</v>
      </c>
      <c r="B31" s="139">
        <f t="shared" si="10"/>
        <v>7966</v>
      </c>
      <c r="C31" s="139">
        <f t="shared" si="10"/>
        <v>4188</v>
      </c>
      <c r="D31" s="139">
        <f t="shared" si="11"/>
        <v>3778</v>
      </c>
      <c r="E31" s="139"/>
      <c r="F31" s="139">
        <v>1396</v>
      </c>
      <c r="G31" s="139">
        <v>723</v>
      </c>
      <c r="H31" s="139">
        <v>673</v>
      </c>
      <c r="I31" s="139"/>
      <c r="J31" s="139">
        <v>1331</v>
      </c>
      <c r="K31" s="139">
        <v>699</v>
      </c>
      <c r="L31" s="139">
        <v>632</v>
      </c>
      <c r="M31" s="139"/>
      <c r="N31" s="139">
        <v>1336</v>
      </c>
      <c r="O31" s="139">
        <v>688</v>
      </c>
      <c r="P31" s="139">
        <v>648</v>
      </c>
      <c r="Q31" s="139"/>
      <c r="R31" s="139">
        <v>1352</v>
      </c>
      <c r="S31" s="139">
        <v>717</v>
      </c>
      <c r="T31" s="139">
        <v>635</v>
      </c>
      <c r="U31" s="139"/>
      <c r="V31" s="139">
        <v>1276</v>
      </c>
      <c r="W31" s="139">
        <v>678</v>
      </c>
      <c r="X31" s="139">
        <v>598</v>
      </c>
      <c r="Y31" s="139"/>
      <c r="Z31" s="139">
        <v>1275</v>
      </c>
      <c r="AA31" s="139">
        <v>683</v>
      </c>
      <c r="AB31" s="139">
        <v>592</v>
      </c>
      <c r="AC31" s="54"/>
    </row>
    <row r="32" spans="1:29" x14ac:dyDescent="0.25">
      <c r="A32" s="27" t="s">
        <v>334</v>
      </c>
      <c r="B32" s="139">
        <f t="shared" si="10"/>
        <v>18470</v>
      </c>
      <c r="C32" s="139">
        <f t="shared" si="10"/>
        <v>9509</v>
      </c>
      <c r="D32" s="139">
        <f t="shared" si="11"/>
        <v>8961</v>
      </c>
      <c r="E32" s="139"/>
      <c r="F32" s="139">
        <v>3092</v>
      </c>
      <c r="G32" s="139">
        <v>1586</v>
      </c>
      <c r="H32" s="139">
        <v>1506</v>
      </c>
      <c r="I32" s="139"/>
      <c r="J32" s="139">
        <v>3172</v>
      </c>
      <c r="K32" s="139">
        <v>1637</v>
      </c>
      <c r="L32" s="139">
        <v>1535</v>
      </c>
      <c r="M32" s="139"/>
      <c r="N32" s="139">
        <v>3074</v>
      </c>
      <c r="O32" s="139">
        <v>1616</v>
      </c>
      <c r="P32" s="139">
        <v>1458</v>
      </c>
      <c r="Q32" s="139"/>
      <c r="R32" s="139">
        <v>3114</v>
      </c>
      <c r="S32" s="139">
        <v>1608</v>
      </c>
      <c r="T32" s="139">
        <v>1506</v>
      </c>
      <c r="U32" s="139"/>
      <c r="V32" s="139">
        <v>3073</v>
      </c>
      <c r="W32" s="139">
        <v>1562</v>
      </c>
      <c r="X32" s="139">
        <v>1511</v>
      </c>
      <c r="Y32" s="139"/>
      <c r="Z32" s="139">
        <v>2945</v>
      </c>
      <c r="AA32" s="139">
        <v>1500</v>
      </c>
      <c r="AB32" s="139">
        <v>1445</v>
      </c>
      <c r="AC32" s="54"/>
    </row>
    <row r="33" spans="1:29" x14ac:dyDescent="0.25">
      <c r="A33" s="27" t="s">
        <v>299</v>
      </c>
      <c r="B33" s="139">
        <f t="shared" si="10"/>
        <v>23432</v>
      </c>
      <c r="C33" s="139">
        <f t="shared" si="10"/>
        <v>12197</v>
      </c>
      <c r="D33" s="139">
        <f t="shared" si="11"/>
        <v>11235</v>
      </c>
      <c r="E33" s="139"/>
      <c r="F33" s="139">
        <v>4149</v>
      </c>
      <c r="G33" s="139">
        <v>2209</v>
      </c>
      <c r="H33" s="139">
        <v>1940</v>
      </c>
      <c r="I33" s="139"/>
      <c r="J33" s="139">
        <v>3896</v>
      </c>
      <c r="K33" s="139">
        <v>1997</v>
      </c>
      <c r="L33" s="139">
        <v>1899</v>
      </c>
      <c r="M33" s="139"/>
      <c r="N33" s="139">
        <v>3757</v>
      </c>
      <c r="O33" s="139">
        <v>1999</v>
      </c>
      <c r="P33" s="139">
        <v>1758</v>
      </c>
      <c r="Q33" s="139"/>
      <c r="R33" s="139">
        <v>3907</v>
      </c>
      <c r="S33" s="139">
        <v>1973</v>
      </c>
      <c r="T33" s="139">
        <v>1934</v>
      </c>
      <c r="U33" s="139"/>
      <c r="V33" s="139">
        <v>3911</v>
      </c>
      <c r="W33" s="139">
        <v>2046</v>
      </c>
      <c r="X33" s="139">
        <v>1865</v>
      </c>
      <c r="Y33" s="139"/>
      <c r="Z33" s="139">
        <v>3812</v>
      </c>
      <c r="AA33" s="139">
        <v>1973</v>
      </c>
      <c r="AB33" s="139">
        <v>1839</v>
      </c>
      <c r="AC33" s="54"/>
    </row>
    <row r="34" spans="1:29" ht="13.5" thickBot="1" x14ac:dyDescent="0.3">
      <c r="A34" s="32" t="s">
        <v>304</v>
      </c>
      <c r="B34" s="139">
        <f t="shared" si="10"/>
        <v>29283</v>
      </c>
      <c r="C34" s="139">
        <f t="shared" si="10"/>
        <v>14992</v>
      </c>
      <c r="D34" s="139">
        <f t="shared" si="11"/>
        <v>14291</v>
      </c>
      <c r="E34" s="334"/>
      <c r="F34" s="334">
        <v>5114</v>
      </c>
      <c r="G34" s="334">
        <v>2586</v>
      </c>
      <c r="H34" s="334">
        <v>2528</v>
      </c>
      <c r="I34" s="334"/>
      <c r="J34" s="334">
        <v>4913</v>
      </c>
      <c r="K34" s="334">
        <v>2539</v>
      </c>
      <c r="L34" s="334">
        <v>2374</v>
      </c>
      <c r="M34" s="334"/>
      <c r="N34" s="334">
        <v>4709</v>
      </c>
      <c r="O34" s="334">
        <v>2404</v>
      </c>
      <c r="P34" s="334">
        <v>2305</v>
      </c>
      <c r="Q34" s="334"/>
      <c r="R34" s="334">
        <v>4973</v>
      </c>
      <c r="S34" s="334">
        <v>2523</v>
      </c>
      <c r="T34" s="334">
        <v>2450</v>
      </c>
      <c r="U34" s="334"/>
      <c r="V34" s="334">
        <v>4855</v>
      </c>
      <c r="W34" s="334">
        <v>2495</v>
      </c>
      <c r="X34" s="334">
        <v>2360</v>
      </c>
      <c r="Y34" s="334"/>
      <c r="Z34" s="334">
        <v>4719</v>
      </c>
      <c r="AA34" s="334">
        <v>2445</v>
      </c>
      <c r="AB34" s="334">
        <v>2274</v>
      </c>
      <c r="AC34" s="54"/>
    </row>
    <row r="35" spans="1:29" ht="15" customHeight="1" x14ac:dyDescent="0.25">
      <c r="A35" s="332" t="s">
        <v>262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202"/>
      <c r="AC35" s="54"/>
    </row>
    <row r="36" spans="1:29" x14ac:dyDescent="0.25">
      <c r="AC36" s="54"/>
    </row>
    <row r="37" spans="1:29" x14ac:dyDescent="0.25">
      <c r="AC37" s="54"/>
    </row>
    <row r="38" spans="1:29" x14ac:dyDescent="0.25">
      <c r="U38" s="60"/>
      <c r="V38" s="8"/>
      <c r="W38" s="8"/>
      <c r="X38" s="8"/>
      <c r="Y38" s="8"/>
      <c r="AC38" s="54"/>
    </row>
    <row r="39" spans="1:29" x14ac:dyDescent="0.25">
      <c r="U39" s="8"/>
      <c r="V39" s="8"/>
      <c r="W39" s="8"/>
      <c r="X39" s="8"/>
      <c r="Y39" s="8"/>
      <c r="AC39" s="54"/>
    </row>
    <row r="40" spans="1:29" x14ac:dyDescent="0.25">
      <c r="U40" s="202"/>
      <c r="V40" s="8"/>
      <c r="W40" s="8"/>
      <c r="X40" s="8"/>
      <c r="Y40" s="8"/>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4">
    <cfRule type="cellIs" dxfId="249" priority="1" operator="equal">
      <formula>0</formula>
    </cfRule>
  </conditionalFormatting>
  <hyperlinks>
    <hyperlink ref="AC2" location="Contenido!A1" display="Contenido" xr:uid="{8DF20ABE-4C0E-4964-8EA3-C1189CFE90EB}"/>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55A9-4261-44BD-823C-62699CC7CC24}">
  <sheetPr codeName="Hoja39">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18"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354</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345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574</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5"/>
    </row>
    <row r="9" spans="1:29" s="6" customFormat="1" x14ac:dyDescent="0.25">
      <c r="A9" s="157" t="s">
        <v>188</v>
      </c>
      <c r="B9" s="70">
        <f>SUM(B10:B35)</f>
        <v>427073</v>
      </c>
      <c r="C9" s="70">
        <f t="shared" ref="C9:D9" si="0">SUM(C10:C35)</f>
        <v>218677</v>
      </c>
      <c r="D9" s="70">
        <f t="shared" si="0"/>
        <v>208396</v>
      </c>
      <c r="E9" s="70"/>
      <c r="F9" s="70">
        <f>SUM(F10:F35)</f>
        <v>72849</v>
      </c>
      <c r="G9" s="70">
        <f t="shared" ref="G9:H9" si="1">SUM(G10:G35)</f>
        <v>37235</v>
      </c>
      <c r="H9" s="70">
        <f t="shared" si="1"/>
        <v>35614</v>
      </c>
      <c r="I9" s="70"/>
      <c r="J9" s="70">
        <f>SUM(J10:J35)</f>
        <v>70259</v>
      </c>
      <c r="K9" s="70">
        <f t="shared" ref="K9:L9" si="2">SUM(K10:K35)</f>
        <v>36135</v>
      </c>
      <c r="L9" s="70">
        <f t="shared" si="2"/>
        <v>34124</v>
      </c>
      <c r="M9" s="70"/>
      <c r="N9" s="70">
        <f>SUM(N10:N35)</f>
        <v>69463</v>
      </c>
      <c r="O9" s="70">
        <f t="shared" ref="O9:P9" si="3">SUM(O10:O35)</f>
        <v>35515</v>
      </c>
      <c r="P9" s="70">
        <f t="shared" si="3"/>
        <v>33948</v>
      </c>
      <c r="Q9" s="70"/>
      <c r="R9" s="70">
        <f>SUM(R10:R35)</f>
        <v>73021</v>
      </c>
      <c r="S9" s="70">
        <f t="shared" ref="S9:T9" si="4">SUM(S10:S35)</f>
        <v>37500</v>
      </c>
      <c r="T9" s="70">
        <f t="shared" si="4"/>
        <v>35521</v>
      </c>
      <c r="U9" s="70"/>
      <c r="V9" s="70">
        <f>SUM(V10:V35)</f>
        <v>72047</v>
      </c>
      <c r="W9" s="70">
        <f t="shared" ref="W9:X9" si="5">SUM(W10:W35)</f>
        <v>36807</v>
      </c>
      <c r="X9" s="70">
        <f t="shared" si="5"/>
        <v>35240</v>
      </c>
      <c r="Y9" s="70"/>
      <c r="Z9" s="70">
        <f>SUM(Z10:Z35)</f>
        <v>69434</v>
      </c>
      <c r="AA9" s="70">
        <f t="shared" ref="AA9:AB9" si="6">SUM(AA10:AA35)</f>
        <v>35485</v>
      </c>
      <c r="AB9" s="70">
        <f t="shared" si="6"/>
        <v>33949</v>
      </c>
      <c r="AC9" s="5"/>
    </row>
    <row r="10" spans="1:29" x14ac:dyDescent="0.25">
      <c r="A10" s="27">
        <v>5</v>
      </c>
      <c r="B10" s="71">
        <f>+F10+J10+N10+R10+V10+Z10</f>
        <v>101</v>
      </c>
      <c r="C10" s="71">
        <f>+G10+K10+O10+S10+W10+AA10</f>
        <v>40</v>
      </c>
      <c r="D10" s="71">
        <f>+B10-C10</f>
        <v>61</v>
      </c>
      <c r="E10" s="71"/>
      <c r="F10" s="71">
        <v>101</v>
      </c>
      <c r="G10" s="71">
        <v>40</v>
      </c>
      <c r="H10" s="71">
        <v>61</v>
      </c>
      <c r="I10" s="71"/>
      <c r="J10" s="71"/>
      <c r="K10" s="71"/>
      <c r="L10" s="71"/>
      <c r="M10" s="71"/>
      <c r="N10" s="71"/>
      <c r="O10" s="71"/>
      <c r="P10" s="71"/>
      <c r="Q10" s="71"/>
      <c r="R10" s="71"/>
      <c r="S10" s="71"/>
      <c r="T10" s="71"/>
      <c r="U10" s="71"/>
      <c r="V10" s="71"/>
      <c r="W10" s="71"/>
      <c r="X10" s="71"/>
      <c r="Y10" s="71"/>
      <c r="Z10" s="71"/>
      <c r="AA10" s="71"/>
      <c r="AB10" s="71"/>
      <c r="AC10" s="5"/>
    </row>
    <row r="11" spans="1:29" x14ac:dyDescent="0.25">
      <c r="A11" s="27">
        <v>6</v>
      </c>
      <c r="B11" s="71">
        <f t="shared" ref="B11:C35" si="7">+F11+J11+N11+R11+V11+Z11</f>
        <v>63949</v>
      </c>
      <c r="C11" s="71">
        <f t="shared" si="7"/>
        <v>32259</v>
      </c>
      <c r="D11" s="71">
        <f t="shared" ref="D11:D35" si="8">+B11-C11</f>
        <v>31690</v>
      </c>
      <c r="E11" s="71"/>
      <c r="F11" s="71">
        <v>63811</v>
      </c>
      <c r="G11" s="71">
        <v>32184</v>
      </c>
      <c r="H11" s="71">
        <v>31627</v>
      </c>
      <c r="I11" s="71"/>
      <c r="J11" s="71">
        <v>138</v>
      </c>
      <c r="K11" s="71">
        <v>75</v>
      </c>
      <c r="L11" s="71">
        <v>63</v>
      </c>
      <c r="M11" s="71"/>
      <c r="N11" s="71"/>
      <c r="O11" s="71"/>
      <c r="P11" s="71"/>
      <c r="Q11" s="71"/>
      <c r="R11" s="71"/>
      <c r="S11" s="71"/>
      <c r="T11" s="71"/>
      <c r="U11" s="71"/>
      <c r="V11" s="71"/>
      <c r="W11" s="71"/>
      <c r="X11" s="71"/>
      <c r="Y11" s="71"/>
      <c r="Z11" s="71"/>
      <c r="AA11" s="71"/>
      <c r="AB11" s="71"/>
    </row>
    <row r="12" spans="1:29" x14ac:dyDescent="0.25">
      <c r="A12" s="27">
        <v>7</v>
      </c>
      <c r="B12" s="71">
        <f t="shared" si="7"/>
        <v>66965</v>
      </c>
      <c r="C12" s="71">
        <f t="shared" si="7"/>
        <v>34412</v>
      </c>
      <c r="D12" s="71">
        <f t="shared" si="8"/>
        <v>32553</v>
      </c>
      <c r="E12" s="71"/>
      <c r="F12" s="71">
        <v>7700</v>
      </c>
      <c r="G12" s="71">
        <v>4312</v>
      </c>
      <c r="H12" s="71">
        <v>3388</v>
      </c>
      <c r="I12" s="71"/>
      <c r="J12" s="71">
        <v>59129</v>
      </c>
      <c r="K12" s="71">
        <v>30027</v>
      </c>
      <c r="L12" s="71">
        <v>29102</v>
      </c>
      <c r="M12" s="71"/>
      <c r="N12" s="71">
        <v>136</v>
      </c>
      <c r="O12" s="71">
        <v>73</v>
      </c>
      <c r="P12" s="71">
        <v>63</v>
      </c>
      <c r="Q12" s="71"/>
      <c r="R12" s="71"/>
      <c r="S12" s="71"/>
      <c r="T12" s="71"/>
      <c r="U12" s="71"/>
      <c r="V12" s="71"/>
      <c r="W12" s="71"/>
      <c r="X12" s="71"/>
      <c r="Y12" s="71"/>
      <c r="Z12" s="71"/>
      <c r="AA12" s="71"/>
      <c r="AB12" s="71"/>
    </row>
    <row r="13" spans="1:29" x14ac:dyDescent="0.25">
      <c r="A13" s="27">
        <v>8</v>
      </c>
      <c r="B13" s="71">
        <f t="shared" si="7"/>
        <v>67943</v>
      </c>
      <c r="C13" s="71">
        <f t="shared" si="7"/>
        <v>34522</v>
      </c>
      <c r="D13" s="71">
        <f t="shared" si="8"/>
        <v>33421</v>
      </c>
      <c r="E13" s="71"/>
      <c r="F13" s="71">
        <v>997</v>
      </c>
      <c r="G13" s="71">
        <v>569</v>
      </c>
      <c r="H13" s="71">
        <v>428</v>
      </c>
      <c r="I13" s="71"/>
      <c r="J13" s="71">
        <v>9168</v>
      </c>
      <c r="K13" s="71">
        <v>5013</v>
      </c>
      <c r="L13" s="71">
        <v>4155</v>
      </c>
      <c r="M13" s="71"/>
      <c r="N13" s="71">
        <v>57621</v>
      </c>
      <c r="O13" s="71">
        <v>28866</v>
      </c>
      <c r="P13" s="71">
        <v>28755</v>
      </c>
      <c r="Q13" s="71"/>
      <c r="R13" s="71">
        <v>157</v>
      </c>
      <c r="S13" s="71">
        <v>74</v>
      </c>
      <c r="T13" s="71">
        <v>83</v>
      </c>
      <c r="U13" s="71"/>
      <c r="V13" s="71"/>
      <c r="W13" s="71"/>
      <c r="X13" s="71"/>
      <c r="Y13" s="71"/>
      <c r="Z13" s="71"/>
      <c r="AA13" s="71"/>
      <c r="AB13" s="71"/>
    </row>
    <row r="14" spans="1:29" x14ac:dyDescent="0.25">
      <c r="A14" s="27">
        <v>9</v>
      </c>
      <c r="B14" s="71">
        <f t="shared" si="7"/>
        <v>70678</v>
      </c>
      <c r="C14" s="71">
        <f t="shared" si="7"/>
        <v>36202</v>
      </c>
      <c r="D14" s="71">
        <f t="shared" si="8"/>
        <v>34476</v>
      </c>
      <c r="E14" s="71"/>
      <c r="F14" s="71">
        <v>143</v>
      </c>
      <c r="G14" s="71">
        <v>77</v>
      </c>
      <c r="H14" s="71">
        <v>66</v>
      </c>
      <c r="I14" s="71"/>
      <c r="J14" s="71">
        <v>1415</v>
      </c>
      <c r="K14" s="71">
        <v>775</v>
      </c>
      <c r="L14" s="71">
        <v>640</v>
      </c>
      <c r="M14" s="71"/>
      <c r="N14" s="71">
        <v>9223</v>
      </c>
      <c r="O14" s="71">
        <v>5153</v>
      </c>
      <c r="P14" s="71">
        <v>4070</v>
      </c>
      <c r="Q14" s="71"/>
      <c r="R14" s="71">
        <v>59717</v>
      </c>
      <c r="S14" s="71">
        <v>30096</v>
      </c>
      <c r="T14" s="71">
        <v>29621</v>
      </c>
      <c r="U14" s="71"/>
      <c r="V14" s="71">
        <v>180</v>
      </c>
      <c r="W14" s="71">
        <v>101</v>
      </c>
      <c r="X14" s="71">
        <v>79</v>
      </c>
      <c r="Y14" s="71"/>
      <c r="Z14" s="71"/>
      <c r="AA14" s="71"/>
      <c r="AB14" s="71"/>
      <c r="AC14" s="54"/>
    </row>
    <row r="15" spans="1:29" x14ac:dyDescent="0.25">
      <c r="A15" s="27">
        <v>10</v>
      </c>
      <c r="B15" s="71">
        <f t="shared" si="7"/>
        <v>70984</v>
      </c>
      <c r="C15" s="71">
        <f t="shared" si="7"/>
        <v>36223</v>
      </c>
      <c r="D15" s="71">
        <f t="shared" si="8"/>
        <v>34761</v>
      </c>
      <c r="E15" s="71"/>
      <c r="F15" s="71">
        <v>47</v>
      </c>
      <c r="G15" s="71">
        <v>30</v>
      </c>
      <c r="H15" s="71">
        <v>17</v>
      </c>
      <c r="I15" s="71"/>
      <c r="J15" s="71">
        <v>288</v>
      </c>
      <c r="K15" s="71">
        <v>169</v>
      </c>
      <c r="L15" s="71">
        <v>119</v>
      </c>
      <c r="M15" s="71"/>
      <c r="N15" s="71">
        <v>1922</v>
      </c>
      <c r="O15" s="71">
        <v>1096</v>
      </c>
      <c r="P15" s="71">
        <v>826</v>
      </c>
      <c r="Q15" s="71"/>
      <c r="R15" s="71">
        <v>10160</v>
      </c>
      <c r="S15" s="71">
        <v>5583</v>
      </c>
      <c r="T15" s="71">
        <v>4577</v>
      </c>
      <c r="U15" s="71"/>
      <c r="V15" s="71">
        <v>58357</v>
      </c>
      <c r="W15" s="71">
        <v>29255</v>
      </c>
      <c r="X15" s="71">
        <v>29102</v>
      </c>
      <c r="Y15" s="71"/>
      <c r="Z15" s="71">
        <v>210</v>
      </c>
      <c r="AA15" s="71">
        <v>90</v>
      </c>
      <c r="AB15" s="71">
        <v>120</v>
      </c>
      <c r="AC15" s="54"/>
    </row>
    <row r="16" spans="1:29" x14ac:dyDescent="0.25">
      <c r="A16" s="27">
        <v>11</v>
      </c>
      <c r="B16" s="71">
        <f t="shared" si="7"/>
        <v>69005</v>
      </c>
      <c r="C16" s="71">
        <f t="shared" si="7"/>
        <v>35316</v>
      </c>
      <c r="D16" s="71">
        <f t="shared" si="8"/>
        <v>33689</v>
      </c>
      <c r="E16" s="71"/>
      <c r="F16" s="71">
        <v>20</v>
      </c>
      <c r="G16" s="71">
        <v>9</v>
      </c>
      <c r="H16" s="71">
        <v>11</v>
      </c>
      <c r="I16" s="71"/>
      <c r="J16" s="71">
        <v>67</v>
      </c>
      <c r="K16" s="71">
        <v>41</v>
      </c>
      <c r="L16" s="71">
        <v>26</v>
      </c>
      <c r="M16" s="71"/>
      <c r="N16" s="71">
        <v>381</v>
      </c>
      <c r="O16" s="71">
        <v>230</v>
      </c>
      <c r="P16" s="71">
        <v>151</v>
      </c>
      <c r="Q16" s="71"/>
      <c r="R16" s="71">
        <v>2263</v>
      </c>
      <c r="S16" s="71">
        <v>1321</v>
      </c>
      <c r="T16" s="71">
        <v>942</v>
      </c>
      <c r="U16" s="71"/>
      <c r="V16" s="71">
        <v>10328</v>
      </c>
      <c r="W16" s="71">
        <v>5640</v>
      </c>
      <c r="X16" s="71">
        <v>4688</v>
      </c>
      <c r="Y16" s="71"/>
      <c r="Z16" s="71">
        <v>55946</v>
      </c>
      <c r="AA16" s="71">
        <v>28075</v>
      </c>
      <c r="AB16" s="71">
        <v>27871</v>
      </c>
      <c r="AC16" s="54"/>
    </row>
    <row r="17" spans="1:29" x14ac:dyDescent="0.25">
      <c r="A17" s="27">
        <v>12</v>
      </c>
      <c r="B17" s="71">
        <f t="shared" si="7"/>
        <v>12498</v>
      </c>
      <c r="C17" s="71">
        <f t="shared" si="7"/>
        <v>6817</v>
      </c>
      <c r="D17" s="71">
        <f t="shared" si="8"/>
        <v>5681</v>
      </c>
      <c r="E17" s="71"/>
      <c r="F17" s="71">
        <v>14</v>
      </c>
      <c r="G17" s="71">
        <v>9</v>
      </c>
      <c r="H17" s="71">
        <v>5</v>
      </c>
      <c r="I17" s="71"/>
      <c r="J17" s="71">
        <v>26</v>
      </c>
      <c r="K17" s="71">
        <v>19</v>
      </c>
      <c r="L17" s="71">
        <v>7</v>
      </c>
      <c r="M17" s="71"/>
      <c r="N17" s="71">
        <v>118</v>
      </c>
      <c r="O17" s="71">
        <v>66</v>
      </c>
      <c r="P17" s="71">
        <v>52</v>
      </c>
      <c r="Q17" s="71"/>
      <c r="R17" s="71">
        <v>507</v>
      </c>
      <c r="S17" s="71">
        <v>304</v>
      </c>
      <c r="T17" s="71">
        <v>203</v>
      </c>
      <c r="U17" s="71"/>
      <c r="V17" s="71">
        <v>2288</v>
      </c>
      <c r="W17" s="71">
        <v>1293</v>
      </c>
      <c r="X17" s="71">
        <v>995</v>
      </c>
      <c r="Y17" s="71"/>
      <c r="Z17" s="71">
        <v>9545</v>
      </c>
      <c r="AA17" s="71">
        <v>5126</v>
      </c>
      <c r="AB17" s="71">
        <v>4419</v>
      </c>
      <c r="AC17" s="54"/>
    </row>
    <row r="18" spans="1:29" x14ac:dyDescent="0.25">
      <c r="A18" s="27">
        <v>13</v>
      </c>
      <c r="B18" s="71">
        <f t="shared" si="7"/>
        <v>3801</v>
      </c>
      <c r="C18" s="71">
        <f t="shared" si="7"/>
        <v>2254</v>
      </c>
      <c r="D18" s="71">
        <f t="shared" si="8"/>
        <v>1547</v>
      </c>
      <c r="E18" s="71"/>
      <c r="F18" s="71">
        <v>5</v>
      </c>
      <c r="G18" s="71">
        <v>2</v>
      </c>
      <c r="H18" s="71">
        <v>3</v>
      </c>
      <c r="I18" s="71"/>
      <c r="J18" s="71">
        <v>18</v>
      </c>
      <c r="K18" s="71">
        <v>11</v>
      </c>
      <c r="L18" s="71">
        <v>7</v>
      </c>
      <c r="M18" s="71"/>
      <c r="N18" s="71">
        <v>27</v>
      </c>
      <c r="O18" s="71">
        <v>14</v>
      </c>
      <c r="P18" s="71">
        <v>13</v>
      </c>
      <c r="Q18" s="71"/>
      <c r="R18" s="71">
        <v>155</v>
      </c>
      <c r="S18" s="71">
        <v>95</v>
      </c>
      <c r="T18" s="71">
        <v>60</v>
      </c>
      <c r="U18" s="71"/>
      <c r="V18" s="71">
        <v>679</v>
      </c>
      <c r="W18" s="71">
        <v>406</v>
      </c>
      <c r="X18" s="71">
        <v>273</v>
      </c>
      <c r="Y18" s="71"/>
      <c r="Z18" s="71">
        <v>2917</v>
      </c>
      <c r="AA18" s="71">
        <v>1726</v>
      </c>
      <c r="AB18" s="71">
        <v>1191</v>
      </c>
      <c r="AC18" s="54"/>
    </row>
    <row r="19" spans="1:29" x14ac:dyDescent="0.25">
      <c r="A19" s="27">
        <v>14</v>
      </c>
      <c r="B19" s="71">
        <f t="shared" si="7"/>
        <v>836</v>
      </c>
      <c r="C19" s="71">
        <f t="shared" si="7"/>
        <v>491</v>
      </c>
      <c r="D19" s="71">
        <f t="shared" si="8"/>
        <v>345</v>
      </c>
      <c r="E19" s="71"/>
      <c r="F19" s="71">
        <v>2</v>
      </c>
      <c r="G19" s="71">
        <v>1</v>
      </c>
      <c r="H19" s="71">
        <v>1</v>
      </c>
      <c r="I19" s="71"/>
      <c r="J19" s="71">
        <v>5</v>
      </c>
      <c r="K19" s="71">
        <v>2</v>
      </c>
      <c r="L19" s="71">
        <v>3</v>
      </c>
      <c r="M19" s="71"/>
      <c r="N19" s="71">
        <v>17</v>
      </c>
      <c r="O19" s="71">
        <v>11</v>
      </c>
      <c r="P19" s="71">
        <v>6</v>
      </c>
      <c r="Q19" s="71"/>
      <c r="R19" s="71">
        <v>31</v>
      </c>
      <c r="S19" s="71">
        <v>17</v>
      </c>
      <c r="T19" s="71">
        <v>14</v>
      </c>
      <c r="U19" s="71"/>
      <c r="V19" s="71">
        <v>152</v>
      </c>
      <c r="W19" s="71">
        <v>80</v>
      </c>
      <c r="X19" s="71">
        <v>72</v>
      </c>
      <c r="Y19" s="71"/>
      <c r="Z19" s="71">
        <v>629</v>
      </c>
      <c r="AA19" s="71">
        <v>380</v>
      </c>
      <c r="AB19" s="71">
        <v>249</v>
      </c>
      <c r="AC19" s="202"/>
    </row>
    <row r="20" spans="1:29" x14ac:dyDescent="0.25">
      <c r="A20" s="27">
        <v>15</v>
      </c>
      <c r="B20" s="71">
        <f t="shared" si="7"/>
        <v>147</v>
      </c>
      <c r="C20" s="71">
        <f t="shared" si="7"/>
        <v>72</v>
      </c>
      <c r="D20" s="71">
        <f t="shared" si="8"/>
        <v>75</v>
      </c>
      <c r="E20" s="71"/>
      <c r="F20" s="71">
        <v>1</v>
      </c>
      <c r="G20" s="71">
        <v>1</v>
      </c>
      <c r="H20" s="71">
        <v>0</v>
      </c>
      <c r="I20" s="71"/>
      <c r="J20" s="71">
        <v>0</v>
      </c>
      <c r="K20" s="71">
        <v>0</v>
      </c>
      <c r="L20" s="71">
        <v>0</v>
      </c>
      <c r="M20" s="71"/>
      <c r="N20" s="71">
        <v>2</v>
      </c>
      <c r="O20" s="71">
        <v>1</v>
      </c>
      <c r="P20" s="71">
        <v>1</v>
      </c>
      <c r="Q20" s="71"/>
      <c r="R20" s="71">
        <v>8</v>
      </c>
      <c r="S20" s="71">
        <v>2</v>
      </c>
      <c r="T20" s="71">
        <v>6</v>
      </c>
      <c r="U20" s="71"/>
      <c r="V20" s="71">
        <v>26</v>
      </c>
      <c r="W20" s="71">
        <v>14</v>
      </c>
      <c r="X20" s="71">
        <v>12</v>
      </c>
      <c r="Y20" s="71"/>
      <c r="Z20" s="71">
        <v>110</v>
      </c>
      <c r="AA20" s="71">
        <v>54</v>
      </c>
      <c r="AB20" s="71">
        <v>56</v>
      </c>
      <c r="AC20" s="54"/>
    </row>
    <row r="21" spans="1:29" x14ac:dyDescent="0.25">
      <c r="A21" s="27">
        <v>16</v>
      </c>
      <c r="B21" s="71">
        <f t="shared" si="7"/>
        <v>45</v>
      </c>
      <c r="C21" s="71">
        <f t="shared" si="7"/>
        <v>24</v>
      </c>
      <c r="D21" s="71">
        <f t="shared" si="8"/>
        <v>21</v>
      </c>
      <c r="E21" s="71"/>
      <c r="F21" s="71">
        <v>0</v>
      </c>
      <c r="G21" s="71">
        <v>0</v>
      </c>
      <c r="H21" s="71">
        <v>0</v>
      </c>
      <c r="I21" s="71"/>
      <c r="J21" s="71">
        <v>1</v>
      </c>
      <c r="K21" s="71">
        <v>1</v>
      </c>
      <c r="L21" s="71">
        <v>0</v>
      </c>
      <c r="M21" s="71"/>
      <c r="N21" s="71">
        <v>2</v>
      </c>
      <c r="O21" s="71">
        <v>0</v>
      </c>
      <c r="P21" s="71">
        <v>2</v>
      </c>
      <c r="Q21" s="71"/>
      <c r="R21" s="71">
        <v>2</v>
      </c>
      <c r="S21" s="71">
        <v>1</v>
      </c>
      <c r="T21" s="71">
        <v>1</v>
      </c>
      <c r="U21" s="71"/>
      <c r="V21" s="71">
        <v>15</v>
      </c>
      <c r="W21" s="71">
        <v>10</v>
      </c>
      <c r="X21" s="71">
        <v>5</v>
      </c>
      <c r="Y21" s="71"/>
      <c r="Z21" s="71">
        <v>25</v>
      </c>
      <c r="AA21" s="71">
        <v>12</v>
      </c>
      <c r="AB21" s="71">
        <v>13</v>
      </c>
      <c r="AC21" s="54"/>
    </row>
    <row r="22" spans="1:29" x14ac:dyDescent="0.25">
      <c r="A22" s="27">
        <v>17</v>
      </c>
      <c r="B22" s="71">
        <f t="shared" si="7"/>
        <v>17</v>
      </c>
      <c r="C22" s="71">
        <f t="shared" si="7"/>
        <v>11</v>
      </c>
      <c r="D22" s="71">
        <f t="shared" si="8"/>
        <v>6</v>
      </c>
      <c r="E22" s="71"/>
      <c r="F22" s="71">
        <v>0</v>
      </c>
      <c r="G22" s="71">
        <v>0</v>
      </c>
      <c r="H22" s="71">
        <v>0</v>
      </c>
      <c r="I22" s="71"/>
      <c r="J22" s="71">
        <v>2</v>
      </c>
      <c r="K22" s="71">
        <v>2</v>
      </c>
      <c r="L22" s="71">
        <v>0</v>
      </c>
      <c r="M22" s="71"/>
      <c r="N22" s="71">
        <v>1</v>
      </c>
      <c r="O22" s="71">
        <v>0</v>
      </c>
      <c r="P22" s="71">
        <v>1</v>
      </c>
      <c r="Q22" s="71"/>
      <c r="R22" s="71">
        <v>3</v>
      </c>
      <c r="S22" s="71">
        <v>3</v>
      </c>
      <c r="T22" s="71">
        <v>0</v>
      </c>
      <c r="U22" s="71"/>
      <c r="V22" s="71">
        <v>2</v>
      </c>
      <c r="W22" s="71">
        <v>0</v>
      </c>
      <c r="X22" s="71">
        <v>2</v>
      </c>
      <c r="Y22" s="71"/>
      <c r="Z22" s="71">
        <v>9</v>
      </c>
      <c r="AA22" s="71">
        <v>6</v>
      </c>
      <c r="AB22" s="71">
        <v>3</v>
      </c>
      <c r="AC22" s="54"/>
    </row>
    <row r="23" spans="1:29" x14ac:dyDescent="0.25">
      <c r="A23" s="27">
        <v>18</v>
      </c>
      <c r="B23" s="71">
        <f t="shared" si="7"/>
        <v>10</v>
      </c>
      <c r="C23" s="71">
        <f t="shared" si="7"/>
        <v>4</v>
      </c>
      <c r="D23" s="71">
        <f t="shared" si="8"/>
        <v>6</v>
      </c>
      <c r="E23" s="71"/>
      <c r="F23" s="71">
        <v>0</v>
      </c>
      <c r="G23" s="71">
        <v>0</v>
      </c>
      <c r="H23" s="71">
        <v>0</v>
      </c>
      <c r="I23" s="71"/>
      <c r="J23" s="71">
        <v>0</v>
      </c>
      <c r="K23" s="71">
        <v>0</v>
      </c>
      <c r="L23" s="71">
        <v>0</v>
      </c>
      <c r="M23" s="71"/>
      <c r="N23" s="71">
        <v>1</v>
      </c>
      <c r="O23" s="71">
        <v>1</v>
      </c>
      <c r="P23" s="71">
        <v>0</v>
      </c>
      <c r="Q23" s="71"/>
      <c r="R23" s="71">
        <v>2</v>
      </c>
      <c r="S23" s="71">
        <v>0</v>
      </c>
      <c r="T23" s="71">
        <v>2</v>
      </c>
      <c r="U23" s="71"/>
      <c r="V23" s="71">
        <v>3</v>
      </c>
      <c r="W23" s="71">
        <v>1</v>
      </c>
      <c r="X23" s="71">
        <v>2</v>
      </c>
      <c r="Y23" s="71"/>
      <c r="Z23" s="71">
        <v>4</v>
      </c>
      <c r="AA23" s="71">
        <v>2</v>
      </c>
      <c r="AB23" s="71">
        <v>2</v>
      </c>
      <c r="AC23" s="202"/>
    </row>
    <row r="24" spans="1:29" x14ac:dyDescent="0.25">
      <c r="A24" s="27">
        <v>19</v>
      </c>
      <c r="B24" s="71">
        <f t="shared" si="7"/>
        <v>9</v>
      </c>
      <c r="C24" s="71">
        <f t="shared" si="7"/>
        <v>4</v>
      </c>
      <c r="D24" s="71">
        <f t="shared" si="8"/>
        <v>5</v>
      </c>
      <c r="E24" s="71"/>
      <c r="F24" s="71">
        <v>1</v>
      </c>
      <c r="G24" s="71">
        <v>1</v>
      </c>
      <c r="H24" s="71">
        <v>0</v>
      </c>
      <c r="I24" s="71"/>
      <c r="J24" s="71">
        <v>0</v>
      </c>
      <c r="K24" s="71">
        <v>0</v>
      </c>
      <c r="L24" s="71">
        <v>0</v>
      </c>
      <c r="M24" s="71"/>
      <c r="N24" s="71">
        <v>1</v>
      </c>
      <c r="O24" s="71">
        <v>1</v>
      </c>
      <c r="P24" s="71">
        <v>0</v>
      </c>
      <c r="Q24" s="71"/>
      <c r="R24" s="71">
        <v>0</v>
      </c>
      <c r="S24" s="71">
        <v>0</v>
      </c>
      <c r="T24" s="71">
        <v>0</v>
      </c>
      <c r="U24" s="71"/>
      <c r="V24" s="71">
        <v>5</v>
      </c>
      <c r="W24" s="71">
        <v>1</v>
      </c>
      <c r="X24" s="71">
        <v>4</v>
      </c>
      <c r="Y24" s="71"/>
      <c r="Z24" s="71">
        <v>2</v>
      </c>
      <c r="AA24" s="71">
        <v>1</v>
      </c>
      <c r="AB24" s="71">
        <v>1</v>
      </c>
      <c r="AC24" s="54"/>
    </row>
    <row r="25" spans="1:29" x14ac:dyDescent="0.25">
      <c r="A25" s="27">
        <v>20</v>
      </c>
      <c r="B25" s="71">
        <f t="shared" si="7"/>
        <v>1</v>
      </c>
      <c r="C25" s="71">
        <f t="shared" si="7"/>
        <v>0</v>
      </c>
      <c r="D25" s="71">
        <f t="shared" si="8"/>
        <v>1</v>
      </c>
      <c r="E25" s="71"/>
      <c r="F25" s="71">
        <v>0</v>
      </c>
      <c r="G25" s="71">
        <v>0</v>
      </c>
      <c r="H25" s="71">
        <v>0</v>
      </c>
      <c r="I25" s="71"/>
      <c r="J25" s="71">
        <v>0</v>
      </c>
      <c r="K25" s="71">
        <v>0</v>
      </c>
      <c r="L25" s="71">
        <v>0</v>
      </c>
      <c r="M25" s="71"/>
      <c r="N25" s="71">
        <v>0</v>
      </c>
      <c r="O25" s="71">
        <v>0</v>
      </c>
      <c r="P25" s="71">
        <v>0</v>
      </c>
      <c r="Q25" s="71"/>
      <c r="R25" s="71">
        <v>0</v>
      </c>
      <c r="S25" s="71">
        <v>0</v>
      </c>
      <c r="T25" s="71">
        <v>0</v>
      </c>
      <c r="U25" s="71"/>
      <c r="V25" s="71">
        <v>1</v>
      </c>
      <c r="W25" s="71">
        <v>0</v>
      </c>
      <c r="X25" s="71">
        <v>1</v>
      </c>
      <c r="Y25" s="71"/>
      <c r="Z25" s="71">
        <v>0</v>
      </c>
      <c r="AA25" s="71">
        <v>0</v>
      </c>
      <c r="AB25" s="71">
        <v>0</v>
      </c>
      <c r="AC25" s="54"/>
    </row>
    <row r="26" spans="1:29" x14ac:dyDescent="0.25">
      <c r="A26" s="27">
        <v>21</v>
      </c>
      <c r="B26" s="71">
        <f t="shared" si="7"/>
        <v>6</v>
      </c>
      <c r="C26" s="71">
        <f t="shared" si="7"/>
        <v>3</v>
      </c>
      <c r="D26" s="71">
        <f t="shared" si="8"/>
        <v>3</v>
      </c>
      <c r="E26" s="71"/>
      <c r="F26" s="71">
        <v>0</v>
      </c>
      <c r="G26" s="71">
        <v>0</v>
      </c>
      <c r="H26" s="71">
        <v>0</v>
      </c>
      <c r="I26" s="71"/>
      <c r="J26" s="71">
        <v>0</v>
      </c>
      <c r="K26" s="71">
        <v>0</v>
      </c>
      <c r="L26" s="71">
        <v>0</v>
      </c>
      <c r="M26" s="71"/>
      <c r="N26" s="71">
        <v>2</v>
      </c>
      <c r="O26" s="71">
        <v>0</v>
      </c>
      <c r="P26" s="71">
        <v>2</v>
      </c>
      <c r="Q26" s="71"/>
      <c r="R26" s="71">
        <v>0</v>
      </c>
      <c r="S26" s="71">
        <v>0</v>
      </c>
      <c r="T26" s="71">
        <v>0</v>
      </c>
      <c r="U26" s="71"/>
      <c r="V26" s="71">
        <v>1</v>
      </c>
      <c r="W26" s="71">
        <v>1</v>
      </c>
      <c r="X26" s="71">
        <v>0</v>
      </c>
      <c r="Y26" s="71"/>
      <c r="Z26" s="71">
        <v>3</v>
      </c>
      <c r="AA26" s="71">
        <v>2</v>
      </c>
      <c r="AB26" s="71">
        <v>1</v>
      </c>
      <c r="AC26" s="54"/>
    </row>
    <row r="27" spans="1:29" x14ac:dyDescent="0.25">
      <c r="A27" s="27">
        <v>22</v>
      </c>
      <c r="B27" s="71">
        <f t="shared" si="7"/>
        <v>1</v>
      </c>
      <c r="C27" s="71">
        <f t="shared" si="7"/>
        <v>0</v>
      </c>
      <c r="D27" s="71">
        <f t="shared" si="8"/>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c r="AC27" s="54"/>
    </row>
    <row r="28" spans="1:29" x14ac:dyDescent="0.25">
      <c r="A28" s="27">
        <v>23</v>
      </c>
      <c r="B28" s="71">
        <f t="shared" si="7"/>
        <v>3</v>
      </c>
      <c r="C28" s="71">
        <f t="shared" si="7"/>
        <v>1</v>
      </c>
      <c r="D28" s="71">
        <f t="shared" si="8"/>
        <v>2</v>
      </c>
      <c r="E28" s="71"/>
      <c r="F28" s="71">
        <v>1</v>
      </c>
      <c r="G28" s="71">
        <v>0</v>
      </c>
      <c r="H28" s="71">
        <v>1</v>
      </c>
      <c r="I28" s="71"/>
      <c r="J28" s="71">
        <v>0</v>
      </c>
      <c r="K28" s="71">
        <v>0</v>
      </c>
      <c r="L28" s="71">
        <v>0</v>
      </c>
      <c r="M28" s="71"/>
      <c r="N28" s="71">
        <v>0</v>
      </c>
      <c r="O28" s="71">
        <v>0</v>
      </c>
      <c r="P28" s="71">
        <v>0</v>
      </c>
      <c r="Q28" s="71"/>
      <c r="R28" s="71">
        <v>0</v>
      </c>
      <c r="S28" s="71">
        <v>0</v>
      </c>
      <c r="T28" s="71">
        <v>0</v>
      </c>
      <c r="U28" s="71"/>
      <c r="V28" s="71">
        <v>1</v>
      </c>
      <c r="W28" s="71">
        <v>1</v>
      </c>
      <c r="X28" s="71">
        <v>0</v>
      </c>
      <c r="Y28" s="71"/>
      <c r="Z28" s="71">
        <v>1</v>
      </c>
      <c r="AA28" s="71">
        <v>0</v>
      </c>
      <c r="AB28" s="71">
        <v>1</v>
      </c>
      <c r="AC28" s="54"/>
    </row>
    <row r="29" spans="1:29" x14ac:dyDescent="0.25">
      <c r="A29" s="27">
        <v>24</v>
      </c>
      <c r="B29" s="71">
        <f t="shared" si="7"/>
        <v>2</v>
      </c>
      <c r="C29" s="71">
        <f t="shared" si="7"/>
        <v>0</v>
      </c>
      <c r="D29" s="71">
        <f t="shared" si="8"/>
        <v>2</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2</v>
      </c>
      <c r="AA29" s="71">
        <v>0</v>
      </c>
      <c r="AB29" s="71">
        <v>2</v>
      </c>
      <c r="AC29" s="54"/>
    </row>
    <row r="30" spans="1:29" x14ac:dyDescent="0.25">
      <c r="A30" s="27" t="s">
        <v>356</v>
      </c>
      <c r="B30" s="71">
        <f t="shared" si="7"/>
        <v>15</v>
      </c>
      <c r="C30" s="71">
        <f t="shared" si="7"/>
        <v>6</v>
      </c>
      <c r="D30" s="71">
        <f t="shared" si="8"/>
        <v>9</v>
      </c>
      <c r="E30" s="71"/>
      <c r="F30" s="71">
        <v>1</v>
      </c>
      <c r="G30" s="71">
        <v>0</v>
      </c>
      <c r="H30" s="71">
        <v>1</v>
      </c>
      <c r="I30" s="71"/>
      <c r="J30" s="71">
        <v>0</v>
      </c>
      <c r="K30" s="71">
        <v>0</v>
      </c>
      <c r="L30" s="71">
        <v>0</v>
      </c>
      <c r="M30" s="71"/>
      <c r="N30" s="71">
        <v>3</v>
      </c>
      <c r="O30" s="71">
        <v>1</v>
      </c>
      <c r="P30" s="71">
        <v>2</v>
      </c>
      <c r="Q30" s="71"/>
      <c r="R30" s="71">
        <v>2</v>
      </c>
      <c r="S30" s="71">
        <v>0</v>
      </c>
      <c r="T30" s="71">
        <v>2</v>
      </c>
      <c r="U30" s="71"/>
      <c r="V30" s="71">
        <v>2</v>
      </c>
      <c r="W30" s="71">
        <v>1</v>
      </c>
      <c r="X30" s="71">
        <v>1</v>
      </c>
      <c r="Y30" s="71"/>
      <c r="Z30" s="71">
        <v>7</v>
      </c>
      <c r="AA30" s="71">
        <v>4</v>
      </c>
      <c r="AB30" s="71">
        <v>3</v>
      </c>
      <c r="AC30" s="54"/>
    </row>
    <row r="31" spans="1:29" x14ac:dyDescent="0.25">
      <c r="A31" s="27" t="s">
        <v>357</v>
      </c>
      <c r="B31" s="71">
        <f t="shared" si="7"/>
        <v>9</v>
      </c>
      <c r="C31" s="71">
        <f t="shared" si="7"/>
        <v>2</v>
      </c>
      <c r="D31" s="71">
        <f t="shared" si="8"/>
        <v>7</v>
      </c>
      <c r="E31" s="71"/>
      <c r="F31" s="71">
        <v>0</v>
      </c>
      <c r="G31" s="71">
        <v>0</v>
      </c>
      <c r="H31" s="71">
        <v>0</v>
      </c>
      <c r="I31" s="71"/>
      <c r="J31" s="71">
        <v>1</v>
      </c>
      <c r="K31" s="71">
        <v>0</v>
      </c>
      <c r="L31" s="71">
        <v>1</v>
      </c>
      <c r="M31" s="71"/>
      <c r="N31" s="71">
        <v>0</v>
      </c>
      <c r="O31" s="71">
        <v>0</v>
      </c>
      <c r="P31" s="71">
        <v>0</v>
      </c>
      <c r="Q31" s="71"/>
      <c r="R31" s="71">
        <v>1</v>
      </c>
      <c r="S31" s="71">
        <v>0</v>
      </c>
      <c r="T31" s="71">
        <v>1</v>
      </c>
      <c r="U31" s="71"/>
      <c r="V31" s="71">
        <v>3</v>
      </c>
      <c r="W31" s="71">
        <v>1</v>
      </c>
      <c r="X31" s="71">
        <v>2</v>
      </c>
      <c r="Y31" s="71"/>
      <c r="Z31" s="71">
        <v>4</v>
      </c>
      <c r="AA31" s="71">
        <v>1</v>
      </c>
      <c r="AB31" s="71">
        <v>3</v>
      </c>
      <c r="AC31" s="54"/>
    </row>
    <row r="32" spans="1:29" x14ac:dyDescent="0.25">
      <c r="A32" s="27" t="s">
        <v>358</v>
      </c>
      <c r="B32" s="71">
        <f t="shared" si="7"/>
        <v>19</v>
      </c>
      <c r="C32" s="71">
        <f t="shared" si="7"/>
        <v>7</v>
      </c>
      <c r="D32" s="71">
        <f t="shared" si="8"/>
        <v>12</v>
      </c>
      <c r="E32" s="71"/>
      <c r="F32" s="71">
        <v>3</v>
      </c>
      <c r="G32" s="71">
        <v>0</v>
      </c>
      <c r="H32" s="71">
        <v>3</v>
      </c>
      <c r="I32" s="71"/>
      <c r="J32" s="71">
        <v>0</v>
      </c>
      <c r="K32" s="71">
        <v>0</v>
      </c>
      <c r="L32" s="71">
        <v>0</v>
      </c>
      <c r="M32" s="71"/>
      <c r="N32" s="71">
        <v>1</v>
      </c>
      <c r="O32" s="71">
        <v>0</v>
      </c>
      <c r="P32" s="71">
        <v>1</v>
      </c>
      <c r="Q32" s="71"/>
      <c r="R32" s="71">
        <v>8</v>
      </c>
      <c r="S32" s="71">
        <v>3</v>
      </c>
      <c r="T32" s="71">
        <v>5</v>
      </c>
      <c r="U32" s="71"/>
      <c r="V32" s="71">
        <v>3</v>
      </c>
      <c r="W32" s="71">
        <v>2</v>
      </c>
      <c r="X32" s="71">
        <v>1</v>
      </c>
      <c r="Y32" s="71"/>
      <c r="Z32" s="71">
        <v>4</v>
      </c>
      <c r="AA32" s="71">
        <v>2</v>
      </c>
      <c r="AB32" s="71">
        <v>2</v>
      </c>
      <c r="AC32" s="54"/>
    </row>
    <row r="33" spans="1:29" x14ac:dyDescent="0.25">
      <c r="A33" s="27" t="s">
        <v>359</v>
      </c>
      <c r="B33" s="71">
        <f t="shared" si="7"/>
        <v>8</v>
      </c>
      <c r="C33" s="71">
        <f t="shared" si="7"/>
        <v>1</v>
      </c>
      <c r="D33" s="71">
        <f t="shared" si="8"/>
        <v>7</v>
      </c>
      <c r="E33" s="71"/>
      <c r="F33" s="71">
        <v>0</v>
      </c>
      <c r="G33" s="71">
        <v>0</v>
      </c>
      <c r="H33" s="71">
        <v>0</v>
      </c>
      <c r="I33" s="71"/>
      <c r="J33" s="71">
        <v>0</v>
      </c>
      <c r="K33" s="71">
        <v>0</v>
      </c>
      <c r="L33" s="71">
        <v>0</v>
      </c>
      <c r="M33" s="71"/>
      <c r="N33" s="71">
        <v>1</v>
      </c>
      <c r="O33" s="71">
        <v>0</v>
      </c>
      <c r="P33" s="71">
        <v>1</v>
      </c>
      <c r="Q33" s="71"/>
      <c r="R33" s="71">
        <v>3</v>
      </c>
      <c r="S33" s="71">
        <v>1</v>
      </c>
      <c r="T33" s="71">
        <v>2</v>
      </c>
      <c r="U33" s="71"/>
      <c r="V33" s="71">
        <v>0</v>
      </c>
      <c r="W33" s="71">
        <v>0</v>
      </c>
      <c r="X33" s="71">
        <v>0</v>
      </c>
      <c r="Y33" s="71"/>
      <c r="Z33" s="71">
        <v>4</v>
      </c>
      <c r="AA33" s="71">
        <v>0</v>
      </c>
      <c r="AB33" s="71">
        <v>4</v>
      </c>
      <c r="AC33" s="54"/>
    </row>
    <row r="34" spans="1:29" x14ac:dyDescent="0.25">
      <c r="A34" s="27" t="s">
        <v>360</v>
      </c>
      <c r="B34" s="71">
        <f t="shared" si="7"/>
        <v>7</v>
      </c>
      <c r="C34" s="71">
        <f t="shared" si="7"/>
        <v>2</v>
      </c>
      <c r="D34" s="71">
        <f t="shared" si="8"/>
        <v>5</v>
      </c>
      <c r="E34" s="71"/>
      <c r="F34" s="71">
        <v>0</v>
      </c>
      <c r="G34" s="71">
        <v>0</v>
      </c>
      <c r="H34" s="71">
        <v>0</v>
      </c>
      <c r="I34" s="71"/>
      <c r="J34" s="71">
        <v>1</v>
      </c>
      <c r="K34" s="71">
        <v>0</v>
      </c>
      <c r="L34" s="71">
        <v>1</v>
      </c>
      <c r="M34" s="71"/>
      <c r="N34" s="71">
        <v>1</v>
      </c>
      <c r="O34" s="71">
        <v>1</v>
      </c>
      <c r="P34" s="71">
        <v>0</v>
      </c>
      <c r="Q34" s="71"/>
      <c r="R34" s="71">
        <v>2</v>
      </c>
      <c r="S34" s="71">
        <v>0</v>
      </c>
      <c r="T34" s="71">
        <v>2</v>
      </c>
      <c r="U34" s="71"/>
      <c r="V34" s="71">
        <v>1</v>
      </c>
      <c r="W34" s="71">
        <v>0</v>
      </c>
      <c r="X34" s="71">
        <v>1</v>
      </c>
      <c r="Y34" s="71"/>
      <c r="Z34" s="71">
        <v>2</v>
      </c>
      <c r="AA34" s="71">
        <v>1</v>
      </c>
      <c r="AB34" s="71">
        <v>1</v>
      </c>
      <c r="AC34" s="54"/>
    </row>
    <row r="35" spans="1:29" ht="13.5" thickBot="1" x14ac:dyDescent="0.3">
      <c r="A35" s="27" t="s">
        <v>361</v>
      </c>
      <c r="B35" s="71">
        <f t="shared" si="7"/>
        <v>14</v>
      </c>
      <c r="C35" s="71">
        <f t="shared" si="7"/>
        <v>4</v>
      </c>
      <c r="D35" s="71">
        <f t="shared" si="8"/>
        <v>10</v>
      </c>
      <c r="E35" s="71"/>
      <c r="F35" s="71">
        <v>2</v>
      </c>
      <c r="G35" s="71">
        <v>0</v>
      </c>
      <c r="H35" s="71">
        <v>2</v>
      </c>
      <c r="I35" s="71"/>
      <c r="J35" s="71">
        <v>0</v>
      </c>
      <c r="K35" s="71">
        <v>0</v>
      </c>
      <c r="L35" s="71">
        <v>0</v>
      </c>
      <c r="M35" s="71"/>
      <c r="N35" s="71">
        <v>3</v>
      </c>
      <c r="O35" s="71">
        <v>1</v>
      </c>
      <c r="P35" s="71">
        <v>2</v>
      </c>
      <c r="Q35" s="71"/>
      <c r="R35" s="71">
        <v>0</v>
      </c>
      <c r="S35" s="71">
        <v>0</v>
      </c>
      <c r="T35" s="71">
        <v>0</v>
      </c>
      <c r="U35" s="71"/>
      <c r="V35" s="71">
        <v>0</v>
      </c>
      <c r="W35" s="71">
        <v>0</v>
      </c>
      <c r="X35" s="71">
        <v>0</v>
      </c>
      <c r="Y35" s="71"/>
      <c r="Z35" s="71">
        <v>9</v>
      </c>
      <c r="AA35" s="71">
        <v>3</v>
      </c>
      <c r="AB35" s="71">
        <v>6</v>
      </c>
      <c r="AC35" s="54"/>
    </row>
    <row r="36" spans="1:29" ht="15" customHeight="1" x14ac:dyDescent="0.25">
      <c r="A36" s="122" t="s">
        <v>962</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54"/>
    </row>
    <row r="37" spans="1:29" ht="15" customHeight="1" x14ac:dyDescent="0.25">
      <c r="A37" s="6" t="s">
        <v>362</v>
      </c>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54"/>
    </row>
    <row r="38" spans="1:29" x14ac:dyDescent="0.25">
      <c r="A38" s="159" t="s">
        <v>339</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54"/>
    </row>
    <row r="39" spans="1:29" x14ac:dyDescent="0.25">
      <c r="A39" s="159" t="s">
        <v>340</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54"/>
    </row>
    <row r="40" spans="1:29" x14ac:dyDescent="0.25">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BF7DA6F0-556B-414A-9C31-02C59C43C104}"/>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F65A2-1F0B-47DA-9C66-2EDC121E1A31}">
  <sheetPr codeName="Hoja4">
    <tabColor rgb="FFC00000"/>
    <pageSetUpPr fitToPage="1"/>
  </sheetPr>
  <dimension ref="A1:F2"/>
  <sheetViews>
    <sheetView showGridLines="0" showOutlineSymbols="0" showWhiteSpace="0" workbookViewId="0">
      <selection activeCell="C1" sqref="C1"/>
    </sheetView>
  </sheetViews>
  <sheetFormatPr baseColWidth="10" defaultColWidth="11" defaultRowHeight="13" x14ac:dyDescent="0.25"/>
  <cols>
    <col min="1" max="16384" width="11" style="60"/>
  </cols>
  <sheetData>
    <row r="1" spans="1:6" ht="15" customHeight="1" x14ac:dyDescent="0.25">
      <c r="A1" s="310" t="s">
        <v>171</v>
      </c>
      <c r="B1" s="310" t="s">
        <v>172</v>
      </c>
      <c r="C1" s="310" t="s">
        <v>173</v>
      </c>
      <c r="D1" s="310" t="s">
        <v>174</v>
      </c>
      <c r="E1" s="310" t="s">
        <v>175</v>
      </c>
      <c r="F1" s="310" t="s">
        <v>176</v>
      </c>
    </row>
    <row r="2" spans="1:6" x14ac:dyDescent="0.25">
      <c r="A2" s="10" t="s">
        <v>177</v>
      </c>
      <c r="B2" s="11" t="s">
        <v>178</v>
      </c>
      <c r="C2" s="12" t="s">
        <v>179</v>
      </c>
      <c r="D2" s="13" t="s">
        <v>180</v>
      </c>
      <c r="E2" s="14" t="s">
        <v>181</v>
      </c>
      <c r="F2" s="15" t="s">
        <v>182</v>
      </c>
    </row>
  </sheetData>
  <printOptions horizontalCentered="1"/>
  <pageMargins left="0.19685039370078741" right="0.19685039370078741" top="0.39370078740157483" bottom="0.39370078740157483" header="0.31496062992125984" footer="0.31496062992125984"/>
  <pageSetup paperSize="172"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4ACA8-85C6-4578-B995-F34E6C03BEAC}">
  <sheetPr codeName="Hoja40">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18"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363</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345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574</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5"/>
    </row>
    <row r="9" spans="1:29" s="6" customFormat="1" ht="13.5" customHeight="1" x14ac:dyDescent="0.25">
      <c r="A9" s="157" t="s">
        <v>188</v>
      </c>
      <c r="B9" s="70">
        <f>SUM(B10:B35)</f>
        <v>381114</v>
      </c>
      <c r="C9" s="70">
        <f t="shared" ref="C9:D9" si="0">SUM(C10:C35)</f>
        <v>195485</v>
      </c>
      <c r="D9" s="70">
        <f t="shared" si="0"/>
        <v>185629</v>
      </c>
      <c r="E9" s="70"/>
      <c r="F9" s="70">
        <f>SUM(F10:F35)</f>
        <v>65082</v>
      </c>
      <c r="G9" s="70">
        <f t="shared" ref="G9:H9" si="1">SUM(G10:G35)</f>
        <v>33382</v>
      </c>
      <c r="H9" s="70">
        <f t="shared" si="1"/>
        <v>31700</v>
      </c>
      <c r="I9" s="70"/>
      <c r="J9" s="70">
        <f>SUM(J10:J35)</f>
        <v>62599</v>
      </c>
      <c r="K9" s="70">
        <f t="shared" ref="K9:L9" si="2">SUM(K10:K35)</f>
        <v>32283</v>
      </c>
      <c r="L9" s="70">
        <f t="shared" si="2"/>
        <v>30316</v>
      </c>
      <c r="M9" s="70"/>
      <c r="N9" s="70">
        <f>SUM(N10:N35)</f>
        <v>61789</v>
      </c>
      <c r="O9" s="70">
        <f t="shared" ref="O9:P9" si="3">SUM(O10:O35)</f>
        <v>31597</v>
      </c>
      <c r="P9" s="70">
        <f t="shared" si="3"/>
        <v>30192</v>
      </c>
      <c r="Q9" s="70"/>
      <c r="R9" s="70">
        <f>SUM(R10:R35)</f>
        <v>65000</v>
      </c>
      <c r="S9" s="70">
        <f t="shared" ref="S9:T9" si="4">SUM(S10:S35)</f>
        <v>33375</v>
      </c>
      <c r="T9" s="70">
        <f t="shared" si="4"/>
        <v>31625</v>
      </c>
      <c r="U9" s="70"/>
      <c r="V9" s="70">
        <f>SUM(V10:V35)</f>
        <v>64547</v>
      </c>
      <c r="W9" s="70">
        <f t="shared" ref="W9:X9" si="5">SUM(W10:W35)</f>
        <v>33006</v>
      </c>
      <c r="X9" s="70">
        <f t="shared" si="5"/>
        <v>31541</v>
      </c>
      <c r="Y9" s="70"/>
      <c r="Z9" s="70">
        <f>SUM(Z10:Z35)</f>
        <v>62097</v>
      </c>
      <c r="AA9" s="70">
        <f t="shared" ref="AA9:AB9" si="6">SUM(AA10:AA35)</f>
        <v>31842</v>
      </c>
      <c r="AB9" s="70">
        <f t="shared" si="6"/>
        <v>30255</v>
      </c>
      <c r="AC9" s="5"/>
    </row>
    <row r="10" spans="1:29" x14ac:dyDescent="0.25">
      <c r="A10" s="27">
        <v>5</v>
      </c>
      <c r="B10" s="71">
        <f>+F10+J10+N10+R10+V10+Z10</f>
        <v>83</v>
      </c>
      <c r="C10" s="71">
        <f>+G10+K10+O10+S10+W10+AA10</f>
        <v>32</v>
      </c>
      <c r="D10" s="71">
        <f>+B10-C10</f>
        <v>51</v>
      </c>
      <c r="E10" s="71"/>
      <c r="F10" s="71">
        <v>83</v>
      </c>
      <c r="G10" s="71">
        <v>32</v>
      </c>
      <c r="H10" s="71">
        <v>51</v>
      </c>
      <c r="I10" s="71"/>
      <c r="J10" s="71">
        <v>0</v>
      </c>
      <c r="K10" s="71"/>
      <c r="L10" s="71"/>
      <c r="M10" s="71"/>
      <c r="N10" s="71"/>
      <c r="O10" s="71"/>
      <c r="P10" s="71"/>
      <c r="Q10" s="71"/>
      <c r="R10" s="71"/>
      <c r="S10" s="71"/>
      <c r="T10" s="71"/>
      <c r="U10" s="71"/>
      <c r="V10" s="71"/>
      <c r="W10" s="71"/>
      <c r="X10" s="71"/>
      <c r="Y10" s="71"/>
      <c r="Z10" s="71"/>
      <c r="AA10" s="71"/>
      <c r="AB10" s="71"/>
      <c r="AC10" s="5"/>
    </row>
    <row r="11" spans="1:29" x14ac:dyDescent="0.25">
      <c r="A11" s="27">
        <v>6</v>
      </c>
      <c r="B11" s="71">
        <f t="shared" ref="B11:C35" si="7">+F11+J11+N11+R11+V11+Z11</f>
        <v>56976</v>
      </c>
      <c r="C11" s="71">
        <f t="shared" si="7"/>
        <v>28856</v>
      </c>
      <c r="D11" s="71">
        <f t="shared" ref="D11:D35" si="8">+B11-C11</f>
        <v>28120</v>
      </c>
      <c r="E11" s="71"/>
      <c r="F11" s="71">
        <v>56857</v>
      </c>
      <c r="G11" s="71">
        <v>28788</v>
      </c>
      <c r="H11" s="71">
        <v>28069</v>
      </c>
      <c r="I11" s="71"/>
      <c r="J11" s="71">
        <v>119</v>
      </c>
      <c r="K11" s="71">
        <v>68</v>
      </c>
      <c r="L11" s="71">
        <v>51</v>
      </c>
      <c r="M11" s="71"/>
      <c r="N11" s="71"/>
      <c r="O11" s="71"/>
      <c r="P11" s="71"/>
      <c r="Q11" s="71"/>
      <c r="R11" s="71"/>
      <c r="S11" s="71"/>
      <c r="T11" s="71"/>
      <c r="U11" s="71"/>
      <c r="V11" s="71"/>
      <c r="W11" s="71"/>
      <c r="X11" s="71"/>
      <c r="Y11" s="71"/>
      <c r="Z11" s="71"/>
      <c r="AA11" s="71"/>
      <c r="AB11" s="71"/>
    </row>
    <row r="12" spans="1:29" x14ac:dyDescent="0.25">
      <c r="A12" s="27">
        <v>7</v>
      </c>
      <c r="B12" s="71">
        <f t="shared" si="7"/>
        <v>59435</v>
      </c>
      <c r="C12" s="71">
        <f t="shared" si="7"/>
        <v>30609</v>
      </c>
      <c r="D12" s="71">
        <f t="shared" si="8"/>
        <v>28826</v>
      </c>
      <c r="E12" s="71"/>
      <c r="F12" s="71">
        <v>6951</v>
      </c>
      <c r="G12" s="71">
        <v>3885</v>
      </c>
      <c r="H12" s="71">
        <v>3066</v>
      </c>
      <c r="I12" s="71"/>
      <c r="J12" s="71">
        <v>52373</v>
      </c>
      <c r="K12" s="71">
        <v>26666</v>
      </c>
      <c r="L12" s="71">
        <v>25707</v>
      </c>
      <c r="M12" s="71"/>
      <c r="N12" s="71">
        <v>111</v>
      </c>
      <c r="O12" s="71">
        <v>58</v>
      </c>
      <c r="P12" s="71">
        <v>53</v>
      </c>
      <c r="Q12" s="71"/>
      <c r="R12" s="71"/>
      <c r="S12" s="71"/>
      <c r="T12" s="71"/>
      <c r="U12" s="71"/>
      <c r="V12" s="71"/>
      <c r="W12" s="71"/>
      <c r="X12" s="71"/>
      <c r="Y12" s="71"/>
      <c r="Z12" s="71"/>
      <c r="AA12" s="71"/>
      <c r="AB12" s="71"/>
    </row>
    <row r="13" spans="1:29" x14ac:dyDescent="0.25">
      <c r="A13" s="27">
        <v>8</v>
      </c>
      <c r="B13" s="71">
        <f t="shared" si="7"/>
        <v>60438</v>
      </c>
      <c r="C13" s="71">
        <f t="shared" si="7"/>
        <v>30719</v>
      </c>
      <c r="D13" s="71">
        <f t="shared" si="8"/>
        <v>29719</v>
      </c>
      <c r="E13" s="71"/>
      <c r="F13" s="71">
        <v>961</v>
      </c>
      <c r="G13" s="71">
        <v>552</v>
      </c>
      <c r="H13" s="71">
        <v>409</v>
      </c>
      <c r="I13" s="71"/>
      <c r="J13" s="71">
        <v>8331</v>
      </c>
      <c r="K13" s="71">
        <v>4552</v>
      </c>
      <c r="L13" s="71">
        <v>3779</v>
      </c>
      <c r="M13" s="71"/>
      <c r="N13" s="71">
        <v>51011</v>
      </c>
      <c r="O13" s="71">
        <v>25552</v>
      </c>
      <c r="P13" s="71">
        <v>25459</v>
      </c>
      <c r="Q13" s="71"/>
      <c r="R13" s="71">
        <v>135</v>
      </c>
      <c r="S13" s="71">
        <v>63</v>
      </c>
      <c r="T13" s="71">
        <v>72</v>
      </c>
      <c r="U13" s="71"/>
      <c r="V13" s="71"/>
      <c r="W13" s="71"/>
      <c r="X13" s="71"/>
      <c r="Y13" s="71"/>
      <c r="Z13" s="71"/>
      <c r="AA13" s="71"/>
      <c r="AB13" s="71"/>
    </row>
    <row r="14" spans="1:29" x14ac:dyDescent="0.25">
      <c r="A14" s="27">
        <v>9</v>
      </c>
      <c r="B14" s="71">
        <f t="shared" si="7"/>
        <v>62865</v>
      </c>
      <c r="C14" s="71">
        <f t="shared" si="7"/>
        <v>32176</v>
      </c>
      <c r="D14" s="71">
        <f t="shared" si="8"/>
        <v>30689</v>
      </c>
      <c r="E14" s="71"/>
      <c r="F14" s="71">
        <v>141</v>
      </c>
      <c r="G14" s="71">
        <v>77</v>
      </c>
      <c r="H14" s="71">
        <v>64</v>
      </c>
      <c r="I14" s="71"/>
      <c r="J14" s="71">
        <v>1371</v>
      </c>
      <c r="K14" s="71">
        <v>754</v>
      </c>
      <c r="L14" s="71">
        <v>617</v>
      </c>
      <c r="M14" s="71"/>
      <c r="N14" s="71">
        <v>8258</v>
      </c>
      <c r="O14" s="71">
        <v>4605</v>
      </c>
      <c r="P14" s="71">
        <v>3653</v>
      </c>
      <c r="Q14" s="71"/>
      <c r="R14" s="71">
        <v>52940</v>
      </c>
      <c r="S14" s="71">
        <v>26650</v>
      </c>
      <c r="T14" s="71">
        <v>26290</v>
      </c>
      <c r="U14" s="71"/>
      <c r="V14" s="71">
        <v>155</v>
      </c>
      <c r="W14" s="71">
        <v>90</v>
      </c>
      <c r="X14" s="71">
        <v>65</v>
      </c>
      <c r="Y14" s="71"/>
      <c r="Z14" s="71"/>
      <c r="AA14" s="71"/>
      <c r="AB14" s="71"/>
      <c r="AC14" s="54"/>
    </row>
    <row r="15" spans="1:29" x14ac:dyDescent="0.25">
      <c r="A15" s="27">
        <v>10</v>
      </c>
      <c r="B15" s="71">
        <f t="shared" si="7"/>
        <v>63548</v>
      </c>
      <c r="C15" s="71">
        <f t="shared" si="7"/>
        <v>32462</v>
      </c>
      <c r="D15" s="71">
        <f t="shared" si="8"/>
        <v>31086</v>
      </c>
      <c r="E15" s="71"/>
      <c r="F15" s="71">
        <v>46</v>
      </c>
      <c r="G15" s="71">
        <v>30</v>
      </c>
      <c r="H15" s="71">
        <v>16</v>
      </c>
      <c r="I15" s="71"/>
      <c r="J15" s="71">
        <v>285</v>
      </c>
      <c r="K15" s="71">
        <v>168</v>
      </c>
      <c r="L15" s="71">
        <v>117</v>
      </c>
      <c r="M15" s="71"/>
      <c r="N15" s="71">
        <v>1858</v>
      </c>
      <c r="O15" s="71">
        <v>1059</v>
      </c>
      <c r="P15" s="71">
        <v>799</v>
      </c>
      <c r="Q15" s="71"/>
      <c r="R15" s="71">
        <v>9036</v>
      </c>
      <c r="S15" s="71">
        <v>4965</v>
      </c>
      <c r="T15" s="71">
        <v>4071</v>
      </c>
      <c r="U15" s="71"/>
      <c r="V15" s="71">
        <v>52155</v>
      </c>
      <c r="W15" s="71">
        <v>26168</v>
      </c>
      <c r="X15" s="71">
        <v>25987</v>
      </c>
      <c r="Y15" s="71"/>
      <c r="Z15" s="71">
        <v>168</v>
      </c>
      <c r="AA15" s="71">
        <v>72</v>
      </c>
      <c r="AB15" s="71">
        <v>96</v>
      </c>
      <c r="AC15" s="54"/>
    </row>
    <row r="16" spans="1:29" x14ac:dyDescent="0.25">
      <c r="A16" s="27">
        <v>11</v>
      </c>
      <c r="B16" s="71">
        <f t="shared" si="7"/>
        <v>62054</v>
      </c>
      <c r="C16" s="71">
        <f t="shared" si="7"/>
        <v>31823</v>
      </c>
      <c r="D16" s="71">
        <f t="shared" si="8"/>
        <v>30231</v>
      </c>
      <c r="E16" s="71"/>
      <c r="F16" s="71">
        <v>20</v>
      </c>
      <c r="G16" s="71">
        <v>9</v>
      </c>
      <c r="H16" s="71">
        <v>11</v>
      </c>
      <c r="I16" s="71"/>
      <c r="J16" s="71">
        <v>66</v>
      </c>
      <c r="K16" s="71">
        <v>40</v>
      </c>
      <c r="L16" s="71">
        <v>26</v>
      </c>
      <c r="M16" s="71"/>
      <c r="N16" s="71">
        <v>378</v>
      </c>
      <c r="O16" s="71">
        <v>229</v>
      </c>
      <c r="P16" s="71">
        <v>149</v>
      </c>
      <c r="Q16" s="71"/>
      <c r="R16" s="71">
        <v>2174</v>
      </c>
      <c r="S16" s="71">
        <v>1276</v>
      </c>
      <c r="T16" s="71">
        <v>898</v>
      </c>
      <c r="U16" s="71"/>
      <c r="V16" s="71">
        <v>9166</v>
      </c>
      <c r="W16" s="71">
        <v>5002</v>
      </c>
      <c r="X16" s="71">
        <v>4164</v>
      </c>
      <c r="Y16" s="71"/>
      <c r="Z16" s="71">
        <v>50250</v>
      </c>
      <c r="AA16" s="71">
        <v>25267</v>
      </c>
      <c r="AB16" s="71">
        <v>24983</v>
      </c>
      <c r="AC16" s="54"/>
    </row>
    <row r="17" spans="1:29" x14ac:dyDescent="0.25">
      <c r="A17" s="27">
        <v>12</v>
      </c>
      <c r="B17" s="71">
        <f t="shared" si="7"/>
        <v>10907</v>
      </c>
      <c r="C17" s="71">
        <f t="shared" si="7"/>
        <v>5997</v>
      </c>
      <c r="D17" s="71">
        <f t="shared" si="8"/>
        <v>4910</v>
      </c>
      <c r="E17" s="71"/>
      <c r="F17" s="71">
        <v>8</v>
      </c>
      <c r="G17" s="71">
        <v>5</v>
      </c>
      <c r="H17" s="71">
        <v>3</v>
      </c>
      <c r="I17" s="71"/>
      <c r="J17" s="71">
        <v>26</v>
      </c>
      <c r="K17" s="71">
        <v>19</v>
      </c>
      <c r="L17" s="71">
        <v>7</v>
      </c>
      <c r="M17" s="71"/>
      <c r="N17" s="71">
        <v>113</v>
      </c>
      <c r="O17" s="71">
        <v>64</v>
      </c>
      <c r="P17" s="71">
        <v>49</v>
      </c>
      <c r="Q17" s="71"/>
      <c r="R17" s="71">
        <v>500</v>
      </c>
      <c r="S17" s="71">
        <v>300</v>
      </c>
      <c r="T17" s="71">
        <v>200</v>
      </c>
      <c r="U17" s="71"/>
      <c r="V17" s="71">
        <v>2191</v>
      </c>
      <c r="W17" s="71">
        <v>1235</v>
      </c>
      <c r="X17" s="71">
        <v>956</v>
      </c>
      <c r="Y17" s="71"/>
      <c r="Z17" s="71">
        <v>8069</v>
      </c>
      <c r="AA17" s="71">
        <v>4374</v>
      </c>
      <c r="AB17" s="71">
        <v>3695</v>
      </c>
      <c r="AC17" s="54"/>
    </row>
    <row r="18" spans="1:29" x14ac:dyDescent="0.25">
      <c r="A18" s="27">
        <v>13</v>
      </c>
      <c r="B18" s="71">
        <f t="shared" si="7"/>
        <v>3681</v>
      </c>
      <c r="C18" s="71">
        <f t="shared" si="7"/>
        <v>2191</v>
      </c>
      <c r="D18" s="71">
        <f t="shared" si="8"/>
        <v>1490</v>
      </c>
      <c r="E18" s="71"/>
      <c r="F18" s="71">
        <v>5</v>
      </c>
      <c r="G18" s="71">
        <v>2</v>
      </c>
      <c r="H18" s="71">
        <v>3</v>
      </c>
      <c r="I18" s="71"/>
      <c r="J18" s="71">
        <v>18</v>
      </c>
      <c r="K18" s="71">
        <v>11</v>
      </c>
      <c r="L18" s="71">
        <v>7</v>
      </c>
      <c r="M18" s="71"/>
      <c r="N18" s="71">
        <v>27</v>
      </c>
      <c r="O18" s="71">
        <v>14</v>
      </c>
      <c r="P18" s="71">
        <v>13</v>
      </c>
      <c r="Q18" s="71"/>
      <c r="R18" s="71">
        <v>154</v>
      </c>
      <c r="S18" s="71">
        <v>95</v>
      </c>
      <c r="T18" s="71">
        <v>59</v>
      </c>
      <c r="U18" s="71"/>
      <c r="V18" s="71">
        <v>670</v>
      </c>
      <c r="W18" s="71">
        <v>401</v>
      </c>
      <c r="X18" s="71">
        <v>269</v>
      </c>
      <c r="Y18" s="71"/>
      <c r="Z18" s="71">
        <v>2807</v>
      </c>
      <c r="AA18" s="71">
        <v>1668</v>
      </c>
      <c r="AB18" s="71">
        <v>1139</v>
      </c>
      <c r="AC18" s="54"/>
    </row>
    <row r="19" spans="1:29" x14ac:dyDescent="0.25">
      <c r="A19" s="27">
        <v>14</v>
      </c>
      <c r="B19" s="71">
        <f t="shared" si="7"/>
        <v>822</v>
      </c>
      <c r="C19" s="71">
        <f t="shared" si="7"/>
        <v>484</v>
      </c>
      <c r="D19" s="71">
        <f t="shared" si="8"/>
        <v>338</v>
      </c>
      <c r="E19" s="71"/>
      <c r="F19" s="71">
        <v>2</v>
      </c>
      <c r="G19" s="71">
        <v>1</v>
      </c>
      <c r="H19" s="71">
        <v>1</v>
      </c>
      <c r="I19" s="71"/>
      <c r="J19" s="71">
        <v>5</v>
      </c>
      <c r="K19" s="71">
        <v>2</v>
      </c>
      <c r="L19" s="71">
        <v>3</v>
      </c>
      <c r="M19" s="71"/>
      <c r="N19" s="71">
        <v>17</v>
      </c>
      <c r="O19" s="71">
        <v>11</v>
      </c>
      <c r="P19" s="71">
        <v>6</v>
      </c>
      <c r="Q19" s="71"/>
      <c r="R19" s="71">
        <v>31</v>
      </c>
      <c r="S19" s="71">
        <v>17</v>
      </c>
      <c r="T19" s="71">
        <v>14</v>
      </c>
      <c r="U19" s="71"/>
      <c r="V19" s="71">
        <v>150</v>
      </c>
      <c r="W19" s="71">
        <v>80</v>
      </c>
      <c r="X19" s="71">
        <v>70</v>
      </c>
      <c r="Y19" s="71"/>
      <c r="Z19" s="71">
        <v>617</v>
      </c>
      <c r="AA19" s="71">
        <v>373</v>
      </c>
      <c r="AB19" s="71">
        <v>244</v>
      </c>
      <c r="AC19" s="202"/>
    </row>
    <row r="20" spans="1:29" x14ac:dyDescent="0.25">
      <c r="A20" s="27">
        <v>15</v>
      </c>
      <c r="B20" s="71">
        <f t="shared" si="7"/>
        <v>146</v>
      </c>
      <c r="C20" s="71">
        <f t="shared" si="7"/>
        <v>72</v>
      </c>
      <c r="D20" s="71">
        <f t="shared" si="8"/>
        <v>74</v>
      </c>
      <c r="E20" s="71"/>
      <c r="F20" s="71">
        <v>1</v>
      </c>
      <c r="G20" s="71">
        <v>1</v>
      </c>
      <c r="H20" s="71">
        <v>0</v>
      </c>
      <c r="I20" s="71"/>
      <c r="J20" s="71">
        <v>0</v>
      </c>
      <c r="K20" s="71">
        <v>0</v>
      </c>
      <c r="L20" s="71">
        <v>0</v>
      </c>
      <c r="M20" s="71"/>
      <c r="N20" s="71">
        <v>2</v>
      </c>
      <c r="O20" s="71">
        <v>1</v>
      </c>
      <c r="P20" s="71">
        <v>1</v>
      </c>
      <c r="Q20" s="71"/>
      <c r="R20" s="71">
        <v>8</v>
      </c>
      <c r="S20" s="71">
        <v>2</v>
      </c>
      <c r="T20" s="71">
        <v>6</v>
      </c>
      <c r="U20" s="71"/>
      <c r="V20" s="71">
        <v>26</v>
      </c>
      <c r="W20" s="71">
        <v>14</v>
      </c>
      <c r="X20" s="71">
        <v>12</v>
      </c>
      <c r="Y20" s="71"/>
      <c r="Z20" s="71">
        <v>109</v>
      </c>
      <c r="AA20" s="71">
        <v>54</v>
      </c>
      <c r="AB20" s="71">
        <v>55</v>
      </c>
      <c r="AC20" s="54"/>
    </row>
    <row r="21" spans="1:29" x14ac:dyDescent="0.25">
      <c r="A21" s="27">
        <v>16</v>
      </c>
      <c r="B21" s="71">
        <f t="shared" si="7"/>
        <v>45</v>
      </c>
      <c r="C21" s="71">
        <f t="shared" si="7"/>
        <v>24</v>
      </c>
      <c r="D21" s="71">
        <f t="shared" si="8"/>
        <v>21</v>
      </c>
      <c r="E21" s="71"/>
      <c r="F21" s="71">
        <v>0</v>
      </c>
      <c r="G21" s="71">
        <v>0</v>
      </c>
      <c r="H21" s="71">
        <v>0</v>
      </c>
      <c r="I21" s="71"/>
      <c r="J21" s="71">
        <v>1</v>
      </c>
      <c r="K21" s="71">
        <v>1</v>
      </c>
      <c r="L21" s="71">
        <v>0</v>
      </c>
      <c r="M21" s="71"/>
      <c r="N21" s="71">
        <v>2</v>
      </c>
      <c r="O21" s="71">
        <v>0</v>
      </c>
      <c r="P21" s="71">
        <v>2</v>
      </c>
      <c r="Q21" s="71"/>
      <c r="R21" s="71">
        <v>2</v>
      </c>
      <c r="S21" s="71">
        <v>1</v>
      </c>
      <c r="T21" s="71">
        <v>1</v>
      </c>
      <c r="U21" s="71"/>
      <c r="V21" s="71">
        <v>15</v>
      </c>
      <c r="W21" s="71">
        <v>10</v>
      </c>
      <c r="X21" s="71">
        <v>5</v>
      </c>
      <c r="Y21" s="71"/>
      <c r="Z21" s="71">
        <v>25</v>
      </c>
      <c r="AA21" s="71">
        <v>12</v>
      </c>
      <c r="AB21" s="71">
        <v>13</v>
      </c>
      <c r="AC21" s="54"/>
    </row>
    <row r="22" spans="1:29" x14ac:dyDescent="0.25">
      <c r="A22" s="27">
        <v>17</v>
      </c>
      <c r="B22" s="71">
        <f t="shared" si="7"/>
        <v>16</v>
      </c>
      <c r="C22" s="71">
        <f t="shared" si="7"/>
        <v>11</v>
      </c>
      <c r="D22" s="71">
        <f t="shared" si="8"/>
        <v>5</v>
      </c>
      <c r="E22" s="71"/>
      <c r="F22" s="71">
        <v>0</v>
      </c>
      <c r="G22" s="71">
        <v>0</v>
      </c>
      <c r="H22" s="71">
        <v>0</v>
      </c>
      <c r="I22" s="71"/>
      <c r="J22" s="71">
        <v>2</v>
      </c>
      <c r="K22" s="71">
        <v>2</v>
      </c>
      <c r="L22" s="71">
        <v>0</v>
      </c>
      <c r="M22" s="71"/>
      <c r="N22" s="71">
        <v>0</v>
      </c>
      <c r="O22" s="71">
        <v>0</v>
      </c>
      <c r="P22" s="71">
        <v>0</v>
      </c>
      <c r="Q22" s="71"/>
      <c r="R22" s="71">
        <v>3</v>
      </c>
      <c r="S22" s="71">
        <v>3</v>
      </c>
      <c r="T22" s="71">
        <v>0</v>
      </c>
      <c r="U22" s="71"/>
      <c r="V22" s="71">
        <v>2</v>
      </c>
      <c r="W22" s="71">
        <v>0</v>
      </c>
      <c r="X22" s="71">
        <v>2</v>
      </c>
      <c r="Y22" s="71"/>
      <c r="Z22" s="71">
        <v>9</v>
      </c>
      <c r="AA22" s="71">
        <v>6</v>
      </c>
      <c r="AB22" s="71">
        <v>3</v>
      </c>
      <c r="AC22" s="54"/>
    </row>
    <row r="23" spans="1:29" x14ac:dyDescent="0.25">
      <c r="A23" s="27">
        <v>18</v>
      </c>
      <c r="B23" s="71">
        <f t="shared" si="7"/>
        <v>9</v>
      </c>
      <c r="C23" s="71">
        <f t="shared" si="7"/>
        <v>3</v>
      </c>
      <c r="D23" s="71">
        <f t="shared" si="8"/>
        <v>6</v>
      </c>
      <c r="E23" s="71"/>
      <c r="F23" s="71">
        <v>0</v>
      </c>
      <c r="G23" s="71">
        <v>0</v>
      </c>
      <c r="H23" s="71">
        <v>0</v>
      </c>
      <c r="I23" s="71"/>
      <c r="J23" s="71">
        <v>0</v>
      </c>
      <c r="K23" s="71">
        <v>0</v>
      </c>
      <c r="L23" s="71">
        <v>0</v>
      </c>
      <c r="M23" s="71"/>
      <c r="N23" s="71">
        <v>0</v>
      </c>
      <c r="O23" s="71">
        <v>0</v>
      </c>
      <c r="P23" s="71">
        <v>0</v>
      </c>
      <c r="Q23" s="71"/>
      <c r="R23" s="71">
        <v>2</v>
      </c>
      <c r="S23" s="71">
        <v>0</v>
      </c>
      <c r="T23" s="71">
        <v>2</v>
      </c>
      <c r="U23" s="71"/>
      <c r="V23" s="71">
        <v>3</v>
      </c>
      <c r="W23" s="71">
        <v>1</v>
      </c>
      <c r="X23" s="71">
        <v>2</v>
      </c>
      <c r="Y23" s="71"/>
      <c r="Z23" s="71">
        <v>4</v>
      </c>
      <c r="AA23" s="71">
        <v>2</v>
      </c>
      <c r="AB23" s="71">
        <v>2</v>
      </c>
      <c r="AC23" s="202"/>
    </row>
    <row r="24" spans="1:29" x14ac:dyDescent="0.25">
      <c r="A24" s="27">
        <v>19</v>
      </c>
      <c r="B24" s="71">
        <f t="shared" si="7"/>
        <v>8</v>
      </c>
      <c r="C24" s="71">
        <f t="shared" si="7"/>
        <v>3</v>
      </c>
      <c r="D24" s="71">
        <f t="shared" si="8"/>
        <v>5</v>
      </c>
      <c r="E24" s="71"/>
      <c r="F24" s="71">
        <v>0</v>
      </c>
      <c r="G24" s="71">
        <v>0</v>
      </c>
      <c r="H24" s="71">
        <v>0</v>
      </c>
      <c r="I24" s="71"/>
      <c r="J24" s="71">
        <v>0</v>
      </c>
      <c r="K24" s="71">
        <v>0</v>
      </c>
      <c r="L24" s="71">
        <v>0</v>
      </c>
      <c r="M24" s="71"/>
      <c r="N24" s="71">
        <v>1</v>
      </c>
      <c r="O24" s="71">
        <v>1</v>
      </c>
      <c r="P24" s="71">
        <v>0</v>
      </c>
      <c r="Q24" s="71"/>
      <c r="R24" s="71">
        <v>0</v>
      </c>
      <c r="S24" s="71">
        <v>0</v>
      </c>
      <c r="T24" s="71">
        <v>0</v>
      </c>
      <c r="U24" s="71"/>
      <c r="V24" s="71">
        <v>5</v>
      </c>
      <c r="W24" s="71">
        <v>1</v>
      </c>
      <c r="X24" s="71">
        <v>4</v>
      </c>
      <c r="Y24" s="71"/>
      <c r="Z24" s="71">
        <v>2</v>
      </c>
      <c r="AA24" s="71">
        <v>1</v>
      </c>
      <c r="AB24" s="71">
        <v>1</v>
      </c>
      <c r="AC24" s="54"/>
    </row>
    <row r="25" spans="1:29" x14ac:dyDescent="0.25">
      <c r="A25" s="27">
        <v>20</v>
      </c>
      <c r="B25" s="71">
        <f t="shared" si="7"/>
        <v>1</v>
      </c>
      <c r="C25" s="71">
        <f t="shared" si="7"/>
        <v>0</v>
      </c>
      <c r="D25" s="71">
        <f t="shared" si="8"/>
        <v>1</v>
      </c>
      <c r="E25" s="71"/>
      <c r="F25" s="71">
        <v>0</v>
      </c>
      <c r="G25" s="71">
        <v>0</v>
      </c>
      <c r="H25" s="71">
        <v>0</v>
      </c>
      <c r="I25" s="71"/>
      <c r="J25" s="71">
        <v>0</v>
      </c>
      <c r="K25" s="71">
        <v>0</v>
      </c>
      <c r="L25" s="71">
        <v>0</v>
      </c>
      <c r="M25" s="71"/>
      <c r="N25" s="71">
        <v>0</v>
      </c>
      <c r="O25" s="71">
        <v>0</v>
      </c>
      <c r="P25" s="71">
        <v>0</v>
      </c>
      <c r="Q25" s="71"/>
      <c r="R25" s="71">
        <v>0</v>
      </c>
      <c r="S25" s="71">
        <v>0</v>
      </c>
      <c r="T25" s="71">
        <v>0</v>
      </c>
      <c r="U25" s="71"/>
      <c r="V25" s="71">
        <v>1</v>
      </c>
      <c r="W25" s="71">
        <v>0</v>
      </c>
      <c r="X25" s="71">
        <v>1</v>
      </c>
      <c r="Y25" s="71"/>
      <c r="Z25" s="71">
        <v>0</v>
      </c>
      <c r="AA25" s="71">
        <v>0</v>
      </c>
      <c r="AB25" s="71">
        <v>0</v>
      </c>
      <c r="AC25" s="54"/>
    </row>
    <row r="26" spans="1:29" x14ac:dyDescent="0.25">
      <c r="A26" s="27">
        <v>21</v>
      </c>
      <c r="B26" s="71">
        <f t="shared" si="7"/>
        <v>5</v>
      </c>
      <c r="C26" s="71">
        <f t="shared" si="7"/>
        <v>2</v>
      </c>
      <c r="D26" s="71">
        <f t="shared" si="8"/>
        <v>3</v>
      </c>
      <c r="E26" s="71"/>
      <c r="F26" s="71">
        <v>0</v>
      </c>
      <c r="G26" s="71">
        <v>0</v>
      </c>
      <c r="H26" s="71">
        <v>0</v>
      </c>
      <c r="I26" s="71"/>
      <c r="J26" s="71">
        <v>0</v>
      </c>
      <c r="K26" s="71">
        <v>0</v>
      </c>
      <c r="L26" s="71">
        <v>0</v>
      </c>
      <c r="M26" s="71"/>
      <c r="N26" s="71">
        <v>2</v>
      </c>
      <c r="O26" s="71">
        <v>0</v>
      </c>
      <c r="P26" s="71">
        <v>2</v>
      </c>
      <c r="Q26" s="71"/>
      <c r="R26" s="71">
        <v>0</v>
      </c>
      <c r="S26" s="71">
        <v>0</v>
      </c>
      <c r="T26" s="71">
        <v>0</v>
      </c>
      <c r="U26" s="71"/>
      <c r="V26" s="71">
        <v>0</v>
      </c>
      <c r="W26" s="71">
        <v>0</v>
      </c>
      <c r="X26" s="71">
        <v>0</v>
      </c>
      <c r="Y26" s="71"/>
      <c r="Z26" s="71">
        <v>3</v>
      </c>
      <c r="AA26" s="71">
        <v>2</v>
      </c>
      <c r="AB26" s="71">
        <v>1</v>
      </c>
      <c r="AC26" s="54"/>
    </row>
    <row r="27" spans="1:29" x14ac:dyDescent="0.25">
      <c r="A27" s="27">
        <v>22</v>
      </c>
      <c r="B27" s="71">
        <f t="shared" si="7"/>
        <v>1</v>
      </c>
      <c r="C27" s="71">
        <f t="shared" si="7"/>
        <v>0</v>
      </c>
      <c r="D27" s="71">
        <f t="shared" si="8"/>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c r="AC27" s="54"/>
    </row>
    <row r="28" spans="1:29" x14ac:dyDescent="0.25">
      <c r="A28" s="27">
        <v>23</v>
      </c>
      <c r="B28" s="71">
        <f t="shared" si="7"/>
        <v>2</v>
      </c>
      <c r="C28" s="71">
        <f t="shared" si="7"/>
        <v>0</v>
      </c>
      <c r="D28" s="71">
        <f t="shared" si="8"/>
        <v>2</v>
      </c>
      <c r="E28" s="71"/>
      <c r="F28" s="71">
        <v>1</v>
      </c>
      <c r="G28" s="71">
        <v>0</v>
      </c>
      <c r="H28" s="71">
        <v>1</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0</v>
      </c>
      <c r="AB28" s="71">
        <v>1</v>
      </c>
      <c r="AC28" s="54"/>
    </row>
    <row r="29" spans="1:29" x14ac:dyDescent="0.25">
      <c r="A29" s="27">
        <v>24</v>
      </c>
      <c r="B29" s="71">
        <f t="shared" si="7"/>
        <v>2</v>
      </c>
      <c r="C29" s="71">
        <f t="shared" si="7"/>
        <v>0</v>
      </c>
      <c r="D29" s="71">
        <f t="shared" si="8"/>
        <v>2</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2</v>
      </c>
      <c r="AA29" s="71">
        <v>0</v>
      </c>
      <c r="AB29" s="71">
        <v>2</v>
      </c>
      <c r="AC29" s="54"/>
    </row>
    <row r="30" spans="1:29" x14ac:dyDescent="0.25">
      <c r="A30" s="27" t="s">
        <v>356</v>
      </c>
      <c r="B30" s="71">
        <f t="shared" si="7"/>
        <v>15</v>
      </c>
      <c r="C30" s="71">
        <f t="shared" si="7"/>
        <v>6</v>
      </c>
      <c r="D30" s="71">
        <f t="shared" si="8"/>
        <v>9</v>
      </c>
      <c r="E30" s="71"/>
      <c r="F30" s="71">
        <v>1</v>
      </c>
      <c r="G30" s="71">
        <v>0</v>
      </c>
      <c r="H30" s="71">
        <v>1</v>
      </c>
      <c r="I30" s="71"/>
      <c r="J30" s="71">
        <v>0</v>
      </c>
      <c r="K30" s="71">
        <v>0</v>
      </c>
      <c r="L30" s="71">
        <v>0</v>
      </c>
      <c r="M30" s="71"/>
      <c r="N30" s="71">
        <v>3</v>
      </c>
      <c r="O30" s="71">
        <v>1</v>
      </c>
      <c r="P30" s="71">
        <v>2</v>
      </c>
      <c r="Q30" s="71"/>
      <c r="R30" s="71">
        <v>2</v>
      </c>
      <c r="S30" s="71">
        <v>0</v>
      </c>
      <c r="T30" s="71">
        <v>2</v>
      </c>
      <c r="U30" s="71"/>
      <c r="V30" s="71">
        <v>2</v>
      </c>
      <c r="W30" s="71">
        <v>1</v>
      </c>
      <c r="X30" s="71">
        <v>1</v>
      </c>
      <c r="Y30" s="71"/>
      <c r="Z30" s="71">
        <v>7</v>
      </c>
      <c r="AA30" s="71">
        <v>4</v>
      </c>
      <c r="AB30" s="71">
        <v>3</v>
      </c>
      <c r="AC30" s="54"/>
    </row>
    <row r="31" spans="1:29" x14ac:dyDescent="0.25">
      <c r="A31" s="27" t="s">
        <v>357</v>
      </c>
      <c r="B31" s="71">
        <f t="shared" si="7"/>
        <v>9</v>
      </c>
      <c r="C31" s="71">
        <f t="shared" si="7"/>
        <v>2</v>
      </c>
      <c r="D31" s="71">
        <f t="shared" si="8"/>
        <v>7</v>
      </c>
      <c r="E31" s="71"/>
      <c r="F31" s="71">
        <v>0</v>
      </c>
      <c r="G31" s="71">
        <v>0</v>
      </c>
      <c r="H31" s="71">
        <v>0</v>
      </c>
      <c r="I31" s="71"/>
      <c r="J31" s="71">
        <v>1</v>
      </c>
      <c r="K31" s="71">
        <v>0</v>
      </c>
      <c r="L31" s="71">
        <v>1</v>
      </c>
      <c r="M31" s="71"/>
      <c r="N31" s="71">
        <v>0</v>
      </c>
      <c r="O31" s="71">
        <v>0</v>
      </c>
      <c r="P31" s="71">
        <v>0</v>
      </c>
      <c r="Q31" s="71"/>
      <c r="R31" s="71">
        <v>1</v>
      </c>
      <c r="S31" s="71">
        <v>0</v>
      </c>
      <c r="T31" s="71">
        <v>1</v>
      </c>
      <c r="U31" s="71"/>
      <c r="V31" s="71">
        <v>3</v>
      </c>
      <c r="W31" s="71">
        <v>1</v>
      </c>
      <c r="X31" s="71">
        <v>2</v>
      </c>
      <c r="Y31" s="71"/>
      <c r="Z31" s="71">
        <v>4</v>
      </c>
      <c r="AA31" s="71">
        <v>1</v>
      </c>
      <c r="AB31" s="71">
        <v>3</v>
      </c>
      <c r="AC31" s="54"/>
    </row>
    <row r="32" spans="1:29" x14ac:dyDescent="0.25">
      <c r="A32" s="27" t="s">
        <v>358</v>
      </c>
      <c r="B32" s="71">
        <f t="shared" si="7"/>
        <v>18</v>
      </c>
      <c r="C32" s="71">
        <f t="shared" si="7"/>
        <v>6</v>
      </c>
      <c r="D32" s="71">
        <f t="shared" si="8"/>
        <v>12</v>
      </c>
      <c r="E32" s="71"/>
      <c r="F32" s="71">
        <v>3</v>
      </c>
      <c r="G32" s="71">
        <v>0</v>
      </c>
      <c r="H32" s="71">
        <v>3</v>
      </c>
      <c r="I32" s="71"/>
      <c r="J32" s="71">
        <v>0</v>
      </c>
      <c r="K32" s="71">
        <v>0</v>
      </c>
      <c r="L32" s="71">
        <v>0</v>
      </c>
      <c r="M32" s="71"/>
      <c r="N32" s="71">
        <v>1</v>
      </c>
      <c r="O32" s="71">
        <v>0</v>
      </c>
      <c r="P32" s="71">
        <v>1</v>
      </c>
      <c r="Q32" s="71"/>
      <c r="R32" s="71">
        <v>7</v>
      </c>
      <c r="S32" s="71">
        <v>2</v>
      </c>
      <c r="T32" s="71">
        <v>5</v>
      </c>
      <c r="U32" s="71"/>
      <c r="V32" s="71">
        <v>3</v>
      </c>
      <c r="W32" s="71">
        <v>2</v>
      </c>
      <c r="X32" s="71">
        <v>1</v>
      </c>
      <c r="Y32" s="71"/>
      <c r="Z32" s="71">
        <v>4</v>
      </c>
      <c r="AA32" s="71">
        <v>2</v>
      </c>
      <c r="AB32" s="71">
        <v>2</v>
      </c>
      <c r="AC32" s="54"/>
    </row>
    <row r="33" spans="1:29" x14ac:dyDescent="0.25">
      <c r="A33" s="27" t="s">
        <v>359</v>
      </c>
      <c r="B33" s="71">
        <f t="shared" si="7"/>
        <v>8</v>
      </c>
      <c r="C33" s="71">
        <f t="shared" si="7"/>
        <v>1</v>
      </c>
      <c r="D33" s="71">
        <f t="shared" si="8"/>
        <v>7</v>
      </c>
      <c r="E33" s="71"/>
      <c r="F33" s="71">
        <v>0</v>
      </c>
      <c r="G33" s="71">
        <v>0</v>
      </c>
      <c r="H33" s="71">
        <v>0</v>
      </c>
      <c r="I33" s="71"/>
      <c r="J33" s="71">
        <v>0</v>
      </c>
      <c r="K33" s="71">
        <v>0</v>
      </c>
      <c r="L33" s="71">
        <v>0</v>
      </c>
      <c r="M33" s="71"/>
      <c r="N33" s="71">
        <v>1</v>
      </c>
      <c r="O33" s="71">
        <v>0</v>
      </c>
      <c r="P33" s="71">
        <v>1</v>
      </c>
      <c r="Q33" s="71"/>
      <c r="R33" s="71">
        <v>3</v>
      </c>
      <c r="S33" s="71">
        <v>1</v>
      </c>
      <c r="T33" s="71">
        <v>2</v>
      </c>
      <c r="U33" s="71"/>
      <c r="V33" s="71">
        <v>0</v>
      </c>
      <c r="W33" s="71">
        <v>0</v>
      </c>
      <c r="X33" s="71">
        <v>0</v>
      </c>
      <c r="Y33" s="71"/>
      <c r="Z33" s="71">
        <v>4</v>
      </c>
      <c r="AA33" s="71">
        <v>0</v>
      </c>
      <c r="AB33" s="71">
        <v>4</v>
      </c>
      <c r="AC33" s="54"/>
    </row>
    <row r="34" spans="1:29" x14ac:dyDescent="0.25">
      <c r="A34" s="27" t="s">
        <v>360</v>
      </c>
      <c r="B34" s="71">
        <f t="shared" si="7"/>
        <v>6</v>
      </c>
      <c r="C34" s="71">
        <f t="shared" si="7"/>
        <v>2</v>
      </c>
      <c r="D34" s="71">
        <f t="shared" si="8"/>
        <v>4</v>
      </c>
      <c r="E34" s="71"/>
      <c r="F34" s="71">
        <v>0</v>
      </c>
      <c r="G34" s="71">
        <v>0</v>
      </c>
      <c r="H34" s="71">
        <v>0</v>
      </c>
      <c r="I34" s="71"/>
      <c r="J34" s="71">
        <v>1</v>
      </c>
      <c r="K34" s="71">
        <v>0</v>
      </c>
      <c r="L34" s="71">
        <v>1</v>
      </c>
      <c r="M34" s="71"/>
      <c r="N34" s="71">
        <v>1</v>
      </c>
      <c r="O34" s="71">
        <v>1</v>
      </c>
      <c r="P34" s="71">
        <v>0</v>
      </c>
      <c r="Q34" s="71"/>
      <c r="R34" s="71">
        <v>2</v>
      </c>
      <c r="S34" s="71">
        <v>0</v>
      </c>
      <c r="T34" s="71">
        <v>2</v>
      </c>
      <c r="U34" s="71"/>
      <c r="V34" s="71">
        <v>0</v>
      </c>
      <c r="W34" s="71">
        <v>0</v>
      </c>
      <c r="X34" s="71">
        <v>0</v>
      </c>
      <c r="Y34" s="71"/>
      <c r="Z34" s="71">
        <v>2</v>
      </c>
      <c r="AA34" s="71">
        <v>1</v>
      </c>
      <c r="AB34" s="71">
        <v>1</v>
      </c>
      <c r="AC34" s="54"/>
    </row>
    <row r="35" spans="1:29" ht="13.5" thickBot="1" x14ac:dyDescent="0.3">
      <c r="A35" s="27" t="s">
        <v>361</v>
      </c>
      <c r="B35" s="71">
        <f t="shared" si="7"/>
        <v>14</v>
      </c>
      <c r="C35" s="71">
        <f t="shared" si="7"/>
        <v>4</v>
      </c>
      <c r="D35" s="71">
        <f t="shared" si="8"/>
        <v>10</v>
      </c>
      <c r="E35" s="71"/>
      <c r="F35" s="71">
        <v>2</v>
      </c>
      <c r="G35" s="71">
        <v>0</v>
      </c>
      <c r="H35" s="71">
        <v>2</v>
      </c>
      <c r="I35" s="71"/>
      <c r="J35" s="71">
        <v>0</v>
      </c>
      <c r="K35" s="71">
        <v>0</v>
      </c>
      <c r="L35" s="71">
        <v>0</v>
      </c>
      <c r="M35" s="71"/>
      <c r="N35" s="71">
        <v>3</v>
      </c>
      <c r="O35" s="71">
        <v>1</v>
      </c>
      <c r="P35" s="71">
        <v>2</v>
      </c>
      <c r="Q35" s="71"/>
      <c r="R35" s="71">
        <v>0</v>
      </c>
      <c r="S35" s="71">
        <v>0</v>
      </c>
      <c r="T35" s="71">
        <v>0</v>
      </c>
      <c r="U35" s="71"/>
      <c r="V35" s="71">
        <v>0</v>
      </c>
      <c r="W35" s="71">
        <v>0</v>
      </c>
      <c r="X35" s="71">
        <v>0</v>
      </c>
      <c r="Y35" s="71"/>
      <c r="Z35" s="71">
        <v>9</v>
      </c>
      <c r="AA35" s="71">
        <v>3</v>
      </c>
      <c r="AB35" s="71">
        <v>6</v>
      </c>
      <c r="AC35" s="54"/>
    </row>
    <row r="36" spans="1:29" x14ac:dyDescent="0.25">
      <c r="A36" s="122" t="s">
        <v>963</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54"/>
    </row>
    <row r="37" spans="1:29" x14ac:dyDescent="0.25">
      <c r="A37" s="6" t="s">
        <v>362</v>
      </c>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54"/>
    </row>
    <row r="38" spans="1:29" x14ac:dyDescent="0.25">
      <c r="A38" s="159" t="s">
        <v>339</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54"/>
    </row>
    <row r="39" spans="1:29" x14ac:dyDescent="0.25">
      <c r="A39" s="159" t="s">
        <v>340</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54"/>
    </row>
    <row r="40" spans="1:29" x14ac:dyDescent="0.25">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hyperlinks>
    <hyperlink ref="AC2" location="Contenido!A1" display="Contenido" xr:uid="{AA1E43C8-6395-4B73-9842-9B4F9F574E5F}"/>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54D31-AE70-46C8-B07D-A184CAF98E66}">
  <sheetPr codeName="Hoja41">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18"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364</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345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906</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574</v>
      </c>
      <c r="B6" s="435" t="s">
        <v>188</v>
      </c>
      <c r="C6" s="435"/>
      <c r="D6" s="435"/>
      <c r="E6" s="110"/>
      <c r="F6" s="435" t="s">
        <v>223</v>
      </c>
      <c r="G6" s="435"/>
      <c r="H6" s="435"/>
      <c r="I6" s="110"/>
      <c r="J6" s="435" t="s">
        <v>224</v>
      </c>
      <c r="K6" s="435"/>
      <c r="L6" s="435"/>
      <c r="M6" s="110"/>
      <c r="N6" s="435" t="s">
        <v>225</v>
      </c>
      <c r="O6" s="435"/>
      <c r="P6" s="435"/>
      <c r="Q6" s="110"/>
      <c r="R6" s="435" t="s">
        <v>226</v>
      </c>
      <c r="S6" s="435"/>
      <c r="T6" s="435"/>
      <c r="U6" s="110"/>
      <c r="V6" s="435" t="s">
        <v>227</v>
      </c>
      <c r="W6" s="435"/>
      <c r="X6" s="435"/>
      <c r="Y6" s="110"/>
      <c r="Z6" s="435" t="s">
        <v>228</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5"/>
    </row>
    <row r="9" spans="1:29" s="6" customFormat="1" ht="13.5" customHeight="1" x14ac:dyDescent="0.25">
      <c r="A9" s="157" t="s">
        <v>188</v>
      </c>
      <c r="B9" s="25">
        <f>SUM(B10:B27)</f>
        <v>45959</v>
      </c>
      <c r="C9" s="25">
        <f>SUM(C10:C27)</f>
        <v>23192</v>
      </c>
      <c r="D9" s="25">
        <f>SUM(D10:D27)</f>
        <v>22767</v>
      </c>
      <c r="E9" s="25"/>
      <c r="F9" s="25">
        <f>SUM(F10:F27)</f>
        <v>7767</v>
      </c>
      <c r="G9" s="25">
        <f>SUM(G10:G27)</f>
        <v>3853</v>
      </c>
      <c r="H9" s="25">
        <f>SUM(H10:H27)</f>
        <v>3914</v>
      </c>
      <c r="I9" s="25"/>
      <c r="J9" s="25">
        <f>SUM(J10:J27)</f>
        <v>7660</v>
      </c>
      <c r="K9" s="25">
        <f>SUM(K10:K27)</f>
        <v>3852</v>
      </c>
      <c r="L9" s="25">
        <f>SUM(L10:L27)</f>
        <v>3808</v>
      </c>
      <c r="M9" s="25"/>
      <c r="N9" s="25">
        <f>SUM(N10:N27)</f>
        <v>7674</v>
      </c>
      <c r="O9" s="25">
        <f>SUM(O10:O27)</f>
        <v>3918</v>
      </c>
      <c r="P9" s="25">
        <f>SUM(P10:P27)</f>
        <v>3756</v>
      </c>
      <c r="Q9" s="25"/>
      <c r="R9" s="25">
        <f>SUM(R10:R27)</f>
        <v>8021</v>
      </c>
      <c r="S9" s="25">
        <f>SUM(S10:S27)</f>
        <v>4125</v>
      </c>
      <c r="T9" s="25">
        <f>SUM(T10:T27)</f>
        <v>3896</v>
      </c>
      <c r="U9" s="25"/>
      <c r="V9" s="25">
        <f>SUM(V10:V27)</f>
        <v>7500</v>
      </c>
      <c r="W9" s="25">
        <f>SUM(W10:W27)</f>
        <v>3801</v>
      </c>
      <c r="X9" s="25">
        <f>SUM(X10:X27)</f>
        <v>3699</v>
      </c>
      <c r="Y9" s="25"/>
      <c r="Z9" s="25">
        <f>SUM(Z10:Z27)</f>
        <v>7337</v>
      </c>
      <c r="AA9" s="25">
        <f>SUM(AA10:AA27)</f>
        <v>3643</v>
      </c>
      <c r="AB9" s="25">
        <f>SUM(AB10:AB27)</f>
        <v>3694</v>
      </c>
      <c r="AC9" s="5"/>
    </row>
    <row r="10" spans="1:29" x14ac:dyDescent="0.25">
      <c r="A10" s="27">
        <v>5</v>
      </c>
      <c r="B10" s="71">
        <f>+F10+J10+N10+R10+V10+Z10</f>
        <v>18</v>
      </c>
      <c r="C10" s="71">
        <f>+G10+K10+O10+S10+W10+AA10</f>
        <v>8</v>
      </c>
      <c r="D10" s="71">
        <f>+B10-C10</f>
        <v>10</v>
      </c>
      <c r="E10" s="71"/>
      <c r="F10" s="71">
        <v>18</v>
      </c>
      <c r="G10" s="71">
        <v>8</v>
      </c>
      <c r="H10" s="71">
        <v>10</v>
      </c>
      <c r="I10" s="71"/>
      <c r="J10" s="71"/>
      <c r="K10" s="71"/>
      <c r="L10" s="71"/>
      <c r="M10" s="71"/>
      <c r="N10" s="71"/>
      <c r="O10" s="71"/>
      <c r="P10" s="71"/>
      <c r="Q10" s="71"/>
      <c r="R10" s="71"/>
      <c r="S10" s="71"/>
      <c r="T10" s="71"/>
      <c r="U10" s="71"/>
      <c r="V10" s="71"/>
      <c r="W10" s="71"/>
      <c r="X10" s="71"/>
      <c r="Y10" s="71"/>
      <c r="Z10" s="71"/>
      <c r="AA10" s="71"/>
      <c r="AB10" s="71"/>
      <c r="AC10" s="5"/>
    </row>
    <row r="11" spans="1:29" x14ac:dyDescent="0.25">
      <c r="A11" s="27">
        <v>6</v>
      </c>
      <c r="B11" s="71">
        <f t="shared" ref="B11:C27" si="0">+F11+J11+N11+R11+V11+Z11</f>
        <v>6973</v>
      </c>
      <c r="C11" s="71">
        <f t="shared" si="0"/>
        <v>3403</v>
      </c>
      <c r="D11" s="71">
        <f t="shared" ref="D11:D27" si="1">+B11-C11</f>
        <v>3570</v>
      </c>
      <c r="E11" s="71"/>
      <c r="F11" s="71">
        <v>6954</v>
      </c>
      <c r="G11" s="71">
        <v>3396</v>
      </c>
      <c r="H11" s="71">
        <v>3558</v>
      </c>
      <c r="I11" s="71"/>
      <c r="J11" s="71">
        <v>19</v>
      </c>
      <c r="K11" s="71">
        <v>7</v>
      </c>
      <c r="L11" s="71">
        <v>12</v>
      </c>
      <c r="M11" s="71"/>
      <c r="N11" s="71"/>
      <c r="O11" s="71"/>
      <c r="P11" s="71"/>
      <c r="Q11" s="71"/>
      <c r="R11" s="71"/>
      <c r="S11" s="71"/>
      <c r="T11" s="71"/>
      <c r="U11" s="71"/>
      <c r="V11" s="71"/>
      <c r="W11" s="71"/>
      <c r="X11" s="71"/>
      <c r="Y11" s="71"/>
      <c r="Z11" s="71"/>
      <c r="AA11" s="71"/>
      <c r="AB11" s="71"/>
    </row>
    <row r="12" spans="1:29" x14ac:dyDescent="0.25">
      <c r="A12" s="27">
        <v>7</v>
      </c>
      <c r="B12" s="71">
        <f t="shared" si="0"/>
        <v>7530</v>
      </c>
      <c r="C12" s="71">
        <f t="shared" si="0"/>
        <v>3803</v>
      </c>
      <c r="D12" s="71">
        <f t="shared" si="1"/>
        <v>3727</v>
      </c>
      <c r="E12" s="71"/>
      <c r="F12" s="71">
        <v>749</v>
      </c>
      <c r="G12" s="71">
        <v>427</v>
      </c>
      <c r="H12" s="71">
        <v>322</v>
      </c>
      <c r="I12" s="71"/>
      <c r="J12" s="71">
        <v>6756</v>
      </c>
      <c r="K12" s="71">
        <v>3361</v>
      </c>
      <c r="L12" s="71">
        <v>3395</v>
      </c>
      <c r="M12" s="71"/>
      <c r="N12" s="71">
        <v>25</v>
      </c>
      <c r="O12" s="71">
        <v>15</v>
      </c>
      <c r="P12" s="71">
        <v>10</v>
      </c>
      <c r="Q12" s="71"/>
      <c r="R12" s="71"/>
      <c r="S12" s="71"/>
      <c r="T12" s="71"/>
      <c r="U12" s="71"/>
      <c r="V12" s="71"/>
      <c r="W12" s="71"/>
      <c r="X12" s="71"/>
      <c r="Y12" s="71"/>
      <c r="Z12" s="71"/>
      <c r="AA12" s="71"/>
      <c r="AB12" s="71"/>
    </row>
    <row r="13" spans="1:29" x14ac:dyDescent="0.25">
      <c r="A13" s="27">
        <v>8</v>
      </c>
      <c r="B13" s="71">
        <f t="shared" si="0"/>
        <v>7505</v>
      </c>
      <c r="C13" s="71">
        <f t="shared" si="0"/>
        <v>3803</v>
      </c>
      <c r="D13" s="71">
        <f t="shared" si="1"/>
        <v>3702</v>
      </c>
      <c r="E13" s="71"/>
      <c r="F13" s="71">
        <v>36</v>
      </c>
      <c r="G13" s="71">
        <v>17</v>
      </c>
      <c r="H13" s="71">
        <v>19</v>
      </c>
      <c r="I13" s="71"/>
      <c r="J13" s="71">
        <v>837</v>
      </c>
      <c r="K13" s="71">
        <v>461</v>
      </c>
      <c r="L13" s="71">
        <v>376</v>
      </c>
      <c r="M13" s="71"/>
      <c r="N13" s="71">
        <v>6610</v>
      </c>
      <c r="O13" s="71">
        <v>3314</v>
      </c>
      <c r="P13" s="71">
        <v>3296</v>
      </c>
      <c r="Q13" s="71"/>
      <c r="R13" s="71">
        <v>22</v>
      </c>
      <c r="S13" s="71">
        <v>11</v>
      </c>
      <c r="T13" s="71">
        <v>11</v>
      </c>
      <c r="U13" s="71"/>
      <c r="V13" s="71"/>
      <c r="W13" s="71"/>
      <c r="X13" s="71"/>
      <c r="Y13" s="71"/>
      <c r="Z13" s="71"/>
      <c r="AA13" s="71"/>
      <c r="AB13" s="71"/>
    </row>
    <row r="14" spans="1:29" x14ac:dyDescent="0.25">
      <c r="A14" s="27">
        <v>9</v>
      </c>
      <c r="B14" s="71">
        <f t="shared" si="0"/>
        <v>7813</v>
      </c>
      <c r="C14" s="71">
        <f t="shared" si="0"/>
        <v>4026</v>
      </c>
      <c r="D14" s="71">
        <f t="shared" si="1"/>
        <v>3787</v>
      </c>
      <c r="E14" s="71"/>
      <c r="F14" s="71">
        <v>2</v>
      </c>
      <c r="G14" s="71">
        <v>0</v>
      </c>
      <c r="H14" s="71">
        <v>2</v>
      </c>
      <c r="I14" s="71"/>
      <c r="J14" s="71">
        <v>44</v>
      </c>
      <c r="K14" s="71">
        <v>21</v>
      </c>
      <c r="L14" s="71">
        <v>23</v>
      </c>
      <c r="M14" s="71"/>
      <c r="N14" s="71">
        <v>965</v>
      </c>
      <c r="O14" s="71">
        <v>548</v>
      </c>
      <c r="P14" s="71">
        <v>417</v>
      </c>
      <c r="Q14" s="71"/>
      <c r="R14" s="71">
        <v>6777</v>
      </c>
      <c r="S14" s="71">
        <v>3446</v>
      </c>
      <c r="T14" s="71">
        <v>3331</v>
      </c>
      <c r="U14" s="71"/>
      <c r="V14" s="71">
        <v>25</v>
      </c>
      <c r="W14" s="71">
        <v>11</v>
      </c>
      <c r="X14" s="71">
        <v>14</v>
      </c>
      <c r="Y14" s="71"/>
      <c r="Z14" s="71"/>
      <c r="AA14" s="71"/>
      <c r="AB14" s="71"/>
      <c r="AC14" s="54"/>
    </row>
    <row r="15" spans="1:29" x14ac:dyDescent="0.25">
      <c r="A15" s="27">
        <v>10</v>
      </c>
      <c r="B15" s="71">
        <f t="shared" si="0"/>
        <v>7436</v>
      </c>
      <c r="C15" s="71">
        <f t="shared" si="0"/>
        <v>3761</v>
      </c>
      <c r="D15" s="71">
        <f t="shared" si="1"/>
        <v>3675</v>
      </c>
      <c r="E15" s="71"/>
      <c r="F15" s="71">
        <v>1</v>
      </c>
      <c r="G15" s="71">
        <v>0</v>
      </c>
      <c r="H15" s="71">
        <v>1</v>
      </c>
      <c r="I15" s="71"/>
      <c r="J15" s="71">
        <v>3</v>
      </c>
      <c r="K15" s="71">
        <v>1</v>
      </c>
      <c r="L15" s="71">
        <v>2</v>
      </c>
      <c r="M15" s="71"/>
      <c r="N15" s="71">
        <v>64</v>
      </c>
      <c r="O15" s="71">
        <v>37</v>
      </c>
      <c r="P15" s="71">
        <v>27</v>
      </c>
      <c r="Q15" s="71"/>
      <c r="R15" s="71">
        <v>1124</v>
      </c>
      <c r="S15" s="71">
        <v>618</v>
      </c>
      <c r="T15" s="71">
        <v>506</v>
      </c>
      <c r="U15" s="71"/>
      <c r="V15" s="71">
        <v>6202</v>
      </c>
      <c r="W15" s="71">
        <v>3087</v>
      </c>
      <c r="X15" s="71">
        <v>3115</v>
      </c>
      <c r="Y15" s="71"/>
      <c r="Z15" s="71">
        <v>42</v>
      </c>
      <c r="AA15" s="71">
        <v>18</v>
      </c>
      <c r="AB15" s="71">
        <v>24</v>
      </c>
      <c r="AC15" s="54"/>
    </row>
    <row r="16" spans="1:29" x14ac:dyDescent="0.25">
      <c r="A16" s="27">
        <v>11</v>
      </c>
      <c r="B16" s="71">
        <f t="shared" si="0"/>
        <v>6951</v>
      </c>
      <c r="C16" s="71">
        <f t="shared" si="0"/>
        <v>3493</v>
      </c>
      <c r="D16" s="71">
        <f t="shared" si="1"/>
        <v>3458</v>
      </c>
      <c r="E16" s="71"/>
      <c r="F16" s="71">
        <v>0</v>
      </c>
      <c r="G16" s="71">
        <v>0</v>
      </c>
      <c r="H16" s="71">
        <v>0</v>
      </c>
      <c r="I16" s="71"/>
      <c r="J16" s="71">
        <v>1</v>
      </c>
      <c r="K16" s="71">
        <v>1</v>
      </c>
      <c r="L16" s="71">
        <v>0</v>
      </c>
      <c r="M16" s="71"/>
      <c r="N16" s="71">
        <v>3</v>
      </c>
      <c r="O16" s="71">
        <v>1</v>
      </c>
      <c r="P16" s="71">
        <v>2</v>
      </c>
      <c r="Q16" s="71"/>
      <c r="R16" s="71">
        <v>89</v>
      </c>
      <c r="S16" s="71">
        <v>45</v>
      </c>
      <c r="T16" s="71">
        <v>44</v>
      </c>
      <c r="U16" s="71"/>
      <c r="V16" s="71">
        <v>1162</v>
      </c>
      <c r="W16" s="71">
        <v>638</v>
      </c>
      <c r="X16" s="71">
        <v>524</v>
      </c>
      <c r="Y16" s="71"/>
      <c r="Z16" s="71">
        <v>5696</v>
      </c>
      <c r="AA16" s="71">
        <v>2808</v>
      </c>
      <c r="AB16" s="71">
        <v>2888</v>
      </c>
      <c r="AC16" s="54"/>
    </row>
    <row r="17" spans="1:29" x14ac:dyDescent="0.25">
      <c r="A17" s="27">
        <v>12</v>
      </c>
      <c r="B17" s="71">
        <f t="shared" si="0"/>
        <v>1591</v>
      </c>
      <c r="C17" s="71">
        <f t="shared" si="0"/>
        <v>820</v>
      </c>
      <c r="D17" s="71">
        <f t="shared" si="1"/>
        <v>771</v>
      </c>
      <c r="E17" s="71"/>
      <c r="F17" s="71">
        <v>6</v>
      </c>
      <c r="G17" s="71">
        <v>4</v>
      </c>
      <c r="H17" s="71">
        <v>2</v>
      </c>
      <c r="I17" s="71"/>
      <c r="J17" s="71">
        <v>0</v>
      </c>
      <c r="K17" s="71">
        <v>0</v>
      </c>
      <c r="L17" s="71">
        <v>0</v>
      </c>
      <c r="M17" s="71"/>
      <c r="N17" s="71">
        <v>5</v>
      </c>
      <c r="O17" s="71">
        <v>2</v>
      </c>
      <c r="P17" s="71">
        <v>3</v>
      </c>
      <c r="Q17" s="71"/>
      <c r="R17" s="71">
        <v>7</v>
      </c>
      <c r="S17" s="71">
        <v>4</v>
      </c>
      <c r="T17" s="71">
        <v>3</v>
      </c>
      <c r="U17" s="71"/>
      <c r="V17" s="71">
        <v>97</v>
      </c>
      <c r="W17" s="71">
        <v>58</v>
      </c>
      <c r="X17" s="71">
        <v>39</v>
      </c>
      <c r="Y17" s="71"/>
      <c r="Z17" s="71">
        <v>1476</v>
      </c>
      <c r="AA17" s="71">
        <v>752</v>
      </c>
      <c r="AB17" s="71">
        <v>724</v>
      </c>
      <c r="AC17" s="54"/>
    </row>
    <row r="18" spans="1:29" x14ac:dyDescent="0.25">
      <c r="A18" s="27">
        <v>13</v>
      </c>
      <c r="B18" s="71">
        <f t="shared" si="0"/>
        <v>120</v>
      </c>
      <c r="C18" s="71">
        <f t="shared" si="0"/>
        <v>63</v>
      </c>
      <c r="D18" s="71">
        <f t="shared" si="1"/>
        <v>57</v>
      </c>
      <c r="E18" s="71"/>
      <c r="F18" s="71">
        <v>0</v>
      </c>
      <c r="G18" s="71">
        <v>0</v>
      </c>
      <c r="H18" s="71">
        <v>0</v>
      </c>
      <c r="I18" s="71"/>
      <c r="J18" s="71">
        <v>0</v>
      </c>
      <c r="K18" s="71">
        <v>0</v>
      </c>
      <c r="L18" s="71">
        <v>0</v>
      </c>
      <c r="M18" s="71"/>
      <c r="N18" s="71">
        <v>0</v>
      </c>
      <c r="O18" s="71">
        <v>0</v>
      </c>
      <c r="P18" s="71">
        <v>0</v>
      </c>
      <c r="Q18" s="71"/>
      <c r="R18" s="71">
        <v>1</v>
      </c>
      <c r="S18" s="71">
        <v>0</v>
      </c>
      <c r="T18" s="71">
        <v>1</v>
      </c>
      <c r="U18" s="71"/>
      <c r="V18" s="71">
        <v>9</v>
      </c>
      <c r="W18" s="71">
        <v>5</v>
      </c>
      <c r="X18" s="71">
        <v>4</v>
      </c>
      <c r="Y18" s="71"/>
      <c r="Z18" s="71">
        <v>110</v>
      </c>
      <c r="AA18" s="71">
        <v>58</v>
      </c>
      <c r="AB18" s="71">
        <v>52</v>
      </c>
      <c r="AC18" s="54"/>
    </row>
    <row r="19" spans="1:29" x14ac:dyDescent="0.25">
      <c r="A19" s="27">
        <v>14</v>
      </c>
      <c r="B19" s="71">
        <f t="shared" si="0"/>
        <v>14</v>
      </c>
      <c r="C19" s="71">
        <f t="shared" si="0"/>
        <v>7</v>
      </c>
      <c r="D19" s="71">
        <f t="shared" si="1"/>
        <v>7</v>
      </c>
      <c r="E19" s="71"/>
      <c r="F19" s="71">
        <v>0</v>
      </c>
      <c r="G19" s="71">
        <v>0</v>
      </c>
      <c r="H19" s="71">
        <v>0</v>
      </c>
      <c r="I19" s="71"/>
      <c r="J19" s="71">
        <v>0</v>
      </c>
      <c r="K19" s="71">
        <v>0</v>
      </c>
      <c r="L19" s="71">
        <v>0</v>
      </c>
      <c r="M19" s="71"/>
      <c r="N19" s="71">
        <v>0</v>
      </c>
      <c r="O19" s="71">
        <v>0</v>
      </c>
      <c r="P19" s="71">
        <v>0</v>
      </c>
      <c r="Q19" s="71"/>
      <c r="R19" s="71">
        <v>0</v>
      </c>
      <c r="S19" s="71">
        <v>0</v>
      </c>
      <c r="T19" s="71">
        <v>0</v>
      </c>
      <c r="U19" s="71"/>
      <c r="V19" s="71">
        <v>2</v>
      </c>
      <c r="W19" s="71">
        <v>0</v>
      </c>
      <c r="X19" s="71">
        <v>2</v>
      </c>
      <c r="Y19" s="71"/>
      <c r="Z19" s="71">
        <v>12</v>
      </c>
      <c r="AA19" s="71">
        <v>7</v>
      </c>
      <c r="AB19" s="71">
        <v>5</v>
      </c>
      <c r="AC19" s="202"/>
    </row>
    <row r="20" spans="1:29" x14ac:dyDescent="0.25">
      <c r="A20" s="27">
        <v>15</v>
      </c>
      <c r="B20" s="71">
        <f t="shared" si="0"/>
        <v>1</v>
      </c>
      <c r="C20" s="71">
        <f t="shared" si="0"/>
        <v>0</v>
      </c>
      <c r="D20" s="71">
        <f t="shared" si="1"/>
        <v>1</v>
      </c>
      <c r="E20" s="71"/>
      <c r="F20" s="71">
        <v>0</v>
      </c>
      <c r="G20" s="71">
        <v>0</v>
      </c>
      <c r="H20" s="71">
        <v>0</v>
      </c>
      <c r="I20" s="71"/>
      <c r="J20" s="71">
        <v>0</v>
      </c>
      <c r="K20" s="71">
        <v>0</v>
      </c>
      <c r="L20" s="71">
        <v>0</v>
      </c>
      <c r="M20" s="71"/>
      <c r="N20" s="71">
        <v>0</v>
      </c>
      <c r="O20" s="71">
        <v>0</v>
      </c>
      <c r="P20" s="71">
        <v>0</v>
      </c>
      <c r="Q20" s="71"/>
      <c r="R20" s="71">
        <v>0</v>
      </c>
      <c r="S20" s="71">
        <v>0</v>
      </c>
      <c r="T20" s="71">
        <v>0</v>
      </c>
      <c r="U20" s="71"/>
      <c r="V20" s="71">
        <v>0</v>
      </c>
      <c r="W20" s="71">
        <v>0</v>
      </c>
      <c r="X20" s="71">
        <v>0</v>
      </c>
      <c r="Y20" s="71"/>
      <c r="Z20" s="71">
        <v>1</v>
      </c>
      <c r="AA20" s="71">
        <v>0</v>
      </c>
      <c r="AB20" s="71">
        <v>1</v>
      </c>
      <c r="AC20" s="54"/>
    </row>
    <row r="21" spans="1:29" x14ac:dyDescent="0.25">
      <c r="A21" s="27">
        <v>17</v>
      </c>
      <c r="B21" s="71">
        <f t="shared" si="0"/>
        <v>1</v>
      </c>
      <c r="C21" s="71">
        <f t="shared" si="0"/>
        <v>0</v>
      </c>
      <c r="D21" s="71">
        <f t="shared" si="1"/>
        <v>1</v>
      </c>
      <c r="E21" s="71"/>
      <c r="F21" s="71">
        <v>0</v>
      </c>
      <c r="G21" s="71">
        <v>0</v>
      </c>
      <c r="H21" s="71">
        <v>0</v>
      </c>
      <c r="I21" s="71"/>
      <c r="J21" s="71">
        <v>0</v>
      </c>
      <c r="K21" s="71">
        <v>0</v>
      </c>
      <c r="L21" s="71">
        <v>0</v>
      </c>
      <c r="M21" s="71"/>
      <c r="N21" s="71">
        <v>1</v>
      </c>
      <c r="O21" s="71">
        <v>0</v>
      </c>
      <c r="P21" s="71">
        <v>1</v>
      </c>
      <c r="Q21" s="71"/>
      <c r="R21" s="71">
        <v>0</v>
      </c>
      <c r="S21" s="71">
        <v>0</v>
      </c>
      <c r="T21" s="71">
        <v>0</v>
      </c>
      <c r="U21" s="71"/>
      <c r="V21" s="71">
        <v>0</v>
      </c>
      <c r="W21" s="71">
        <v>0</v>
      </c>
      <c r="X21" s="71">
        <v>0</v>
      </c>
      <c r="Y21" s="71"/>
      <c r="Z21" s="71">
        <v>0</v>
      </c>
      <c r="AA21" s="71">
        <v>0</v>
      </c>
      <c r="AB21" s="71">
        <v>0</v>
      </c>
      <c r="AC21" s="54"/>
    </row>
    <row r="22" spans="1:29" x14ac:dyDescent="0.25">
      <c r="A22" s="27">
        <v>18</v>
      </c>
      <c r="B22" s="71">
        <f t="shared" si="0"/>
        <v>1</v>
      </c>
      <c r="C22" s="71">
        <f t="shared" si="0"/>
        <v>1</v>
      </c>
      <c r="D22" s="71">
        <f t="shared" si="1"/>
        <v>0</v>
      </c>
      <c r="E22" s="71"/>
      <c r="F22" s="71">
        <v>0</v>
      </c>
      <c r="G22" s="71">
        <v>0</v>
      </c>
      <c r="H22" s="71">
        <v>0</v>
      </c>
      <c r="I22" s="71"/>
      <c r="J22" s="71">
        <v>0</v>
      </c>
      <c r="K22" s="71">
        <v>0</v>
      </c>
      <c r="L22" s="71">
        <v>0</v>
      </c>
      <c r="M22" s="71"/>
      <c r="N22" s="71">
        <v>1</v>
      </c>
      <c r="O22" s="71">
        <v>1</v>
      </c>
      <c r="P22" s="71">
        <v>0</v>
      </c>
      <c r="Q22" s="71"/>
      <c r="R22" s="71">
        <v>0</v>
      </c>
      <c r="S22" s="71">
        <v>0</v>
      </c>
      <c r="T22" s="71">
        <v>0</v>
      </c>
      <c r="U22" s="71"/>
      <c r="V22" s="71">
        <v>0</v>
      </c>
      <c r="W22" s="71">
        <v>0</v>
      </c>
      <c r="X22" s="71">
        <v>0</v>
      </c>
      <c r="Y22" s="71"/>
      <c r="Z22" s="71">
        <v>0</v>
      </c>
      <c r="AA22" s="71">
        <v>0</v>
      </c>
      <c r="AB22" s="71">
        <v>0</v>
      </c>
      <c r="AC22" s="54"/>
    </row>
    <row r="23" spans="1:29" x14ac:dyDescent="0.25">
      <c r="A23" s="27">
        <v>19</v>
      </c>
      <c r="B23" s="71">
        <f t="shared" si="0"/>
        <v>1</v>
      </c>
      <c r="C23" s="71">
        <f t="shared" si="0"/>
        <v>1</v>
      </c>
      <c r="D23" s="71">
        <f t="shared" si="1"/>
        <v>0</v>
      </c>
      <c r="E23" s="71"/>
      <c r="F23" s="71">
        <v>1</v>
      </c>
      <c r="G23" s="71">
        <v>1</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0</v>
      </c>
      <c r="AA23" s="71">
        <v>0</v>
      </c>
      <c r="AB23" s="71">
        <v>0</v>
      </c>
      <c r="AC23" s="202"/>
    </row>
    <row r="24" spans="1:29" ht="15" customHeight="1" x14ac:dyDescent="0.25">
      <c r="A24" s="27">
        <v>21</v>
      </c>
      <c r="B24" s="71">
        <f t="shared" si="0"/>
        <v>1</v>
      </c>
      <c r="C24" s="71">
        <f t="shared" si="0"/>
        <v>1</v>
      </c>
      <c r="D24" s="71">
        <f t="shared" si="1"/>
        <v>0</v>
      </c>
      <c r="E24" s="71"/>
      <c r="F24" s="71">
        <v>0</v>
      </c>
      <c r="G24" s="71">
        <v>0</v>
      </c>
      <c r="H24" s="71">
        <v>0</v>
      </c>
      <c r="I24" s="71"/>
      <c r="J24" s="71">
        <v>0</v>
      </c>
      <c r="K24" s="71">
        <v>0</v>
      </c>
      <c r="L24" s="71">
        <v>0</v>
      </c>
      <c r="M24" s="71"/>
      <c r="N24" s="71">
        <v>0</v>
      </c>
      <c r="O24" s="71">
        <v>0</v>
      </c>
      <c r="P24" s="71">
        <v>0</v>
      </c>
      <c r="Q24" s="71"/>
      <c r="R24" s="71">
        <v>0</v>
      </c>
      <c r="S24" s="71">
        <v>0</v>
      </c>
      <c r="T24" s="71">
        <v>0</v>
      </c>
      <c r="U24" s="71"/>
      <c r="V24" s="71">
        <v>1</v>
      </c>
      <c r="W24" s="71">
        <v>1</v>
      </c>
      <c r="X24" s="71">
        <v>0</v>
      </c>
      <c r="Y24" s="71"/>
      <c r="Z24" s="71">
        <v>0</v>
      </c>
      <c r="AA24" s="71">
        <v>0</v>
      </c>
      <c r="AB24" s="71">
        <v>0</v>
      </c>
      <c r="AC24" s="54"/>
    </row>
    <row r="25" spans="1:29" x14ac:dyDescent="0.25">
      <c r="A25" s="27">
        <v>23</v>
      </c>
      <c r="B25" s="71">
        <f t="shared" si="0"/>
        <v>1</v>
      </c>
      <c r="C25" s="71">
        <f t="shared" si="0"/>
        <v>1</v>
      </c>
      <c r="D25" s="71">
        <f t="shared" si="1"/>
        <v>0</v>
      </c>
      <c r="E25" s="71"/>
      <c r="F25" s="71">
        <v>0</v>
      </c>
      <c r="G25" s="71">
        <v>0</v>
      </c>
      <c r="H25" s="71">
        <v>0</v>
      </c>
      <c r="I25" s="71"/>
      <c r="J25" s="71">
        <v>0</v>
      </c>
      <c r="K25" s="71">
        <v>0</v>
      </c>
      <c r="L25" s="71">
        <v>0</v>
      </c>
      <c r="M25" s="71"/>
      <c r="N25" s="71">
        <v>0</v>
      </c>
      <c r="O25" s="71">
        <v>0</v>
      </c>
      <c r="P25" s="71">
        <v>0</v>
      </c>
      <c r="Q25" s="71"/>
      <c r="R25" s="71">
        <v>0</v>
      </c>
      <c r="S25" s="71">
        <v>0</v>
      </c>
      <c r="T25" s="71">
        <v>0</v>
      </c>
      <c r="U25" s="71"/>
      <c r="V25" s="71">
        <v>1</v>
      </c>
      <c r="W25" s="71">
        <v>1</v>
      </c>
      <c r="X25" s="71">
        <v>0</v>
      </c>
      <c r="Y25" s="71"/>
      <c r="Z25" s="71">
        <v>0</v>
      </c>
      <c r="AA25" s="71">
        <v>0</v>
      </c>
      <c r="AB25" s="71">
        <v>0</v>
      </c>
      <c r="AC25" s="54"/>
    </row>
    <row r="26" spans="1:29" x14ac:dyDescent="0.25">
      <c r="A26" s="27" t="s">
        <v>358</v>
      </c>
      <c r="B26" s="71">
        <f t="shared" si="0"/>
        <v>1</v>
      </c>
      <c r="C26" s="71">
        <f t="shared" si="0"/>
        <v>1</v>
      </c>
      <c r="D26" s="71">
        <f t="shared" si="1"/>
        <v>0</v>
      </c>
      <c r="E26" s="71"/>
      <c r="F26" s="71">
        <v>0</v>
      </c>
      <c r="G26" s="71">
        <v>0</v>
      </c>
      <c r="H26" s="71">
        <v>0</v>
      </c>
      <c r="I26" s="71"/>
      <c r="J26" s="71">
        <v>0</v>
      </c>
      <c r="K26" s="71">
        <v>0</v>
      </c>
      <c r="L26" s="71">
        <v>0</v>
      </c>
      <c r="M26" s="71"/>
      <c r="N26" s="71">
        <v>0</v>
      </c>
      <c r="O26" s="71">
        <v>0</v>
      </c>
      <c r="P26" s="71">
        <v>0</v>
      </c>
      <c r="Q26" s="71"/>
      <c r="R26" s="71">
        <v>1</v>
      </c>
      <c r="S26" s="71">
        <v>1</v>
      </c>
      <c r="T26" s="71">
        <v>0</v>
      </c>
      <c r="U26" s="71"/>
      <c r="V26" s="71">
        <v>0</v>
      </c>
      <c r="W26" s="71">
        <v>0</v>
      </c>
      <c r="X26" s="71">
        <v>0</v>
      </c>
      <c r="Y26" s="71"/>
      <c r="Z26" s="71">
        <v>0</v>
      </c>
      <c r="AA26" s="71">
        <v>0</v>
      </c>
      <c r="AB26" s="71">
        <v>0</v>
      </c>
      <c r="AC26" s="54"/>
    </row>
    <row r="27" spans="1:29" ht="13.5" thickBot="1" x14ac:dyDescent="0.3">
      <c r="A27" s="27" t="s">
        <v>360</v>
      </c>
      <c r="B27" s="71">
        <f t="shared" si="0"/>
        <v>1</v>
      </c>
      <c r="C27" s="71">
        <f t="shared" si="0"/>
        <v>0</v>
      </c>
      <c r="D27" s="71">
        <f t="shared" si="1"/>
        <v>1</v>
      </c>
      <c r="E27" s="71"/>
      <c r="F27" s="71">
        <v>0</v>
      </c>
      <c r="G27" s="71">
        <v>0</v>
      </c>
      <c r="H27" s="71">
        <v>0</v>
      </c>
      <c r="I27" s="71"/>
      <c r="J27" s="71">
        <v>0</v>
      </c>
      <c r="K27" s="71">
        <v>0</v>
      </c>
      <c r="L27" s="71">
        <v>0</v>
      </c>
      <c r="M27" s="71"/>
      <c r="N27" s="71">
        <v>0</v>
      </c>
      <c r="O27" s="71">
        <v>0</v>
      </c>
      <c r="P27" s="71">
        <v>0</v>
      </c>
      <c r="Q27" s="71"/>
      <c r="R27" s="71">
        <v>0</v>
      </c>
      <c r="S27" s="71">
        <v>0</v>
      </c>
      <c r="T27" s="71">
        <v>0</v>
      </c>
      <c r="U27" s="71"/>
      <c r="V27" s="71">
        <v>1</v>
      </c>
      <c r="W27" s="71">
        <v>0</v>
      </c>
      <c r="X27" s="71">
        <v>1</v>
      </c>
      <c r="Y27" s="71"/>
      <c r="Z27" s="71">
        <v>0</v>
      </c>
      <c r="AA27" s="71">
        <v>0</v>
      </c>
      <c r="AB27" s="71">
        <v>0</v>
      </c>
      <c r="AC27" s="54"/>
    </row>
    <row r="28" spans="1:29" ht="15" customHeight="1" x14ac:dyDescent="0.25">
      <c r="A28" s="122" t="s">
        <v>964</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54"/>
    </row>
    <row r="29" spans="1:29" ht="15" customHeight="1" x14ac:dyDescent="0.25">
      <c r="A29" s="6" t="s">
        <v>362</v>
      </c>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54"/>
    </row>
    <row r="30" spans="1:29" x14ac:dyDescent="0.25">
      <c r="A30" s="159" t="s">
        <v>339</v>
      </c>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54"/>
    </row>
    <row r="31" spans="1:29" x14ac:dyDescent="0.25">
      <c r="A31" s="159" t="s">
        <v>340</v>
      </c>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54"/>
    </row>
    <row r="32" spans="1:29" x14ac:dyDescent="0.25">
      <c r="AC32" s="54"/>
    </row>
    <row r="33" spans="29:29" x14ac:dyDescent="0.25">
      <c r="AC33" s="54"/>
    </row>
    <row r="34" spans="29:29" x14ac:dyDescent="0.25">
      <c r="AC34" s="54"/>
    </row>
    <row r="35" spans="29:29" x14ac:dyDescent="0.25">
      <c r="AC35" s="54"/>
    </row>
    <row r="36" spans="29:29" x14ac:dyDescent="0.25">
      <c r="AC36" s="54"/>
    </row>
    <row r="37" spans="29:29" x14ac:dyDescent="0.25">
      <c r="AC37" s="54"/>
    </row>
    <row r="38" spans="29:29" x14ac:dyDescent="0.25">
      <c r="AC38" s="54"/>
    </row>
    <row r="39" spans="29:29" x14ac:dyDescent="0.25">
      <c r="AC39" s="54"/>
    </row>
    <row r="40" spans="29:29" x14ac:dyDescent="0.25">
      <c r="AC40" s="54"/>
    </row>
    <row r="41" spans="29:29" x14ac:dyDescent="0.25">
      <c r="AC41" s="202"/>
    </row>
    <row r="42" spans="29:29" x14ac:dyDescent="0.25">
      <c r="AC42" s="54"/>
    </row>
    <row r="43" spans="29:29" x14ac:dyDescent="0.25">
      <c r="AC43" s="54"/>
    </row>
    <row r="44" spans="29:29" x14ac:dyDescent="0.25">
      <c r="AC44" s="54"/>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hyperlinks>
    <hyperlink ref="AC2" location="Contenido!A1" display="Contenido" xr:uid="{DA77421F-7F5C-42F2-A4AB-9C30486BDEFE}"/>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F261-3FE8-4DCA-9095-09C99D3181D7}">
  <sheetPr codeName="Hoja42">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242</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BD529844-6835-4DA7-9D7E-5388E98DE19F}"/>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53C39-C394-493D-BBA5-56889E811BA6}">
  <sheetPr codeName="Hoja43">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18.5" style="63" customWidth="1"/>
    <col min="2" max="4" width="7.83203125" style="63" customWidth="1"/>
    <col min="5" max="5" width="1.75" style="63" customWidth="1"/>
    <col min="6" max="8" width="7.83203125" style="63" customWidth="1"/>
    <col min="9" max="9" width="1.75" style="63" customWidth="1"/>
    <col min="10" max="12" width="7.83203125" style="63" customWidth="1"/>
    <col min="13" max="13" width="1.75" style="63" customWidth="1"/>
    <col min="14" max="16" width="7.83203125" style="63" customWidth="1"/>
    <col min="17" max="17" width="1.75" style="63" customWidth="1"/>
    <col min="18" max="20" width="7.83203125" style="63" customWidth="1"/>
    <col min="21" max="21" width="11" style="60"/>
    <col min="22" max="16384" width="11" style="63"/>
  </cols>
  <sheetData>
    <row r="1" spans="1:28" ht="14.5" x14ac:dyDescent="0.25">
      <c r="A1" s="443" t="s">
        <v>365</v>
      </c>
      <c r="B1" s="444"/>
      <c r="C1" s="444"/>
      <c r="D1" s="444"/>
      <c r="E1" s="444"/>
      <c r="F1" s="444"/>
      <c r="G1" s="444"/>
      <c r="H1" s="444"/>
      <c r="I1" s="444"/>
      <c r="J1" s="444"/>
      <c r="K1" s="444"/>
      <c r="L1" s="444"/>
      <c r="M1" s="444"/>
      <c r="N1" s="444"/>
      <c r="O1" s="444"/>
      <c r="P1" s="444"/>
      <c r="Q1" s="444"/>
      <c r="R1" s="444"/>
      <c r="S1" s="444"/>
      <c r="T1" s="444"/>
      <c r="U1" s="19"/>
    </row>
    <row r="2" spans="1:28" ht="14.5" x14ac:dyDescent="0.25">
      <c r="A2" s="444" t="s">
        <v>992</v>
      </c>
      <c r="B2" s="444"/>
      <c r="C2" s="444"/>
      <c r="D2" s="444"/>
      <c r="E2" s="444"/>
      <c r="F2" s="444"/>
      <c r="G2" s="444"/>
      <c r="H2" s="444"/>
      <c r="I2" s="444"/>
      <c r="J2" s="444"/>
      <c r="K2" s="444"/>
      <c r="L2" s="444"/>
      <c r="M2" s="444"/>
      <c r="N2" s="444"/>
      <c r="O2" s="444"/>
      <c r="P2" s="444"/>
      <c r="Q2" s="444"/>
      <c r="R2" s="444"/>
      <c r="S2" s="444"/>
      <c r="T2" s="444"/>
      <c r="U2" s="91" t="s">
        <v>0</v>
      </c>
    </row>
    <row r="3" spans="1:28" ht="14.5" x14ac:dyDescent="0.25">
      <c r="A3" s="444" t="s">
        <v>326</v>
      </c>
      <c r="B3" s="444"/>
      <c r="C3" s="444"/>
      <c r="D3" s="444"/>
      <c r="E3" s="444"/>
      <c r="F3" s="444"/>
      <c r="G3" s="444"/>
      <c r="H3" s="444"/>
      <c r="I3" s="444"/>
      <c r="J3" s="444"/>
      <c r="K3" s="444"/>
      <c r="L3" s="444"/>
      <c r="M3" s="444"/>
      <c r="N3" s="444"/>
      <c r="O3" s="444"/>
      <c r="P3" s="444"/>
      <c r="Q3" s="444"/>
      <c r="R3" s="444"/>
      <c r="S3" s="444"/>
      <c r="T3" s="444"/>
      <c r="U3" s="19"/>
    </row>
    <row r="4" spans="1:28" ht="14.5" x14ac:dyDescent="0.25">
      <c r="A4" s="444" t="s">
        <v>900</v>
      </c>
      <c r="B4" s="444"/>
      <c r="C4" s="444"/>
      <c r="D4" s="444"/>
      <c r="E4" s="444"/>
      <c r="F4" s="444"/>
      <c r="G4" s="444"/>
      <c r="H4" s="444"/>
      <c r="I4" s="444"/>
      <c r="J4" s="444"/>
      <c r="K4" s="444"/>
      <c r="L4" s="444"/>
      <c r="M4" s="444"/>
      <c r="N4" s="444"/>
      <c r="O4" s="444"/>
      <c r="P4" s="444"/>
      <c r="Q4" s="444"/>
      <c r="R4" s="444"/>
      <c r="S4" s="444"/>
      <c r="T4" s="444"/>
    </row>
    <row r="5" spans="1:28" ht="14.5" x14ac:dyDescent="0.25">
      <c r="A5" s="444" t="s">
        <v>909</v>
      </c>
      <c r="B5" s="444"/>
      <c r="C5" s="444"/>
      <c r="D5" s="444"/>
      <c r="E5" s="444"/>
      <c r="F5" s="444"/>
      <c r="G5" s="444"/>
      <c r="H5" s="444"/>
      <c r="I5" s="444"/>
      <c r="J5" s="444"/>
      <c r="K5" s="444"/>
      <c r="L5" s="444"/>
      <c r="M5" s="444"/>
      <c r="N5" s="444"/>
      <c r="O5" s="444"/>
      <c r="P5" s="444"/>
      <c r="Q5" s="444"/>
      <c r="R5" s="444"/>
      <c r="S5" s="444"/>
      <c r="T5" s="444"/>
      <c r="U5" s="5"/>
    </row>
    <row r="6" spans="1:28" ht="18.75" customHeight="1" x14ac:dyDescent="0.25">
      <c r="A6" s="439" t="s">
        <v>273</v>
      </c>
      <c r="B6" s="442" t="s">
        <v>188</v>
      </c>
      <c r="C6" s="442"/>
      <c r="D6" s="442"/>
      <c r="E6" s="117"/>
      <c r="F6" s="442" t="s">
        <v>366</v>
      </c>
      <c r="G6" s="442"/>
      <c r="H6" s="442"/>
      <c r="I6" s="117"/>
      <c r="J6" s="442" t="s">
        <v>367</v>
      </c>
      <c r="K6" s="442"/>
      <c r="L6" s="442"/>
      <c r="M6" s="117"/>
      <c r="N6" s="442" t="s">
        <v>368</v>
      </c>
      <c r="O6" s="442"/>
      <c r="P6" s="442"/>
      <c r="Q6" s="117"/>
      <c r="R6" s="442" t="s">
        <v>369</v>
      </c>
      <c r="S6" s="442"/>
      <c r="T6" s="442"/>
      <c r="U6" s="5"/>
    </row>
    <row r="7" spans="1:28" ht="18.75" customHeight="1" x14ac:dyDescent="0.25">
      <c r="A7" s="439"/>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row>
    <row r="8" spans="1:28" x14ac:dyDescent="0.25">
      <c r="A8" s="298"/>
      <c r="B8" s="298"/>
      <c r="C8" s="298"/>
      <c r="D8" s="298"/>
      <c r="E8" s="298"/>
      <c r="F8" s="298"/>
      <c r="G8" s="298"/>
      <c r="H8" s="298"/>
      <c r="I8" s="298"/>
      <c r="J8" s="298"/>
      <c r="K8" s="298"/>
      <c r="L8" s="298"/>
      <c r="M8" s="298"/>
      <c r="N8" s="298"/>
      <c r="O8" s="298"/>
      <c r="P8" s="298"/>
      <c r="Q8" s="298"/>
      <c r="R8" s="298"/>
      <c r="S8" s="298"/>
      <c r="T8" s="298"/>
      <c r="U8" s="5"/>
    </row>
    <row r="9" spans="1:28" s="6" customFormat="1" x14ac:dyDescent="0.25">
      <c r="A9" s="157" t="s">
        <v>188</v>
      </c>
      <c r="B9" s="70">
        <f>SUM(B10:B12)</f>
        <v>252</v>
      </c>
      <c r="C9" s="70">
        <f>SUM(C10:C12)</f>
        <v>74</v>
      </c>
      <c r="D9" s="70">
        <f>SUM(D10:D12)</f>
        <v>178</v>
      </c>
      <c r="E9" s="70"/>
      <c r="F9" s="70">
        <f>SUM(F10:F12)</f>
        <v>36</v>
      </c>
      <c r="G9" s="70">
        <f>SUM(G10:G12)</f>
        <v>12</v>
      </c>
      <c r="H9" s="70">
        <f>SUM(H10:H12)</f>
        <v>24</v>
      </c>
      <c r="I9" s="70"/>
      <c r="J9" s="70">
        <f>SUM(J10:J12)</f>
        <v>60</v>
      </c>
      <c r="K9" s="70">
        <f>SUM(K10:K12)</f>
        <v>21</v>
      </c>
      <c r="L9" s="70">
        <f>SUM(L10:L12)</f>
        <v>39</v>
      </c>
      <c r="M9" s="70"/>
      <c r="N9" s="70">
        <f>SUM(N10:N12)</f>
        <v>74</v>
      </c>
      <c r="O9" s="70">
        <f>SUM(O10:O12)</f>
        <v>18</v>
      </c>
      <c r="P9" s="70">
        <f>SUM(P10:P12)</f>
        <v>56</v>
      </c>
      <c r="Q9" s="70"/>
      <c r="R9" s="70">
        <f>SUM(R10:R12)</f>
        <v>82</v>
      </c>
      <c r="S9" s="70">
        <f>SUM(S10:S12)</f>
        <v>23</v>
      </c>
      <c r="T9" s="70">
        <f>SUM(T10:T12)</f>
        <v>59</v>
      </c>
      <c r="U9" s="5"/>
      <c r="V9" s="25"/>
      <c r="W9" s="25"/>
      <c r="X9" s="25"/>
      <c r="Y9" s="25"/>
      <c r="Z9" s="25"/>
      <c r="AA9" s="25"/>
      <c r="AB9" s="25"/>
    </row>
    <row r="10" spans="1:28" s="8" customFormat="1" x14ac:dyDescent="0.25">
      <c r="A10" s="27" t="s">
        <v>282</v>
      </c>
      <c r="B10" s="71">
        <f>+F10+J10+N10+R10</f>
        <v>63</v>
      </c>
      <c r="C10" s="71">
        <f t="shared" ref="C10:D12" si="0">+G10+K10+O10+S10</f>
        <v>24</v>
      </c>
      <c r="D10" s="71">
        <f t="shared" si="0"/>
        <v>39</v>
      </c>
      <c r="E10" s="71"/>
      <c r="F10" s="71">
        <v>13</v>
      </c>
      <c r="G10" s="71">
        <v>6</v>
      </c>
      <c r="H10" s="71">
        <v>7</v>
      </c>
      <c r="I10" s="71"/>
      <c r="J10" s="71">
        <v>13</v>
      </c>
      <c r="K10" s="71">
        <v>5</v>
      </c>
      <c r="L10" s="71">
        <v>8</v>
      </c>
      <c r="M10" s="71"/>
      <c r="N10" s="71">
        <v>17</v>
      </c>
      <c r="O10" s="71">
        <v>5</v>
      </c>
      <c r="P10" s="71">
        <v>12</v>
      </c>
      <c r="Q10" s="71"/>
      <c r="R10" s="71">
        <v>20</v>
      </c>
      <c r="S10" s="71">
        <v>8</v>
      </c>
      <c r="T10" s="71">
        <v>12</v>
      </c>
      <c r="U10" s="5"/>
      <c r="V10" s="7"/>
      <c r="W10" s="7"/>
      <c r="X10" s="7"/>
      <c r="Y10" s="7"/>
      <c r="Z10" s="7"/>
      <c r="AA10" s="7"/>
      <c r="AB10" s="7"/>
    </row>
    <row r="11" spans="1:28" s="8" customFormat="1" x14ac:dyDescent="0.25">
      <c r="A11" s="27" t="s">
        <v>291</v>
      </c>
      <c r="B11" s="71">
        <f t="shared" ref="B11:B12" si="1">+F11+J11+N11+R11</f>
        <v>100</v>
      </c>
      <c r="C11" s="71">
        <f t="shared" si="0"/>
        <v>25</v>
      </c>
      <c r="D11" s="71">
        <f t="shared" si="0"/>
        <v>75</v>
      </c>
      <c r="E11" s="71"/>
      <c r="F11" s="71">
        <v>17</v>
      </c>
      <c r="G11" s="71">
        <v>5</v>
      </c>
      <c r="H11" s="71">
        <v>12</v>
      </c>
      <c r="I11" s="71"/>
      <c r="J11" s="71">
        <v>22</v>
      </c>
      <c r="K11" s="71">
        <v>6</v>
      </c>
      <c r="L11" s="71">
        <v>16</v>
      </c>
      <c r="M11" s="71"/>
      <c r="N11" s="71">
        <v>36</v>
      </c>
      <c r="O11" s="71">
        <v>9</v>
      </c>
      <c r="P11" s="71">
        <v>27</v>
      </c>
      <c r="Q11" s="71"/>
      <c r="R11" s="71">
        <v>25</v>
      </c>
      <c r="S11" s="71">
        <v>5</v>
      </c>
      <c r="T11" s="71">
        <v>20</v>
      </c>
      <c r="U11" s="60"/>
      <c r="V11" s="7"/>
      <c r="W11" s="7"/>
      <c r="X11" s="7"/>
      <c r="Y11" s="7"/>
      <c r="Z11" s="7"/>
      <c r="AA11" s="7"/>
      <c r="AB11" s="7"/>
    </row>
    <row r="12" spans="1:28" s="8" customFormat="1" ht="13.5" thickBot="1" x14ac:dyDescent="0.3">
      <c r="A12" s="27" t="s">
        <v>293</v>
      </c>
      <c r="B12" s="71">
        <f t="shared" si="1"/>
        <v>89</v>
      </c>
      <c r="C12" s="71">
        <f t="shared" si="0"/>
        <v>25</v>
      </c>
      <c r="D12" s="71">
        <f t="shared" si="0"/>
        <v>64</v>
      </c>
      <c r="E12" s="71"/>
      <c r="F12" s="71">
        <v>6</v>
      </c>
      <c r="G12" s="71">
        <v>1</v>
      </c>
      <c r="H12" s="71">
        <v>5</v>
      </c>
      <c r="I12" s="71"/>
      <c r="J12" s="71">
        <v>25</v>
      </c>
      <c r="K12" s="71">
        <v>10</v>
      </c>
      <c r="L12" s="71">
        <v>15</v>
      </c>
      <c r="M12" s="71"/>
      <c r="N12" s="71">
        <v>21</v>
      </c>
      <c r="O12" s="71">
        <v>4</v>
      </c>
      <c r="P12" s="71">
        <v>17</v>
      </c>
      <c r="Q12" s="71"/>
      <c r="R12" s="71">
        <v>37</v>
      </c>
      <c r="S12" s="71">
        <v>10</v>
      </c>
      <c r="T12" s="71">
        <v>27</v>
      </c>
      <c r="U12" s="60"/>
      <c r="Z12" s="7"/>
      <c r="AA12" s="7"/>
      <c r="AB12" s="7"/>
    </row>
    <row r="13" spans="1:28" s="8" customFormat="1" ht="15" customHeight="1" x14ac:dyDescent="0.25">
      <c r="A13" s="332" t="s">
        <v>262</v>
      </c>
      <c r="B13" s="332"/>
      <c r="C13" s="332"/>
      <c r="D13" s="332"/>
      <c r="E13" s="332"/>
      <c r="F13" s="332"/>
      <c r="G13" s="332"/>
      <c r="H13" s="332"/>
      <c r="I13" s="332"/>
      <c r="J13" s="332"/>
      <c r="K13" s="332"/>
      <c r="L13" s="332"/>
      <c r="M13" s="332"/>
      <c r="N13" s="332"/>
      <c r="O13" s="332"/>
      <c r="P13" s="332"/>
      <c r="Q13" s="332"/>
      <c r="R13" s="332"/>
      <c r="S13" s="332"/>
      <c r="T13" s="332"/>
      <c r="U13" s="60"/>
    </row>
    <row r="14" spans="1:28" x14ac:dyDescent="0.25">
      <c r="U14" s="54"/>
    </row>
    <row r="15" spans="1:28" x14ac:dyDescent="0.25">
      <c r="U15" s="54"/>
    </row>
    <row r="16" spans="1:28" x14ac:dyDescent="0.25">
      <c r="U16" s="54"/>
    </row>
    <row r="17" spans="21:29" x14ac:dyDescent="0.25">
      <c r="U17" s="54"/>
    </row>
    <row r="18" spans="21:29" x14ac:dyDescent="0.25">
      <c r="U18" s="54"/>
    </row>
    <row r="19" spans="21:29" x14ac:dyDescent="0.25">
      <c r="U19" s="202"/>
    </row>
    <row r="20" spans="21:29" x14ac:dyDescent="0.25">
      <c r="U20" s="54"/>
    </row>
    <row r="21" spans="21:29" x14ac:dyDescent="0.25">
      <c r="U21" s="54"/>
    </row>
    <row r="22" spans="21:29" x14ac:dyDescent="0.25">
      <c r="U22" s="54"/>
    </row>
    <row r="23" spans="21:29" x14ac:dyDescent="0.25">
      <c r="U23" s="202"/>
    </row>
    <row r="24" spans="21:29" x14ac:dyDescent="0.25">
      <c r="U24" s="54"/>
      <c r="Y24" s="60"/>
      <c r="Z24" s="8"/>
      <c r="AA24" s="8"/>
      <c r="AB24" s="8"/>
      <c r="AC24" s="8"/>
    </row>
    <row r="25" spans="21:29" x14ac:dyDescent="0.25">
      <c r="U25" s="54"/>
      <c r="Y25" s="8"/>
      <c r="Z25" s="8"/>
      <c r="AA25" s="8"/>
      <c r="AB25" s="8"/>
      <c r="AC25" s="8"/>
    </row>
    <row r="26" spans="21:29" x14ac:dyDescent="0.25">
      <c r="U26" s="54"/>
      <c r="Y26" s="202"/>
      <c r="Z26" s="8"/>
      <c r="AA26" s="8"/>
      <c r="AB26" s="8"/>
      <c r="AC26" s="8"/>
    </row>
    <row r="27" spans="21:29" x14ac:dyDescent="0.25">
      <c r="U27" s="54"/>
    </row>
    <row r="28" spans="21:29" x14ac:dyDescent="0.25">
      <c r="U28" s="54"/>
    </row>
    <row r="29" spans="21:29" x14ac:dyDescent="0.25">
      <c r="U29" s="54"/>
    </row>
    <row r="30" spans="21:29" x14ac:dyDescent="0.25">
      <c r="U30" s="54"/>
    </row>
    <row r="31" spans="21:29" x14ac:dyDescent="0.25">
      <c r="U31" s="54"/>
    </row>
    <row r="32" spans="21:29" x14ac:dyDescent="0.25">
      <c r="U32" s="54"/>
    </row>
    <row r="33" spans="21:21" x14ac:dyDescent="0.25">
      <c r="U33" s="54"/>
    </row>
    <row r="34" spans="21:21" x14ac:dyDescent="0.25">
      <c r="U34" s="54"/>
    </row>
    <row r="35" spans="21:21" x14ac:dyDescent="0.25">
      <c r="U35" s="54"/>
    </row>
    <row r="36" spans="21:21" x14ac:dyDescent="0.25">
      <c r="U36" s="54"/>
    </row>
    <row r="37" spans="21:21" x14ac:dyDescent="0.25">
      <c r="U37" s="54"/>
    </row>
    <row r="38" spans="21:21" x14ac:dyDescent="0.25">
      <c r="U38" s="54"/>
    </row>
    <row r="39" spans="21:21" x14ac:dyDescent="0.25">
      <c r="U39" s="54"/>
    </row>
    <row r="40" spans="21:21" x14ac:dyDescent="0.25">
      <c r="U40" s="54"/>
    </row>
    <row r="41" spans="21:21" x14ac:dyDescent="0.25">
      <c r="U41" s="202"/>
    </row>
    <row r="42" spans="21:21" x14ac:dyDescent="0.25">
      <c r="U42" s="54"/>
    </row>
    <row r="43" spans="21:21" x14ac:dyDescent="0.25">
      <c r="U43" s="54"/>
    </row>
    <row r="44" spans="21:21" x14ac:dyDescent="0.25">
      <c r="U44" s="54"/>
    </row>
  </sheetData>
  <mergeCells count="11">
    <mergeCell ref="R6:T6"/>
    <mergeCell ref="A1:T1"/>
    <mergeCell ref="A2:T2"/>
    <mergeCell ref="A3:T3"/>
    <mergeCell ref="A4:T4"/>
    <mergeCell ref="A5:T5"/>
    <mergeCell ref="A6:A7"/>
    <mergeCell ref="B6:D6"/>
    <mergeCell ref="F6:H6"/>
    <mergeCell ref="J6:L6"/>
    <mergeCell ref="N6:P6"/>
  </mergeCells>
  <conditionalFormatting sqref="R9:AB11 B9:Q12 R12:T12 Z12:AB12">
    <cfRule type="cellIs" dxfId="248" priority="1" operator="equal">
      <formula>0</formula>
    </cfRule>
  </conditionalFormatting>
  <hyperlinks>
    <hyperlink ref="U2" location="Contenido!A1" display="Contenido" xr:uid="{60E07394-C1A3-437F-B2F6-EFB8E0FF5E0C}"/>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E45F-358F-4026-8D43-83EFF96711E7}">
  <sheetPr codeName="Hoja44">
    <tabColor rgb="FFAFCAFF"/>
    <pageSetUpPr fitToPage="1"/>
  </sheetPr>
  <dimension ref="A1:Y44"/>
  <sheetViews>
    <sheetView showGridLines="0" showOutlineSymbols="0" showWhiteSpace="0" workbookViewId="0">
      <selection activeCell="C35" sqref="C35"/>
    </sheetView>
  </sheetViews>
  <sheetFormatPr baseColWidth="10" defaultColWidth="11" defaultRowHeight="13" x14ac:dyDescent="0.25"/>
  <cols>
    <col min="1" max="1" width="15.75" style="161" customWidth="1"/>
    <col min="2" max="4" width="8" style="240" customWidth="1"/>
    <col min="5" max="5" width="1.75" style="240" customWidth="1"/>
    <col min="6" max="8" width="8" style="240" customWidth="1"/>
    <col min="9" max="9" width="1.75" style="240" customWidth="1"/>
    <col min="10" max="12" width="8" style="240" customWidth="1"/>
    <col min="13" max="13" width="1.75" style="240" customWidth="1"/>
    <col min="14" max="16" width="8" style="240" customWidth="1"/>
    <col min="17" max="17" width="1.75" style="240" customWidth="1"/>
    <col min="18" max="20" width="8" style="240" customWidth="1"/>
    <col min="21" max="21" width="11" style="60"/>
    <col min="22" max="16384" width="11" style="63"/>
  </cols>
  <sheetData>
    <row r="1" spans="1:21" ht="14.5" x14ac:dyDescent="0.25">
      <c r="A1" s="443" t="s">
        <v>370</v>
      </c>
      <c r="B1" s="443"/>
      <c r="C1" s="443"/>
      <c r="D1" s="443"/>
      <c r="E1" s="443"/>
      <c r="F1" s="443"/>
      <c r="G1" s="443"/>
      <c r="H1" s="443"/>
      <c r="I1" s="443"/>
      <c r="J1" s="443"/>
      <c r="K1" s="443"/>
      <c r="L1" s="443"/>
      <c r="M1" s="443"/>
      <c r="N1" s="443"/>
      <c r="O1" s="443"/>
      <c r="P1" s="443"/>
      <c r="Q1" s="443"/>
      <c r="R1" s="443"/>
      <c r="S1" s="443"/>
      <c r="T1" s="443"/>
      <c r="U1" s="19"/>
    </row>
    <row r="2" spans="1:21" ht="14.5" x14ac:dyDescent="0.25">
      <c r="A2" s="443" t="s">
        <v>992</v>
      </c>
      <c r="B2" s="443"/>
      <c r="C2" s="443"/>
      <c r="D2" s="443"/>
      <c r="E2" s="443"/>
      <c r="F2" s="443"/>
      <c r="G2" s="443"/>
      <c r="H2" s="443"/>
      <c r="I2" s="443"/>
      <c r="J2" s="443"/>
      <c r="K2" s="443"/>
      <c r="L2" s="443"/>
      <c r="M2" s="443"/>
      <c r="N2" s="443"/>
      <c r="O2" s="443"/>
      <c r="P2" s="443"/>
      <c r="Q2" s="443"/>
      <c r="R2" s="443"/>
      <c r="S2" s="443"/>
      <c r="T2" s="443"/>
      <c r="U2" s="91" t="s">
        <v>0</v>
      </c>
    </row>
    <row r="3" spans="1:21" ht="14.5" x14ac:dyDescent="0.25">
      <c r="A3" s="443" t="s">
        <v>336</v>
      </c>
      <c r="B3" s="443"/>
      <c r="C3" s="443"/>
      <c r="D3" s="443"/>
      <c r="E3" s="443"/>
      <c r="F3" s="443"/>
      <c r="G3" s="443"/>
      <c r="H3" s="443"/>
      <c r="I3" s="443"/>
      <c r="J3" s="443"/>
      <c r="K3" s="443"/>
      <c r="L3" s="443"/>
      <c r="M3" s="443"/>
      <c r="N3" s="443"/>
      <c r="O3" s="443"/>
      <c r="P3" s="443"/>
      <c r="Q3" s="443"/>
      <c r="R3" s="443"/>
      <c r="S3" s="443"/>
      <c r="T3" s="443"/>
      <c r="U3" s="19"/>
    </row>
    <row r="4" spans="1:21" ht="14.5" x14ac:dyDescent="0.25">
      <c r="A4" s="443" t="s">
        <v>900</v>
      </c>
      <c r="B4" s="443"/>
      <c r="C4" s="443"/>
      <c r="D4" s="443"/>
      <c r="E4" s="443"/>
      <c r="F4" s="443"/>
      <c r="G4" s="443"/>
      <c r="H4" s="443"/>
      <c r="I4" s="443"/>
      <c r="J4" s="443"/>
      <c r="K4" s="443"/>
      <c r="L4" s="443"/>
      <c r="M4" s="443"/>
      <c r="N4" s="443"/>
      <c r="O4" s="443"/>
      <c r="P4" s="443"/>
      <c r="Q4" s="443"/>
      <c r="R4" s="443"/>
      <c r="S4" s="443"/>
      <c r="T4" s="443"/>
    </row>
    <row r="5" spans="1:21" ht="14.5" x14ac:dyDescent="0.25">
      <c r="A5" s="443" t="s">
        <v>909</v>
      </c>
      <c r="B5" s="443"/>
      <c r="C5" s="443"/>
      <c r="D5" s="443"/>
      <c r="E5" s="443"/>
      <c r="F5" s="443"/>
      <c r="G5" s="443"/>
      <c r="H5" s="443"/>
      <c r="I5" s="443"/>
      <c r="J5" s="443"/>
      <c r="K5" s="443"/>
      <c r="L5" s="443"/>
      <c r="M5" s="443"/>
      <c r="N5" s="443"/>
      <c r="O5" s="443"/>
      <c r="P5" s="443"/>
      <c r="Q5" s="443"/>
      <c r="R5" s="443"/>
      <c r="S5" s="443"/>
      <c r="T5" s="443"/>
      <c r="U5" s="5"/>
    </row>
    <row r="6" spans="1:21" ht="18.75" customHeight="1" x14ac:dyDescent="0.25">
      <c r="A6" s="438" t="s">
        <v>574</v>
      </c>
      <c r="B6" s="435" t="s">
        <v>188</v>
      </c>
      <c r="C6" s="435"/>
      <c r="D6" s="435"/>
      <c r="E6" s="110"/>
      <c r="F6" s="435" t="s">
        <v>366</v>
      </c>
      <c r="G6" s="435"/>
      <c r="H6" s="435"/>
      <c r="I6" s="110"/>
      <c r="J6" s="435" t="s">
        <v>367</v>
      </c>
      <c r="K6" s="435"/>
      <c r="L6" s="435"/>
      <c r="M6" s="110"/>
      <c r="N6" s="435" t="s">
        <v>368</v>
      </c>
      <c r="O6" s="435"/>
      <c r="P6" s="435"/>
      <c r="Q6" s="110"/>
      <c r="R6" s="435" t="s">
        <v>369</v>
      </c>
      <c r="S6" s="435"/>
      <c r="T6" s="435"/>
      <c r="U6" s="5"/>
    </row>
    <row r="7" spans="1:2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row>
    <row r="8" spans="1:21" x14ac:dyDescent="0.25">
      <c r="B8" s="259"/>
      <c r="C8" s="259"/>
      <c r="D8" s="259"/>
      <c r="E8" s="259"/>
      <c r="F8" s="259"/>
      <c r="G8" s="259"/>
      <c r="H8" s="259"/>
      <c r="I8" s="259"/>
      <c r="J8" s="259"/>
      <c r="K8" s="259"/>
      <c r="L8" s="259"/>
      <c r="M8" s="259"/>
      <c r="N8" s="259"/>
      <c r="O8" s="259"/>
      <c r="P8" s="259"/>
      <c r="Q8" s="259"/>
      <c r="R8" s="259"/>
      <c r="S8" s="259"/>
      <c r="T8" s="259"/>
      <c r="U8" s="5"/>
    </row>
    <row r="9" spans="1:21" s="297" customFormat="1" ht="15" customHeight="1" x14ac:dyDescent="0.25">
      <c r="A9" s="157" t="s">
        <v>188</v>
      </c>
      <c r="B9" s="70">
        <f>SUM(B10:B26)</f>
        <v>252</v>
      </c>
      <c r="C9" s="70">
        <f>SUM(C10:C26)</f>
        <v>74</v>
      </c>
      <c r="D9" s="70">
        <f>SUM(D10:D26)</f>
        <v>178</v>
      </c>
      <c r="E9" s="70"/>
      <c r="F9" s="70">
        <f>SUM(F10:F26)</f>
        <v>36</v>
      </c>
      <c r="G9" s="70">
        <f>SUM(G10:G26)</f>
        <v>12</v>
      </c>
      <c r="H9" s="70">
        <f>SUM(H10:H26)</f>
        <v>24</v>
      </c>
      <c r="I9" s="70"/>
      <c r="J9" s="70">
        <f>SUM(J10:J26)</f>
        <v>60</v>
      </c>
      <c r="K9" s="70">
        <f>SUM(K10:K26)</f>
        <v>21</v>
      </c>
      <c r="L9" s="70">
        <f>SUM(L10:L26)</f>
        <v>39</v>
      </c>
      <c r="M9" s="70"/>
      <c r="N9" s="70">
        <f>SUM(N10:N26)</f>
        <v>74</v>
      </c>
      <c r="O9" s="70">
        <f>SUM(O10:O26)</f>
        <v>18</v>
      </c>
      <c r="P9" s="70">
        <f>SUM(P10:P26)</f>
        <v>56</v>
      </c>
      <c r="Q9" s="70"/>
      <c r="R9" s="70">
        <f>SUM(R10:R26)</f>
        <v>82</v>
      </c>
      <c r="S9" s="70">
        <f>SUM(S10:S26)</f>
        <v>23</v>
      </c>
      <c r="T9" s="70">
        <f>SUM(T10:T26)</f>
        <v>59</v>
      </c>
      <c r="U9" s="5"/>
    </row>
    <row r="10" spans="1:21" ht="15" customHeight="1" x14ac:dyDescent="0.25">
      <c r="A10" s="27">
        <v>14</v>
      </c>
      <c r="B10" s="71">
        <f t="shared" ref="B10:B12" si="0">+F10+J10+N10+R10</f>
        <v>2</v>
      </c>
      <c r="C10" s="71">
        <f t="shared" ref="C10:C12" si="1">+G10+K10+O10+S10</f>
        <v>0</v>
      </c>
      <c r="D10" s="71">
        <f t="shared" ref="D10:D12" si="2">+H10+L10+P10+T10</f>
        <v>2</v>
      </c>
      <c r="E10" s="71"/>
      <c r="F10" s="71">
        <v>0</v>
      </c>
      <c r="G10" s="71">
        <v>0</v>
      </c>
      <c r="H10" s="71">
        <v>0</v>
      </c>
      <c r="I10" s="71"/>
      <c r="J10" s="71">
        <v>0</v>
      </c>
      <c r="K10" s="71">
        <v>0</v>
      </c>
      <c r="L10" s="71">
        <v>0</v>
      </c>
      <c r="M10" s="71"/>
      <c r="N10" s="71">
        <v>2</v>
      </c>
      <c r="O10" s="71">
        <v>0</v>
      </c>
      <c r="P10" s="71">
        <v>2</v>
      </c>
      <c r="Q10" s="71"/>
      <c r="R10" s="71">
        <v>0</v>
      </c>
      <c r="S10" s="71">
        <v>0</v>
      </c>
      <c r="T10" s="71">
        <v>0</v>
      </c>
      <c r="U10" s="5"/>
    </row>
    <row r="11" spans="1:21" ht="15" customHeight="1" x14ac:dyDescent="0.25">
      <c r="A11" s="27">
        <v>15</v>
      </c>
      <c r="B11" s="71">
        <f t="shared" si="0"/>
        <v>2</v>
      </c>
      <c r="C11" s="71">
        <f t="shared" si="1"/>
        <v>2</v>
      </c>
      <c r="D11" s="71">
        <f t="shared" si="2"/>
        <v>0</v>
      </c>
      <c r="E11" s="71"/>
      <c r="F11" s="71">
        <v>1</v>
      </c>
      <c r="G11" s="71">
        <v>1</v>
      </c>
      <c r="H11" s="71">
        <v>0</v>
      </c>
      <c r="I11" s="71"/>
      <c r="J11" s="71">
        <v>1</v>
      </c>
      <c r="K11" s="71">
        <v>1</v>
      </c>
      <c r="L11" s="71">
        <v>0</v>
      </c>
      <c r="M11" s="71"/>
      <c r="N11" s="71">
        <v>0</v>
      </c>
      <c r="O11" s="71">
        <v>0</v>
      </c>
      <c r="P11" s="71">
        <v>0</v>
      </c>
      <c r="Q11" s="71"/>
      <c r="R11" s="71">
        <v>0</v>
      </c>
      <c r="S11" s="71">
        <v>0</v>
      </c>
      <c r="T11" s="71">
        <v>0</v>
      </c>
    </row>
    <row r="12" spans="1:21" ht="15" customHeight="1" x14ac:dyDescent="0.25">
      <c r="A12" s="27">
        <v>16</v>
      </c>
      <c r="B12" s="71">
        <f t="shared" si="0"/>
        <v>5</v>
      </c>
      <c r="C12" s="71">
        <f t="shared" si="1"/>
        <v>3</v>
      </c>
      <c r="D12" s="71">
        <f t="shared" si="2"/>
        <v>2</v>
      </c>
      <c r="E12" s="71"/>
      <c r="F12" s="71">
        <v>0</v>
      </c>
      <c r="G12" s="71">
        <v>0</v>
      </c>
      <c r="H12" s="71">
        <v>0</v>
      </c>
      <c r="I12" s="71"/>
      <c r="J12" s="71">
        <v>1</v>
      </c>
      <c r="K12" s="71">
        <v>1</v>
      </c>
      <c r="L12" s="71">
        <v>0</v>
      </c>
      <c r="M12" s="71"/>
      <c r="N12" s="71">
        <v>2</v>
      </c>
      <c r="O12" s="71">
        <v>0</v>
      </c>
      <c r="P12" s="71">
        <v>2</v>
      </c>
      <c r="Q12" s="71"/>
      <c r="R12" s="71">
        <v>2</v>
      </c>
      <c r="S12" s="71">
        <v>2</v>
      </c>
      <c r="T12" s="71">
        <v>0</v>
      </c>
    </row>
    <row r="13" spans="1:21" ht="15" customHeight="1" x14ac:dyDescent="0.25">
      <c r="A13" s="27">
        <v>17</v>
      </c>
      <c r="B13" s="71">
        <f t="shared" ref="B13:B26" si="3">+F13+J13+N13+R13</f>
        <v>2</v>
      </c>
      <c r="C13" s="71">
        <f t="shared" ref="C13:D26" si="4">+G13+K13+O13+S13</f>
        <v>1</v>
      </c>
      <c r="D13" s="71">
        <f t="shared" si="4"/>
        <v>1</v>
      </c>
      <c r="E13" s="71"/>
      <c r="F13" s="71">
        <v>0</v>
      </c>
      <c r="G13" s="71">
        <v>0</v>
      </c>
      <c r="H13" s="71">
        <v>0</v>
      </c>
      <c r="I13" s="71"/>
      <c r="J13" s="71">
        <v>1</v>
      </c>
      <c r="K13" s="71">
        <v>1</v>
      </c>
      <c r="L13" s="71">
        <v>0</v>
      </c>
      <c r="M13" s="71"/>
      <c r="N13" s="71">
        <v>0</v>
      </c>
      <c r="O13" s="71">
        <v>0</v>
      </c>
      <c r="P13" s="71">
        <v>0</v>
      </c>
      <c r="Q13" s="71"/>
      <c r="R13" s="71">
        <v>1</v>
      </c>
      <c r="S13" s="71">
        <v>0</v>
      </c>
      <c r="T13" s="71">
        <v>1</v>
      </c>
    </row>
    <row r="14" spans="1:21" ht="15" customHeight="1" x14ac:dyDescent="0.25">
      <c r="A14" s="27">
        <v>18</v>
      </c>
      <c r="B14" s="71">
        <f t="shared" si="3"/>
        <v>3</v>
      </c>
      <c r="C14" s="71">
        <f t="shared" si="4"/>
        <v>2</v>
      </c>
      <c r="D14" s="71">
        <f t="shared" si="4"/>
        <v>1</v>
      </c>
      <c r="E14" s="71"/>
      <c r="F14" s="71">
        <v>0</v>
      </c>
      <c r="G14" s="71">
        <v>0</v>
      </c>
      <c r="H14" s="71">
        <v>0</v>
      </c>
      <c r="I14" s="71"/>
      <c r="J14" s="71">
        <v>0</v>
      </c>
      <c r="K14" s="71">
        <v>0</v>
      </c>
      <c r="L14" s="71">
        <v>0</v>
      </c>
      <c r="M14" s="71"/>
      <c r="N14" s="71">
        <v>1</v>
      </c>
      <c r="O14" s="71">
        <v>1</v>
      </c>
      <c r="P14" s="71">
        <v>0</v>
      </c>
      <c r="Q14" s="71"/>
      <c r="R14" s="71">
        <v>2</v>
      </c>
      <c r="S14" s="71">
        <v>1</v>
      </c>
      <c r="T14" s="71">
        <v>1</v>
      </c>
      <c r="U14" s="54"/>
    </row>
    <row r="15" spans="1:21" ht="15" customHeight="1" x14ac:dyDescent="0.25">
      <c r="A15" s="27">
        <v>19</v>
      </c>
      <c r="B15" s="71">
        <f t="shared" si="3"/>
        <v>4</v>
      </c>
      <c r="C15" s="71">
        <f t="shared" si="4"/>
        <v>2</v>
      </c>
      <c r="D15" s="71">
        <f t="shared" si="4"/>
        <v>2</v>
      </c>
      <c r="E15" s="71"/>
      <c r="F15" s="71">
        <v>0</v>
      </c>
      <c r="G15" s="71">
        <v>0</v>
      </c>
      <c r="H15" s="71">
        <v>0</v>
      </c>
      <c r="I15" s="71"/>
      <c r="J15" s="71">
        <v>1</v>
      </c>
      <c r="K15" s="71">
        <v>1</v>
      </c>
      <c r="L15" s="71">
        <v>0</v>
      </c>
      <c r="M15" s="71"/>
      <c r="N15" s="71">
        <v>2</v>
      </c>
      <c r="O15" s="71">
        <v>1</v>
      </c>
      <c r="P15" s="71">
        <v>1</v>
      </c>
      <c r="Q15" s="71"/>
      <c r="R15" s="71">
        <v>1</v>
      </c>
      <c r="S15" s="71">
        <v>0</v>
      </c>
      <c r="T15" s="71">
        <v>1</v>
      </c>
      <c r="U15" s="54"/>
    </row>
    <row r="16" spans="1:21" ht="15" customHeight="1" x14ac:dyDescent="0.25">
      <c r="A16" s="27">
        <v>20</v>
      </c>
      <c r="B16" s="71">
        <f t="shared" si="3"/>
        <v>3</v>
      </c>
      <c r="C16" s="71">
        <f t="shared" si="4"/>
        <v>2</v>
      </c>
      <c r="D16" s="71">
        <f t="shared" si="4"/>
        <v>1</v>
      </c>
      <c r="E16" s="71"/>
      <c r="F16" s="71">
        <v>1</v>
      </c>
      <c r="G16" s="71">
        <v>1</v>
      </c>
      <c r="H16" s="71">
        <v>0</v>
      </c>
      <c r="I16" s="71"/>
      <c r="J16" s="71">
        <v>1</v>
      </c>
      <c r="K16" s="71">
        <v>1</v>
      </c>
      <c r="L16" s="71">
        <v>0</v>
      </c>
      <c r="M16" s="71"/>
      <c r="N16" s="71">
        <v>1</v>
      </c>
      <c r="O16" s="71">
        <v>0</v>
      </c>
      <c r="P16" s="71">
        <v>1</v>
      </c>
      <c r="Q16" s="71"/>
      <c r="R16" s="71">
        <v>0</v>
      </c>
      <c r="S16" s="71">
        <v>0</v>
      </c>
      <c r="T16" s="71">
        <v>0</v>
      </c>
      <c r="U16" s="54"/>
    </row>
    <row r="17" spans="1:25" ht="15" customHeight="1" x14ac:dyDescent="0.25">
      <c r="A17" s="27">
        <v>21</v>
      </c>
      <c r="B17" s="71">
        <f t="shared" si="3"/>
        <v>2</v>
      </c>
      <c r="C17" s="71">
        <f t="shared" si="4"/>
        <v>1</v>
      </c>
      <c r="D17" s="71">
        <f t="shared" si="4"/>
        <v>1</v>
      </c>
      <c r="E17" s="71"/>
      <c r="F17" s="71">
        <v>0</v>
      </c>
      <c r="G17" s="71">
        <v>0</v>
      </c>
      <c r="H17" s="71">
        <v>0</v>
      </c>
      <c r="I17" s="71"/>
      <c r="J17" s="71">
        <v>0</v>
      </c>
      <c r="K17" s="71">
        <v>0</v>
      </c>
      <c r="L17" s="71">
        <v>0</v>
      </c>
      <c r="M17" s="71"/>
      <c r="N17" s="71">
        <v>1</v>
      </c>
      <c r="O17" s="71">
        <v>0</v>
      </c>
      <c r="P17" s="71">
        <v>1</v>
      </c>
      <c r="Q17" s="71"/>
      <c r="R17" s="71">
        <v>1</v>
      </c>
      <c r="S17" s="71">
        <v>1</v>
      </c>
      <c r="T17" s="71">
        <v>0</v>
      </c>
      <c r="U17" s="54"/>
    </row>
    <row r="18" spans="1:25" ht="15" customHeight="1" x14ac:dyDescent="0.25">
      <c r="A18" s="27">
        <v>22</v>
      </c>
      <c r="B18" s="71">
        <f t="shared" si="3"/>
        <v>3</v>
      </c>
      <c r="C18" s="71">
        <f t="shared" si="4"/>
        <v>1</v>
      </c>
      <c r="D18" s="71">
        <f t="shared" si="4"/>
        <v>2</v>
      </c>
      <c r="E18" s="71"/>
      <c r="F18" s="71">
        <v>0</v>
      </c>
      <c r="G18" s="71">
        <v>0</v>
      </c>
      <c r="H18" s="71">
        <v>0</v>
      </c>
      <c r="I18" s="71"/>
      <c r="J18" s="71">
        <v>1</v>
      </c>
      <c r="K18" s="71">
        <v>1</v>
      </c>
      <c r="L18" s="71">
        <v>0</v>
      </c>
      <c r="M18" s="71"/>
      <c r="N18" s="71">
        <v>2</v>
      </c>
      <c r="O18" s="71">
        <v>0</v>
      </c>
      <c r="P18" s="71">
        <v>2</v>
      </c>
      <c r="Q18" s="71"/>
      <c r="R18" s="71">
        <v>0</v>
      </c>
      <c r="S18" s="71">
        <v>0</v>
      </c>
      <c r="T18" s="71">
        <v>0</v>
      </c>
      <c r="U18" s="54"/>
    </row>
    <row r="19" spans="1:25" ht="15" customHeight="1" x14ac:dyDescent="0.25">
      <c r="A19" s="27">
        <v>23</v>
      </c>
      <c r="B19" s="71">
        <f t="shared" si="3"/>
        <v>4</v>
      </c>
      <c r="C19" s="71">
        <f t="shared" si="4"/>
        <v>3</v>
      </c>
      <c r="D19" s="71">
        <f t="shared" si="4"/>
        <v>1</v>
      </c>
      <c r="E19" s="71"/>
      <c r="F19" s="71">
        <v>0</v>
      </c>
      <c r="G19" s="71">
        <v>0</v>
      </c>
      <c r="H19" s="71">
        <v>0</v>
      </c>
      <c r="I19" s="71"/>
      <c r="J19" s="71">
        <v>0</v>
      </c>
      <c r="K19" s="71">
        <v>0</v>
      </c>
      <c r="L19" s="71">
        <v>0</v>
      </c>
      <c r="M19" s="71"/>
      <c r="N19" s="71">
        <v>2</v>
      </c>
      <c r="O19" s="71">
        <v>2</v>
      </c>
      <c r="P19" s="71">
        <v>0</v>
      </c>
      <c r="Q19" s="71"/>
      <c r="R19" s="71">
        <v>2</v>
      </c>
      <c r="S19" s="71">
        <v>1</v>
      </c>
      <c r="T19" s="71">
        <v>1</v>
      </c>
      <c r="U19" s="202"/>
    </row>
    <row r="20" spans="1:25" ht="15" customHeight="1" x14ac:dyDescent="0.25">
      <c r="A20" s="27">
        <v>24</v>
      </c>
      <c r="B20" s="71">
        <f t="shared" si="3"/>
        <v>5</v>
      </c>
      <c r="C20" s="71">
        <f t="shared" si="4"/>
        <v>2</v>
      </c>
      <c r="D20" s="71">
        <f t="shared" si="4"/>
        <v>3</v>
      </c>
      <c r="E20" s="71"/>
      <c r="F20" s="71">
        <v>0</v>
      </c>
      <c r="G20" s="71">
        <v>0</v>
      </c>
      <c r="H20" s="71">
        <v>0</v>
      </c>
      <c r="I20" s="71"/>
      <c r="J20" s="71">
        <v>2</v>
      </c>
      <c r="K20" s="71">
        <v>0</v>
      </c>
      <c r="L20" s="71">
        <v>2</v>
      </c>
      <c r="M20" s="71"/>
      <c r="N20" s="71">
        <v>2</v>
      </c>
      <c r="O20" s="71">
        <v>1</v>
      </c>
      <c r="P20" s="71">
        <v>1</v>
      </c>
      <c r="Q20" s="71"/>
      <c r="R20" s="71">
        <v>1</v>
      </c>
      <c r="S20" s="71">
        <v>1</v>
      </c>
      <c r="T20" s="71">
        <v>0</v>
      </c>
      <c r="U20" s="54"/>
    </row>
    <row r="21" spans="1:25" ht="15" customHeight="1" x14ac:dyDescent="0.25">
      <c r="A21" s="27" t="s">
        <v>356</v>
      </c>
      <c r="B21" s="71">
        <f t="shared" si="3"/>
        <v>15</v>
      </c>
      <c r="C21" s="71">
        <f t="shared" si="4"/>
        <v>4</v>
      </c>
      <c r="D21" s="71">
        <f t="shared" si="4"/>
        <v>11</v>
      </c>
      <c r="E21" s="71"/>
      <c r="F21" s="71">
        <v>3</v>
      </c>
      <c r="G21" s="71">
        <v>0</v>
      </c>
      <c r="H21" s="71">
        <v>3</v>
      </c>
      <c r="I21" s="71"/>
      <c r="J21" s="71">
        <v>4</v>
      </c>
      <c r="K21" s="71">
        <v>2</v>
      </c>
      <c r="L21" s="71">
        <v>2</v>
      </c>
      <c r="M21" s="71"/>
      <c r="N21" s="71">
        <v>6</v>
      </c>
      <c r="O21" s="71">
        <v>1</v>
      </c>
      <c r="P21" s="71">
        <v>5</v>
      </c>
      <c r="Q21" s="71"/>
      <c r="R21" s="71">
        <v>2</v>
      </c>
      <c r="S21" s="71">
        <v>1</v>
      </c>
      <c r="T21" s="71">
        <v>1</v>
      </c>
      <c r="U21" s="54"/>
    </row>
    <row r="22" spans="1:25" ht="15" customHeight="1" x14ac:dyDescent="0.25">
      <c r="A22" s="27" t="s">
        <v>357</v>
      </c>
      <c r="B22" s="71">
        <f t="shared" si="3"/>
        <v>19</v>
      </c>
      <c r="C22" s="71">
        <f t="shared" si="4"/>
        <v>7</v>
      </c>
      <c r="D22" s="71">
        <f t="shared" si="4"/>
        <v>12</v>
      </c>
      <c r="E22" s="71"/>
      <c r="F22" s="71">
        <v>4</v>
      </c>
      <c r="G22" s="71">
        <v>2</v>
      </c>
      <c r="H22" s="71">
        <v>2</v>
      </c>
      <c r="I22" s="71"/>
      <c r="J22" s="71">
        <v>1</v>
      </c>
      <c r="K22" s="71">
        <v>0</v>
      </c>
      <c r="L22" s="71">
        <v>1</v>
      </c>
      <c r="M22" s="71"/>
      <c r="N22" s="71">
        <v>6</v>
      </c>
      <c r="O22" s="71">
        <v>2</v>
      </c>
      <c r="P22" s="71">
        <v>4</v>
      </c>
      <c r="Q22" s="71"/>
      <c r="R22" s="71">
        <v>8</v>
      </c>
      <c r="S22" s="71">
        <v>3</v>
      </c>
      <c r="T22" s="71">
        <v>5</v>
      </c>
      <c r="U22" s="54"/>
    </row>
    <row r="23" spans="1:25" ht="15" customHeight="1" x14ac:dyDescent="0.25">
      <c r="A23" s="27" t="s">
        <v>358</v>
      </c>
      <c r="B23" s="71">
        <f t="shared" si="3"/>
        <v>47</v>
      </c>
      <c r="C23" s="71">
        <f t="shared" si="4"/>
        <v>14</v>
      </c>
      <c r="D23" s="71">
        <f t="shared" si="4"/>
        <v>33</v>
      </c>
      <c r="E23" s="71"/>
      <c r="F23" s="71">
        <v>8</v>
      </c>
      <c r="G23" s="71">
        <v>4</v>
      </c>
      <c r="H23" s="71">
        <v>4</v>
      </c>
      <c r="I23" s="71"/>
      <c r="J23" s="71">
        <v>9</v>
      </c>
      <c r="K23" s="71">
        <v>4</v>
      </c>
      <c r="L23" s="71">
        <v>5</v>
      </c>
      <c r="M23" s="71"/>
      <c r="N23" s="71">
        <v>12</v>
      </c>
      <c r="O23" s="71">
        <v>2</v>
      </c>
      <c r="P23" s="71">
        <v>10</v>
      </c>
      <c r="Q23" s="71"/>
      <c r="R23" s="71">
        <v>18</v>
      </c>
      <c r="S23" s="71">
        <v>4</v>
      </c>
      <c r="T23" s="71">
        <v>14</v>
      </c>
      <c r="U23" s="202"/>
    </row>
    <row r="24" spans="1:25" ht="15" customHeight="1" x14ac:dyDescent="0.25">
      <c r="A24" s="27" t="s">
        <v>359</v>
      </c>
      <c r="B24" s="71">
        <f t="shared" si="3"/>
        <v>42</v>
      </c>
      <c r="C24" s="71">
        <f t="shared" si="4"/>
        <v>14</v>
      </c>
      <c r="D24" s="71">
        <f t="shared" si="4"/>
        <v>28</v>
      </c>
      <c r="E24" s="71"/>
      <c r="F24" s="71">
        <v>4</v>
      </c>
      <c r="G24" s="71">
        <v>2</v>
      </c>
      <c r="H24" s="71">
        <v>2</v>
      </c>
      <c r="I24" s="71"/>
      <c r="J24" s="71">
        <v>12</v>
      </c>
      <c r="K24" s="71">
        <v>4</v>
      </c>
      <c r="L24" s="71">
        <v>8</v>
      </c>
      <c r="M24" s="71"/>
      <c r="N24" s="71">
        <v>10</v>
      </c>
      <c r="O24" s="71">
        <v>4</v>
      </c>
      <c r="P24" s="71">
        <v>6</v>
      </c>
      <c r="Q24" s="71"/>
      <c r="R24" s="71">
        <v>16</v>
      </c>
      <c r="S24" s="71">
        <v>4</v>
      </c>
      <c r="T24" s="71">
        <v>12</v>
      </c>
      <c r="U24" s="54"/>
    </row>
    <row r="25" spans="1:25" ht="15" customHeight="1" x14ac:dyDescent="0.25">
      <c r="A25" s="27" t="s">
        <v>360</v>
      </c>
      <c r="B25" s="71">
        <f t="shared" si="3"/>
        <v>30</v>
      </c>
      <c r="C25" s="71">
        <f t="shared" si="4"/>
        <v>4</v>
      </c>
      <c r="D25" s="71">
        <f t="shared" si="4"/>
        <v>26</v>
      </c>
      <c r="E25" s="71"/>
      <c r="F25" s="71">
        <v>4</v>
      </c>
      <c r="G25" s="71">
        <v>0</v>
      </c>
      <c r="H25" s="71">
        <v>4</v>
      </c>
      <c r="I25" s="71"/>
      <c r="J25" s="71">
        <v>5</v>
      </c>
      <c r="K25" s="71">
        <v>0</v>
      </c>
      <c r="L25" s="71">
        <v>5</v>
      </c>
      <c r="M25" s="71"/>
      <c r="N25" s="71">
        <v>10</v>
      </c>
      <c r="O25" s="71">
        <v>1</v>
      </c>
      <c r="P25" s="71">
        <v>9</v>
      </c>
      <c r="Q25" s="71"/>
      <c r="R25" s="71">
        <v>11</v>
      </c>
      <c r="S25" s="71">
        <v>3</v>
      </c>
      <c r="T25" s="71">
        <v>8</v>
      </c>
      <c r="U25" s="54"/>
    </row>
    <row r="26" spans="1:25" ht="15" customHeight="1" thickBot="1" x14ac:dyDescent="0.3">
      <c r="A26" s="27" t="s">
        <v>361</v>
      </c>
      <c r="B26" s="71">
        <f t="shared" si="3"/>
        <v>64</v>
      </c>
      <c r="C26" s="71">
        <f t="shared" si="4"/>
        <v>12</v>
      </c>
      <c r="D26" s="71">
        <f t="shared" si="4"/>
        <v>52</v>
      </c>
      <c r="E26" s="71"/>
      <c r="F26" s="71">
        <v>11</v>
      </c>
      <c r="G26" s="71">
        <v>2</v>
      </c>
      <c r="H26" s="71">
        <v>9</v>
      </c>
      <c r="I26" s="71"/>
      <c r="J26" s="71">
        <v>21</v>
      </c>
      <c r="K26" s="71">
        <v>5</v>
      </c>
      <c r="L26" s="71">
        <v>16</v>
      </c>
      <c r="M26" s="71"/>
      <c r="N26" s="71">
        <v>15</v>
      </c>
      <c r="O26" s="71">
        <v>3</v>
      </c>
      <c r="P26" s="71">
        <v>12</v>
      </c>
      <c r="Q26" s="71"/>
      <c r="R26" s="71">
        <v>17</v>
      </c>
      <c r="S26" s="71">
        <v>2</v>
      </c>
      <c r="T26" s="71">
        <v>15</v>
      </c>
      <c r="U26" s="54"/>
    </row>
    <row r="27" spans="1:25" ht="15" customHeight="1" x14ac:dyDescent="0.25">
      <c r="A27" s="445" t="s">
        <v>965</v>
      </c>
      <c r="B27" s="445"/>
      <c r="C27" s="445"/>
      <c r="D27" s="445"/>
      <c r="E27" s="445"/>
      <c r="F27" s="445"/>
      <c r="G27" s="445"/>
      <c r="H27" s="445"/>
      <c r="I27" s="445"/>
      <c r="J27" s="445"/>
      <c r="K27" s="445"/>
      <c r="L27" s="445"/>
      <c r="M27" s="445"/>
      <c r="N27" s="445"/>
      <c r="O27" s="445"/>
      <c r="P27" s="445"/>
      <c r="Q27" s="445"/>
      <c r="R27" s="445"/>
      <c r="S27" s="445"/>
      <c r="T27" s="445"/>
      <c r="U27" s="54"/>
    </row>
    <row r="28" spans="1:25" ht="15" customHeight="1" x14ac:dyDescent="0.25">
      <c r="A28" s="446"/>
      <c r="B28" s="446"/>
      <c r="C28" s="446"/>
      <c r="D28" s="446"/>
      <c r="E28" s="446"/>
      <c r="F28" s="446"/>
      <c r="G28" s="446"/>
      <c r="H28" s="446"/>
      <c r="I28" s="446"/>
      <c r="J28" s="446"/>
      <c r="K28" s="446"/>
      <c r="L28" s="446"/>
      <c r="M28" s="446"/>
      <c r="N28" s="446"/>
      <c r="O28" s="446"/>
      <c r="P28" s="446"/>
      <c r="Q28" s="446"/>
      <c r="R28" s="446"/>
      <c r="S28" s="446"/>
      <c r="T28" s="446"/>
      <c r="U28" s="54"/>
    </row>
    <row r="29" spans="1:25" s="8" customFormat="1" ht="15" customHeight="1" x14ac:dyDescent="0.25">
      <c r="A29" s="6" t="s">
        <v>362</v>
      </c>
      <c r="U29" s="54"/>
      <c r="Y29" s="60"/>
    </row>
    <row r="30" spans="1:25" s="8" customFormat="1" x14ac:dyDescent="0.25">
      <c r="A30" s="159" t="s">
        <v>339</v>
      </c>
      <c r="U30" s="54"/>
      <c r="Y30" s="60"/>
    </row>
    <row r="31" spans="1:25" s="8" customFormat="1" x14ac:dyDescent="0.25">
      <c r="A31" s="159" t="s">
        <v>340</v>
      </c>
      <c r="U31" s="54"/>
      <c r="Y31" s="60"/>
    </row>
    <row r="32" spans="1:25" x14ac:dyDescent="0.25">
      <c r="U32" s="54"/>
    </row>
    <row r="33" spans="21:21" x14ac:dyDescent="0.25">
      <c r="U33" s="54"/>
    </row>
    <row r="34" spans="21:21" x14ac:dyDescent="0.25">
      <c r="U34" s="54"/>
    </row>
    <row r="35" spans="21:21" x14ac:dyDescent="0.25">
      <c r="U35" s="54"/>
    </row>
    <row r="36" spans="21:21" x14ac:dyDescent="0.25">
      <c r="U36" s="54"/>
    </row>
    <row r="37" spans="21:21" x14ac:dyDescent="0.25">
      <c r="U37" s="54"/>
    </row>
    <row r="38" spans="21:21" x14ac:dyDescent="0.25">
      <c r="U38" s="54"/>
    </row>
    <row r="39" spans="21:21" x14ac:dyDescent="0.25">
      <c r="U39" s="54"/>
    </row>
    <row r="40" spans="21:21" x14ac:dyDescent="0.25">
      <c r="U40" s="54"/>
    </row>
    <row r="41" spans="21:21" x14ac:dyDescent="0.25">
      <c r="U41" s="202"/>
    </row>
    <row r="42" spans="21:21" x14ac:dyDescent="0.25">
      <c r="U42" s="54"/>
    </row>
    <row r="43" spans="21:21" x14ac:dyDescent="0.25">
      <c r="U43" s="54"/>
    </row>
    <row r="44" spans="21:21" x14ac:dyDescent="0.25">
      <c r="U44" s="54"/>
    </row>
  </sheetData>
  <mergeCells count="12">
    <mergeCell ref="A1:T1"/>
    <mergeCell ref="A2:T2"/>
    <mergeCell ref="A3:T3"/>
    <mergeCell ref="A27:T28"/>
    <mergeCell ref="A4:T4"/>
    <mergeCell ref="A5:T5"/>
    <mergeCell ref="A6:A7"/>
    <mergeCell ref="B6:D6"/>
    <mergeCell ref="F6:H6"/>
    <mergeCell ref="J6:L6"/>
    <mergeCell ref="N6:P6"/>
    <mergeCell ref="R6:T6"/>
  </mergeCells>
  <hyperlinks>
    <hyperlink ref="U2" location="Contenido!A1" display="Contenido" xr:uid="{65D7C1D7-6500-445D-802E-035A95351243}"/>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4999A-0E4A-4151-B6D8-D2D22C5862E9}">
  <sheetPr codeName="Hoja45">
    <tabColor rgb="FFAFCAFF"/>
    <pageSetUpPr fitToPage="1"/>
  </sheetPr>
  <dimension ref="A1:AN44"/>
  <sheetViews>
    <sheetView showGridLines="0" showOutlineSymbols="0" showWhiteSpace="0" workbookViewId="0">
      <selection activeCell="C35" sqref="C35"/>
    </sheetView>
  </sheetViews>
  <sheetFormatPr baseColWidth="10" defaultColWidth="11" defaultRowHeight="13" x14ac:dyDescent="0.25"/>
  <cols>
    <col min="1" max="1" width="38.33203125" style="161" customWidth="1"/>
    <col min="2" max="4" width="8" style="55" customWidth="1"/>
    <col min="5" max="5" width="1.75" style="55" customWidth="1"/>
    <col min="6" max="8" width="8" style="55" customWidth="1"/>
    <col min="9" max="9" width="1.75" style="55" customWidth="1"/>
    <col min="10" max="12" width="8" style="55" customWidth="1"/>
    <col min="13" max="13" width="11" style="60"/>
    <col min="14" max="14" width="6.33203125" style="8" customWidth="1"/>
    <col min="15" max="16384" width="11" style="8"/>
  </cols>
  <sheetData>
    <row r="1" spans="1:40" ht="15" customHeight="1" x14ac:dyDescent="0.25">
      <c r="A1" s="436" t="s">
        <v>371</v>
      </c>
      <c r="B1" s="436"/>
      <c r="C1" s="436"/>
      <c r="D1" s="436"/>
      <c r="E1" s="436"/>
      <c r="F1" s="436"/>
      <c r="G1" s="436"/>
      <c r="H1" s="436"/>
      <c r="I1" s="436"/>
      <c r="J1" s="436"/>
      <c r="K1" s="436"/>
      <c r="L1" s="436"/>
      <c r="M1" s="19"/>
    </row>
    <row r="2" spans="1:40" ht="15" customHeight="1" x14ac:dyDescent="0.25">
      <c r="A2" s="437" t="s">
        <v>1079</v>
      </c>
      <c r="B2" s="437"/>
      <c r="C2" s="437"/>
      <c r="D2" s="437"/>
      <c r="E2" s="437"/>
      <c r="F2" s="437"/>
      <c r="G2" s="437"/>
      <c r="H2" s="437"/>
      <c r="I2" s="437"/>
      <c r="J2" s="437"/>
      <c r="K2" s="437"/>
      <c r="L2" s="437"/>
      <c r="M2" s="91" t="s">
        <v>0</v>
      </c>
    </row>
    <row r="3" spans="1:40" ht="15" customHeight="1" x14ac:dyDescent="0.25">
      <c r="A3" s="437" t="s">
        <v>372</v>
      </c>
      <c r="B3" s="437"/>
      <c r="C3" s="437"/>
      <c r="D3" s="437"/>
      <c r="E3" s="437"/>
      <c r="F3" s="437"/>
      <c r="G3" s="437"/>
      <c r="H3" s="437"/>
      <c r="I3" s="437"/>
      <c r="J3" s="437"/>
      <c r="K3" s="437"/>
      <c r="L3" s="437"/>
      <c r="M3" s="19"/>
    </row>
    <row r="4" spans="1:40" ht="14.5" x14ac:dyDescent="0.25">
      <c r="A4" s="437" t="s">
        <v>373</v>
      </c>
      <c r="B4" s="437"/>
      <c r="C4" s="437"/>
      <c r="D4" s="437"/>
      <c r="E4" s="437"/>
      <c r="F4" s="437"/>
      <c r="G4" s="437"/>
      <c r="H4" s="437"/>
      <c r="I4" s="437"/>
      <c r="J4" s="437"/>
      <c r="K4" s="437"/>
      <c r="L4" s="437"/>
    </row>
    <row r="5" spans="1:40" ht="14.5" x14ac:dyDescent="0.25">
      <c r="A5" s="437" t="s">
        <v>900</v>
      </c>
      <c r="B5" s="437"/>
      <c r="C5" s="437"/>
      <c r="D5" s="437"/>
      <c r="E5" s="437"/>
      <c r="F5" s="437"/>
      <c r="G5" s="437"/>
      <c r="H5" s="437"/>
      <c r="I5" s="437"/>
      <c r="J5" s="437"/>
      <c r="K5" s="437"/>
      <c r="L5" s="437"/>
      <c r="M5" s="5"/>
    </row>
    <row r="6" spans="1:40" ht="14.5" x14ac:dyDescent="0.25">
      <c r="A6" s="436" t="s">
        <v>909</v>
      </c>
      <c r="B6" s="436"/>
      <c r="C6" s="436"/>
      <c r="D6" s="436"/>
      <c r="E6" s="436"/>
      <c r="F6" s="436"/>
      <c r="G6" s="436"/>
      <c r="H6" s="436"/>
      <c r="I6" s="436"/>
      <c r="J6" s="436"/>
      <c r="K6" s="436"/>
      <c r="L6" s="436"/>
      <c r="M6" s="5"/>
    </row>
    <row r="7" spans="1:40" s="6" customFormat="1" ht="29.25" customHeight="1" x14ac:dyDescent="0.25">
      <c r="A7" s="438" t="s">
        <v>374</v>
      </c>
      <c r="B7" s="448" t="s">
        <v>375</v>
      </c>
      <c r="C7" s="448"/>
      <c r="D7" s="448"/>
      <c r="E7" s="121"/>
      <c r="F7" s="448" t="s">
        <v>376</v>
      </c>
      <c r="G7" s="448"/>
      <c r="H7" s="448"/>
      <c r="I7" s="121"/>
      <c r="J7" s="449" t="s">
        <v>377</v>
      </c>
      <c r="K7" s="449"/>
      <c r="L7" s="449"/>
      <c r="M7" s="60"/>
    </row>
    <row r="8" spans="1:40" s="6" customFormat="1" ht="18.649999999999999" customHeight="1" x14ac:dyDescent="0.25">
      <c r="A8" s="438"/>
      <c r="B8" s="112" t="s">
        <v>188</v>
      </c>
      <c r="C8" s="112" t="s">
        <v>258</v>
      </c>
      <c r="D8" s="112" t="s">
        <v>259</v>
      </c>
      <c r="E8" s="113"/>
      <c r="F8" s="112" t="s">
        <v>188</v>
      </c>
      <c r="G8" s="112" t="s">
        <v>258</v>
      </c>
      <c r="H8" s="112" t="s">
        <v>259</v>
      </c>
      <c r="I8" s="113"/>
      <c r="J8" s="112" t="s">
        <v>188</v>
      </c>
      <c r="K8" s="112" t="s">
        <v>258</v>
      </c>
      <c r="L8" s="112" t="s">
        <v>259</v>
      </c>
      <c r="M8" s="5"/>
    </row>
    <row r="9" spans="1:40" s="6" customFormat="1" x14ac:dyDescent="0.25">
      <c r="A9" s="161"/>
      <c r="B9" s="162"/>
      <c r="C9" s="162"/>
      <c r="D9" s="162"/>
      <c r="E9" s="162"/>
      <c r="F9" s="162"/>
      <c r="G9" s="162"/>
      <c r="H9" s="162"/>
      <c r="I9" s="162"/>
      <c r="J9" s="162"/>
      <c r="K9" s="162"/>
      <c r="L9" s="162"/>
      <c r="M9" s="5"/>
    </row>
    <row r="10" spans="1:40" s="86" customFormat="1" ht="15.75" customHeight="1" x14ac:dyDescent="0.25">
      <c r="A10" s="157" t="s">
        <v>188</v>
      </c>
      <c r="B10" s="70">
        <f>SUM(B11:B17)</f>
        <v>39</v>
      </c>
      <c r="C10" s="70">
        <f>SUM(C11:C17)</f>
        <v>17</v>
      </c>
      <c r="D10" s="70">
        <f>SUM(D11:D17)</f>
        <v>22</v>
      </c>
      <c r="E10" s="70"/>
      <c r="F10" s="70">
        <f>SUM(F11:F17)</f>
        <v>15</v>
      </c>
      <c r="G10" s="70">
        <f>SUM(G11:G17)</f>
        <v>8</v>
      </c>
      <c r="H10" s="70">
        <f>SUM(H11:H17)</f>
        <v>7</v>
      </c>
      <c r="I10" s="70"/>
      <c r="J10" s="70">
        <f>SUM(J11:J17)</f>
        <v>5</v>
      </c>
      <c r="K10" s="70">
        <f>SUM(K11:K17)</f>
        <v>2</v>
      </c>
      <c r="L10" s="70">
        <f>SUM(L11:L17)</f>
        <v>3</v>
      </c>
      <c r="M10" s="5"/>
      <c r="N10" s="25"/>
      <c r="O10" s="25"/>
      <c r="P10" s="25"/>
      <c r="Q10" s="25"/>
      <c r="R10" s="25"/>
      <c r="S10" s="25"/>
      <c r="T10" s="25"/>
      <c r="U10" s="25"/>
      <c r="V10" s="25"/>
      <c r="W10" s="25"/>
      <c r="X10" s="25"/>
      <c r="Y10" s="25"/>
      <c r="Z10" s="25"/>
      <c r="AA10" s="25"/>
      <c r="AB10" s="25"/>
      <c r="AC10" s="251"/>
      <c r="AD10" s="251"/>
      <c r="AE10" s="251"/>
      <c r="AF10" s="251"/>
      <c r="AG10" s="251"/>
      <c r="AH10" s="251"/>
      <c r="AI10" s="251"/>
      <c r="AJ10" s="251"/>
      <c r="AK10" s="251"/>
      <c r="AL10" s="251"/>
      <c r="AM10" s="251"/>
      <c r="AN10" s="251"/>
    </row>
    <row r="11" spans="1:40" s="4" customFormat="1" ht="14.25" customHeight="1" x14ac:dyDescent="0.25">
      <c r="A11" s="348" t="s">
        <v>378</v>
      </c>
      <c r="B11" s="71">
        <v>4</v>
      </c>
      <c r="C11" s="71">
        <v>1</v>
      </c>
      <c r="D11" s="71">
        <v>3</v>
      </c>
      <c r="E11" s="85"/>
      <c r="F11" s="71">
        <v>1</v>
      </c>
      <c r="G11" s="71">
        <v>0</v>
      </c>
      <c r="H11" s="71">
        <v>1</v>
      </c>
      <c r="I11" s="85"/>
      <c r="J11" s="71">
        <v>2</v>
      </c>
      <c r="K11" s="71">
        <v>1</v>
      </c>
      <c r="L11" s="71">
        <v>1</v>
      </c>
      <c r="M11" s="60"/>
      <c r="N11" s="167"/>
      <c r="O11" s="167"/>
      <c r="P11" s="167"/>
      <c r="Q11" s="167"/>
      <c r="R11" s="167"/>
      <c r="S11" s="167"/>
      <c r="T11" s="167"/>
      <c r="U11" s="167"/>
      <c r="V11" s="167"/>
      <c r="W11" s="167"/>
      <c r="X11" s="167"/>
      <c r="Y11" s="167"/>
      <c r="Z11" s="167"/>
      <c r="AA11" s="167"/>
      <c r="AB11" s="167"/>
      <c r="AC11" s="58"/>
      <c r="AD11" s="58"/>
      <c r="AE11" s="58"/>
      <c r="AF11" s="58"/>
      <c r="AG11" s="58"/>
      <c r="AH11" s="58"/>
      <c r="AI11" s="58"/>
      <c r="AJ11" s="58"/>
      <c r="AK11" s="58"/>
      <c r="AL11" s="58"/>
      <c r="AM11" s="58"/>
      <c r="AN11" s="58"/>
    </row>
    <row r="12" spans="1:40" s="4" customFormat="1" ht="14.25" customHeight="1" x14ac:dyDescent="0.25">
      <c r="A12" s="348" t="s">
        <v>542</v>
      </c>
      <c r="B12" s="71">
        <v>6</v>
      </c>
      <c r="C12" s="71">
        <v>3</v>
      </c>
      <c r="D12" s="71">
        <v>3</v>
      </c>
      <c r="E12" s="85"/>
      <c r="F12" s="71">
        <v>4</v>
      </c>
      <c r="G12" s="71">
        <v>3</v>
      </c>
      <c r="H12" s="71">
        <v>1</v>
      </c>
      <c r="I12" s="85"/>
      <c r="J12" s="71">
        <v>2</v>
      </c>
      <c r="K12" s="71">
        <v>1</v>
      </c>
      <c r="L12" s="71">
        <v>1</v>
      </c>
      <c r="M12" s="60"/>
      <c r="N12" s="167"/>
      <c r="O12" s="167"/>
      <c r="P12" s="167"/>
      <c r="Q12" s="167"/>
      <c r="R12" s="167"/>
      <c r="S12" s="167"/>
      <c r="T12" s="167"/>
      <c r="U12" s="167"/>
      <c r="V12" s="167"/>
      <c r="W12" s="167"/>
      <c r="X12" s="167"/>
      <c r="Y12" s="167"/>
      <c r="Z12" s="167"/>
      <c r="AA12" s="167"/>
      <c r="AB12" s="167"/>
      <c r="AC12" s="58"/>
      <c r="AD12" s="58"/>
      <c r="AE12" s="58"/>
      <c r="AF12" s="58"/>
      <c r="AG12" s="58"/>
      <c r="AH12" s="58"/>
      <c r="AI12" s="58"/>
      <c r="AJ12" s="58"/>
      <c r="AK12" s="58"/>
      <c r="AL12" s="58"/>
      <c r="AM12" s="58"/>
      <c r="AN12" s="58"/>
    </row>
    <row r="13" spans="1:40" s="4" customFormat="1" ht="14.25" customHeight="1" x14ac:dyDescent="0.25">
      <c r="A13" s="348" t="s">
        <v>379</v>
      </c>
      <c r="B13" s="71">
        <v>17</v>
      </c>
      <c r="C13" s="71">
        <v>8</v>
      </c>
      <c r="D13" s="71">
        <v>9</v>
      </c>
      <c r="E13" s="85"/>
      <c r="F13" s="71">
        <v>8</v>
      </c>
      <c r="G13" s="71">
        <v>4</v>
      </c>
      <c r="H13" s="71">
        <v>4</v>
      </c>
      <c r="I13" s="85"/>
      <c r="J13" s="71">
        <v>1</v>
      </c>
      <c r="K13" s="71">
        <v>0</v>
      </c>
      <c r="L13" s="71">
        <v>1</v>
      </c>
      <c r="M13" s="60"/>
      <c r="N13" s="167"/>
      <c r="O13" s="167"/>
      <c r="P13" s="167"/>
      <c r="Q13" s="167"/>
      <c r="R13" s="167"/>
      <c r="S13" s="167"/>
      <c r="T13" s="167"/>
      <c r="U13" s="167"/>
      <c r="V13" s="167"/>
      <c r="W13" s="167"/>
      <c r="X13" s="167"/>
      <c r="Y13" s="167"/>
      <c r="Z13" s="167"/>
      <c r="AA13" s="167"/>
      <c r="AB13" s="167"/>
      <c r="AC13" s="58"/>
      <c r="AD13" s="58"/>
      <c r="AE13" s="58"/>
      <c r="AF13" s="58"/>
      <c r="AG13" s="58"/>
      <c r="AH13" s="58"/>
      <c r="AI13" s="58"/>
      <c r="AJ13" s="58"/>
      <c r="AK13" s="58"/>
      <c r="AL13" s="58"/>
      <c r="AM13" s="58"/>
      <c r="AN13" s="58"/>
    </row>
    <row r="14" spans="1:40" s="4" customFormat="1" ht="14.25" customHeight="1" x14ac:dyDescent="0.25">
      <c r="A14" s="348" t="s">
        <v>659</v>
      </c>
      <c r="B14" s="71">
        <v>1</v>
      </c>
      <c r="C14" s="71">
        <v>1</v>
      </c>
      <c r="D14" s="71">
        <v>0</v>
      </c>
      <c r="E14" s="85"/>
      <c r="F14" s="71">
        <v>0</v>
      </c>
      <c r="G14" s="71">
        <v>0</v>
      </c>
      <c r="H14" s="71">
        <v>0</v>
      </c>
      <c r="I14" s="85"/>
      <c r="J14" s="71">
        <v>0</v>
      </c>
      <c r="K14" s="71">
        <v>0</v>
      </c>
      <c r="L14" s="71">
        <v>0</v>
      </c>
      <c r="M14" s="54"/>
      <c r="N14" s="167"/>
      <c r="O14" s="167"/>
      <c r="P14" s="167"/>
      <c r="Q14" s="167"/>
      <c r="R14" s="167"/>
      <c r="S14" s="167"/>
      <c r="T14" s="167"/>
      <c r="U14" s="167"/>
      <c r="V14" s="167"/>
      <c r="W14" s="167"/>
      <c r="X14" s="167"/>
      <c r="Y14" s="167"/>
      <c r="Z14" s="167"/>
      <c r="AA14" s="167"/>
      <c r="AB14" s="167"/>
      <c r="AC14" s="58"/>
      <c r="AD14" s="58"/>
      <c r="AE14" s="58"/>
      <c r="AF14" s="58"/>
      <c r="AG14" s="58"/>
      <c r="AH14" s="58"/>
      <c r="AI14" s="58"/>
      <c r="AJ14" s="58"/>
      <c r="AK14" s="58"/>
      <c r="AL14" s="58"/>
      <c r="AM14" s="58"/>
      <c r="AN14" s="58"/>
    </row>
    <row r="15" spans="1:40" s="4" customFormat="1" ht="14.25" customHeight="1" x14ac:dyDescent="0.25">
      <c r="A15" s="27" t="s">
        <v>941</v>
      </c>
      <c r="B15" s="71">
        <v>1</v>
      </c>
      <c r="C15" s="71">
        <v>0</v>
      </c>
      <c r="D15" s="71">
        <v>1</v>
      </c>
      <c r="E15" s="71"/>
      <c r="F15" s="71">
        <v>0</v>
      </c>
      <c r="G15" s="71">
        <v>0</v>
      </c>
      <c r="H15" s="71">
        <v>0</v>
      </c>
      <c r="I15" s="71"/>
      <c r="J15" s="71">
        <v>0</v>
      </c>
      <c r="K15" s="71">
        <v>0</v>
      </c>
      <c r="L15" s="71">
        <v>0</v>
      </c>
      <c r="M15" s="54"/>
      <c r="N15" s="7"/>
      <c r="O15" s="7"/>
      <c r="P15" s="7"/>
      <c r="Q15" s="7"/>
      <c r="R15" s="7"/>
      <c r="S15" s="7"/>
      <c r="T15" s="7"/>
      <c r="U15" s="7"/>
      <c r="V15" s="7"/>
      <c r="W15" s="7"/>
      <c r="X15" s="7"/>
      <c r="Y15" s="7"/>
      <c r="Z15" s="7"/>
      <c r="AA15" s="7"/>
      <c r="AB15" s="7"/>
      <c r="AC15" s="58"/>
      <c r="AD15" s="58"/>
      <c r="AE15" s="58"/>
      <c r="AF15" s="58"/>
      <c r="AG15" s="58"/>
      <c r="AH15" s="58"/>
      <c r="AI15" s="58"/>
      <c r="AJ15" s="58"/>
      <c r="AK15" s="58"/>
      <c r="AL15" s="58"/>
      <c r="AM15" s="58"/>
      <c r="AN15" s="58"/>
    </row>
    <row r="16" spans="1:40" s="4" customFormat="1" ht="14.25" customHeight="1" x14ac:dyDescent="0.25">
      <c r="A16" s="27" t="s">
        <v>944</v>
      </c>
      <c r="B16" s="71">
        <v>8</v>
      </c>
      <c r="C16" s="71">
        <v>3</v>
      </c>
      <c r="D16" s="71">
        <v>5</v>
      </c>
      <c r="E16" s="71"/>
      <c r="F16" s="71">
        <v>0</v>
      </c>
      <c r="G16" s="71">
        <v>0</v>
      </c>
      <c r="H16" s="71">
        <v>0</v>
      </c>
      <c r="I16" s="71"/>
      <c r="J16" s="71">
        <v>0</v>
      </c>
      <c r="K16" s="71">
        <v>0</v>
      </c>
      <c r="L16" s="71">
        <v>0</v>
      </c>
      <c r="M16" s="54"/>
      <c r="N16" s="7"/>
      <c r="O16" s="7"/>
      <c r="P16" s="7"/>
      <c r="Q16" s="7"/>
      <c r="R16" s="7"/>
      <c r="S16" s="7"/>
      <c r="T16" s="7"/>
      <c r="U16" s="7"/>
      <c r="V16" s="7"/>
      <c r="W16" s="7"/>
      <c r="X16" s="7"/>
      <c r="Y16" s="7"/>
      <c r="Z16" s="7"/>
      <c r="AA16" s="7"/>
      <c r="AB16" s="7"/>
      <c r="AC16" s="58"/>
      <c r="AD16" s="58"/>
      <c r="AE16" s="58"/>
      <c r="AF16" s="58"/>
      <c r="AG16" s="58"/>
      <c r="AH16" s="58"/>
      <c r="AI16" s="58"/>
      <c r="AJ16" s="58"/>
      <c r="AK16" s="58"/>
      <c r="AL16" s="58"/>
      <c r="AM16" s="58"/>
      <c r="AN16" s="58"/>
    </row>
    <row r="17" spans="1:40" s="4" customFormat="1" ht="14.25" customHeight="1" thickBot="1" x14ac:dyDescent="0.3">
      <c r="A17" s="27" t="s">
        <v>603</v>
      </c>
      <c r="B17" s="71">
        <v>2</v>
      </c>
      <c r="C17" s="71">
        <v>1</v>
      </c>
      <c r="D17" s="71">
        <v>1</v>
      </c>
      <c r="E17" s="71"/>
      <c r="F17" s="71">
        <v>2</v>
      </c>
      <c r="G17" s="71">
        <v>1</v>
      </c>
      <c r="H17" s="71">
        <v>1</v>
      </c>
      <c r="I17" s="71"/>
      <c r="J17" s="71">
        <v>0</v>
      </c>
      <c r="K17" s="71">
        <v>0</v>
      </c>
      <c r="L17" s="71">
        <v>0</v>
      </c>
      <c r="M17" s="54"/>
      <c r="N17" s="7"/>
      <c r="O17" s="7"/>
      <c r="P17" s="7"/>
      <c r="Q17" s="7"/>
      <c r="R17" s="7"/>
      <c r="S17" s="7"/>
      <c r="T17" s="7"/>
      <c r="U17" s="7"/>
      <c r="V17" s="7"/>
      <c r="W17" s="7"/>
      <c r="X17" s="7"/>
      <c r="Y17" s="7"/>
      <c r="Z17" s="7"/>
      <c r="AA17" s="7"/>
      <c r="AB17" s="7"/>
      <c r="AC17" s="58"/>
      <c r="AD17" s="58"/>
      <c r="AE17" s="58"/>
      <c r="AF17" s="58"/>
      <c r="AG17" s="58"/>
      <c r="AH17" s="58"/>
      <c r="AI17" s="58"/>
      <c r="AJ17" s="58"/>
      <c r="AK17" s="58"/>
      <c r="AL17" s="58"/>
      <c r="AM17" s="58"/>
      <c r="AN17" s="58"/>
    </row>
    <row r="18" spans="1:40" x14ac:dyDescent="0.25">
      <c r="A18" s="450" t="s">
        <v>382</v>
      </c>
      <c r="B18" s="450"/>
      <c r="C18" s="450"/>
      <c r="D18" s="450"/>
      <c r="E18" s="450"/>
      <c r="F18" s="450"/>
      <c r="G18" s="450"/>
      <c r="H18" s="450"/>
      <c r="I18" s="450"/>
      <c r="J18" s="450"/>
      <c r="K18" s="450"/>
      <c r="L18" s="450"/>
      <c r="M18" s="54"/>
    </row>
    <row r="19" spans="1:40" x14ac:dyDescent="0.25">
      <c r="A19" s="447" t="s">
        <v>262</v>
      </c>
      <c r="B19" s="447"/>
      <c r="C19" s="447"/>
      <c r="D19" s="447"/>
      <c r="E19" s="447"/>
      <c r="F19" s="447"/>
      <c r="G19" s="447"/>
      <c r="H19" s="447"/>
      <c r="I19" s="447"/>
      <c r="J19" s="447"/>
      <c r="K19" s="447"/>
      <c r="L19" s="447"/>
      <c r="M19" s="202"/>
    </row>
    <row r="20" spans="1:40" x14ac:dyDescent="0.25">
      <c r="M20" s="54"/>
    </row>
    <row r="21" spans="1:40" x14ac:dyDescent="0.25">
      <c r="M21" s="54"/>
    </row>
    <row r="22" spans="1:40" x14ac:dyDescent="0.25">
      <c r="M22" s="54"/>
    </row>
    <row r="23" spans="1:40" x14ac:dyDescent="0.25">
      <c r="M23" s="202"/>
    </row>
    <row r="24" spans="1:40" x14ac:dyDescent="0.25">
      <c r="M24" s="54"/>
    </row>
    <row r="25" spans="1:40" x14ac:dyDescent="0.25">
      <c r="M25" s="54"/>
    </row>
    <row r="26" spans="1:40" x14ac:dyDescent="0.25">
      <c r="M26" s="54"/>
    </row>
    <row r="27" spans="1:40" x14ac:dyDescent="0.25">
      <c r="M27" s="54"/>
    </row>
    <row r="28" spans="1:40" x14ac:dyDescent="0.25">
      <c r="M28" s="54"/>
    </row>
    <row r="29" spans="1:40" x14ac:dyDescent="0.25">
      <c r="M29" s="54"/>
    </row>
    <row r="30" spans="1:40" x14ac:dyDescent="0.25">
      <c r="M30" s="54"/>
    </row>
    <row r="31" spans="1:40" x14ac:dyDescent="0.25">
      <c r="M31" s="54"/>
    </row>
    <row r="32" spans="1:40" x14ac:dyDescent="0.25">
      <c r="M32" s="54"/>
    </row>
    <row r="33" spans="13:13" x14ac:dyDescent="0.25">
      <c r="M33" s="54"/>
    </row>
    <row r="34" spans="13:13" x14ac:dyDescent="0.25">
      <c r="M34" s="54"/>
    </row>
    <row r="35" spans="13:13" x14ac:dyDescent="0.25">
      <c r="M35" s="54"/>
    </row>
    <row r="36" spans="13:13" x14ac:dyDescent="0.25">
      <c r="M36" s="54"/>
    </row>
    <row r="37" spans="13:13" x14ac:dyDescent="0.25">
      <c r="M37" s="54"/>
    </row>
    <row r="38" spans="13:13" x14ac:dyDescent="0.25">
      <c r="M38" s="54"/>
    </row>
    <row r="39" spans="13:13" x14ac:dyDescent="0.25">
      <c r="M39" s="54"/>
    </row>
    <row r="40" spans="13:13" x14ac:dyDescent="0.25">
      <c r="M40" s="54"/>
    </row>
    <row r="41" spans="13:13" x14ac:dyDescent="0.25">
      <c r="M41" s="202"/>
    </row>
    <row r="42" spans="13:13" x14ac:dyDescent="0.25">
      <c r="M42" s="54"/>
    </row>
    <row r="43" spans="13:13" x14ac:dyDescent="0.25">
      <c r="M43" s="54"/>
    </row>
    <row r="44" spans="13:13" x14ac:dyDescent="0.25">
      <c r="M44" s="54"/>
    </row>
  </sheetData>
  <mergeCells count="12">
    <mergeCell ref="A6:L6"/>
    <mergeCell ref="A1:L1"/>
    <mergeCell ref="A2:L2"/>
    <mergeCell ref="A3:L3"/>
    <mergeCell ref="A4:L4"/>
    <mergeCell ref="A5:L5"/>
    <mergeCell ref="A19:L19"/>
    <mergeCell ref="A7:A8"/>
    <mergeCell ref="B7:D7"/>
    <mergeCell ref="F7:H7"/>
    <mergeCell ref="J7:L7"/>
    <mergeCell ref="A18:L18"/>
  </mergeCells>
  <conditionalFormatting sqref="B10:AB10 E15:E17 I15:I17 M15:AB17">
    <cfRule type="cellIs" dxfId="247" priority="2" operator="equal">
      <formula>0</formula>
    </cfRule>
  </conditionalFormatting>
  <hyperlinks>
    <hyperlink ref="M2" location="Contenido!A1" display="Contenido" xr:uid="{4DB780AD-7848-46B7-80CB-6EB66801F1FC}"/>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7A07-C7BC-4815-B4C0-77A72E0997D8}">
  <sheetPr codeName="Hoja46">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60"/>
    </row>
    <row r="2" spans="1:12" ht="15" customHeight="1" x14ac:dyDescent="0.25">
      <c r="L2" s="91" t="s">
        <v>0</v>
      </c>
    </row>
    <row r="3" spans="1:12" ht="15" customHeight="1" x14ac:dyDescent="0.25">
      <c r="B3" s="404" t="s">
        <v>383</v>
      </c>
      <c r="C3" s="405"/>
      <c r="D3" s="405"/>
      <c r="E3" s="405"/>
      <c r="F3" s="405"/>
      <c r="G3" s="405"/>
      <c r="H3" s="405"/>
      <c r="I3" s="405"/>
      <c r="J3" s="406"/>
      <c r="L3" s="60"/>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15E9B53B-19C1-4AB4-A0EA-F02A12DAC928}"/>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4C76-8C38-46D4-B780-E24FFC10A56C}">
  <sheetPr codeName="Hoja47">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4.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ol min="30" max="16384" width="11" style="8"/>
  </cols>
  <sheetData>
    <row r="1" spans="1:29" ht="15" customHeight="1" x14ac:dyDescent="0.25">
      <c r="A1" s="436" t="s">
        <v>384</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385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346</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row>
    <row r="5" spans="1:29" s="6" customFormat="1" ht="18.75" customHeight="1" x14ac:dyDescent="0.25">
      <c r="A5" s="438" t="s">
        <v>316</v>
      </c>
      <c r="B5" s="435" t="s">
        <v>188</v>
      </c>
      <c r="C5" s="435"/>
      <c r="D5" s="435"/>
      <c r="E5" s="110"/>
      <c r="F5" s="435" t="s">
        <v>230</v>
      </c>
      <c r="G5" s="435"/>
      <c r="H5" s="435"/>
      <c r="I5" s="110"/>
      <c r="J5" s="435" t="s">
        <v>231</v>
      </c>
      <c r="K5" s="435"/>
      <c r="L5" s="435"/>
      <c r="M5" s="110"/>
      <c r="N5" s="435" t="s">
        <v>232</v>
      </c>
      <c r="O5" s="435"/>
      <c r="P5" s="435"/>
      <c r="Q5" s="110"/>
      <c r="R5" s="435" t="s">
        <v>233</v>
      </c>
      <c r="S5" s="435"/>
      <c r="T5" s="435"/>
      <c r="U5" s="110"/>
      <c r="V5" s="435" t="s">
        <v>234</v>
      </c>
      <c r="W5" s="435"/>
      <c r="X5" s="435"/>
      <c r="Y5" s="110"/>
      <c r="Z5" s="435" t="s">
        <v>235</v>
      </c>
      <c r="AA5" s="435"/>
      <c r="AB5" s="435"/>
      <c r="AC5" s="5"/>
    </row>
    <row r="6" spans="1:29" s="6" customFormat="1" ht="18.75" customHeight="1" x14ac:dyDescent="0.25">
      <c r="A6" s="438"/>
      <c r="B6" s="112" t="s">
        <v>188</v>
      </c>
      <c r="C6" s="112" t="s">
        <v>258</v>
      </c>
      <c r="D6" s="112" t="s">
        <v>259</v>
      </c>
      <c r="E6" s="113"/>
      <c r="F6" s="112" t="s">
        <v>188</v>
      </c>
      <c r="G6" s="112" t="s">
        <v>258</v>
      </c>
      <c r="H6" s="112" t="s">
        <v>259</v>
      </c>
      <c r="I6" s="113"/>
      <c r="J6" s="112" t="s">
        <v>188</v>
      </c>
      <c r="K6" s="112" t="s">
        <v>258</v>
      </c>
      <c r="L6" s="112" t="s">
        <v>259</v>
      </c>
      <c r="M6" s="113"/>
      <c r="N6" s="112" t="s">
        <v>188</v>
      </c>
      <c r="O6" s="112" t="s">
        <v>258</v>
      </c>
      <c r="P6" s="112" t="s">
        <v>259</v>
      </c>
      <c r="Q6" s="113"/>
      <c r="R6" s="112" t="s">
        <v>188</v>
      </c>
      <c r="S6" s="112" t="s">
        <v>258</v>
      </c>
      <c r="T6" s="112" t="s">
        <v>259</v>
      </c>
      <c r="U6" s="113"/>
      <c r="V6" s="112" t="s">
        <v>188</v>
      </c>
      <c r="W6" s="112" t="s">
        <v>258</v>
      </c>
      <c r="X6" s="112" t="s">
        <v>259</v>
      </c>
      <c r="Y6" s="113"/>
      <c r="Z6" s="112" t="s">
        <v>188</v>
      </c>
      <c r="AA6" s="112" t="s">
        <v>258</v>
      </c>
      <c r="AB6" s="112" t="s">
        <v>259</v>
      </c>
      <c r="AC6" s="5"/>
    </row>
    <row r="7" spans="1:29" s="6" customFormat="1" ht="18.75" customHeight="1" x14ac:dyDescent="0.25">
      <c r="A7" s="161"/>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60"/>
    </row>
    <row r="8" spans="1:29" s="6" customFormat="1" x14ac:dyDescent="0.25">
      <c r="A8" s="157" t="s">
        <v>188</v>
      </c>
      <c r="B8" s="70">
        <f>SUM(B9:B11)</f>
        <v>388108</v>
      </c>
      <c r="C8" s="70">
        <f t="shared" ref="C8:D8" si="0">SUM(C9:C11)</f>
        <v>192226</v>
      </c>
      <c r="D8" s="70">
        <f t="shared" si="0"/>
        <v>195882</v>
      </c>
      <c r="E8" s="70"/>
      <c r="F8" s="70">
        <f>SUM(F9:F11)</f>
        <v>88188</v>
      </c>
      <c r="G8" s="70">
        <f t="shared" ref="G8:H8" si="1">SUM(G9:G11)</f>
        <v>45473</v>
      </c>
      <c r="H8" s="70">
        <f t="shared" si="1"/>
        <v>42715</v>
      </c>
      <c r="I8" s="70"/>
      <c r="J8" s="70">
        <f t="shared" ref="J8:L8" si="2">SUM(J9:J11)</f>
        <v>75394</v>
      </c>
      <c r="K8" s="70">
        <f t="shared" si="2"/>
        <v>37884</v>
      </c>
      <c r="L8" s="70">
        <f t="shared" si="2"/>
        <v>37510</v>
      </c>
      <c r="M8" s="70"/>
      <c r="N8" s="70">
        <f t="shared" ref="N8:P8" si="3">SUM(N9:N11)</f>
        <v>64969</v>
      </c>
      <c r="O8" s="70">
        <f t="shared" si="3"/>
        <v>32497</v>
      </c>
      <c r="P8" s="70">
        <f t="shared" si="3"/>
        <v>32472</v>
      </c>
      <c r="Q8" s="70"/>
      <c r="R8" s="70">
        <f t="shared" ref="R8:T8" si="4">SUM(R9:R11)</f>
        <v>76592</v>
      </c>
      <c r="S8" s="70">
        <f t="shared" si="4"/>
        <v>37337</v>
      </c>
      <c r="T8" s="70">
        <f t="shared" si="4"/>
        <v>39255</v>
      </c>
      <c r="U8" s="70"/>
      <c r="V8" s="70">
        <f t="shared" ref="V8:X8" si="5">SUM(V9:V11)</f>
        <v>62859</v>
      </c>
      <c r="W8" s="70">
        <f t="shared" si="5"/>
        <v>29709</v>
      </c>
      <c r="X8" s="70">
        <f t="shared" si="5"/>
        <v>33150</v>
      </c>
      <c r="Y8" s="292"/>
      <c r="Z8" s="70">
        <f t="shared" ref="Z8:AA8" si="6">SUM(Z9:Z11)</f>
        <v>20106</v>
      </c>
      <c r="AA8" s="70">
        <f t="shared" si="6"/>
        <v>9326</v>
      </c>
      <c r="AB8" s="70">
        <f>SUM(AB9:AB11)</f>
        <v>10780</v>
      </c>
      <c r="AC8" s="5"/>
    </row>
    <row r="9" spans="1:29" x14ac:dyDescent="0.25">
      <c r="A9" s="27" t="s">
        <v>255</v>
      </c>
      <c r="B9" s="71">
        <f>+F9+J9+N9+R9+V9+Z9</f>
        <v>343677</v>
      </c>
      <c r="C9" s="71">
        <f>+G9+K9+O9+S9+W9+AA9</f>
        <v>169480</v>
      </c>
      <c r="D9" s="71">
        <f>+B9-C9</f>
        <v>174197</v>
      </c>
      <c r="E9" s="71"/>
      <c r="F9" s="71">
        <f>+F14+F19</f>
        <v>78534</v>
      </c>
      <c r="G9" s="71">
        <f t="shared" ref="G9:H9" si="7">+G14+G19</f>
        <v>40464</v>
      </c>
      <c r="H9" s="71">
        <f t="shared" si="7"/>
        <v>38070</v>
      </c>
      <c r="I9" s="71"/>
      <c r="J9" s="71">
        <f>+J14+J19</f>
        <v>66296</v>
      </c>
      <c r="K9" s="71">
        <f t="shared" ref="K9:L9" si="8">+K14+K19</f>
        <v>33225</v>
      </c>
      <c r="L9" s="71">
        <f t="shared" si="8"/>
        <v>33071</v>
      </c>
      <c r="M9" s="71"/>
      <c r="N9" s="71">
        <f>+N14+N19</f>
        <v>56677</v>
      </c>
      <c r="O9" s="71">
        <f t="shared" ref="O9:P9" si="9">+O14+O19</f>
        <v>28328</v>
      </c>
      <c r="P9" s="71">
        <f t="shared" si="9"/>
        <v>28349</v>
      </c>
      <c r="Q9" s="71"/>
      <c r="R9" s="71">
        <f>+R14+R19</f>
        <v>68140</v>
      </c>
      <c r="S9" s="71">
        <f t="shared" ref="S9:T9" si="10">+S14+S19</f>
        <v>32986</v>
      </c>
      <c r="T9" s="71">
        <f t="shared" si="10"/>
        <v>35154</v>
      </c>
      <c r="U9" s="71"/>
      <c r="V9" s="71">
        <f>+V14+V19</f>
        <v>55095</v>
      </c>
      <c r="W9" s="71">
        <f t="shared" ref="W9:X9" si="11">+W14+W19</f>
        <v>25774</v>
      </c>
      <c r="X9" s="71">
        <f t="shared" si="11"/>
        <v>29321</v>
      </c>
      <c r="Y9" s="189"/>
      <c r="Z9" s="71">
        <f>+Z14+Z19</f>
        <v>18935</v>
      </c>
      <c r="AA9" s="71">
        <f t="shared" ref="AA9:AB9" si="12">+AA14+AA19</f>
        <v>8703</v>
      </c>
      <c r="AB9" s="71">
        <f t="shared" si="12"/>
        <v>10232</v>
      </c>
      <c r="AC9" s="5"/>
    </row>
    <row r="10" spans="1:29" x14ac:dyDescent="0.25">
      <c r="A10" s="27" t="s">
        <v>256</v>
      </c>
      <c r="B10" s="71">
        <f t="shared" ref="B10:C11" si="13">+F10+J10+N10+R10+V10+Z10</f>
        <v>31560</v>
      </c>
      <c r="C10" s="71">
        <f t="shared" si="13"/>
        <v>16193</v>
      </c>
      <c r="D10" s="71">
        <f t="shared" ref="D10:D11" si="14">+B10-C10</f>
        <v>15367</v>
      </c>
      <c r="E10" s="71"/>
      <c r="F10" s="71">
        <f t="shared" ref="F10:H10" si="15">+F15+F20</f>
        <v>6914</v>
      </c>
      <c r="G10" s="71">
        <f t="shared" si="15"/>
        <v>3588</v>
      </c>
      <c r="H10" s="71">
        <f t="shared" si="15"/>
        <v>3326</v>
      </c>
      <c r="I10" s="71"/>
      <c r="J10" s="71">
        <f t="shared" ref="J10:AB10" si="16">+J15+J20</f>
        <v>6554</v>
      </c>
      <c r="K10" s="71">
        <f t="shared" si="16"/>
        <v>3372</v>
      </c>
      <c r="L10" s="71">
        <f t="shared" si="16"/>
        <v>3182</v>
      </c>
      <c r="M10" s="71"/>
      <c r="N10" s="71">
        <f t="shared" si="16"/>
        <v>6050</v>
      </c>
      <c r="O10" s="71">
        <f t="shared" si="16"/>
        <v>3073</v>
      </c>
      <c r="P10" s="71">
        <f t="shared" si="16"/>
        <v>2977</v>
      </c>
      <c r="Q10" s="71"/>
      <c r="R10" s="71">
        <f t="shared" ref="R10:T10" si="17">+R15+R20</f>
        <v>5910</v>
      </c>
      <c r="S10" s="71">
        <f t="shared" si="17"/>
        <v>3076</v>
      </c>
      <c r="T10" s="71">
        <f t="shared" si="17"/>
        <v>2834</v>
      </c>
      <c r="U10" s="71"/>
      <c r="V10" s="71">
        <f t="shared" si="16"/>
        <v>5532</v>
      </c>
      <c r="W10" s="71">
        <f t="shared" si="16"/>
        <v>2797</v>
      </c>
      <c r="X10" s="71">
        <f t="shared" si="16"/>
        <v>2735</v>
      </c>
      <c r="Y10" s="189"/>
      <c r="Z10" s="71">
        <f>+Z15+Z20</f>
        <v>600</v>
      </c>
      <c r="AA10" s="71">
        <f t="shared" si="16"/>
        <v>287</v>
      </c>
      <c r="AB10" s="71">
        <f t="shared" si="16"/>
        <v>313</v>
      </c>
      <c r="AC10" s="5"/>
    </row>
    <row r="11" spans="1:29" x14ac:dyDescent="0.25">
      <c r="A11" s="27" t="s">
        <v>257</v>
      </c>
      <c r="B11" s="71">
        <f t="shared" si="13"/>
        <v>12871</v>
      </c>
      <c r="C11" s="71">
        <f t="shared" si="13"/>
        <v>6553</v>
      </c>
      <c r="D11" s="71">
        <f t="shared" si="14"/>
        <v>6318</v>
      </c>
      <c r="E11" s="71"/>
      <c r="F11" s="71">
        <f>+F16</f>
        <v>2740</v>
      </c>
      <c r="G11" s="71">
        <f t="shared" ref="G11:H11" si="18">+G16</f>
        <v>1421</v>
      </c>
      <c r="H11" s="71">
        <f t="shared" si="18"/>
        <v>1319</v>
      </c>
      <c r="I11" s="71"/>
      <c r="J11" s="71">
        <f>+J16</f>
        <v>2544</v>
      </c>
      <c r="K11" s="71">
        <f t="shared" ref="K11:L11" si="19">+K16</f>
        <v>1287</v>
      </c>
      <c r="L11" s="71">
        <f t="shared" si="19"/>
        <v>1257</v>
      </c>
      <c r="M11" s="71"/>
      <c r="N11" s="71">
        <f>+N16</f>
        <v>2242</v>
      </c>
      <c r="O11" s="71">
        <f t="shared" ref="O11:P11" si="20">+O16</f>
        <v>1096</v>
      </c>
      <c r="P11" s="71">
        <f t="shared" si="20"/>
        <v>1146</v>
      </c>
      <c r="Q11" s="71"/>
      <c r="R11" s="71">
        <f>+R16</f>
        <v>2542</v>
      </c>
      <c r="S11" s="71">
        <f t="shared" ref="S11:T11" si="21">+S16</f>
        <v>1275</v>
      </c>
      <c r="T11" s="71">
        <f t="shared" si="21"/>
        <v>1267</v>
      </c>
      <c r="U11" s="71"/>
      <c r="V11" s="71">
        <f>+V16</f>
        <v>2232</v>
      </c>
      <c r="W11" s="71">
        <f t="shared" ref="W11:X11" si="22">+W16</f>
        <v>1138</v>
      </c>
      <c r="X11" s="71">
        <f t="shared" si="22"/>
        <v>1094</v>
      </c>
      <c r="Y11" s="189"/>
      <c r="Z11" s="71">
        <f>+Z16</f>
        <v>571</v>
      </c>
      <c r="AA11" s="71">
        <f t="shared" ref="AA11:AB11" si="23">+AA16</f>
        <v>336</v>
      </c>
      <c r="AB11" s="71">
        <f t="shared" si="23"/>
        <v>235</v>
      </c>
    </row>
    <row r="12" spans="1:29" x14ac:dyDescent="0.2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9" s="6" customFormat="1" x14ac:dyDescent="0.25">
      <c r="A13" s="157" t="s">
        <v>323</v>
      </c>
      <c r="B13" s="70">
        <f>SUM(B14:B16)</f>
        <v>274930</v>
      </c>
      <c r="C13" s="70">
        <f t="shared" ref="C13:D13" si="24">SUM(C14:C16)</f>
        <v>136085</v>
      </c>
      <c r="D13" s="70">
        <f t="shared" si="24"/>
        <v>138845</v>
      </c>
      <c r="E13" s="70"/>
      <c r="F13" s="70">
        <f>SUM(F14:F16)</f>
        <v>61749</v>
      </c>
      <c r="G13" s="70">
        <f t="shared" ref="G13:H13" si="25">SUM(G14:G16)</f>
        <v>31737</v>
      </c>
      <c r="H13" s="70">
        <f t="shared" si="25"/>
        <v>30012</v>
      </c>
      <c r="I13" s="70"/>
      <c r="J13" s="70">
        <f>SUM(J14:J16)</f>
        <v>52138</v>
      </c>
      <c r="K13" s="70">
        <f t="shared" ref="K13:L13" si="26">SUM(K14:K16)</f>
        <v>26239</v>
      </c>
      <c r="L13" s="70">
        <f t="shared" si="26"/>
        <v>25899</v>
      </c>
      <c r="M13" s="70"/>
      <c r="N13" s="70">
        <f>SUM(N14:N16)</f>
        <v>46119</v>
      </c>
      <c r="O13" s="70">
        <f t="shared" ref="O13:P13" si="27">SUM(O14:O16)</f>
        <v>22947</v>
      </c>
      <c r="P13" s="70">
        <f t="shared" si="27"/>
        <v>23172</v>
      </c>
      <c r="Q13" s="70"/>
      <c r="R13" s="70">
        <f>SUM(R14:R16)</f>
        <v>55132</v>
      </c>
      <c r="S13" s="70">
        <f t="shared" ref="S13:T13" si="28">SUM(S14:S16)</f>
        <v>26904</v>
      </c>
      <c r="T13" s="70">
        <f t="shared" si="28"/>
        <v>28228</v>
      </c>
      <c r="U13" s="70"/>
      <c r="V13" s="70">
        <f>SUM(V14:V16)</f>
        <v>45866</v>
      </c>
      <c r="W13" s="70">
        <f t="shared" ref="W13:X13" si="29">SUM(W14:W16)</f>
        <v>21802</v>
      </c>
      <c r="X13" s="70">
        <f t="shared" si="29"/>
        <v>24064</v>
      </c>
      <c r="Y13" s="292"/>
      <c r="Z13" s="70">
        <f>SUM(Z14:Z16)</f>
        <v>13926</v>
      </c>
      <c r="AA13" s="70">
        <f t="shared" ref="AA13:AB13" si="30">SUM(AA14:AA16)</f>
        <v>6456</v>
      </c>
      <c r="AB13" s="70">
        <f t="shared" si="30"/>
        <v>7470</v>
      </c>
      <c r="AC13" s="60"/>
    </row>
    <row r="14" spans="1:29" x14ac:dyDescent="0.25">
      <c r="A14" s="27" t="s">
        <v>255</v>
      </c>
      <c r="B14" s="71">
        <f>+F14+J14+N14+R14+V14+Z14</f>
        <v>232320</v>
      </c>
      <c r="C14" s="71">
        <f t="shared" ref="C14:D14" si="31">+G14+K14+O14+S14+W14+AA14</f>
        <v>114227</v>
      </c>
      <c r="D14" s="71">
        <f t="shared" si="31"/>
        <v>118093</v>
      </c>
      <c r="E14" s="71"/>
      <c r="F14" s="71">
        <v>52499</v>
      </c>
      <c r="G14" s="71">
        <v>26928</v>
      </c>
      <c r="H14" s="71">
        <v>25571</v>
      </c>
      <c r="I14" s="71"/>
      <c r="J14" s="71">
        <v>43452</v>
      </c>
      <c r="K14" s="71">
        <v>21780</v>
      </c>
      <c r="L14" s="71">
        <v>21672</v>
      </c>
      <c r="M14" s="71"/>
      <c r="N14" s="71">
        <v>38162</v>
      </c>
      <c r="O14" s="71">
        <v>18940</v>
      </c>
      <c r="P14" s="71">
        <v>19222</v>
      </c>
      <c r="Q14" s="71"/>
      <c r="R14" s="71">
        <v>47021</v>
      </c>
      <c r="S14" s="71">
        <v>22732</v>
      </c>
      <c r="T14" s="71">
        <v>24289</v>
      </c>
      <c r="U14" s="71"/>
      <c r="V14" s="71">
        <v>38356</v>
      </c>
      <c r="W14" s="71">
        <v>17980</v>
      </c>
      <c r="X14" s="71">
        <v>20376</v>
      </c>
      <c r="Y14" s="189"/>
      <c r="Z14" s="71">
        <v>12830</v>
      </c>
      <c r="AA14" s="71">
        <v>5867</v>
      </c>
      <c r="AB14" s="71">
        <v>6963</v>
      </c>
      <c r="AC14" s="54"/>
    </row>
    <row r="15" spans="1:29" x14ac:dyDescent="0.25">
      <c r="A15" s="27" t="s">
        <v>256</v>
      </c>
      <c r="B15" s="71">
        <f t="shared" ref="B15:B16" si="32">+F15+J15+N15+R15+V15+Z15</f>
        <v>29739</v>
      </c>
      <c r="C15" s="71">
        <f t="shared" ref="C15:C16" si="33">+G15+K15+O15+S15+W15+AA15</f>
        <v>15305</v>
      </c>
      <c r="D15" s="71">
        <f t="shared" ref="D15:D16" si="34">+H15+L15+P15+T15+X15+AB15</f>
        <v>14434</v>
      </c>
      <c r="E15" s="71"/>
      <c r="F15" s="71">
        <v>6510</v>
      </c>
      <c r="G15" s="71">
        <v>3388</v>
      </c>
      <c r="H15" s="71">
        <v>3122</v>
      </c>
      <c r="I15" s="71"/>
      <c r="J15" s="71">
        <v>6142</v>
      </c>
      <c r="K15" s="71">
        <v>3172</v>
      </c>
      <c r="L15" s="71">
        <v>2970</v>
      </c>
      <c r="M15" s="71"/>
      <c r="N15" s="71">
        <v>5715</v>
      </c>
      <c r="O15" s="71">
        <v>2911</v>
      </c>
      <c r="P15" s="71">
        <v>2804</v>
      </c>
      <c r="Q15" s="71"/>
      <c r="R15" s="71">
        <v>5569</v>
      </c>
      <c r="S15" s="71">
        <v>2897</v>
      </c>
      <c r="T15" s="71">
        <v>2672</v>
      </c>
      <c r="U15" s="71"/>
      <c r="V15" s="71">
        <v>5278</v>
      </c>
      <c r="W15" s="71">
        <v>2684</v>
      </c>
      <c r="X15" s="71">
        <v>2594</v>
      </c>
      <c r="Y15" s="189"/>
      <c r="Z15" s="71">
        <v>525</v>
      </c>
      <c r="AA15" s="71">
        <v>253</v>
      </c>
      <c r="AB15" s="71">
        <v>272</v>
      </c>
      <c r="AC15" s="54"/>
    </row>
    <row r="16" spans="1:29" x14ac:dyDescent="0.25">
      <c r="A16" s="27" t="s">
        <v>257</v>
      </c>
      <c r="B16" s="71">
        <f t="shared" si="32"/>
        <v>12871</v>
      </c>
      <c r="C16" s="71">
        <f t="shared" si="33"/>
        <v>6553</v>
      </c>
      <c r="D16" s="71">
        <f t="shared" si="34"/>
        <v>6318</v>
      </c>
      <c r="E16" s="71"/>
      <c r="F16" s="71">
        <v>2740</v>
      </c>
      <c r="G16" s="71">
        <v>1421</v>
      </c>
      <c r="H16" s="71">
        <v>1319</v>
      </c>
      <c r="I16" s="71"/>
      <c r="J16" s="71">
        <v>2544</v>
      </c>
      <c r="K16" s="71">
        <v>1287</v>
      </c>
      <c r="L16" s="71">
        <v>1257</v>
      </c>
      <c r="M16" s="71"/>
      <c r="N16" s="71">
        <v>2242</v>
      </c>
      <c r="O16" s="71">
        <v>1096</v>
      </c>
      <c r="P16" s="71">
        <v>1146</v>
      </c>
      <c r="Q16" s="71"/>
      <c r="R16" s="71">
        <v>2542</v>
      </c>
      <c r="S16" s="71">
        <v>1275</v>
      </c>
      <c r="T16" s="71">
        <v>1267</v>
      </c>
      <c r="U16" s="71"/>
      <c r="V16" s="71">
        <v>2232</v>
      </c>
      <c r="W16" s="71">
        <v>1138</v>
      </c>
      <c r="X16" s="71">
        <v>1094</v>
      </c>
      <c r="Y16" s="189"/>
      <c r="Z16" s="71">
        <v>571</v>
      </c>
      <c r="AA16" s="71">
        <v>336</v>
      </c>
      <c r="AB16" s="71">
        <v>235</v>
      </c>
      <c r="AC16" s="54"/>
    </row>
    <row r="17" spans="1:29" x14ac:dyDescent="0.25">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54"/>
    </row>
    <row r="18" spans="1:29" s="6" customFormat="1" x14ac:dyDescent="0.25">
      <c r="A18" s="157" t="s">
        <v>324</v>
      </c>
      <c r="B18" s="70">
        <f>SUM(B19:B21)</f>
        <v>113178</v>
      </c>
      <c r="C18" s="70">
        <f t="shared" ref="C18:D18" si="35">SUM(C19:C21)</f>
        <v>56141</v>
      </c>
      <c r="D18" s="70">
        <f t="shared" si="35"/>
        <v>57037</v>
      </c>
      <c r="E18" s="70"/>
      <c r="F18" s="70">
        <f>SUM(F19:F21)</f>
        <v>26439</v>
      </c>
      <c r="G18" s="70">
        <f t="shared" ref="G18:H18" si="36">SUM(G19:G21)</f>
        <v>13736</v>
      </c>
      <c r="H18" s="70">
        <f t="shared" si="36"/>
        <v>12703</v>
      </c>
      <c r="I18" s="70"/>
      <c r="J18" s="70">
        <f>SUM(J19:J21)</f>
        <v>23256</v>
      </c>
      <c r="K18" s="70">
        <f t="shared" ref="K18:L18" si="37">SUM(K19:K21)</f>
        <v>11645</v>
      </c>
      <c r="L18" s="70">
        <f t="shared" si="37"/>
        <v>11611</v>
      </c>
      <c r="M18" s="70"/>
      <c r="N18" s="70">
        <f>SUM(N19:N21)</f>
        <v>18850</v>
      </c>
      <c r="O18" s="70">
        <f t="shared" ref="O18:P18" si="38">SUM(O19:O21)</f>
        <v>9550</v>
      </c>
      <c r="P18" s="70">
        <f t="shared" si="38"/>
        <v>9300</v>
      </c>
      <c r="Q18" s="70"/>
      <c r="R18" s="70">
        <f>SUM(R19:R21)</f>
        <v>21460</v>
      </c>
      <c r="S18" s="70">
        <f t="shared" ref="S18:T18" si="39">SUM(S19:S21)</f>
        <v>10433</v>
      </c>
      <c r="T18" s="70">
        <f t="shared" si="39"/>
        <v>11027</v>
      </c>
      <c r="U18" s="70"/>
      <c r="V18" s="70">
        <f>SUM(V19:V21)</f>
        <v>16993</v>
      </c>
      <c r="W18" s="70">
        <f t="shared" ref="W18:X18" si="40">SUM(W19:W21)</f>
        <v>7907</v>
      </c>
      <c r="X18" s="70">
        <f t="shared" si="40"/>
        <v>9086</v>
      </c>
      <c r="Y18" s="292"/>
      <c r="Z18" s="70">
        <f>SUM(Z19:Z21)</f>
        <v>6180</v>
      </c>
      <c r="AA18" s="70">
        <f t="shared" ref="AA18:AB18" si="41">SUM(AA19:AA21)</f>
        <v>2870</v>
      </c>
      <c r="AB18" s="70">
        <f t="shared" si="41"/>
        <v>3310</v>
      </c>
      <c r="AC18" s="54"/>
    </row>
    <row r="19" spans="1:29" x14ac:dyDescent="0.25">
      <c r="A19" s="27" t="s">
        <v>255</v>
      </c>
      <c r="B19" s="71">
        <f t="shared" ref="B19" si="42">+F19+J19+N19+R19+V19+Z19</f>
        <v>111357</v>
      </c>
      <c r="C19" s="71">
        <f t="shared" ref="C19" si="43">+G19+K19+O19+S19+W19+AA19</f>
        <v>55253</v>
      </c>
      <c r="D19" s="71">
        <f t="shared" ref="D19" si="44">+H19+L19+P19+T19+X19+AB19</f>
        <v>56104</v>
      </c>
      <c r="E19" s="71"/>
      <c r="F19" s="71">
        <v>26035</v>
      </c>
      <c r="G19" s="71">
        <v>13536</v>
      </c>
      <c r="H19" s="71">
        <v>12499</v>
      </c>
      <c r="I19" s="71"/>
      <c r="J19" s="71">
        <v>22844</v>
      </c>
      <c r="K19" s="71">
        <v>11445</v>
      </c>
      <c r="L19" s="71">
        <v>11399</v>
      </c>
      <c r="M19" s="71"/>
      <c r="N19" s="71">
        <v>18515</v>
      </c>
      <c r="O19" s="71">
        <v>9388</v>
      </c>
      <c r="P19" s="71">
        <v>9127</v>
      </c>
      <c r="Q19" s="71"/>
      <c r="R19" s="71">
        <v>21119</v>
      </c>
      <c r="S19" s="71">
        <v>10254</v>
      </c>
      <c r="T19" s="71">
        <v>10865</v>
      </c>
      <c r="U19" s="71"/>
      <c r="V19" s="71">
        <v>16739</v>
      </c>
      <c r="W19" s="71">
        <v>7794</v>
      </c>
      <c r="X19" s="71">
        <v>8945</v>
      </c>
      <c r="Y19" s="189"/>
      <c r="Z19" s="71">
        <v>6105</v>
      </c>
      <c r="AA19" s="71">
        <v>2836</v>
      </c>
      <c r="AB19" s="71">
        <v>3269</v>
      </c>
      <c r="AC19" s="202"/>
    </row>
    <row r="20" spans="1:29" x14ac:dyDescent="0.25">
      <c r="A20" s="27" t="s">
        <v>256</v>
      </c>
      <c r="B20" s="71">
        <f t="shared" ref="B20" si="45">+F20+J20+N20+R20+V20+Z20</f>
        <v>1821</v>
      </c>
      <c r="C20" s="71">
        <f t="shared" ref="C20" si="46">+G20+K20+O20+S20+W20+AA20</f>
        <v>888</v>
      </c>
      <c r="D20" s="71">
        <f t="shared" ref="D20" si="47">+H20+L20+P20+T20+X20+AB20</f>
        <v>933</v>
      </c>
      <c r="E20" s="72"/>
      <c r="F20" s="72">
        <v>404</v>
      </c>
      <c r="G20" s="72">
        <v>200</v>
      </c>
      <c r="H20" s="72">
        <v>204</v>
      </c>
      <c r="I20" s="72"/>
      <c r="J20" s="72">
        <v>412</v>
      </c>
      <c r="K20" s="72">
        <v>200</v>
      </c>
      <c r="L20" s="72">
        <v>212</v>
      </c>
      <c r="M20" s="72"/>
      <c r="N20" s="72">
        <v>335</v>
      </c>
      <c r="O20" s="72">
        <v>162</v>
      </c>
      <c r="P20" s="72">
        <v>173</v>
      </c>
      <c r="Q20" s="72"/>
      <c r="R20" s="72">
        <v>341</v>
      </c>
      <c r="S20" s="72">
        <v>179</v>
      </c>
      <c r="T20" s="72">
        <v>162</v>
      </c>
      <c r="U20" s="72"/>
      <c r="V20" s="72">
        <v>254</v>
      </c>
      <c r="W20" s="72">
        <v>113</v>
      </c>
      <c r="X20" s="72">
        <v>141</v>
      </c>
      <c r="Y20" s="189"/>
      <c r="Z20" s="72">
        <v>75</v>
      </c>
      <c r="AA20" s="72">
        <v>34</v>
      </c>
      <c r="AB20" s="72">
        <v>41</v>
      </c>
      <c r="AC20" s="54"/>
    </row>
    <row r="21" spans="1:29" ht="13.5" thickBot="1" x14ac:dyDescent="0.3">
      <c r="A21" s="27" t="s">
        <v>257</v>
      </c>
      <c r="B21" s="73" t="s">
        <v>191</v>
      </c>
      <c r="C21" s="73" t="s">
        <v>191</v>
      </c>
      <c r="D21" s="73" t="s">
        <v>191</v>
      </c>
      <c r="E21" s="73"/>
      <c r="F21" s="73" t="s">
        <v>191</v>
      </c>
      <c r="G21" s="73" t="s">
        <v>191</v>
      </c>
      <c r="H21" s="73" t="s">
        <v>191</v>
      </c>
      <c r="I21" s="73"/>
      <c r="J21" s="73" t="s">
        <v>191</v>
      </c>
      <c r="K21" s="73" t="s">
        <v>191</v>
      </c>
      <c r="L21" s="73" t="s">
        <v>191</v>
      </c>
      <c r="M21" s="73"/>
      <c r="N21" s="73" t="s">
        <v>191</v>
      </c>
      <c r="O21" s="73" t="s">
        <v>191</v>
      </c>
      <c r="P21" s="73" t="s">
        <v>191</v>
      </c>
      <c r="Q21" s="73"/>
      <c r="R21" s="73" t="s">
        <v>191</v>
      </c>
      <c r="S21" s="73" t="s">
        <v>191</v>
      </c>
      <c r="T21" s="73" t="s">
        <v>191</v>
      </c>
      <c r="U21" s="73"/>
      <c r="V21" s="73" t="s">
        <v>191</v>
      </c>
      <c r="W21" s="73" t="s">
        <v>191</v>
      </c>
      <c r="X21" s="73" t="s">
        <v>191</v>
      </c>
      <c r="Y21" s="192"/>
      <c r="Z21" s="73" t="s">
        <v>191</v>
      </c>
      <c r="AA21" s="73" t="s">
        <v>191</v>
      </c>
      <c r="AB21" s="73" t="s">
        <v>191</v>
      </c>
      <c r="AC21" s="54"/>
    </row>
    <row r="22" spans="1:29" ht="15" customHeight="1" x14ac:dyDescent="0.25">
      <c r="A22" s="332" t="s">
        <v>262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202"/>
      <c r="Z22" s="8"/>
      <c r="AA22" s="8"/>
      <c r="AB22" s="8"/>
      <c r="AC22" s="54"/>
    </row>
    <row r="23" spans="1:29" x14ac:dyDescent="0.25">
      <c r="AC23" s="202"/>
    </row>
    <row r="24" spans="1:29" x14ac:dyDescent="0.25">
      <c r="AC24" s="54"/>
    </row>
    <row r="25" spans="1:29" x14ac:dyDescent="0.25">
      <c r="AC25" s="54"/>
    </row>
    <row r="26" spans="1:29" x14ac:dyDescent="0.25">
      <c r="AC26" s="54"/>
    </row>
    <row r="27" spans="1:29" x14ac:dyDescent="0.25">
      <c r="AC27" s="54"/>
    </row>
    <row r="28" spans="1:29" x14ac:dyDescent="0.25">
      <c r="AC28" s="54"/>
    </row>
    <row r="29" spans="1:29" x14ac:dyDescent="0.25">
      <c r="AC29" s="54"/>
    </row>
    <row r="30" spans="1:29" x14ac:dyDescent="0.25">
      <c r="AC30" s="54"/>
    </row>
    <row r="31" spans="1:29" x14ac:dyDescent="0.25">
      <c r="AC31" s="54"/>
    </row>
    <row r="32" spans="1:29" x14ac:dyDescent="0.25">
      <c r="AC32" s="54"/>
    </row>
    <row r="33" spans="29:29" x14ac:dyDescent="0.25">
      <c r="AC33" s="54"/>
    </row>
    <row r="34" spans="29:29" x14ac:dyDescent="0.25">
      <c r="AC34" s="54"/>
    </row>
    <row r="35" spans="29:29" x14ac:dyDescent="0.25">
      <c r="AC35" s="54"/>
    </row>
    <row r="36" spans="29:29" x14ac:dyDescent="0.25">
      <c r="AC36" s="54"/>
    </row>
    <row r="37" spans="29:29" x14ac:dyDescent="0.25">
      <c r="AC37" s="54"/>
    </row>
    <row r="38" spans="29:29" x14ac:dyDescent="0.25">
      <c r="AC38" s="54"/>
    </row>
    <row r="39" spans="29:29" x14ac:dyDescent="0.25">
      <c r="AC39" s="54"/>
    </row>
    <row r="40" spans="29:29" x14ac:dyDescent="0.25">
      <c r="AC40" s="54"/>
    </row>
    <row r="41" spans="29:29" x14ac:dyDescent="0.25">
      <c r="AC41" s="202"/>
    </row>
    <row r="42" spans="29:29" x14ac:dyDescent="0.25">
      <c r="AC42" s="54"/>
    </row>
    <row r="43" spans="29:29" x14ac:dyDescent="0.25">
      <c r="AC43" s="54"/>
    </row>
    <row r="44" spans="29:29" x14ac:dyDescent="0.25">
      <c r="AC44" s="54"/>
    </row>
  </sheetData>
  <mergeCells count="12">
    <mergeCell ref="V5:X5"/>
    <mergeCell ref="Z5:AB5"/>
    <mergeCell ref="A1:AB1"/>
    <mergeCell ref="A2:AB2"/>
    <mergeCell ref="A3:AB3"/>
    <mergeCell ref="A4:AB4"/>
    <mergeCell ref="A5:A6"/>
    <mergeCell ref="B5:D5"/>
    <mergeCell ref="F5:H5"/>
    <mergeCell ref="J5:L5"/>
    <mergeCell ref="N5:P5"/>
    <mergeCell ref="R5:T5"/>
  </mergeCells>
  <conditionalFormatting sqref="B8:X11">
    <cfRule type="cellIs" dxfId="246" priority="9" operator="equal">
      <formula>0</formula>
    </cfRule>
  </conditionalFormatting>
  <conditionalFormatting sqref="B13:X16">
    <cfRule type="cellIs" dxfId="245" priority="3" operator="equal">
      <formula>0</formula>
    </cfRule>
  </conditionalFormatting>
  <conditionalFormatting sqref="B18:X21">
    <cfRule type="cellIs" dxfId="244" priority="2" operator="equal">
      <formula>0</formula>
    </cfRule>
  </conditionalFormatting>
  <conditionalFormatting sqref="B12:AB12 B17:AB17">
    <cfRule type="cellIs" dxfId="243" priority="10" operator="equal">
      <formula>0</formula>
    </cfRule>
  </conditionalFormatting>
  <conditionalFormatting sqref="Z8:AB11">
    <cfRule type="cellIs" dxfId="242" priority="4" operator="equal">
      <formula>0</formula>
    </cfRule>
  </conditionalFormatting>
  <conditionalFormatting sqref="Z13:AB16">
    <cfRule type="cellIs" dxfId="241" priority="6" operator="equal">
      <formula>0</formula>
    </cfRule>
  </conditionalFormatting>
  <conditionalFormatting sqref="Z18:AB21">
    <cfRule type="cellIs" dxfId="240" priority="5" operator="equal">
      <formula>0</formula>
    </cfRule>
  </conditionalFormatting>
  <conditionalFormatting sqref="AC10 AC15:AC17">
    <cfRule type="cellIs" dxfId="239" priority="1" operator="equal">
      <formula>0</formula>
    </cfRule>
  </conditionalFormatting>
  <hyperlinks>
    <hyperlink ref="AC2" location="Contenido!A1" display="Contenido" xr:uid="{7D73706B-13AF-4339-BCD3-23CBE73A6355}"/>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87EF-B0F6-41E4-824F-73FBECF664FC}">
  <sheetPr codeName="Hoja48">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ol min="30" max="16384" width="11" style="8"/>
  </cols>
  <sheetData>
    <row r="1" spans="1:29" ht="15" customHeight="1" x14ac:dyDescent="0.25">
      <c r="A1" s="441" t="s">
        <v>386</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385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70">
        <f>SUM(B10:B36)</f>
        <v>388108</v>
      </c>
      <c r="C9" s="70">
        <f>SUM(C10:C36)</f>
        <v>192226</v>
      </c>
      <c r="D9" s="70">
        <f>SUM(D10:D36)</f>
        <v>195882</v>
      </c>
      <c r="E9" s="70"/>
      <c r="F9" s="70">
        <f>SUM(F10:F36)</f>
        <v>88188</v>
      </c>
      <c r="G9" s="70">
        <f>SUM(G10:G36)</f>
        <v>45473</v>
      </c>
      <c r="H9" s="70">
        <f>SUM(H10:H36)</f>
        <v>42715</v>
      </c>
      <c r="I9" s="70"/>
      <c r="J9" s="70">
        <f>SUM(J10:J36)</f>
        <v>75394</v>
      </c>
      <c r="K9" s="70">
        <f>SUM(K10:K36)</f>
        <v>37884</v>
      </c>
      <c r="L9" s="70">
        <f>SUM(L10:L36)</f>
        <v>37510</v>
      </c>
      <c r="M9" s="70"/>
      <c r="N9" s="70">
        <f>SUM(N10:N36)</f>
        <v>64969</v>
      </c>
      <c r="O9" s="70">
        <f>SUM(O10:O36)</f>
        <v>32497</v>
      </c>
      <c r="P9" s="70">
        <f>SUM(P10:P36)</f>
        <v>32472</v>
      </c>
      <c r="Q9" s="70"/>
      <c r="R9" s="70">
        <f>SUM(R10:R36)</f>
        <v>76592</v>
      </c>
      <c r="S9" s="70">
        <f>SUM(S10:S36)</f>
        <v>37337</v>
      </c>
      <c r="T9" s="70">
        <f>SUM(T10:T36)</f>
        <v>39255</v>
      </c>
      <c r="U9" s="70"/>
      <c r="V9" s="70">
        <f>SUM(V10:V36)</f>
        <v>62859</v>
      </c>
      <c r="W9" s="70">
        <f>SUM(W10:W36)</f>
        <v>29709</v>
      </c>
      <c r="X9" s="70">
        <f>SUM(X10:X36)</f>
        <v>33150</v>
      </c>
      <c r="Y9" s="292"/>
      <c r="Z9" s="70">
        <f>SUM(Z10:Z36)</f>
        <v>20106</v>
      </c>
      <c r="AA9" s="70">
        <f>SUM(AA10:AA36)</f>
        <v>9326</v>
      </c>
      <c r="AB9" s="70">
        <f>SUM(AB10:AB36)</f>
        <v>10780</v>
      </c>
      <c r="AC9" s="5"/>
    </row>
    <row r="10" spans="1:29" x14ac:dyDescent="0.25">
      <c r="A10" s="27" t="s">
        <v>280</v>
      </c>
      <c r="B10" s="71">
        <v>21548</v>
      </c>
      <c r="C10" s="71">
        <v>10727</v>
      </c>
      <c r="D10" s="71">
        <v>10821</v>
      </c>
      <c r="E10" s="71"/>
      <c r="F10" s="71">
        <v>5085</v>
      </c>
      <c r="G10" s="71">
        <v>2596</v>
      </c>
      <c r="H10" s="71">
        <v>2489</v>
      </c>
      <c r="I10" s="71"/>
      <c r="J10" s="71">
        <v>4206</v>
      </c>
      <c r="K10" s="71">
        <v>2094</v>
      </c>
      <c r="L10" s="71">
        <v>2112</v>
      </c>
      <c r="M10" s="71"/>
      <c r="N10" s="71">
        <v>3726</v>
      </c>
      <c r="O10" s="71">
        <v>1852</v>
      </c>
      <c r="P10" s="71">
        <v>1874</v>
      </c>
      <c r="Q10" s="71"/>
      <c r="R10" s="71">
        <v>3985</v>
      </c>
      <c r="S10" s="71">
        <v>1969</v>
      </c>
      <c r="T10" s="71">
        <v>2016</v>
      </c>
      <c r="U10" s="71"/>
      <c r="V10" s="71">
        <v>3458</v>
      </c>
      <c r="W10" s="71">
        <v>1685</v>
      </c>
      <c r="X10" s="71">
        <v>1773</v>
      </c>
      <c r="Y10" s="189"/>
      <c r="Z10" s="71">
        <v>1088</v>
      </c>
      <c r="AA10" s="71">
        <v>531</v>
      </c>
      <c r="AB10" s="71">
        <v>557</v>
      </c>
      <c r="AC10" s="5"/>
    </row>
    <row r="11" spans="1:29" x14ac:dyDescent="0.25">
      <c r="A11" s="27" t="s">
        <v>281</v>
      </c>
      <c r="B11" s="71">
        <v>24043</v>
      </c>
      <c r="C11" s="71">
        <v>11905</v>
      </c>
      <c r="D11" s="71">
        <v>12138</v>
      </c>
      <c r="E11" s="71"/>
      <c r="F11" s="71">
        <v>5487</v>
      </c>
      <c r="G11" s="71">
        <v>2763</v>
      </c>
      <c r="H11" s="71">
        <v>2724</v>
      </c>
      <c r="I11" s="71"/>
      <c r="J11" s="71">
        <v>4639</v>
      </c>
      <c r="K11" s="71">
        <v>2339</v>
      </c>
      <c r="L11" s="71">
        <v>2300</v>
      </c>
      <c r="M11" s="71"/>
      <c r="N11" s="71">
        <v>4072</v>
      </c>
      <c r="O11" s="71">
        <v>2038</v>
      </c>
      <c r="P11" s="71">
        <v>2034</v>
      </c>
      <c r="Q11" s="71"/>
      <c r="R11" s="71">
        <v>4801</v>
      </c>
      <c r="S11" s="71">
        <v>2345</v>
      </c>
      <c r="T11" s="71">
        <v>2456</v>
      </c>
      <c r="U11" s="71"/>
      <c r="V11" s="71">
        <v>4117</v>
      </c>
      <c r="W11" s="71">
        <v>2001</v>
      </c>
      <c r="X11" s="71">
        <v>2116</v>
      </c>
      <c r="Y11" s="189"/>
      <c r="Z11" s="71">
        <v>927</v>
      </c>
      <c r="AA11" s="71">
        <v>419</v>
      </c>
      <c r="AB11" s="71">
        <v>508</v>
      </c>
    </row>
    <row r="12" spans="1:29" x14ac:dyDescent="0.25">
      <c r="A12" s="27" t="s">
        <v>282</v>
      </c>
      <c r="B12" s="71">
        <v>18617</v>
      </c>
      <c r="C12" s="71">
        <v>9192</v>
      </c>
      <c r="D12" s="71">
        <v>9425</v>
      </c>
      <c r="E12" s="71"/>
      <c r="F12" s="71">
        <v>4422</v>
      </c>
      <c r="G12" s="71">
        <v>2273</v>
      </c>
      <c r="H12" s="71">
        <v>2149</v>
      </c>
      <c r="I12" s="71"/>
      <c r="J12" s="71">
        <v>3553</v>
      </c>
      <c r="K12" s="71">
        <v>1769</v>
      </c>
      <c r="L12" s="71">
        <v>1784</v>
      </c>
      <c r="M12" s="71"/>
      <c r="N12" s="71">
        <v>3276</v>
      </c>
      <c r="O12" s="71">
        <v>1591</v>
      </c>
      <c r="P12" s="71">
        <v>1685</v>
      </c>
      <c r="Q12" s="71"/>
      <c r="R12" s="71">
        <v>3454</v>
      </c>
      <c r="S12" s="71">
        <v>1715</v>
      </c>
      <c r="T12" s="71">
        <v>1739</v>
      </c>
      <c r="U12" s="71"/>
      <c r="V12" s="71">
        <v>2959</v>
      </c>
      <c r="W12" s="71">
        <v>1430</v>
      </c>
      <c r="X12" s="71">
        <v>1529</v>
      </c>
      <c r="Y12" s="189"/>
      <c r="Z12" s="71">
        <v>953</v>
      </c>
      <c r="AA12" s="71">
        <v>414</v>
      </c>
      <c r="AB12" s="71">
        <v>539</v>
      </c>
    </row>
    <row r="13" spans="1:29" x14ac:dyDescent="0.25">
      <c r="A13" s="27" t="s">
        <v>283</v>
      </c>
      <c r="B13" s="71">
        <v>25193</v>
      </c>
      <c r="C13" s="71">
        <v>12379</v>
      </c>
      <c r="D13" s="71">
        <v>12814</v>
      </c>
      <c r="E13" s="71"/>
      <c r="F13" s="71">
        <v>5395</v>
      </c>
      <c r="G13" s="71">
        <v>2756</v>
      </c>
      <c r="H13" s="71">
        <v>2639</v>
      </c>
      <c r="I13" s="71"/>
      <c r="J13" s="71">
        <v>4618</v>
      </c>
      <c r="K13" s="71">
        <v>2315</v>
      </c>
      <c r="L13" s="71">
        <v>2303</v>
      </c>
      <c r="M13" s="71"/>
      <c r="N13" s="71">
        <v>4035</v>
      </c>
      <c r="O13" s="71">
        <v>1983</v>
      </c>
      <c r="P13" s="71">
        <v>2052</v>
      </c>
      <c r="Q13" s="71"/>
      <c r="R13" s="71">
        <v>4959</v>
      </c>
      <c r="S13" s="71">
        <v>2372</v>
      </c>
      <c r="T13" s="71">
        <v>2587</v>
      </c>
      <c r="U13" s="71"/>
      <c r="V13" s="71">
        <v>4097</v>
      </c>
      <c r="W13" s="71">
        <v>2003</v>
      </c>
      <c r="X13" s="71">
        <v>2094</v>
      </c>
      <c r="Y13" s="189"/>
      <c r="Z13" s="71">
        <v>2089</v>
      </c>
      <c r="AA13" s="71">
        <v>950</v>
      </c>
      <c r="AB13" s="71">
        <v>1139</v>
      </c>
    </row>
    <row r="14" spans="1:29" x14ac:dyDescent="0.25">
      <c r="A14" s="27" t="s">
        <v>284</v>
      </c>
      <c r="B14" s="71">
        <v>6066</v>
      </c>
      <c r="C14" s="71">
        <v>3155</v>
      </c>
      <c r="D14" s="71">
        <v>2911</v>
      </c>
      <c r="E14" s="71"/>
      <c r="F14" s="71">
        <v>1219</v>
      </c>
      <c r="G14" s="71">
        <v>643</v>
      </c>
      <c r="H14" s="71">
        <v>576</v>
      </c>
      <c r="I14" s="71"/>
      <c r="J14" s="71">
        <v>1152</v>
      </c>
      <c r="K14" s="71">
        <v>601</v>
      </c>
      <c r="L14" s="71">
        <v>551</v>
      </c>
      <c r="M14" s="71"/>
      <c r="N14" s="71">
        <v>1020</v>
      </c>
      <c r="O14" s="71">
        <v>539</v>
      </c>
      <c r="P14" s="71">
        <v>481</v>
      </c>
      <c r="Q14" s="71"/>
      <c r="R14" s="71">
        <v>1197</v>
      </c>
      <c r="S14" s="71">
        <v>637</v>
      </c>
      <c r="T14" s="71">
        <v>560</v>
      </c>
      <c r="U14" s="71"/>
      <c r="V14" s="71">
        <v>1067</v>
      </c>
      <c r="W14" s="71">
        <v>543</v>
      </c>
      <c r="X14" s="71">
        <v>524</v>
      </c>
      <c r="Y14" s="189"/>
      <c r="Z14" s="71">
        <v>411</v>
      </c>
      <c r="AA14" s="71">
        <v>192</v>
      </c>
      <c r="AB14" s="71">
        <v>219</v>
      </c>
      <c r="AC14" s="54"/>
    </row>
    <row r="15" spans="1:29" x14ac:dyDescent="0.25">
      <c r="A15" s="27" t="s">
        <v>285</v>
      </c>
      <c r="B15" s="71">
        <v>13988</v>
      </c>
      <c r="C15" s="71">
        <v>6875</v>
      </c>
      <c r="D15" s="71">
        <v>7113</v>
      </c>
      <c r="E15" s="71"/>
      <c r="F15" s="71">
        <v>2854</v>
      </c>
      <c r="G15" s="71">
        <v>1509</v>
      </c>
      <c r="H15" s="71">
        <v>1345</v>
      </c>
      <c r="I15" s="71"/>
      <c r="J15" s="71">
        <v>2714</v>
      </c>
      <c r="K15" s="71">
        <v>1364</v>
      </c>
      <c r="L15" s="71">
        <v>1350</v>
      </c>
      <c r="M15" s="71"/>
      <c r="N15" s="71">
        <v>2341</v>
      </c>
      <c r="O15" s="71">
        <v>1136</v>
      </c>
      <c r="P15" s="71">
        <v>1205</v>
      </c>
      <c r="Q15" s="71"/>
      <c r="R15" s="71">
        <v>2930</v>
      </c>
      <c r="S15" s="71">
        <v>1443</v>
      </c>
      <c r="T15" s="71">
        <v>1487</v>
      </c>
      <c r="U15" s="71"/>
      <c r="V15" s="71">
        <v>2449</v>
      </c>
      <c r="W15" s="71">
        <v>1115</v>
      </c>
      <c r="X15" s="71">
        <v>1334</v>
      </c>
      <c r="Y15" s="189"/>
      <c r="Z15" s="71">
        <v>700</v>
      </c>
      <c r="AA15" s="71">
        <v>308</v>
      </c>
      <c r="AB15" s="71">
        <v>392</v>
      </c>
      <c r="AC15" s="54"/>
    </row>
    <row r="16" spans="1:29" x14ac:dyDescent="0.25">
      <c r="A16" s="27" t="s">
        <v>286</v>
      </c>
      <c r="B16" s="71">
        <v>3251</v>
      </c>
      <c r="C16" s="71">
        <v>1637</v>
      </c>
      <c r="D16" s="71">
        <v>1614</v>
      </c>
      <c r="E16" s="71"/>
      <c r="F16" s="71">
        <v>662</v>
      </c>
      <c r="G16" s="71">
        <v>348</v>
      </c>
      <c r="H16" s="71">
        <v>314</v>
      </c>
      <c r="I16" s="71"/>
      <c r="J16" s="71">
        <v>589</v>
      </c>
      <c r="K16" s="71">
        <v>268</v>
      </c>
      <c r="L16" s="71">
        <v>321</v>
      </c>
      <c r="M16" s="71"/>
      <c r="N16" s="71">
        <v>493</v>
      </c>
      <c r="O16" s="71">
        <v>257</v>
      </c>
      <c r="P16" s="71">
        <v>236</v>
      </c>
      <c r="Q16" s="71"/>
      <c r="R16" s="71">
        <v>745</v>
      </c>
      <c r="S16" s="71">
        <v>383</v>
      </c>
      <c r="T16" s="71">
        <v>362</v>
      </c>
      <c r="U16" s="71"/>
      <c r="V16" s="71">
        <v>511</v>
      </c>
      <c r="W16" s="71">
        <v>253</v>
      </c>
      <c r="X16" s="71">
        <v>258</v>
      </c>
      <c r="Y16" s="189"/>
      <c r="Z16" s="71">
        <v>251</v>
      </c>
      <c r="AA16" s="71">
        <v>128</v>
      </c>
      <c r="AB16" s="71">
        <v>123</v>
      </c>
      <c r="AC16" s="54"/>
    </row>
    <row r="17" spans="1:29" x14ac:dyDescent="0.25">
      <c r="A17" s="27" t="s">
        <v>287</v>
      </c>
      <c r="B17" s="71">
        <v>37166</v>
      </c>
      <c r="C17" s="71">
        <v>18546</v>
      </c>
      <c r="D17" s="71">
        <v>18620</v>
      </c>
      <c r="E17" s="71"/>
      <c r="F17" s="71">
        <v>8348</v>
      </c>
      <c r="G17" s="71">
        <v>4268</v>
      </c>
      <c r="H17" s="71">
        <v>4080</v>
      </c>
      <c r="I17" s="71"/>
      <c r="J17" s="71">
        <v>6770</v>
      </c>
      <c r="K17" s="71">
        <v>3412</v>
      </c>
      <c r="L17" s="71">
        <v>3358</v>
      </c>
      <c r="M17" s="71"/>
      <c r="N17" s="71">
        <v>6266</v>
      </c>
      <c r="O17" s="71">
        <v>3167</v>
      </c>
      <c r="P17" s="71">
        <v>3099</v>
      </c>
      <c r="Q17" s="71"/>
      <c r="R17" s="71">
        <v>7654</v>
      </c>
      <c r="S17" s="71">
        <v>3817</v>
      </c>
      <c r="T17" s="71">
        <v>3837</v>
      </c>
      <c r="U17" s="71"/>
      <c r="V17" s="71">
        <v>6078</v>
      </c>
      <c r="W17" s="71">
        <v>2923</v>
      </c>
      <c r="X17" s="71">
        <v>3155</v>
      </c>
      <c r="Y17" s="189"/>
      <c r="Z17" s="71">
        <v>2050</v>
      </c>
      <c r="AA17" s="71">
        <v>959</v>
      </c>
      <c r="AB17" s="71">
        <v>1091</v>
      </c>
      <c r="AC17" s="54"/>
    </row>
    <row r="18" spans="1:29" x14ac:dyDescent="0.25">
      <c r="A18" s="27" t="s">
        <v>288</v>
      </c>
      <c r="B18" s="71">
        <v>16193</v>
      </c>
      <c r="C18" s="71">
        <v>8027</v>
      </c>
      <c r="D18" s="71">
        <v>8166</v>
      </c>
      <c r="E18" s="71"/>
      <c r="F18" s="71">
        <v>3625</v>
      </c>
      <c r="G18" s="71">
        <v>1853</v>
      </c>
      <c r="H18" s="71">
        <v>1772</v>
      </c>
      <c r="I18" s="71"/>
      <c r="J18" s="71">
        <v>3230</v>
      </c>
      <c r="K18" s="71">
        <v>1545</v>
      </c>
      <c r="L18" s="71">
        <v>1685</v>
      </c>
      <c r="M18" s="71"/>
      <c r="N18" s="71">
        <v>2788</v>
      </c>
      <c r="O18" s="71">
        <v>1423</v>
      </c>
      <c r="P18" s="71">
        <v>1365</v>
      </c>
      <c r="Q18" s="71"/>
      <c r="R18" s="71">
        <v>3268</v>
      </c>
      <c r="S18" s="71">
        <v>1624</v>
      </c>
      <c r="T18" s="71">
        <v>1644</v>
      </c>
      <c r="U18" s="71"/>
      <c r="V18" s="71">
        <v>2721</v>
      </c>
      <c r="W18" s="71">
        <v>1292</v>
      </c>
      <c r="X18" s="71">
        <v>1429</v>
      </c>
      <c r="Y18" s="189"/>
      <c r="Z18" s="71">
        <v>561</v>
      </c>
      <c r="AA18" s="71">
        <v>290</v>
      </c>
      <c r="AB18" s="71">
        <v>271</v>
      </c>
      <c r="AC18" s="54"/>
    </row>
    <row r="19" spans="1:29" x14ac:dyDescent="0.25">
      <c r="A19" s="27" t="s">
        <v>289</v>
      </c>
      <c r="B19" s="71">
        <v>21485</v>
      </c>
      <c r="C19" s="71">
        <v>10524</v>
      </c>
      <c r="D19" s="71">
        <v>10961</v>
      </c>
      <c r="E19" s="71"/>
      <c r="F19" s="71">
        <v>5007</v>
      </c>
      <c r="G19" s="71">
        <v>2582</v>
      </c>
      <c r="H19" s="71">
        <v>2425</v>
      </c>
      <c r="I19" s="71"/>
      <c r="J19" s="71">
        <v>4304</v>
      </c>
      <c r="K19" s="71">
        <v>2125</v>
      </c>
      <c r="L19" s="71">
        <v>2179</v>
      </c>
      <c r="M19" s="71"/>
      <c r="N19" s="71">
        <v>3630</v>
      </c>
      <c r="O19" s="71">
        <v>1836</v>
      </c>
      <c r="P19" s="71">
        <v>1794</v>
      </c>
      <c r="Q19" s="71"/>
      <c r="R19" s="71">
        <v>4045</v>
      </c>
      <c r="S19" s="71">
        <v>1900</v>
      </c>
      <c r="T19" s="71">
        <v>2145</v>
      </c>
      <c r="U19" s="71"/>
      <c r="V19" s="71">
        <v>3198</v>
      </c>
      <c r="W19" s="71">
        <v>1493</v>
      </c>
      <c r="X19" s="71">
        <v>1705</v>
      </c>
      <c r="Y19" s="189"/>
      <c r="Z19" s="71">
        <v>1301</v>
      </c>
      <c r="AA19" s="71">
        <v>588</v>
      </c>
      <c r="AB19" s="71">
        <v>713</v>
      </c>
      <c r="AC19" s="202"/>
    </row>
    <row r="20" spans="1:29" x14ac:dyDescent="0.25">
      <c r="A20" s="27" t="s">
        <v>290</v>
      </c>
      <c r="B20" s="71">
        <v>6392</v>
      </c>
      <c r="C20" s="71">
        <v>3091</v>
      </c>
      <c r="D20" s="71">
        <v>3301</v>
      </c>
      <c r="E20" s="71"/>
      <c r="F20" s="71">
        <v>1573</v>
      </c>
      <c r="G20" s="71">
        <v>832</v>
      </c>
      <c r="H20" s="71">
        <v>741</v>
      </c>
      <c r="I20" s="71"/>
      <c r="J20" s="71">
        <v>1383</v>
      </c>
      <c r="K20" s="71">
        <v>691</v>
      </c>
      <c r="L20" s="71">
        <v>692</v>
      </c>
      <c r="M20" s="71"/>
      <c r="N20" s="71">
        <v>1061</v>
      </c>
      <c r="O20" s="71">
        <v>507</v>
      </c>
      <c r="P20" s="71">
        <v>554</v>
      </c>
      <c r="Q20" s="71"/>
      <c r="R20" s="71">
        <v>1194</v>
      </c>
      <c r="S20" s="71">
        <v>556</v>
      </c>
      <c r="T20" s="71">
        <v>638</v>
      </c>
      <c r="U20" s="71"/>
      <c r="V20" s="71">
        <v>898</v>
      </c>
      <c r="W20" s="71">
        <v>370</v>
      </c>
      <c r="X20" s="71">
        <v>528</v>
      </c>
      <c r="Y20" s="189"/>
      <c r="Z20" s="71">
        <v>283</v>
      </c>
      <c r="AA20" s="71">
        <v>135</v>
      </c>
      <c r="AB20" s="71">
        <v>148</v>
      </c>
      <c r="AC20" s="54"/>
    </row>
    <row r="21" spans="1:29" x14ac:dyDescent="0.25">
      <c r="A21" s="27" t="s">
        <v>291</v>
      </c>
      <c r="B21" s="71">
        <v>32647</v>
      </c>
      <c r="C21" s="71">
        <v>16481</v>
      </c>
      <c r="D21" s="71">
        <v>16166</v>
      </c>
      <c r="E21" s="71"/>
      <c r="F21" s="71">
        <v>7549</v>
      </c>
      <c r="G21" s="71">
        <v>3991</v>
      </c>
      <c r="H21" s="71">
        <v>3558</v>
      </c>
      <c r="I21" s="71"/>
      <c r="J21" s="71">
        <v>6053</v>
      </c>
      <c r="K21" s="71">
        <v>3126</v>
      </c>
      <c r="L21" s="71">
        <v>2927</v>
      </c>
      <c r="M21" s="71"/>
      <c r="N21" s="71">
        <v>5609</v>
      </c>
      <c r="O21" s="71">
        <v>2843</v>
      </c>
      <c r="P21" s="71">
        <v>2766</v>
      </c>
      <c r="Q21" s="71"/>
      <c r="R21" s="71">
        <v>6703</v>
      </c>
      <c r="S21" s="71">
        <v>3301</v>
      </c>
      <c r="T21" s="71">
        <v>3402</v>
      </c>
      <c r="U21" s="71"/>
      <c r="V21" s="71">
        <v>5246</v>
      </c>
      <c r="W21" s="71">
        <v>2461</v>
      </c>
      <c r="X21" s="71">
        <v>2785</v>
      </c>
      <c r="Y21" s="189"/>
      <c r="Z21" s="71">
        <v>1487</v>
      </c>
      <c r="AA21" s="71">
        <v>759</v>
      </c>
      <c r="AB21" s="71">
        <v>728</v>
      </c>
      <c r="AC21" s="54"/>
    </row>
    <row r="22" spans="1:29" x14ac:dyDescent="0.25">
      <c r="A22" s="27" t="s">
        <v>292</v>
      </c>
      <c r="B22" s="71">
        <v>7489</v>
      </c>
      <c r="C22" s="71">
        <v>3730</v>
      </c>
      <c r="D22" s="71">
        <v>3759</v>
      </c>
      <c r="E22" s="71"/>
      <c r="F22" s="71">
        <v>1792</v>
      </c>
      <c r="G22" s="71">
        <v>898</v>
      </c>
      <c r="H22" s="71">
        <v>894</v>
      </c>
      <c r="I22" s="71"/>
      <c r="J22" s="71">
        <v>1554</v>
      </c>
      <c r="K22" s="71">
        <v>786</v>
      </c>
      <c r="L22" s="71">
        <v>768</v>
      </c>
      <c r="M22" s="71"/>
      <c r="N22" s="71">
        <v>1267</v>
      </c>
      <c r="O22" s="71">
        <v>667</v>
      </c>
      <c r="P22" s="71">
        <v>600</v>
      </c>
      <c r="Q22" s="71"/>
      <c r="R22" s="71">
        <v>1441</v>
      </c>
      <c r="S22" s="71">
        <v>716</v>
      </c>
      <c r="T22" s="71">
        <v>725</v>
      </c>
      <c r="U22" s="71"/>
      <c r="V22" s="71">
        <v>1267</v>
      </c>
      <c r="W22" s="71">
        <v>591</v>
      </c>
      <c r="X22" s="71">
        <v>676</v>
      </c>
      <c r="Y22" s="189"/>
      <c r="Z22" s="71">
        <v>168</v>
      </c>
      <c r="AA22" s="71">
        <v>72</v>
      </c>
      <c r="AB22" s="71">
        <v>96</v>
      </c>
      <c r="AC22" s="54"/>
    </row>
    <row r="23" spans="1:29" x14ac:dyDescent="0.25">
      <c r="A23" s="27" t="s">
        <v>293</v>
      </c>
      <c r="B23" s="71">
        <v>31074</v>
      </c>
      <c r="C23" s="71">
        <v>15436</v>
      </c>
      <c r="D23" s="71">
        <v>15638</v>
      </c>
      <c r="E23" s="71"/>
      <c r="F23" s="71">
        <v>6789</v>
      </c>
      <c r="G23" s="71">
        <v>3457</v>
      </c>
      <c r="H23" s="71">
        <v>3332</v>
      </c>
      <c r="I23" s="71"/>
      <c r="J23" s="71">
        <v>5889</v>
      </c>
      <c r="K23" s="71">
        <v>3020</v>
      </c>
      <c r="L23" s="71">
        <v>2869</v>
      </c>
      <c r="M23" s="71"/>
      <c r="N23" s="71">
        <v>5306</v>
      </c>
      <c r="O23" s="71">
        <v>2643</v>
      </c>
      <c r="P23" s="71">
        <v>2663</v>
      </c>
      <c r="Q23" s="71"/>
      <c r="R23" s="71">
        <v>6167</v>
      </c>
      <c r="S23" s="71">
        <v>3002</v>
      </c>
      <c r="T23" s="71">
        <v>3165</v>
      </c>
      <c r="U23" s="71"/>
      <c r="V23" s="71">
        <v>5277</v>
      </c>
      <c r="W23" s="71">
        <v>2538</v>
      </c>
      <c r="X23" s="71">
        <v>2739</v>
      </c>
      <c r="Y23" s="189"/>
      <c r="Z23" s="71">
        <v>1646</v>
      </c>
      <c r="AA23" s="71">
        <v>776</v>
      </c>
      <c r="AB23" s="71">
        <v>870</v>
      </c>
      <c r="AC23" s="202"/>
    </row>
    <row r="24" spans="1:29" x14ac:dyDescent="0.25">
      <c r="A24" s="27" t="s">
        <v>294</v>
      </c>
      <c r="B24" s="71">
        <v>6434</v>
      </c>
      <c r="C24" s="71">
        <v>3142</v>
      </c>
      <c r="D24" s="71">
        <v>3292</v>
      </c>
      <c r="E24" s="71"/>
      <c r="F24" s="71">
        <v>1580</v>
      </c>
      <c r="G24" s="71">
        <v>846</v>
      </c>
      <c r="H24" s="71">
        <v>734</v>
      </c>
      <c r="I24" s="71"/>
      <c r="J24" s="71">
        <v>1334</v>
      </c>
      <c r="K24" s="71">
        <v>652</v>
      </c>
      <c r="L24" s="71">
        <v>682</v>
      </c>
      <c r="M24" s="71"/>
      <c r="N24" s="71">
        <v>1099</v>
      </c>
      <c r="O24" s="71">
        <v>543</v>
      </c>
      <c r="P24" s="71">
        <v>556</v>
      </c>
      <c r="Q24" s="71"/>
      <c r="R24" s="71">
        <v>1297</v>
      </c>
      <c r="S24" s="71">
        <v>630</v>
      </c>
      <c r="T24" s="71">
        <v>667</v>
      </c>
      <c r="U24" s="71"/>
      <c r="V24" s="71">
        <v>952</v>
      </c>
      <c r="W24" s="71">
        <v>394</v>
      </c>
      <c r="X24" s="71">
        <v>558</v>
      </c>
      <c r="Y24" s="189"/>
      <c r="Z24" s="71">
        <v>172</v>
      </c>
      <c r="AA24" s="71">
        <v>77</v>
      </c>
      <c r="AB24" s="71">
        <v>95</v>
      </c>
      <c r="AC24" s="54"/>
    </row>
    <row r="25" spans="1:29" x14ac:dyDescent="0.25">
      <c r="A25" s="27" t="s">
        <v>295</v>
      </c>
      <c r="B25" s="71">
        <v>11533</v>
      </c>
      <c r="C25" s="71">
        <v>5624</v>
      </c>
      <c r="D25" s="71">
        <v>5909</v>
      </c>
      <c r="E25" s="71"/>
      <c r="F25" s="71">
        <v>2761</v>
      </c>
      <c r="G25" s="71">
        <v>1423</v>
      </c>
      <c r="H25" s="71">
        <v>1338</v>
      </c>
      <c r="I25" s="71"/>
      <c r="J25" s="71">
        <v>2268</v>
      </c>
      <c r="K25" s="71">
        <v>1153</v>
      </c>
      <c r="L25" s="71">
        <v>1115</v>
      </c>
      <c r="M25" s="71"/>
      <c r="N25" s="71">
        <v>1820</v>
      </c>
      <c r="O25" s="71">
        <v>901</v>
      </c>
      <c r="P25" s="71">
        <v>919</v>
      </c>
      <c r="Q25" s="71"/>
      <c r="R25" s="71">
        <v>2243</v>
      </c>
      <c r="S25" s="71">
        <v>1058</v>
      </c>
      <c r="T25" s="71">
        <v>1185</v>
      </c>
      <c r="U25" s="71"/>
      <c r="V25" s="71">
        <v>1984</v>
      </c>
      <c r="W25" s="71">
        <v>880</v>
      </c>
      <c r="X25" s="71">
        <v>1104</v>
      </c>
      <c r="Y25" s="189"/>
      <c r="Z25" s="71">
        <v>457</v>
      </c>
      <c r="AA25" s="71">
        <v>209</v>
      </c>
      <c r="AB25" s="71">
        <v>248</v>
      </c>
      <c r="AC25" s="54"/>
    </row>
    <row r="26" spans="1:29" x14ac:dyDescent="0.25">
      <c r="A26" s="27" t="s">
        <v>296</v>
      </c>
      <c r="B26" s="71">
        <v>6946</v>
      </c>
      <c r="C26" s="71">
        <v>3377</v>
      </c>
      <c r="D26" s="71">
        <v>3569</v>
      </c>
      <c r="E26" s="71"/>
      <c r="F26" s="71">
        <v>1371</v>
      </c>
      <c r="G26" s="71">
        <v>683</v>
      </c>
      <c r="H26" s="71">
        <v>688</v>
      </c>
      <c r="I26" s="71"/>
      <c r="J26" s="71">
        <v>1342</v>
      </c>
      <c r="K26" s="71">
        <v>693</v>
      </c>
      <c r="L26" s="71">
        <v>649</v>
      </c>
      <c r="M26" s="71"/>
      <c r="N26" s="71">
        <v>1079</v>
      </c>
      <c r="O26" s="71">
        <v>534</v>
      </c>
      <c r="P26" s="71">
        <v>545</v>
      </c>
      <c r="Q26" s="71"/>
      <c r="R26" s="71">
        <v>1464</v>
      </c>
      <c r="S26" s="71">
        <v>729</v>
      </c>
      <c r="T26" s="71">
        <v>735</v>
      </c>
      <c r="U26" s="71"/>
      <c r="V26" s="71">
        <v>1206</v>
      </c>
      <c r="W26" s="71">
        <v>531</v>
      </c>
      <c r="X26" s="71">
        <v>675</v>
      </c>
      <c r="Y26" s="189"/>
      <c r="Z26" s="71">
        <v>484</v>
      </c>
      <c r="AA26" s="71">
        <v>207</v>
      </c>
      <c r="AB26" s="71">
        <v>277</v>
      </c>
      <c r="AC26" s="54"/>
    </row>
    <row r="27" spans="1:29" x14ac:dyDescent="0.25">
      <c r="A27" s="27" t="s">
        <v>297</v>
      </c>
      <c r="B27" s="71">
        <v>10234</v>
      </c>
      <c r="C27" s="71">
        <v>4983</v>
      </c>
      <c r="D27" s="71">
        <v>5251</v>
      </c>
      <c r="E27" s="71"/>
      <c r="F27" s="71">
        <v>2157</v>
      </c>
      <c r="G27" s="71">
        <v>1112</v>
      </c>
      <c r="H27" s="71">
        <v>1045</v>
      </c>
      <c r="I27" s="71"/>
      <c r="J27" s="71">
        <v>2059</v>
      </c>
      <c r="K27" s="71">
        <v>1006</v>
      </c>
      <c r="L27" s="71">
        <v>1053</v>
      </c>
      <c r="M27" s="71"/>
      <c r="N27" s="71">
        <v>1629</v>
      </c>
      <c r="O27" s="71">
        <v>793</v>
      </c>
      <c r="P27" s="71">
        <v>836</v>
      </c>
      <c r="Q27" s="71"/>
      <c r="R27" s="71">
        <v>2035</v>
      </c>
      <c r="S27" s="71">
        <v>997</v>
      </c>
      <c r="T27" s="71">
        <v>1038</v>
      </c>
      <c r="U27" s="71"/>
      <c r="V27" s="71">
        <v>1616</v>
      </c>
      <c r="W27" s="71">
        <v>752</v>
      </c>
      <c r="X27" s="71">
        <v>864</v>
      </c>
      <c r="Y27" s="189"/>
      <c r="Z27" s="71">
        <v>738</v>
      </c>
      <c r="AA27" s="71">
        <v>323</v>
      </c>
      <c r="AB27" s="71">
        <v>415</v>
      </c>
      <c r="AC27" s="54"/>
    </row>
    <row r="28" spans="1:29" x14ac:dyDescent="0.25">
      <c r="A28" s="27" t="s">
        <v>298</v>
      </c>
      <c r="B28" s="71">
        <v>5633</v>
      </c>
      <c r="C28" s="71">
        <v>2814</v>
      </c>
      <c r="D28" s="71">
        <v>2819</v>
      </c>
      <c r="E28" s="71"/>
      <c r="F28" s="71">
        <v>1388</v>
      </c>
      <c r="G28" s="71">
        <v>699</v>
      </c>
      <c r="H28" s="71">
        <v>689</v>
      </c>
      <c r="I28" s="71"/>
      <c r="J28" s="71">
        <v>1046</v>
      </c>
      <c r="K28" s="71">
        <v>498</v>
      </c>
      <c r="L28" s="71">
        <v>548</v>
      </c>
      <c r="M28" s="71"/>
      <c r="N28" s="71">
        <v>905</v>
      </c>
      <c r="O28" s="71">
        <v>457</v>
      </c>
      <c r="P28" s="71">
        <v>448</v>
      </c>
      <c r="Q28" s="71"/>
      <c r="R28" s="71">
        <v>1128</v>
      </c>
      <c r="S28" s="71">
        <v>581</v>
      </c>
      <c r="T28" s="71">
        <v>547</v>
      </c>
      <c r="U28" s="71"/>
      <c r="V28" s="71">
        <v>894</v>
      </c>
      <c r="W28" s="71">
        <v>442</v>
      </c>
      <c r="X28" s="71">
        <v>452</v>
      </c>
      <c r="Y28" s="189"/>
      <c r="Z28" s="71">
        <v>272</v>
      </c>
      <c r="AA28" s="71">
        <v>137</v>
      </c>
      <c r="AB28" s="71">
        <v>135</v>
      </c>
      <c r="AC28" s="54"/>
    </row>
    <row r="29" spans="1:29" x14ac:dyDescent="0.25">
      <c r="A29" s="27" t="s">
        <v>299</v>
      </c>
      <c r="B29" s="71">
        <v>11444</v>
      </c>
      <c r="C29" s="71">
        <v>5687</v>
      </c>
      <c r="D29" s="71">
        <v>5757</v>
      </c>
      <c r="E29" s="71"/>
      <c r="F29" s="71">
        <v>2698</v>
      </c>
      <c r="G29" s="71">
        <v>1413</v>
      </c>
      <c r="H29" s="71">
        <v>1285</v>
      </c>
      <c r="I29" s="71"/>
      <c r="J29" s="71">
        <v>2269</v>
      </c>
      <c r="K29" s="71">
        <v>1139</v>
      </c>
      <c r="L29" s="71">
        <v>1130</v>
      </c>
      <c r="M29" s="71"/>
      <c r="N29" s="71">
        <v>1932</v>
      </c>
      <c r="O29" s="71">
        <v>974</v>
      </c>
      <c r="P29" s="71">
        <v>958</v>
      </c>
      <c r="Q29" s="71"/>
      <c r="R29" s="71">
        <v>2263</v>
      </c>
      <c r="S29" s="71">
        <v>1076</v>
      </c>
      <c r="T29" s="71">
        <v>1187</v>
      </c>
      <c r="U29" s="71"/>
      <c r="V29" s="71">
        <v>1948</v>
      </c>
      <c r="W29" s="71">
        <v>916</v>
      </c>
      <c r="X29" s="71">
        <v>1032</v>
      </c>
      <c r="Y29" s="189"/>
      <c r="Z29" s="71">
        <v>334</v>
      </c>
      <c r="AA29" s="71">
        <v>169</v>
      </c>
      <c r="AB29" s="71">
        <v>165</v>
      </c>
      <c r="AC29" s="54"/>
    </row>
    <row r="30" spans="1:29" x14ac:dyDescent="0.25">
      <c r="A30" s="27" t="s">
        <v>300</v>
      </c>
      <c r="B30" s="71">
        <v>13900</v>
      </c>
      <c r="C30" s="71">
        <v>6912</v>
      </c>
      <c r="D30" s="71">
        <v>6988</v>
      </c>
      <c r="E30" s="71"/>
      <c r="F30" s="71">
        <v>2980</v>
      </c>
      <c r="G30" s="71">
        <v>1574</v>
      </c>
      <c r="H30" s="71">
        <v>1406</v>
      </c>
      <c r="I30" s="71"/>
      <c r="J30" s="71">
        <v>2686</v>
      </c>
      <c r="K30" s="71">
        <v>1349</v>
      </c>
      <c r="L30" s="71">
        <v>1337</v>
      </c>
      <c r="M30" s="71"/>
      <c r="N30" s="71">
        <v>2236</v>
      </c>
      <c r="O30" s="71">
        <v>1136</v>
      </c>
      <c r="P30" s="71">
        <v>1100</v>
      </c>
      <c r="Q30" s="71"/>
      <c r="R30" s="71">
        <v>2868</v>
      </c>
      <c r="S30" s="71">
        <v>1382</v>
      </c>
      <c r="T30" s="71">
        <v>1486</v>
      </c>
      <c r="U30" s="71"/>
      <c r="V30" s="71">
        <v>2347</v>
      </c>
      <c r="W30" s="71">
        <v>1089</v>
      </c>
      <c r="X30" s="71">
        <v>1258</v>
      </c>
      <c r="Y30" s="189"/>
      <c r="Z30" s="71">
        <v>783</v>
      </c>
      <c r="AA30" s="71">
        <v>382</v>
      </c>
      <c r="AB30" s="71">
        <v>401</v>
      </c>
      <c r="AC30" s="54"/>
    </row>
    <row r="31" spans="1:29" x14ac:dyDescent="0.25">
      <c r="A31" s="27" t="s">
        <v>301</v>
      </c>
      <c r="B31" s="71">
        <v>7293</v>
      </c>
      <c r="C31" s="71">
        <v>3565</v>
      </c>
      <c r="D31" s="71">
        <v>3728</v>
      </c>
      <c r="E31" s="71"/>
      <c r="F31" s="71">
        <v>1600</v>
      </c>
      <c r="G31" s="71">
        <v>841</v>
      </c>
      <c r="H31" s="71">
        <v>759</v>
      </c>
      <c r="I31" s="71"/>
      <c r="J31" s="71">
        <v>1365</v>
      </c>
      <c r="K31" s="71">
        <v>697</v>
      </c>
      <c r="L31" s="71">
        <v>668</v>
      </c>
      <c r="M31" s="71"/>
      <c r="N31" s="71">
        <v>1119</v>
      </c>
      <c r="O31" s="71">
        <v>527</v>
      </c>
      <c r="P31" s="71">
        <v>592</v>
      </c>
      <c r="Q31" s="71"/>
      <c r="R31" s="71">
        <v>1517</v>
      </c>
      <c r="S31" s="71">
        <v>709</v>
      </c>
      <c r="T31" s="71">
        <v>808</v>
      </c>
      <c r="U31" s="71"/>
      <c r="V31" s="71">
        <v>1175</v>
      </c>
      <c r="W31" s="71">
        <v>556</v>
      </c>
      <c r="X31" s="71">
        <v>619</v>
      </c>
      <c r="Y31" s="189"/>
      <c r="Z31" s="71">
        <v>517</v>
      </c>
      <c r="AA31" s="71">
        <v>235</v>
      </c>
      <c r="AB31" s="71">
        <v>282</v>
      </c>
      <c r="AC31" s="54"/>
    </row>
    <row r="32" spans="1:29" x14ac:dyDescent="0.25">
      <c r="A32" s="27" t="s">
        <v>302</v>
      </c>
      <c r="B32" s="71">
        <v>7536</v>
      </c>
      <c r="C32" s="71">
        <v>3713</v>
      </c>
      <c r="D32" s="71">
        <v>3823</v>
      </c>
      <c r="E32" s="71"/>
      <c r="F32" s="71">
        <v>1623</v>
      </c>
      <c r="G32" s="71">
        <v>848</v>
      </c>
      <c r="H32" s="71">
        <v>775</v>
      </c>
      <c r="I32" s="71"/>
      <c r="J32" s="71">
        <v>1696</v>
      </c>
      <c r="K32" s="71">
        <v>880</v>
      </c>
      <c r="L32" s="71">
        <v>816</v>
      </c>
      <c r="M32" s="71"/>
      <c r="N32" s="71">
        <v>1229</v>
      </c>
      <c r="O32" s="71">
        <v>632</v>
      </c>
      <c r="P32" s="71">
        <v>597</v>
      </c>
      <c r="Q32" s="71"/>
      <c r="R32" s="71">
        <v>1501</v>
      </c>
      <c r="S32" s="71">
        <v>703</v>
      </c>
      <c r="T32" s="71">
        <v>798</v>
      </c>
      <c r="U32" s="71"/>
      <c r="V32" s="71">
        <v>1140</v>
      </c>
      <c r="W32" s="71">
        <v>516</v>
      </c>
      <c r="X32" s="71">
        <v>624</v>
      </c>
      <c r="Y32" s="189"/>
      <c r="Z32" s="71">
        <v>347</v>
      </c>
      <c r="AA32" s="71">
        <v>134</v>
      </c>
      <c r="AB32" s="71">
        <v>213</v>
      </c>
      <c r="AC32" s="54"/>
    </row>
    <row r="33" spans="1:29" x14ac:dyDescent="0.25">
      <c r="A33" s="27" t="s">
        <v>303</v>
      </c>
      <c r="B33" s="71">
        <v>2843</v>
      </c>
      <c r="C33" s="71">
        <v>1369</v>
      </c>
      <c r="D33" s="71">
        <v>1474</v>
      </c>
      <c r="E33" s="71"/>
      <c r="F33" s="71">
        <v>605</v>
      </c>
      <c r="G33" s="71">
        <v>319</v>
      </c>
      <c r="H33" s="71">
        <v>286</v>
      </c>
      <c r="I33" s="71"/>
      <c r="J33" s="71">
        <v>534</v>
      </c>
      <c r="K33" s="71">
        <v>269</v>
      </c>
      <c r="L33" s="71">
        <v>265</v>
      </c>
      <c r="M33" s="71"/>
      <c r="N33" s="71">
        <v>390</v>
      </c>
      <c r="O33" s="71">
        <v>190</v>
      </c>
      <c r="P33" s="71">
        <v>200</v>
      </c>
      <c r="Q33" s="71"/>
      <c r="R33" s="71">
        <v>602</v>
      </c>
      <c r="S33" s="71">
        <v>265</v>
      </c>
      <c r="T33" s="71">
        <v>337</v>
      </c>
      <c r="U33" s="71"/>
      <c r="V33" s="71">
        <v>426</v>
      </c>
      <c r="W33" s="71">
        <v>196</v>
      </c>
      <c r="X33" s="71">
        <v>230</v>
      </c>
      <c r="Y33" s="189"/>
      <c r="Z33" s="71">
        <v>286</v>
      </c>
      <c r="AA33" s="71">
        <v>130</v>
      </c>
      <c r="AB33" s="71">
        <v>156</v>
      </c>
      <c r="AC33" s="54"/>
    </row>
    <row r="34" spans="1:29" x14ac:dyDescent="0.25">
      <c r="A34" s="27" t="s">
        <v>304</v>
      </c>
      <c r="B34" s="71">
        <v>19852</v>
      </c>
      <c r="C34" s="71">
        <v>9684</v>
      </c>
      <c r="D34" s="71">
        <v>10168</v>
      </c>
      <c r="E34" s="71"/>
      <c r="F34" s="71">
        <v>4758</v>
      </c>
      <c r="G34" s="71">
        <v>2427</v>
      </c>
      <c r="H34" s="71">
        <v>2331</v>
      </c>
      <c r="I34" s="71"/>
      <c r="J34" s="71">
        <v>4028</v>
      </c>
      <c r="K34" s="71">
        <v>2011</v>
      </c>
      <c r="L34" s="71">
        <v>2017</v>
      </c>
      <c r="M34" s="71"/>
      <c r="N34" s="71">
        <v>3194</v>
      </c>
      <c r="O34" s="71">
        <v>1609</v>
      </c>
      <c r="P34" s="71">
        <v>1585</v>
      </c>
      <c r="Q34" s="71"/>
      <c r="R34" s="71">
        <v>3829</v>
      </c>
      <c r="S34" s="71">
        <v>1805</v>
      </c>
      <c r="T34" s="71">
        <v>2024</v>
      </c>
      <c r="U34" s="71"/>
      <c r="V34" s="71">
        <v>3060</v>
      </c>
      <c r="W34" s="71">
        <v>1423</v>
      </c>
      <c r="X34" s="71">
        <v>1637</v>
      </c>
      <c r="Y34" s="189"/>
      <c r="Z34" s="71">
        <v>983</v>
      </c>
      <c r="AA34" s="71">
        <v>409</v>
      </c>
      <c r="AB34" s="71">
        <v>574</v>
      </c>
      <c r="AC34" s="54"/>
    </row>
    <row r="35" spans="1:29" x14ac:dyDescent="0.25">
      <c r="A35" s="27" t="s">
        <v>305</v>
      </c>
      <c r="B35" s="72">
        <v>16097</v>
      </c>
      <c r="C35" s="72">
        <v>8026</v>
      </c>
      <c r="D35" s="72">
        <v>8071</v>
      </c>
      <c r="E35" s="72"/>
      <c r="F35" s="72">
        <v>4010</v>
      </c>
      <c r="G35" s="72">
        <v>2085</v>
      </c>
      <c r="H35" s="72">
        <v>1925</v>
      </c>
      <c r="I35" s="72"/>
      <c r="J35" s="72">
        <v>3432</v>
      </c>
      <c r="K35" s="72">
        <v>1737</v>
      </c>
      <c r="L35" s="72">
        <v>1695</v>
      </c>
      <c r="M35" s="72"/>
      <c r="N35" s="72">
        <v>2806</v>
      </c>
      <c r="O35" s="72">
        <v>1388</v>
      </c>
      <c r="P35" s="72">
        <v>1418</v>
      </c>
      <c r="Q35" s="72"/>
      <c r="R35" s="72">
        <v>2790</v>
      </c>
      <c r="S35" s="72">
        <v>1377</v>
      </c>
      <c r="T35" s="72">
        <v>1413</v>
      </c>
      <c r="U35" s="72"/>
      <c r="V35" s="72">
        <v>2392</v>
      </c>
      <c r="W35" s="72">
        <v>1129</v>
      </c>
      <c r="X35" s="72">
        <v>1263</v>
      </c>
      <c r="Y35" s="189"/>
      <c r="Z35" s="72">
        <v>667</v>
      </c>
      <c r="AA35" s="72">
        <v>310</v>
      </c>
      <c r="AB35" s="72">
        <v>357</v>
      </c>
      <c r="AC35" s="54"/>
    </row>
    <row r="36" spans="1:29" ht="13.5" thickBot="1" x14ac:dyDescent="0.3">
      <c r="A36" s="27" t="s">
        <v>306</v>
      </c>
      <c r="B36" s="73">
        <v>3211</v>
      </c>
      <c r="C36" s="73">
        <v>1625</v>
      </c>
      <c r="D36" s="73">
        <v>1586</v>
      </c>
      <c r="E36" s="73"/>
      <c r="F36" s="73">
        <v>850</v>
      </c>
      <c r="G36" s="73">
        <v>434</v>
      </c>
      <c r="H36" s="73">
        <v>416</v>
      </c>
      <c r="I36" s="73"/>
      <c r="J36" s="73">
        <v>681</v>
      </c>
      <c r="K36" s="73">
        <v>345</v>
      </c>
      <c r="L36" s="73">
        <v>336</v>
      </c>
      <c r="M36" s="73"/>
      <c r="N36" s="73">
        <v>641</v>
      </c>
      <c r="O36" s="73">
        <v>331</v>
      </c>
      <c r="P36" s="73">
        <v>310</v>
      </c>
      <c r="Q36" s="73"/>
      <c r="R36" s="73">
        <v>512</v>
      </c>
      <c r="S36" s="73">
        <v>245</v>
      </c>
      <c r="T36" s="73">
        <v>267</v>
      </c>
      <c r="U36" s="73"/>
      <c r="V36" s="73">
        <v>376</v>
      </c>
      <c r="W36" s="73">
        <v>187</v>
      </c>
      <c r="X36" s="73">
        <v>189</v>
      </c>
      <c r="Y36" s="192"/>
      <c r="Z36" s="73">
        <v>151</v>
      </c>
      <c r="AA36" s="73">
        <v>83</v>
      </c>
      <c r="AB36" s="73">
        <v>68</v>
      </c>
      <c r="AC36" s="54"/>
    </row>
    <row r="37" spans="1:29"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202"/>
      <c r="Z37" s="8"/>
      <c r="AA37" s="8"/>
      <c r="AB37" s="8"/>
      <c r="AC37" s="54"/>
    </row>
    <row r="38" spans="1:29" x14ac:dyDescent="0.25">
      <c r="AC38" s="54"/>
    </row>
    <row r="39" spans="1:29" x14ac:dyDescent="0.25">
      <c r="AC39" s="54"/>
    </row>
    <row r="40" spans="1:29" x14ac:dyDescent="0.25">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X36 Z9:AB36">
    <cfRule type="cellIs" dxfId="238" priority="3" operator="equal">
      <formula>0</formula>
    </cfRule>
  </conditionalFormatting>
  <conditionalFormatting sqref="AC10 AC15:AC17">
    <cfRule type="cellIs" dxfId="237" priority="1" operator="equal">
      <formula>0</formula>
    </cfRule>
  </conditionalFormatting>
  <hyperlinks>
    <hyperlink ref="AC2" location="Contenido!A1" display="Contenido" xr:uid="{9C5C864B-E7D5-47F3-B760-BC4205A9C3B2}"/>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786C-F69F-4F27-A678-D696D6D1D289}">
  <sheetPr codeName="Hoja49">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ol min="30" max="16384" width="11" style="8"/>
  </cols>
  <sheetData>
    <row r="1" spans="1:29" ht="15" customHeight="1" x14ac:dyDescent="0.25">
      <c r="A1" s="441" t="s">
        <v>387</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385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70">
        <f>SUM(B10:B36)</f>
        <v>343677</v>
      </c>
      <c r="C9" s="70">
        <f>SUM(C10:C36)</f>
        <v>169480</v>
      </c>
      <c r="D9" s="70">
        <f>SUM(D10:D36)</f>
        <v>174197</v>
      </c>
      <c r="E9" s="70"/>
      <c r="F9" s="70">
        <f>SUM(F10:F36)</f>
        <v>78534</v>
      </c>
      <c r="G9" s="70">
        <f>SUM(G10:G36)</f>
        <v>40464</v>
      </c>
      <c r="H9" s="70">
        <f>SUM(H10:H36)</f>
        <v>38070</v>
      </c>
      <c r="I9" s="70"/>
      <c r="J9" s="70">
        <f>SUM(J10:J36)</f>
        <v>66296</v>
      </c>
      <c r="K9" s="70">
        <f>SUM(K10:K36)</f>
        <v>33225</v>
      </c>
      <c r="L9" s="70">
        <f>SUM(L10:L36)</f>
        <v>33071</v>
      </c>
      <c r="M9" s="70"/>
      <c r="N9" s="70">
        <f>SUM(N10:N36)</f>
        <v>56677</v>
      </c>
      <c r="O9" s="70">
        <f>SUM(O10:O36)</f>
        <v>28328</v>
      </c>
      <c r="P9" s="70">
        <f>SUM(P10:P36)</f>
        <v>28349</v>
      </c>
      <c r="Q9" s="70"/>
      <c r="R9" s="70">
        <f>SUM(R10:R36)</f>
        <v>68140</v>
      </c>
      <c r="S9" s="70">
        <f>SUM(S10:S36)</f>
        <v>32986</v>
      </c>
      <c r="T9" s="70">
        <f>SUM(T10:T36)</f>
        <v>35154</v>
      </c>
      <c r="U9" s="70"/>
      <c r="V9" s="70">
        <f>SUM(V10:V36)</f>
        <v>55095</v>
      </c>
      <c r="W9" s="70">
        <f>SUM(W10:W36)</f>
        <v>25774</v>
      </c>
      <c r="X9" s="70">
        <f>SUM(X10:X36)</f>
        <v>29321</v>
      </c>
      <c r="Y9" s="292"/>
      <c r="Z9" s="70">
        <f>SUM(Z10:Z36)</f>
        <v>18935</v>
      </c>
      <c r="AA9" s="70">
        <f>SUM(AA10:AA36)</f>
        <v>8703</v>
      </c>
      <c r="AB9" s="70">
        <f>SUM(AB10:AB36)</f>
        <v>10232</v>
      </c>
      <c r="AC9" s="5"/>
    </row>
    <row r="10" spans="1:29" x14ac:dyDescent="0.25">
      <c r="A10" s="27" t="s">
        <v>280</v>
      </c>
      <c r="B10" s="71">
        <v>15888</v>
      </c>
      <c r="C10" s="71">
        <v>7639</v>
      </c>
      <c r="D10" s="71">
        <v>8249</v>
      </c>
      <c r="E10" s="71"/>
      <c r="F10" s="71">
        <v>3852</v>
      </c>
      <c r="G10" s="71">
        <v>1916</v>
      </c>
      <c r="H10" s="71">
        <v>1936</v>
      </c>
      <c r="I10" s="71"/>
      <c r="J10" s="71">
        <v>3065</v>
      </c>
      <c r="K10" s="71">
        <v>1484</v>
      </c>
      <c r="L10" s="71">
        <v>1581</v>
      </c>
      <c r="M10" s="71"/>
      <c r="N10" s="71">
        <v>2654</v>
      </c>
      <c r="O10" s="71">
        <v>1269</v>
      </c>
      <c r="P10" s="71">
        <v>1385</v>
      </c>
      <c r="Q10" s="71"/>
      <c r="R10" s="71">
        <v>2990</v>
      </c>
      <c r="S10" s="71">
        <v>1412</v>
      </c>
      <c r="T10" s="71">
        <v>1578</v>
      </c>
      <c r="U10" s="71"/>
      <c r="V10" s="71">
        <v>2460</v>
      </c>
      <c r="W10" s="71">
        <v>1140</v>
      </c>
      <c r="X10" s="71">
        <v>1320</v>
      </c>
      <c r="Y10" s="189"/>
      <c r="Z10" s="71">
        <v>867</v>
      </c>
      <c r="AA10" s="71">
        <v>418</v>
      </c>
      <c r="AB10" s="71">
        <v>449</v>
      </c>
      <c r="AC10" s="5"/>
    </row>
    <row r="11" spans="1:29" x14ac:dyDescent="0.25">
      <c r="A11" s="27" t="s">
        <v>281</v>
      </c>
      <c r="B11" s="71">
        <v>17117</v>
      </c>
      <c r="C11" s="71">
        <v>8395</v>
      </c>
      <c r="D11" s="71">
        <v>8722</v>
      </c>
      <c r="E11" s="71"/>
      <c r="F11" s="71">
        <v>3991</v>
      </c>
      <c r="G11" s="71">
        <v>2007</v>
      </c>
      <c r="H11" s="71">
        <v>1984</v>
      </c>
      <c r="I11" s="71"/>
      <c r="J11" s="71">
        <v>3182</v>
      </c>
      <c r="K11" s="71">
        <v>1588</v>
      </c>
      <c r="L11" s="71">
        <v>1594</v>
      </c>
      <c r="M11" s="71"/>
      <c r="N11" s="71">
        <v>2733</v>
      </c>
      <c r="O11" s="71">
        <v>1368</v>
      </c>
      <c r="P11" s="71">
        <v>1365</v>
      </c>
      <c r="Q11" s="71"/>
      <c r="R11" s="71">
        <v>3479</v>
      </c>
      <c r="S11" s="71">
        <v>1676</v>
      </c>
      <c r="T11" s="71">
        <v>1803</v>
      </c>
      <c r="U11" s="71"/>
      <c r="V11" s="71">
        <v>2902</v>
      </c>
      <c r="W11" s="71">
        <v>1385</v>
      </c>
      <c r="X11" s="71">
        <v>1517</v>
      </c>
      <c r="Y11" s="189"/>
      <c r="Z11" s="71">
        <v>830</v>
      </c>
      <c r="AA11" s="71">
        <v>371</v>
      </c>
      <c r="AB11" s="71">
        <v>459</v>
      </c>
    </row>
    <row r="12" spans="1:29" x14ac:dyDescent="0.25">
      <c r="A12" s="27" t="s">
        <v>282</v>
      </c>
      <c r="B12" s="71">
        <v>13530</v>
      </c>
      <c r="C12" s="71">
        <v>6705</v>
      </c>
      <c r="D12" s="71">
        <v>6825</v>
      </c>
      <c r="E12" s="71"/>
      <c r="F12" s="71">
        <v>3362</v>
      </c>
      <c r="G12" s="71">
        <v>1756</v>
      </c>
      <c r="H12" s="71">
        <v>1606</v>
      </c>
      <c r="I12" s="71"/>
      <c r="J12" s="71">
        <v>2584</v>
      </c>
      <c r="K12" s="71">
        <v>1289</v>
      </c>
      <c r="L12" s="71">
        <v>1295</v>
      </c>
      <c r="M12" s="71"/>
      <c r="N12" s="71">
        <v>2305</v>
      </c>
      <c r="O12" s="71">
        <v>1143</v>
      </c>
      <c r="P12" s="71">
        <v>1162</v>
      </c>
      <c r="Q12" s="71"/>
      <c r="R12" s="71">
        <v>2578</v>
      </c>
      <c r="S12" s="71">
        <v>1262</v>
      </c>
      <c r="T12" s="71">
        <v>1316</v>
      </c>
      <c r="U12" s="71"/>
      <c r="V12" s="71">
        <v>1959</v>
      </c>
      <c r="W12" s="71">
        <v>933</v>
      </c>
      <c r="X12" s="71">
        <v>1026</v>
      </c>
      <c r="Y12" s="189"/>
      <c r="Z12" s="71">
        <v>742</v>
      </c>
      <c r="AA12" s="71">
        <v>322</v>
      </c>
      <c r="AB12" s="71">
        <v>420</v>
      </c>
    </row>
    <row r="13" spans="1:29" x14ac:dyDescent="0.25">
      <c r="A13" s="27" t="s">
        <v>283</v>
      </c>
      <c r="B13" s="71">
        <v>23877</v>
      </c>
      <c r="C13" s="71">
        <v>11789</v>
      </c>
      <c r="D13" s="71">
        <v>12088</v>
      </c>
      <c r="E13" s="71"/>
      <c r="F13" s="71">
        <v>5076</v>
      </c>
      <c r="G13" s="71">
        <v>2613</v>
      </c>
      <c r="H13" s="71">
        <v>2463</v>
      </c>
      <c r="I13" s="71"/>
      <c r="J13" s="71">
        <v>4306</v>
      </c>
      <c r="K13" s="71">
        <v>2179</v>
      </c>
      <c r="L13" s="71">
        <v>2127</v>
      </c>
      <c r="M13" s="71"/>
      <c r="N13" s="71">
        <v>3757</v>
      </c>
      <c r="O13" s="71">
        <v>1862</v>
      </c>
      <c r="P13" s="71">
        <v>1895</v>
      </c>
      <c r="Q13" s="71"/>
      <c r="R13" s="71">
        <v>4750</v>
      </c>
      <c r="S13" s="71">
        <v>2280</v>
      </c>
      <c r="T13" s="71">
        <v>2470</v>
      </c>
      <c r="U13" s="71"/>
      <c r="V13" s="71">
        <v>3899</v>
      </c>
      <c r="W13" s="71">
        <v>1905</v>
      </c>
      <c r="X13" s="71">
        <v>1994</v>
      </c>
      <c r="Y13" s="189"/>
      <c r="Z13" s="71">
        <v>2089</v>
      </c>
      <c r="AA13" s="71">
        <v>950</v>
      </c>
      <c r="AB13" s="71">
        <v>1139</v>
      </c>
    </row>
    <row r="14" spans="1:29" x14ac:dyDescent="0.25">
      <c r="A14" s="27" t="s">
        <v>284</v>
      </c>
      <c r="B14" s="71">
        <v>5879</v>
      </c>
      <c r="C14" s="71">
        <v>3068</v>
      </c>
      <c r="D14" s="71">
        <v>2811</v>
      </c>
      <c r="E14" s="71"/>
      <c r="F14" s="71">
        <v>1192</v>
      </c>
      <c r="G14" s="71">
        <v>632</v>
      </c>
      <c r="H14" s="71">
        <v>560</v>
      </c>
      <c r="I14" s="71"/>
      <c r="J14" s="71">
        <v>1108</v>
      </c>
      <c r="K14" s="71">
        <v>578</v>
      </c>
      <c r="L14" s="71">
        <v>530</v>
      </c>
      <c r="M14" s="71"/>
      <c r="N14" s="71">
        <v>984</v>
      </c>
      <c r="O14" s="71">
        <v>524</v>
      </c>
      <c r="P14" s="71">
        <v>460</v>
      </c>
      <c r="Q14" s="71"/>
      <c r="R14" s="71">
        <v>1156</v>
      </c>
      <c r="S14" s="71">
        <v>615</v>
      </c>
      <c r="T14" s="71">
        <v>541</v>
      </c>
      <c r="U14" s="71"/>
      <c r="V14" s="71">
        <v>1028</v>
      </c>
      <c r="W14" s="71">
        <v>527</v>
      </c>
      <c r="X14" s="71">
        <v>501</v>
      </c>
      <c r="Y14" s="189"/>
      <c r="Z14" s="71">
        <v>411</v>
      </c>
      <c r="AA14" s="71">
        <v>192</v>
      </c>
      <c r="AB14" s="71">
        <v>219</v>
      </c>
      <c r="AC14" s="54"/>
    </row>
    <row r="15" spans="1:29" x14ac:dyDescent="0.25">
      <c r="A15" s="27" t="s">
        <v>285</v>
      </c>
      <c r="B15" s="71">
        <v>13391</v>
      </c>
      <c r="C15" s="71">
        <v>6599</v>
      </c>
      <c r="D15" s="71">
        <v>6792</v>
      </c>
      <c r="E15" s="71"/>
      <c r="F15" s="71">
        <v>2718</v>
      </c>
      <c r="G15" s="71">
        <v>1439</v>
      </c>
      <c r="H15" s="71">
        <v>1279</v>
      </c>
      <c r="I15" s="71"/>
      <c r="J15" s="71">
        <v>2578</v>
      </c>
      <c r="K15" s="71">
        <v>1302</v>
      </c>
      <c r="L15" s="71">
        <v>1276</v>
      </c>
      <c r="M15" s="71"/>
      <c r="N15" s="71">
        <v>2225</v>
      </c>
      <c r="O15" s="71">
        <v>1089</v>
      </c>
      <c r="P15" s="71">
        <v>1136</v>
      </c>
      <c r="Q15" s="71"/>
      <c r="R15" s="71">
        <v>2803</v>
      </c>
      <c r="S15" s="71">
        <v>1390</v>
      </c>
      <c r="T15" s="71">
        <v>1413</v>
      </c>
      <c r="U15" s="71"/>
      <c r="V15" s="71">
        <v>2367</v>
      </c>
      <c r="W15" s="71">
        <v>1071</v>
      </c>
      <c r="X15" s="71">
        <v>1296</v>
      </c>
      <c r="Y15" s="189"/>
      <c r="Z15" s="71">
        <v>700</v>
      </c>
      <c r="AA15" s="71">
        <v>308</v>
      </c>
      <c r="AB15" s="71">
        <v>392</v>
      </c>
      <c r="AC15" s="54"/>
    </row>
    <row r="16" spans="1:29" x14ac:dyDescent="0.25">
      <c r="A16" s="27" t="s">
        <v>286</v>
      </c>
      <c r="B16" s="71">
        <v>3251</v>
      </c>
      <c r="C16" s="71">
        <v>1637</v>
      </c>
      <c r="D16" s="71">
        <v>1614</v>
      </c>
      <c r="E16" s="71"/>
      <c r="F16" s="71">
        <v>662</v>
      </c>
      <c r="G16" s="71">
        <v>348</v>
      </c>
      <c r="H16" s="71">
        <v>314</v>
      </c>
      <c r="I16" s="71"/>
      <c r="J16" s="71">
        <v>589</v>
      </c>
      <c r="K16" s="71">
        <v>268</v>
      </c>
      <c r="L16" s="71">
        <v>321</v>
      </c>
      <c r="M16" s="71"/>
      <c r="N16" s="71">
        <v>493</v>
      </c>
      <c r="O16" s="71">
        <v>257</v>
      </c>
      <c r="P16" s="71">
        <v>236</v>
      </c>
      <c r="Q16" s="71"/>
      <c r="R16" s="71">
        <v>745</v>
      </c>
      <c r="S16" s="71">
        <v>383</v>
      </c>
      <c r="T16" s="71">
        <v>362</v>
      </c>
      <c r="U16" s="71"/>
      <c r="V16" s="71">
        <v>511</v>
      </c>
      <c r="W16" s="71">
        <v>253</v>
      </c>
      <c r="X16" s="71">
        <v>258</v>
      </c>
      <c r="Y16" s="189"/>
      <c r="Z16" s="71">
        <v>251</v>
      </c>
      <c r="AA16" s="71">
        <v>128</v>
      </c>
      <c r="AB16" s="71">
        <v>123</v>
      </c>
      <c r="AC16" s="54"/>
    </row>
    <row r="17" spans="1:29" x14ac:dyDescent="0.25">
      <c r="A17" s="27" t="s">
        <v>287</v>
      </c>
      <c r="B17" s="71">
        <v>33403</v>
      </c>
      <c r="C17" s="71">
        <v>16650</v>
      </c>
      <c r="D17" s="71">
        <v>16753</v>
      </c>
      <c r="E17" s="71"/>
      <c r="F17" s="71">
        <v>7495</v>
      </c>
      <c r="G17" s="71">
        <v>3801</v>
      </c>
      <c r="H17" s="71">
        <v>3694</v>
      </c>
      <c r="I17" s="71"/>
      <c r="J17" s="71">
        <v>6003</v>
      </c>
      <c r="K17" s="71">
        <v>3026</v>
      </c>
      <c r="L17" s="71">
        <v>2977</v>
      </c>
      <c r="M17" s="71"/>
      <c r="N17" s="71">
        <v>5538</v>
      </c>
      <c r="O17" s="71">
        <v>2820</v>
      </c>
      <c r="P17" s="71">
        <v>2718</v>
      </c>
      <c r="Q17" s="71"/>
      <c r="R17" s="71">
        <v>6883</v>
      </c>
      <c r="S17" s="71">
        <v>3426</v>
      </c>
      <c r="T17" s="71">
        <v>3457</v>
      </c>
      <c r="U17" s="71"/>
      <c r="V17" s="71">
        <v>5442</v>
      </c>
      <c r="W17" s="71">
        <v>2622</v>
      </c>
      <c r="X17" s="71">
        <v>2820</v>
      </c>
      <c r="Y17" s="189"/>
      <c r="Z17" s="71">
        <v>2042</v>
      </c>
      <c r="AA17" s="71">
        <v>955</v>
      </c>
      <c r="AB17" s="71">
        <v>1087</v>
      </c>
      <c r="AC17" s="54"/>
    </row>
    <row r="18" spans="1:29" x14ac:dyDescent="0.25">
      <c r="A18" s="27" t="s">
        <v>288</v>
      </c>
      <c r="B18" s="71">
        <v>15342</v>
      </c>
      <c r="C18" s="71">
        <v>7582</v>
      </c>
      <c r="D18" s="71">
        <v>7760</v>
      </c>
      <c r="E18" s="71"/>
      <c r="F18" s="71">
        <v>3421</v>
      </c>
      <c r="G18" s="71">
        <v>1744</v>
      </c>
      <c r="H18" s="71">
        <v>1677</v>
      </c>
      <c r="I18" s="71"/>
      <c r="J18" s="71">
        <v>3011</v>
      </c>
      <c r="K18" s="71">
        <v>1424</v>
      </c>
      <c r="L18" s="71">
        <v>1587</v>
      </c>
      <c r="M18" s="71"/>
      <c r="N18" s="71">
        <v>2622</v>
      </c>
      <c r="O18" s="71">
        <v>1341</v>
      </c>
      <c r="P18" s="71">
        <v>1281</v>
      </c>
      <c r="Q18" s="71"/>
      <c r="R18" s="71">
        <v>3141</v>
      </c>
      <c r="S18" s="71">
        <v>1558</v>
      </c>
      <c r="T18" s="71">
        <v>1583</v>
      </c>
      <c r="U18" s="71"/>
      <c r="V18" s="71">
        <v>2586</v>
      </c>
      <c r="W18" s="71">
        <v>1225</v>
      </c>
      <c r="X18" s="71">
        <v>1361</v>
      </c>
      <c r="Y18" s="189"/>
      <c r="Z18" s="71">
        <v>561</v>
      </c>
      <c r="AA18" s="71">
        <v>290</v>
      </c>
      <c r="AB18" s="71">
        <v>271</v>
      </c>
      <c r="AC18" s="54"/>
    </row>
    <row r="19" spans="1:29" x14ac:dyDescent="0.25">
      <c r="A19" s="27" t="s">
        <v>289</v>
      </c>
      <c r="B19" s="71">
        <v>20127</v>
      </c>
      <c r="C19" s="71">
        <v>9835</v>
      </c>
      <c r="D19" s="71">
        <v>10292</v>
      </c>
      <c r="E19" s="71"/>
      <c r="F19" s="71">
        <v>4710</v>
      </c>
      <c r="G19" s="71">
        <v>2435</v>
      </c>
      <c r="H19" s="71">
        <v>2275</v>
      </c>
      <c r="I19" s="71"/>
      <c r="J19" s="71">
        <v>4002</v>
      </c>
      <c r="K19" s="71">
        <v>1983</v>
      </c>
      <c r="L19" s="71">
        <v>2019</v>
      </c>
      <c r="M19" s="71"/>
      <c r="N19" s="71">
        <v>3368</v>
      </c>
      <c r="O19" s="71">
        <v>1699</v>
      </c>
      <c r="P19" s="71">
        <v>1669</v>
      </c>
      <c r="Q19" s="71"/>
      <c r="R19" s="71">
        <v>3795</v>
      </c>
      <c r="S19" s="71">
        <v>1764</v>
      </c>
      <c r="T19" s="71">
        <v>2031</v>
      </c>
      <c r="U19" s="71"/>
      <c r="V19" s="71">
        <v>2996</v>
      </c>
      <c r="W19" s="71">
        <v>1384</v>
      </c>
      <c r="X19" s="71">
        <v>1612</v>
      </c>
      <c r="Y19" s="189"/>
      <c r="Z19" s="71">
        <v>1256</v>
      </c>
      <c r="AA19" s="71">
        <v>570</v>
      </c>
      <c r="AB19" s="71">
        <v>686</v>
      </c>
      <c r="AC19" s="202"/>
    </row>
    <row r="20" spans="1:29" x14ac:dyDescent="0.25">
      <c r="A20" s="27" t="s">
        <v>290</v>
      </c>
      <c r="B20" s="71">
        <v>6392</v>
      </c>
      <c r="C20" s="71">
        <v>3091</v>
      </c>
      <c r="D20" s="71">
        <v>3301</v>
      </c>
      <c r="E20" s="71"/>
      <c r="F20" s="71">
        <v>1573</v>
      </c>
      <c r="G20" s="71">
        <v>832</v>
      </c>
      <c r="H20" s="71">
        <v>741</v>
      </c>
      <c r="I20" s="71"/>
      <c r="J20" s="71">
        <v>1383</v>
      </c>
      <c r="K20" s="71">
        <v>691</v>
      </c>
      <c r="L20" s="71">
        <v>692</v>
      </c>
      <c r="M20" s="71"/>
      <c r="N20" s="71">
        <v>1061</v>
      </c>
      <c r="O20" s="71">
        <v>507</v>
      </c>
      <c r="P20" s="71">
        <v>554</v>
      </c>
      <c r="Q20" s="71"/>
      <c r="R20" s="71">
        <v>1194</v>
      </c>
      <c r="S20" s="71">
        <v>556</v>
      </c>
      <c r="T20" s="71">
        <v>638</v>
      </c>
      <c r="U20" s="71"/>
      <c r="V20" s="71">
        <v>898</v>
      </c>
      <c r="W20" s="71">
        <v>370</v>
      </c>
      <c r="X20" s="71">
        <v>528</v>
      </c>
      <c r="Y20" s="189"/>
      <c r="Z20" s="71">
        <v>283</v>
      </c>
      <c r="AA20" s="71">
        <v>135</v>
      </c>
      <c r="AB20" s="71">
        <v>148</v>
      </c>
      <c r="AC20" s="54"/>
    </row>
    <row r="21" spans="1:29" x14ac:dyDescent="0.25">
      <c r="A21" s="27" t="s">
        <v>291</v>
      </c>
      <c r="B21" s="71">
        <v>26964</v>
      </c>
      <c r="C21" s="71">
        <v>13301</v>
      </c>
      <c r="D21" s="71">
        <v>13663</v>
      </c>
      <c r="E21" s="71"/>
      <c r="F21" s="71">
        <v>6478</v>
      </c>
      <c r="G21" s="71">
        <v>3377</v>
      </c>
      <c r="H21" s="71">
        <v>3101</v>
      </c>
      <c r="I21" s="71"/>
      <c r="J21" s="71">
        <v>5113</v>
      </c>
      <c r="K21" s="71">
        <v>2597</v>
      </c>
      <c r="L21" s="71">
        <v>2516</v>
      </c>
      <c r="M21" s="71"/>
      <c r="N21" s="71">
        <v>4710</v>
      </c>
      <c r="O21" s="71">
        <v>2366</v>
      </c>
      <c r="P21" s="71">
        <v>2344</v>
      </c>
      <c r="Q21" s="71"/>
      <c r="R21" s="71">
        <v>5387</v>
      </c>
      <c r="S21" s="71">
        <v>2560</v>
      </c>
      <c r="T21" s="71">
        <v>2827</v>
      </c>
      <c r="U21" s="71"/>
      <c r="V21" s="71">
        <v>4158</v>
      </c>
      <c r="W21" s="71">
        <v>1874</v>
      </c>
      <c r="X21" s="71">
        <v>2284</v>
      </c>
      <c r="Y21" s="189"/>
      <c r="Z21" s="71">
        <v>1118</v>
      </c>
      <c r="AA21" s="71">
        <v>527</v>
      </c>
      <c r="AB21" s="71">
        <v>591</v>
      </c>
      <c r="AC21" s="54"/>
    </row>
    <row r="22" spans="1:29" x14ac:dyDescent="0.25">
      <c r="A22" s="27" t="s">
        <v>292</v>
      </c>
      <c r="B22" s="71">
        <v>7255</v>
      </c>
      <c r="C22" s="71">
        <v>3608</v>
      </c>
      <c r="D22" s="71">
        <v>3647</v>
      </c>
      <c r="E22" s="71"/>
      <c r="F22" s="71">
        <v>1742</v>
      </c>
      <c r="G22" s="71">
        <v>869</v>
      </c>
      <c r="H22" s="71">
        <v>873</v>
      </c>
      <c r="I22" s="71"/>
      <c r="J22" s="71">
        <v>1511</v>
      </c>
      <c r="K22" s="71">
        <v>763</v>
      </c>
      <c r="L22" s="71">
        <v>748</v>
      </c>
      <c r="M22" s="71"/>
      <c r="N22" s="71">
        <v>1224</v>
      </c>
      <c r="O22" s="71">
        <v>645</v>
      </c>
      <c r="P22" s="71">
        <v>579</v>
      </c>
      <c r="Q22" s="71"/>
      <c r="R22" s="71">
        <v>1393</v>
      </c>
      <c r="S22" s="71">
        <v>695</v>
      </c>
      <c r="T22" s="71">
        <v>698</v>
      </c>
      <c r="U22" s="71"/>
      <c r="V22" s="71">
        <v>1217</v>
      </c>
      <c r="W22" s="71">
        <v>564</v>
      </c>
      <c r="X22" s="71">
        <v>653</v>
      </c>
      <c r="Y22" s="189"/>
      <c r="Z22" s="71">
        <v>168</v>
      </c>
      <c r="AA22" s="71">
        <v>72</v>
      </c>
      <c r="AB22" s="71">
        <v>96</v>
      </c>
      <c r="AC22" s="54"/>
    </row>
    <row r="23" spans="1:29" x14ac:dyDescent="0.25">
      <c r="A23" s="27" t="s">
        <v>293</v>
      </c>
      <c r="B23" s="71">
        <v>24233</v>
      </c>
      <c r="C23" s="71">
        <v>11985</v>
      </c>
      <c r="D23" s="71">
        <v>12248</v>
      </c>
      <c r="E23" s="71"/>
      <c r="F23" s="71">
        <v>5284</v>
      </c>
      <c r="G23" s="71">
        <v>2700</v>
      </c>
      <c r="H23" s="71">
        <v>2584</v>
      </c>
      <c r="I23" s="71"/>
      <c r="J23" s="71">
        <v>4428</v>
      </c>
      <c r="K23" s="71">
        <v>2283</v>
      </c>
      <c r="L23" s="71">
        <v>2145</v>
      </c>
      <c r="M23" s="71"/>
      <c r="N23" s="71">
        <v>4023</v>
      </c>
      <c r="O23" s="71">
        <v>1972</v>
      </c>
      <c r="P23" s="71">
        <v>2051</v>
      </c>
      <c r="Q23" s="71"/>
      <c r="R23" s="71">
        <v>4889</v>
      </c>
      <c r="S23" s="71">
        <v>2382</v>
      </c>
      <c r="T23" s="71">
        <v>2507</v>
      </c>
      <c r="U23" s="71"/>
      <c r="V23" s="71">
        <v>4104</v>
      </c>
      <c r="W23" s="71">
        <v>1947</v>
      </c>
      <c r="X23" s="71">
        <v>2157</v>
      </c>
      <c r="Y23" s="189"/>
      <c r="Z23" s="71">
        <v>1505</v>
      </c>
      <c r="AA23" s="71">
        <v>701</v>
      </c>
      <c r="AB23" s="71">
        <v>804</v>
      </c>
      <c r="AC23" s="202"/>
    </row>
    <row r="24" spans="1:29" x14ac:dyDescent="0.25">
      <c r="A24" s="27" t="s">
        <v>294</v>
      </c>
      <c r="B24" s="71">
        <v>6352</v>
      </c>
      <c r="C24" s="71">
        <v>3102</v>
      </c>
      <c r="D24" s="71">
        <v>3250</v>
      </c>
      <c r="E24" s="71"/>
      <c r="F24" s="71">
        <v>1554</v>
      </c>
      <c r="G24" s="71">
        <v>832</v>
      </c>
      <c r="H24" s="71">
        <v>722</v>
      </c>
      <c r="I24" s="71"/>
      <c r="J24" s="71">
        <v>1312</v>
      </c>
      <c r="K24" s="71">
        <v>644</v>
      </c>
      <c r="L24" s="71">
        <v>668</v>
      </c>
      <c r="M24" s="71"/>
      <c r="N24" s="71">
        <v>1086</v>
      </c>
      <c r="O24" s="71">
        <v>533</v>
      </c>
      <c r="P24" s="71">
        <v>553</v>
      </c>
      <c r="Q24" s="71"/>
      <c r="R24" s="71">
        <v>1284</v>
      </c>
      <c r="S24" s="71">
        <v>626</v>
      </c>
      <c r="T24" s="71">
        <v>658</v>
      </c>
      <c r="U24" s="71"/>
      <c r="V24" s="71">
        <v>944</v>
      </c>
      <c r="W24" s="71">
        <v>390</v>
      </c>
      <c r="X24" s="71">
        <v>554</v>
      </c>
      <c r="Y24" s="189"/>
      <c r="Z24" s="71">
        <v>172</v>
      </c>
      <c r="AA24" s="71">
        <v>77</v>
      </c>
      <c r="AB24" s="71">
        <v>95</v>
      </c>
      <c r="AC24" s="54"/>
    </row>
    <row r="25" spans="1:29" x14ac:dyDescent="0.25">
      <c r="A25" s="27" t="s">
        <v>295</v>
      </c>
      <c r="B25" s="71">
        <v>10803</v>
      </c>
      <c r="C25" s="71">
        <v>5275</v>
      </c>
      <c r="D25" s="71">
        <v>5528</v>
      </c>
      <c r="E25" s="71"/>
      <c r="F25" s="71">
        <v>2606</v>
      </c>
      <c r="G25" s="71">
        <v>1353</v>
      </c>
      <c r="H25" s="71">
        <v>1253</v>
      </c>
      <c r="I25" s="71"/>
      <c r="J25" s="71">
        <v>2102</v>
      </c>
      <c r="K25" s="71">
        <v>1062</v>
      </c>
      <c r="L25" s="71">
        <v>1040</v>
      </c>
      <c r="M25" s="71"/>
      <c r="N25" s="71">
        <v>1692</v>
      </c>
      <c r="O25" s="71">
        <v>846</v>
      </c>
      <c r="P25" s="71">
        <v>846</v>
      </c>
      <c r="Q25" s="71"/>
      <c r="R25" s="71">
        <v>2098</v>
      </c>
      <c r="S25" s="71">
        <v>993</v>
      </c>
      <c r="T25" s="71">
        <v>1105</v>
      </c>
      <c r="U25" s="71"/>
      <c r="V25" s="71">
        <v>1848</v>
      </c>
      <c r="W25" s="71">
        <v>812</v>
      </c>
      <c r="X25" s="71">
        <v>1036</v>
      </c>
      <c r="Y25" s="189"/>
      <c r="Z25" s="71">
        <v>457</v>
      </c>
      <c r="AA25" s="71">
        <v>209</v>
      </c>
      <c r="AB25" s="71">
        <v>248</v>
      </c>
      <c r="AC25" s="54"/>
    </row>
    <row r="26" spans="1:29" x14ac:dyDescent="0.25">
      <c r="A26" s="27" t="s">
        <v>296</v>
      </c>
      <c r="B26" s="71">
        <v>6366</v>
      </c>
      <c r="C26" s="71">
        <v>3102</v>
      </c>
      <c r="D26" s="71">
        <v>3264</v>
      </c>
      <c r="E26" s="71"/>
      <c r="F26" s="71">
        <v>1242</v>
      </c>
      <c r="G26" s="71">
        <v>627</v>
      </c>
      <c r="H26" s="71">
        <v>615</v>
      </c>
      <c r="I26" s="71"/>
      <c r="J26" s="71">
        <v>1219</v>
      </c>
      <c r="K26" s="71">
        <v>627</v>
      </c>
      <c r="L26" s="71">
        <v>592</v>
      </c>
      <c r="M26" s="71"/>
      <c r="N26" s="71">
        <v>969</v>
      </c>
      <c r="O26" s="71">
        <v>475</v>
      </c>
      <c r="P26" s="71">
        <v>494</v>
      </c>
      <c r="Q26" s="71"/>
      <c r="R26" s="71">
        <v>1361</v>
      </c>
      <c r="S26" s="71">
        <v>677</v>
      </c>
      <c r="T26" s="71">
        <v>684</v>
      </c>
      <c r="U26" s="71"/>
      <c r="V26" s="71">
        <v>1105</v>
      </c>
      <c r="W26" s="71">
        <v>497</v>
      </c>
      <c r="X26" s="71">
        <v>608</v>
      </c>
      <c r="Y26" s="189"/>
      <c r="Z26" s="71">
        <v>470</v>
      </c>
      <c r="AA26" s="71">
        <v>199</v>
      </c>
      <c r="AB26" s="71">
        <v>271</v>
      </c>
      <c r="AC26" s="54"/>
    </row>
    <row r="27" spans="1:29" x14ac:dyDescent="0.25">
      <c r="A27" s="27" t="s">
        <v>297</v>
      </c>
      <c r="B27" s="71">
        <v>8878</v>
      </c>
      <c r="C27" s="71">
        <v>4294</v>
      </c>
      <c r="D27" s="71">
        <v>4584</v>
      </c>
      <c r="E27" s="71"/>
      <c r="F27" s="71">
        <v>1853</v>
      </c>
      <c r="G27" s="71">
        <v>952</v>
      </c>
      <c r="H27" s="71">
        <v>901</v>
      </c>
      <c r="I27" s="71"/>
      <c r="J27" s="71">
        <v>1746</v>
      </c>
      <c r="K27" s="71">
        <v>850</v>
      </c>
      <c r="L27" s="71">
        <v>896</v>
      </c>
      <c r="M27" s="71"/>
      <c r="N27" s="71">
        <v>1392</v>
      </c>
      <c r="O27" s="71">
        <v>679</v>
      </c>
      <c r="P27" s="71">
        <v>713</v>
      </c>
      <c r="Q27" s="71"/>
      <c r="R27" s="71">
        <v>1781</v>
      </c>
      <c r="S27" s="71">
        <v>850</v>
      </c>
      <c r="T27" s="71">
        <v>931</v>
      </c>
      <c r="U27" s="71"/>
      <c r="V27" s="71">
        <v>1423</v>
      </c>
      <c r="W27" s="71">
        <v>669</v>
      </c>
      <c r="X27" s="71">
        <v>754</v>
      </c>
      <c r="Y27" s="189"/>
      <c r="Z27" s="71">
        <v>683</v>
      </c>
      <c r="AA27" s="71">
        <v>294</v>
      </c>
      <c r="AB27" s="71">
        <v>389</v>
      </c>
      <c r="AC27" s="54"/>
    </row>
    <row r="28" spans="1:29" x14ac:dyDescent="0.25">
      <c r="A28" s="27" t="s">
        <v>298</v>
      </c>
      <c r="B28" s="71">
        <v>5510</v>
      </c>
      <c r="C28" s="71">
        <v>2743</v>
      </c>
      <c r="D28" s="71">
        <v>2767</v>
      </c>
      <c r="E28" s="71"/>
      <c r="F28" s="71">
        <v>1359</v>
      </c>
      <c r="G28" s="71">
        <v>684</v>
      </c>
      <c r="H28" s="71">
        <v>675</v>
      </c>
      <c r="I28" s="71"/>
      <c r="J28" s="71">
        <v>1019</v>
      </c>
      <c r="K28" s="71">
        <v>485</v>
      </c>
      <c r="L28" s="71">
        <v>534</v>
      </c>
      <c r="M28" s="71"/>
      <c r="N28" s="71">
        <v>882</v>
      </c>
      <c r="O28" s="71">
        <v>442</v>
      </c>
      <c r="P28" s="71">
        <v>440</v>
      </c>
      <c r="Q28" s="71"/>
      <c r="R28" s="71">
        <v>1102</v>
      </c>
      <c r="S28" s="71">
        <v>566</v>
      </c>
      <c r="T28" s="71">
        <v>536</v>
      </c>
      <c r="U28" s="71"/>
      <c r="V28" s="71">
        <v>876</v>
      </c>
      <c r="W28" s="71">
        <v>429</v>
      </c>
      <c r="X28" s="71">
        <v>447</v>
      </c>
      <c r="Y28" s="189"/>
      <c r="Z28" s="71">
        <v>272</v>
      </c>
      <c r="AA28" s="71">
        <v>137</v>
      </c>
      <c r="AB28" s="71">
        <v>135</v>
      </c>
      <c r="AC28" s="54"/>
    </row>
    <row r="29" spans="1:29" x14ac:dyDescent="0.25">
      <c r="A29" s="27" t="s">
        <v>299</v>
      </c>
      <c r="B29" s="71">
        <v>10412</v>
      </c>
      <c r="C29" s="71">
        <v>5164</v>
      </c>
      <c r="D29" s="71">
        <v>5248</v>
      </c>
      <c r="E29" s="71"/>
      <c r="F29" s="71">
        <v>2437</v>
      </c>
      <c r="G29" s="71">
        <v>1272</v>
      </c>
      <c r="H29" s="71">
        <v>1165</v>
      </c>
      <c r="I29" s="71"/>
      <c r="J29" s="71">
        <v>2049</v>
      </c>
      <c r="K29" s="71">
        <v>1023</v>
      </c>
      <c r="L29" s="71">
        <v>1026</v>
      </c>
      <c r="M29" s="71"/>
      <c r="N29" s="71">
        <v>1738</v>
      </c>
      <c r="O29" s="71">
        <v>868</v>
      </c>
      <c r="P29" s="71">
        <v>870</v>
      </c>
      <c r="Q29" s="71"/>
      <c r="R29" s="71">
        <v>2077</v>
      </c>
      <c r="S29" s="71">
        <v>999</v>
      </c>
      <c r="T29" s="71">
        <v>1078</v>
      </c>
      <c r="U29" s="71"/>
      <c r="V29" s="71">
        <v>1777</v>
      </c>
      <c r="W29" s="71">
        <v>833</v>
      </c>
      <c r="X29" s="71">
        <v>944</v>
      </c>
      <c r="Y29" s="189"/>
      <c r="Z29" s="71">
        <v>334</v>
      </c>
      <c r="AA29" s="71">
        <v>169</v>
      </c>
      <c r="AB29" s="71">
        <v>165</v>
      </c>
      <c r="AC29" s="54"/>
    </row>
    <row r="30" spans="1:29" x14ac:dyDescent="0.25">
      <c r="A30" s="27" t="s">
        <v>300</v>
      </c>
      <c r="B30" s="71">
        <v>13647</v>
      </c>
      <c r="C30" s="71">
        <v>6797</v>
      </c>
      <c r="D30" s="71">
        <v>6850</v>
      </c>
      <c r="E30" s="71"/>
      <c r="F30" s="71">
        <v>2908</v>
      </c>
      <c r="G30" s="71">
        <v>1539</v>
      </c>
      <c r="H30" s="71">
        <v>1369</v>
      </c>
      <c r="I30" s="71"/>
      <c r="J30" s="71">
        <v>2620</v>
      </c>
      <c r="K30" s="71">
        <v>1321</v>
      </c>
      <c r="L30" s="71">
        <v>1299</v>
      </c>
      <c r="M30" s="71"/>
      <c r="N30" s="71">
        <v>2188</v>
      </c>
      <c r="O30" s="71">
        <v>1114</v>
      </c>
      <c r="P30" s="71">
        <v>1074</v>
      </c>
      <c r="Q30" s="71"/>
      <c r="R30" s="71">
        <v>2832</v>
      </c>
      <c r="S30" s="71">
        <v>1368</v>
      </c>
      <c r="T30" s="71">
        <v>1464</v>
      </c>
      <c r="U30" s="71"/>
      <c r="V30" s="71">
        <v>2316</v>
      </c>
      <c r="W30" s="71">
        <v>1073</v>
      </c>
      <c r="X30" s="71">
        <v>1243</v>
      </c>
      <c r="Y30" s="189"/>
      <c r="Z30" s="71">
        <v>783</v>
      </c>
      <c r="AA30" s="71">
        <v>382</v>
      </c>
      <c r="AB30" s="71">
        <v>401</v>
      </c>
      <c r="AC30" s="54"/>
    </row>
    <row r="31" spans="1:29" x14ac:dyDescent="0.25">
      <c r="A31" s="27" t="s">
        <v>301</v>
      </c>
      <c r="B31" s="71">
        <v>6963</v>
      </c>
      <c r="C31" s="71">
        <v>3411</v>
      </c>
      <c r="D31" s="71">
        <v>3552</v>
      </c>
      <c r="E31" s="71"/>
      <c r="F31" s="71">
        <v>1511</v>
      </c>
      <c r="G31" s="71">
        <v>794</v>
      </c>
      <c r="H31" s="71">
        <v>717</v>
      </c>
      <c r="I31" s="71"/>
      <c r="J31" s="71">
        <v>1288</v>
      </c>
      <c r="K31" s="71">
        <v>660</v>
      </c>
      <c r="L31" s="71">
        <v>628</v>
      </c>
      <c r="M31" s="71"/>
      <c r="N31" s="71">
        <v>1050</v>
      </c>
      <c r="O31" s="71">
        <v>496</v>
      </c>
      <c r="P31" s="71">
        <v>554</v>
      </c>
      <c r="Q31" s="71"/>
      <c r="R31" s="71">
        <v>1466</v>
      </c>
      <c r="S31" s="71">
        <v>687</v>
      </c>
      <c r="T31" s="71">
        <v>779</v>
      </c>
      <c r="U31" s="71"/>
      <c r="V31" s="71">
        <v>1131</v>
      </c>
      <c r="W31" s="71">
        <v>539</v>
      </c>
      <c r="X31" s="71">
        <v>592</v>
      </c>
      <c r="Y31" s="189"/>
      <c r="Z31" s="71">
        <v>517</v>
      </c>
      <c r="AA31" s="71">
        <v>235</v>
      </c>
      <c r="AB31" s="71">
        <v>282</v>
      </c>
      <c r="AC31" s="54"/>
    </row>
    <row r="32" spans="1:29" x14ac:dyDescent="0.25">
      <c r="A32" s="27" t="s">
        <v>302</v>
      </c>
      <c r="B32" s="71">
        <v>7439</v>
      </c>
      <c r="C32" s="71">
        <v>3666</v>
      </c>
      <c r="D32" s="71">
        <v>3773</v>
      </c>
      <c r="E32" s="71"/>
      <c r="F32" s="71">
        <v>1597</v>
      </c>
      <c r="G32" s="71">
        <v>834</v>
      </c>
      <c r="H32" s="71">
        <v>763</v>
      </c>
      <c r="I32" s="71"/>
      <c r="J32" s="71">
        <v>1678</v>
      </c>
      <c r="K32" s="71">
        <v>870</v>
      </c>
      <c r="L32" s="71">
        <v>808</v>
      </c>
      <c r="M32" s="71"/>
      <c r="N32" s="71">
        <v>1209</v>
      </c>
      <c r="O32" s="71">
        <v>624</v>
      </c>
      <c r="P32" s="71">
        <v>585</v>
      </c>
      <c r="Q32" s="71"/>
      <c r="R32" s="71">
        <v>1483</v>
      </c>
      <c r="S32" s="71">
        <v>695</v>
      </c>
      <c r="T32" s="71">
        <v>788</v>
      </c>
      <c r="U32" s="71"/>
      <c r="V32" s="71">
        <v>1125</v>
      </c>
      <c r="W32" s="71">
        <v>509</v>
      </c>
      <c r="X32" s="71">
        <v>616</v>
      </c>
      <c r="Y32" s="189"/>
      <c r="Z32" s="71">
        <v>347</v>
      </c>
      <c r="AA32" s="71">
        <v>134</v>
      </c>
      <c r="AB32" s="71">
        <v>213</v>
      </c>
      <c r="AC32" s="54"/>
    </row>
    <row r="33" spans="1:29" x14ac:dyDescent="0.25">
      <c r="A33" s="27" t="s">
        <v>303</v>
      </c>
      <c r="B33" s="71">
        <v>2696</v>
      </c>
      <c r="C33" s="71">
        <v>1303</v>
      </c>
      <c r="D33" s="71">
        <v>1393</v>
      </c>
      <c r="E33" s="71"/>
      <c r="F33" s="71">
        <v>583</v>
      </c>
      <c r="G33" s="71">
        <v>309</v>
      </c>
      <c r="H33" s="71">
        <v>274</v>
      </c>
      <c r="I33" s="71"/>
      <c r="J33" s="71">
        <v>497</v>
      </c>
      <c r="K33" s="71">
        <v>253</v>
      </c>
      <c r="L33" s="71">
        <v>244</v>
      </c>
      <c r="M33" s="71"/>
      <c r="N33" s="71">
        <v>361</v>
      </c>
      <c r="O33" s="71">
        <v>173</v>
      </c>
      <c r="P33" s="71">
        <v>188</v>
      </c>
      <c r="Q33" s="71"/>
      <c r="R33" s="71">
        <v>574</v>
      </c>
      <c r="S33" s="71">
        <v>257</v>
      </c>
      <c r="T33" s="71">
        <v>317</v>
      </c>
      <c r="U33" s="71"/>
      <c r="V33" s="71">
        <v>405</v>
      </c>
      <c r="W33" s="71">
        <v>185</v>
      </c>
      <c r="X33" s="71">
        <v>220</v>
      </c>
      <c r="Y33" s="189"/>
      <c r="Z33" s="71">
        <v>276</v>
      </c>
      <c r="AA33" s="71">
        <v>126</v>
      </c>
      <c r="AB33" s="71">
        <v>150</v>
      </c>
      <c r="AC33" s="54"/>
    </row>
    <row r="34" spans="1:29" x14ac:dyDescent="0.25">
      <c r="A34" s="27" t="s">
        <v>304</v>
      </c>
      <c r="B34" s="71">
        <v>19278</v>
      </c>
      <c r="C34" s="71">
        <v>9397</v>
      </c>
      <c r="D34" s="71">
        <v>9881</v>
      </c>
      <c r="E34" s="71"/>
      <c r="F34" s="71">
        <v>4623</v>
      </c>
      <c r="G34" s="71">
        <v>2367</v>
      </c>
      <c r="H34" s="71">
        <v>2256</v>
      </c>
      <c r="I34" s="71"/>
      <c r="J34" s="71">
        <v>3906</v>
      </c>
      <c r="K34" s="71">
        <v>1946</v>
      </c>
      <c r="L34" s="71">
        <v>1960</v>
      </c>
      <c r="M34" s="71"/>
      <c r="N34" s="71">
        <v>3085</v>
      </c>
      <c r="O34" s="71">
        <v>1555</v>
      </c>
      <c r="P34" s="71">
        <v>1530</v>
      </c>
      <c r="Q34" s="71"/>
      <c r="R34" s="71">
        <v>3727</v>
      </c>
      <c r="S34" s="71">
        <v>1752</v>
      </c>
      <c r="T34" s="71">
        <v>1975</v>
      </c>
      <c r="U34" s="71"/>
      <c r="V34" s="71">
        <v>2954</v>
      </c>
      <c r="W34" s="71">
        <v>1368</v>
      </c>
      <c r="X34" s="71">
        <v>1586</v>
      </c>
      <c r="Y34" s="189"/>
      <c r="Z34" s="71">
        <v>983</v>
      </c>
      <c r="AA34" s="71">
        <v>409</v>
      </c>
      <c r="AB34" s="71">
        <v>574</v>
      </c>
      <c r="AC34" s="54"/>
    </row>
    <row r="35" spans="1:29" x14ac:dyDescent="0.25">
      <c r="A35" s="27" t="s">
        <v>305</v>
      </c>
      <c r="B35" s="72">
        <v>15473</v>
      </c>
      <c r="C35" s="72">
        <v>7717</v>
      </c>
      <c r="D35" s="72">
        <v>7756</v>
      </c>
      <c r="E35" s="72"/>
      <c r="F35" s="72">
        <v>3855</v>
      </c>
      <c r="G35" s="72">
        <v>1998</v>
      </c>
      <c r="H35" s="72">
        <v>1857</v>
      </c>
      <c r="I35" s="72"/>
      <c r="J35" s="72">
        <v>3316</v>
      </c>
      <c r="K35" s="72">
        <v>1684</v>
      </c>
      <c r="L35" s="72">
        <v>1632</v>
      </c>
      <c r="M35" s="72"/>
      <c r="N35" s="72">
        <v>2687</v>
      </c>
      <c r="O35" s="72">
        <v>1330</v>
      </c>
      <c r="P35" s="72">
        <v>1357</v>
      </c>
      <c r="Q35" s="72"/>
      <c r="R35" s="72">
        <v>2660</v>
      </c>
      <c r="S35" s="72">
        <v>1312</v>
      </c>
      <c r="T35" s="72">
        <v>1348</v>
      </c>
      <c r="U35" s="72"/>
      <c r="V35" s="72">
        <v>2288</v>
      </c>
      <c r="W35" s="72">
        <v>1083</v>
      </c>
      <c r="X35" s="72">
        <v>1205</v>
      </c>
      <c r="Y35" s="189"/>
      <c r="Z35" s="72">
        <v>667</v>
      </c>
      <c r="AA35" s="72">
        <v>310</v>
      </c>
      <c r="AB35" s="72">
        <v>357</v>
      </c>
      <c r="AC35" s="54"/>
    </row>
    <row r="36" spans="1:29" ht="13.5" thickBot="1" x14ac:dyDescent="0.3">
      <c r="A36" s="27" t="s">
        <v>306</v>
      </c>
      <c r="B36" s="73">
        <v>3211</v>
      </c>
      <c r="C36" s="73">
        <v>1625</v>
      </c>
      <c r="D36" s="73">
        <v>1586</v>
      </c>
      <c r="E36" s="73"/>
      <c r="F36" s="73">
        <v>850</v>
      </c>
      <c r="G36" s="73">
        <v>434</v>
      </c>
      <c r="H36" s="73">
        <v>416</v>
      </c>
      <c r="I36" s="73"/>
      <c r="J36" s="73">
        <v>681</v>
      </c>
      <c r="K36" s="73">
        <v>345</v>
      </c>
      <c r="L36" s="73">
        <v>336</v>
      </c>
      <c r="M36" s="73"/>
      <c r="N36" s="73">
        <v>641</v>
      </c>
      <c r="O36" s="73">
        <v>331</v>
      </c>
      <c r="P36" s="73">
        <v>310</v>
      </c>
      <c r="Q36" s="73"/>
      <c r="R36" s="73">
        <v>512</v>
      </c>
      <c r="S36" s="73">
        <v>245</v>
      </c>
      <c r="T36" s="73">
        <v>267</v>
      </c>
      <c r="U36" s="73"/>
      <c r="V36" s="73">
        <v>376</v>
      </c>
      <c r="W36" s="73">
        <v>187</v>
      </c>
      <c r="X36" s="73">
        <v>189</v>
      </c>
      <c r="Y36" s="192"/>
      <c r="Z36" s="73">
        <v>151</v>
      </c>
      <c r="AA36" s="73">
        <v>83</v>
      </c>
      <c r="AB36" s="73">
        <v>68</v>
      </c>
      <c r="AC36" s="54"/>
    </row>
    <row r="37" spans="1:29"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202"/>
      <c r="Z37" s="8"/>
      <c r="AA37" s="8"/>
      <c r="AB37" s="8"/>
      <c r="AC37" s="54"/>
    </row>
    <row r="38" spans="1:29" x14ac:dyDescent="0.25">
      <c r="AC38" s="54"/>
    </row>
    <row r="39" spans="1:29" x14ac:dyDescent="0.25">
      <c r="AC39" s="54"/>
    </row>
    <row r="40" spans="1:29" x14ac:dyDescent="0.25">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X36 Z9:AB36">
    <cfRule type="cellIs" dxfId="236" priority="3" operator="equal">
      <formula>0</formula>
    </cfRule>
  </conditionalFormatting>
  <conditionalFormatting sqref="AC10 AC15:AC17">
    <cfRule type="cellIs" dxfId="235" priority="1" operator="equal">
      <formula>0</formula>
    </cfRule>
  </conditionalFormatting>
  <hyperlinks>
    <hyperlink ref="AC2" location="Contenido!A1" display="Contenido" xr:uid="{44F4C29C-0324-46E6-A7F6-693C874BF4EC}"/>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8407-7CBA-42FE-99F7-B0AD2C4AF30D}">
  <sheetPr codeName="Hoja5">
    <tabColor rgb="FF0035A0"/>
    <pageSetUpPr fitToPage="1"/>
  </sheetPr>
  <dimension ref="A1:L4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2" width="11" style="60"/>
    <col min="13" max="16384" width="11" style="172"/>
  </cols>
  <sheetData>
    <row r="1" spans="1:12" ht="15" customHeight="1" x14ac:dyDescent="0.25">
      <c r="L1" s="19"/>
    </row>
    <row r="2" spans="1:12" ht="15" customHeight="1" x14ac:dyDescent="0.25">
      <c r="L2" s="91" t="s">
        <v>0</v>
      </c>
    </row>
    <row r="3" spans="1:12" ht="15" customHeight="1" x14ac:dyDescent="0.25">
      <c r="B3" s="404" t="s">
        <v>183</v>
      </c>
      <c r="C3" s="405"/>
      <c r="D3" s="405"/>
      <c r="E3" s="405"/>
      <c r="F3" s="405"/>
      <c r="G3" s="405"/>
      <c r="H3" s="405"/>
      <c r="I3" s="405"/>
      <c r="J3" s="406"/>
      <c r="L3" s="19"/>
    </row>
    <row r="4" spans="1:12" ht="15" customHeight="1" x14ac:dyDescent="0.25">
      <c r="B4" s="407"/>
      <c r="C4" s="408"/>
      <c r="D4" s="408"/>
      <c r="E4" s="408"/>
      <c r="F4" s="408"/>
      <c r="G4" s="408"/>
      <c r="H4" s="408"/>
      <c r="I4" s="408"/>
      <c r="J4" s="409"/>
    </row>
    <row r="5" spans="1:12" ht="15" customHeight="1" x14ac:dyDescent="0.25">
      <c r="B5" s="407"/>
      <c r="C5" s="408"/>
      <c r="D5" s="408"/>
      <c r="E5" s="408"/>
      <c r="F5" s="408"/>
      <c r="G5" s="408"/>
      <c r="H5" s="408"/>
      <c r="I5" s="408"/>
      <c r="J5" s="409"/>
      <c r="L5" s="5"/>
    </row>
    <row r="6" spans="1:12" ht="15" customHeight="1" x14ac:dyDescent="0.25">
      <c r="B6" s="407"/>
      <c r="C6" s="408"/>
      <c r="D6" s="408"/>
      <c r="E6" s="408"/>
      <c r="F6" s="408"/>
      <c r="G6" s="408"/>
      <c r="H6" s="408"/>
      <c r="I6" s="408"/>
      <c r="J6" s="409"/>
      <c r="L6" s="5"/>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c r="L8" s="5"/>
    </row>
    <row r="9" spans="1:12" ht="15" customHeight="1" x14ac:dyDescent="0.25">
      <c r="B9" s="407"/>
      <c r="C9" s="408"/>
      <c r="D9" s="408"/>
      <c r="E9" s="408"/>
      <c r="F9" s="408"/>
      <c r="G9" s="408"/>
      <c r="H9" s="408"/>
      <c r="I9" s="408"/>
      <c r="J9" s="409"/>
      <c r="L9" s="5"/>
    </row>
    <row r="10" spans="1:12" ht="15" customHeight="1" x14ac:dyDescent="0.25">
      <c r="B10" s="407"/>
      <c r="C10" s="408"/>
      <c r="D10" s="408"/>
      <c r="E10" s="408"/>
      <c r="F10" s="408"/>
      <c r="G10" s="408"/>
      <c r="H10" s="408"/>
      <c r="I10" s="408"/>
      <c r="J10" s="409"/>
      <c r="L10" s="5"/>
    </row>
    <row r="11" spans="1:12" ht="15" customHeight="1" x14ac:dyDescent="0.25">
      <c r="A11" s="1"/>
      <c r="B11" s="407"/>
      <c r="C11" s="408"/>
      <c r="D11" s="408"/>
      <c r="E11" s="408"/>
      <c r="F11" s="408"/>
      <c r="G11" s="408"/>
      <c r="H11" s="408"/>
      <c r="I11" s="408"/>
      <c r="J11" s="409"/>
      <c r="K11" s="1"/>
    </row>
    <row r="12" spans="1:12" ht="15" customHeight="1" x14ac:dyDescent="0.25">
      <c r="A12" s="1"/>
      <c r="B12" s="407"/>
      <c r="C12" s="408"/>
      <c r="D12" s="408"/>
      <c r="E12" s="408"/>
      <c r="F12" s="408"/>
      <c r="G12" s="408"/>
      <c r="H12" s="408"/>
      <c r="I12" s="408"/>
      <c r="J12" s="409"/>
      <c r="K12" s="1"/>
    </row>
    <row r="13" spans="1:12" ht="15" customHeight="1" x14ac:dyDescent="0.25">
      <c r="A13" s="1"/>
      <c r="B13" s="407"/>
      <c r="C13" s="408"/>
      <c r="D13" s="408"/>
      <c r="E13" s="408"/>
      <c r="F13" s="408"/>
      <c r="G13" s="408"/>
      <c r="H13" s="408"/>
      <c r="I13" s="408"/>
      <c r="J13" s="409"/>
      <c r="K13" s="1"/>
    </row>
    <row r="14" spans="1:12" ht="15" customHeight="1" x14ac:dyDescent="0.25">
      <c r="A14" s="1"/>
      <c r="B14" s="407"/>
      <c r="C14" s="408"/>
      <c r="D14" s="408"/>
      <c r="E14" s="408"/>
      <c r="F14" s="408"/>
      <c r="G14" s="408"/>
      <c r="H14" s="408"/>
      <c r="I14" s="408"/>
      <c r="J14" s="409"/>
      <c r="K14" s="1"/>
      <c r="L14" s="54"/>
    </row>
    <row r="15" spans="1:12" ht="15" customHeight="1" x14ac:dyDescent="0.25">
      <c r="A15" s="1"/>
      <c r="B15" s="407"/>
      <c r="C15" s="408"/>
      <c r="D15" s="408"/>
      <c r="E15" s="408"/>
      <c r="F15" s="408"/>
      <c r="G15" s="408"/>
      <c r="H15" s="408"/>
      <c r="I15" s="408"/>
      <c r="J15" s="409"/>
      <c r="K15" s="1"/>
      <c r="L15" s="54"/>
    </row>
    <row r="16" spans="1:12" ht="15" customHeight="1" x14ac:dyDescent="0.25">
      <c r="A16" s="1"/>
      <c r="B16" s="407"/>
      <c r="C16" s="408"/>
      <c r="D16" s="408"/>
      <c r="E16" s="408"/>
      <c r="F16" s="408"/>
      <c r="G16" s="408"/>
      <c r="H16" s="408"/>
      <c r="I16" s="408"/>
      <c r="J16" s="409"/>
      <c r="K16" s="1"/>
      <c r="L16" s="54"/>
    </row>
    <row r="17" spans="1:12" ht="15" customHeight="1" x14ac:dyDescent="0.25">
      <c r="A17" s="1"/>
      <c r="B17" s="407"/>
      <c r="C17" s="408"/>
      <c r="D17" s="408"/>
      <c r="E17" s="408"/>
      <c r="F17" s="408"/>
      <c r="G17" s="408"/>
      <c r="H17" s="408"/>
      <c r="I17" s="408"/>
      <c r="J17" s="409"/>
      <c r="K17" s="1"/>
      <c r="L17" s="54"/>
    </row>
    <row r="18" spans="1:12" ht="15" customHeight="1" x14ac:dyDescent="0.25">
      <c r="A18" s="1"/>
      <c r="B18" s="407"/>
      <c r="C18" s="408"/>
      <c r="D18" s="408"/>
      <c r="E18" s="408"/>
      <c r="F18" s="408"/>
      <c r="G18" s="408"/>
      <c r="H18" s="408"/>
      <c r="I18" s="408"/>
      <c r="J18" s="409"/>
      <c r="K18" s="1"/>
      <c r="L18" s="54"/>
    </row>
    <row r="19" spans="1:12" ht="15" customHeight="1" x14ac:dyDescent="0.25">
      <c r="A19" s="1"/>
      <c r="B19" s="407"/>
      <c r="C19" s="408"/>
      <c r="D19" s="408"/>
      <c r="E19" s="408"/>
      <c r="F19" s="408"/>
      <c r="G19" s="408"/>
      <c r="H19" s="408"/>
      <c r="I19" s="408"/>
      <c r="J19" s="409"/>
      <c r="K19" s="1"/>
      <c r="L19" s="202"/>
    </row>
    <row r="20" spans="1:12" ht="15" customHeight="1" x14ac:dyDescent="0.25">
      <c r="A20" s="1"/>
      <c r="B20" s="407"/>
      <c r="C20" s="408"/>
      <c r="D20" s="408"/>
      <c r="E20" s="408"/>
      <c r="F20" s="408"/>
      <c r="G20" s="408"/>
      <c r="H20" s="408"/>
      <c r="I20" s="408"/>
      <c r="J20" s="409"/>
      <c r="K20" s="1"/>
      <c r="L20" s="54"/>
    </row>
    <row r="21" spans="1:12" ht="15" customHeight="1" x14ac:dyDescent="0.25">
      <c r="A21" s="1"/>
      <c r="B21" s="407"/>
      <c r="C21" s="408"/>
      <c r="D21" s="408"/>
      <c r="E21" s="408"/>
      <c r="F21" s="408"/>
      <c r="G21" s="408"/>
      <c r="H21" s="408"/>
      <c r="I21" s="408"/>
      <c r="J21" s="409"/>
      <c r="K21" s="1"/>
      <c r="L21" s="54"/>
    </row>
    <row r="22" spans="1:12" ht="15" customHeight="1" x14ac:dyDescent="0.25">
      <c r="A22" s="1"/>
      <c r="B22" s="410"/>
      <c r="C22" s="411"/>
      <c r="D22" s="411"/>
      <c r="E22" s="411"/>
      <c r="F22" s="411"/>
      <c r="G22" s="411"/>
      <c r="H22" s="411"/>
      <c r="I22" s="411"/>
      <c r="J22" s="412"/>
      <c r="K22" s="1"/>
      <c r="L22" s="54"/>
    </row>
    <row r="23" spans="1:12" ht="15" customHeight="1" x14ac:dyDescent="0.25">
      <c r="A23" s="1"/>
      <c r="K23" s="1"/>
      <c r="L23" s="202"/>
    </row>
    <row r="24" spans="1:12" ht="15" customHeight="1" x14ac:dyDescent="0.25">
      <c r="A24" s="1"/>
      <c r="K24" s="1"/>
      <c r="L24" s="54"/>
    </row>
    <row r="25" spans="1:12" ht="15" customHeight="1" x14ac:dyDescent="0.25">
      <c r="L25" s="54"/>
    </row>
    <row r="26" spans="1:12" ht="15" customHeight="1" x14ac:dyDescent="0.25">
      <c r="L26" s="54"/>
    </row>
    <row r="27" spans="1:12" ht="15" customHeight="1" x14ac:dyDescent="0.25">
      <c r="L27" s="54"/>
    </row>
    <row r="28" spans="1:12" ht="15" customHeight="1" x14ac:dyDescent="0.25">
      <c r="L28" s="54"/>
    </row>
    <row r="29" spans="1:12" ht="15" customHeight="1" x14ac:dyDescent="0.25">
      <c r="L29" s="54"/>
    </row>
    <row r="30" spans="1:12" ht="15" customHeight="1" x14ac:dyDescent="0.25">
      <c r="L30" s="54"/>
    </row>
    <row r="31" spans="1:12" ht="15" customHeight="1" x14ac:dyDescent="0.25">
      <c r="L31" s="54"/>
    </row>
    <row r="32" spans="1:12" ht="15" customHeight="1" x14ac:dyDescent="0.25">
      <c r="L32" s="54"/>
    </row>
    <row r="33" spans="12:12" ht="15" customHeight="1" x14ac:dyDescent="0.25">
      <c r="L33" s="54"/>
    </row>
    <row r="34" spans="12:12" ht="15" customHeight="1" x14ac:dyDescent="0.25">
      <c r="L34" s="54"/>
    </row>
    <row r="35" spans="12:12" ht="15" customHeight="1" x14ac:dyDescent="0.25">
      <c r="L35" s="54"/>
    </row>
    <row r="36" spans="12:12" ht="15" customHeight="1" x14ac:dyDescent="0.25">
      <c r="L36" s="54"/>
    </row>
    <row r="37" spans="12:12" ht="15" customHeight="1" x14ac:dyDescent="0.25">
      <c r="L37" s="54"/>
    </row>
    <row r="38" spans="12:12" ht="15" customHeight="1" x14ac:dyDescent="0.25">
      <c r="L38" s="54"/>
    </row>
    <row r="39" spans="12:12" ht="15" customHeight="1" x14ac:dyDescent="0.25">
      <c r="L39" s="54"/>
    </row>
    <row r="40" spans="12:12" ht="15" customHeight="1" x14ac:dyDescent="0.25">
      <c r="L40" s="54"/>
    </row>
    <row r="41" spans="12:12" ht="15" customHeight="1" x14ac:dyDescent="0.25">
      <c r="L41" s="202"/>
    </row>
    <row r="42" spans="12:12" ht="15" customHeight="1" x14ac:dyDescent="0.25">
      <c r="L42" s="54"/>
    </row>
    <row r="43" spans="12:12" ht="15" customHeight="1" x14ac:dyDescent="0.25">
      <c r="L43" s="54"/>
    </row>
    <row r="44" spans="12:12" ht="15" customHeight="1" x14ac:dyDescent="0.25">
      <c r="L44" s="54"/>
    </row>
  </sheetData>
  <mergeCells count="1">
    <mergeCell ref="B3:J22"/>
  </mergeCells>
  <hyperlinks>
    <hyperlink ref="L2" location="Contenido!A1" display="Contenido" xr:uid="{AF9C26B2-4AFB-482D-BA47-730BA44C3161}"/>
  </hyperlinks>
  <printOptions horizontalCentered="1" verticalCentered="1"/>
  <pageMargins left="0.39370078740157483" right="0.39370078740157483" top="0.39370078740157483" bottom="0.39370078740157483" header="0.31496062992125984" footer="0.31496062992125984"/>
  <pageSetup paperSize="17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E400-5E29-479E-9F74-CF941A7E851F}">
  <sheetPr codeName="Hoja50">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ol min="30" max="16384" width="11" style="8"/>
  </cols>
  <sheetData>
    <row r="1" spans="1:29" ht="15" customHeight="1" x14ac:dyDescent="0.25">
      <c r="A1" s="441" t="s">
        <v>388</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385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903</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70">
        <f>SUM(B10:B33)</f>
        <v>31560</v>
      </c>
      <c r="C9" s="70">
        <f>SUM(C10:C33)</f>
        <v>16193</v>
      </c>
      <c r="D9" s="70">
        <f>SUM(D10:D33)</f>
        <v>15367</v>
      </c>
      <c r="E9" s="70"/>
      <c r="F9" s="70">
        <f>SUM(F10:F33)</f>
        <v>6914</v>
      </c>
      <c r="G9" s="70">
        <f>SUM(G10:G33)</f>
        <v>3588</v>
      </c>
      <c r="H9" s="70">
        <f>SUM(H10:H33)</f>
        <v>3326</v>
      </c>
      <c r="I9" s="70"/>
      <c r="J9" s="70">
        <f>SUM(J10:J33)</f>
        <v>6554</v>
      </c>
      <c r="K9" s="70">
        <f>SUM(K10:K33)</f>
        <v>3372</v>
      </c>
      <c r="L9" s="70">
        <f>SUM(L10:L33)</f>
        <v>3182</v>
      </c>
      <c r="M9" s="70"/>
      <c r="N9" s="70">
        <f>SUM(N10:N33)</f>
        <v>6050</v>
      </c>
      <c r="O9" s="70">
        <f>SUM(O10:O33)</f>
        <v>3073</v>
      </c>
      <c r="P9" s="70">
        <f>SUM(P10:P33)</f>
        <v>2977</v>
      </c>
      <c r="Q9" s="70"/>
      <c r="R9" s="70">
        <f>SUM(R10:R33)</f>
        <v>5910</v>
      </c>
      <c r="S9" s="70">
        <f>SUM(S10:S33)</f>
        <v>3076</v>
      </c>
      <c r="T9" s="70">
        <f>SUM(T10:T33)</f>
        <v>2834</v>
      </c>
      <c r="U9" s="70"/>
      <c r="V9" s="70">
        <f>SUM(V10:V33)</f>
        <v>5532</v>
      </c>
      <c r="W9" s="70">
        <f>SUM(W10:W33)</f>
        <v>2797</v>
      </c>
      <c r="X9" s="70">
        <f>SUM(X10:X33)</f>
        <v>2735</v>
      </c>
      <c r="Y9" s="292"/>
      <c r="Z9" s="70">
        <f>SUM(Z10:Z33)</f>
        <v>600</v>
      </c>
      <c r="AA9" s="70">
        <f>SUM(AA10:AA33)</f>
        <v>287</v>
      </c>
      <c r="AB9" s="70">
        <f>SUM(AB10:AB33)</f>
        <v>313</v>
      </c>
      <c r="AC9" s="5"/>
    </row>
    <row r="10" spans="1:29" x14ac:dyDescent="0.25">
      <c r="A10" s="27" t="s">
        <v>280</v>
      </c>
      <c r="B10" s="71">
        <v>4026</v>
      </c>
      <c r="C10" s="71">
        <v>2244</v>
      </c>
      <c r="D10" s="71">
        <v>1782</v>
      </c>
      <c r="E10" s="71"/>
      <c r="F10" s="71">
        <v>928</v>
      </c>
      <c r="G10" s="71">
        <v>515</v>
      </c>
      <c r="H10" s="71">
        <v>413</v>
      </c>
      <c r="I10" s="71"/>
      <c r="J10" s="71">
        <v>846</v>
      </c>
      <c r="K10" s="71">
        <v>455</v>
      </c>
      <c r="L10" s="71">
        <v>391</v>
      </c>
      <c r="M10" s="71"/>
      <c r="N10" s="71">
        <v>779</v>
      </c>
      <c r="O10" s="71">
        <v>437</v>
      </c>
      <c r="P10" s="71">
        <v>342</v>
      </c>
      <c r="Q10" s="71"/>
      <c r="R10" s="71">
        <v>717</v>
      </c>
      <c r="S10" s="71">
        <v>414</v>
      </c>
      <c r="T10" s="71">
        <v>303</v>
      </c>
      <c r="U10" s="71"/>
      <c r="V10" s="71">
        <v>737</v>
      </c>
      <c r="W10" s="71">
        <v>414</v>
      </c>
      <c r="X10" s="71">
        <v>323</v>
      </c>
      <c r="Y10" s="189"/>
      <c r="Z10" s="71">
        <v>19</v>
      </c>
      <c r="AA10" s="71">
        <v>9</v>
      </c>
      <c r="AB10" s="71">
        <v>10</v>
      </c>
      <c r="AC10" s="5"/>
    </row>
    <row r="11" spans="1:29" x14ac:dyDescent="0.25">
      <c r="A11" s="27" t="s">
        <v>281</v>
      </c>
      <c r="B11" s="71">
        <v>5773</v>
      </c>
      <c r="C11" s="71">
        <v>2956</v>
      </c>
      <c r="D11" s="71">
        <v>2817</v>
      </c>
      <c r="E11" s="71"/>
      <c r="F11" s="71">
        <v>1154</v>
      </c>
      <c r="G11" s="71">
        <v>584</v>
      </c>
      <c r="H11" s="71">
        <v>570</v>
      </c>
      <c r="I11" s="71"/>
      <c r="J11" s="71">
        <v>1213</v>
      </c>
      <c r="K11" s="71">
        <v>636</v>
      </c>
      <c r="L11" s="71">
        <v>577</v>
      </c>
      <c r="M11" s="71"/>
      <c r="N11" s="71">
        <v>1119</v>
      </c>
      <c r="O11" s="71">
        <v>561</v>
      </c>
      <c r="P11" s="71">
        <v>558</v>
      </c>
      <c r="Q11" s="71"/>
      <c r="R11" s="71">
        <v>1143</v>
      </c>
      <c r="S11" s="71">
        <v>590</v>
      </c>
      <c r="T11" s="71">
        <v>553</v>
      </c>
      <c r="U11" s="71"/>
      <c r="V11" s="71">
        <v>1047</v>
      </c>
      <c r="W11" s="71">
        <v>537</v>
      </c>
      <c r="X11" s="71">
        <v>510</v>
      </c>
      <c r="Y11" s="189"/>
      <c r="Z11" s="71">
        <v>97</v>
      </c>
      <c r="AA11" s="71">
        <v>48</v>
      </c>
      <c r="AB11" s="71">
        <v>49</v>
      </c>
    </row>
    <row r="12" spans="1:29" x14ac:dyDescent="0.25">
      <c r="A12" s="27" t="s">
        <v>282</v>
      </c>
      <c r="B12" s="71">
        <v>4497</v>
      </c>
      <c r="C12" s="71">
        <v>2228</v>
      </c>
      <c r="D12" s="71">
        <v>2269</v>
      </c>
      <c r="E12" s="71"/>
      <c r="F12" s="71">
        <v>911</v>
      </c>
      <c r="G12" s="71">
        <v>457</v>
      </c>
      <c r="H12" s="71">
        <v>454</v>
      </c>
      <c r="I12" s="71"/>
      <c r="J12" s="71">
        <v>824</v>
      </c>
      <c r="K12" s="71">
        <v>414</v>
      </c>
      <c r="L12" s="71">
        <v>410</v>
      </c>
      <c r="M12" s="71"/>
      <c r="N12" s="71">
        <v>850</v>
      </c>
      <c r="O12" s="71">
        <v>405</v>
      </c>
      <c r="P12" s="71">
        <v>445</v>
      </c>
      <c r="Q12" s="71"/>
      <c r="R12" s="71">
        <v>792</v>
      </c>
      <c r="S12" s="71">
        <v>413</v>
      </c>
      <c r="T12" s="71">
        <v>379</v>
      </c>
      <c r="U12" s="71"/>
      <c r="V12" s="71">
        <v>909</v>
      </c>
      <c r="W12" s="71">
        <v>447</v>
      </c>
      <c r="X12" s="71">
        <v>462</v>
      </c>
      <c r="Y12" s="189"/>
      <c r="Z12" s="71">
        <v>211</v>
      </c>
      <c r="AA12" s="71">
        <v>92</v>
      </c>
      <c r="AB12" s="71">
        <v>119</v>
      </c>
    </row>
    <row r="13" spans="1:29" x14ac:dyDescent="0.25">
      <c r="A13" s="27" t="s">
        <v>283</v>
      </c>
      <c r="B13" s="71">
        <v>599</v>
      </c>
      <c r="C13" s="71">
        <v>296</v>
      </c>
      <c r="D13" s="71">
        <v>303</v>
      </c>
      <c r="E13" s="71"/>
      <c r="F13" s="71">
        <v>155</v>
      </c>
      <c r="G13" s="71">
        <v>74</v>
      </c>
      <c r="H13" s="71">
        <v>81</v>
      </c>
      <c r="I13" s="71"/>
      <c r="J13" s="71">
        <v>142</v>
      </c>
      <c r="K13" s="71">
        <v>66</v>
      </c>
      <c r="L13" s="71">
        <v>76</v>
      </c>
      <c r="M13" s="71"/>
      <c r="N13" s="71">
        <v>124</v>
      </c>
      <c r="O13" s="71">
        <v>60</v>
      </c>
      <c r="P13" s="71">
        <v>64</v>
      </c>
      <c r="Q13" s="71"/>
      <c r="R13" s="71">
        <v>91</v>
      </c>
      <c r="S13" s="71">
        <v>46</v>
      </c>
      <c r="T13" s="71">
        <v>45</v>
      </c>
      <c r="U13" s="71"/>
      <c r="V13" s="71">
        <v>87</v>
      </c>
      <c r="W13" s="71">
        <v>50</v>
      </c>
      <c r="X13" s="71">
        <v>37</v>
      </c>
      <c r="Y13" s="189"/>
      <c r="Z13" s="71">
        <v>0</v>
      </c>
      <c r="AA13" s="71">
        <v>0</v>
      </c>
      <c r="AB13" s="71">
        <v>0</v>
      </c>
    </row>
    <row r="14" spans="1:29" x14ac:dyDescent="0.25">
      <c r="A14" s="27" t="s">
        <v>284</v>
      </c>
      <c r="B14" s="71">
        <v>187</v>
      </c>
      <c r="C14" s="71">
        <v>87</v>
      </c>
      <c r="D14" s="71">
        <v>100</v>
      </c>
      <c r="E14" s="71"/>
      <c r="F14" s="71">
        <v>27</v>
      </c>
      <c r="G14" s="71">
        <v>11</v>
      </c>
      <c r="H14" s="71">
        <v>16</v>
      </c>
      <c r="I14" s="71"/>
      <c r="J14" s="71">
        <v>44</v>
      </c>
      <c r="K14" s="71">
        <v>23</v>
      </c>
      <c r="L14" s="71">
        <v>21</v>
      </c>
      <c r="M14" s="71"/>
      <c r="N14" s="71">
        <v>36</v>
      </c>
      <c r="O14" s="71">
        <v>15</v>
      </c>
      <c r="P14" s="71">
        <v>21</v>
      </c>
      <c r="Q14" s="71"/>
      <c r="R14" s="71">
        <v>41</v>
      </c>
      <c r="S14" s="71">
        <v>22</v>
      </c>
      <c r="T14" s="71">
        <v>19</v>
      </c>
      <c r="U14" s="71"/>
      <c r="V14" s="71">
        <v>39</v>
      </c>
      <c r="W14" s="71">
        <v>16</v>
      </c>
      <c r="X14" s="71">
        <v>23</v>
      </c>
      <c r="Y14" s="189"/>
      <c r="Z14" s="71">
        <v>0</v>
      </c>
      <c r="AA14" s="71">
        <v>0</v>
      </c>
      <c r="AB14" s="71">
        <v>0</v>
      </c>
      <c r="AC14" s="54"/>
    </row>
    <row r="15" spans="1:29" x14ac:dyDescent="0.25">
      <c r="A15" s="27" t="s">
        <v>285</v>
      </c>
      <c r="B15" s="71">
        <v>256</v>
      </c>
      <c r="C15" s="71">
        <v>126</v>
      </c>
      <c r="D15" s="71">
        <v>130</v>
      </c>
      <c r="E15" s="71"/>
      <c r="F15" s="71">
        <v>57</v>
      </c>
      <c r="G15" s="71">
        <v>27</v>
      </c>
      <c r="H15" s="71">
        <v>30</v>
      </c>
      <c r="I15" s="71"/>
      <c r="J15" s="71">
        <v>60</v>
      </c>
      <c r="K15" s="71">
        <v>34</v>
      </c>
      <c r="L15" s="71">
        <v>26</v>
      </c>
      <c r="M15" s="71"/>
      <c r="N15" s="71">
        <v>42</v>
      </c>
      <c r="O15" s="71">
        <v>18</v>
      </c>
      <c r="P15" s="71">
        <v>24</v>
      </c>
      <c r="Q15" s="71"/>
      <c r="R15" s="71">
        <v>58</v>
      </c>
      <c r="S15" s="71">
        <v>24</v>
      </c>
      <c r="T15" s="71">
        <v>34</v>
      </c>
      <c r="U15" s="71"/>
      <c r="V15" s="71">
        <v>39</v>
      </c>
      <c r="W15" s="71">
        <v>23</v>
      </c>
      <c r="X15" s="71">
        <v>16</v>
      </c>
      <c r="Y15" s="189"/>
      <c r="Z15" s="71">
        <v>0</v>
      </c>
      <c r="AA15" s="71">
        <v>0</v>
      </c>
      <c r="AB15" s="71">
        <v>0</v>
      </c>
      <c r="AC15" s="54"/>
    </row>
    <row r="16" spans="1:29" x14ac:dyDescent="0.25">
      <c r="A16" s="27" t="s">
        <v>287</v>
      </c>
      <c r="B16" s="71">
        <v>3458</v>
      </c>
      <c r="C16" s="71">
        <v>1760</v>
      </c>
      <c r="D16" s="71">
        <v>1698</v>
      </c>
      <c r="E16" s="71"/>
      <c r="F16" s="71">
        <v>791</v>
      </c>
      <c r="G16" s="71">
        <v>437</v>
      </c>
      <c r="H16" s="71">
        <v>354</v>
      </c>
      <c r="I16" s="71"/>
      <c r="J16" s="71">
        <v>695</v>
      </c>
      <c r="K16" s="71">
        <v>352</v>
      </c>
      <c r="L16" s="71">
        <v>343</v>
      </c>
      <c r="M16" s="71"/>
      <c r="N16" s="71">
        <v>667</v>
      </c>
      <c r="O16" s="71">
        <v>327</v>
      </c>
      <c r="P16" s="71">
        <v>340</v>
      </c>
      <c r="Q16" s="71"/>
      <c r="R16" s="71">
        <v>714</v>
      </c>
      <c r="S16" s="71">
        <v>365</v>
      </c>
      <c r="T16" s="71">
        <v>349</v>
      </c>
      <c r="U16" s="71"/>
      <c r="V16" s="71">
        <v>583</v>
      </c>
      <c r="W16" s="71">
        <v>275</v>
      </c>
      <c r="X16" s="71">
        <v>308</v>
      </c>
      <c r="Y16" s="189"/>
      <c r="Z16" s="71">
        <v>8</v>
      </c>
      <c r="AA16" s="71">
        <v>4</v>
      </c>
      <c r="AB16" s="71">
        <v>4</v>
      </c>
      <c r="AC16" s="54"/>
    </row>
    <row r="17" spans="1:29" x14ac:dyDescent="0.25">
      <c r="A17" s="27" t="s">
        <v>288</v>
      </c>
      <c r="B17" s="71">
        <v>513</v>
      </c>
      <c r="C17" s="71">
        <v>272</v>
      </c>
      <c r="D17" s="71">
        <v>241</v>
      </c>
      <c r="E17" s="71"/>
      <c r="F17" s="71">
        <v>112</v>
      </c>
      <c r="G17" s="71">
        <v>66</v>
      </c>
      <c r="H17" s="71">
        <v>46</v>
      </c>
      <c r="I17" s="71"/>
      <c r="J17" s="71">
        <v>126</v>
      </c>
      <c r="K17" s="71">
        <v>65</v>
      </c>
      <c r="L17" s="71">
        <v>61</v>
      </c>
      <c r="M17" s="71"/>
      <c r="N17" s="71">
        <v>108</v>
      </c>
      <c r="O17" s="71">
        <v>50</v>
      </c>
      <c r="P17" s="71">
        <v>58</v>
      </c>
      <c r="Q17" s="71"/>
      <c r="R17" s="71">
        <v>89</v>
      </c>
      <c r="S17" s="71">
        <v>49</v>
      </c>
      <c r="T17" s="71">
        <v>40</v>
      </c>
      <c r="U17" s="71"/>
      <c r="V17" s="71">
        <v>78</v>
      </c>
      <c r="W17" s="71">
        <v>42</v>
      </c>
      <c r="X17" s="71">
        <v>36</v>
      </c>
      <c r="Y17" s="189"/>
      <c r="Z17" s="71">
        <v>0</v>
      </c>
      <c r="AA17" s="71">
        <v>0</v>
      </c>
      <c r="AB17" s="71">
        <v>0</v>
      </c>
      <c r="AC17" s="54"/>
    </row>
    <row r="18" spans="1:29" x14ac:dyDescent="0.25">
      <c r="A18" s="27" t="s">
        <v>289</v>
      </c>
      <c r="B18" s="71">
        <v>936</v>
      </c>
      <c r="C18" s="71">
        <v>488</v>
      </c>
      <c r="D18" s="71">
        <v>448</v>
      </c>
      <c r="E18" s="71"/>
      <c r="F18" s="71">
        <v>196</v>
      </c>
      <c r="G18" s="71">
        <v>98</v>
      </c>
      <c r="H18" s="71">
        <v>98</v>
      </c>
      <c r="I18" s="71"/>
      <c r="J18" s="71">
        <v>206</v>
      </c>
      <c r="K18" s="71">
        <v>99</v>
      </c>
      <c r="L18" s="71">
        <v>107</v>
      </c>
      <c r="M18" s="71"/>
      <c r="N18" s="71">
        <v>178</v>
      </c>
      <c r="O18" s="71">
        <v>99</v>
      </c>
      <c r="P18" s="71">
        <v>79</v>
      </c>
      <c r="Q18" s="71"/>
      <c r="R18" s="71">
        <v>179</v>
      </c>
      <c r="S18" s="71">
        <v>100</v>
      </c>
      <c r="T18" s="71">
        <v>79</v>
      </c>
      <c r="U18" s="71"/>
      <c r="V18" s="71">
        <v>132</v>
      </c>
      <c r="W18" s="71">
        <v>74</v>
      </c>
      <c r="X18" s="71">
        <v>58</v>
      </c>
      <c r="Y18" s="189"/>
      <c r="Z18" s="71">
        <v>45</v>
      </c>
      <c r="AA18" s="71">
        <v>18</v>
      </c>
      <c r="AB18" s="71">
        <v>27</v>
      </c>
      <c r="AC18" s="54"/>
    </row>
    <row r="19" spans="1:29" x14ac:dyDescent="0.25">
      <c r="A19" s="27" t="s">
        <v>291</v>
      </c>
      <c r="B19" s="71">
        <v>1604</v>
      </c>
      <c r="C19" s="71">
        <v>842</v>
      </c>
      <c r="D19" s="71">
        <v>762</v>
      </c>
      <c r="E19" s="71"/>
      <c r="F19" s="71">
        <v>378</v>
      </c>
      <c r="G19" s="71">
        <v>196</v>
      </c>
      <c r="H19" s="71">
        <v>182</v>
      </c>
      <c r="I19" s="71"/>
      <c r="J19" s="71">
        <v>318</v>
      </c>
      <c r="K19" s="71">
        <v>170</v>
      </c>
      <c r="L19" s="71">
        <v>148</v>
      </c>
      <c r="M19" s="71"/>
      <c r="N19" s="71">
        <v>340</v>
      </c>
      <c r="O19" s="71">
        <v>168</v>
      </c>
      <c r="P19" s="71">
        <v>172</v>
      </c>
      <c r="Q19" s="71"/>
      <c r="R19" s="71">
        <v>298</v>
      </c>
      <c r="S19" s="71">
        <v>178</v>
      </c>
      <c r="T19" s="71">
        <v>120</v>
      </c>
      <c r="U19" s="71"/>
      <c r="V19" s="71">
        <v>270</v>
      </c>
      <c r="W19" s="71">
        <v>130</v>
      </c>
      <c r="X19" s="71">
        <v>140</v>
      </c>
      <c r="Y19" s="189"/>
      <c r="Z19" s="71">
        <v>0</v>
      </c>
      <c r="AA19" s="71">
        <v>0</v>
      </c>
      <c r="AB19" s="71">
        <v>0</v>
      </c>
      <c r="AC19" s="202"/>
    </row>
    <row r="20" spans="1:29" x14ac:dyDescent="0.25">
      <c r="A20" s="27" t="s">
        <v>292</v>
      </c>
      <c r="B20" s="71">
        <v>234</v>
      </c>
      <c r="C20" s="71">
        <v>122</v>
      </c>
      <c r="D20" s="71">
        <v>112</v>
      </c>
      <c r="E20" s="71"/>
      <c r="F20" s="71">
        <v>50</v>
      </c>
      <c r="G20" s="71">
        <v>29</v>
      </c>
      <c r="H20" s="71">
        <v>21</v>
      </c>
      <c r="I20" s="71"/>
      <c r="J20" s="71">
        <v>43</v>
      </c>
      <c r="K20" s="71">
        <v>23</v>
      </c>
      <c r="L20" s="71">
        <v>20</v>
      </c>
      <c r="M20" s="71"/>
      <c r="N20" s="71">
        <v>43</v>
      </c>
      <c r="O20" s="71">
        <v>22</v>
      </c>
      <c r="P20" s="71">
        <v>21</v>
      </c>
      <c r="Q20" s="71"/>
      <c r="R20" s="71">
        <v>48</v>
      </c>
      <c r="S20" s="71">
        <v>21</v>
      </c>
      <c r="T20" s="71">
        <v>27</v>
      </c>
      <c r="U20" s="71"/>
      <c r="V20" s="71">
        <v>50</v>
      </c>
      <c r="W20" s="71">
        <v>27</v>
      </c>
      <c r="X20" s="71">
        <v>23</v>
      </c>
      <c r="Y20" s="189"/>
      <c r="Z20" s="71">
        <v>0</v>
      </c>
      <c r="AA20" s="71">
        <v>0</v>
      </c>
      <c r="AB20" s="71">
        <v>0</v>
      </c>
      <c r="AC20" s="54"/>
    </row>
    <row r="21" spans="1:29" x14ac:dyDescent="0.25">
      <c r="A21" s="27" t="s">
        <v>293</v>
      </c>
      <c r="B21" s="71">
        <v>4187</v>
      </c>
      <c r="C21" s="71">
        <v>2186</v>
      </c>
      <c r="D21" s="71">
        <v>2001</v>
      </c>
      <c r="E21" s="71"/>
      <c r="F21" s="71">
        <v>909</v>
      </c>
      <c r="G21" s="71">
        <v>465</v>
      </c>
      <c r="H21" s="71">
        <v>444</v>
      </c>
      <c r="I21" s="71"/>
      <c r="J21" s="71">
        <v>872</v>
      </c>
      <c r="K21" s="71">
        <v>455</v>
      </c>
      <c r="L21" s="71">
        <v>417</v>
      </c>
      <c r="M21" s="71"/>
      <c r="N21" s="71">
        <v>775</v>
      </c>
      <c r="O21" s="71">
        <v>426</v>
      </c>
      <c r="P21" s="71">
        <v>349</v>
      </c>
      <c r="Q21" s="71"/>
      <c r="R21" s="71">
        <v>770</v>
      </c>
      <c r="S21" s="71">
        <v>391</v>
      </c>
      <c r="T21" s="71">
        <v>379</v>
      </c>
      <c r="U21" s="71"/>
      <c r="V21" s="71">
        <v>720</v>
      </c>
      <c r="W21" s="71">
        <v>374</v>
      </c>
      <c r="X21" s="71">
        <v>346</v>
      </c>
      <c r="Y21" s="189"/>
      <c r="Z21" s="71">
        <v>141</v>
      </c>
      <c r="AA21" s="71">
        <v>75</v>
      </c>
      <c r="AB21" s="71">
        <v>66</v>
      </c>
      <c r="AC21" s="54"/>
    </row>
    <row r="22" spans="1:29" x14ac:dyDescent="0.25">
      <c r="A22" s="27" t="s">
        <v>294</v>
      </c>
      <c r="B22" s="71">
        <v>82</v>
      </c>
      <c r="C22" s="71">
        <v>40</v>
      </c>
      <c r="D22" s="71">
        <v>42</v>
      </c>
      <c r="E22" s="71"/>
      <c r="F22" s="71">
        <v>26</v>
      </c>
      <c r="G22" s="71">
        <v>14</v>
      </c>
      <c r="H22" s="71">
        <v>12</v>
      </c>
      <c r="I22" s="71"/>
      <c r="J22" s="71">
        <v>22</v>
      </c>
      <c r="K22" s="71">
        <v>8</v>
      </c>
      <c r="L22" s="71">
        <v>14</v>
      </c>
      <c r="M22" s="71"/>
      <c r="N22" s="71">
        <v>13</v>
      </c>
      <c r="O22" s="71">
        <v>10</v>
      </c>
      <c r="P22" s="71">
        <v>3</v>
      </c>
      <c r="Q22" s="71"/>
      <c r="R22" s="71">
        <v>13</v>
      </c>
      <c r="S22" s="71">
        <v>4</v>
      </c>
      <c r="T22" s="71">
        <v>9</v>
      </c>
      <c r="U22" s="71"/>
      <c r="V22" s="71">
        <v>8</v>
      </c>
      <c r="W22" s="71">
        <v>4</v>
      </c>
      <c r="X22" s="71">
        <v>4</v>
      </c>
      <c r="Y22" s="189"/>
      <c r="Z22" s="71">
        <v>0</v>
      </c>
      <c r="AA22" s="71">
        <v>0</v>
      </c>
      <c r="AB22" s="71">
        <v>0</v>
      </c>
      <c r="AC22" s="54"/>
    </row>
    <row r="23" spans="1:29" x14ac:dyDescent="0.25">
      <c r="A23" s="27" t="s">
        <v>295</v>
      </c>
      <c r="B23" s="71">
        <v>730</v>
      </c>
      <c r="C23" s="71">
        <v>349</v>
      </c>
      <c r="D23" s="71">
        <v>381</v>
      </c>
      <c r="E23" s="71"/>
      <c r="F23" s="71">
        <v>155</v>
      </c>
      <c r="G23" s="71">
        <v>70</v>
      </c>
      <c r="H23" s="71">
        <v>85</v>
      </c>
      <c r="I23" s="71"/>
      <c r="J23" s="71">
        <v>166</v>
      </c>
      <c r="K23" s="71">
        <v>91</v>
      </c>
      <c r="L23" s="71">
        <v>75</v>
      </c>
      <c r="M23" s="71"/>
      <c r="N23" s="71">
        <v>128</v>
      </c>
      <c r="O23" s="71">
        <v>55</v>
      </c>
      <c r="P23" s="71">
        <v>73</v>
      </c>
      <c r="Q23" s="71"/>
      <c r="R23" s="71">
        <v>145</v>
      </c>
      <c r="S23" s="71">
        <v>65</v>
      </c>
      <c r="T23" s="71">
        <v>80</v>
      </c>
      <c r="U23" s="71"/>
      <c r="V23" s="71">
        <v>136</v>
      </c>
      <c r="W23" s="71">
        <v>68</v>
      </c>
      <c r="X23" s="71">
        <v>68</v>
      </c>
      <c r="Y23" s="189"/>
      <c r="Z23" s="71">
        <v>0</v>
      </c>
      <c r="AA23" s="71">
        <v>0</v>
      </c>
      <c r="AB23" s="71">
        <v>0</v>
      </c>
      <c r="AC23" s="202"/>
    </row>
    <row r="24" spans="1:29" x14ac:dyDescent="0.25">
      <c r="A24" s="27" t="s">
        <v>296</v>
      </c>
      <c r="B24" s="71">
        <v>297</v>
      </c>
      <c r="C24" s="71">
        <v>135</v>
      </c>
      <c r="D24" s="71">
        <v>162</v>
      </c>
      <c r="E24" s="71"/>
      <c r="F24" s="71">
        <v>61</v>
      </c>
      <c r="G24" s="71">
        <v>27</v>
      </c>
      <c r="H24" s="71">
        <v>34</v>
      </c>
      <c r="I24" s="71"/>
      <c r="J24" s="71">
        <v>67</v>
      </c>
      <c r="K24" s="71">
        <v>36</v>
      </c>
      <c r="L24" s="71">
        <v>31</v>
      </c>
      <c r="M24" s="71"/>
      <c r="N24" s="71">
        <v>65</v>
      </c>
      <c r="O24" s="71">
        <v>32</v>
      </c>
      <c r="P24" s="71">
        <v>33</v>
      </c>
      <c r="Q24" s="71"/>
      <c r="R24" s="71">
        <v>41</v>
      </c>
      <c r="S24" s="71">
        <v>19</v>
      </c>
      <c r="T24" s="71">
        <v>22</v>
      </c>
      <c r="U24" s="71"/>
      <c r="V24" s="71">
        <v>49</v>
      </c>
      <c r="W24" s="71">
        <v>13</v>
      </c>
      <c r="X24" s="71">
        <v>36</v>
      </c>
      <c r="Y24" s="189"/>
      <c r="Z24" s="71">
        <v>14</v>
      </c>
      <c r="AA24" s="71">
        <v>8</v>
      </c>
      <c r="AB24" s="71">
        <v>6</v>
      </c>
      <c r="AC24" s="54"/>
    </row>
    <row r="25" spans="1:29" x14ac:dyDescent="0.25">
      <c r="A25" s="27" t="s">
        <v>297</v>
      </c>
      <c r="B25" s="71">
        <v>1356</v>
      </c>
      <c r="C25" s="71">
        <v>689</v>
      </c>
      <c r="D25" s="71">
        <v>667</v>
      </c>
      <c r="E25" s="71"/>
      <c r="F25" s="71">
        <v>304</v>
      </c>
      <c r="G25" s="71">
        <v>160</v>
      </c>
      <c r="H25" s="71">
        <v>144</v>
      </c>
      <c r="I25" s="71"/>
      <c r="J25" s="71">
        <v>313</v>
      </c>
      <c r="K25" s="71">
        <v>156</v>
      </c>
      <c r="L25" s="71">
        <v>157</v>
      </c>
      <c r="M25" s="71"/>
      <c r="N25" s="71">
        <v>237</v>
      </c>
      <c r="O25" s="71">
        <v>114</v>
      </c>
      <c r="P25" s="71">
        <v>123</v>
      </c>
      <c r="Q25" s="71"/>
      <c r="R25" s="71">
        <v>254</v>
      </c>
      <c r="S25" s="71">
        <v>147</v>
      </c>
      <c r="T25" s="71">
        <v>107</v>
      </c>
      <c r="U25" s="71"/>
      <c r="V25" s="71">
        <v>193</v>
      </c>
      <c r="W25" s="71">
        <v>83</v>
      </c>
      <c r="X25" s="71">
        <v>110</v>
      </c>
      <c r="Y25" s="189"/>
      <c r="Z25" s="71">
        <v>55</v>
      </c>
      <c r="AA25" s="71">
        <v>29</v>
      </c>
      <c r="AB25" s="71">
        <v>26</v>
      </c>
      <c r="AC25" s="54"/>
    </row>
    <row r="26" spans="1:29" x14ac:dyDescent="0.25">
      <c r="A26" s="27" t="s">
        <v>298</v>
      </c>
      <c r="B26" s="71">
        <v>123</v>
      </c>
      <c r="C26" s="71">
        <v>71</v>
      </c>
      <c r="D26" s="71">
        <v>52</v>
      </c>
      <c r="E26" s="71"/>
      <c r="F26" s="71">
        <v>29</v>
      </c>
      <c r="G26" s="71">
        <v>15</v>
      </c>
      <c r="H26" s="71">
        <v>14</v>
      </c>
      <c r="I26" s="71"/>
      <c r="J26" s="71">
        <v>27</v>
      </c>
      <c r="K26" s="71">
        <v>13</v>
      </c>
      <c r="L26" s="71">
        <v>14</v>
      </c>
      <c r="M26" s="71"/>
      <c r="N26" s="71">
        <v>23</v>
      </c>
      <c r="O26" s="71">
        <v>15</v>
      </c>
      <c r="P26" s="71">
        <v>8</v>
      </c>
      <c r="Q26" s="71"/>
      <c r="R26" s="71">
        <v>26</v>
      </c>
      <c r="S26" s="71">
        <v>15</v>
      </c>
      <c r="T26" s="71">
        <v>11</v>
      </c>
      <c r="U26" s="71"/>
      <c r="V26" s="71">
        <v>18</v>
      </c>
      <c r="W26" s="71">
        <v>13</v>
      </c>
      <c r="X26" s="71">
        <v>5</v>
      </c>
      <c r="Y26" s="189"/>
      <c r="Z26" s="71">
        <v>0</v>
      </c>
      <c r="AA26" s="71">
        <v>0</v>
      </c>
      <c r="AB26" s="71">
        <v>0</v>
      </c>
      <c r="AC26" s="54"/>
    </row>
    <row r="27" spans="1:29" x14ac:dyDescent="0.25">
      <c r="A27" s="27" t="s">
        <v>299</v>
      </c>
      <c r="B27" s="71">
        <v>677</v>
      </c>
      <c r="C27" s="71">
        <v>324</v>
      </c>
      <c r="D27" s="71">
        <v>353</v>
      </c>
      <c r="E27" s="71"/>
      <c r="F27" s="71">
        <v>172</v>
      </c>
      <c r="G27" s="71">
        <v>90</v>
      </c>
      <c r="H27" s="71">
        <v>82</v>
      </c>
      <c r="I27" s="71"/>
      <c r="J27" s="71">
        <v>134</v>
      </c>
      <c r="K27" s="71">
        <v>67</v>
      </c>
      <c r="L27" s="71">
        <v>67</v>
      </c>
      <c r="M27" s="71"/>
      <c r="N27" s="71">
        <v>129</v>
      </c>
      <c r="O27" s="71">
        <v>69</v>
      </c>
      <c r="P27" s="71">
        <v>60</v>
      </c>
      <c r="Q27" s="71"/>
      <c r="R27" s="71">
        <v>126</v>
      </c>
      <c r="S27" s="71">
        <v>43</v>
      </c>
      <c r="T27" s="71">
        <v>83</v>
      </c>
      <c r="U27" s="71"/>
      <c r="V27" s="71">
        <v>116</v>
      </c>
      <c r="W27" s="71">
        <v>55</v>
      </c>
      <c r="X27" s="71">
        <v>61</v>
      </c>
      <c r="Y27" s="189"/>
      <c r="Z27" s="71">
        <v>0</v>
      </c>
      <c r="AA27" s="71">
        <v>0</v>
      </c>
      <c r="AB27" s="71">
        <v>0</v>
      </c>
      <c r="AC27" s="54"/>
    </row>
    <row r="28" spans="1:29" x14ac:dyDescent="0.25">
      <c r="A28" s="27" t="s">
        <v>300</v>
      </c>
      <c r="B28" s="71">
        <v>253</v>
      </c>
      <c r="C28" s="71">
        <v>115</v>
      </c>
      <c r="D28" s="71">
        <v>138</v>
      </c>
      <c r="E28" s="71"/>
      <c r="F28" s="71">
        <v>72</v>
      </c>
      <c r="G28" s="71">
        <v>35</v>
      </c>
      <c r="H28" s="71">
        <v>37</v>
      </c>
      <c r="I28" s="71"/>
      <c r="J28" s="71">
        <v>66</v>
      </c>
      <c r="K28" s="71">
        <v>28</v>
      </c>
      <c r="L28" s="71">
        <v>38</v>
      </c>
      <c r="M28" s="71"/>
      <c r="N28" s="71">
        <v>48</v>
      </c>
      <c r="O28" s="71">
        <v>22</v>
      </c>
      <c r="P28" s="71">
        <v>26</v>
      </c>
      <c r="Q28" s="71"/>
      <c r="R28" s="71">
        <v>36</v>
      </c>
      <c r="S28" s="71">
        <v>14</v>
      </c>
      <c r="T28" s="71">
        <v>22</v>
      </c>
      <c r="U28" s="71"/>
      <c r="V28" s="71">
        <v>31</v>
      </c>
      <c r="W28" s="71">
        <v>16</v>
      </c>
      <c r="X28" s="71">
        <v>15</v>
      </c>
      <c r="Y28" s="189"/>
      <c r="Z28" s="71">
        <v>0</v>
      </c>
      <c r="AA28" s="71">
        <v>0</v>
      </c>
      <c r="AB28" s="71">
        <v>0</v>
      </c>
      <c r="AC28" s="54"/>
    </row>
    <row r="29" spans="1:29" x14ac:dyDescent="0.25">
      <c r="A29" s="27" t="s">
        <v>301</v>
      </c>
      <c r="B29" s="71">
        <v>330</v>
      </c>
      <c r="C29" s="71">
        <v>154</v>
      </c>
      <c r="D29" s="71">
        <v>176</v>
      </c>
      <c r="E29" s="71"/>
      <c r="F29" s="71">
        <v>89</v>
      </c>
      <c r="G29" s="71">
        <v>47</v>
      </c>
      <c r="H29" s="71">
        <v>42</v>
      </c>
      <c r="I29" s="71"/>
      <c r="J29" s="71">
        <v>77</v>
      </c>
      <c r="K29" s="71">
        <v>37</v>
      </c>
      <c r="L29" s="71">
        <v>40</v>
      </c>
      <c r="M29" s="71"/>
      <c r="N29" s="71">
        <v>69</v>
      </c>
      <c r="O29" s="71">
        <v>31</v>
      </c>
      <c r="P29" s="71">
        <v>38</v>
      </c>
      <c r="Q29" s="71"/>
      <c r="R29" s="71">
        <v>51</v>
      </c>
      <c r="S29" s="71">
        <v>22</v>
      </c>
      <c r="T29" s="71">
        <v>29</v>
      </c>
      <c r="U29" s="71"/>
      <c r="V29" s="71">
        <v>44</v>
      </c>
      <c r="W29" s="71">
        <v>17</v>
      </c>
      <c r="X29" s="71">
        <v>27</v>
      </c>
      <c r="Y29" s="189"/>
      <c r="Z29" s="71">
        <v>0</v>
      </c>
      <c r="AA29" s="71">
        <v>0</v>
      </c>
      <c r="AB29" s="71">
        <v>0</v>
      </c>
      <c r="AC29" s="54"/>
    </row>
    <row r="30" spans="1:29" x14ac:dyDescent="0.25">
      <c r="A30" s="27" t="s">
        <v>302</v>
      </c>
      <c r="B30" s="71">
        <v>97</v>
      </c>
      <c r="C30" s="71">
        <v>47</v>
      </c>
      <c r="D30" s="71">
        <v>50</v>
      </c>
      <c r="E30" s="71"/>
      <c r="F30" s="71">
        <v>26</v>
      </c>
      <c r="G30" s="71">
        <v>14</v>
      </c>
      <c r="H30" s="71">
        <v>12</v>
      </c>
      <c r="I30" s="71"/>
      <c r="J30" s="71">
        <v>18</v>
      </c>
      <c r="K30" s="71">
        <v>10</v>
      </c>
      <c r="L30" s="71">
        <v>8</v>
      </c>
      <c r="M30" s="71"/>
      <c r="N30" s="71">
        <v>20</v>
      </c>
      <c r="O30" s="71">
        <v>8</v>
      </c>
      <c r="P30" s="71">
        <v>12</v>
      </c>
      <c r="Q30" s="71"/>
      <c r="R30" s="71">
        <v>18</v>
      </c>
      <c r="S30" s="71">
        <v>8</v>
      </c>
      <c r="T30" s="71">
        <v>10</v>
      </c>
      <c r="U30" s="71"/>
      <c r="V30" s="71">
        <v>15</v>
      </c>
      <c r="W30" s="71">
        <v>7</v>
      </c>
      <c r="X30" s="71">
        <v>8</v>
      </c>
      <c r="Y30" s="189"/>
      <c r="Z30" s="71">
        <v>0</v>
      </c>
      <c r="AA30" s="71">
        <v>0</v>
      </c>
      <c r="AB30" s="71">
        <v>0</v>
      </c>
      <c r="AC30" s="54"/>
    </row>
    <row r="31" spans="1:29" x14ac:dyDescent="0.25">
      <c r="A31" s="27" t="s">
        <v>303</v>
      </c>
      <c r="B31" s="71">
        <v>147</v>
      </c>
      <c r="C31" s="71">
        <v>66</v>
      </c>
      <c r="D31" s="71">
        <v>81</v>
      </c>
      <c r="E31" s="71"/>
      <c r="F31" s="71">
        <v>22</v>
      </c>
      <c r="G31" s="71">
        <v>10</v>
      </c>
      <c r="H31" s="71">
        <v>12</v>
      </c>
      <c r="I31" s="71"/>
      <c r="J31" s="71">
        <v>37</v>
      </c>
      <c r="K31" s="71">
        <v>16</v>
      </c>
      <c r="L31" s="71">
        <v>21</v>
      </c>
      <c r="M31" s="71"/>
      <c r="N31" s="71">
        <v>29</v>
      </c>
      <c r="O31" s="71">
        <v>17</v>
      </c>
      <c r="P31" s="71">
        <v>12</v>
      </c>
      <c r="Q31" s="71"/>
      <c r="R31" s="71">
        <v>28</v>
      </c>
      <c r="S31" s="71">
        <v>8</v>
      </c>
      <c r="T31" s="71">
        <v>20</v>
      </c>
      <c r="U31" s="71"/>
      <c r="V31" s="71">
        <v>21</v>
      </c>
      <c r="W31" s="71">
        <v>11</v>
      </c>
      <c r="X31" s="71">
        <v>10</v>
      </c>
      <c r="Y31" s="189"/>
      <c r="Z31" s="71">
        <v>10</v>
      </c>
      <c r="AA31" s="71">
        <v>4</v>
      </c>
      <c r="AB31" s="71">
        <v>6</v>
      </c>
      <c r="AC31" s="54"/>
    </row>
    <row r="32" spans="1:29" x14ac:dyDescent="0.25">
      <c r="A32" s="27" t="s">
        <v>304</v>
      </c>
      <c r="B32" s="71">
        <v>574</v>
      </c>
      <c r="C32" s="71">
        <v>287</v>
      </c>
      <c r="D32" s="71">
        <v>287</v>
      </c>
      <c r="E32" s="71"/>
      <c r="F32" s="71">
        <v>135</v>
      </c>
      <c r="G32" s="71">
        <v>60</v>
      </c>
      <c r="H32" s="71">
        <v>75</v>
      </c>
      <c r="I32" s="71"/>
      <c r="J32" s="71">
        <v>122</v>
      </c>
      <c r="K32" s="71">
        <v>65</v>
      </c>
      <c r="L32" s="71">
        <v>57</v>
      </c>
      <c r="M32" s="71"/>
      <c r="N32" s="71">
        <v>109</v>
      </c>
      <c r="O32" s="71">
        <v>54</v>
      </c>
      <c r="P32" s="71">
        <v>55</v>
      </c>
      <c r="Q32" s="71"/>
      <c r="R32" s="71">
        <v>102</v>
      </c>
      <c r="S32" s="71">
        <v>53</v>
      </c>
      <c r="T32" s="71">
        <v>49</v>
      </c>
      <c r="U32" s="71"/>
      <c r="V32" s="71">
        <v>106</v>
      </c>
      <c r="W32" s="71">
        <v>55</v>
      </c>
      <c r="X32" s="71">
        <v>51</v>
      </c>
      <c r="Y32" s="189"/>
      <c r="Z32" s="71">
        <v>0</v>
      </c>
      <c r="AA32" s="71">
        <v>0</v>
      </c>
      <c r="AB32" s="71">
        <v>0</v>
      </c>
      <c r="AC32" s="54"/>
    </row>
    <row r="33" spans="1:29" ht="13.5" thickBot="1" x14ac:dyDescent="0.3">
      <c r="A33" s="27" t="s">
        <v>305</v>
      </c>
      <c r="B33" s="73">
        <v>624</v>
      </c>
      <c r="C33" s="73">
        <v>309</v>
      </c>
      <c r="D33" s="73">
        <v>315</v>
      </c>
      <c r="E33" s="73"/>
      <c r="F33" s="73">
        <v>155</v>
      </c>
      <c r="G33" s="73">
        <v>87</v>
      </c>
      <c r="H33" s="73">
        <v>68</v>
      </c>
      <c r="I33" s="73"/>
      <c r="J33" s="73">
        <v>116</v>
      </c>
      <c r="K33" s="73">
        <v>53</v>
      </c>
      <c r="L33" s="73">
        <v>63</v>
      </c>
      <c r="M33" s="73"/>
      <c r="N33" s="73">
        <v>119</v>
      </c>
      <c r="O33" s="73">
        <v>58</v>
      </c>
      <c r="P33" s="73">
        <v>61</v>
      </c>
      <c r="Q33" s="73"/>
      <c r="R33" s="73">
        <v>130</v>
      </c>
      <c r="S33" s="73">
        <v>65</v>
      </c>
      <c r="T33" s="73">
        <v>65</v>
      </c>
      <c r="U33" s="73"/>
      <c r="V33" s="73">
        <v>104</v>
      </c>
      <c r="W33" s="73">
        <v>46</v>
      </c>
      <c r="X33" s="73">
        <v>58</v>
      </c>
      <c r="Y33" s="192"/>
      <c r="Z33" s="73">
        <v>0</v>
      </c>
      <c r="AA33" s="73">
        <v>0</v>
      </c>
      <c r="AB33" s="73">
        <v>0</v>
      </c>
      <c r="AC33" s="54"/>
    </row>
    <row r="34" spans="1:29" ht="15" customHeight="1" x14ac:dyDescent="0.25">
      <c r="A34" s="332" t="s">
        <v>262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202"/>
      <c r="Z34" s="8"/>
      <c r="AA34" s="8"/>
      <c r="AB34" s="8"/>
      <c r="AC34" s="54"/>
    </row>
    <row r="35" spans="1:29" x14ac:dyDescent="0.25">
      <c r="AC35" s="54"/>
    </row>
    <row r="36" spans="1:29" x14ac:dyDescent="0.25">
      <c r="AC36" s="54"/>
    </row>
    <row r="37" spans="1:29" x14ac:dyDescent="0.25">
      <c r="AC37" s="54"/>
    </row>
    <row r="38" spans="1:29" x14ac:dyDescent="0.25">
      <c r="AC38" s="54"/>
    </row>
    <row r="39" spans="1:29" x14ac:dyDescent="0.25">
      <c r="AC39" s="54"/>
    </row>
    <row r="40" spans="1:29" x14ac:dyDescent="0.25">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AC10 AC15:AC17">
    <cfRule type="cellIs" dxfId="234" priority="1" operator="equal">
      <formula>0</formula>
    </cfRule>
  </conditionalFormatting>
  <hyperlinks>
    <hyperlink ref="AC2" location="Contenido!A1" display="Contenido" xr:uid="{51554CD4-C01E-4791-8F8B-5F0B0A26FC2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A27E2-AAA6-47DD-A91C-CCF17249C8C5}">
  <sheetPr codeName="Hoja51">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ol min="30" max="16384" width="11" style="8"/>
  </cols>
  <sheetData>
    <row r="1" spans="1:29" ht="15" customHeight="1" x14ac:dyDescent="0.25">
      <c r="A1" s="441" t="s">
        <v>389</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385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902</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ht="18" customHeigh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5"/>
    </row>
    <row r="9" spans="1:29" s="6" customFormat="1" x14ac:dyDescent="0.25">
      <c r="A9" s="157" t="s">
        <v>188</v>
      </c>
      <c r="B9" s="76">
        <f>SUM(B10:B21)</f>
        <v>12871</v>
      </c>
      <c r="C9" s="76">
        <f>SUM(C10:C21)</f>
        <v>6553</v>
      </c>
      <c r="D9" s="76">
        <f>SUM(D10:D21)</f>
        <v>6318</v>
      </c>
      <c r="E9" s="76"/>
      <c r="F9" s="76">
        <f>SUM(F10:F21)</f>
        <v>2740</v>
      </c>
      <c r="G9" s="76">
        <f>SUM(G10:G21)</f>
        <v>1421</v>
      </c>
      <c r="H9" s="76">
        <f>SUM(H10:H21)</f>
        <v>1319</v>
      </c>
      <c r="I9" s="76"/>
      <c r="J9" s="76">
        <f>SUM(J10:J21)</f>
        <v>2544</v>
      </c>
      <c r="K9" s="76">
        <f>SUM(K10:K21)</f>
        <v>1287</v>
      </c>
      <c r="L9" s="76">
        <f>SUM(L10:L21)</f>
        <v>1257</v>
      </c>
      <c r="M9" s="76"/>
      <c r="N9" s="76">
        <f>SUM(N10:N21)</f>
        <v>2242</v>
      </c>
      <c r="O9" s="76">
        <f>SUM(O10:O21)</f>
        <v>1096</v>
      </c>
      <c r="P9" s="76">
        <f>SUM(P10:P21)</f>
        <v>1146</v>
      </c>
      <c r="Q9" s="76"/>
      <c r="R9" s="76">
        <f>SUM(R10:R21)</f>
        <v>2542</v>
      </c>
      <c r="S9" s="76">
        <f>SUM(S10:S21)</f>
        <v>1275</v>
      </c>
      <c r="T9" s="76">
        <f>SUM(T10:T21)</f>
        <v>1267</v>
      </c>
      <c r="U9" s="76"/>
      <c r="V9" s="76">
        <f>SUM(V10:V21)</f>
        <v>2232</v>
      </c>
      <c r="W9" s="76">
        <f>SUM(W10:W21)</f>
        <v>1138</v>
      </c>
      <c r="X9" s="76">
        <f>SUM(X10:X21)</f>
        <v>1094</v>
      </c>
      <c r="Y9" s="292"/>
      <c r="Z9" s="76">
        <f>SUM(Z10:Z21)</f>
        <v>571</v>
      </c>
      <c r="AA9" s="76">
        <f>SUM(AA10:AA21)</f>
        <v>336</v>
      </c>
      <c r="AB9" s="76">
        <f>SUM(AB10:AB21)</f>
        <v>235</v>
      </c>
      <c r="AC9" s="5"/>
    </row>
    <row r="10" spans="1:29" x14ac:dyDescent="0.25">
      <c r="A10" s="27" t="s">
        <v>280</v>
      </c>
      <c r="B10" s="72">
        <v>1634</v>
      </c>
      <c r="C10" s="72">
        <v>844</v>
      </c>
      <c r="D10" s="72">
        <v>790</v>
      </c>
      <c r="E10" s="72"/>
      <c r="F10" s="72">
        <v>305</v>
      </c>
      <c r="G10" s="72">
        <v>165</v>
      </c>
      <c r="H10" s="72">
        <v>140</v>
      </c>
      <c r="I10" s="72"/>
      <c r="J10" s="72">
        <v>295</v>
      </c>
      <c r="K10" s="72">
        <v>155</v>
      </c>
      <c r="L10" s="72">
        <v>140</v>
      </c>
      <c r="M10" s="72"/>
      <c r="N10" s="72">
        <v>293</v>
      </c>
      <c r="O10" s="72">
        <v>146</v>
      </c>
      <c r="P10" s="72">
        <v>147</v>
      </c>
      <c r="Q10" s="72"/>
      <c r="R10" s="72">
        <v>278</v>
      </c>
      <c r="S10" s="72">
        <v>143</v>
      </c>
      <c r="T10" s="72">
        <v>135</v>
      </c>
      <c r="U10" s="72"/>
      <c r="V10" s="72">
        <v>261</v>
      </c>
      <c r="W10" s="72">
        <v>131</v>
      </c>
      <c r="X10" s="72">
        <v>130</v>
      </c>
      <c r="Y10" s="189"/>
      <c r="Z10" s="72">
        <v>202</v>
      </c>
      <c r="AA10" s="72">
        <v>104</v>
      </c>
      <c r="AB10" s="72">
        <v>98</v>
      </c>
      <c r="AC10" s="5"/>
    </row>
    <row r="11" spans="1:29" x14ac:dyDescent="0.25">
      <c r="A11" s="27" t="s">
        <v>281</v>
      </c>
      <c r="B11" s="72">
        <v>1153</v>
      </c>
      <c r="C11" s="72">
        <v>554</v>
      </c>
      <c r="D11" s="72">
        <v>599</v>
      </c>
      <c r="E11" s="72"/>
      <c r="F11" s="72">
        <v>342</v>
      </c>
      <c r="G11" s="72">
        <v>172</v>
      </c>
      <c r="H11" s="72">
        <v>170</v>
      </c>
      <c r="I11" s="72"/>
      <c r="J11" s="72">
        <v>244</v>
      </c>
      <c r="K11" s="72">
        <v>115</v>
      </c>
      <c r="L11" s="72">
        <v>129</v>
      </c>
      <c r="M11" s="72"/>
      <c r="N11" s="72">
        <v>220</v>
      </c>
      <c r="O11" s="72">
        <v>109</v>
      </c>
      <c r="P11" s="72">
        <v>111</v>
      </c>
      <c r="Q11" s="72"/>
      <c r="R11" s="72">
        <v>179</v>
      </c>
      <c r="S11" s="72">
        <v>79</v>
      </c>
      <c r="T11" s="72">
        <v>100</v>
      </c>
      <c r="U11" s="72"/>
      <c r="V11" s="72">
        <v>168</v>
      </c>
      <c r="W11" s="72">
        <v>79</v>
      </c>
      <c r="X11" s="72">
        <v>89</v>
      </c>
      <c r="Y11" s="189"/>
      <c r="Z11" s="72">
        <v>0</v>
      </c>
      <c r="AA11" s="72">
        <v>0</v>
      </c>
      <c r="AB11" s="72">
        <v>0</v>
      </c>
    </row>
    <row r="12" spans="1:29" x14ac:dyDescent="0.25">
      <c r="A12" s="27" t="s">
        <v>282</v>
      </c>
      <c r="B12" s="72">
        <v>590</v>
      </c>
      <c r="C12" s="72">
        <v>259</v>
      </c>
      <c r="D12" s="72">
        <v>331</v>
      </c>
      <c r="E12" s="72"/>
      <c r="F12" s="72">
        <v>149</v>
      </c>
      <c r="G12" s="72">
        <v>60</v>
      </c>
      <c r="H12" s="72">
        <v>89</v>
      </c>
      <c r="I12" s="72"/>
      <c r="J12" s="72">
        <v>145</v>
      </c>
      <c r="K12" s="72">
        <v>66</v>
      </c>
      <c r="L12" s="72">
        <v>79</v>
      </c>
      <c r="M12" s="72"/>
      <c r="N12" s="72">
        <v>121</v>
      </c>
      <c r="O12" s="72">
        <v>43</v>
      </c>
      <c r="P12" s="72">
        <v>78</v>
      </c>
      <c r="Q12" s="72"/>
      <c r="R12" s="72">
        <v>84</v>
      </c>
      <c r="S12" s="72">
        <v>40</v>
      </c>
      <c r="T12" s="72">
        <v>44</v>
      </c>
      <c r="U12" s="72"/>
      <c r="V12" s="72">
        <v>91</v>
      </c>
      <c r="W12" s="72">
        <v>50</v>
      </c>
      <c r="X12" s="72">
        <v>41</v>
      </c>
      <c r="Y12" s="189"/>
      <c r="Z12" s="72">
        <v>0</v>
      </c>
      <c r="AA12" s="72">
        <v>0</v>
      </c>
      <c r="AB12" s="72">
        <v>0</v>
      </c>
    </row>
    <row r="13" spans="1:29" x14ac:dyDescent="0.25">
      <c r="A13" s="27" t="s">
        <v>283</v>
      </c>
      <c r="B13" s="72">
        <v>717</v>
      </c>
      <c r="C13" s="72">
        <v>294</v>
      </c>
      <c r="D13" s="72">
        <v>423</v>
      </c>
      <c r="E13" s="72"/>
      <c r="F13" s="72">
        <v>164</v>
      </c>
      <c r="G13" s="72">
        <v>69</v>
      </c>
      <c r="H13" s="72">
        <v>95</v>
      </c>
      <c r="I13" s="72"/>
      <c r="J13" s="72">
        <v>170</v>
      </c>
      <c r="K13" s="72">
        <v>70</v>
      </c>
      <c r="L13" s="72">
        <v>100</v>
      </c>
      <c r="M13" s="72"/>
      <c r="N13" s="72">
        <v>154</v>
      </c>
      <c r="O13" s="72">
        <v>61</v>
      </c>
      <c r="P13" s="72">
        <v>93</v>
      </c>
      <c r="Q13" s="72"/>
      <c r="R13" s="72">
        <v>118</v>
      </c>
      <c r="S13" s="72">
        <v>46</v>
      </c>
      <c r="T13" s="72">
        <v>72</v>
      </c>
      <c r="U13" s="72"/>
      <c r="V13" s="72">
        <v>111</v>
      </c>
      <c r="W13" s="72">
        <v>48</v>
      </c>
      <c r="X13" s="72">
        <v>63</v>
      </c>
      <c r="Y13" s="189"/>
      <c r="Z13" s="72">
        <v>0</v>
      </c>
      <c r="AA13" s="72">
        <v>0</v>
      </c>
      <c r="AB13" s="72">
        <v>0</v>
      </c>
    </row>
    <row r="14" spans="1:29" x14ac:dyDescent="0.25">
      <c r="A14" s="27" t="s">
        <v>285</v>
      </c>
      <c r="B14" s="72">
        <v>341</v>
      </c>
      <c r="C14" s="72">
        <v>150</v>
      </c>
      <c r="D14" s="72">
        <v>191</v>
      </c>
      <c r="E14" s="72"/>
      <c r="F14" s="72">
        <v>79</v>
      </c>
      <c r="G14" s="72">
        <v>43</v>
      </c>
      <c r="H14" s="72">
        <v>36</v>
      </c>
      <c r="I14" s="72"/>
      <c r="J14" s="72">
        <v>76</v>
      </c>
      <c r="K14" s="72">
        <v>28</v>
      </c>
      <c r="L14" s="72">
        <v>48</v>
      </c>
      <c r="M14" s="72"/>
      <c r="N14" s="72">
        <v>74</v>
      </c>
      <c r="O14" s="72">
        <v>29</v>
      </c>
      <c r="P14" s="72">
        <v>45</v>
      </c>
      <c r="Q14" s="72"/>
      <c r="R14" s="72">
        <v>69</v>
      </c>
      <c r="S14" s="72">
        <v>29</v>
      </c>
      <c r="T14" s="72">
        <v>40</v>
      </c>
      <c r="U14" s="72"/>
      <c r="V14" s="72">
        <v>43</v>
      </c>
      <c r="W14" s="72">
        <v>21</v>
      </c>
      <c r="X14" s="72">
        <v>22</v>
      </c>
      <c r="Y14" s="189"/>
      <c r="Z14" s="72">
        <v>0</v>
      </c>
      <c r="AA14" s="72">
        <v>0</v>
      </c>
      <c r="AB14" s="72">
        <v>0</v>
      </c>
      <c r="AC14" s="54"/>
    </row>
    <row r="15" spans="1:29" x14ac:dyDescent="0.25">
      <c r="A15" s="27" t="s">
        <v>287</v>
      </c>
      <c r="B15" s="72">
        <v>305</v>
      </c>
      <c r="C15" s="72">
        <v>136</v>
      </c>
      <c r="D15" s="72">
        <v>169</v>
      </c>
      <c r="E15" s="72"/>
      <c r="F15" s="72">
        <v>62</v>
      </c>
      <c r="G15" s="72">
        <v>30</v>
      </c>
      <c r="H15" s="72">
        <v>32</v>
      </c>
      <c r="I15" s="72"/>
      <c r="J15" s="72">
        <v>72</v>
      </c>
      <c r="K15" s="72">
        <v>34</v>
      </c>
      <c r="L15" s="72">
        <v>38</v>
      </c>
      <c r="M15" s="72"/>
      <c r="N15" s="72">
        <v>61</v>
      </c>
      <c r="O15" s="72">
        <v>20</v>
      </c>
      <c r="P15" s="72">
        <v>41</v>
      </c>
      <c r="Q15" s="72"/>
      <c r="R15" s="72">
        <v>57</v>
      </c>
      <c r="S15" s="72">
        <v>26</v>
      </c>
      <c r="T15" s="72">
        <v>31</v>
      </c>
      <c r="U15" s="72"/>
      <c r="V15" s="72">
        <v>53</v>
      </c>
      <c r="W15" s="72">
        <v>26</v>
      </c>
      <c r="X15" s="72">
        <v>27</v>
      </c>
      <c r="Y15" s="189"/>
      <c r="Z15" s="72">
        <v>0</v>
      </c>
      <c r="AA15" s="72">
        <v>0</v>
      </c>
      <c r="AB15" s="72">
        <v>0</v>
      </c>
      <c r="AC15" s="54"/>
    </row>
    <row r="16" spans="1:29" x14ac:dyDescent="0.25">
      <c r="A16" s="27" t="s">
        <v>288</v>
      </c>
      <c r="B16" s="72">
        <v>338</v>
      </c>
      <c r="C16" s="72">
        <v>173</v>
      </c>
      <c r="D16" s="72">
        <v>165</v>
      </c>
      <c r="E16" s="72"/>
      <c r="F16" s="72">
        <v>92</v>
      </c>
      <c r="G16" s="72">
        <v>43</v>
      </c>
      <c r="H16" s="72">
        <v>49</v>
      </c>
      <c r="I16" s="72"/>
      <c r="J16" s="72">
        <v>93</v>
      </c>
      <c r="K16" s="72">
        <v>56</v>
      </c>
      <c r="L16" s="72">
        <v>37</v>
      </c>
      <c r="M16" s="72"/>
      <c r="N16" s="72">
        <v>58</v>
      </c>
      <c r="O16" s="72">
        <v>32</v>
      </c>
      <c r="P16" s="72">
        <v>26</v>
      </c>
      <c r="Q16" s="72"/>
      <c r="R16" s="72">
        <v>38</v>
      </c>
      <c r="S16" s="72">
        <v>17</v>
      </c>
      <c r="T16" s="72">
        <v>21</v>
      </c>
      <c r="U16" s="72"/>
      <c r="V16" s="72">
        <v>57</v>
      </c>
      <c r="W16" s="72">
        <v>25</v>
      </c>
      <c r="X16" s="72">
        <v>32</v>
      </c>
      <c r="Y16" s="189"/>
      <c r="Z16" s="72">
        <v>0</v>
      </c>
      <c r="AA16" s="72">
        <v>0</v>
      </c>
      <c r="AB16" s="72">
        <v>0</v>
      </c>
      <c r="AC16" s="54"/>
    </row>
    <row r="17" spans="1:29" x14ac:dyDescent="0.25">
      <c r="A17" s="27" t="s">
        <v>289</v>
      </c>
      <c r="B17" s="72">
        <v>422</v>
      </c>
      <c r="C17" s="72">
        <v>201</v>
      </c>
      <c r="D17" s="72">
        <v>221</v>
      </c>
      <c r="E17" s="72"/>
      <c r="F17" s="72">
        <v>101</v>
      </c>
      <c r="G17" s="72">
        <v>49</v>
      </c>
      <c r="H17" s="72">
        <v>52</v>
      </c>
      <c r="I17" s="72"/>
      <c r="J17" s="72">
        <v>96</v>
      </c>
      <c r="K17" s="72">
        <v>43</v>
      </c>
      <c r="L17" s="72">
        <v>53</v>
      </c>
      <c r="M17" s="72"/>
      <c r="N17" s="72">
        <v>84</v>
      </c>
      <c r="O17" s="72">
        <v>38</v>
      </c>
      <c r="P17" s="72">
        <v>46</v>
      </c>
      <c r="Q17" s="72"/>
      <c r="R17" s="72">
        <v>71</v>
      </c>
      <c r="S17" s="72">
        <v>36</v>
      </c>
      <c r="T17" s="72">
        <v>35</v>
      </c>
      <c r="U17" s="72"/>
      <c r="V17" s="72">
        <v>70</v>
      </c>
      <c r="W17" s="72">
        <v>35</v>
      </c>
      <c r="X17" s="72">
        <v>35</v>
      </c>
      <c r="Y17" s="189"/>
      <c r="Z17" s="72">
        <v>0</v>
      </c>
      <c r="AA17" s="72">
        <v>0</v>
      </c>
      <c r="AB17" s="72">
        <v>0</v>
      </c>
      <c r="AC17" s="54"/>
    </row>
    <row r="18" spans="1:29" x14ac:dyDescent="0.25">
      <c r="A18" s="27" t="s">
        <v>291</v>
      </c>
      <c r="B18" s="72">
        <v>4079</v>
      </c>
      <c r="C18" s="72">
        <v>2338</v>
      </c>
      <c r="D18" s="72">
        <v>1741</v>
      </c>
      <c r="E18" s="72"/>
      <c r="F18" s="72">
        <v>693</v>
      </c>
      <c r="G18" s="72">
        <v>418</v>
      </c>
      <c r="H18" s="72">
        <v>275</v>
      </c>
      <c r="I18" s="72"/>
      <c r="J18" s="72">
        <v>622</v>
      </c>
      <c r="K18" s="72">
        <v>359</v>
      </c>
      <c r="L18" s="72">
        <v>263</v>
      </c>
      <c r="M18" s="72"/>
      <c r="N18" s="72">
        <v>559</v>
      </c>
      <c r="O18" s="72">
        <v>309</v>
      </c>
      <c r="P18" s="72">
        <v>250</v>
      </c>
      <c r="Q18" s="72"/>
      <c r="R18" s="72">
        <v>1018</v>
      </c>
      <c r="S18" s="72">
        <v>563</v>
      </c>
      <c r="T18" s="72">
        <v>455</v>
      </c>
      <c r="U18" s="72"/>
      <c r="V18" s="72">
        <v>818</v>
      </c>
      <c r="W18" s="72">
        <v>457</v>
      </c>
      <c r="X18" s="72">
        <v>361</v>
      </c>
      <c r="Y18" s="189"/>
      <c r="Z18" s="72">
        <v>369</v>
      </c>
      <c r="AA18" s="72">
        <v>232</v>
      </c>
      <c r="AB18" s="72">
        <v>137</v>
      </c>
      <c r="AC18" s="54"/>
    </row>
    <row r="19" spans="1:29" x14ac:dyDescent="0.25">
      <c r="A19" s="27" t="s">
        <v>293</v>
      </c>
      <c r="B19" s="72">
        <v>2654</v>
      </c>
      <c r="C19" s="72">
        <v>1265</v>
      </c>
      <c r="D19" s="72">
        <v>1389</v>
      </c>
      <c r="E19" s="72"/>
      <c r="F19" s="72">
        <v>596</v>
      </c>
      <c r="G19" s="72">
        <v>292</v>
      </c>
      <c r="H19" s="72">
        <v>304</v>
      </c>
      <c r="I19" s="72"/>
      <c r="J19" s="72">
        <v>589</v>
      </c>
      <c r="K19" s="72">
        <v>282</v>
      </c>
      <c r="L19" s="72">
        <v>307</v>
      </c>
      <c r="M19" s="72"/>
      <c r="N19" s="72">
        <v>508</v>
      </c>
      <c r="O19" s="72">
        <v>245</v>
      </c>
      <c r="P19" s="72">
        <v>263</v>
      </c>
      <c r="Q19" s="72"/>
      <c r="R19" s="72">
        <v>508</v>
      </c>
      <c r="S19" s="72">
        <v>229</v>
      </c>
      <c r="T19" s="72">
        <v>279</v>
      </c>
      <c r="U19" s="72"/>
      <c r="V19" s="72">
        <v>453</v>
      </c>
      <c r="W19" s="72">
        <v>217</v>
      </c>
      <c r="X19" s="72">
        <v>236</v>
      </c>
      <c r="Y19" s="189"/>
      <c r="Z19" s="72">
        <v>0</v>
      </c>
      <c r="AA19" s="72">
        <v>0</v>
      </c>
      <c r="AB19" s="72">
        <v>0</v>
      </c>
      <c r="AC19" s="202"/>
    </row>
    <row r="20" spans="1:29" x14ac:dyDescent="0.25">
      <c r="A20" s="27" t="s">
        <v>296</v>
      </c>
      <c r="B20" s="72">
        <v>283</v>
      </c>
      <c r="C20" s="72">
        <v>140</v>
      </c>
      <c r="D20" s="72">
        <v>143</v>
      </c>
      <c r="E20" s="72"/>
      <c r="F20" s="72">
        <v>68</v>
      </c>
      <c r="G20" s="72">
        <v>29</v>
      </c>
      <c r="H20" s="72">
        <v>39</v>
      </c>
      <c r="I20" s="72"/>
      <c r="J20" s="72">
        <v>56</v>
      </c>
      <c r="K20" s="72">
        <v>30</v>
      </c>
      <c r="L20" s="72">
        <v>26</v>
      </c>
      <c r="M20" s="72"/>
      <c r="N20" s="72">
        <v>45</v>
      </c>
      <c r="O20" s="72">
        <v>27</v>
      </c>
      <c r="P20" s="72">
        <v>18</v>
      </c>
      <c r="Q20" s="72"/>
      <c r="R20" s="72">
        <v>62</v>
      </c>
      <c r="S20" s="72">
        <v>33</v>
      </c>
      <c r="T20" s="72">
        <v>29</v>
      </c>
      <c r="U20" s="72"/>
      <c r="V20" s="72">
        <v>52</v>
      </c>
      <c r="W20" s="72">
        <v>21</v>
      </c>
      <c r="X20" s="72">
        <v>31</v>
      </c>
      <c r="Y20" s="189"/>
      <c r="Z20" s="72">
        <v>0</v>
      </c>
      <c r="AA20" s="72">
        <v>0</v>
      </c>
      <c r="AB20" s="72">
        <v>0</v>
      </c>
      <c r="AC20" s="54"/>
    </row>
    <row r="21" spans="1:29" ht="13.5" thickBot="1" x14ac:dyDescent="0.3">
      <c r="A21" s="27" t="s">
        <v>299</v>
      </c>
      <c r="B21" s="73">
        <v>355</v>
      </c>
      <c r="C21" s="73">
        <v>199</v>
      </c>
      <c r="D21" s="73">
        <v>156</v>
      </c>
      <c r="E21" s="73"/>
      <c r="F21" s="73">
        <v>89</v>
      </c>
      <c r="G21" s="73">
        <v>51</v>
      </c>
      <c r="H21" s="73">
        <v>38</v>
      </c>
      <c r="I21" s="73"/>
      <c r="J21" s="73">
        <v>86</v>
      </c>
      <c r="K21" s="73">
        <v>49</v>
      </c>
      <c r="L21" s="73">
        <v>37</v>
      </c>
      <c r="M21" s="73"/>
      <c r="N21" s="73">
        <v>65</v>
      </c>
      <c r="O21" s="73">
        <v>37</v>
      </c>
      <c r="P21" s="73">
        <v>28</v>
      </c>
      <c r="Q21" s="73"/>
      <c r="R21" s="73">
        <v>60</v>
      </c>
      <c r="S21" s="73">
        <v>34</v>
      </c>
      <c r="T21" s="73">
        <v>26</v>
      </c>
      <c r="U21" s="73"/>
      <c r="V21" s="73">
        <v>55</v>
      </c>
      <c r="W21" s="73">
        <v>28</v>
      </c>
      <c r="X21" s="73">
        <v>27</v>
      </c>
      <c r="Y21" s="192"/>
      <c r="Z21" s="73">
        <v>0</v>
      </c>
      <c r="AA21" s="73">
        <v>0</v>
      </c>
      <c r="AB21" s="73">
        <v>0</v>
      </c>
      <c r="AC21" s="54"/>
    </row>
    <row r="22" spans="1:29" ht="15" customHeight="1" x14ac:dyDescent="0.25">
      <c r="A22" s="332" t="s">
        <v>262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202"/>
      <c r="Z22" s="8"/>
      <c r="AA22" s="8"/>
      <c r="AB22" s="8"/>
      <c r="AC22" s="54"/>
    </row>
    <row r="23" spans="1:29" x14ac:dyDescent="0.25">
      <c r="AC23" s="202"/>
    </row>
    <row r="24" spans="1:29" x14ac:dyDescent="0.25">
      <c r="AC24" s="54"/>
    </row>
    <row r="25" spans="1:29" x14ac:dyDescent="0.25">
      <c r="AC25" s="54"/>
    </row>
    <row r="26" spans="1:29" x14ac:dyDescent="0.25">
      <c r="AC26" s="54"/>
    </row>
    <row r="27" spans="1:29" x14ac:dyDescent="0.25">
      <c r="AC27" s="54"/>
    </row>
    <row r="28" spans="1:29" x14ac:dyDescent="0.25">
      <c r="AC28" s="54"/>
    </row>
    <row r="29" spans="1:29" x14ac:dyDescent="0.25">
      <c r="AC29" s="54"/>
    </row>
    <row r="30" spans="1:29" x14ac:dyDescent="0.25">
      <c r="AB30" s="60"/>
      <c r="AC30" s="54"/>
    </row>
    <row r="31" spans="1:29" x14ac:dyDescent="0.25">
      <c r="AB31" s="8"/>
      <c r="AC31" s="54"/>
    </row>
    <row r="32" spans="1:29" x14ac:dyDescent="0.25">
      <c r="K32" s="240" t="s">
        <v>390</v>
      </c>
      <c r="AB32" s="202"/>
      <c r="AC32" s="54"/>
    </row>
    <row r="33" spans="29:29" x14ac:dyDescent="0.25">
      <c r="AC33" s="54"/>
    </row>
    <row r="34" spans="29:29" x14ac:dyDescent="0.25">
      <c r="AC34" s="54"/>
    </row>
    <row r="35" spans="29:29" x14ac:dyDescent="0.25">
      <c r="AC35" s="54"/>
    </row>
    <row r="36" spans="29:29" x14ac:dyDescent="0.25">
      <c r="AC36" s="54"/>
    </row>
    <row r="37" spans="29:29" x14ac:dyDescent="0.25">
      <c r="AC37" s="54"/>
    </row>
    <row r="38" spans="29:29" x14ac:dyDescent="0.25">
      <c r="AC38" s="54"/>
    </row>
    <row r="39" spans="29:29" x14ac:dyDescent="0.25">
      <c r="AC39" s="54"/>
    </row>
    <row r="40" spans="29:29" x14ac:dyDescent="0.25">
      <c r="AC40" s="54"/>
    </row>
    <row r="41" spans="29:29" x14ac:dyDescent="0.25">
      <c r="AC41" s="202"/>
    </row>
    <row r="42" spans="29:29" x14ac:dyDescent="0.25">
      <c r="AC42" s="54"/>
    </row>
    <row r="43" spans="29:29" x14ac:dyDescent="0.25">
      <c r="AC43" s="54"/>
    </row>
    <row r="44" spans="29: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AC10 AC15:AC17">
    <cfRule type="cellIs" dxfId="233" priority="1" operator="equal">
      <formula>0</formula>
    </cfRule>
  </conditionalFormatting>
  <hyperlinks>
    <hyperlink ref="AC2" location="Contenido!A1" display="Contenido" xr:uid="{19522641-1BF7-4719-B1DF-A7C745BCFD7C}"/>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143D1-45E8-4372-8DC8-CC45A25C3892}">
  <sheetPr codeName="Hoja52">
    <tabColor rgb="FFAFCAFF"/>
    <pageSetUpPr fitToPage="1"/>
  </sheetPr>
  <dimension ref="A1:AC44"/>
  <sheetViews>
    <sheetView showGridLines="0" showOutlineSymbols="0" showWhiteSpace="0" workbookViewId="0">
      <selection activeCell="C35" sqref="C35"/>
    </sheetView>
  </sheetViews>
  <sheetFormatPr baseColWidth="10" defaultColWidth="11" defaultRowHeight="13" x14ac:dyDescent="0.25"/>
  <cols>
    <col min="1" max="1" width="20.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60" customWidth="1"/>
    <col min="26" max="28" width="7.83203125" style="8" customWidth="1"/>
    <col min="29" max="29" width="11" style="60"/>
    <col min="30" max="16384" width="11" style="8"/>
  </cols>
  <sheetData>
    <row r="1" spans="1:29" ht="15" customHeight="1" x14ac:dyDescent="0.25">
      <c r="A1" s="436" t="s">
        <v>391</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6" t="s">
        <v>385</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6" t="s">
        <v>353</v>
      </c>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19"/>
    </row>
    <row r="4" spans="1:29" ht="14.5" x14ac:dyDescent="0.25">
      <c r="A4" s="436" t="s">
        <v>901</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332</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5"/>
    </row>
    <row r="9" spans="1:29" s="6" customFormat="1" x14ac:dyDescent="0.25">
      <c r="A9" s="157" t="s">
        <v>188</v>
      </c>
      <c r="B9" s="70">
        <f>SUM(B10:B16)</f>
        <v>388108</v>
      </c>
      <c r="C9" s="70">
        <f>SUM(C10:C16)</f>
        <v>192226</v>
      </c>
      <c r="D9" s="70">
        <f>SUM(D10:D16)</f>
        <v>195882</v>
      </c>
      <c r="E9" s="70"/>
      <c r="F9" s="70">
        <f>SUM(F10:F16)</f>
        <v>88188</v>
      </c>
      <c r="G9" s="70">
        <f>SUM(G10:G16)</f>
        <v>45473</v>
      </c>
      <c r="H9" s="70">
        <f>SUM(H10:H16)</f>
        <v>42715</v>
      </c>
      <c r="I9" s="70"/>
      <c r="J9" s="70">
        <f>SUM(J10:J16)</f>
        <v>75394</v>
      </c>
      <c r="K9" s="70">
        <f>SUM(K10:K16)</f>
        <v>37884</v>
      </c>
      <c r="L9" s="70">
        <f>SUM(L10:L16)</f>
        <v>37510</v>
      </c>
      <c r="M9" s="70"/>
      <c r="N9" s="70">
        <f>SUM(N10:N16)</f>
        <v>64969</v>
      </c>
      <c r="O9" s="70">
        <f>SUM(O10:O16)</f>
        <v>32497</v>
      </c>
      <c r="P9" s="70">
        <f>SUM(P10:P16)</f>
        <v>32472</v>
      </c>
      <c r="Q9" s="70"/>
      <c r="R9" s="70">
        <f>SUM(R10:R16)</f>
        <v>76592</v>
      </c>
      <c r="S9" s="70">
        <f>SUM(S10:S16)</f>
        <v>37337</v>
      </c>
      <c r="T9" s="70">
        <f>SUM(T10:T16)</f>
        <v>39255</v>
      </c>
      <c r="U9" s="70"/>
      <c r="V9" s="70">
        <f>SUM(V10:V16)</f>
        <v>62859</v>
      </c>
      <c r="W9" s="70">
        <f>SUM(W10:W16)</f>
        <v>29709</v>
      </c>
      <c r="X9" s="70">
        <f>SUM(X10:X16)</f>
        <v>33150</v>
      </c>
      <c r="Y9" s="70"/>
      <c r="Z9" s="70">
        <f>SUM(Z10:Z16)</f>
        <v>20106</v>
      </c>
      <c r="AA9" s="70">
        <f>SUM(AA10:AA16)</f>
        <v>9326</v>
      </c>
      <c r="AB9" s="70">
        <f>SUM(AB10:AB16)</f>
        <v>10780</v>
      </c>
      <c r="AC9" s="5"/>
    </row>
    <row r="10" spans="1:29" x14ac:dyDescent="0.25">
      <c r="A10" s="27" t="s">
        <v>333</v>
      </c>
      <c r="B10" s="71">
        <f>+F10+J10+N10+R10+V10+Z10</f>
        <v>109482</v>
      </c>
      <c r="C10" s="71">
        <f>+G10+K10+O10+S10+W10+AA10</f>
        <v>54250</v>
      </c>
      <c r="D10" s="71">
        <f>+B10-C10</f>
        <v>55232</v>
      </c>
      <c r="E10" s="71"/>
      <c r="F10" s="71">
        <f>+F19+F28</f>
        <v>24515</v>
      </c>
      <c r="G10" s="71">
        <f t="shared" ref="G10:H10" si="0">+G19+G28</f>
        <v>12578</v>
      </c>
      <c r="H10" s="71">
        <f t="shared" si="0"/>
        <v>11937</v>
      </c>
      <c r="I10" s="71"/>
      <c r="J10" s="71">
        <f>+J19+J28</f>
        <v>20874</v>
      </c>
      <c r="K10" s="71">
        <f t="shared" ref="K10:L10" si="1">+K19+K28</f>
        <v>10450</v>
      </c>
      <c r="L10" s="71">
        <f t="shared" si="1"/>
        <v>10424</v>
      </c>
      <c r="M10" s="71"/>
      <c r="N10" s="71">
        <f>+N19+N28</f>
        <v>18441</v>
      </c>
      <c r="O10" s="71">
        <f t="shared" ref="O10:P10" si="2">+O19+O28</f>
        <v>9154</v>
      </c>
      <c r="P10" s="71">
        <f t="shared" si="2"/>
        <v>9287</v>
      </c>
      <c r="Q10" s="71"/>
      <c r="R10" s="71">
        <f>+R19+R28</f>
        <v>21387</v>
      </c>
      <c r="S10" s="71">
        <f t="shared" ref="S10:T10" si="3">+S19+S28</f>
        <v>10513</v>
      </c>
      <c r="T10" s="71">
        <f t="shared" si="3"/>
        <v>10874</v>
      </c>
      <c r="U10" s="71"/>
      <c r="V10" s="71">
        <f>+V19+V28</f>
        <v>18155</v>
      </c>
      <c r="W10" s="71">
        <f t="shared" ref="W10:X10" si="4">+W19+W28</f>
        <v>8769</v>
      </c>
      <c r="X10" s="71">
        <f t="shared" si="4"/>
        <v>9386</v>
      </c>
      <c r="Y10" s="71"/>
      <c r="Z10" s="71">
        <f>+Z19+Z28</f>
        <v>6110</v>
      </c>
      <c r="AA10" s="71">
        <f t="shared" ref="AA10:AB10" si="5">+AA19+AA28</f>
        <v>2786</v>
      </c>
      <c r="AB10" s="71">
        <f t="shared" si="5"/>
        <v>3324</v>
      </c>
      <c r="AC10" s="5"/>
    </row>
    <row r="11" spans="1:29" x14ac:dyDescent="0.25">
      <c r="A11" s="27" t="s">
        <v>287</v>
      </c>
      <c r="B11" s="71">
        <f t="shared" ref="B11:C16" si="6">+F11+J11+N11+R11+V11+Z11</f>
        <v>81236</v>
      </c>
      <c r="C11" s="71">
        <f t="shared" si="6"/>
        <v>40188</v>
      </c>
      <c r="D11" s="71">
        <f t="shared" ref="D11:D16" si="7">+B11-C11</f>
        <v>41048</v>
      </c>
      <c r="E11" s="71"/>
      <c r="F11" s="71">
        <f t="shared" ref="F11:H16" si="8">+F20+F29</f>
        <v>18553</v>
      </c>
      <c r="G11" s="71">
        <f t="shared" si="8"/>
        <v>9535</v>
      </c>
      <c r="H11" s="71">
        <f t="shared" si="8"/>
        <v>9018</v>
      </c>
      <c r="I11" s="71"/>
      <c r="J11" s="71">
        <f t="shared" ref="J11:L16" si="9">+J20+J29</f>
        <v>15687</v>
      </c>
      <c r="K11" s="71">
        <f t="shared" si="9"/>
        <v>7773</v>
      </c>
      <c r="L11" s="71">
        <f t="shared" si="9"/>
        <v>7914</v>
      </c>
      <c r="M11" s="71"/>
      <c r="N11" s="71">
        <f t="shared" ref="N11:P16" si="10">+N20+N29</f>
        <v>13745</v>
      </c>
      <c r="O11" s="71">
        <f t="shared" si="10"/>
        <v>6933</v>
      </c>
      <c r="P11" s="71">
        <f t="shared" si="10"/>
        <v>6812</v>
      </c>
      <c r="Q11" s="71"/>
      <c r="R11" s="71">
        <f t="shared" ref="R11:T16" si="11">+R20+R29</f>
        <v>16161</v>
      </c>
      <c r="S11" s="71">
        <f t="shared" si="11"/>
        <v>7897</v>
      </c>
      <c r="T11" s="71">
        <f t="shared" si="11"/>
        <v>8264</v>
      </c>
      <c r="U11" s="71"/>
      <c r="V11" s="71">
        <f t="shared" ref="V11:X16" si="12">+V20+V29</f>
        <v>12895</v>
      </c>
      <c r="W11" s="71">
        <f t="shared" si="12"/>
        <v>6078</v>
      </c>
      <c r="X11" s="71">
        <f t="shared" si="12"/>
        <v>6817</v>
      </c>
      <c r="Y11" s="71"/>
      <c r="Z11" s="71">
        <f t="shared" ref="Z11:AB16" si="13">+Z20+Z29</f>
        <v>4195</v>
      </c>
      <c r="AA11" s="71">
        <f t="shared" si="13"/>
        <v>1972</v>
      </c>
      <c r="AB11" s="71">
        <f t="shared" si="13"/>
        <v>2223</v>
      </c>
    </row>
    <row r="12" spans="1:29" x14ac:dyDescent="0.25">
      <c r="A12" s="27" t="s">
        <v>291</v>
      </c>
      <c r="B12" s="71">
        <f t="shared" si="6"/>
        <v>41740</v>
      </c>
      <c r="C12" s="71">
        <f t="shared" si="6"/>
        <v>21033</v>
      </c>
      <c r="D12" s="71">
        <f t="shared" si="7"/>
        <v>20707</v>
      </c>
      <c r="E12" s="71"/>
      <c r="F12" s="71">
        <f t="shared" si="8"/>
        <v>9577</v>
      </c>
      <c r="G12" s="71">
        <f t="shared" si="8"/>
        <v>5016</v>
      </c>
      <c r="H12" s="71">
        <f t="shared" si="8"/>
        <v>4561</v>
      </c>
      <c r="I12" s="71"/>
      <c r="J12" s="71">
        <f t="shared" si="9"/>
        <v>7894</v>
      </c>
      <c r="K12" s="71">
        <f t="shared" si="9"/>
        <v>4052</v>
      </c>
      <c r="L12" s="71">
        <f t="shared" si="9"/>
        <v>3842</v>
      </c>
      <c r="M12" s="71"/>
      <c r="N12" s="71">
        <f t="shared" si="10"/>
        <v>7122</v>
      </c>
      <c r="O12" s="71">
        <f t="shared" si="10"/>
        <v>3631</v>
      </c>
      <c r="P12" s="71">
        <f t="shared" si="10"/>
        <v>3491</v>
      </c>
      <c r="Q12" s="71"/>
      <c r="R12" s="71">
        <f t="shared" si="11"/>
        <v>8519</v>
      </c>
      <c r="S12" s="71">
        <f t="shared" si="11"/>
        <v>4209</v>
      </c>
      <c r="T12" s="71">
        <f t="shared" si="11"/>
        <v>4310</v>
      </c>
      <c r="U12" s="71"/>
      <c r="V12" s="71">
        <f t="shared" si="12"/>
        <v>6796</v>
      </c>
      <c r="W12" s="71">
        <f t="shared" si="12"/>
        <v>3203</v>
      </c>
      <c r="X12" s="71">
        <f t="shared" si="12"/>
        <v>3593</v>
      </c>
      <c r="Y12" s="71"/>
      <c r="Z12" s="71">
        <f t="shared" si="13"/>
        <v>1832</v>
      </c>
      <c r="AA12" s="71">
        <f t="shared" si="13"/>
        <v>922</v>
      </c>
      <c r="AB12" s="71">
        <f t="shared" si="13"/>
        <v>910</v>
      </c>
    </row>
    <row r="13" spans="1:29" x14ac:dyDescent="0.25">
      <c r="A13" s="27" t="s">
        <v>293</v>
      </c>
      <c r="B13" s="71">
        <f t="shared" si="6"/>
        <v>38357</v>
      </c>
      <c r="C13" s="71">
        <f t="shared" si="6"/>
        <v>18986</v>
      </c>
      <c r="D13" s="71">
        <f t="shared" si="7"/>
        <v>19371</v>
      </c>
      <c r="E13" s="71"/>
      <c r="F13" s="71">
        <f t="shared" si="8"/>
        <v>8514</v>
      </c>
      <c r="G13" s="71">
        <f t="shared" si="8"/>
        <v>4376</v>
      </c>
      <c r="H13" s="71">
        <f t="shared" si="8"/>
        <v>4138</v>
      </c>
      <c r="I13" s="71"/>
      <c r="J13" s="71">
        <f t="shared" si="9"/>
        <v>7366</v>
      </c>
      <c r="K13" s="71">
        <f t="shared" si="9"/>
        <v>3742</v>
      </c>
      <c r="L13" s="71">
        <f t="shared" si="9"/>
        <v>3624</v>
      </c>
      <c r="M13" s="71"/>
      <c r="N13" s="71">
        <f t="shared" si="10"/>
        <v>6559</v>
      </c>
      <c r="O13" s="71">
        <f t="shared" si="10"/>
        <v>3251</v>
      </c>
      <c r="P13" s="71">
        <f t="shared" si="10"/>
        <v>3308</v>
      </c>
      <c r="Q13" s="71"/>
      <c r="R13" s="71">
        <f t="shared" si="11"/>
        <v>7623</v>
      </c>
      <c r="S13" s="71">
        <f t="shared" si="11"/>
        <v>3709</v>
      </c>
      <c r="T13" s="71">
        <f t="shared" si="11"/>
        <v>3914</v>
      </c>
      <c r="U13" s="71"/>
      <c r="V13" s="71">
        <f t="shared" si="12"/>
        <v>6345</v>
      </c>
      <c r="W13" s="71">
        <f t="shared" si="12"/>
        <v>2990</v>
      </c>
      <c r="X13" s="71">
        <f t="shared" si="12"/>
        <v>3355</v>
      </c>
      <c r="Y13" s="71"/>
      <c r="Z13" s="71">
        <f t="shared" si="13"/>
        <v>1950</v>
      </c>
      <c r="AA13" s="71">
        <f t="shared" si="13"/>
        <v>918</v>
      </c>
      <c r="AB13" s="71">
        <f t="shared" si="13"/>
        <v>1032</v>
      </c>
    </row>
    <row r="14" spans="1:29" x14ac:dyDescent="0.25">
      <c r="A14" s="27" t="s">
        <v>334</v>
      </c>
      <c r="B14" s="71">
        <f t="shared" si="6"/>
        <v>34346</v>
      </c>
      <c r="C14" s="71">
        <f t="shared" si="6"/>
        <v>16798</v>
      </c>
      <c r="D14" s="71">
        <f t="shared" si="7"/>
        <v>17548</v>
      </c>
      <c r="E14" s="71"/>
      <c r="F14" s="71">
        <f t="shared" si="8"/>
        <v>7677</v>
      </c>
      <c r="G14" s="71">
        <f t="shared" si="8"/>
        <v>3917</v>
      </c>
      <c r="H14" s="71">
        <f t="shared" si="8"/>
        <v>3760</v>
      </c>
      <c r="I14" s="71"/>
      <c r="J14" s="71">
        <f t="shared" si="9"/>
        <v>6715</v>
      </c>
      <c r="K14" s="71">
        <f t="shared" si="9"/>
        <v>3350</v>
      </c>
      <c r="L14" s="71">
        <f t="shared" si="9"/>
        <v>3365</v>
      </c>
      <c r="M14" s="71"/>
      <c r="N14" s="71">
        <f t="shared" si="10"/>
        <v>5433</v>
      </c>
      <c r="O14" s="71">
        <f t="shared" si="10"/>
        <v>2685</v>
      </c>
      <c r="P14" s="71">
        <f t="shared" si="10"/>
        <v>2748</v>
      </c>
      <c r="Q14" s="71"/>
      <c r="R14" s="71">
        <f t="shared" si="11"/>
        <v>6870</v>
      </c>
      <c r="S14" s="71">
        <f t="shared" si="11"/>
        <v>3365</v>
      </c>
      <c r="T14" s="71">
        <f t="shared" si="11"/>
        <v>3505</v>
      </c>
      <c r="U14" s="71"/>
      <c r="V14" s="71">
        <f t="shared" si="12"/>
        <v>5700</v>
      </c>
      <c r="W14" s="71">
        <f t="shared" si="12"/>
        <v>2605</v>
      </c>
      <c r="X14" s="71">
        <f t="shared" si="12"/>
        <v>3095</v>
      </c>
      <c r="Y14" s="71"/>
      <c r="Z14" s="71">
        <f t="shared" si="13"/>
        <v>1951</v>
      </c>
      <c r="AA14" s="71">
        <f t="shared" si="13"/>
        <v>876</v>
      </c>
      <c r="AB14" s="71">
        <f t="shared" si="13"/>
        <v>1075</v>
      </c>
      <c r="AC14" s="54"/>
    </row>
    <row r="15" spans="1:29" x14ac:dyDescent="0.25">
      <c r="A15" s="27" t="s">
        <v>299</v>
      </c>
      <c r="B15" s="71">
        <f t="shared" si="6"/>
        <v>43341</v>
      </c>
      <c r="C15" s="71">
        <f t="shared" si="6"/>
        <v>21415</v>
      </c>
      <c r="D15" s="71">
        <f t="shared" si="7"/>
        <v>21926</v>
      </c>
      <c r="E15" s="71"/>
      <c r="F15" s="71">
        <f t="shared" si="8"/>
        <v>9587</v>
      </c>
      <c r="G15" s="71">
        <f t="shared" si="8"/>
        <v>5037</v>
      </c>
      <c r="H15" s="71">
        <f t="shared" si="8"/>
        <v>4550</v>
      </c>
      <c r="I15" s="71"/>
      <c r="J15" s="71">
        <f t="shared" si="9"/>
        <v>8617</v>
      </c>
      <c r="K15" s="71">
        <f t="shared" si="9"/>
        <v>4373</v>
      </c>
      <c r="L15" s="71">
        <f t="shared" si="9"/>
        <v>4244</v>
      </c>
      <c r="M15" s="71"/>
      <c r="N15" s="71">
        <f t="shared" si="10"/>
        <v>6963</v>
      </c>
      <c r="O15" s="71">
        <f t="shared" si="10"/>
        <v>3482</v>
      </c>
      <c r="P15" s="71">
        <f t="shared" si="10"/>
        <v>3481</v>
      </c>
      <c r="Q15" s="71"/>
      <c r="R15" s="71">
        <f t="shared" si="11"/>
        <v>8823</v>
      </c>
      <c r="S15" s="71">
        <f t="shared" si="11"/>
        <v>4176</v>
      </c>
      <c r="T15" s="71">
        <f t="shared" si="11"/>
        <v>4647</v>
      </c>
      <c r="U15" s="71"/>
      <c r="V15" s="71">
        <f t="shared" si="12"/>
        <v>7084</v>
      </c>
      <c r="W15" s="71">
        <f t="shared" si="12"/>
        <v>3297</v>
      </c>
      <c r="X15" s="71">
        <f t="shared" si="12"/>
        <v>3787</v>
      </c>
      <c r="Y15" s="71"/>
      <c r="Z15" s="71">
        <f t="shared" si="13"/>
        <v>2267</v>
      </c>
      <c r="AA15" s="71">
        <f t="shared" si="13"/>
        <v>1050</v>
      </c>
      <c r="AB15" s="71">
        <f t="shared" si="13"/>
        <v>1217</v>
      </c>
      <c r="AC15" s="54"/>
    </row>
    <row r="16" spans="1:29" x14ac:dyDescent="0.25">
      <c r="A16" s="27" t="s">
        <v>304</v>
      </c>
      <c r="B16" s="71">
        <f t="shared" si="6"/>
        <v>39606</v>
      </c>
      <c r="C16" s="71">
        <f t="shared" si="6"/>
        <v>19556</v>
      </c>
      <c r="D16" s="71">
        <f t="shared" si="7"/>
        <v>20050</v>
      </c>
      <c r="E16" s="71"/>
      <c r="F16" s="71">
        <f t="shared" si="8"/>
        <v>9765</v>
      </c>
      <c r="G16" s="71">
        <f t="shared" si="8"/>
        <v>5014</v>
      </c>
      <c r="H16" s="71">
        <f t="shared" si="8"/>
        <v>4751</v>
      </c>
      <c r="I16" s="71"/>
      <c r="J16" s="71">
        <f t="shared" si="9"/>
        <v>8241</v>
      </c>
      <c r="K16" s="71">
        <f t="shared" si="9"/>
        <v>4144</v>
      </c>
      <c r="L16" s="71">
        <f t="shared" si="9"/>
        <v>4097</v>
      </c>
      <c r="M16" s="71"/>
      <c r="N16" s="71">
        <f t="shared" si="10"/>
        <v>6706</v>
      </c>
      <c r="O16" s="71">
        <f t="shared" si="10"/>
        <v>3361</v>
      </c>
      <c r="P16" s="71">
        <f t="shared" si="10"/>
        <v>3345</v>
      </c>
      <c r="Q16" s="71"/>
      <c r="R16" s="71">
        <f t="shared" si="11"/>
        <v>7209</v>
      </c>
      <c r="S16" s="71">
        <f t="shared" si="11"/>
        <v>3468</v>
      </c>
      <c r="T16" s="71">
        <f t="shared" si="11"/>
        <v>3741</v>
      </c>
      <c r="U16" s="71"/>
      <c r="V16" s="71">
        <f t="shared" si="12"/>
        <v>5884</v>
      </c>
      <c r="W16" s="71">
        <f t="shared" si="12"/>
        <v>2767</v>
      </c>
      <c r="X16" s="71">
        <f t="shared" si="12"/>
        <v>3117</v>
      </c>
      <c r="Y16" s="71"/>
      <c r="Z16" s="71">
        <f t="shared" si="13"/>
        <v>1801</v>
      </c>
      <c r="AA16" s="71">
        <f t="shared" si="13"/>
        <v>802</v>
      </c>
      <c r="AB16" s="71">
        <f t="shared" si="13"/>
        <v>999</v>
      </c>
      <c r="AC16" s="54"/>
    </row>
    <row r="17" spans="1:29" x14ac:dyDescent="0.2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54"/>
    </row>
    <row r="18" spans="1:29" s="6" customFormat="1" x14ac:dyDescent="0.25">
      <c r="A18" s="157" t="s">
        <v>323</v>
      </c>
      <c r="B18" s="70">
        <f>SUM(B19:B25)</f>
        <v>274930</v>
      </c>
      <c r="C18" s="70">
        <f>SUM(C19:C25)</f>
        <v>136085</v>
      </c>
      <c r="D18" s="70">
        <f>SUM(D19:D25)</f>
        <v>138845</v>
      </c>
      <c r="E18" s="70"/>
      <c r="F18" s="70">
        <f>SUM(F19:F25)</f>
        <v>61749</v>
      </c>
      <c r="G18" s="70">
        <f>SUM(G19:G25)</f>
        <v>31737</v>
      </c>
      <c r="H18" s="70">
        <f>SUM(H19:H25)</f>
        <v>30012</v>
      </c>
      <c r="I18" s="70"/>
      <c r="J18" s="70">
        <f>SUM(J19:J25)</f>
        <v>52138</v>
      </c>
      <c r="K18" s="70">
        <f>SUM(K19:K25)</f>
        <v>26239</v>
      </c>
      <c r="L18" s="70">
        <f>SUM(L19:L25)</f>
        <v>25899</v>
      </c>
      <c r="M18" s="70"/>
      <c r="N18" s="70">
        <f>SUM(N19:N25)</f>
        <v>46119</v>
      </c>
      <c r="O18" s="70">
        <f>SUM(O19:O25)</f>
        <v>22947</v>
      </c>
      <c r="P18" s="70">
        <f>SUM(P19:P25)</f>
        <v>23172</v>
      </c>
      <c r="Q18" s="70"/>
      <c r="R18" s="70">
        <f>SUM(R19:R25)</f>
        <v>55132</v>
      </c>
      <c r="S18" s="70">
        <f>SUM(S19:S25)</f>
        <v>26904</v>
      </c>
      <c r="T18" s="70">
        <f>SUM(T19:T25)</f>
        <v>28228</v>
      </c>
      <c r="U18" s="70"/>
      <c r="V18" s="70">
        <f>SUM(V19:V25)</f>
        <v>45866</v>
      </c>
      <c r="W18" s="70">
        <f>SUM(W19:W25)</f>
        <v>21802</v>
      </c>
      <c r="X18" s="70">
        <f>SUM(X19:X25)</f>
        <v>24064</v>
      </c>
      <c r="Y18" s="70"/>
      <c r="Z18" s="70">
        <f>SUM(Z19:Z25)</f>
        <v>13926</v>
      </c>
      <c r="AA18" s="70">
        <f>SUM(AA19:AA25)</f>
        <v>6456</v>
      </c>
      <c r="AB18" s="70">
        <f>SUM(AB19:AB25)</f>
        <v>7470</v>
      </c>
      <c r="AC18" s="54"/>
    </row>
    <row r="19" spans="1:29" x14ac:dyDescent="0.25">
      <c r="A19" s="27" t="s">
        <v>333</v>
      </c>
      <c r="B19" s="71">
        <v>95443</v>
      </c>
      <c r="C19" s="71">
        <v>47122</v>
      </c>
      <c r="D19" s="71">
        <v>48321</v>
      </c>
      <c r="E19" s="71"/>
      <c r="F19" s="71">
        <v>21602</v>
      </c>
      <c r="G19" s="71">
        <v>11072</v>
      </c>
      <c r="H19" s="71">
        <v>10530</v>
      </c>
      <c r="I19" s="71"/>
      <c r="J19" s="71">
        <v>18074</v>
      </c>
      <c r="K19" s="71">
        <v>9010</v>
      </c>
      <c r="L19" s="71">
        <v>9064</v>
      </c>
      <c r="M19" s="71"/>
      <c r="N19" s="71">
        <v>16200</v>
      </c>
      <c r="O19" s="71">
        <v>7984</v>
      </c>
      <c r="P19" s="71">
        <v>8216</v>
      </c>
      <c r="Q19" s="71"/>
      <c r="R19" s="71">
        <v>18527</v>
      </c>
      <c r="S19" s="71">
        <v>9044</v>
      </c>
      <c r="T19" s="71">
        <v>9483</v>
      </c>
      <c r="U19" s="71"/>
      <c r="V19" s="71">
        <v>15908</v>
      </c>
      <c r="W19" s="71">
        <v>7670</v>
      </c>
      <c r="X19" s="71">
        <v>8238</v>
      </c>
      <c r="Y19" s="71"/>
      <c r="Z19" s="71">
        <v>5132</v>
      </c>
      <c r="AA19" s="71">
        <v>2342</v>
      </c>
      <c r="AB19" s="71">
        <v>2790</v>
      </c>
      <c r="AC19" s="202"/>
    </row>
    <row r="20" spans="1:29" x14ac:dyDescent="0.25">
      <c r="A20" s="27" t="s">
        <v>287</v>
      </c>
      <c r="B20" s="71">
        <v>49701</v>
      </c>
      <c r="C20" s="71">
        <v>24736</v>
      </c>
      <c r="D20" s="71">
        <v>24965</v>
      </c>
      <c r="E20" s="71"/>
      <c r="F20" s="71">
        <v>11183</v>
      </c>
      <c r="G20" s="71">
        <v>5729</v>
      </c>
      <c r="H20" s="71">
        <v>5454</v>
      </c>
      <c r="I20" s="71"/>
      <c r="J20" s="71">
        <v>9249</v>
      </c>
      <c r="K20" s="71">
        <v>4610</v>
      </c>
      <c r="L20" s="71">
        <v>4639</v>
      </c>
      <c r="M20" s="71"/>
      <c r="N20" s="71">
        <v>8444</v>
      </c>
      <c r="O20" s="71">
        <v>4261</v>
      </c>
      <c r="P20" s="71">
        <v>4183</v>
      </c>
      <c r="Q20" s="71"/>
      <c r="R20" s="71">
        <v>10286</v>
      </c>
      <c r="S20" s="71">
        <v>5128</v>
      </c>
      <c r="T20" s="71">
        <v>5158</v>
      </c>
      <c r="U20" s="71"/>
      <c r="V20" s="71">
        <v>8296</v>
      </c>
      <c r="W20" s="71">
        <v>3964</v>
      </c>
      <c r="X20" s="71">
        <v>4332</v>
      </c>
      <c r="Y20" s="71"/>
      <c r="Z20" s="71">
        <v>2243</v>
      </c>
      <c r="AA20" s="71">
        <v>1044</v>
      </c>
      <c r="AB20" s="71">
        <v>1199</v>
      </c>
      <c r="AC20" s="54"/>
    </row>
    <row r="21" spans="1:29" x14ac:dyDescent="0.25">
      <c r="A21" s="27" t="s">
        <v>291</v>
      </c>
      <c r="B21" s="71">
        <v>36056</v>
      </c>
      <c r="C21" s="71">
        <v>18174</v>
      </c>
      <c r="D21" s="71">
        <v>17882</v>
      </c>
      <c r="E21" s="71"/>
      <c r="F21" s="71">
        <v>8159</v>
      </c>
      <c r="G21" s="71">
        <v>4290</v>
      </c>
      <c r="H21" s="71">
        <v>3869</v>
      </c>
      <c r="I21" s="71"/>
      <c r="J21" s="71">
        <v>6818</v>
      </c>
      <c r="K21" s="71">
        <v>3520</v>
      </c>
      <c r="L21" s="71">
        <v>3298</v>
      </c>
      <c r="M21" s="71"/>
      <c r="N21" s="71">
        <v>6159</v>
      </c>
      <c r="O21" s="71">
        <v>3129</v>
      </c>
      <c r="P21" s="71">
        <v>3030</v>
      </c>
      <c r="Q21" s="71"/>
      <c r="R21" s="71">
        <v>7394</v>
      </c>
      <c r="S21" s="71">
        <v>3642</v>
      </c>
      <c r="T21" s="71">
        <v>3752</v>
      </c>
      <c r="U21" s="71"/>
      <c r="V21" s="71">
        <v>6021</v>
      </c>
      <c r="W21" s="71">
        <v>2825</v>
      </c>
      <c r="X21" s="71">
        <v>3196</v>
      </c>
      <c r="Y21" s="71"/>
      <c r="Z21" s="71">
        <v>1505</v>
      </c>
      <c r="AA21" s="71">
        <v>768</v>
      </c>
      <c r="AB21" s="71">
        <v>737</v>
      </c>
      <c r="AC21" s="54"/>
    </row>
    <row r="22" spans="1:29" x14ac:dyDescent="0.25">
      <c r="A22" s="27" t="s">
        <v>293</v>
      </c>
      <c r="B22" s="71">
        <v>31420</v>
      </c>
      <c r="C22" s="71">
        <v>15585</v>
      </c>
      <c r="D22" s="71">
        <v>15835</v>
      </c>
      <c r="E22" s="71"/>
      <c r="F22" s="71">
        <v>6795</v>
      </c>
      <c r="G22" s="71">
        <v>3454</v>
      </c>
      <c r="H22" s="71">
        <v>3341</v>
      </c>
      <c r="I22" s="71"/>
      <c r="J22" s="71">
        <v>5930</v>
      </c>
      <c r="K22" s="71">
        <v>3044</v>
      </c>
      <c r="L22" s="71">
        <v>2886</v>
      </c>
      <c r="M22" s="71"/>
      <c r="N22" s="71">
        <v>5367</v>
      </c>
      <c r="O22" s="71">
        <v>2660</v>
      </c>
      <c r="P22" s="71">
        <v>2707</v>
      </c>
      <c r="Q22" s="71"/>
      <c r="R22" s="71">
        <v>6226</v>
      </c>
      <c r="S22" s="71">
        <v>3024</v>
      </c>
      <c r="T22" s="71">
        <v>3202</v>
      </c>
      <c r="U22" s="71"/>
      <c r="V22" s="71">
        <v>5324</v>
      </c>
      <c r="W22" s="71">
        <v>2562</v>
      </c>
      <c r="X22" s="71">
        <v>2762</v>
      </c>
      <c r="Y22" s="71"/>
      <c r="Z22" s="71">
        <v>1778</v>
      </c>
      <c r="AA22" s="71">
        <v>841</v>
      </c>
      <c r="AB22" s="71">
        <v>937</v>
      </c>
      <c r="AC22" s="54"/>
    </row>
    <row r="23" spans="1:29" x14ac:dyDescent="0.25">
      <c r="A23" s="27" t="s">
        <v>334</v>
      </c>
      <c r="B23" s="71">
        <v>19997</v>
      </c>
      <c r="C23" s="71">
        <v>9733</v>
      </c>
      <c r="D23" s="71">
        <v>10264</v>
      </c>
      <c r="E23" s="71"/>
      <c r="F23" s="71">
        <v>4425</v>
      </c>
      <c r="G23" s="71">
        <v>2225</v>
      </c>
      <c r="H23" s="71">
        <v>2200</v>
      </c>
      <c r="I23" s="71"/>
      <c r="J23" s="71">
        <v>3827</v>
      </c>
      <c r="K23" s="71">
        <v>1917</v>
      </c>
      <c r="L23" s="71">
        <v>1910</v>
      </c>
      <c r="M23" s="71"/>
      <c r="N23" s="71">
        <v>3152</v>
      </c>
      <c r="O23" s="71">
        <v>1539</v>
      </c>
      <c r="P23" s="71">
        <v>1613</v>
      </c>
      <c r="Q23" s="71"/>
      <c r="R23" s="71">
        <v>4078</v>
      </c>
      <c r="S23" s="71">
        <v>1994</v>
      </c>
      <c r="T23" s="71">
        <v>2084</v>
      </c>
      <c r="U23" s="71"/>
      <c r="V23" s="71">
        <v>3370</v>
      </c>
      <c r="W23" s="71">
        <v>1558</v>
      </c>
      <c r="X23" s="71">
        <v>1812</v>
      </c>
      <c r="Y23" s="71"/>
      <c r="Z23" s="71">
        <v>1145</v>
      </c>
      <c r="AA23" s="71">
        <v>500</v>
      </c>
      <c r="AB23" s="71">
        <v>645</v>
      </c>
      <c r="AC23" s="202"/>
    </row>
    <row r="24" spans="1:29" x14ac:dyDescent="0.25">
      <c r="A24" s="27" t="s">
        <v>299</v>
      </c>
      <c r="B24" s="71">
        <v>22107</v>
      </c>
      <c r="C24" s="71">
        <v>10752</v>
      </c>
      <c r="D24" s="71">
        <v>11355</v>
      </c>
      <c r="E24" s="71"/>
      <c r="F24" s="71">
        <v>4940</v>
      </c>
      <c r="G24" s="71">
        <v>2584</v>
      </c>
      <c r="H24" s="71">
        <v>2356</v>
      </c>
      <c r="I24" s="71"/>
      <c r="J24" s="71">
        <v>4231</v>
      </c>
      <c r="K24" s="71">
        <v>2105</v>
      </c>
      <c r="L24" s="71">
        <v>2126</v>
      </c>
      <c r="M24" s="71"/>
      <c r="N24" s="71">
        <v>3495</v>
      </c>
      <c r="O24" s="71">
        <v>1730</v>
      </c>
      <c r="P24" s="71">
        <v>1765</v>
      </c>
      <c r="Q24" s="71"/>
      <c r="R24" s="71">
        <v>4681</v>
      </c>
      <c r="S24" s="71">
        <v>2161</v>
      </c>
      <c r="T24" s="71">
        <v>2520</v>
      </c>
      <c r="U24" s="71"/>
      <c r="V24" s="71">
        <v>3735</v>
      </c>
      <c r="W24" s="71">
        <v>1695</v>
      </c>
      <c r="X24" s="71">
        <v>2040</v>
      </c>
      <c r="Y24" s="71"/>
      <c r="Z24" s="71">
        <v>1025</v>
      </c>
      <c r="AA24" s="71">
        <v>477</v>
      </c>
      <c r="AB24" s="71">
        <v>548</v>
      </c>
      <c r="AC24" s="54"/>
    </row>
    <row r="25" spans="1:29" x14ac:dyDescent="0.25">
      <c r="A25" s="27" t="s">
        <v>304</v>
      </c>
      <c r="B25" s="71">
        <v>20206</v>
      </c>
      <c r="C25" s="71">
        <v>9983</v>
      </c>
      <c r="D25" s="71">
        <v>10223</v>
      </c>
      <c r="E25" s="71"/>
      <c r="F25" s="71">
        <v>4645</v>
      </c>
      <c r="G25" s="71">
        <v>2383</v>
      </c>
      <c r="H25" s="71">
        <v>2262</v>
      </c>
      <c r="I25" s="71"/>
      <c r="J25" s="71">
        <v>4009</v>
      </c>
      <c r="K25" s="71">
        <v>2033</v>
      </c>
      <c r="L25" s="71">
        <v>1976</v>
      </c>
      <c r="M25" s="71"/>
      <c r="N25" s="71">
        <v>3302</v>
      </c>
      <c r="O25" s="71">
        <v>1644</v>
      </c>
      <c r="P25" s="71">
        <v>1658</v>
      </c>
      <c r="Q25" s="71"/>
      <c r="R25" s="71">
        <v>3940</v>
      </c>
      <c r="S25" s="71">
        <v>1911</v>
      </c>
      <c r="T25" s="71">
        <v>2029</v>
      </c>
      <c r="U25" s="71"/>
      <c r="V25" s="71">
        <v>3212</v>
      </c>
      <c r="W25" s="71">
        <v>1528</v>
      </c>
      <c r="X25" s="71">
        <v>1684</v>
      </c>
      <c r="Y25" s="71"/>
      <c r="Z25" s="71">
        <v>1098</v>
      </c>
      <c r="AA25" s="71">
        <v>484</v>
      </c>
      <c r="AB25" s="71">
        <v>614</v>
      </c>
      <c r="AC25" s="54"/>
    </row>
    <row r="26" spans="1:29" x14ac:dyDescent="0.25">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54"/>
    </row>
    <row r="27" spans="1:29" s="6" customFormat="1" x14ac:dyDescent="0.25">
      <c r="A27" s="157" t="s">
        <v>324</v>
      </c>
      <c r="B27" s="70">
        <f>SUM(B28:B34)</f>
        <v>113178</v>
      </c>
      <c r="C27" s="70">
        <f>SUM(C28:C34)</f>
        <v>56141</v>
      </c>
      <c r="D27" s="70">
        <f>SUM(D28:D34)</f>
        <v>57037</v>
      </c>
      <c r="E27" s="70"/>
      <c r="F27" s="70">
        <f>SUM(F28:F34)</f>
        <v>26439</v>
      </c>
      <c r="G27" s="70">
        <f>SUM(G28:G34)</f>
        <v>13736</v>
      </c>
      <c r="H27" s="70">
        <f>SUM(H28:H34)</f>
        <v>12703</v>
      </c>
      <c r="I27" s="70"/>
      <c r="J27" s="70">
        <f>SUM(J28:J34)</f>
        <v>23256</v>
      </c>
      <c r="K27" s="70">
        <f>SUM(K28:K34)</f>
        <v>11645</v>
      </c>
      <c r="L27" s="70">
        <f>SUM(L28:L34)</f>
        <v>11611</v>
      </c>
      <c r="M27" s="70"/>
      <c r="N27" s="70">
        <f>SUM(N28:N34)</f>
        <v>18850</v>
      </c>
      <c r="O27" s="70">
        <f>SUM(O28:O34)</f>
        <v>9550</v>
      </c>
      <c r="P27" s="70">
        <f>SUM(P28:P34)</f>
        <v>9300</v>
      </c>
      <c r="Q27" s="70"/>
      <c r="R27" s="70">
        <f>SUM(R28:R34)</f>
        <v>21460</v>
      </c>
      <c r="S27" s="70">
        <f>SUM(S28:S34)</f>
        <v>10433</v>
      </c>
      <c r="T27" s="70">
        <f>SUM(T28:T34)</f>
        <v>11027</v>
      </c>
      <c r="U27" s="70"/>
      <c r="V27" s="70">
        <f>SUM(V28:V34)</f>
        <v>16993</v>
      </c>
      <c r="W27" s="70">
        <f>SUM(W28:W34)</f>
        <v>7907</v>
      </c>
      <c r="X27" s="70">
        <f>SUM(X28:X34)</f>
        <v>9086</v>
      </c>
      <c r="Y27" s="70"/>
      <c r="Z27" s="70">
        <f>SUM(Z28:Z34)</f>
        <v>6180</v>
      </c>
      <c r="AA27" s="70">
        <f>SUM(AA28:AA34)</f>
        <v>2870</v>
      </c>
      <c r="AB27" s="70">
        <f>SUM(AB28:AB34)</f>
        <v>3310</v>
      </c>
      <c r="AC27" s="54"/>
    </row>
    <row r="28" spans="1:29" x14ac:dyDescent="0.25">
      <c r="A28" s="27" t="s">
        <v>333</v>
      </c>
      <c r="B28" s="71">
        <v>14039</v>
      </c>
      <c r="C28" s="71">
        <v>7128</v>
      </c>
      <c r="D28" s="71">
        <v>6911</v>
      </c>
      <c r="E28" s="71"/>
      <c r="F28" s="71">
        <v>2913</v>
      </c>
      <c r="G28" s="71">
        <v>1506</v>
      </c>
      <c r="H28" s="71">
        <v>1407</v>
      </c>
      <c r="I28" s="71"/>
      <c r="J28" s="71">
        <v>2800</v>
      </c>
      <c r="K28" s="71">
        <v>1440</v>
      </c>
      <c r="L28" s="71">
        <v>1360</v>
      </c>
      <c r="M28" s="71"/>
      <c r="N28" s="71">
        <v>2241</v>
      </c>
      <c r="O28" s="71">
        <v>1170</v>
      </c>
      <c r="P28" s="71">
        <v>1071</v>
      </c>
      <c r="Q28" s="71"/>
      <c r="R28" s="71">
        <v>2860</v>
      </c>
      <c r="S28" s="71">
        <v>1469</v>
      </c>
      <c r="T28" s="71">
        <v>1391</v>
      </c>
      <c r="U28" s="71"/>
      <c r="V28" s="71">
        <v>2247</v>
      </c>
      <c r="W28" s="71">
        <v>1099</v>
      </c>
      <c r="X28" s="71">
        <v>1148</v>
      </c>
      <c r="Y28" s="71"/>
      <c r="Z28" s="71">
        <v>978</v>
      </c>
      <c r="AA28" s="71">
        <v>444</v>
      </c>
      <c r="AB28" s="71">
        <v>534</v>
      </c>
      <c r="AC28" s="54"/>
    </row>
    <row r="29" spans="1:29" x14ac:dyDescent="0.25">
      <c r="A29" s="27" t="s">
        <v>287</v>
      </c>
      <c r="B29" s="71">
        <v>31535</v>
      </c>
      <c r="C29" s="71">
        <v>15452</v>
      </c>
      <c r="D29" s="71">
        <v>16083</v>
      </c>
      <c r="E29" s="71"/>
      <c r="F29" s="71">
        <v>7370</v>
      </c>
      <c r="G29" s="71">
        <v>3806</v>
      </c>
      <c r="H29" s="71">
        <v>3564</v>
      </c>
      <c r="I29" s="71"/>
      <c r="J29" s="71">
        <v>6438</v>
      </c>
      <c r="K29" s="71">
        <v>3163</v>
      </c>
      <c r="L29" s="71">
        <v>3275</v>
      </c>
      <c r="M29" s="71"/>
      <c r="N29" s="71">
        <v>5301</v>
      </c>
      <c r="O29" s="71">
        <v>2672</v>
      </c>
      <c r="P29" s="71">
        <v>2629</v>
      </c>
      <c r="Q29" s="71"/>
      <c r="R29" s="71">
        <v>5875</v>
      </c>
      <c r="S29" s="71">
        <v>2769</v>
      </c>
      <c r="T29" s="71">
        <v>3106</v>
      </c>
      <c r="U29" s="71"/>
      <c r="V29" s="71">
        <v>4599</v>
      </c>
      <c r="W29" s="71">
        <v>2114</v>
      </c>
      <c r="X29" s="71">
        <v>2485</v>
      </c>
      <c r="Y29" s="71"/>
      <c r="Z29" s="71">
        <v>1952</v>
      </c>
      <c r="AA29" s="71">
        <v>928</v>
      </c>
      <c r="AB29" s="71">
        <v>1024</v>
      </c>
      <c r="AC29" s="54"/>
    </row>
    <row r="30" spans="1:29" x14ac:dyDescent="0.25">
      <c r="A30" s="27" t="s">
        <v>291</v>
      </c>
      <c r="B30" s="71">
        <v>5684</v>
      </c>
      <c r="C30" s="71">
        <v>2859</v>
      </c>
      <c r="D30" s="71">
        <v>2825</v>
      </c>
      <c r="E30" s="71"/>
      <c r="F30" s="71">
        <v>1418</v>
      </c>
      <c r="G30" s="71">
        <v>726</v>
      </c>
      <c r="H30" s="71">
        <v>692</v>
      </c>
      <c r="I30" s="71"/>
      <c r="J30" s="71">
        <v>1076</v>
      </c>
      <c r="K30" s="71">
        <v>532</v>
      </c>
      <c r="L30" s="71">
        <v>544</v>
      </c>
      <c r="M30" s="71"/>
      <c r="N30" s="71">
        <v>963</v>
      </c>
      <c r="O30" s="71">
        <v>502</v>
      </c>
      <c r="P30" s="71">
        <v>461</v>
      </c>
      <c r="Q30" s="71"/>
      <c r="R30" s="71">
        <v>1125</v>
      </c>
      <c r="S30" s="71">
        <v>567</v>
      </c>
      <c r="T30" s="71">
        <v>558</v>
      </c>
      <c r="U30" s="71"/>
      <c r="V30" s="71">
        <v>775</v>
      </c>
      <c r="W30" s="71">
        <v>378</v>
      </c>
      <c r="X30" s="71">
        <v>397</v>
      </c>
      <c r="Y30" s="71"/>
      <c r="Z30" s="71">
        <v>327</v>
      </c>
      <c r="AA30" s="71">
        <v>154</v>
      </c>
      <c r="AB30" s="71">
        <v>173</v>
      </c>
      <c r="AC30" s="54"/>
    </row>
    <row r="31" spans="1:29" x14ac:dyDescent="0.25">
      <c r="A31" s="27" t="s">
        <v>293</v>
      </c>
      <c r="B31" s="71">
        <v>6937</v>
      </c>
      <c r="C31" s="71">
        <v>3401</v>
      </c>
      <c r="D31" s="71">
        <v>3536</v>
      </c>
      <c r="E31" s="71"/>
      <c r="F31" s="71">
        <v>1719</v>
      </c>
      <c r="G31" s="71">
        <v>922</v>
      </c>
      <c r="H31" s="71">
        <v>797</v>
      </c>
      <c r="I31" s="71"/>
      <c r="J31" s="71">
        <v>1436</v>
      </c>
      <c r="K31" s="71">
        <v>698</v>
      </c>
      <c r="L31" s="71">
        <v>738</v>
      </c>
      <c r="M31" s="71"/>
      <c r="N31" s="71">
        <v>1192</v>
      </c>
      <c r="O31" s="71">
        <v>591</v>
      </c>
      <c r="P31" s="71">
        <v>601</v>
      </c>
      <c r="Q31" s="71"/>
      <c r="R31" s="71">
        <v>1397</v>
      </c>
      <c r="S31" s="71">
        <v>685</v>
      </c>
      <c r="T31" s="71">
        <v>712</v>
      </c>
      <c r="U31" s="71"/>
      <c r="V31" s="71">
        <v>1021</v>
      </c>
      <c r="W31" s="71">
        <v>428</v>
      </c>
      <c r="X31" s="71">
        <v>593</v>
      </c>
      <c r="Y31" s="71"/>
      <c r="Z31" s="71">
        <v>172</v>
      </c>
      <c r="AA31" s="71">
        <v>77</v>
      </c>
      <c r="AB31" s="71">
        <v>95</v>
      </c>
      <c r="AC31" s="54"/>
    </row>
    <row r="32" spans="1:29" x14ac:dyDescent="0.25">
      <c r="A32" s="27" t="s">
        <v>334</v>
      </c>
      <c r="B32" s="71">
        <v>14349</v>
      </c>
      <c r="C32" s="71">
        <v>7065</v>
      </c>
      <c r="D32" s="71">
        <v>7284</v>
      </c>
      <c r="E32" s="71"/>
      <c r="F32" s="71">
        <v>3252</v>
      </c>
      <c r="G32" s="71">
        <v>1692</v>
      </c>
      <c r="H32" s="71">
        <v>1560</v>
      </c>
      <c r="I32" s="71"/>
      <c r="J32" s="71">
        <v>2888</v>
      </c>
      <c r="K32" s="71">
        <v>1433</v>
      </c>
      <c r="L32" s="71">
        <v>1455</v>
      </c>
      <c r="M32" s="71"/>
      <c r="N32" s="71">
        <v>2281</v>
      </c>
      <c r="O32" s="71">
        <v>1146</v>
      </c>
      <c r="P32" s="71">
        <v>1135</v>
      </c>
      <c r="Q32" s="71"/>
      <c r="R32" s="71">
        <v>2792</v>
      </c>
      <c r="S32" s="71">
        <v>1371</v>
      </c>
      <c r="T32" s="71">
        <v>1421</v>
      </c>
      <c r="U32" s="71"/>
      <c r="V32" s="71">
        <v>2330</v>
      </c>
      <c r="W32" s="71">
        <v>1047</v>
      </c>
      <c r="X32" s="71">
        <v>1283</v>
      </c>
      <c r="Y32" s="71"/>
      <c r="Z32" s="71">
        <v>806</v>
      </c>
      <c r="AA32" s="71">
        <v>376</v>
      </c>
      <c r="AB32" s="71">
        <v>430</v>
      </c>
      <c r="AC32" s="54"/>
    </row>
    <row r="33" spans="1:29" x14ac:dyDescent="0.25">
      <c r="A33" s="27" t="s">
        <v>299</v>
      </c>
      <c r="B33" s="71">
        <v>21234</v>
      </c>
      <c r="C33" s="71">
        <v>10663</v>
      </c>
      <c r="D33" s="71">
        <v>10571</v>
      </c>
      <c r="E33" s="71"/>
      <c r="F33" s="71">
        <v>4647</v>
      </c>
      <c r="G33" s="71">
        <v>2453</v>
      </c>
      <c r="H33" s="71">
        <v>2194</v>
      </c>
      <c r="I33" s="71"/>
      <c r="J33" s="71">
        <v>4386</v>
      </c>
      <c r="K33" s="71">
        <v>2268</v>
      </c>
      <c r="L33" s="71">
        <v>2118</v>
      </c>
      <c r="M33" s="71"/>
      <c r="N33" s="71">
        <v>3468</v>
      </c>
      <c r="O33" s="71">
        <v>1752</v>
      </c>
      <c r="P33" s="71">
        <v>1716</v>
      </c>
      <c r="Q33" s="71"/>
      <c r="R33" s="71">
        <v>4142</v>
      </c>
      <c r="S33" s="71">
        <v>2015</v>
      </c>
      <c r="T33" s="71">
        <v>2127</v>
      </c>
      <c r="U33" s="71"/>
      <c r="V33" s="71">
        <v>3349</v>
      </c>
      <c r="W33" s="71">
        <v>1602</v>
      </c>
      <c r="X33" s="71">
        <v>1747</v>
      </c>
      <c r="Y33" s="71"/>
      <c r="Z33" s="71">
        <v>1242</v>
      </c>
      <c r="AA33" s="71">
        <v>573</v>
      </c>
      <c r="AB33" s="71">
        <v>669</v>
      </c>
      <c r="AC33" s="54"/>
    </row>
    <row r="34" spans="1:29" ht="13.5" thickBot="1" x14ac:dyDescent="0.3">
      <c r="A34" s="32" t="s">
        <v>304</v>
      </c>
      <c r="B34" s="73">
        <v>19400</v>
      </c>
      <c r="C34" s="73">
        <v>9573</v>
      </c>
      <c r="D34" s="73">
        <v>9827</v>
      </c>
      <c r="E34" s="73"/>
      <c r="F34" s="73">
        <v>5120</v>
      </c>
      <c r="G34" s="73">
        <v>2631</v>
      </c>
      <c r="H34" s="73">
        <v>2489</v>
      </c>
      <c r="I34" s="73"/>
      <c r="J34" s="73">
        <v>4232</v>
      </c>
      <c r="K34" s="73">
        <v>2111</v>
      </c>
      <c r="L34" s="73">
        <v>2121</v>
      </c>
      <c r="M34" s="73"/>
      <c r="N34" s="73">
        <v>3404</v>
      </c>
      <c r="O34" s="73">
        <v>1717</v>
      </c>
      <c r="P34" s="73">
        <v>1687</v>
      </c>
      <c r="Q34" s="73"/>
      <c r="R34" s="73">
        <v>3269</v>
      </c>
      <c r="S34" s="73">
        <v>1557</v>
      </c>
      <c r="T34" s="73">
        <v>1712</v>
      </c>
      <c r="U34" s="73"/>
      <c r="V34" s="73">
        <v>2672</v>
      </c>
      <c r="W34" s="73">
        <v>1239</v>
      </c>
      <c r="X34" s="73">
        <v>1433</v>
      </c>
      <c r="Y34" s="73"/>
      <c r="Z34" s="73">
        <v>703</v>
      </c>
      <c r="AA34" s="73">
        <v>318</v>
      </c>
      <c r="AB34" s="73">
        <v>385</v>
      </c>
      <c r="AC34" s="54"/>
    </row>
    <row r="35" spans="1:29" ht="15" customHeight="1" x14ac:dyDescent="0.25">
      <c r="A35" s="332" t="s">
        <v>262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202"/>
      <c r="AC35" s="54"/>
    </row>
    <row r="36" spans="1:29" x14ac:dyDescent="0.25">
      <c r="AC36" s="54"/>
    </row>
    <row r="37" spans="1:29" x14ac:dyDescent="0.25">
      <c r="AC37" s="54"/>
    </row>
    <row r="38" spans="1:29" x14ac:dyDescent="0.25">
      <c r="AC38" s="54"/>
    </row>
    <row r="39" spans="1:29" x14ac:dyDescent="0.25">
      <c r="AC39" s="54"/>
    </row>
    <row r="40" spans="1:29" x14ac:dyDescent="0.25">
      <c r="AC40" s="54"/>
    </row>
    <row r="41" spans="1:29" x14ac:dyDescent="0.25">
      <c r="AC41" s="202"/>
    </row>
    <row r="42" spans="1:29" x14ac:dyDescent="0.25">
      <c r="AC42" s="54"/>
    </row>
    <row r="43" spans="1:29" x14ac:dyDescent="0.25">
      <c r="AC43" s="54"/>
    </row>
    <row r="44" spans="1:29" x14ac:dyDescent="0.25">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4">
    <cfRule type="cellIs" dxfId="232" priority="2" operator="equal">
      <formula>0</formula>
    </cfRule>
  </conditionalFormatting>
  <conditionalFormatting sqref="AC10 AC15:AC17">
    <cfRule type="cellIs" dxfId="231" priority="1" operator="equal">
      <formula>0</formula>
    </cfRule>
  </conditionalFormatting>
  <hyperlinks>
    <hyperlink ref="AC2" location="Contenido!A1" display="Contenido" xr:uid="{927DA075-0444-401F-BDA3-30F8ADBE3365}"/>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BCF9-9024-4E4A-9C4B-81EF47DF0416}">
  <sheetPr codeName="Hoja53">
    <tabColor rgb="FFAFCAFF"/>
    <pageSetUpPr fitToPage="1"/>
  </sheetPr>
  <dimension ref="A1:XFD35"/>
  <sheetViews>
    <sheetView showGridLines="0" showOutlineSymbols="0" showWhiteSpace="0" zoomScaleNormal="100" workbookViewId="0">
      <selection activeCell="C35" sqref="C35"/>
    </sheetView>
  </sheetViews>
  <sheetFormatPr baseColWidth="10" defaultColWidth="11" defaultRowHeight="13" x14ac:dyDescent="0.25"/>
  <cols>
    <col min="1" max="1" width="17.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392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385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9.1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9.1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SUM(B10:B29)</f>
        <v>388108</v>
      </c>
      <c r="C9" s="70">
        <f>SUM(C10:C29)</f>
        <v>192226</v>
      </c>
      <c r="D9" s="70">
        <f>SUM(D10:D29)</f>
        <v>195882</v>
      </c>
      <c r="E9" s="70"/>
      <c r="F9" s="70">
        <f>SUM(F10:F29)</f>
        <v>88188</v>
      </c>
      <c r="G9" s="70">
        <f>SUM(G10:G29)</f>
        <v>45473</v>
      </c>
      <c r="H9" s="70">
        <f>SUM(H10:H29)</f>
        <v>42715</v>
      </c>
      <c r="I9" s="70"/>
      <c r="J9" s="70">
        <f>SUM(J10:J29)</f>
        <v>75394</v>
      </c>
      <c r="K9" s="70">
        <f>SUM(K10:K29)</f>
        <v>37884</v>
      </c>
      <c r="L9" s="70">
        <f>SUM(L10:L29)</f>
        <v>37510</v>
      </c>
      <c r="M9" s="70"/>
      <c r="N9" s="70">
        <f>SUM(N10:N29)</f>
        <v>64969</v>
      </c>
      <c r="O9" s="70">
        <f>SUM(O10:O29)</f>
        <v>32497</v>
      </c>
      <c r="P9" s="70">
        <f>SUM(P10:P29)</f>
        <v>32472</v>
      </c>
      <c r="Q9" s="70"/>
      <c r="R9" s="70">
        <f>SUM(R10:R29)</f>
        <v>76592</v>
      </c>
      <c r="S9" s="70">
        <f>SUM(S10:S29)</f>
        <v>37337</v>
      </c>
      <c r="T9" s="70">
        <f>SUM(T10:T29)</f>
        <v>39255</v>
      </c>
      <c r="U9" s="70"/>
      <c r="V9" s="70">
        <f>SUM(V10:V29)</f>
        <v>62859</v>
      </c>
      <c r="W9" s="70">
        <f>SUM(W10:W29)</f>
        <v>29709</v>
      </c>
      <c r="X9" s="70">
        <f>SUM(X10:X29)</f>
        <v>33150</v>
      </c>
      <c r="Y9" s="70"/>
      <c r="Z9" s="70">
        <f>SUM(Z10:Z29)</f>
        <v>20106</v>
      </c>
      <c r="AA9" s="70">
        <f>SUM(AA10:AA29)</f>
        <v>9326</v>
      </c>
      <c r="AB9" s="70">
        <f>SUM(AB10:AB29)</f>
        <v>10780</v>
      </c>
    </row>
    <row r="10" spans="1:29" x14ac:dyDescent="0.25">
      <c r="A10" s="27">
        <v>11</v>
      </c>
      <c r="B10" s="71">
        <f t="shared" ref="B10:C29" si="0">+F10+J10+N10+R10+V10+Z10</f>
        <v>184</v>
      </c>
      <c r="C10" s="71">
        <f t="shared" si="0"/>
        <v>75</v>
      </c>
      <c r="D10" s="71">
        <f t="shared" ref="D10:D29" si="1">+B10-C10</f>
        <v>109</v>
      </c>
      <c r="E10" s="71"/>
      <c r="F10" s="71">
        <v>184</v>
      </c>
      <c r="G10" s="71">
        <v>75</v>
      </c>
      <c r="H10" s="71">
        <v>109</v>
      </c>
      <c r="I10" s="71"/>
      <c r="J10" s="71">
        <v>0</v>
      </c>
      <c r="K10" s="71">
        <v>0</v>
      </c>
      <c r="L10" s="71">
        <v>0</v>
      </c>
      <c r="M10" s="71"/>
      <c r="N10" s="71">
        <v>0</v>
      </c>
      <c r="O10" s="71">
        <v>0</v>
      </c>
      <c r="P10" s="71">
        <v>0</v>
      </c>
      <c r="Q10" s="71"/>
      <c r="R10" s="71">
        <v>0</v>
      </c>
      <c r="S10" s="71">
        <v>0</v>
      </c>
      <c r="T10" s="71">
        <v>0</v>
      </c>
      <c r="U10" s="71"/>
      <c r="V10" s="71">
        <v>0</v>
      </c>
      <c r="W10" s="71">
        <v>0</v>
      </c>
      <c r="X10" s="71">
        <v>0</v>
      </c>
      <c r="Y10" s="71"/>
      <c r="Z10" s="71">
        <v>0</v>
      </c>
      <c r="AA10" s="71">
        <v>0</v>
      </c>
      <c r="AB10" s="71">
        <v>0</v>
      </c>
      <c r="AC10" s="8"/>
    </row>
    <row r="11" spans="1:29" x14ac:dyDescent="0.25">
      <c r="A11" s="27">
        <v>12</v>
      </c>
      <c r="B11" s="71">
        <f t="shared" si="0"/>
        <v>57858</v>
      </c>
      <c r="C11" s="71">
        <f t="shared" si="0"/>
        <v>28824</v>
      </c>
      <c r="D11" s="71">
        <f t="shared" si="1"/>
        <v>29034</v>
      </c>
      <c r="E11" s="71"/>
      <c r="F11" s="71">
        <v>57662</v>
      </c>
      <c r="G11" s="71">
        <v>28730</v>
      </c>
      <c r="H11" s="71">
        <v>28932</v>
      </c>
      <c r="I11" s="71"/>
      <c r="J11" s="71">
        <v>196</v>
      </c>
      <c r="K11" s="71">
        <v>94</v>
      </c>
      <c r="L11" s="71">
        <v>102</v>
      </c>
      <c r="M11" s="71"/>
      <c r="N11" s="71">
        <v>0</v>
      </c>
      <c r="O11" s="71">
        <v>0</v>
      </c>
      <c r="P11" s="71">
        <v>0</v>
      </c>
      <c r="Q11" s="71"/>
      <c r="R11" s="71">
        <v>0</v>
      </c>
      <c r="S11" s="71">
        <v>0</v>
      </c>
      <c r="T11" s="71">
        <v>0</v>
      </c>
      <c r="U11" s="71"/>
      <c r="V11" s="71">
        <v>0</v>
      </c>
      <c r="W11" s="71">
        <v>0</v>
      </c>
      <c r="X11" s="71">
        <v>0</v>
      </c>
      <c r="Y11" s="71"/>
      <c r="Z11" s="71">
        <v>0</v>
      </c>
      <c r="AA11" s="71">
        <v>0</v>
      </c>
      <c r="AB11" s="71">
        <v>0</v>
      </c>
      <c r="AC11" s="8"/>
    </row>
    <row r="12" spans="1:29" x14ac:dyDescent="0.25">
      <c r="A12" s="27">
        <v>13</v>
      </c>
      <c r="B12" s="71">
        <f t="shared" si="0"/>
        <v>66038</v>
      </c>
      <c r="C12" s="71">
        <f t="shared" si="0"/>
        <v>33255</v>
      </c>
      <c r="D12" s="71">
        <f t="shared" si="1"/>
        <v>32783</v>
      </c>
      <c r="E12" s="71"/>
      <c r="F12" s="71">
        <v>20384</v>
      </c>
      <c r="G12" s="71">
        <v>10967</v>
      </c>
      <c r="H12" s="71">
        <v>9417</v>
      </c>
      <c r="I12" s="71"/>
      <c r="J12" s="71">
        <v>45496</v>
      </c>
      <c r="K12" s="71">
        <v>22223</v>
      </c>
      <c r="L12" s="71">
        <v>23273</v>
      </c>
      <c r="M12" s="71"/>
      <c r="N12" s="71">
        <v>158</v>
      </c>
      <c r="O12" s="71">
        <v>65</v>
      </c>
      <c r="P12" s="71">
        <v>93</v>
      </c>
      <c r="Q12" s="71"/>
      <c r="R12" s="71">
        <v>0</v>
      </c>
      <c r="S12" s="71">
        <v>0</v>
      </c>
      <c r="T12" s="71">
        <v>0</v>
      </c>
      <c r="U12" s="71"/>
      <c r="V12" s="71">
        <v>0</v>
      </c>
      <c r="W12" s="71">
        <v>0</v>
      </c>
      <c r="X12" s="71">
        <v>0</v>
      </c>
      <c r="Y12" s="71"/>
      <c r="Z12" s="71">
        <v>0</v>
      </c>
      <c r="AA12" s="71">
        <v>0</v>
      </c>
      <c r="AB12" s="71">
        <v>0</v>
      </c>
      <c r="AC12" s="8"/>
    </row>
    <row r="13" spans="1:29" x14ac:dyDescent="0.25">
      <c r="A13" s="27">
        <v>14</v>
      </c>
      <c r="B13" s="71">
        <f t="shared" si="0"/>
        <v>63528</v>
      </c>
      <c r="C13" s="71">
        <f t="shared" si="0"/>
        <v>32111</v>
      </c>
      <c r="D13" s="71">
        <f t="shared" si="1"/>
        <v>31417</v>
      </c>
      <c r="E13" s="71"/>
      <c r="F13" s="71">
        <v>6040</v>
      </c>
      <c r="G13" s="71">
        <v>3587</v>
      </c>
      <c r="H13" s="71">
        <v>2453</v>
      </c>
      <c r="I13" s="71"/>
      <c r="J13" s="71">
        <v>20992</v>
      </c>
      <c r="K13" s="71">
        <v>10790</v>
      </c>
      <c r="L13" s="71">
        <v>10202</v>
      </c>
      <c r="M13" s="71"/>
      <c r="N13" s="71">
        <v>36298</v>
      </c>
      <c r="O13" s="71">
        <v>17653</v>
      </c>
      <c r="P13" s="71">
        <v>18645</v>
      </c>
      <c r="Q13" s="71"/>
      <c r="R13" s="71">
        <v>198</v>
      </c>
      <c r="S13" s="71">
        <v>81</v>
      </c>
      <c r="T13" s="71">
        <v>117</v>
      </c>
      <c r="U13" s="71"/>
      <c r="V13" s="71">
        <v>0</v>
      </c>
      <c r="W13" s="71">
        <v>0</v>
      </c>
      <c r="X13" s="71">
        <v>0</v>
      </c>
      <c r="Y13" s="71"/>
      <c r="Z13" s="71">
        <v>0</v>
      </c>
      <c r="AA13" s="71">
        <v>0</v>
      </c>
      <c r="AB13" s="71">
        <v>0</v>
      </c>
      <c r="AC13" s="8"/>
    </row>
    <row r="14" spans="1:29" x14ac:dyDescent="0.25">
      <c r="A14" s="27">
        <v>15</v>
      </c>
      <c r="B14" s="71">
        <f t="shared" si="0"/>
        <v>62569</v>
      </c>
      <c r="C14" s="71">
        <f t="shared" si="0"/>
        <v>31189</v>
      </c>
      <c r="D14" s="71">
        <f t="shared" si="1"/>
        <v>31380</v>
      </c>
      <c r="E14" s="71"/>
      <c r="F14" s="71">
        <v>1616</v>
      </c>
      <c r="G14" s="71">
        <v>918</v>
      </c>
      <c r="H14" s="71">
        <v>698</v>
      </c>
      <c r="I14" s="71"/>
      <c r="J14" s="71">
        <v>4758</v>
      </c>
      <c r="K14" s="71">
        <v>2691</v>
      </c>
      <c r="L14" s="71">
        <v>2067</v>
      </c>
      <c r="M14" s="71"/>
      <c r="N14" s="71">
        <v>20065</v>
      </c>
      <c r="O14" s="71">
        <v>10171</v>
      </c>
      <c r="P14" s="71">
        <v>9894</v>
      </c>
      <c r="Q14" s="71"/>
      <c r="R14" s="71">
        <v>35735</v>
      </c>
      <c r="S14" s="71">
        <v>17258</v>
      </c>
      <c r="T14" s="71">
        <v>18477</v>
      </c>
      <c r="U14" s="71"/>
      <c r="V14" s="71">
        <v>395</v>
      </c>
      <c r="W14" s="71">
        <v>151</v>
      </c>
      <c r="X14" s="71">
        <v>244</v>
      </c>
      <c r="Y14" s="71"/>
      <c r="Z14" s="71">
        <v>0</v>
      </c>
      <c r="AA14" s="71">
        <v>0</v>
      </c>
      <c r="AB14" s="71">
        <v>0</v>
      </c>
      <c r="AC14" s="8"/>
    </row>
    <row r="15" spans="1:29" x14ac:dyDescent="0.25">
      <c r="A15" s="27">
        <v>16</v>
      </c>
      <c r="B15" s="71">
        <f t="shared" si="0"/>
        <v>60133</v>
      </c>
      <c r="C15" s="71">
        <f t="shared" si="0"/>
        <v>29660</v>
      </c>
      <c r="D15" s="71">
        <f t="shared" si="1"/>
        <v>30473</v>
      </c>
      <c r="E15" s="71"/>
      <c r="F15" s="71">
        <v>612</v>
      </c>
      <c r="G15" s="71">
        <v>366</v>
      </c>
      <c r="H15" s="71">
        <v>246</v>
      </c>
      <c r="I15" s="71"/>
      <c r="J15" s="71">
        <v>1365</v>
      </c>
      <c r="K15" s="71">
        <v>800</v>
      </c>
      <c r="L15" s="71">
        <v>565</v>
      </c>
      <c r="M15" s="71"/>
      <c r="N15" s="71">
        <v>4490</v>
      </c>
      <c r="O15" s="71">
        <v>2585</v>
      </c>
      <c r="P15" s="71">
        <v>1905</v>
      </c>
      <c r="Q15" s="71"/>
      <c r="R15" s="71">
        <v>21036</v>
      </c>
      <c r="S15" s="71">
        <v>10713</v>
      </c>
      <c r="T15" s="71">
        <v>10323</v>
      </c>
      <c r="U15" s="71"/>
      <c r="V15" s="71">
        <v>32454</v>
      </c>
      <c r="W15" s="71">
        <v>15124</v>
      </c>
      <c r="X15" s="71">
        <v>17330</v>
      </c>
      <c r="Y15" s="71"/>
      <c r="Z15" s="71">
        <v>176</v>
      </c>
      <c r="AA15" s="71">
        <v>72</v>
      </c>
      <c r="AB15" s="71">
        <v>104</v>
      </c>
      <c r="AC15" s="8"/>
    </row>
    <row r="16" spans="1:29" x14ac:dyDescent="0.25">
      <c r="A16" s="27">
        <v>17</v>
      </c>
      <c r="B16" s="71">
        <f t="shared" si="0"/>
        <v>35979</v>
      </c>
      <c r="C16" s="71">
        <f t="shared" si="0"/>
        <v>18159</v>
      </c>
      <c r="D16" s="71">
        <f t="shared" si="1"/>
        <v>17820</v>
      </c>
      <c r="E16" s="71"/>
      <c r="F16" s="71">
        <v>271</v>
      </c>
      <c r="G16" s="71">
        <v>156</v>
      </c>
      <c r="H16" s="71">
        <v>115</v>
      </c>
      <c r="I16" s="71"/>
      <c r="J16" s="71">
        <v>481</v>
      </c>
      <c r="K16" s="71">
        <v>275</v>
      </c>
      <c r="L16" s="71">
        <v>206</v>
      </c>
      <c r="M16" s="71"/>
      <c r="N16" s="71">
        <v>1385</v>
      </c>
      <c r="O16" s="71">
        <v>791</v>
      </c>
      <c r="P16" s="71">
        <v>594</v>
      </c>
      <c r="Q16" s="71"/>
      <c r="R16" s="71">
        <v>5830</v>
      </c>
      <c r="S16" s="71">
        <v>3281</v>
      </c>
      <c r="T16" s="71">
        <v>2549</v>
      </c>
      <c r="U16" s="71"/>
      <c r="V16" s="71">
        <v>17932</v>
      </c>
      <c r="W16" s="71">
        <v>8926</v>
      </c>
      <c r="X16" s="71">
        <v>9006</v>
      </c>
      <c r="Y16" s="71"/>
      <c r="Z16" s="71">
        <v>10080</v>
      </c>
      <c r="AA16" s="71">
        <v>4730</v>
      </c>
      <c r="AB16" s="71">
        <v>5350</v>
      </c>
      <c r="AC16" s="8"/>
    </row>
    <row r="17" spans="1:16384" s="8" customFormat="1" x14ac:dyDescent="0.25">
      <c r="A17" s="27">
        <v>18</v>
      </c>
      <c r="B17" s="71">
        <f t="shared" si="0"/>
        <v>11931</v>
      </c>
      <c r="C17" s="71">
        <f t="shared" si="0"/>
        <v>6256</v>
      </c>
      <c r="D17" s="71">
        <f t="shared" si="1"/>
        <v>5675</v>
      </c>
      <c r="E17" s="71"/>
      <c r="F17" s="71">
        <v>154</v>
      </c>
      <c r="G17" s="71">
        <v>98</v>
      </c>
      <c r="H17" s="71">
        <v>56</v>
      </c>
      <c r="I17" s="71"/>
      <c r="J17" s="71">
        <v>226</v>
      </c>
      <c r="K17" s="71">
        <v>135</v>
      </c>
      <c r="L17" s="71">
        <v>91</v>
      </c>
      <c r="M17" s="71"/>
      <c r="N17" s="71">
        <v>415</v>
      </c>
      <c r="O17" s="71">
        <v>248</v>
      </c>
      <c r="P17" s="71">
        <v>167</v>
      </c>
      <c r="Q17" s="71"/>
      <c r="R17" s="71">
        <v>2315</v>
      </c>
      <c r="S17" s="71">
        <v>1210</v>
      </c>
      <c r="T17" s="71">
        <v>1105</v>
      </c>
      <c r="U17" s="71"/>
      <c r="V17" s="71">
        <v>3739</v>
      </c>
      <c r="W17" s="71">
        <v>2050</v>
      </c>
      <c r="X17" s="71">
        <v>1689</v>
      </c>
      <c r="Y17" s="71"/>
      <c r="Z17" s="71">
        <v>5082</v>
      </c>
      <c r="AA17" s="71">
        <v>2515</v>
      </c>
      <c r="AB17" s="71">
        <v>2567</v>
      </c>
    </row>
    <row r="18" spans="1:16384" s="8" customFormat="1" x14ac:dyDescent="0.25">
      <c r="A18" s="27">
        <v>19</v>
      </c>
      <c r="B18" s="71">
        <f t="shared" si="0"/>
        <v>4200</v>
      </c>
      <c r="C18" s="71">
        <f t="shared" si="0"/>
        <v>2232</v>
      </c>
      <c r="D18" s="71">
        <f t="shared" si="1"/>
        <v>1968</v>
      </c>
      <c r="E18" s="71"/>
      <c r="F18" s="71">
        <v>81</v>
      </c>
      <c r="G18" s="71">
        <v>51</v>
      </c>
      <c r="H18" s="71">
        <v>30</v>
      </c>
      <c r="I18" s="71"/>
      <c r="J18" s="71">
        <v>147</v>
      </c>
      <c r="K18" s="71">
        <v>88</v>
      </c>
      <c r="L18" s="71">
        <v>59</v>
      </c>
      <c r="M18" s="71"/>
      <c r="N18" s="71">
        <v>244</v>
      </c>
      <c r="O18" s="71">
        <v>137</v>
      </c>
      <c r="P18" s="71">
        <v>107</v>
      </c>
      <c r="Q18" s="71"/>
      <c r="R18" s="71">
        <v>1356</v>
      </c>
      <c r="S18" s="71">
        <v>665</v>
      </c>
      <c r="T18" s="71">
        <v>691</v>
      </c>
      <c r="U18" s="71"/>
      <c r="V18" s="71">
        <v>1411</v>
      </c>
      <c r="W18" s="71">
        <v>758</v>
      </c>
      <c r="X18" s="71">
        <v>653</v>
      </c>
      <c r="Y18" s="71"/>
      <c r="Z18" s="71">
        <v>961</v>
      </c>
      <c r="AA18" s="71">
        <v>533</v>
      </c>
      <c r="AB18" s="71">
        <v>428</v>
      </c>
    </row>
    <row r="19" spans="1:16384" s="8" customFormat="1" x14ac:dyDescent="0.25">
      <c r="A19" s="27">
        <v>20</v>
      </c>
      <c r="B19" s="71">
        <f t="shared" si="0"/>
        <v>2609</v>
      </c>
      <c r="C19" s="71">
        <f t="shared" si="0"/>
        <v>1333</v>
      </c>
      <c r="D19" s="71">
        <f t="shared" si="1"/>
        <v>1276</v>
      </c>
      <c r="E19" s="71"/>
      <c r="F19" s="71">
        <v>71</v>
      </c>
      <c r="G19" s="71">
        <v>45</v>
      </c>
      <c r="H19" s="71">
        <v>26</v>
      </c>
      <c r="I19" s="71"/>
      <c r="J19" s="71">
        <v>127</v>
      </c>
      <c r="K19" s="71">
        <v>75</v>
      </c>
      <c r="L19" s="71">
        <v>52</v>
      </c>
      <c r="M19" s="71"/>
      <c r="N19" s="71">
        <v>160</v>
      </c>
      <c r="O19" s="71">
        <v>96</v>
      </c>
      <c r="P19" s="71">
        <v>64</v>
      </c>
      <c r="Q19" s="71"/>
      <c r="R19" s="71">
        <v>941</v>
      </c>
      <c r="S19" s="71">
        <v>474</v>
      </c>
      <c r="T19" s="71">
        <v>467</v>
      </c>
      <c r="U19" s="71"/>
      <c r="V19" s="71">
        <v>787</v>
      </c>
      <c r="W19" s="71">
        <v>390</v>
      </c>
      <c r="X19" s="71">
        <v>397</v>
      </c>
      <c r="Y19" s="71"/>
      <c r="Z19" s="71">
        <v>523</v>
      </c>
      <c r="AA19" s="71">
        <v>253</v>
      </c>
      <c r="AB19" s="71">
        <v>270</v>
      </c>
    </row>
    <row r="20" spans="1:16384" s="8" customFormat="1" x14ac:dyDescent="0.25">
      <c r="A20" s="27">
        <v>21</v>
      </c>
      <c r="B20" s="71">
        <f t="shared" si="0"/>
        <v>2027</v>
      </c>
      <c r="C20" s="71">
        <f t="shared" si="0"/>
        <v>995</v>
      </c>
      <c r="D20" s="71">
        <f t="shared" si="1"/>
        <v>1032</v>
      </c>
      <c r="E20" s="71"/>
      <c r="F20" s="71">
        <v>70</v>
      </c>
      <c r="G20" s="71">
        <v>38</v>
      </c>
      <c r="H20" s="71">
        <v>32</v>
      </c>
      <c r="I20" s="71"/>
      <c r="J20" s="71">
        <v>108</v>
      </c>
      <c r="K20" s="71">
        <v>61</v>
      </c>
      <c r="L20" s="71">
        <v>47</v>
      </c>
      <c r="M20" s="71"/>
      <c r="N20" s="71">
        <v>122</v>
      </c>
      <c r="O20" s="71">
        <v>66</v>
      </c>
      <c r="P20" s="71">
        <v>56</v>
      </c>
      <c r="Q20" s="71"/>
      <c r="R20" s="71">
        <v>792</v>
      </c>
      <c r="S20" s="71">
        <v>400</v>
      </c>
      <c r="T20" s="71">
        <v>392</v>
      </c>
      <c r="U20" s="71"/>
      <c r="V20" s="71">
        <v>581</v>
      </c>
      <c r="W20" s="71">
        <v>265</v>
      </c>
      <c r="X20" s="71">
        <v>316</v>
      </c>
      <c r="Y20" s="71"/>
      <c r="Z20" s="71">
        <v>354</v>
      </c>
      <c r="AA20" s="71">
        <v>165</v>
      </c>
      <c r="AB20" s="71">
        <v>189</v>
      </c>
    </row>
    <row r="21" spans="1:16384" s="8" customFormat="1" x14ac:dyDescent="0.25">
      <c r="A21" s="27">
        <v>22</v>
      </c>
      <c r="B21" s="71">
        <f t="shared" si="0"/>
        <v>1586</v>
      </c>
      <c r="C21" s="71">
        <f t="shared" si="0"/>
        <v>797</v>
      </c>
      <c r="D21" s="71">
        <f t="shared" si="1"/>
        <v>789</v>
      </c>
      <c r="E21" s="71"/>
      <c r="F21" s="71">
        <v>55</v>
      </c>
      <c r="G21" s="71">
        <v>36</v>
      </c>
      <c r="H21" s="71">
        <v>19</v>
      </c>
      <c r="I21" s="71"/>
      <c r="J21" s="71">
        <v>104</v>
      </c>
      <c r="K21" s="71">
        <v>65</v>
      </c>
      <c r="L21" s="71">
        <v>39</v>
      </c>
      <c r="M21" s="71"/>
      <c r="N21" s="71">
        <v>87</v>
      </c>
      <c r="O21" s="71">
        <v>54</v>
      </c>
      <c r="P21" s="71">
        <v>33</v>
      </c>
      <c r="Q21" s="71"/>
      <c r="R21" s="71">
        <v>625</v>
      </c>
      <c r="S21" s="71">
        <v>303</v>
      </c>
      <c r="T21" s="71">
        <v>322</v>
      </c>
      <c r="U21" s="71"/>
      <c r="V21" s="71">
        <v>416</v>
      </c>
      <c r="W21" s="71">
        <v>196</v>
      </c>
      <c r="X21" s="71">
        <v>220</v>
      </c>
      <c r="Y21" s="71"/>
      <c r="Z21" s="71">
        <v>299</v>
      </c>
      <c r="AA21" s="71">
        <v>143</v>
      </c>
      <c r="AB21" s="71">
        <v>156</v>
      </c>
    </row>
    <row r="22" spans="1:16384" s="8" customFormat="1" x14ac:dyDescent="0.25">
      <c r="A22" s="27">
        <v>23</v>
      </c>
      <c r="B22" s="71">
        <f t="shared" si="0"/>
        <v>1527</v>
      </c>
      <c r="C22" s="71">
        <f t="shared" si="0"/>
        <v>736</v>
      </c>
      <c r="D22" s="71">
        <f t="shared" si="1"/>
        <v>791</v>
      </c>
      <c r="E22" s="71"/>
      <c r="F22" s="71">
        <v>68</v>
      </c>
      <c r="G22" s="71">
        <v>35</v>
      </c>
      <c r="H22" s="71">
        <v>33</v>
      </c>
      <c r="I22" s="71"/>
      <c r="J22" s="71">
        <v>103</v>
      </c>
      <c r="K22" s="71">
        <v>60</v>
      </c>
      <c r="L22" s="71">
        <v>43</v>
      </c>
      <c r="M22" s="71"/>
      <c r="N22" s="71">
        <v>98</v>
      </c>
      <c r="O22" s="71">
        <v>64</v>
      </c>
      <c r="P22" s="71">
        <v>34</v>
      </c>
      <c r="Q22" s="71"/>
      <c r="R22" s="71">
        <v>602</v>
      </c>
      <c r="S22" s="71">
        <v>285</v>
      </c>
      <c r="T22" s="71">
        <v>317</v>
      </c>
      <c r="U22" s="71"/>
      <c r="V22" s="71">
        <v>395</v>
      </c>
      <c r="W22" s="71">
        <v>182</v>
      </c>
      <c r="X22" s="71">
        <v>213</v>
      </c>
      <c r="Y22" s="71"/>
      <c r="Z22" s="71">
        <v>261</v>
      </c>
      <c r="AA22" s="71">
        <v>110</v>
      </c>
      <c r="AB22" s="71">
        <v>151</v>
      </c>
    </row>
    <row r="23" spans="1:16384" s="8" customFormat="1" x14ac:dyDescent="0.25">
      <c r="A23" s="27">
        <v>24</v>
      </c>
      <c r="B23" s="71">
        <f t="shared" si="0"/>
        <v>1381</v>
      </c>
      <c r="C23" s="71">
        <f t="shared" si="0"/>
        <v>670</v>
      </c>
      <c r="D23" s="71">
        <f t="shared" si="1"/>
        <v>711</v>
      </c>
      <c r="E23" s="71"/>
      <c r="F23" s="71">
        <v>53</v>
      </c>
      <c r="G23" s="71">
        <v>29</v>
      </c>
      <c r="H23" s="71">
        <v>24</v>
      </c>
      <c r="I23" s="71"/>
      <c r="J23" s="71">
        <v>93</v>
      </c>
      <c r="K23" s="71">
        <v>58</v>
      </c>
      <c r="L23" s="71">
        <v>35</v>
      </c>
      <c r="M23" s="71"/>
      <c r="N23" s="71">
        <v>106</v>
      </c>
      <c r="O23" s="71">
        <v>61</v>
      </c>
      <c r="P23" s="71">
        <v>45</v>
      </c>
      <c r="Q23" s="71"/>
      <c r="R23" s="71">
        <v>530</v>
      </c>
      <c r="S23" s="71">
        <v>240</v>
      </c>
      <c r="T23" s="71">
        <v>290</v>
      </c>
      <c r="U23" s="71"/>
      <c r="V23" s="71">
        <v>390</v>
      </c>
      <c r="W23" s="71">
        <v>187</v>
      </c>
      <c r="X23" s="71">
        <v>203</v>
      </c>
      <c r="Y23" s="71"/>
      <c r="Z23" s="71">
        <v>209</v>
      </c>
      <c r="AA23" s="71">
        <v>95</v>
      </c>
      <c r="AB23" s="71">
        <v>114</v>
      </c>
    </row>
    <row r="24" spans="1:16384" s="8" customFormat="1" x14ac:dyDescent="0.25">
      <c r="A24" s="27" t="s">
        <v>356</v>
      </c>
      <c r="B24" s="71">
        <f t="shared" si="0"/>
        <v>5349</v>
      </c>
      <c r="C24" s="71">
        <f t="shared" si="0"/>
        <v>2371</v>
      </c>
      <c r="D24" s="71">
        <f t="shared" si="1"/>
        <v>2978</v>
      </c>
      <c r="E24" s="71"/>
      <c r="F24" s="71">
        <v>245</v>
      </c>
      <c r="G24" s="71">
        <v>135</v>
      </c>
      <c r="H24" s="71">
        <v>110</v>
      </c>
      <c r="I24" s="71"/>
      <c r="J24" s="71">
        <v>417</v>
      </c>
      <c r="K24" s="71">
        <v>212</v>
      </c>
      <c r="L24" s="71">
        <v>205</v>
      </c>
      <c r="M24" s="71"/>
      <c r="N24" s="71">
        <v>443</v>
      </c>
      <c r="O24" s="71">
        <v>216</v>
      </c>
      <c r="P24" s="71">
        <v>227</v>
      </c>
      <c r="Q24" s="71"/>
      <c r="R24" s="71">
        <v>2105</v>
      </c>
      <c r="S24" s="71">
        <v>941</v>
      </c>
      <c r="T24" s="71">
        <v>1164</v>
      </c>
      <c r="U24" s="71"/>
      <c r="V24" s="71">
        <v>1380</v>
      </c>
      <c r="W24" s="71">
        <v>580</v>
      </c>
      <c r="X24" s="71">
        <v>800</v>
      </c>
      <c r="Y24" s="71"/>
      <c r="Z24" s="71">
        <v>759</v>
      </c>
      <c r="AA24" s="71">
        <v>287</v>
      </c>
      <c r="AB24" s="71">
        <v>472</v>
      </c>
    </row>
    <row r="25" spans="1:16384" s="8" customFormat="1" x14ac:dyDescent="0.25">
      <c r="A25" s="27" t="s">
        <v>357</v>
      </c>
      <c r="B25" s="71">
        <f t="shared" si="0"/>
        <v>4043</v>
      </c>
      <c r="C25" s="71">
        <f t="shared" si="0"/>
        <v>1473</v>
      </c>
      <c r="D25" s="71">
        <f t="shared" si="1"/>
        <v>2570</v>
      </c>
      <c r="E25" s="71"/>
      <c r="F25" s="71">
        <v>235</v>
      </c>
      <c r="G25" s="71">
        <v>96</v>
      </c>
      <c r="H25" s="71">
        <v>139</v>
      </c>
      <c r="I25" s="71"/>
      <c r="J25" s="71">
        <v>300</v>
      </c>
      <c r="K25" s="71">
        <v>126</v>
      </c>
      <c r="L25" s="71">
        <v>174</v>
      </c>
      <c r="M25" s="71"/>
      <c r="N25" s="71">
        <v>336</v>
      </c>
      <c r="O25" s="71">
        <v>132</v>
      </c>
      <c r="P25" s="71">
        <v>204</v>
      </c>
      <c r="Q25" s="71"/>
      <c r="R25" s="71">
        <v>1637</v>
      </c>
      <c r="S25" s="71">
        <v>609</v>
      </c>
      <c r="T25" s="71">
        <v>1028</v>
      </c>
      <c r="U25" s="71"/>
      <c r="V25" s="71">
        <v>1029</v>
      </c>
      <c r="W25" s="71">
        <v>351</v>
      </c>
      <c r="X25" s="71">
        <v>678</v>
      </c>
      <c r="Y25" s="71"/>
      <c r="Z25" s="71">
        <v>506</v>
      </c>
      <c r="AA25" s="71">
        <v>159</v>
      </c>
      <c r="AB25" s="71">
        <v>347</v>
      </c>
    </row>
    <row r="26" spans="1:16384" s="8" customFormat="1" x14ac:dyDescent="0.25">
      <c r="A26" s="27" t="s">
        <v>358</v>
      </c>
      <c r="B26" s="71">
        <f t="shared" si="0"/>
        <v>3317</v>
      </c>
      <c r="C26" s="71">
        <f t="shared" si="0"/>
        <v>1018</v>
      </c>
      <c r="D26" s="71">
        <f t="shared" si="1"/>
        <v>2299</v>
      </c>
      <c r="E26" s="71"/>
      <c r="F26" s="71">
        <v>169</v>
      </c>
      <c r="G26" s="71">
        <v>54</v>
      </c>
      <c r="H26" s="71">
        <v>115</v>
      </c>
      <c r="I26" s="71"/>
      <c r="J26" s="71">
        <v>218</v>
      </c>
      <c r="K26" s="71">
        <v>76</v>
      </c>
      <c r="L26" s="71">
        <v>142</v>
      </c>
      <c r="M26" s="71"/>
      <c r="N26" s="71">
        <v>229</v>
      </c>
      <c r="O26" s="71">
        <v>82</v>
      </c>
      <c r="P26" s="71">
        <v>147</v>
      </c>
      <c r="Q26" s="71"/>
      <c r="R26" s="71">
        <v>1380</v>
      </c>
      <c r="S26" s="71">
        <v>427</v>
      </c>
      <c r="T26" s="71">
        <v>953</v>
      </c>
      <c r="U26" s="71"/>
      <c r="V26" s="71">
        <v>936</v>
      </c>
      <c r="W26" s="71">
        <v>268</v>
      </c>
      <c r="X26" s="71">
        <v>668</v>
      </c>
      <c r="Y26" s="71"/>
      <c r="Z26" s="71">
        <v>385</v>
      </c>
      <c r="AA26" s="71">
        <v>111</v>
      </c>
      <c r="AB26" s="71">
        <v>274</v>
      </c>
    </row>
    <row r="27" spans="1:16384" s="8" customFormat="1" x14ac:dyDescent="0.25">
      <c r="A27" s="27" t="s">
        <v>359</v>
      </c>
      <c r="B27" s="71">
        <f t="shared" si="0"/>
        <v>2060</v>
      </c>
      <c r="C27" s="71">
        <f t="shared" si="0"/>
        <v>576</v>
      </c>
      <c r="D27" s="71">
        <f t="shared" si="1"/>
        <v>1484</v>
      </c>
      <c r="E27" s="71"/>
      <c r="F27" s="71">
        <v>111</v>
      </c>
      <c r="G27" s="71">
        <v>32</v>
      </c>
      <c r="H27" s="71">
        <v>79</v>
      </c>
      <c r="I27" s="71"/>
      <c r="J27" s="71">
        <v>135</v>
      </c>
      <c r="K27" s="71">
        <v>31</v>
      </c>
      <c r="L27" s="71">
        <v>104</v>
      </c>
      <c r="M27" s="71"/>
      <c r="N27" s="71">
        <v>168</v>
      </c>
      <c r="O27" s="71">
        <v>41</v>
      </c>
      <c r="P27" s="71">
        <v>127</v>
      </c>
      <c r="Q27" s="71"/>
      <c r="R27" s="71">
        <v>806</v>
      </c>
      <c r="S27" s="71">
        <v>233</v>
      </c>
      <c r="T27" s="71">
        <v>573</v>
      </c>
      <c r="U27" s="71"/>
      <c r="V27" s="71">
        <v>554</v>
      </c>
      <c r="W27" s="71">
        <v>162</v>
      </c>
      <c r="X27" s="71">
        <v>392</v>
      </c>
      <c r="Y27" s="71"/>
      <c r="Z27" s="71">
        <v>286</v>
      </c>
      <c r="AA27" s="71">
        <v>77</v>
      </c>
      <c r="AB27" s="71">
        <v>209</v>
      </c>
    </row>
    <row r="28" spans="1:16384" s="8" customFormat="1" x14ac:dyDescent="0.25">
      <c r="A28" s="27" t="s">
        <v>360</v>
      </c>
      <c r="B28" s="71">
        <f t="shared" si="0"/>
        <v>1032</v>
      </c>
      <c r="C28" s="71">
        <f t="shared" si="0"/>
        <v>273</v>
      </c>
      <c r="D28" s="71">
        <f t="shared" si="1"/>
        <v>759</v>
      </c>
      <c r="E28" s="71"/>
      <c r="F28" s="71">
        <v>66</v>
      </c>
      <c r="G28" s="71">
        <v>16</v>
      </c>
      <c r="H28" s="71">
        <v>50</v>
      </c>
      <c r="I28" s="71"/>
      <c r="J28" s="71">
        <v>70</v>
      </c>
      <c r="K28" s="71">
        <v>12</v>
      </c>
      <c r="L28" s="71">
        <v>58</v>
      </c>
      <c r="M28" s="71"/>
      <c r="N28" s="71">
        <v>98</v>
      </c>
      <c r="O28" s="71">
        <v>22</v>
      </c>
      <c r="P28" s="71">
        <v>76</v>
      </c>
      <c r="Q28" s="71"/>
      <c r="R28" s="71">
        <v>407</v>
      </c>
      <c r="S28" s="71">
        <v>126</v>
      </c>
      <c r="T28" s="71">
        <v>281</v>
      </c>
      <c r="U28" s="71"/>
      <c r="V28" s="71">
        <v>265</v>
      </c>
      <c r="W28" s="71">
        <v>63</v>
      </c>
      <c r="X28" s="71">
        <v>202</v>
      </c>
      <c r="Y28" s="71"/>
      <c r="Z28" s="71">
        <v>126</v>
      </c>
      <c r="AA28" s="71">
        <v>34</v>
      </c>
      <c r="AB28" s="71">
        <v>92</v>
      </c>
    </row>
    <row r="29" spans="1:16384" s="8" customFormat="1" ht="13.5" thickBot="1" x14ac:dyDescent="0.3">
      <c r="A29" s="27" t="s">
        <v>361</v>
      </c>
      <c r="B29" s="71">
        <f t="shared" si="0"/>
        <v>757</v>
      </c>
      <c r="C29" s="71">
        <f t="shared" si="0"/>
        <v>223</v>
      </c>
      <c r="D29" s="71">
        <f t="shared" si="1"/>
        <v>534</v>
      </c>
      <c r="E29" s="71"/>
      <c r="F29" s="71">
        <v>41</v>
      </c>
      <c r="G29" s="71">
        <v>9</v>
      </c>
      <c r="H29" s="71">
        <v>32</v>
      </c>
      <c r="I29" s="71"/>
      <c r="J29" s="71">
        <v>58</v>
      </c>
      <c r="K29" s="71">
        <v>12</v>
      </c>
      <c r="L29" s="71">
        <v>46</v>
      </c>
      <c r="M29" s="71"/>
      <c r="N29" s="71">
        <v>67</v>
      </c>
      <c r="O29" s="71">
        <v>13</v>
      </c>
      <c r="P29" s="71">
        <v>54</v>
      </c>
      <c r="Q29" s="71"/>
      <c r="R29" s="71">
        <v>297</v>
      </c>
      <c r="S29" s="71">
        <v>91</v>
      </c>
      <c r="T29" s="71">
        <v>206</v>
      </c>
      <c r="U29" s="71"/>
      <c r="V29" s="71">
        <v>195</v>
      </c>
      <c r="W29" s="71">
        <v>56</v>
      </c>
      <c r="X29" s="71">
        <v>139</v>
      </c>
      <c r="Y29" s="71"/>
      <c r="Z29" s="71">
        <v>99</v>
      </c>
      <c r="AA29" s="71">
        <v>42</v>
      </c>
      <c r="AB29" s="71">
        <v>57</v>
      </c>
    </row>
    <row r="30" spans="1:16384" s="8" customFormat="1" ht="15" customHeight="1" x14ac:dyDescent="0.25">
      <c r="A30" s="61" t="s">
        <v>393</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0"/>
    </row>
    <row r="31" spans="1:16384" s="8" customFormat="1" ht="15" customHeight="1" x14ac:dyDescent="0.25">
      <c r="A31" s="55" t="s">
        <v>394</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446"/>
      <c r="FC31" s="446"/>
      <c r="FD31" s="446"/>
      <c r="FE31" s="446"/>
      <c r="FF31" s="446"/>
      <c r="FG31" s="446"/>
      <c r="FH31" s="446"/>
      <c r="FI31" s="446"/>
      <c r="FJ31" s="446"/>
      <c r="FK31" s="446"/>
      <c r="FL31" s="446"/>
      <c r="FM31" s="446"/>
      <c r="FN31" s="446"/>
      <c r="FO31" s="446"/>
      <c r="FP31" s="446"/>
      <c r="FQ31" s="446"/>
      <c r="FR31" s="446"/>
      <c r="FS31" s="446"/>
      <c r="FT31" s="446"/>
      <c r="FU31" s="446"/>
      <c r="FV31" s="446"/>
      <c r="FW31" s="446"/>
      <c r="FX31" s="446"/>
      <c r="FY31" s="446"/>
      <c r="FZ31" s="446"/>
      <c r="GA31" s="446"/>
      <c r="GB31" s="446"/>
      <c r="GC31" s="446"/>
      <c r="GD31" s="446"/>
      <c r="GE31" s="446"/>
      <c r="GF31" s="446"/>
      <c r="GG31" s="446"/>
      <c r="GH31" s="446"/>
      <c r="GI31" s="446"/>
      <c r="GJ31" s="446"/>
      <c r="GK31" s="446"/>
      <c r="GL31" s="446"/>
      <c r="GM31" s="446"/>
      <c r="GN31" s="446"/>
      <c r="GO31" s="446"/>
      <c r="GP31" s="446"/>
      <c r="GQ31" s="446"/>
      <c r="GR31" s="446"/>
      <c r="GS31" s="446"/>
      <c r="GT31" s="446"/>
      <c r="GU31" s="446"/>
      <c r="GV31" s="446"/>
      <c r="GW31" s="446"/>
      <c r="GX31" s="446"/>
      <c r="GY31" s="446"/>
      <c r="GZ31" s="446"/>
      <c r="HA31" s="446"/>
      <c r="HB31" s="446"/>
      <c r="HC31" s="446"/>
      <c r="HD31" s="446"/>
      <c r="HE31" s="446"/>
      <c r="HF31" s="446"/>
      <c r="HG31" s="446"/>
      <c r="HH31" s="446"/>
      <c r="HI31" s="446"/>
      <c r="HJ31" s="446"/>
      <c r="HK31" s="446"/>
      <c r="HL31" s="446"/>
      <c r="HM31" s="446"/>
      <c r="HN31" s="446"/>
      <c r="HO31" s="446"/>
      <c r="HP31" s="446"/>
      <c r="HQ31" s="446"/>
      <c r="HR31" s="446"/>
      <c r="HS31" s="446"/>
      <c r="HT31" s="446"/>
      <c r="HU31" s="446"/>
      <c r="HV31" s="446"/>
      <c r="HW31" s="446"/>
      <c r="HX31" s="446"/>
      <c r="HY31" s="446"/>
      <c r="HZ31" s="446"/>
      <c r="IA31" s="446"/>
      <c r="IB31" s="446"/>
      <c r="IC31" s="446"/>
      <c r="ID31" s="446"/>
      <c r="IE31" s="446"/>
      <c r="IF31" s="446"/>
      <c r="IG31" s="446"/>
      <c r="IH31" s="446"/>
      <c r="II31" s="446"/>
      <c r="IJ31" s="446"/>
      <c r="IK31" s="446"/>
      <c r="IL31" s="446"/>
      <c r="IM31" s="446"/>
      <c r="IN31" s="446"/>
      <c r="IO31" s="446"/>
      <c r="IP31" s="446"/>
      <c r="IQ31" s="446"/>
      <c r="IR31" s="446"/>
      <c r="IS31" s="446"/>
      <c r="IT31" s="446"/>
      <c r="IU31" s="446"/>
      <c r="IV31" s="446"/>
      <c r="IW31" s="446"/>
      <c r="IX31" s="446"/>
      <c r="IY31" s="446"/>
      <c r="IZ31" s="446"/>
      <c r="JA31" s="446"/>
      <c r="JB31" s="446"/>
      <c r="JC31" s="446"/>
      <c r="JD31" s="446"/>
      <c r="JE31" s="446"/>
      <c r="JF31" s="446"/>
      <c r="JG31" s="446"/>
      <c r="JH31" s="446"/>
      <c r="JI31" s="446"/>
      <c r="JJ31" s="446"/>
      <c r="JK31" s="446"/>
      <c r="JL31" s="446"/>
      <c r="JM31" s="446"/>
      <c r="JN31" s="446"/>
      <c r="JO31" s="446"/>
      <c r="JP31" s="446"/>
      <c r="JQ31" s="446"/>
      <c r="JR31" s="446"/>
      <c r="JS31" s="446"/>
      <c r="JT31" s="446"/>
      <c r="JU31" s="446"/>
      <c r="JV31" s="446"/>
      <c r="JW31" s="446"/>
      <c r="JX31" s="446"/>
      <c r="JY31" s="446"/>
      <c r="JZ31" s="446"/>
      <c r="KA31" s="446"/>
      <c r="KB31" s="446"/>
      <c r="KC31" s="446"/>
      <c r="KD31" s="446"/>
      <c r="KE31" s="446"/>
      <c r="KF31" s="446"/>
      <c r="KG31" s="446"/>
      <c r="KH31" s="446"/>
      <c r="KI31" s="446"/>
      <c r="KJ31" s="446"/>
      <c r="KK31" s="446"/>
      <c r="KL31" s="446"/>
      <c r="KM31" s="446"/>
      <c r="KN31" s="446"/>
      <c r="KO31" s="446"/>
      <c r="KP31" s="446"/>
      <c r="KQ31" s="446"/>
      <c r="KR31" s="446"/>
      <c r="KS31" s="446"/>
      <c r="KT31" s="446"/>
      <c r="KU31" s="446"/>
      <c r="KV31" s="446"/>
      <c r="KW31" s="446"/>
      <c r="KX31" s="446"/>
      <c r="KY31" s="446"/>
      <c r="KZ31" s="446"/>
      <c r="LA31" s="446"/>
      <c r="LB31" s="446"/>
      <c r="LC31" s="446"/>
      <c r="LD31" s="446"/>
      <c r="LE31" s="446"/>
      <c r="LF31" s="446"/>
      <c r="LG31" s="446"/>
      <c r="LH31" s="446"/>
      <c r="LI31" s="446"/>
      <c r="LJ31" s="446"/>
      <c r="LK31" s="446"/>
      <c r="LL31" s="446"/>
      <c r="LM31" s="446"/>
      <c r="LN31" s="446"/>
      <c r="LO31" s="446"/>
      <c r="LP31" s="446"/>
      <c r="LQ31" s="446"/>
      <c r="LR31" s="446"/>
      <c r="LS31" s="446"/>
      <c r="LT31" s="446"/>
      <c r="LU31" s="446"/>
      <c r="LV31" s="446"/>
      <c r="LW31" s="446"/>
      <c r="LX31" s="446"/>
      <c r="LY31" s="446"/>
      <c r="LZ31" s="446"/>
      <c r="MA31" s="446"/>
      <c r="MB31" s="446"/>
      <c r="MC31" s="446"/>
      <c r="MD31" s="446"/>
      <c r="ME31" s="446"/>
      <c r="MF31" s="446"/>
      <c r="MG31" s="446"/>
      <c r="MH31" s="446"/>
      <c r="MI31" s="446"/>
      <c r="MJ31" s="446"/>
      <c r="MK31" s="446"/>
      <c r="ML31" s="446"/>
      <c r="MM31" s="446"/>
      <c r="MN31" s="446"/>
      <c r="MO31" s="446"/>
      <c r="MP31" s="446"/>
      <c r="MQ31" s="446"/>
      <c r="MR31" s="446"/>
      <c r="MS31" s="446"/>
      <c r="MT31" s="446"/>
      <c r="MU31" s="446"/>
      <c r="MV31" s="446"/>
      <c r="MW31" s="446"/>
      <c r="MX31" s="446"/>
      <c r="MY31" s="446"/>
      <c r="MZ31" s="446"/>
      <c r="NA31" s="446"/>
      <c r="NB31" s="446"/>
      <c r="NC31" s="446"/>
      <c r="ND31" s="446"/>
      <c r="NE31" s="446"/>
      <c r="NF31" s="446"/>
      <c r="NG31" s="446"/>
      <c r="NH31" s="446"/>
      <c r="NI31" s="446"/>
      <c r="NJ31" s="446"/>
      <c r="NK31" s="446"/>
      <c r="NL31" s="446"/>
      <c r="NM31" s="446"/>
      <c r="NN31" s="446"/>
      <c r="NO31" s="446"/>
      <c r="NP31" s="446"/>
      <c r="NQ31" s="446"/>
      <c r="NR31" s="446"/>
      <c r="NS31" s="446"/>
      <c r="NT31" s="446"/>
      <c r="NU31" s="446"/>
      <c r="NV31" s="446"/>
      <c r="NW31" s="446"/>
      <c r="NX31" s="446"/>
      <c r="NY31" s="446"/>
      <c r="NZ31" s="446"/>
      <c r="OA31" s="446"/>
      <c r="OB31" s="446"/>
      <c r="OC31" s="446"/>
      <c r="OD31" s="446"/>
      <c r="OE31" s="446"/>
      <c r="OF31" s="446"/>
      <c r="OG31" s="446"/>
      <c r="OH31" s="446"/>
      <c r="OI31" s="446"/>
      <c r="OJ31" s="446"/>
      <c r="OK31" s="446"/>
      <c r="OL31" s="446"/>
      <c r="OM31" s="446"/>
      <c r="ON31" s="446"/>
      <c r="OO31" s="446"/>
      <c r="OP31" s="446"/>
      <c r="OQ31" s="446"/>
      <c r="OR31" s="446"/>
      <c r="OS31" s="446"/>
      <c r="OT31" s="446"/>
      <c r="OU31" s="446"/>
      <c r="OV31" s="446"/>
      <c r="OW31" s="446"/>
      <c r="OX31" s="446"/>
      <c r="OY31" s="446"/>
      <c r="OZ31" s="446"/>
      <c r="PA31" s="446"/>
      <c r="PB31" s="446"/>
      <c r="PC31" s="446"/>
      <c r="PD31" s="446"/>
      <c r="PE31" s="446"/>
      <c r="PF31" s="446"/>
      <c r="PG31" s="446"/>
      <c r="PH31" s="446"/>
      <c r="PI31" s="446"/>
      <c r="PJ31" s="446"/>
      <c r="PK31" s="446"/>
      <c r="PL31" s="446"/>
      <c r="PM31" s="446"/>
      <c r="PN31" s="446"/>
      <c r="PO31" s="446"/>
      <c r="PP31" s="446"/>
      <c r="PQ31" s="446"/>
      <c r="PR31" s="446"/>
      <c r="PS31" s="446"/>
      <c r="PT31" s="446"/>
      <c r="PU31" s="446"/>
      <c r="PV31" s="446"/>
      <c r="PW31" s="446"/>
      <c r="PX31" s="446"/>
      <c r="PY31" s="446"/>
      <c r="PZ31" s="446"/>
      <c r="QA31" s="446"/>
      <c r="QB31" s="446"/>
      <c r="QC31" s="446"/>
      <c r="QD31" s="446"/>
      <c r="QE31" s="446"/>
      <c r="QF31" s="446"/>
      <c r="QG31" s="446"/>
      <c r="QH31" s="446"/>
      <c r="QI31" s="446"/>
      <c r="QJ31" s="446"/>
      <c r="QK31" s="446"/>
      <c r="QL31" s="446"/>
      <c r="QM31" s="446"/>
      <c r="QN31" s="446"/>
      <c r="QO31" s="446"/>
      <c r="QP31" s="446"/>
      <c r="QQ31" s="446"/>
      <c r="QR31" s="446"/>
      <c r="QS31" s="446"/>
      <c r="QT31" s="446"/>
      <c r="QU31" s="446"/>
      <c r="QV31" s="446"/>
      <c r="QW31" s="446"/>
      <c r="QX31" s="446"/>
      <c r="QY31" s="446"/>
      <c r="QZ31" s="446"/>
      <c r="RA31" s="446"/>
      <c r="RB31" s="446"/>
      <c r="RC31" s="446"/>
      <c r="RD31" s="446"/>
      <c r="RE31" s="446"/>
      <c r="RF31" s="446"/>
      <c r="RG31" s="446"/>
      <c r="RH31" s="446"/>
      <c r="RI31" s="446"/>
      <c r="RJ31" s="446"/>
      <c r="RK31" s="446"/>
      <c r="RL31" s="446"/>
      <c r="RM31" s="446"/>
      <c r="RN31" s="446"/>
      <c r="RO31" s="446"/>
      <c r="RP31" s="446"/>
      <c r="RQ31" s="446"/>
      <c r="RR31" s="446"/>
      <c r="RS31" s="446"/>
      <c r="RT31" s="446"/>
      <c r="RU31" s="446"/>
      <c r="RV31" s="446"/>
      <c r="RW31" s="446"/>
      <c r="RX31" s="446"/>
      <c r="RY31" s="446"/>
      <c r="RZ31" s="446"/>
      <c r="SA31" s="446"/>
      <c r="SB31" s="446"/>
      <c r="SC31" s="446"/>
      <c r="SD31" s="446"/>
      <c r="SE31" s="446"/>
      <c r="SF31" s="446"/>
      <c r="SG31" s="446"/>
      <c r="SH31" s="446"/>
      <c r="SI31" s="446"/>
      <c r="SJ31" s="446"/>
      <c r="SK31" s="446"/>
      <c r="SL31" s="446"/>
      <c r="SM31" s="446"/>
      <c r="SN31" s="446"/>
      <c r="SO31" s="446"/>
      <c r="SP31" s="446"/>
      <c r="SQ31" s="446"/>
      <c r="SR31" s="446"/>
      <c r="SS31" s="446"/>
      <c r="ST31" s="446"/>
      <c r="SU31" s="446"/>
      <c r="SV31" s="446"/>
      <c r="SW31" s="446"/>
      <c r="SX31" s="446"/>
      <c r="SY31" s="446"/>
      <c r="SZ31" s="446"/>
      <c r="TA31" s="446"/>
      <c r="TB31" s="446"/>
      <c r="TC31" s="446"/>
      <c r="TD31" s="446"/>
      <c r="TE31" s="446"/>
      <c r="TF31" s="446"/>
      <c r="TG31" s="446"/>
      <c r="TH31" s="446"/>
      <c r="TI31" s="446"/>
      <c r="TJ31" s="446"/>
      <c r="TK31" s="446"/>
      <c r="TL31" s="446"/>
      <c r="TM31" s="446"/>
      <c r="TN31" s="446"/>
      <c r="TO31" s="446"/>
      <c r="TP31" s="446"/>
      <c r="TQ31" s="446"/>
      <c r="TR31" s="446"/>
      <c r="TS31" s="446"/>
      <c r="TT31" s="446"/>
      <c r="TU31" s="446"/>
      <c r="TV31" s="446"/>
      <c r="TW31" s="446"/>
      <c r="TX31" s="446"/>
      <c r="TY31" s="446"/>
      <c r="TZ31" s="446"/>
      <c r="UA31" s="446"/>
      <c r="UB31" s="446"/>
      <c r="UC31" s="446"/>
      <c r="UD31" s="446"/>
      <c r="UE31" s="446"/>
      <c r="UF31" s="446"/>
      <c r="UG31" s="446"/>
      <c r="UH31" s="446"/>
      <c r="UI31" s="446"/>
      <c r="UJ31" s="446"/>
      <c r="UK31" s="446"/>
      <c r="UL31" s="446"/>
      <c r="UM31" s="446"/>
      <c r="UN31" s="446"/>
      <c r="UO31" s="446"/>
      <c r="UP31" s="446"/>
      <c r="UQ31" s="446"/>
      <c r="UR31" s="446"/>
      <c r="US31" s="446"/>
      <c r="UT31" s="446"/>
      <c r="UU31" s="446"/>
      <c r="UV31" s="446"/>
      <c r="UW31" s="446"/>
      <c r="UX31" s="446"/>
      <c r="UY31" s="446"/>
      <c r="UZ31" s="446"/>
      <c r="VA31" s="446"/>
      <c r="VB31" s="446"/>
      <c r="VC31" s="446"/>
      <c r="VD31" s="446"/>
      <c r="VE31" s="446"/>
      <c r="VF31" s="446"/>
      <c r="VG31" s="446"/>
      <c r="VH31" s="446"/>
      <c r="VI31" s="446"/>
      <c r="VJ31" s="446"/>
      <c r="VK31" s="446"/>
      <c r="VL31" s="446"/>
      <c r="VM31" s="446"/>
      <c r="VN31" s="446"/>
      <c r="VO31" s="446"/>
      <c r="VP31" s="446"/>
      <c r="VQ31" s="446"/>
      <c r="VR31" s="446"/>
      <c r="VS31" s="446"/>
      <c r="VT31" s="446"/>
      <c r="VU31" s="446"/>
      <c r="VV31" s="446"/>
      <c r="VW31" s="446"/>
      <c r="VX31" s="446"/>
      <c r="VY31" s="446"/>
      <c r="VZ31" s="446"/>
      <c r="WA31" s="446"/>
      <c r="WB31" s="446"/>
      <c r="WC31" s="446"/>
      <c r="WD31" s="446"/>
      <c r="WE31" s="446"/>
      <c r="WF31" s="446"/>
      <c r="WG31" s="446"/>
      <c r="WH31" s="446"/>
      <c r="WI31" s="446"/>
      <c r="WJ31" s="446"/>
      <c r="WK31" s="446"/>
      <c r="WL31" s="446"/>
      <c r="WM31" s="446"/>
      <c r="WN31" s="446"/>
      <c r="WO31" s="446"/>
      <c r="WP31" s="446"/>
      <c r="WQ31" s="446"/>
      <c r="WR31" s="446"/>
      <c r="WS31" s="446"/>
      <c r="WT31" s="446"/>
      <c r="WU31" s="446"/>
      <c r="WV31" s="446"/>
      <c r="WW31" s="446"/>
      <c r="WX31" s="446"/>
      <c r="WY31" s="446"/>
      <c r="WZ31" s="446"/>
      <c r="XA31" s="446"/>
      <c r="XB31" s="446"/>
      <c r="XC31" s="446"/>
      <c r="XD31" s="446"/>
      <c r="XE31" s="446"/>
      <c r="XF31" s="446"/>
      <c r="XG31" s="446"/>
      <c r="XH31" s="446"/>
      <c r="XI31" s="446"/>
      <c r="XJ31" s="446"/>
      <c r="XK31" s="446"/>
      <c r="XL31" s="446"/>
      <c r="XM31" s="446"/>
      <c r="XN31" s="446"/>
      <c r="XO31" s="446"/>
      <c r="XP31" s="446"/>
      <c r="XQ31" s="446"/>
      <c r="XR31" s="446"/>
      <c r="XS31" s="446"/>
      <c r="XT31" s="446"/>
      <c r="XU31" s="446"/>
      <c r="XV31" s="446"/>
      <c r="XW31" s="446"/>
      <c r="XX31" s="446"/>
      <c r="XY31" s="446"/>
      <c r="XZ31" s="446"/>
      <c r="YA31" s="446"/>
      <c r="YB31" s="446"/>
      <c r="YC31" s="446"/>
      <c r="YD31" s="446"/>
      <c r="YE31" s="446"/>
      <c r="YF31" s="446"/>
      <c r="YG31" s="446"/>
      <c r="YH31" s="446"/>
      <c r="YI31" s="446"/>
      <c r="YJ31" s="446"/>
      <c r="YK31" s="446"/>
      <c r="YL31" s="446"/>
      <c r="YM31" s="446"/>
      <c r="YN31" s="446"/>
      <c r="YO31" s="446"/>
      <c r="YP31" s="446"/>
      <c r="YQ31" s="446"/>
      <c r="YR31" s="446"/>
      <c r="YS31" s="446"/>
      <c r="YT31" s="446"/>
      <c r="YU31" s="446"/>
      <c r="YV31" s="446"/>
      <c r="YW31" s="446"/>
      <c r="YX31" s="446"/>
      <c r="YY31" s="446"/>
      <c r="YZ31" s="446"/>
      <c r="ZA31" s="446"/>
      <c r="ZB31" s="446"/>
      <c r="ZC31" s="446"/>
      <c r="ZD31" s="446"/>
      <c r="ZE31" s="446"/>
      <c r="ZF31" s="446"/>
      <c r="ZG31" s="446"/>
      <c r="ZH31" s="446"/>
      <c r="ZI31" s="446"/>
      <c r="ZJ31" s="446"/>
      <c r="ZK31" s="446"/>
      <c r="ZL31" s="446"/>
      <c r="ZM31" s="446"/>
      <c r="ZN31" s="446"/>
      <c r="ZO31" s="446"/>
      <c r="ZP31" s="446"/>
      <c r="ZQ31" s="446"/>
      <c r="ZR31" s="446"/>
      <c r="ZS31" s="446"/>
      <c r="ZT31" s="446"/>
      <c r="ZU31" s="446"/>
      <c r="ZV31" s="446"/>
      <c r="ZW31" s="446"/>
      <c r="ZX31" s="446"/>
      <c r="ZY31" s="446"/>
      <c r="ZZ31" s="446"/>
      <c r="AAA31" s="446"/>
      <c r="AAB31" s="446"/>
      <c r="AAC31" s="446"/>
      <c r="AAD31" s="446"/>
      <c r="AAE31" s="446"/>
      <c r="AAF31" s="446"/>
      <c r="AAG31" s="446"/>
      <c r="AAH31" s="446"/>
      <c r="AAI31" s="446"/>
      <c r="AAJ31" s="446"/>
      <c r="AAK31" s="446"/>
      <c r="AAL31" s="446"/>
      <c r="AAM31" s="446"/>
      <c r="AAN31" s="446"/>
      <c r="AAO31" s="446"/>
      <c r="AAP31" s="446"/>
      <c r="AAQ31" s="446"/>
      <c r="AAR31" s="446"/>
      <c r="AAS31" s="446"/>
      <c r="AAT31" s="446"/>
      <c r="AAU31" s="446"/>
      <c r="AAV31" s="446"/>
      <c r="AAW31" s="446"/>
      <c r="AAX31" s="446"/>
      <c r="AAY31" s="446"/>
      <c r="AAZ31" s="446"/>
      <c r="ABA31" s="446"/>
      <c r="ABB31" s="446"/>
      <c r="ABC31" s="446"/>
      <c r="ABD31" s="446"/>
      <c r="ABE31" s="446"/>
      <c r="ABF31" s="446"/>
      <c r="ABG31" s="446"/>
      <c r="ABH31" s="446"/>
      <c r="ABI31" s="446"/>
      <c r="ABJ31" s="446"/>
      <c r="ABK31" s="446"/>
      <c r="ABL31" s="446"/>
      <c r="ABM31" s="446"/>
      <c r="ABN31" s="446"/>
      <c r="ABO31" s="446"/>
      <c r="ABP31" s="446"/>
      <c r="ABQ31" s="446"/>
      <c r="ABR31" s="446"/>
      <c r="ABS31" s="446"/>
      <c r="ABT31" s="446"/>
      <c r="ABU31" s="446"/>
      <c r="ABV31" s="446"/>
      <c r="ABW31" s="446"/>
      <c r="ABX31" s="446"/>
      <c r="ABY31" s="446"/>
      <c r="ABZ31" s="446"/>
      <c r="ACA31" s="446"/>
      <c r="ACB31" s="446"/>
      <c r="ACC31" s="446"/>
      <c r="ACD31" s="446"/>
      <c r="ACE31" s="446"/>
      <c r="ACF31" s="446"/>
      <c r="ACG31" s="446"/>
      <c r="ACH31" s="446"/>
      <c r="ACI31" s="446"/>
      <c r="ACJ31" s="446"/>
      <c r="ACK31" s="446"/>
      <c r="ACL31" s="446"/>
      <c r="ACM31" s="446"/>
      <c r="ACN31" s="446"/>
      <c r="ACO31" s="446"/>
      <c r="ACP31" s="446"/>
      <c r="ACQ31" s="446"/>
      <c r="ACR31" s="446"/>
      <c r="ACS31" s="446"/>
      <c r="ACT31" s="446"/>
      <c r="ACU31" s="446"/>
      <c r="ACV31" s="446"/>
      <c r="ACW31" s="446"/>
      <c r="ACX31" s="446"/>
      <c r="ACY31" s="446"/>
      <c r="ACZ31" s="446"/>
      <c r="ADA31" s="446"/>
      <c r="ADB31" s="446"/>
      <c r="ADC31" s="446"/>
      <c r="ADD31" s="446"/>
      <c r="ADE31" s="446"/>
      <c r="ADF31" s="446"/>
      <c r="ADG31" s="446"/>
      <c r="ADH31" s="446"/>
      <c r="ADI31" s="446"/>
      <c r="ADJ31" s="446"/>
      <c r="ADK31" s="446"/>
      <c r="ADL31" s="446"/>
      <c r="ADM31" s="446"/>
      <c r="ADN31" s="446"/>
      <c r="ADO31" s="446"/>
      <c r="ADP31" s="446"/>
      <c r="ADQ31" s="446"/>
      <c r="ADR31" s="446"/>
      <c r="ADS31" s="446"/>
      <c r="ADT31" s="446"/>
      <c r="ADU31" s="446"/>
      <c r="ADV31" s="446"/>
      <c r="ADW31" s="446"/>
      <c r="ADX31" s="446"/>
      <c r="ADY31" s="446"/>
      <c r="ADZ31" s="446"/>
      <c r="AEA31" s="446"/>
      <c r="AEB31" s="446"/>
      <c r="AEC31" s="446"/>
      <c r="AED31" s="446"/>
      <c r="AEE31" s="446"/>
      <c r="AEF31" s="446"/>
      <c r="AEG31" s="446"/>
      <c r="AEH31" s="446"/>
      <c r="AEI31" s="446"/>
      <c r="AEJ31" s="446"/>
      <c r="AEK31" s="446"/>
      <c r="AEL31" s="446"/>
      <c r="AEM31" s="446"/>
      <c r="AEN31" s="446"/>
      <c r="AEO31" s="446"/>
      <c r="AEP31" s="446"/>
      <c r="AEQ31" s="446"/>
      <c r="AER31" s="446"/>
      <c r="AES31" s="446"/>
      <c r="AET31" s="446"/>
      <c r="AEU31" s="446"/>
      <c r="AEV31" s="446"/>
      <c r="AEW31" s="446"/>
      <c r="AEX31" s="446"/>
      <c r="AEY31" s="446"/>
      <c r="AEZ31" s="446"/>
      <c r="AFA31" s="446"/>
      <c r="AFB31" s="446"/>
      <c r="AFC31" s="446"/>
      <c r="AFD31" s="446"/>
      <c r="AFE31" s="446"/>
      <c r="AFF31" s="446"/>
      <c r="AFG31" s="446"/>
      <c r="AFH31" s="446"/>
      <c r="AFI31" s="446"/>
      <c r="AFJ31" s="446"/>
      <c r="AFK31" s="446"/>
      <c r="AFL31" s="446"/>
      <c r="AFM31" s="446"/>
      <c r="AFN31" s="446"/>
      <c r="AFO31" s="446"/>
      <c r="AFP31" s="446"/>
      <c r="AFQ31" s="446"/>
      <c r="AFR31" s="446"/>
      <c r="AFS31" s="446"/>
      <c r="AFT31" s="446"/>
      <c r="AFU31" s="446"/>
      <c r="AFV31" s="446"/>
      <c r="AFW31" s="446"/>
      <c r="AFX31" s="446"/>
      <c r="AFY31" s="446"/>
      <c r="AFZ31" s="446"/>
      <c r="AGA31" s="446"/>
      <c r="AGB31" s="446"/>
      <c r="AGC31" s="446"/>
      <c r="AGD31" s="446"/>
      <c r="AGE31" s="446"/>
      <c r="AGF31" s="446"/>
      <c r="AGG31" s="446"/>
      <c r="AGH31" s="446"/>
      <c r="AGI31" s="446"/>
      <c r="AGJ31" s="446"/>
      <c r="AGK31" s="446"/>
      <c r="AGL31" s="446"/>
      <c r="AGM31" s="446"/>
      <c r="AGN31" s="446"/>
      <c r="AGO31" s="446"/>
      <c r="AGP31" s="446"/>
      <c r="AGQ31" s="446"/>
      <c r="AGR31" s="446"/>
      <c r="AGS31" s="446"/>
      <c r="AGT31" s="446"/>
      <c r="AGU31" s="446"/>
      <c r="AGV31" s="446"/>
      <c r="AGW31" s="446"/>
      <c r="AGX31" s="446"/>
      <c r="AGY31" s="446"/>
      <c r="AGZ31" s="446"/>
      <c r="AHA31" s="446"/>
      <c r="AHB31" s="446"/>
      <c r="AHC31" s="446"/>
      <c r="AHD31" s="446"/>
      <c r="AHE31" s="446"/>
      <c r="AHF31" s="446"/>
      <c r="AHG31" s="446"/>
      <c r="AHH31" s="446"/>
      <c r="AHI31" s="446"/>
      <c r="AHJ31" s="446"/>
      <c r="AHK31" s="446"/>
      <c r="AHL31" s="446"/>
      <c r="AHM31" s="446"/>
      <c r="AHN31" s="446"/>
      <c r="AHO31" s="446"/>
      <c r="AHP31" s="446"/>
      <c r="AHQ31" s="446"/>
      <c r="AHR31" s="446"/>
      <c r="AHS31" s="446"/>
      <c r="AHT31" s="446"/>
      <c r="AHU31" s="446"/>
      <c r="AHV31" s="446"/>
      <c r="AHW31" s="446"/>
      <c r="AHX31" s="446"/>
      <c r="AHY31" s="446"/>
      <c r="AHZ31" s="446"/>
      <c r="AIA31" s="446"/>
      <c r="AIB31" s="446"/>
      <c r="AIC31" s="446"/>
      <c r="AID31" s="446"/>
      <c r="AIE31" s="446"/>
      <c r="AIF31" s="446"/>
      <c r="AIG31" s="446"/>
      <c r="AIH31" s="446"/>
      <c r="AII31" s="446"/>
      <c r="AIJ31" s="446"/>
      <c r="AIK31" s="446"/>
      <c r="AIL31" s="446"/>
      <c r="AIM31" s="446"/>
      <c r="AIN31" s="446"/>
      <c r="AIO31" s="446"/>
      <c r="AIP31" s="446"/>
      <c r="AIQ31" s="446"/>
      <c r="AIR31" s="446"/>
      <c r="AIS31" s="446"/>
      <c r="AIT31" s="446"/>
      <c r="AIU31" s="446"/>
      <c r="AIV31" s="446"/>
      <c r="AIW31" s="446"/>
      <c r="AIX31" s="446"/>
      <c r="AIY31" s="446"/>
      <c r="AIZ31" s="446"/>
      <c r="AJA31" s="446"/>
      <c r="AJB31" s="446"/>
      <c r="AJC31" s="446"/>
      <c r="AJD31" s="446"/>
      <c r="AJE31" s="446"/>
      <c r="AJF31" s="446"/>
      <c r="AJG31" s="446"/>
      <c r="AJH31" s="446"/>
      <c r="AJI31" s="446"/>
      <c r="AJJ31" s="446"/>
      <c r="AJK31" s="446"/>
      <c r="AJL31" s="446"/>
      <c r="AJM31" s="446"/>
      <c r="AJN31" s="446"/>
      <c r="AJO31" s="446"/>
      <c r="AJP31" s="446"/>
      <c r="AJQ31" s="446"/>
      <c r="AJR31" s="446"/>
      <c r="AJS31" s="446"/>
      <c r="AJT31" s="446"/>
      <c r="AJU31" s="446"/>
      <c r="AJV31" s="446"/>
      <c r="AJW31" s="446"/>
      <c r="AJX31" s="446"/>
      <c r="AJY31" s="446"/>
      <c r="AJZ31" s="446"/>
      <c r="AKA31" s="446"/>
      <c r="AKB31" s="446"/>
      <c r="AKC31" s="446"/>
      <c r="AKD31" s="446"/>
      <c r="AKE31" s="446"/>
      <c r="AKF31" s="446"/>
      <c r="AKG31" s="446"/>
      <c r="AKH31" s="446"/>
      <c r="AKI31" s="446"/>
      <c r="AKJ31" s="446"/>
      <c r="AKK31" s="446"/>
      <c r="AKL31" s="446"/>
      <c r="AKM31" s="446"/>
      <c r="AKN31" s="446"/>
      <c r="AKO31" s="446"/>
      <c r="AKP31" s="446"/>
      <c r="AKQ31" s="446"/>
      <c r="AKR31" s="446"/>
      <c r="AKS31" s="446"/>
      <c r="AKT31" s="446"/>
      <c r="AKU31" s="446"/>
      <c r="AKV31" s="446"/>
      <c r="AKW31" s="446"/>
      <c r="AKX31" s="446"/>
      <c r="AKY31" s="446"/>
      <c r="AKZ31" s="446"/>
      <c r="ALA31" s="446"/>
      <c r="ALB31" s="446"/>
      <c r="ALC31" s="446"/>
      <c r="ALD31" s="446"/>
      <c r="ALE31" s="446"/>
      <c r="ALF31" s="446"/>
      <c r="ALG31" s="446"/>
      <c r="ALH31" s="446"/>
      <c r="ALI31" s="446"/>
      <c r="ALJ31" s="446"/>
      <c r="ALK31" s="446"/>
      <c r="ALL31" s="446"/>
      <c r="ALM31" s="446"/>
      <c r="ALN31" s="446"/>
      <c r="ALO31" s="446"/>
      <c r="ALP31" s="446"/>
      <c r="ALQ31" s="446"/>
      <c r="ALR31" s="446"/>
      <c r="ALS31" s="446"/>
      <c r="ALT31" s="446"/>
      <c r="ALU31" s="446"/>
      <c r="ALV31" s="446"/>
      <c r="ALW31" s="446"/>
      <c r="ALX31" s="446"/>
      <c r="ALY31" s="446"/>
      <c r="ALZ31" s="446"/>
      <c r="AMA31" s="446"/>
      <c r="AMB31" s="446"/>
      <c r="AMC31" s="446"/>
      <c r="AMD31" s="446"/>
      <c r="AME31" s="446"/>
      <c r="AMF31" s="446"/>
      <c r="AMG31" s="446"/>
      <c r="AMH31" s="446"/>
      <c r="AMI31" s="446"/>
      <c r="AMJ31" s="446"/>
      <c r="AMK31" s="446"/>
      <c r="AML31" s="446"/>
      <c r="AMM31" s="446"/>
      <c r="AMN31" s="446"/>
      <c r="AMO31" s="446"/>
      <c r="AMP31" s="446"/>
      <c r="AMQ31" s="446"/>
      <c r="AMR31" s="446"/>
      <c r="AMS31" s="446"/>
      <c r="AMT31" s="446"/>
      <c r="AMU31" s="446"/>
      <c r="AMV31" s="446"/>
      <c r="AMW31" s="446"/>
      <c r="AMX31" s="446"/>
      <c r="AMY31" s="446"/>
      <c r="AMZ31" s="446"/>
      <c r="ANA31" s="446"/>
      <c r="ANB31" s="446"/>
      <c r="ANC31" s="446"/>
      <c r="AND31" s="446"/>
      <c r="ANE31" s="446"/>
      <c r="ANF31" s="446"/>
      <c r="ANG31" s="446"/>
      <c r="ANH31" s="446"/>
      <c r="ANI31" s="446"/>
      <c r="ANJ31" s="446"/>
      <c r="ANK31" s="446"/>
      <c r="ANL31" s="446"/>
      <c r="ANM31" s="446"/>
      <c r="ANN31" s="446"/>
      <c r="ANO31" s="446"/>
      <c r="ANP31" s="446"/>
      <c r="ANQ31" s="446"/>
      <c r="ANR31" s="446"/>
      <c r="ANS31" s="446"/>
      <c r="ANT31" s="446"/>
      <c r="ANU31" s="446"/>
      <c r="ANV31" s="446"/>
      <c r="ANW31" s="446"/>
      <c r="ANX31" s="446"/>
      <c r="ANY31" s="446"/>
      <c r="ANZ31" s="446"/>
      <c r="AOA31" s="446"/>
      <c r="AOB31" s="446"/>
      <c r="AOC31" s="446"/>
      <c r="AOD31" s="446"/>
      <c r="AOE31" s="446"/>
      <c r="AOF31" s="446"/>
      <c r="AOG31" s="446"/>
      <c r="AOH31" s="446"/>
      <c r="AOI31" s="446"/>
      <c r="AOJ31" s="446"/>
      <c r="AOK31" s="446"/>
      <c r="AOL31" s="446"/>
      <c r="AOM31" s="446"/>
      <c r="AON31" s="446"/>
      <c r="AOO31" s="446"/>
      <c r="AOP31" s="446"/>
      <c r="AOQ31" s="446"/>
      <c r="AOR31" s="446"/>
      <c r="AOS31" s="446"/>
      <c r="AOT31" s="446"/>
      <c r="AOU31" s="446"/>
      <c r="AOV31" s="446"/>
      <c r="AOW31" s="446"/>
      <c r="AOX31" s="446"/>
      <c r="AOY31" s="446"/>
      <c r="AOZ31" s="446"/>
      <c r="APA31" s="446"/>
      <c r="APB31" s="446"/>
      <c r="APC31" s="446"/>
      <c r="APD31" s="446"/>
      <c r="APE31" s="446"/>
      <c r="APF31" s="446"/>
      <c r="APG31" s="446"/>
      <c r="APH31" s="446"/>
      <c r="API31" s="446"/>
      <c r="APJ31" s="446"/>
      <c r="APK31" s="446"/>
      <c r="APL31" s="446"/>
      <c r="APM31" s="446"/>
      <c r="APN31" s="446"/>
      <c r="APO31" s="446"/>
      <c r="APP31" s="446"/>
      <c r="APQ31" s="446"/>
      <c r="APR31" s="446"/>
      <c r="APS31" s="446"/>
      <c r="APT31" s="446"/>
      <c r="APU31" s="446"/>
      <c r="APV31" s="446"/>
      <c r="APW31" s="446"/>
      <c r="APX31" s="446"/>
      <c r="APY31" s="446"/>
      <c r="APZ31" s="446"/>
      <c r="AQA31" s="446"/>
      <c r="AQB31" s="446"/>
      <c r="AQC31" s="446"/>
      <c r="AQD31" s="446"/>
      <c r="AQE31" s="446"/>
      <c r="AQF31" s="446"/>
      <c r="AQG31" s="446"/>
      <c r="AQH31" s="446"/>
      <c r="AQI31" s="446"/>
      <c r="AQJ31" s="446"/>
      <c r="AQK31" s="446"/>
      <c r="AQL31" s="446"/>
      <c r="AQM31" s="446"/>
      <c r="AQN31" s="446"/>
      <c r="AQO31" s="446"/>
      <c r="AQP31" s="446"/>
      <c r="AQQ31" s="446"/>
      <c r="AQR31" s="446"/>
      <c r="AQS31" s="446"/>
      <c r="AQT31" s="446"/>
      <c r="AQU31" s="446"/>
      <c r="AQV31" s="446"/>
      <c r="AQW31" s="446"/>
      <c r="AQX31" s="446"/>
      <c r="AQY31" s="446"/>
      <c r="AQZ31" s="446"/>
      <c r="ARA31" s="446"/>
      <c r="ARB31" s="446"/>
      <c r="ARC31" s="446"/>
      <c r="ARD31" s="446"/>
      <c r="ARE31" s="446"/>
      <c r="ARF31" s="446"/>
      <c r="ARG31" s="446"/>
      <c r="ARH31" s="446"/>
      <c r="ARI31" s="446"/>
      <c r="ARJ31" s="446"/>
      <c r="ARK31" s="446"/>
      <c r="ARL31" s="446"/>
      <c r="ARM31" s="446"/>
      <c r="ARN31" s="446"/>
      <c r="ARO31" s="446"/>
      <c r="ARP31" s="446"/>
      <c r="ARQ31" s="446"/>
      <c r="ARR31" s="446"/>
      <c r="ARS31" s="446"/>
      <c r="ART31" s="446"/>
      <c r="ARU31" s="446"/>
      <c r="ARV31" s="446"/>
      <c r="ARW31" s="446"/>
      <c r="ARX31" s="446"/>
      <c r="ARY31" s="446"/>
      <c r="ARZ31" s="446"/>
      <c r="ASA31" s="446"/>
      <c r="ASB31" s="446"/>
      <c r="ASC31" s="446"/>
      <c r="ASD31" s="446"/>
      <c r="ASE31" s="446"/>
      <c r="ASF31" s="446"/>
      <c r="ASG31" s="446"/>
      <c r="ASH31" s="446"/>
      <c r="ASI31" s="446"/>
      <c r="ASJ31" s="446"/>
      <c r="ASK31" s="446"/>
      <c r="ASL31" s="446"/>
      <c r="ASM31" s="446"/>
      <c r="ASN31" s="446"/>
      <c r="ASO31" s="446"/>
      <c r="ASP31" s="446"/>
      <c r="ASQ31" s="446"/>
      <c r="ASR31" s="446"/>
      <c r="ASS31" s="446"/>
      <c r="AST31" s="446"/>
      <c r="ASU31" s="446"/>
      <c r="ASV31" s="446"/>
      <c r="ASW31" s="446"/>
      <c r="ASX31" s="446"/>
      <c r="ASY31" s="446"/>
      <c r="ASZ31" s="446"/>
      <c r="ATA31" s="446"/>
      <c r="ATB31" s="446"/>
      <c r="ATC31" s="446"/>
      <c r="ATD31" s="446"/>
      <c r="ATE31" s="446"/>
      <c r="ATF31" s="446"/>
      <c r="ATG31" s="446"/>
      <c r="ATH31" s="446"/>
      <c r="ATI31" s="446"/>
      <c r="ATJ31" s="446"/>
      <c r="ATK31" s="446"/>
      <c r="ATL31" s="446"/>
      <c r="ATM31" s="446"/>
      <c r="ATN31" s="446"/>
      <c r="ATO31" s="446"/>
      <c r="ATP31" s="446"/>
      <c r="ATQ31" s="446"/>
      <c r="ATR31" s="446"/>
      <c r="ATS31" s="446"/>
      <c r="ATT31" s="446"/>
      <c r="ATU31" s="446"/>
      <c r="ATV31" s="446"/>
      <c r="ATW31" s="446"/>
      <c r="ATX31" s="446"/>
      <c r="ATY31" s="446"/>
      <c r="ATZ31" s="446"/>
      <c r="AUA31" s="446"/>
      <c r="AUB31" s="446"/>
      <c r="AUC31" s="446"/>
      <c r="AUD31" s="446"/>
      <c r="AUE31" s="446"/>
      <c r="AUF31" s="446"/>
      <c r="AUG31" s="446"/>
      <c r="AUH31" s="446"/>
      <c r="AUI31" s="446"/>
      <c r="AUJ31" s="446"/>
      <c r="AUK31" s="446"/>
      <c r="AUL31" s="446"/>
      <c r="AUM31" s="446"/>
      <c r="AUN31" s="446"/>
      <c r="AUO31" s="446"/>
      <c r="AUP31" s="446"/>
      <c r="AUQ31" s="446"/>
      <c r="AUR31" s="446"/>
      <c r="AUS31" s="446"/>
      <c r="AUT31" s="446"/>
      <c r="AUU31" s="446"/>
      <c r="AUV31" s="446"/>
      <c r="AUW31" s="446"/>
      <c r="AUX31" s="446"/>
      <c r="AUY31" s="446"/>
      <c r="AUZ31" s="446"/>
      <c r="AVA31" s="446"/>
      <c r="AVB31" s="446"/>
      <c r="AVC31" s="446"/>
      <c r="AVD31" s="446"/>
      <c r="AVE31" s="446"/>
      <c r="AVF31" s="446"/>
      <c r="AVG31" s="446"/>
      <c r="AVH31" s="446"/>
      <c r="AVI31" s="446"/>
      <c r="AVJ31" s="446"/>
      <c r="AVK31" s="446"/>
      <c r="AVL31" s="446"/>
      <c r="AVM31" s="446"/>
      <c r="AVN31" s="446"/>
      <c r="AVO31" s="446"/>
      <c r="AVP31" s="446"/>
      <c r="AVQ31" s="446"/>
      <c r="AVR31" s="446"/>
      <c r="AVS31" s="446"/>
      <c r="AVT31" s="446"/>
      <c r="AVU31" s="446"/>
      <c r="AVV31" s="446"/>
      <c r="AVW31" s="446"/>
      <c r="AVX31" s="446"/>
      <c r="AVY31" s="446"/>
      <c r="AVZ31" s="446"/>
      <c r="AWA31" s="446"/>
      <c r="AWB31" s="446"/>
      <c r="AWC31" s="446"/>
      <c r="AWD31" s="446"/>
      <c r="AWE31" s="446"/>
      <c r="AWF31" s="446"/>
      <c r="AWG31" s="446"/>
      <c r="AWH31" s="446"/>
      <c r="AWI31" s="446"/>
      <c r="AWJ31" s="446"/>
      <c r="AWK31" s="446"/>
      <c r="AWL31" s="446"/>
      <c r="AWM31" s="446"/>
      <c r="AWN31" s="446"/>
      <c r="AWO31" s="446"/>
      <c r="AWP31" s="446"/>
      <c r="AWQ31" s="446"/>
      <c r="AWR31" s="446"/>
      <c r="AWS31" s="446"/>
      <c r="AWT31" s="446"/>
      <c r="AWU31" s="446"/>
      <c r="AWV31" s="446"/>
      <c r="AWW31" s="446"/>
      <c r="AWX31" s="446"/>
      <c r="AWY31" s="446"/>
      <c r="AWZ31" s="446"/>
      <c r="AXA31" s="446"/>
      <c r="AXB31" s="446"/>
      <c r="AXC31" s="446"/>
      <c r="AXD31" s="446"/>
      <c r="AXE31" s="446"/>
      <c r="AXF31" s="446"/>
      <c r="AXG31" s="446"/>
      <c r="AXH31" s="446"/>
      <c r="AXI31" s="446"/>
      <c r="AXJ31" s="446"/>
      <c r="AXK31" s="446"/>
      <c r="AXL31" s="446"/>
      <c r="AXM31" s="446"/>
      <c r="AXN31" s="446"/>
      <c r="AXO31" s="446"/>
      <c r="AXP31" s="446"/>
      <c r="AXQ31" s="446"/>
      <c r="AXR31" s="446"/>
      <c r="AXS31" s="446"/>
      <c r="AXT31" s="446"/>
      <c r="AXU31" s="446"/>
      <c r="AXV31" s="446"/>
      <c r="AXW31" s="446"/>
      <c r="AXX31" s="446"/>
      <c r="AXY31" s="446"/>
      <c r="AXZ31" s="446"/>
      <c r="AYA31" s="446"/>
      <c r="AYB31" s="446"/>
      <c r="AYC31" s="446"/>
      <c r="AYD31" s="446"/>
      <c r="AYE31" s="446"/>
      <c r="AYF31" s="446"/>
      <c r="AYG31" s="446"/>
      <c r="AYH31" s="446"/>
      <c r="AYI31" s="446"/>
      <c r="AYJ31" s="446"/>
      <c r="AYK31" s="446"/>
      <c r="AYL31" s="446"/>
      <c r="AYM31" s="446"/>
      <c r="AYN31" s="446"/>
      <c r="AYO31" s="446"/>
      <c r="AYP31" s="446"/>
      <c r="AYQ31" s="446"/>
      <c r="AYR31" s="446"/>
      <c r="AYS31" s="446"/>
      <c r="AYT31" s="446"/>
      <c r="AYU31" s="446"/>
      <c r="AYV31" s="446"/>
      <c r="AYW31" s="446"/>
      <c r="AYX31" s="446"/>
      <c r="AYY31" s="446"/>
      <c r="AYZ31" s="446"/>
      <c r="AZA31" s="446"/>
      <c r="AZB31" s="446"/>
      <c r="AZC31" s="446"/>
      <c r="AZD31" s="446"/>
      <c r="AZE31" s="446"/>
      <c r="AZF31" s="446"/>
      <c r="AZG31" s="446"/>
      <c r="AZH31" s="446"/>
      <c r="AZI31" s="446"/>
      <c r="AZJ31" s="446"/>
      <c r="AZK31" s="446"/>
      <c r="AZL31" s="446"/>
      <c r="AZM31" s="446"/>
      <c r="AZN31" s="446"/>
      <c r="AZO31" s="446"/>
      <c r="AZP31" s="446"/>
      <c r="AZQ31" s="446"/>
      <c r="AZR31" s="446"/>
      <c r="AZS31" s="446"/>
      <c r="AZT31" s="446"/>
      <c r="AZU31" s="446"/>
      <c r="AZV31" s="446"/>
      <c r="AZW31" s="446"/>
      <c r="AZX31" s="446"/>
      <c r="AZY31" s="446"/>
      <c r="AZZ31" s="446"/>
      <c r="BAA31" s="446"/>
      <c r="BAB31" s="446"/>
      <c r="BAC31" s="446"/>
      <c r="BAD31" s="446"/>
      <c r="BAE31" s="446"/>
      <c r="BAF31" s="446"/>
      <c r="BAG31" s="446"/>
      <c r="BAH31" s="446"/>
      <c r="BAI31" s="446"/>
      <c r="BAJ31" s="446"/>
      <c r="BAK31" s="446"/>
      <c r="BAL31" s="446"/>
      <c r="BAM31" s="446"/>
      <c r="BAN31" s="446"/>
      <c r="BAO31" s="446"/>
      <c r="BAP31" s="446"/>
      <c r="BAQ31" s="446"/>
      <c r="BAR31" s="446"/>
      <c r="BAS31" s="446"/>
      <c r="BAT31" s="446"/>
      <c r="BAU31" s="446"/>
      <c r="BAV31" s="446"/>
      <c r="BAW31" s="446"/>
      <c r="BAX31" s="446"/>
      <c r="BAY31" s="446"/>
      <c r="BAZ31" s="446"/>
      <c r="BBA31" s="446"/>
      <c r="BBB31" s="446"/>
      <c r="BBC31" s="446"/>
      <c r="BBD31" s="446"/>
      <c r="BBE31" s="446"/>
      <c r="BBF31" s="446"/>
      <c r="BBG31" s="446"/>
      <c r="BBH31" s="446"/>
      <c r="BBI31" s="446"/>
      <c r="BBJ31" s="446"/>
      <c r="BBK31" s="446"/>
      <c r="BBL31" s="446"/>
      <c r="BBM31" s="446"/>
      <c r="BBN31" s="446"/>
      <c r="BBO31" s="446"/>
      <c r="BBP31" s="446"/>
      <c r="BBQ31" s="446"/>
      <c r="BBR31" s="446"/>
      <c r="BBS31" s="446"/>
      <c r="BBT31" s="446"/>
      <c r="BBU31" s="446"/>
      <c r="BBV31" s="446"/>
      <c r="BBW31" s="446"/>
      <c r="BBX31" s="446"/>
      <c r="BBY31" s="446"/>
      <c r="BBZ31" s="446"/>
      <c r="BCA31" s="446"/>
      <c r="BCB31" s="446"/>
      <c r="BCC31" s="446"/>
      <c r="BCD31" s="446"/>
      <c r="BCE31" s="446"/>
      <c r="BCF31" s="446"/>
      <c r="BCG31" s="446"/>
      <c r="BCH31" s="446"/>
      <c r="BCI31" s="446"/>
      <c r="BCJ31" s="446"/>
      <c r="BCK31" s="446"/>
      <c r="BCL31" s="446"/>
      <c r="BCM31" s="446"/>
      <c r="BCN31" s="446"/>
      <c r="BCO31" s="446"/>
      <c r="BCP31" s="446"/>
      <c r="BCQ31" s="446"/>
      <c r="BCR31" s="446"/>
      <c r="BCS31" s="446"/>
      <c r="BCT31" s="446"/>
      <c r="BCU31" s="446"/>
      <c r="BCV31" s="446"/>
      <c r="BCW31" s="446"/>
      <c r="BCX31" s="446"/>
      <c r="BCY31" s="446"/>
      <c r="BCZ31" s="446"/>
      <c r="BDA31" s="446"/>
      <c r="BDB31" s="446"/>
      <c r="BDC31" s="446"/>
      <c r="BDD31" s="446"/>
      <c r="BDE31" s="446"/>
      <c r="BDF31" s="446"/>
      <c r="BDG31" s="446"/>
      <c r="BDH31" s="446"/>
      <c r="BDI31" s="446"/>
      <c r="BDJ31" s="446"/>
      <c r="BDK31" s="446"/>
      <c r="BDL31" s="446"/>
      <c r="BDM31" s="446"/>
      <c r="BDN31" s="446"/>
      <c r="BDO31" s="446"/>
      <c r="BDP31" s="446"/>
      <c r="BDQ31" s="446"/>
      <c r="BDR31" s="446"/>
      <c r="BDS31" s="446"/>
      <c r="BDT31" s="446"/>
      <c r="BDU31" s="446"/>
      <c r="BDV31" s="446"/>
      <c r="BDW31" s="446"/>
      <c r="BDX31" s="446"/>
      <c r="BDY31" s="446"/>
      <c r="BDZ31" s="446"/>
      <c r="BEA31" s="446"/>
      <c r="BEB31" s="446"/>
      <c r="BEC31" s="446"/>
      <c r="BED31" s="446"/>
      <c r="BEE31" s="446"/>
      <c r="BEF31" s="446"/>
      <c r="BEG31" s="446"/>
      <c r="BEH31" s="446"/>
      <c r="BEI31" s="446"/>
      <c r="BEJ31" s="446"/>
      <c r="BEK31" s="446"/>
      <c r="BEL31" s="446"/>
      <c r="BEM31" s="446"/>
      <c r="BEN31" s="446"/>
      <c r="BEO31" s="446"/>
      <c r="BEP31" s="446"/>
      <c r="BEQ31" s="446"/>
      <c r="BER31" s="446"/>
      <c r="BES31" s="446"/>
      <c r="BET31" s="446"/>
      <c r="BEU31" s="446"/>
      <c r="BEV31" s="446"/>
      <c r="BEW31" s="446"/>
      <c r="BEX31" s="446"/>
      <c r="BEY31" s="446"/>
      <c r="BEZ31" s="446"/>
      <c r="BFA31" s="446"/>
      <c r="BFB31" s="446"/>
      <c r="BFC31" s="446"/>
      <c r="BFD31" s="446"/>
      <c r="BFE31" s="446"/>
      <c r="BFF31" s="446"/>
      <c r="BFG31" s="446"/>
      <c r="BFH31" s="446"/>
      <c r="BFI31" s="446"/>
      <c r="BFJ31" s="446"/>
      <c r="BFK31" s="446"/>
      <c r="BFL31" s="446"/>
      <c r="BFM31" s="446"/>
      <c r="BFN31" s="446"/>
      <c r="BFO31" s="446"/>
      <c r="BFP31" s="446"/>
      <c r="BFQ31" s="446"/>
      <c r="BFR31" s="446"/>
      <c r="BFS31" s="446"/>
      <c r="BFT31" s="446"/>
      <c r="BFU31" s="446"/>
      <c r="BFV31" s="446"/>
      <c r="BFW31" s="446"/>
      <c r="BFX31" s="446"/>
      <c r="BFY31" s="446"/>
      <c r="BFZ31" s="446"/>
      <c r="BGA31" s="446"/>
      <c r="BGB31" s="446"/>
      <c r="BGC31" s="446"/>
      <c r="BGD31" s="446"/>
      <c r="BGE31" s="446"/>
      <c r="BGF31" s="446"/>
      <c r="BGG31" s="446"/>
      <c r="BGH31" s="446"/>
      <c r="BGI31" s="446"/>
      <c r="BGJ31" s="446"/>
      <c r="BGK31" s="446"/>
      <c r="BGL31" s="446"/>
      <c r="BGM31" s="446"/>
      <c r="BGN31" s="446"/>
      <c r="BGO31" s="446"/>
      <c r="BGP31" s="446"/>
      <c r="BGQ31" s="446"/>
      <c r="BGR31" s="446"/>
      <c r="BGS31" s="446"/>
      <c r="BGT31" s="446"/>
      <c r="BGU31" s="446"/>
      <c r="BGV31" s="446"/>
      <c r="BGW31" s="446"/>
      <c r="BGX31" s="446"/>
      <c r="BGY31" s="446"/>
      <c r="BGZ31" s="446"/>
      <c r="BHA31" s="446"/>
      <c r="BHB31" s="446"/>
      <c r="BHC31" s="446"/>
      <c r="BHD31" s="446"/>
      <c r="BHE31" s="446"/>
      <c r="BHF31" s="446"/>
      <c r="BHG31" s="446"/>
      <c r="BHH31" s="446"/>
      <c r="BHI31" s="446"/>
      <c r="BHJ31" s="446"/>
      <c r="BHK31" s="446"/>
      <c r="BHL31" s="446"/>
      <c r="BHM31" s="446"/>
      <c r="BHN31" s="446"/>
      <c r="BHO31" s="446"/>
      <c r="BHP31" s="446"/>
      <c r="BHQ31" s="446"/>
      <c r="BHR31" s="446"/>
      <c r="BHS31" s="446"/>
      <c r="BHT31" s="446"/>
      <c r="BHU31" s="446"/>
      <c r="BHV31" s="446"/>
      <c r="BHW31" s="446"/>
      <c r="BHX31" s="446"/>
      <c r="BHY31" s="446"/>
      <c r="BHZ31" s="446"/>
      <c r="BIA31" s="446"/>
      <c r="BIB31" s="446"/>
      <c r="BIC31" s="446"/>
      <c r="BID31" s="446"/>
      <c r="BIE31" s="446"/>
      <c r="BIF31" s="446"/>
      <c r="BIG31" s="446"/>
      <c r="BIH31" s="446"/>
      <c r="BII31" s="446"/>
      <c r="BIJ31" s="446"/>
      <c r="BIK31" s="446"/>
      <c r="BIL31" s="446"/>
      <c r="BIM31" s="446"/>
      <c r="BIN31" s="446"/>
      <c r="BIO31" s="446"/>
      <c r="BIP31" s="446"/>
      <c r="BIQ31" s="446"/>
      <c r="BIR31" s="446"/>
      <c r="BIS31" s="446"/>
      <c r="BIT31" s="446"/>
      <c r="BIU31" s="446"/>
      <c r="BIV31" s="446"/>
      <c r="BIW31" s="446"/>
      <c r="BIX31" s="446"/>
      <c r="BIY31" s="446"/>
      <c r="BIZ31" s="446"/>
      <c r="BJA31" s="446"/>
      <c r="BJB31" s="446"/>
      <c r="BJC31" s="446"/>
      <c r="BJD31" s="446"/>
      <c r="BJE31" s="446"/>
      <c r="BJF31" s="446"/>
      <c r="BJG31" s="446"/>
      <c r="BJH31" s="446"/>
      <c r="BJI31" s="446"/>
      <c r="BJJ31" s="446"/>
      <c r="BJK31" s="446"/>
      <c r="BJL31" s="446"/>
      <c r="BJM31" s="446"/>
      <c r="BJN31" s="446"/>
      <c r="BJO31" s="446"/>
      <c r="BJP31" s="446"/>
      <c r="BJQ31" s="446"/>
      <c r="BJR31" s="446"/>
      <c r="BJS31" s="446"/>
      <c r="BJT31" s="446"/>
      <c r="BJU31" s="446"/>
      <c r="BJV31" s="446"/>
      <c r="BJW31" s="446"/>
      <c r="BJX31" s="446"/>
      <c r="BJY31" s="446"/>
      <c r="BJZ31" s="446"/>
      <c r="BKA31" s="446"/>
      <c r="BKB31" s="446"/>
      <c r="BKC31" s="446"/>
      <c r="BKD31" s="446"/>
      <c r="BKE31" s="446"/>
      <c r="BKF31" s="446"/>
      <c r="BKG31" s="446"/>
      <c r="BKH31" s="446"/>
      <c r="BKI31" s="446"/>
      <c r="BKJ31" s="446"/>
      <c r="BKK31" s="446"/>
      <c r="BKL31" s="446"/>
      <c r="BKM31" s="446"/>
      <c r="BKN31" s="446"/>
      <c r="BKO31" s="446"/>
      <c r="BKP31" s="446"/>
      <c r="BKQ31" s="446"/>
      <c r="BKR31" s="446"/>
      <c r="BKS31" s="446"/>
      <c r="BKT31" s="446"/>
      <c r="BKU31" s="446"/>
      <c r="BKV31" s="446"/>
      <c r="BKW31" s="446"/>
      <c r="BKX31" s="446"/>
      <c r="BKY31" s="446"/>
      <c r="BKZ31" s="446"/>
      <c r="BLA31" s="446"/>
      <c r="BLB31" s="446"/>
      <c r="BLC31" s="446"/>
      <c r="BLD31" s="446"/>
      <c r="BLE31" s="446"/>
      <c r="BLF31" s="446"/>
      <c r="BLG31" s="446"/>
      <c r="BLH31" s="446"/>
      <c r="BLI31" s="446"/>
      <c r="BLJ31" s="446"/>
      <c r="BLK31" s="446"/>
      <c r="BLL31" s="446"/>
      <c r="BLM31" s="446"/>
      <c r="BLN31" s="446"/>
      <c r="BLO31" s="446"/>
      <c r="BLP31" s="446"/>
      <c r="BLQ31" s="446"/>
      <c r="BLR31" s="446"/>
      <c r="BLS31" s="446"/>
      <c r="BLT31" s="446"/>
      <c r="BLU31" s="446"/>
      <c r="BLV31" s="446"/>
      <c r="BLW31" s="446"/>
      <c r="BLX31" s="446"/>
      <c r="BLY31" s="446"/>
      <c r="BLZ31" s="446"/>
      <c r="BMA31" s="446"/>
      <c r="BMB31" s="446"/>
      <c r="BMC31" s="446"/>
      <c r="BMD31" s="446"/>
      <c r="BME31" s="446"/>
      <c r="BMF31" s="446"/>
      <c r="BMG31" s="446"/>
      <c r="BMH31" s="446"/>
      <c r="BMI31" s="446"/>
      <c r="BMJ31" s="446"/>
      <c r="BMK31" s="446"/>
      <c r="BML31" s="446"/>
      <c r="BMM31" s="446"/>
      <c r="BMN31" s="446"/>
      <c r="BMO31" s="446"/>
      <c r="BMP31" s="446"/>
      <c r="BMQ31" s="446"/>
      <c r="BMR31" s="446"/>
      <c r="BMS31" s="446"/>
      <c r="BMT31" s="446"/>
      <c r="BMU31" s="446"/>
      <c r="BMV31" s="446"/>
      <c r="BMW31" s="446"/>
      <c r="BMX31" s="446"/>
      <c r="BMY31" s="446"/>
      <c r="BMZ31" s="446"/>
      <c r="BNA31" s="446"/>
      <c r="BNB31" s="446"/>
      <c r="BNC31" s="446"/>
      <c r="BND31" s="446"/>
      <c r="BNE31" s="446"/>
      <c r="BNF31" s="446"/>
      <c r="BNG31" s="446"/>
      <c r="BNH31" s="446"/>
      <c r="BNI31" s="446"/>
      <c r="BNJ31" s="446"/>
      <c r="BNK31" s="446"/>
      <c r="BNL31" s="446"/>
      <c r="BNM31" s="446"/>
      <c r="BNN31" s="446"/>
      <c r="BNO31" s="446"/>
      <c r="BNP31" s="446"/>
      <c r="BNQ31" s="446"/>
      <c r="BNR31" s="446"/>
      <c r="BNS31" s="446"/>
      <c r="BNT31" s="446"/>
      <c r="BNU31" s="446"/>
      <c r="BNV31" s="446"/>
      <c r="BNW31" s="446"/>
      <c r="BNX31" s="446"/>
      <c r="BNY31" s="446"/>
      <c r="BNZ31" s="446"/>
      <c r="BOA31" s="446"/>
      <c r="BOB31" s="446"/>
      <c r="BOC31" s="446"/>
      <c r="BOD31" s="446"/>
      <c r="BOE31" s="446"/>
      <c r="BOF31" s="446"/>
      <c r="BOG31" s="446"/>
      <c r="BOH31" s="446"/>
      <c r="BOI31" s="446"/>
      <c r="BOJ31" s="446"/>
      <c r="BOK31" s="446"/>
      <c r="BOL31" s="446"/>
      <c r="BOM31" s="446"/>
      <c r="BON31" s="446"/>
      <c r="BOO31" s="446"/>
      <c r="BOP31" s="446"/>
      <c r="BOQ31" s="446"/>
      <c r="BOR31" s="446"/>
      <c r="BOS31" s="446"/>
      <c r="BOT31" s="446"/>
      <c r="BOU31" s="446"/>
      <c r="BOV31" s="446"/>
      <c r="BOW31" s="446"/>
      <c r="BOX31" s="446"/>
      <c r="BOY31" s="446"/>
      <c r="BOZ31" s="446"/>
      <c r="BPA31" s="446"/>
      <c r="BPB31" s="446"/>
      <c r="BPC31" s="446"/>
      <c r="BPD31" s="446"/>
      <c r="BPE31" s="446"/>
      <c r="BPF31" s="446"/>
      <c r="BPG31" s="446"/>
      <c r="BPH31" s="446"/>
      <c r="BPI31" s="446"/>
      <c r="BPJ31" s="446"/>
      <c r="BPK31" s="446"/>
      <c r="BPL31" s="446"/>
      <c r="BPM31" s="446"/>
      <c r="BPN31" s="446"/>
      <c r="BPO31" s="446"/>
      <c r="BPP31" s="446"/>
      <c r="BPQ31" s="446"/>
      <c r="BPR31" s="446"/>
      <c r="BPS31" s="446"/>
      <c r="BPT31" s="446"/>
      <c r="BPU31" s="446"/>
      <c r="BPV31" s="446"/>
      <c r="BPW31" s="446"/>
      <c r="BPX31" s="446"/>
      <c r="BPY31" s="446"/>
      <c r="BPZ31" s="446"/>
      <c r="BQA31" s="446"/>
      <c r="BQB31" s="446"/>
      <c r="BQC31" s="446"/>
      <c r="BQD31" s="446"/>
      <c r="BQE31" s="446"/>
      <c r="BQF31" s="446"/>
      <c r="BQG31" s="446"/>
      <c r="BQH31" s="446"/>
      <c r="BQI31" s="446"/>
      <c r="BQJ31" s="446"/>
      <c r="BQK31" s="446"/>
      <c r="BQL31" s="446"/>
      <c r="BQM31" s="446"/>
      <c r="BQN31" s="446"/>
      <c r="BQO31" s="446"/>
      <c r="BQP31" s="446"/>
      <c r="BQQ31" s="446"/>
      <c r="BQR31" s="446"/>
      <c r="BQS31" s="446"/>
      <c r="BQT31" s="446"/>
      <c r="BQU31" s="446"/>
      <c r="BQV31" s="446"/>
      <c r="BQW31" s="446"/>
      <c r="BQX31" s="446"/>
      <c r="BQY31" s="446"/>
      <c r="BQZ31" s="446"/>
      <c r="BRA31" s="446"/>
      <c r="BRB31" s="446"/>
      <c r="BRC31" s="446"/>
      <c r="BRD31" s="446"/>
      <c r="BRE31" s="446"/>
      <c r="BRF31" s="446"/>
      <c r="BRG31" s="446"/>
      <c r="BRH31" s="446"/>
      <c r="BRI31" s="446"/>
      <c r="BRJ31" s="446"/>
      <c r="BRK31" s="446"/>
      <c r="BRL31" s="446"/>
      <c r="BRM31" s="446"/>
      <c r="BRN31" s="446"/>
      <c r="BRO31" s="446"/>
      <c r="BRP31" s="446"/>
      <c r="BRQ31" s="446"/>
      <c r="BRR31" s="446"/>
      <c r="BRS31" s="446"/>
      <c r="BRT31" s="446"/>
      <c r="BRU31" s="446"/>
      <c r="BRV31" s="446"/>
      <c r="BRW31" s="446"/>
      <c r="BRX31" s="446"/>
      <c r="BRY31" s="446"/>
      <c r="BRZ31" s="446"/>
      <c r="BSA31" s="446"/>
      <c r="BSB31" s="446"/>
      <c r="BSC31" s="446"/>
      <c r="BSD31" s="446"/>
      <c r="BSE31" s="446"/>
      <c r="BSF31" s="446"/>
      <c r="BSG31" s="446"/>
      <c r="BSH31" s="446"/>
      <c r="BSI31" s="446"/>
      <c r="BSJ31" s="446"/>
      <c r="BSK31" s="446"/>
      <c r="BSL31" s="446"/>
      <c r="BSM31" s="446"/>
      <c r="BSN31" s="446"/>
      <c r="BSO31" s="446"/>
      <c r="BSP31" s="446"/>
      <c r="BSQ31" s="446"/>
      <c r="BSR31" s="446"/>
      <c r="BSS31" s="446"/>
      <c r="BST31" s="446"/>
      <c r="BSU31" s="446"/>
      <c r="BSV31" s="446"/>
      <c r="BSW31" s="446"/>
      <c r="BSX31" s="446"/>
      <c r="BSY31" s="446"/>
      <c r="BSZ31" s="446"/>
      <c r="BTA31" s="446"/>
      <c r="BTB31" s="446"/>
      <c r="BTC31" s="446"/>
      <c r="BTD31" s="446"/>
      <c r="BTE31" s="446"/>
      <c r="BTF31" s="446"/>
      <c r="BTG31" s="446"/>
      <c r="BTH31" s="446"/>
      <c r="BTI31" s="446"/>
      <c r="BTJ31" s="446"/>
      <c r="BTK31" s="446"/>
      <c r="BTL31" s="446"/>
      <c r="BTM31" s="446"/>
      <c r="BTN31" s="446"/>
      <c r="BTO31" s="446"/>
      <c r="BTP31" s="446"/>
      <c r="BTQ31" s="446"/>
      <c r="BTR31" s="446"/>
      <c r="BTS31" s="446"/>
      <c r="BTT31" s="446"/>
      <c r="BTU31" s="446"/>
      <c r="BTV31" s="446"/>
      <c r="BTW31" s="446"/>
      <c r="BTX31" s="446"/>
      <c r="BTY31" s="446"/>
      <c r="BTZ31" s="446"/>
      <c r="BUA31" s="446"/>
      <c r="BUB31" s="446"/>
      <c r="BUC31" s="446"/>
      <c r="BUD31" s="446"/>
      <c r="BUE31" s="446"/>
      <c r="BUF31" s="446"/>
      <c r="BUG31" s="446"/>
      <c r="BUH31" s="446"/>
      <c r="BUI31" s="446"/>
      <c r="BUJ31" s="446"/>
      <c r="BUK31" s="446"/>
      <c r="BUL31" s="446"/>
      <c r="BUM31" s="446"/>
      <c r="BUN31" s="446"/>
      <c r="BUO31" s="446"/>
      <c r="BUP31" s="446"/>
      <c r="BUQ31" s="446"/>
      <c r="BUR31" s="446"/>
      <c r="BUS31" s="446"/>
      <c r="BUT31" s="446"/>
      <c r="BUU31" s="446"/>
      <c r="BUV31" s="446"/>
      <c r="BUW31" s="446"/>
      <c r="BUX31" s="446"/>
      <c r="BUY31" s="446"/>
      <c r="BUZ31" s="446"/>
      <c r="BVA31" s="446"/>
      <c r="BVB31" s="446"/>
      <c r="BVC31" s="446"/>
      <c r="BVD31" s="446"/>
      <c r="BVE31" s="446"/>
      <c r="BVF31" s="446"/>
      <c r="BVG31" s="446"/>
      <c r="BVH31" s="446"/>
      <c r="BVI31" s="446"/>
      <c r="BVJ31" s="446"/>
      <c r="BVK31" s="446"/>
      <c r="BVL31" s="446"/>
      <c r="BVM31" s="446"/>
      <c r="BVN31" s="446"/>
      <c r="BVO31" s="446"/>
      <c r="BVP31" s="446"/>
      <c r="BVQ31" s="446"/>
      <c r="BVR31" s="446"/>
      <c r="BVS31" s="446"/>
      <c r="BVT31" s="446"/>
      <c r="BVU31" s="446"/>
      <c r="BVV31" s="446"/>
      <c r="BVW31" s="446"/>
      <c r="BVX31" s="446"/>
      <c r="BVY31" s="446"/>
      <c r="BVZ31" s="446"/>
      <c r="BWA31" s="446"/>
      <c r="BWB31" s="446"/>
      <c r="BWC31" s="446"/>
      <c r="BWD31" s="446"/>
      <c r="BWE31" s="446"/>
      <c r="BWF31" s="446"/>
      <c r="BWG31" s="446"/>
      <c r="BWH31" s="446"/>
      <c r="BWI31" s="446"/>
      <c r="BWJ31" s="446"/>
      <c r="BWK31" s="446"/>
      <c r="BWL31" s="446"/>
      <c r="BWM31" s="446"/>
      <c r="BWN31" s="446"/>
      <c r="BWO31" s="446"/>
      <c r="BWP31" s="446"/>
      <c r="BWQ31" s="446"/>
      <c r="BWR31" s="446"/>
      <c r="BWS31" s="446"/>
      <c r="BWT31" s="446"/>
      <c r="BWU31" s="446"/>
      <c r="BWV31" s="446"/>
      <c r="BWW31" s="446"/>
      <c r="BWX31" s="446"/>
      <c r="BWY31" s="446"/>
      <c r="BWZ31" s="446"/>
      <c r="BXA31" s="446"/>
      <c r="BXB31" s="446"/>
      <c r="BXC31" s="446"/>
      <c r="BXD31" s="446"/>
      <c r="BXE31" s="446"/>
      <c r="BXF31" s="446"/>
      <c r="BXG31" s="446"/>
      <c r="BXH31" s="446"/>
      <c r="BXI31" s="446"/>
      <c r="BXJ31" s="446"/>
      <c r="BXK31" s="446"/>
      <c r="BXL31" s="446"/>
      <c r="BXM31" s="446"/>
      <c r="BXN31" s="446"/>
      <c r="BXO31" s="446"/>
      <c r="BXP31" s="446"/>
      <c r="BXQ31" s="446"/>
      <c r="BXR31" s="446"/>
      <c r="BXS31" s="446"/>
      <c r="BXT31" s="446"/>
      <c r="BXU31" s="446"/>
      <c r="BXV31" s="446"/>
      <c r="BXW31" s="446"/>
      <c r="BXX31" s="446"/>
      <c r="BXY31" s="446"/>
      <c r="BXZ31" s="446"/>
      <c r="BYA31" s="446"/>
      <c r="BYB31" s="446"/>
      <c r="BYC31" s="446"/>
      <c r="BYD31" s="446"/>
      <c r="BYE31" s="446"/>
      <c r="BYF31" s="446"/>
      <c r="BYG31" s="446"/>
      <c r="BYH31" s="446"/>
      <c r="BYI31" s="446"/>
      <c r="BYJ31" s="446"/>
      <c r="BYK31" s="446"/>
      <c r="BYL31" s="446"/>
      <c r="BYM31" s="446"/>
      <c r="BYN31" s="446"/>
      <c r="BYO31" s="446"/>
      <c r="BYP31" s="446"/>
      <c r="BYQ31" s="446"/>
      <c r="BYR31" s="446"/>
      <c r="BYS31" s="446"/>
      <c r="BYT31" s="446"/>
      <c r="BYU31" s="446"/>
      <c r="BYV31" s="446"/>
      <c r="BYW31" s="446"/>
      <c r="BYX31" s="446"/>
      <c r="BYY31" s="446"/>
      <c r="BYZ31" s="446"/>
      <c r="BZA31" s="446"/>
      <c r="BZB31" s="446"/>
      <c r="BZC31" s="446"/>
      <c r="BZD31" s="446"/>
      <c r="BZE31" s="446"/>
      <c r="BZF31" s="446"/>
      <c r="BZG31" s="446"/>
      <c r="BZH31" s="446"/>
      <c r="BZI31" s="446"/>
      <c r="BZJ31" s="446"/>
      <c r="BZK31" s="446"/>
      <c r="BZL31" s="446"/>
      <c r="BZM31" s="446"/>
      <c r="BZN31" s="446"/>
      <c r="BZO31" s="446"/>
      <c r="BZP31" s="446"/>
      <c r="BZQ31" s="446"/>
      <c r="BZR31" s="446"/>
      <c r="BZS31" s="446"/>
      <c r="BZT31" s="446"/>
      <c r="BZU31" s="446"/>
      <c r="BZV31" s="446"/>
      <c r="BZW31" s="446"/>
      <c r="BZX31" s="446"/>
      <c r="BZY31" s="446"/>
      <c r="BZZ31" s="446"/>
      <c r="CAA31" s="446"/>
      <c r="CAB31" s="446"/>
      <c r="CAC31" s="446"/>
      <c r="CAD31" s="446"/>
      <c r="CAE31" s="446"/>
      <c r="CAF31" s="446"/>
      <c r="CAG31" s="446"/>
      <c r="CAH31" s="446"/>
      <c r="CAI31" s="446"/>
      <c r="CAJ31" s="446"/>
      <c r="CAK31" s="446"/>
      <c r="CAL31" s="446"/>
      <c r="CAM31" s="446"/>
      <c r="CAN31" s="446"/>
      <c r="CAO31" s="446"/>
      <c r="CAP31" s="446"/>
      <c r="CAQ31" s="446"/>
      <c r="CAR31" s="446"/>
      <c r="CAS31" s="446"/>
      <c r="CAT31" s="446"/>
      <c r="CAU31" s="446"/>
      <c r="CAV31" s="446"/>
      <c r="CAW31" s="446"/>
      <c r="CAX31" s="446"/>
      <c r="CAY31" s="446"/>
      <c r="CAZ31" s="446"/>
      <c r="CBA31" s="446"/>
      <c r="CBB31" s="446"/>
      <c r="CBC31" s="446"/>
      <c r="CBD31" s="446"/>
      <c r="CBE31" s="446"/>
      <c r="CBF31" s="446"/>
      <c r="CBG31" s="446"/>
      <c r="CBH31" s="446"/>
      <c r="CBI31" s="446"/>
      <c r="CBJ31" s="446"/>
      <c r="CBK31" s="446"/>
      <c r="CBL31" s="446"/>
      <c r="CBM31" s="446"/>
      <c r="CBN31" s="446"/>
      <c r="CBO31" s="446"/>
      <c r="CBP31" s="446"/>
      <c r="CBQ31" s="446"/>
      <c r="CBR31" s="446"/>
      <c r="CBS31" s="446"/>
      <c r="CBT31" s="446"/>
      <c r="CBU31" s="446"/>
      <c r="CBV31" s="446"/>
      <c r="CBW31" s="446"/>
      <c r="CBX31" s="446"/>
      <c r="CBY31" s="446"/>
      <c r="CBZ31" s="446"/>
      <c r="CCA31" s="446"/>
      <c r="CCB31" s="446"/>
      <c r="CCC31" s="446"/>
      <c r="CCD31" s="446"/>
      <c r="CCE31" s="446"/>
      <c r="CCF31" s="446"/>
      <c r="CCG31" s="446"/>
      <c r="CCH31" s="446"/>
      <c r="CCI31" s="446"/>
      <c r="CCJ31" s="446"/>
      <c r="CCK31" s="446"/>
      <c r="CCL31" s="446"/>
      <c r="CCM31" s="446"/>
      <c r="CCN31" s="446"/>
      <c r="CCO31" s="446"/>
      <c r="CCP31" s="446"/>
      <c r="CCQ31" s="446"/>
      <c r="CCR31" s="446"/>
      <c r="CCS31" s="446"/>
      <c r="CCT31" s="446"/>
      <c r="CCU31" s="446"/>
      <c r="CCV31" s="446"/>
      <c r="CCW31" s="446"/>
      <c r="CCX31" s="446"/>
      <c r="CCY31" s="446"/>
      <c r="CCZ31" s="446"/>
      <c r="CDA31" s="446"/>
      <c r="CDB31" s="446"/>
      <c r="CDC31" s="446"/>
      <c r="CDD31" s="446"/>
      <c r="CDE31" s="446"/>
      <c r="CDF31" s="446"/>
      <c r="CDG31" s="446"/>
      <c r="CDH31" s="446"/>
      <c r="CDI31" s="446"/>
      <c r="CDJ31" s="446"/>
      <c r="CDK31" s="446"/>
      <c r="CDL31" s="446"/>
      <c r="CDM31" s="446"/>
      <c r="CDN31" s="446"/>
      <c r="CDO31" s="446"/>
      <c r="CDP31" s="446"/>
      <c r="CDQ31" s="446"/>
      <c r="CDR31" s="446"/>
      <c r="CDS31" s="446"/>
      <c r="CDT31" s="446"/>
      <c r="CDU31" s="446"/>
      <c r="CDV31" s="446"/>
      <c r="CDW31" s="446"/>
      <c r="CDX31" s="446"/>
      <c r="CDY31" s="446"/>
      <c r="CDZ31" s="446"/>
      <c r="CEA31" s="446"/>
      <c r="CEB31" s="446"/>
      <c r="CEC31" s="446"/>
      <c r="CED31" s="446"/>
      <c r="CEE31" s="446"/>
      <c r="CEF31" s="446"/>
      <c r="CEG31" s="446"/>
      <c r="CEH31" s="446"/>
      <c r="CEI31" s="446"/>
      <c r="CEJ31" s="446"/>
      <c r="CEK31" s="446"/>
      <c r="CEL31" s="446"/>
      <c r="CEM31" s="446"/>
      <c r="CEN31" s="446"/>
      <c r="CEO31" s="446"/>
      <c r="CEP31" s="446"/>
      <c r="CEQ31" s="446"/>
      <c r="CER31" s="446"/>
      <c r="CES31" s="446"/>
      <c r="CET31" s="446"/>
      <c r="CEU31" s="446"/>
      <c r="CEV31" s="446"/>
      <c r="CEW31" s="446"/>
      <c r="CEX31" s="446"/>
      <c r="CEY31" s="446"/>
      <c r="CEZ31" s="446"/>
      <c r="CFA31" s="446"/>
      <c r="CFB31" s="446"/>
      <c r="CFC31" s="446"/>
      <c r="CFD31" s="446"/>
      <c r="CFE31" s="446"/>
      <c r="CFF31" s="446"/>
      <c r="CFG31" s="446"/>
      <c r="CFH31" s="446"/>
      <c r="CFI31" s="446"/>
      <c r="CFJ31" s="446"/>
      <c r="CFK31" s="446"/>
      <c r="CFL31" s="446"/>
      <c r="CFM31" s="446"/>
      <c r="CFN31" s="446"/>
      <c r="CFO31" s="446"/>
      <c r="CFP31" s="446"/>
      <c r="CFQ31" s="446"/>
      <c r="CFR31" s="446"/>
      <c r="CFS31" s="446"/>
      <c r="CFT31" s="446"/>
      <c r="CFU31" s="446"/>
      <c r="CFV31" s="446"/>
      <c r="CFW31" s="446"/>
      <c r="CFX31" s="446"/>
      <c r="CFY31" s="446"/>
      <c r="CFZ31" s="446"/>
      <c r="CGA31" s="446"/>
      <c r="CGB31" s="446"/>
      <c r="CGC31" s="446"/>
      <c r="CGD31" s="446"/>
      <c r="CGE31" s="446"/>
      <c r="CGF31" s="446"/>
      <c r="CGG31" s="446"/>
      <c r="CGH31" s="446"/>
      <c r="CGI31" s="446"/>
      <c r="CGJ31" s="446"/>
      <c r="CGK31" s="446"/>
      <c r="CGL31" s="446"/>
      <c r="CGM31" s="446"/>
      <c r="CGN31" s="446"/>
      <c r="CGO31" s="446"/>
      <c r="CGP31" s="446"/>
      <c r="CGQ31" s="446"/>
      <c r="CGR31" s="446"/>
      <c r="CGS31" s="446"/>
      <c r="CGT31" s="446"/>
      <c r="CGU31" s="446"/>
      <c r="CGV31" s="446"/>
      <c r="CGW31" s="446"/>
      <c r="CGX31" s="446"/>
      <c r="CGY31" s="446"/>
      <c r="CGZ31" s="446"/>
      <c r="CHA31" s="446"/>
      <c r="CHB31" s="446"/>
      <c r="CHC31" s="446"/>
      <c r="CHD31" s="446"/>
      <c r="CHE31" s="446"/>
      <c r="CHF31" s="446"/>
      <c r="CHG31" s="446"/>
      <c r="CHH31" s="446"/>
      <c r="CHI31" s="446"/>
      <c r="CHJ31" s="446"/>
      <c r="CHK31" s="446"/>
      <c r="CHL31" s="446"/>
      <c r="CHM31" s="446"/>
      <c r="CHN31" s="446"/>
      <c r="CHO31" s="446"/>
      <c r="CHP31" s="446"/>
      <c r="CHQ31" s="446"/>
      <c r="CHR31" s="446"/>
      <c r="CHS31" s="446"/>
      <c r="CHT31" s="446"/>
      <c r="CHU31" s="446"/>
      <c r="CHV31" s="446"/>
      <c r="CHW31" s="446"/>
      <c r="CHX31" s="446"/>
      <c r="CHY31" s="446"/>
      <c r="CHZ31" s="446"/>
      <c r="CIA31" s="446"/>
      <c r="CIB31" s="446"/>
      <c r="CIC31" s="446"/>
      <c r="CID31" s="446"/>
      <c r="CIE31" s="446"/>
      <c r="CIF31" s="446"/>
      <c r="CIG31" s="446"/>
      <c r="CIH31" s="446"/>
      <c r="CII31" s="446"/>
      <c r="CIJ31" s="446"/>
      <c r="CIK31" s="446"/>
      <c r="CIL31" s="446"/>
      <c r="CIM31" s="446"/>
      <c r="CIN31" s="446"/>
      <c r="CIO31" s="446"/>
      <c r="CIP31" s="446"/>
      <c r="CIQ31" s="446"/>
      <c r="CIR31" s="446"/>
      <c r="CIS31" s="446"/>
      <c r="CIT31" s="446"/>
      <c r="CIU31" s="446"/>
      <c r="CIV31" s="446"/>
      <c r="CIW31" s="446"/>
      <c r="CIX31" s="446"/>
      <c r="CIY31" s="446"/>
      <c r="CIZ31" s="446"/>
      <c r="CJA31" s="446"/>
      <c r="CJB31" s="446"/>
      <c r="CJC31" s="446"/>
      <c r="CJD31" s="446"/>
      <c r="CJE31" s="446"/>
      <c r="CJF31" s="446"/>
      <c r="CJG31" s="446"/>
      <c r="CJH31" s="446"/>
      <c r="CJI31" s="446"/>
      <c r="CJJ31" s="446"/>
      <c r="CJK31" s="446"/>
      <c r="CJL31" s="446"/>
      <c r="CJM31" s="446"/>
      <c r="CJN31" s="446"/>
      <c r="CJO31" s="446"/>
      <c r="CJP31" s="446"/>
      <c r="CJQ31" s="446"/>
      <c r="CJR31" s="446"/>
      <c r="CJS31" s="446"/>
      <c r="CJT31" s="446"/>
      <c r="CJU31" s="446"/>
      <c r="CJV31" s="446"/>
      <c r="CJW31" s="446"/>
      <c r="CJX31" s="446"/>
      <c r="CJY31" s="446"/>
      <c r="CJZ31" s="446"/>
      <c r="CKA31" s="446"/>
      <c r="CKB31" s="446"/>
      <c r="CKC31" s="446"/>
      <c r="CKD31" s="446"/>
      <c r="CKE31" s="446"/>
      <c r="CKF31" s="446"/>
      <c r="CKG31" s="446"/>
      <c r="CKH31" s="446"/>
      <c r="CKI31" s="446"/>
      <c r="CKJ31" s="446"/>
      <c r="CKK31" s="446"/>
      <c r="CKL31" s="446"/>
      <c r="CKM31" s="446"/>
      <c r="CKN31" s="446"/>
      <c r="CKO31" s="446"/>
      <c r="CKP31" s="446"/>
      <c r="CKQ31" s="446"/>
      <c r="CKR31" s="446"/>
      <c r="CKS31" s="446"/>
      <c r="CKT31" s="446"/>
      <c r="CKU31" s="446"/>
      <c r="CKV31" s="446"/>
      <c r="CKW31" s="446"/>
      <c r="CKX31" s="446"/>
      <c r="CKY31" s="446"/>
      <c r="CKZ31" s="446"/>
      <c r="CLA31" s="446"/>
      <c r="CLB31" s="446"/>
      <c r="CLC31" s="446"/>
      <c r="CLD31" s="446"/>
      <c r="CLE31" s="446"/>
      <c r="CLF31" s="446"/>
      <c r="CLG31" s="446"/>
      <c r="CLH31" s="446"/>
      <c r="CLI31" s="446"/>
      <c r="CLJ31" s="446"/>
      <c r="CLK31" s="446"/>
      <c r="CLL31" s="446"/>
      <c r="CLM31" s="446"/>
      <c r="CLN31" s="446"/>
      <c r="CLO31" s="446"/>
      <c r="CLP31" s="446"/>
      <c r="CLQ31" s="446"/>
      <c r="CLR31" s="446"/>
      <c r="CLS31" s="446"/>
      <c r="CLT31" s="446"/>
      <c r="CLU31" s="446"/>
      <c r="CLV31" s="446"/>
      <c r="CLW31" s="446"/>
      <c r="CLX31" s="446"/>
      <c r="CLY31" s="446"/>
      <c r="CLZ31" s="446"/>
      <c r="CMA31" s="446"/>
      <c r="CMB31" s="446"/>
      <c r="CMC31" s="446"/>
      <c r="CMD31" s="446"/>
      <c r="CME31" s="446"/>
      <c r="CMF31" s="446"/>
      <c r="CMG31" s="446"/>
      <c r="CMH31" s="446"/>
      <c r="CMI31" s="446"/>
      <c r="CMJ31" s="446"/>
      <c r="CMK31" s="446"/>
      <c r="CML31" s="446"/>
      <c r="CMM31" s="446"/>
      <c r="CMN31" s="446"/>
      <c r="CMO31" s="446"/>
      <c r="CMP31" s="446"/>
      <c r="CMQ31" s="446"/>
      <c r="CMR31" s="446"/>
      <c r="CMS31" s="446"/>
      <c r="CMT31" s="446"/>
      <c r="CMU31" s="446"/>
      <c r="CMV31" s="446"/>
      <c r="CMW31" s="446"/>
      <c r="CMX31" s="446"/>
      <c r="CMY31" s="446"/>
      <c r="CMZ31" s="446"/>
      <c r="CNA31" s="446"/>
      <c r="CNB31" s="446"/>
      <c r="CNC31" s="446"/>
      <c r="CND31" s="446"/>
      <c r="CNE31" s="446"/>
      <c r="CNF31" s="446"/>
      <c r="CNG31" s="446"/>
      <c r="CNH31" s="446"/>
      <c r="CNI31" s="446"/>
      <c r="CNJ31" s="446"/>
      <c r="CNK31" s="446"/>
      <c r="CNL31" s="446"/>
      <c r="CNM31" s="446"/>
      <c r="CNN31" s="446"/>
      <c r="CNO31" s="446"/>
      <c r="CNP31" s="446"/>
      <c r="CNQ31" s="446"/>
      <c r="CNR31" s="446"/>
      <c r="CNS31" s="446"/>
      <c r="CNT31" s="446"/>
      <c r="CNU31" s="446"/>
      <c r="CNV31" s="446"/>
      <c r="CNW31" s="446"/>
      <c r="CNX31" s="446"/>
      <c r="CNY31" s="446"/>
      <c r="CNZ31" s="446"/>
      <c r="COA31" s="446"/>
      <c r="COB31" s="446"/>
      <c r="COC31" s="446"/>
      <c r="COD31" s="446"/>
      <c r="COE31" s="446"/>
      <c r="COF31" s="446"/>
      <c r="COG31" s="446"/>
      <c r="COH31" s="446"/>
      <c r="COI31" s="446"/>
      <c r="COJ31" s="446"/>
      <c r="COK31" s="446"/>
      <c r="COL31" s="446"/>
      <c r="COM31" s="446"/>
      <c r="CON31" s="446"/>
      <c r="COO31" s="446"/>
      <c r="COP31" s="446"/>
      <c r="COQ31" s="446"/>
      <c r="COR31" s="446"/>
      <c r="COS31" s="446"/>
      <c r="COT31" s="446"/>
      <c r="COU31" s="446"/>
      <c r="COV31" s="446"/>
      <c r="COW31" s="446"/>
      <c r="COX31" s="446"/>
      <c r="COY31" s="446"/>
      <c r="COZ31" s="446"/>
      <c r="CPA31" s="446"/>
      <c r="CPB31" s="446"/>
      <c r="CPC31" s="446"/>
      <c r="CPD31" s="446"/>
      <c r="CPE31" s="446"/>
      <c r="CPF31" s="446"/>
      <c r="CPG31" s="446"/>
      <c r="CPH31" s="446"/>
      <c r="CPI31" s="446"/>
      <c r="CPJ31" s="446"/>
      <c r="CPK31" s="446"/>
      <c r="CPL31" s="446"/>
      <c r="CPM31" s="446"/>
      <c r="CPN31" s="446"/>
      <c r="CPO31" s="446"/>
      <c r="CPP31" s="446"/>
      <c r="CPQ31" s="446"/>
      <c r="CPR31" s="446"/>
      <c r="CPS31" s="446"/>
      <c r="CPT31" s="446"/>
      <c r="CPU31" s="446"/>
      <c r="CPV31" s="446"/>
      <c r="CPW31" s="446"/>
      <c r="CPX31" s="446"/>
      <c r="CPY31" s="446"/>
      <c r="CPZ31" s="446"/>
      <c r="CQA31" s="446"/>
      <c r="CQB31" s="446"/>
      <c r="CQC31" s="446"/>
      <c r="CQD31" s="446"/>
      <c r="CQE31" s="446"/>
      <c r="CQF31" s="446"/>
      <c r="CQG31" s="446"/>
      <c r="CQH31" s="446"/>
      <c r="CQI31" s="446"/>
      <c r="CQJ31" s="446"/>
      <c r="CQK31" s="446"/>
      <c r="CQL31" s="446"/>
      <c r="CQM31" s="446"/>
      <c r="CQN31" s="446"/>
      <c r="CQO31" s="446"/>
      <c r="CQP31" s="446"/>
      <c r="CQQ31" s="446"/>
      <c r="CQR31" s="446"/>
      <c r="CQS31" s="446"/>
      <c r="CQT31" s="446"/>
      <c r="CQU31" s="446"/>
      <c r="CQV31" s="446"/>
      <c r="CQW31" s="446"/>
      <c r="CQX31" s="446"/>
      <c r="CQY31" s="446"/>
      <c r="CQZ31" s="446"/>
      <c r="CRA31" s="446"/>
      <c r="CRB31" s="446"/>
      <c r="CRC31" s="446"/>
      <c r="CRD31" s="446"/>
      <c r="CRE31" s="446"/>
      <c r="CRF31" s="446"/>
      <c r="CRG31" s="446"/>
      <c r="CRH31" s="446"/>
      <c r="CRI31" s="446"/>
      <c r="CRJ31" s="446"/>
      <c r="CRK31" s="446"/>
      <c r="CRL31" s="446"/>
      <c r="CRM31" s="446"/>
      <c r="CRN31" s="446"/>
      <c r="CRO31" s="446"/>
      <c r="CRP31" s="446"/>
      <c r="CRQ31" s="446"/>
      <c r="CRR31" s="446"/>
      <c r="CRS31" s="446"/>
      <c r="CRT31" s="446"/>
      <c r="CRU31" s="446"/>
      <c r="CRV31" s="446"/>
      <c r="CRW31" s="446"/>
      <c r="CRX31" s="446"/>
      <c r="CRY31" s="446"/>
      <c r="CRZ31" s="446"/>
      <c r="CSA31" s="446"/>
      <c r="CSB31" s="446"/>
      <c r="CSC31" s="446"/>
      <c r="CSD31" s="446"/>
      <c r="CSE31" s="446"/>
      <c r="CSF31" s="446"/>
      <c r="CSG31" s="446"/>
      <c r="CSH31" s="446"/>
      <c r="CSI31" s="446"/>
      <c r="CSJ31" s="446"/>
      <c r="CSK31" s="446"/>
      <c r="CSL31" s="446"/>
      <c r="CSM31" s="446"/>
      <c r="CSN31" s="446"/>
      <c r="CSO31" s="446"/>
      <c r="CSP31" s="446"/>
      <c r="CSQ31" s="446"/>
      <c r="CSR31" s="446"/>
      <c r="CSS31" s="446"/>
      <c r="CST31" s="446"/>
      <c r="CSU31" s="446"/>
      <c r="CSV31" s="446"/>
      <c r="CSW31" s="446"/>
      <c r="CSX31" s="446"/>
      <c r="CSY31" s="446"/>
      <c r="CSZ31" s="446"/>
      <c r="CTA31" s="446"/>
      <c r="CTB31" s="446"/>
      <c r="CTC31" s="446"/>
      <c r="CTD31" s="446"/>
      <c r="CTE31" s="446"/>
      <c r="CTF31" s="446"/>
      <c r="CTG31" s="446"/>
      <c r="CTH31" s="446"/>
      <c r="CTI31" s="446"/>
      <c r="CTJ31" s="446"/>
      <c r="CTK31" s="446"/>
      <c r="CTL31" s="446"/>
      <c r="CTM31" s="446"/>
      <c r="CTN31" s="446"/>
      <c r="CTO31" s="446"/>
      <c r="CTP31" s="446"/>
      <c r="CTQ31" s="446"/>
      <c r="CTR31" s="446"/>
      <c r="CTS31" s="446"/>
      <c r="CTT31" s="446"/>
      <c r="CTU31" s="446"/>
      <c r="CTV31" s="446"/>
      <c r="CTW31" s="446"/>
      <c r="CTX31" s="446"/>
      <c r="CTY31" s="446"/>
      <c r="CTZ31" s="446"/>
      <c r="CUA31" s="446"/>
      <c r="CUB31" s="446"/>
      <c r="CUC31" s="446"/>
      <c r="CUD31" s="446"/>
      <c r="CUE31" s="446"/>
      <c r="CUF31" s="446"/>
      <c r="CUG31" s="446"/>
      <c r="CUH31" s="446"/>
      <c r="CUI31" s="446"/>
      <c r="CUJ31" s="446"/>
      <c r="CUK31" s="446"/>
      <c r="CUL31" s="446"/>
      <c r="CUM31" s="446"/>
      <c r="CUN31" s="446"/>
      <c r="CUO31" s="446"/>
      <c r="CUP31" s="446"/>
      <c r="CUQ31" s="446"/>
      <c r="CUR31" s="446"/>
      <c r="CUS31" s="446"/>
      <c r="CUT31" s="446"/>
      <c r="CUU31" s="446"/>
      <c r="CUV31" s="446"/>
      <c r="CUW31" s="446"/>
      <c r="CUX31" s="446"/>
      <c r="CUY31" s="446"/>
      <c r="CUZ31" s="446"/>
      <c r="CVA31" s="446"/>
      <c r="CVB31" s="446"/>
      <c r="CVC31" s="446"/>
      <c r="CVD31" s="446"/>
      <c r="CVE31" s="446"/>
      <c r="CVF31" s="446"/>
      <c r="CVG31" s="446"/>
      <c r="CVH31" s="446"/>
      <c r="CVI31" s="446"/>
      <c r="CVJ31" s="446"/>
      <c r="CVK31" s="446"/>
      <c r="CVL31" s="446"/>
      <c r="CVM31" s="446"/>
      <c r="CVN31" s="446"/>
      <c r="CVO31" s="446"/>
      <c r="CVP31" s="446"/>
      <c r="CVQ31" s="446"/>
      <c r="CVR31" s="446"/>
      <c r="CVS31" s="446"/>
      <c r="CVT31" s="446"/>
      <c r="CVU31" s="446"/>
      <c r="CVV31" s="446"/>
      <c r="CVW31" s="446"/>
      <c r="CVX31" s="446"/>
      <c r="CVY31" s="446"/>
      <c r="CVZ31" s="446"/>
      <c r="CWA31" s="446"/>
      <c r="CWB31" s="446"/>
      <c r="CWC31" s="446"/>
      <c r="CWD31" s="446"/>
      <c r="CWE31" s="446"/>
      <c r="CWF31" s="446"/>
      <c r="CWG31" s="446"/>
      <c r="CWH31" s="446"/>
      <c r="CWI31" s="446"/>
      <c r="CWJ31" s="446"/>
      <c r="CWK31" s="446"/>
      <c r="CWL31" s="446"/>
      <c r="CWM31" s="446"/>
      <c r="CWN31" s="446"/>
      <c r="CWO31" s="446"/>
      <c r="CWP31" s="446"/>
      <c r="CWQ31" s="446"/>
      <c r="CWR31" s="446"/>
      <c r="CWS31" s="446"/>
      <c r="CWT31" s="446"/>
      <c r="CWU31" s="446"/>
      <c r="CWV31" s="446"/>
      <c r="CWW31" s="446"/>
      <c r="CWX31" s="446"/>
      <c r="CWY31" s="446"/>
      <c r="CWZ31" s="446"/>
      <c r="CXA31" s="446"/>
      <c r="CXB31" s="446"/>
      <c r="CXC31" s="446"/>
      <c r="CXD31" s="446"/>
      <c r="CXE31" s="446"/>
      <c r="CXF31" s="446"/>
      <c r="CXG31" s="446"/>
      <c r="CXH31" s="446"/>
      <c r="CXI31" s="446"/>
      <c r="CXJ31" s="446"/>
      <c r="CXK31" s="446"/>
      <c r="CXL31" s="446"/>
      <c r="CXM31" s="446"/>
      <c r="CXN31" s="446"/>
      <c r="CXO31" s="446"/>
      <c r="CXP31" s="446"/>
      <c r="CXQ31" s="446"/>
      <c r="CXR31" s="446"/>
      <c r="CXS31" s="446"/>
      <c r="CXT31" s="446"/>
      <c r="CXU31" s="446"/>
      <c r="CXV31" s="446"/>
      <c r="CXW31" s="446"/>
      <c r="CXX31" s="446"/>
      <c r="CXY31" s="446"/>
      <c r="CXZ31" s="446"/>
      <c r="CYA31" s="446"/>
      <c r="CYB31" s="446"/>
      <c r="CYC31" s="446"/>
      <c r="CYD31" s="446"/>
      <c r="CYE31" s="446"/>
      <c r="CYF31" s="446"/>
      <c r="CYG31" s="446"/>
      <c r="CYH31" s="446"/>
      <c r="CYI31" s="446"/>
      <c r="CYJ31" s="446"/>
      <c r="CYK31" s="446"/>
      <c r="CYL31" s="446"/>
      <c r="CYM31" s="446"/>
      <c r="CYN31" s="446"/>
      <c r="CYO31" s="446"/>
      <c r="CYP31" s="446"/>
      <c r="CYQ31" s="446"/>
      <c r="CYR31" s="446"/>
      <c r="CYS31" s="446"/>
      <c r="CYT31" s="446"/>
      <c r="CYU31" s="446"/>
      <c r="CYV31" s="446"/>
      <c r="CYW31" s="446"/>
      <c r="CYX31" s="446"/>
      <c r="CYY31" s="446"/>
      <c r="CYZ31" s="446"/>
      <c r="CZA31" s="446"/>
      <c r="CZB31" s="446"/>
      <c r="CZC31" s="446"/>
      <c r="CZD31" s="446"/>
      <c r="CZE31" s="446"/>
      <c r="CZF31" s="446"/>
      <c r="CZG31" s="446"/>
      <c r="CZH31" s="446"/>
      <c r="CZI31" s="446"/>
      <c r="CZJ31" s="446"/>
      <c r="CZK31" s="446"/>
      <c r="CZL31" s="446"/>
      <c r="CZM31" s="446"/>
      <c r="CZN31" s="446"/>
      <c r="CZO31" s="446"/>
      <c r="CZP31" s="446"/>
      <c r="CZQ31" s="446"/>
      <c r="CZR31" s="446"/>
      <c r="CZS31" s="446"/>
      <c r="CZT31" s="446"/>
      <c r="CZU31" s="446"/>
      <c r="CZV31" s="446"/>
      <c r="CZW31" s="446"/>
      <c r="CZX31" s="446"/>
      <c r="CZY31" s="446"/>
      <c r="CZZ31" s="446"/>
      <c r="DAA31" s="446"/>
      <c r="DAB31" s="446"/>
      <c r="DAC31" s="446"/>
      <c r="DAD31" s="446"/>
      <c r="DAE31" s="446"/>
      <c r="DAF31" s="446"/>
      <c r="DAG31" s="446"/>
      <c r="DAH31" s="446"/>
      <c r="DAI31" s="446"/>
      <c r="DAJ31" s="446"/>
      <c r="DAK31" s="446"/>
      <c r="DAL31" s="446"/>
      <c r="DAM31" s="446"/>
      <c r="DAN31" s="446"/>
      <c r="DAO31" s="446"/>
      <c r="DAP31" s="446"/>
      <c r="DAQ31" s="446"/>
      <c r="DAR31" s="446"/>
      <c r="DAS31" s="446"/>
      <c r="DAT31" s="446"/>
      <c r="DAU31" s="446"/>
      <c r="DAV31" s="446"/>
      <c r="DAW31" s="446"/>
      <c r="DAX31" s="446"/>
      <c r="DAY31" s="446"/>
      <c r="DAZ31" s="446"/>
      <c r="DBA31" s="446"/>
      <c r="DBB31" s="446"/>
      <c r="DBC31" s="446"/>
      <c r="DBD31" s="446"/>
      <c r="DBE31" s="446"/>
      <c r="DBF31" s="446"/>
      <c r="DBG31" s="446"/>
      <c r="DBH31" s="446"/>
      <c r="DBI31" s="446"/>
      <c r="DBJ31" s="446"/>
      <c r="DBK31" s="446"/>
      <c r="DBL31" s="446"/>
      <c r="DBM31" s="446"/>
      <c r="DBN31" s="446"/>
      <c r="DBO31" s="446"/>
      <c r="DBP31" s="446"/>
      <c r="DBQ31" s="446"/>
      <c r="DBR31" s="446"/>
      <c r="DBS31" s="446"/>
      <c r="DBT31" s="446"/>
      <c r="DBU31" s="446"/>
      <c r="DBV31" s="446"/>
      <c r="DBW31" s="446"/>
      <c r="DBX31" s="446"/>
      <c r="DBY31" s="446"/>
      <c r="DBZ31" s="446"/>
      <c r="DCA31" s="446"/>
      <c r="DCB31" s="446"/>
      <c r="DCC31" s="446"/>
      <c r="DCD31" s="446"/>
      <c r="DCE31" s="446"/>
      <c r="DCF31" s="446"/>
      <c r="DCG31" s="446"/>
      <c r="DCH31" s="446"/>
      <c r="DCI31" s="446"/>
      <c r="DCJ31" s="446"/>
      <c r="DCK31" s="446"/>
      <c r="DCL31" s="446"/>
      <c r="DCM31" s="446"/>
      <c r="DCN31" s="446"/>
      <c r="DCO31" s="446"/>
      <c r="DCP31" s="446"/>
      <c r="DCQ31" s="446"/>
      <c r="DCR31" s="446"/>
      <c r="DCS31" s="446"/>
      <c r="DCT31" s="446"/>
      <c r="DCU31" s="446"/>
      <c r="DCV31" s="446"/>
      <c r="DCW31" s="446"/>
      <c r="DCX31" s="446"/>
      <c r="DCY31" s="446"/>
      <c r="DCZ31" s="446"/>
      <c r="DDA31" s="446"/>
      <c r="DDB31" s="446"/>
      <c r="DDC31" s="446"/>
      <c r="DDD31" s="446"/>
      <c r="DDE31" s="446"/>
      <c r="DDF31" s="446"/>
      <c r="DDG31" s="446"/>
      <c r="DDH31" s="446"/>
      <c r="DDI31" s="446"/>
      <c r="DDJ31" s="446"/>
      <c r="DDK31" s="446"/>
      <c r="DDL31" s="446"/>
      <c r="DDM31" s="446"/>
      <c r="DDN31" s="446"/>
      <c r="DDO31" s="446"/>
      <c r="DDP31" s="446"/>
      <c r="DDQ31" s="446"/>
      <c r="DDR31" s="446"/>
      <c r="DDS31" s="446"/>
      <c r="DDT31" s="446"/>
      <c r="DDU31" s="446"/>
      <c r="DDV31" s="446"/>
      <c r="DDW31" s="446"/>
      <c r="DDX31" s="446"/>
      <c r="DDY31" s="446"/>
      <c r="DDZ31" s="446"/>
      <c r="DEA31" s="446"/>
      <c r="DEB31" s="446"/>
      <c r="DEC31" s="446"/>
      <c r="DED31" s="446"/>
      <c r="DEE31" s="446"/>
      <c r="DEF31" s="446"/>
      <c r="DEG31" s="446"/>
      <c r="DEH31" s="446"/>
      <c r="DEI31" s="446"/>
      <c r="DEJ31" s="446"/>
      <c r="DEK31" s="446"/>
      <c r="DEL31" s="446"/>
      <c r="DEM31" s="446"/>
      <c r="DEN31" s="446"/>
      <c r="DEO31" s="446"/>
      <c r="DEP31" s="446"/>
      <c r="DEQ31" s="446"/>
      <c r="DER31" s="446"/>
      <c r="DES31" s="446"/>
      <c r="DET31" s="446"/>
      <c r="DEU31" s="446"/>
      <c r="DEV31" s="446"/>
      <c r="DEW31" s="446"/>
      <c r="DEX31" s="446"/>
      <c r="DEY31" s="446"/>
      <c r="DEZ31" s="446"/>
      <c r="DFA31" s="446"/>
      <c r="DFB31" s="446"/>
      <c r="DFC31" s="446"/>
      <c r="DFD31" s="446"/>
      <c r="DFE31" s="446"/>
      <c r="DFF31" s="446"/>
      <c r="DFG31" s="446"/>
      <c r="DFH31" s="446"/>
      <c r="DFI31" s="446"/>
      <c r="DFJ31" s="446"/>
      <c r="DFK31" s="446"/>
      <c r="DFL31" s="446"/>
      <c r="DFM31" s="446"/>
      <c r="DFN31" s="446"/>
      <c r="DFO31" s="446"/>
      <c r="DFP31" s="446"/>
      <c r="DFQ31" s="446"/>
      <c r="DFR31" s="446"/>
      <c r="DFS31" s="446"/>
      <c r="DFT31" s="446"/>
      <c r="DFU31" s="446"/>
      <c r="DFV31" s="446"/>
      <c r="DFW31" s="446"/>
      <c r="DFX31" s="446"/>
      <c r="DFY31" s="446"/>
      <c r="DFZ31" s="446"/>
      <c r="DGA31" s="446"/>
      <c r="DGB31" s="446"/>
      <c r="DGC31" s="446"/>
      <c r="DGD31" s="446"/>
      <c r="DGE31" s="446"/>
      <c r="DGF31" s="446"/>
      <c r="DGG31" s="446"/>
      <c r="DGH31" s="446"/>
      <c r="DGI31" s="446"/>
      <c r="DGJ31" s="446"/>
      <c r="DGK31" s="446"/>
      <c r="DGL31" s="446"/>
      <c r="DGM31" s="446"/>
      <c r="DGN31" s="446"/>
      <c r="DGO31" s="446"/>
      <c r="DGP31" s="446"/>
      <c r="DGQ31" s="446"/>
      <c r="DGR31" s="446"/>
      <c r="DGS31" s="446"/>
      <c r="DGT31" s="446"/>
      <c r="DGU31" s="446"/>
      <c r="DGV31" s="446"/>
      <c r="DGW31" s="446"/>
      <c r="DGX31" s="446"/>
      <c r="DGY31" s="446"/>
      <c r="DGZ31" s="446"/>
      <c r="DHA31" s="446"/>
      <c r="DHB31" s="446"/>
      <c r="DHC31" s="446"/>
      <c r="DHD31" s="446"/>
      <c r="DHE31" s="446"/>
      <c r="DHF31" s="446"/>
      <c r="DHG31" s="446"/>
      <c r="DHH31" s="446"/>
      <c r="DHI31" s="446"/>
      <c r="DHJ31" s="446"/>
      <c r="DHK31" s="446"/>
      <c r="DHL31" s="446"/>
      <c r="DHM31" s="446"/>
      <c r="DHN31" s="446"/>
      <c r="DHO31" s="446"/>
      <c r="DHP31" s="446"/>
      <c r="DHQ31" s="446"/>
      <c r="DHR31" s="446"/>
      <c r="DHS31" s="446"/>
      <c r="DHT31" s="446"/>
      <c r="DHU31" s="446"/>
      <c r="DHV31" s="446"/>
      <c r="DHW31" s="446"/>
      <c r="DHX31" s="446"/>
      <c r="DHY31" s="446"/>
      <c r="DHZ31" s="446"/>
      <c r="DIA31" s="446"/>
      <c r="DIB31" s="446"/>
      <c r="DIC31" s="446"/>
      <c r="DID31" s="446"/>
      <c r="DIE31" s="446"/>
      <c r="DIF31" s="446"/>
      <c r="DIG31" s="446"/>
      <c r="DIH31" s="446"/>
      <c r="DII31" s="446"/>
      <c r="DIJ31" s="446"/>
      <c r="DIK31" s="446"/>
      <c r="DIL31" s="446"/>
      <c r="DIM31" s="446"/>
      <c r="DIN31" s="446"/>
      <c r="DIO31" s="446"/>
      <c r="DIP31" s="446"/>
      <c r="DIQ31" s="446"/>
      <c r="DIR31" s="446"/>
      <c r="DIS31" s="446"/>
      <c r="DIT31" s="446"/>
      <c r="DIU31" s="446"/>
      <c r="DIV31" s="446"/>
      <c r="DIW31" s="446"/>
      <c r="DIX31" s="446"/>
      <c r="DIY31" s="446"/>
      <c r="DIZ31" s="446"/>
      <c r="DJA31" s="446"/>
      <c r="DJB31" s="446"/>
      <c r="DJC31" s="446"/>
      <c r="DJD31" s="446"/>
      <c r="DJE31" s="446"/>
      <c r="DJF31" s="446"/>
      <c r="DJG31" s="446"/>
      <c r="DJH31" s="446"/>
      <c r="DJI31" s="446"/>
      <c r="DJJ31" s="446"/>
      <c r="DJK31" s="446"/>
      <c r="DJL31" s="446"/>
      <c r="DJM31" s="446"/>
      <c r="DJN31" s="446"/>
      <c r="DJO31" s="446"/>
      <c r="DJP31" s="446"/>
      <c r="DJQ31" s="446"/>
      <c r="DJR31" s="446"/>
      <c r="DJS31" s="446"/>
      <c r="DJT31" s="446"/>
      <c r="DJU31" s="446"/>
      <c r="DJV31" s="446"/>
      <c r="DJW31" s="446"/>
      <c r="DJX31" s="446"/>
      <c r="DJY31" s="446"/>
      <c r="DJZ31" s="446"/>
      <c r="DKA31" s="446"/>
      <c r="DKB31" s="446"/>
      <c r="DKC31" s="446"/>
      <c r="DKD31" s="446"/>
      <c r="DKE31" s="446"/>
      <c r="DKF31" s="446"/>
      <c r="DKG31" s="446"/>
      <c r="DKH31" s="446"/>
      <c r="DKI31" s="446"/>
      <c r="DKJ31" s="446"/>
      <c r="DKK31" s="446"/>
      <c r="DKL31" s="446"/>
      <c r="DKM31" s="446"/>
      <c r="DKN31" s="446"/>
      <c r="DKO31" s="446"/>
      <c r="DKP31" s="446"/>
      <c r="DKQ31" s="446"/>
      <c r="DKR31" s="446"/>
      <c r="DKS31" s="446"/>
      <c r="DKT31" s="446"/>
      <c r="DKU31" s="446"/>
      <c r="DKV31" s="446"/>
      <c r="DKW31" s="446"/>
      <c r="DKX31" s="446"/>
      <c r="DKY31" s="446"/>
      <c r="DKZ31" s="446"/>
      <c r="DLA31" s="446"/>
      <c r="DLB31" s="446"/>
      <c r="DLC31" s="446"/>
      <c r="DLD31" s="446"/>
      <c r="DLE31" s="446"/>
      <c r="DLF31" s="446"/>
      <c r="DLG31" s="446"/>
      <c r="DLH31" s="446"/>
      <c r="DLI31" s="446"/>
      <c r="DLJ31" s="446"/>
      <c r="DLK31" s="446"/>
      <c r="DLL31" s="446"/>
      <c r="DLM31" s="446"/>
      <c r="DLN31" s="446"/>
      <c r="DLO31" s="446"/>
      <c r="DLP31" s="446"/>
      <c r="DLQ31" s="446"/>
      <c r="DLR31" s="446"/>
      <c r="DLS31" s="446"/>
      <c r="DLT31" s="446"/>
      <c r="DLU31" s="446"/>
      <c r="DLV31" s="446"/>
      <c r="DLW31" s="446"/>
      <c r="DLX31" s="446"/>
      <c r="DLY31" s="446"/>
      <c r="DLZ31" s="446"/>
      <c r="DMA31" s="446"/>
      <c r="DMB31" s="446"/>
      <c r="DMC31" s="446"/>
      <c r="DMD31" s="446"/>
      <c r="DME31" s="446"/>
      <c r="DMF31" s="446"/>
      <c r="DMG31" s="446"/>
      <c r="DMH31" s="446"/>
      <c r="DMI31" s="446"/>
      <c r="DMJ31" s="446"/>
      <c r="DMK31" s="446"/>
      <c r="DML31" s="446"/>
      <c r="DMM31" s="446"/>
      <c r="DMN31" s="446"/>
      <c r="DMO31" s="446"/>
      <c r="DMP31" s="446"/>
      <c r="DMQ31" s="446"/>
      <c r="DMR31" s="446"/>
      <c r="DMS31" s="446"/>
      <c r="DMT31" s="446"/>
      <c r="DMU31" s="446"/>
      <c r="DMV31" s="446"/>
      <c r="DMW31" s="446"/>
      <c r="DMX31" s="446"/>
      <c r="DMY31" s="446"/>
      <c r="DMZ31" s="446"/>
      <c r="DNA31" s="446"/>
      <c r="DNB31" s="446"/>
      <c r="DNC31" s="446"/>
      <c r="DND31" s="446"/>
      <c r="DNE31" s="446"/>
      <c r="DNF31" s="446"/>
      <c r="DNG31" s="446"/>
      <c r="DNH31" s="446"/>
      <c r="DNI31" s="446"/>
      <c r="DNJ31" s="446"/>
      <c r="DNK31" s="446"/>
      <c r="DNL31" s="446"/>
      <c r="DNM31" s="446"/>
      <c r="DNN31" s="446"/>
      <c r="DNO31" s="446"/>
      <c r="DNP31" s="446"/>
      <c r="DNQ31" s="446"/>
      <c r="DNR31" s="446"/>
      <c r="DNS31" s="446"/>
      <c r="DNT31" s="446"/>
      <c r="DNU31" s="446"/>
      <c r="DNV31" s="446"/>
      <c r="DNW31" s="446"/>
      <c r="DNX31" s="446"/>
      <c r="DNY31" s="446"/>
      <c r="DNZ31" s="446"/>
      <c r="DOA31" s="446"/>
      <c r="DOB31" s="446"/>
      <c r="DOC31" s="446"/>
      <c r="DOD31" s="446"/>
      <c r="DOE31" s="446"/>
      <c r="DOF31" s="446"/>
      <c r="DOG31" s="446"/>
      <c r="DOH31" s="446"/>
      <c r="DOI31" s="446"/>
      <c r="DOJ31" s="446"/>
      <c r="DOK31" s="446"/>
      <c r="DOL31" s="446"/>
      <c r="DOM31" s="446"/>
      <c r="DON31" s="446"/>
      <c r="DOO31" s="446"/>
      <c r="DOP31" s="446"/>
      <c r="DOQ31" s="446"/>
      <c r="DOR31" s="446"/>
      <c r="DOS31" s="446"/>
      <c r="DOT31" s="446"/>
      <c r="DOU31" s="446"/>
      <c r="DOV31" s="446"/>
      <c r="DOW31" s="446"/>
      <c r="DOX31" s="446"/>
      <c r="DOY31" s="446"/>
      <c r="DOZ31" s="446"/>
      <c r="DPA31" s="446"/>
      <c r="DPB31" s="446"/>
      <c r="DPC31" s="446"/>
      <c r="DPD31" s="446"/>
      <c r="DPE31" s="446"/>
      <c r="DPF31" s="446"/>
      <c r="DPG31" s="446"/>
      <c r="DPH31" s="446"/>
      <c r="DPI31" s="446"/>
      <c r="DPJ31" s="446"/>
      <c r="DPK31" s="446"/>
      <c r="DPL31" s="446"/>
      <c r="DPM31" s="446"/>
      <c r="DPN31" s="446"/>
      <c r="DPO31" s="446"/>
      <c r="DPP31" s="446"/>
      <c r="DPQ31" s="446"/>
      <c r="DPR31" s="446"/>
      <c r="DPS31" s="446"/>
      <c r="DPT31" s="446"/>
      <c r="DPU31" s="446"/>
      <c r="DPV31" s="446"/>
      <c r="DPW31" s="446"/>
      <c r="DPX31" s="446"/>
      <c r="DPY31" s="446"/>
      <c r="DPZ31" s="446"/>
      <c r="DQA31" s="446"/>
      <c r="DQB31" s="446"/>
      <c r="DQC31" s="446"/>
      <c r="DQD31" s="446"/>
      <c r="DQE31" s="446"/>
      <c r="DQF31" s="446"/>
      <c r="DQG31" s="446"/>
      <c r="DQH31" s="446"/>
      <c r="DQI31" s="446"/>
      <c r="DQJ31" s="446"/>
      <c r="DQK31" s="446"/>
      <c r="DQL31" s="446"/>
      <c r="DQM31" s="446"/>
      <c r="DQN31" s="446"/>
      <c r="DQO31" s="446"/>
      <c r="DQP31" s="446"/>
      <c r="DQQ31" s="446"/>
      <c r="DQR31" s="446"/>
      <c r="DQS31" s="446"/>
      <c r="DQT31" s="446"/>
      <c r="DQU31" s="446"/>
      <c r="DQV31" s="446"/>
      <c r="DQW31" s="446"/>
      <c r="DQX31" s="446"/>
      <c r="DQY31" s="446"/>
      <c r="DQZ31" s="446"/>
      <c r="DRA31" s="446"/>
      <c r="DRB31" s="446"/>
      <c r="DRC31" s="446"/>
      <c r="DRD31" s="446"/>
      <c r="DRE31" s="446"/>
      <c r="DRF31" s="446"/>
      <c r="DRG31" s="446"/>
      <c r="DRH31" s="446"/>
      <c r="DRI31" s="446"/>
      <c r="DRJ31" s="446"/>
      <c r="DRK31" s="446"/>
      <c r="DRL31" s="446"/>
      <c r="DRM31" s="446"/>
      <c r="DRN31" s="446"/>
      <c r="DRO31" s="446"/>
      <c r="DRP31" s="446"/>
      <c r="DRQ31" s="446"/>
      <c r="DRR31" s="446"/>
      <c r="DRS31" s="446"/>
      <c r="DRT31" s="446"/>
      <c r="DRU31" s="446"/>
      <c r="DRV31" s="446"/>
      <c r="DRW31" s="446"/>
      <c r="DRX31" s="446"/>
      <c r="DRY31" s="446"/>
      <c r="DRZ31" s="446"/>
      <c r="DSA31" s="446"/>
      <c r="DSB31" s="446"/>
      <c r="DSC31" s="446"/>
      <c r="DSD31" s="446"/>
      <c r="DSE31" s="446"/>
      <c r="DSF31" s="446"/>
      <c r="DSG31" s="446"/>
      <c r="DSH31" s="446"/>
      <c r="DSI31" s="446"/>
      <c r="DSJ31" s="446"/>
      <c r="DSK31" s="446"/>
      <c r="DSL31" s="446"/>
      <c r="DSM31" s="446"/>
      <c r="DSN31" s="446"/>
      <c r="DSO31" s="446"/>
      <c r="DSP31" s="446"/>
      <c r="DSQ31" s="446"/>
      <c r="DSR31" s="446"/>
      <c r="DSS31" s="446"/>
      <c r="DST31" s="446"/>
      <c r="DSU31" s="446"/>
      <c r="DSV31" s="446"/>
      <c r="DSW31" s="446"/>
      <c r="DSX31" s="446"/>
      <c r="DSY31" s="446"/>
      <c r="DSZ31" s="446"/>
      <c r="DTA31" s="446"/>
      <c r="DTB31" s="446"/>
      <c r="DTC31" s="446"/>
      <c r="DTD31" s="446"/>
      <c r="DTE31" s="446"/>
      <c r="DTF31" s="446"/>
      <c r="DTG31" s="446"/>
      <c r="DTH31" s="446"/>
      <c r="DTI31" s="446"/>
      <c r="DTJ31" s="446"/>
      <c r="DTK31" s="446"/>
      <c r="DTL31" s="446"/>
      <c r="DTM31" s="446"/>
      <c r="DTN31" s="446"/>
      <c r="DTO31" s="446"/>
      <c r="DTP31" s="446"/>
      <c r="DTQ31" s="446"/>
      <c r="DTR31" s="446"/>
      <c r="DTS31" s="446"/>
      <c r="DTT31" s="446"/>
      <c r="DTU31" s="446"/>
      <c r="DTV31" s="446"/>
      <c r="DTW31" s="446"/>
      <c r="DTX31" s="446"/>
      <c r="DTY31" s="446"/>
      <c r="DTZ31" s="446"/>
      <c r="DUA31" s="446"/>
      <c r="DUB31" s="446"/>
      <c r="DUC31" s="446"/>
      <c r="DUD31" s="446"/>
      <c r="DUE31" s="446"/>
      <c r="DUF31" s="446"/>
      <c r="DUG31" s="446"/>
      <c r="DUH31" s="446"/>
      <c r="DUI31" s="446"/>
      <c r="DUJ31" s="446"/>
      <c r="DUK31" s="446"/>
      <c r="DUL31" s="446"/>
      <c r="DUM31" s="446"/>
      <c r="DUN31" s="446"/>
      <c r="DUO31" s="446"/>
      <c r="DUP31" s="446"/>
      <c r="DUQ31" s="446"/>
      <c r="DUR31" s="446"/>
      <c r="DUS31" s="446"/>
      <c r="DUT31" s="446"/>
      <c r="DUU31" s="446"/>
      <c r="DUV31" s="446"/>
      <c r="DUW31" s="446"/>
      <c r="DUX31" s="446"/>
      <c r="DUY31" s="446"/>
      <c r="DUZ31" s="446"/>
      <c r="DVA31" s="446"/>
      <c r="DVB31" s="446"/>
      <c r="DVC31" s="446"/>
      <c r="DVD31" s="446"/>
      <c r="DVE31" s="446"/>
      <c r="DVF31" s="446"/>
      <c r="DVG31" s="446"/>
      <c r="DVH31" s="446"/>
      <c r="DVI31" s="446"/>
      <c r="DVJ31" s="446"/>
      <c r="DVK31" s="446"/>
      <c r="DVL31" s="446"/>
      <c r="DVM31" s="446"/>
      <c r="DVN31" s="446"/>
      <c r="DVO31" s="446"/>
      <c r="DVP31" s="446"/>
      <c r="DVQ31" s="446"/>
      <c r="DVR31" s="446"/>
      <c r="DVS31" s="446"/>
      <c r="DVT31" s="446"/>
      <c r="DVU31" s="446"/>
      <c r="DVV31" s="446"/>
      <c r="DVW31" s="446"/>
      <c r="DVX31" s="446"/>
      <c r="DVY31" s="446"/>
      <c r="DVZ31" s="446"/>
      <c r="DWA31" s="446"/>
      <c r="DWB31" s="446"/>
      <c r="DWC31" s="446"/>
      <c r="DWD31" s="446"/>
      <c r="DWE31" s="446"/>
      <c r="DWF31" s="446"/>
      <c r="DWG31" s="446"/>
      <c r="DWH31" s="446"/>
      <c r="DWI31" s="446"/>
      <c r="DWJ31" s="446"/>
      <c r="DWK31" s="446"/>
      <c r="DWL31" s="446"/>
      <c r="DWM31" s="446"/>
      <c r="DWN31" s="446"/>
      <c r="DWO31" s="446"/>
      <c r="DWP31" s="446"/>
      <c r="DWQ31" s="446"/>
      <c r="DWR31" s="446"/>
      <c r="DWS31" s="446"/>
      <c r="DWT31" s="446"/>
      <c r="DWU31" s="446"/>
      <c r="DWV31" s="446"/>
      <c r="DWW31" s="446"/>
      <c r="DWX31" s="446"/>
      <c r="DWY31" s="446"/>
      <c r="DWZ31" s="446"/>
      <c r="DXA31" s="446"/>
      <c r="DXB31" s="446"/>
      <c r="DXC31" s="446"/>
      <c r="DXD31" s="446"/>
      <c r="DXE31" s="446"/>
      <c r="DXF31" s="446"/>
      <c r="DXG31" s="446"/>
      <c r="DXH31" s="446"/>
      <c r="DXI31" s="446"/>
      <c r="DXJ31" s="446"/>
      <c r="DXK31" s="446"/>
      <c r="DXL31" s="446"/>
      <c r="DXM31" s="446"/>
      <c r="DXN31" s="446"/>
      <c r="DXO31" s="446"/>
      <c r="DXP31" s="446"/>
      <c r="DXQ31" s="446"/>
      <c r="DXR31" s="446"/>
      <c r="DXS31" s="446"/>
      <c r="DXT31" s="446"/>
      <c r="DXU31" s="446"/>
      <c r="DXV31" s="446"/>
      <c r="DXW31" s="446"/>
      <c r="DXX31" s="446"/>
      <c r="DXY31" s="446"/>
      <c r="DXZ31" s="446"/>
      <c r="DYA31" s="446"/>
      <c r="DYB31" s="446"/>
      <c r="DYC31" s="446"/>
      <c r="DYD31" s="446"/>
      <c r="DYE31" s="446"/>
      <c r="DYF31" s="446"/>
      <c r="DYG31" s="446"/>
      <c r="DYH31" s="446"/>
      <c r="DYI31" s="446"/>
      <c r="DYJ31" s="446"/>
      <c r="DYK31" s="446"/>
      <c r="DYL31" s="446"/>
      <c r="DYM31" s="446"/>
      <c r="DYN31" s="446"/>
      <c r="DYO31" s="446"/>
      <c r="DYP31" s="446"/>
      <c r="DYQ31" s="446"/>
      <c r="DYR31" s="446"/>
      <c r="DYS31" s="446"/>
      <c r="DYT31" s="446"/>
      <c r="DYU31" s="446"/>
      <c r="DYV31" s="446"/>
      <c r="DYW31" s="446"/>
      <c r="DYX31" s="446"/>
      <c r="DYY31" s="446"/>
      <c r="DYZ31" s="446"/>
      <c r="DZA31" s="446"/>
      <c r="DZB31" s="446"/>
      <c r="DZC31" s="446"/>
      <c r="DZD31" s="446"/>
      <c r="DZE31" s="446"/>
      <c r="DZF31" s="446"/>
      <c r="DZG31" s="446"/>
      <c r="DZH31" s="446"/>
      <c r="DZI31" s="446"/>
      <c r="DZJ31" s="446"/>
      <c r="DZK31" s="446"/>
      <c r="DZL31" s="446"/>
      <c r="DZM31" s="446"/>
      <c r="DZN31" s="446"/>
      <c r="DZO31" s="446"/>
      <c r="DZP31" s="446"/>
      <c r="DZQ31" s="446"/>
      <c r="DZR31" s="446"/>
      <c r="DZS31" s="446"/>
      <c r="DZT31" s="446"/>
      <c r="DZU31" s="446"/>
      <c r="DZV31" s="446"/>
      <c r="DZW31" s="446"/>
      <c r="DZX31" s="446"/>
      <c r="DZY31" s="446"/>
      <c r="DZZ31" s="446"/>
      <c r="EAA31" s="446"/>
      <c r="EAB31" s="446"/>
      <c r="EAC31" s="446"/>
      <c r="EAD31" s="446"/>
      <c r="EAE31" s="446"/>
      <c r="EAF31" s="446"/>
      <c r="EAG31" s="446"/>
      <c r="EAH31" s="446"/>
      <c r="EAI31" s="446"/>
      <c r="EAJ31" s="446"/>
      <c r="EAK31" s="446"/>
      <c r="EAL31" s="446"/>
      <c r="EAM31" s="446"/>
      <c r="EAN31" s="446"/>
      <c r="EAO31" s="446"/>
      <c r="EAP31" s="446"/>
      <c r="EAQ31" s="446"/>
      <c r="EAR31" s="446"/>
      <c r="EAS31" s="446"/>
      <c r="EAT31" s="446"/>
      <c r="EAU31" s="446"/>
      <c r="EAV31" s="446"/>
      <c r="EAW31" s="446"/>
      <c r="EAX31" s="446"/>
      <c r="EAY31" s="446"/>
      <c r="EAZ31" s="446"/>
      <c r="EBA31" s="446"/>
      <c r="EBB31" s="446"/>
      <c r="EBC31" s="446"/>
      <c r="EBD31" s="446"/>
      <c r="EBE31" s="446"/>
      <c r="EBF31" s="446"/>
      <c r="EBG31" s="446"/>
      <c r="EBH31" s="446"/>
      <c r="EBI31" s="446"/>
      <c r="EBJ31" s="446"/>
      <c r="EBK31" s="446"/>
      <c r="EBL31" s="446"/>
      <c r="EBM31" s="446"/>
      <c r="EBN31" s="446"/>
      <c r="EBO31" s="446"/>
      <c r="EBP31" s="446"/>
      <c r="EBQ31" s="446"/>
      <c r="EBR31" s="446"/>
      <c r="EBS31" s="446"/>
      <c r="EBT31" s="446"/>
      <c r="EBU31" s="446"/>
      <c r="EBV31" s="446"/>
      <c r="EBW31" s="446"/>
      <c r="EBX31" s="446"/>
      <c r="EBY31" s="446"/>
      <c r="EBZ31" s="446"/>
      <c r="ECA31" s="446"/>
      <c r="ECB31" s="446"/>
      <c r="ECC31" s="446"/>
      <c r="ECD31" s="446"/>
      <c r="ECE31" s="446"/>
      <c r="ECF31" s="446"/>
      <c r="ECG31" s="446"/>
      <c r="ECH31" s="446"/>
      <c r="ECI31" s="446"/>
      <c r="ECJ31" s="446"/>
      <c r="ECK31" s="446"/>
      <c r="ECL31" s="446"/>
      <c r="ECM31" s="446"/>
      <c r="ECN31" s="446"/>
      <c r="ECO31" s="446"/>
      <c r="ECP31" s="446"/>
      <c r="ECQ31" s="446"/>
      <c r="ECR31" s="446"/>
      <c r="ECS31" s="446"/>
      <c r="ECT31" s="446"/>
      <c r="ECU31" s="446"/>
      <c r="ECV31" s="446"/>
      <c r="ECW31" s="446"/>
      <c r="ECX31" s="446"/>
      <c r="ECY31" s="446"/>
      <c r="ECZ31" s="446"/>
      <c r="EDA31" s="446"/>
      <c r="EDB31" s="446"/>
      <c r="EDC31" s="446"/>
      <c r="EDD31" s="446"/>
      <c r="EDE31" s="446"/>
      <c r="EDF31" s="446"/>
      <c r="EDG31" s="446"/>
      <c r="EDH31" s="446"/>
      <c r="EDI31" s="446"/>
      <c r="EDJ31" s="446"/>
      <c r="EDK31" s="446"/>
      <c r="EDL31" s="446"/>
      <c r="EDM31" s="446"/>
      <c r="EDN31" s="446"/>
      <c r="EDO31" s="446"/>
      <c r="EDP31" s="446"/>
      <c r="EDQ31" s="446"/>
      <c r="EDR31" s="446"/>
      <c r="EDS31" s="446"/>
      <c r="EDT31" s="446"/>
      <c r="EDU31" s="446"/>
      <c r="EDV31" s="446"/>
      <c r="EDW31" s="446"/>
      <c r="EDX31" s="446"/>
      <c r="EDY31" s="446"/>
      <c r="EDZ31" s="446"/>
      <c r="EEA31" s="446"/>
      <c r="EEB31" s="446"/>
      <c r="EEC31" s="446"/>
      <c r="EED31" s="446"/>
      <c r="EEE31" s="446"/>
      <c r="EEF31" s="446"/>
      <c r="EEG31" s="446"/>
      <c r="EEH31" s="446"/>
      <c r="EEI31" s="446"/>
      <c r="EEJ31" s="446"/>
      <c r="EEK31" s="446"/>
      <c r="EEL31" s="446"/>
      <c r="EEM31" s="446"/>
      <c r="EEN31" s="446"/>
      <c r="EEO31" s="446"/>
      <c r="EEP31" s="446"/>
      <c r="EEQ31" s="446"/>
      <c r="EER31" s="446"/>
      <c r="EES31" s="446"/>
      <c r="EET31" s="446"/>
      <c r="EEU31" s="446"/>
      <c r="EEV31" s="446"/>
      <c r="EEW31" s="446"/>
      <c r="EEX31" s="446"/>
      <c r="EEY31" s="446"/>
      <c r="EEZ31" s="446"/>
      <c r="EFA31" s="446"/>
      <c r="EFB31" s="446"/>
      <c r="EFC31" s="446"/>
      <c r="EFD31" s="446"/>
      <c r="EFE31" s="446"/>
      <c r="EFF31" s="446"/>
      <c r="EFG31" s="446"/>
      <c r="EFH31" s="446"/>
      <c r="EFI31" s="446"/>
      <c r="EFJ31" s="446"/>
      <c r="EFK31" s="446"/>
      <c r="EFL31" s="446"/>
      <c r="EFM31" s="446"/>
      <c r="EFN31" s="446"/>
      <c r="EFO31" s="446"/>
      <c r="EFP31" s="446"/>
      <c r="EFQ31" s="446"/>
      <c r="EFR31" s="446"/>
      <c r="EFS31" s="446"/>
      <c r="EFT31" s="446"/>
      <c r="EFU31" s="446"/>
      <c r="EFV31" s="446"/>
      <c r="EFW31" s="446"/>
      <c r="EFX31" s="446"/>
      <c r="EFY31" s="446"/>
      <c r="EFZ31" s="446"/>
      <c r="EGA31" s="446"/>
      <c r="EGB31" s="446"/>
      <c r="EGC31" s="446"/>
      <c r="EGD31" s="446"/>
      <c r="EGE31" s="446"/>
      <c r="EGF31" s="446"/>
      <c r="EGG31" s="446"/>
      <c r="EGH31" s="446"/>
      <c r="EGI31" s="446"/>
      <c r="EGJ31" s="446"/>
      <c r="EGK31" s="446"/>
      <c r="EGL31" s="446"/>
      <c r="EGM31" s="446"/>
      <c r="EGN31" s="446"/>
      <c r="EGO31" s="446"/>
      <c r="EGP31" s="446"/>
      <c r="EGQ31" s="446"/>
      <c r="EGR31" s="446"/>
      <c r="EGS31" s="446"/>
      <c r="EGT31" s="446"/>
      <c r="EGU31" s="446"/>
      <c r="EGV31" s="446"/>
      <c r="EGW31" s="446"/>
      <c r="EGX31" s="446"/>
      <c r="EGY31" s="446"/>
      <c r="EGZ31" s="446"/>
      <c r="EHA31" s="446"/>
      <c r="EHB31" s="446"/>
      <c r="EHC31" s="446"/>
      <c r="EHD31" s="446"/>
      <c r="EHE31" s="446"/>
      <c r="EHF31" s="446"/>
      <c r="EHG31" s="446"/>
      <c r="EHH31" s="446"/>
      <c r="EHI31" s="446"/>
      <c r="EHJ31" s="446"/>
      <c r="EHK31" s="446"/>
      <c r="EHL31" s="446"/>
      <c r="EHM31" s="446"/>
      <c r="EHN31" s="446"/>
      <c r="EHO31" s="446"/>
      <c r="EHP31" s="446"/>
      <c r="EHQ31" s="446"/>
      <c r="EHR31" s="446"/>
      <c r="EHS31" s="446"/>
      <c r="EHT31" s="446"/>
      <c r="EHU31" s="446"/>
      <c r="EHV31" s="446"/>
      <c r="EHW31" s="446"/>
      <c r="EHX31" s="446"/>
      <c r="EHY31" s="446"/>
      <c r="EHZ31" s="446"/>
      <c r="EIA31" s="446"/>
      <c r="EIB31" s="446"/>
      <c r="EIC31" s="446"/>
      <c r="EID31" s="446"/>
      <c r="EIE31" s="446"/>
      <c r="EIF31" s="446"/>
      <c r="EIG31" s="446"/>
      <c r="EIH31" s="446"/>
      <c r="EII31" s="446"/>
      <c r="EIJ31" s="446"/>
      <c r="EIK31" s="446"/>
      <c r="EIL31" s="446"/>
      <c r="EIM31" s="446"/>
      <c r="EIN31" s="446"/>
      <c r="EIO31" s="446"/>
      <c r="EIP31" s="446"/>
      <c r="EIQ31" s="446"/>
      <c r="EIR31" s="446"/>
      <c r="EIS31" s="446"/>
      <c r="EIT31" s="446"/>
      <c r="EIU31" s="446"/>
      <c r="EIV31" s="446"/>
      <c r="EIW31" s="446"/>
      <c r="EIX31" s="446"/>
      <c r="EIY31" s="446"/>
      <c r="EIZ31" s="446"/>
      <c r="EJA31" s="446"/>
      <c r="EJB31" s="446"/>
      <c r="EJC31" s="446"/>
      <c r="EJD31" s="446"/>
      <c r="EJE31" s="446"/>
      <c r="EJF31" s="446"/>
      <c r="EJG31" s="446"/>
      <c r="EJH31" s="446"/>
      <c r="EJI31" s="446"/>
      <c r="EJJ31" s="446"/>
      <c r="EJK31" s="446"/>
      <c r="EJL31" s="446"/>
      <c r="EJM31" s="446"/>
      <c r="EJN31" s="446"/>
      <c r="EJO31" s="446"/>
      <c r="EJP31" s="446"/>
      <c r="EJQ31" s="446"/>
      <c r="EJR31" s="446"/>
      <c r="EJS31" s="446"/>
      <c r="EJT31" s="446"/>
      <c r="EJU31" s="446"/>
      <c r="EJV31" s="446"/>
      <c r="EJW31" s="446"/>
      <c r="EJX31" s="446"/>
      <c r="EJY31" s="446"/>
      <c r="EJZ31" s="446"/>
      <c r="EKA31" s="446"/>
      <c r="EKB31" s="446"/>
      <c r="EKC31" s="446"/>
      <c r="EKD31" s="446"/>
      <c r="EKE31" s="446"/>
      <c r="EKF31" s="446"/>
      <c r="EKG31" s="446"/>
      <c r="EKH31" s="446"/>
      <c r="EKI31" s="446"/>
      <c r="EKJ31" s="446"/>
      <c r="EKK31" s="446"/>
      <c r="EKL31" s="446"/>
      <c r="EKM31" s="446"/>
      <c r="EKN31" s="446"/>
      <c r="EKO31" s="446"/>
      <c r="EKP31" s="446"/>
      <c r="EKQ31" s="446"/>
      <c r="EKR31" s="446"/>
      <c r="EKS31" s="446"/>
      <c r="EKT31" s="446"/>
      <c r="EKU31" s="446"/>
      <c r="EKV31" s="446"/>
      <c r="EKW31" s="446"/>
      <c r="EKX31" s="446"/>
      <c r="EKY31" s="446"/>
      <c r="EKZ31" s="446"/>
      <c r="ELA31" s="446"/>
      <c r="ELB31" s="446"/>
      <c r="ELC31" s="446"/>
      <c r="ELD31" s="446"/>
      <c r="ELE31" s="446"/>
      <c r="ELF31" s="446"/>
      <c r="ELG31" s="446"/>
      <c r="ELH31" s="446"/>
      <c r="ELI31" s="446"/>
      <c r="ELJ31" s="446"/>
      <c r="ELK31" s="446"/>
      <c r="ELL31" s="446"/>
      <c r="ELM31" s="446"/>
      <c r="ELN31" s="446"/>
      <c r="ELO31" s="446"/>
      <c r="ELP31" s="446"/>
      <c r="ELQ31" s="446"/>
      <c r="ELR31" s="446"/>
      <c r="ELS31" s="446"/>
      <c r="ELT31" s="446"/>
      <c r="ELU31" s="446"/>
      <c r="ELV31" s="446"/>
      <c r="ELW31" s="446"/>
      <c r="ELX31" s="446"/>
      <c r="ELY31" s="446"/>
      <c r="ELZ31" s="446"/>
      <c r="EMA31" s="446"/>
      <c r="EMB31" s="446"/>
      <c r="EMC31" s="446"/>
      <c r="EMD31" s="446"/>
      <c r="EME31" s="446"/>
      <c r="EMF31" s="446"/>
      <c r="EMG31" s="446"/>
      <c r="EMH31" s="446"/>
      <c r="EMI31" s="446"/>
      <c r="EMJ31" s="446"/>
      <c r="EMK31" s="446"/>
      <c r="EML31" s="446"/>
      <c r="EMM31" s="446"/>
      <c r="EMN31" s="446"/>
      <c r="EMO31" s="446"/>
      <c r="EMP31" s="446"/>
      <c r="EMQ31" s="446"/>
      <c r="EMR31" s="446"/>
      <c r="EMS31" s="446"/>
      <c r="EMT31" s="446"/>
      <c r="EMU31" s="446"/>
      <c r="EMV31" s="446"/>
      <c r="EMW31" s="446"/>
      <c r="EMX31" s="446"/>
      <c r="EMY31" s="446"/>
      <c r="EMZ31" s="446"/>
      <c r="ENA31" s="446"/>
      <c r="ENB31" s="446"/>
      <c r="ENC31" s="446"/>
      <c r="END31" s="446"/>
      <c r="ENE31" s="446"/>
      <c r="ENF31" s="446"/>
      <c r="ENG31" s="446"/>
      <c r="ENH31" s="446"/>
      <c r="ENI31" s="446"/>
      <c r="ENJ31" s="446"/>
      <c r="ENK31" s="446"/>
      <c r="ENL31" s="446"/>
      <c r="ENM31" s="446"/>
      <c r="ENN31" s="446"/>
      <c r="ENO31" s="446"/>
      <c r="ENP31" s="446"/>
      <c r="ENQ31" s="446"/>
      <c r="ENR31" s="446"/>
      <c r="ENS31" s="446"/>
      <c r="ENT31" s="446"/>
      <c r="ENU31" s="446"/>
      <c r="ENV31" s="446"/>
      <c r="ENW31" s="446"/>
      <c r="ENX31" s="446"/>
      <c r="ENY31" s="446"/>
      <c r="ENZ31" s="446"/>
      <c r="EOA31" s="446"/>
      <c r="EOB31" s="446"/>
      <c r="EOC31" s="446"/>
      <c r="EOD31" s="446"/>
      <c r="EOE31" s="446"/>
      <c r="EOF31" s="446"/>
      <c r="EOG31" s="446"/>
      <c r="EOH31" s="446"/>
      <c r="EOI31" s="446"/>
      <c r="EOJ31" s="446"/>
      <c r="EOK31" s="446"/>
      <c r="EOL31" s="446"/>
      <c r="EOM31" s="446"/>
      <c r="EON31" s="446"/>
      <c r="EOO31" s="446"/>
      <c r="EOP31" s="446"/>
      <c r="EOQ31" s="446"/>
      <c r="EOR31" s="446"/>
      <c r="EOS31" s="446"/>
      <c r="EOT31" s="446"/>
      <c r="EOU31" s="446"/>
      <c r="EOV31" s="446"/>
      <c r="EOW31" s="446"/>
      <c r="EOX31" s="446"/>
      <c r="EOY31" s="446"/>
      <c r="EOZ31" s="446"/>
      <c r="EPA31" s="446"/>
      <c r="EPB31" s="446"/>
      <c r="EPC31" s="446"/>
      <c r="EPD31" s="446"/>
      <c r="EPE31" s="446"/>
      <c r="EPF31" s="446"/>
      <c r="EPG31" s="446"/>
      <c r="EPH31" s="446"/>
      <c r="EPI31" s="446"/>
      <c r="EPJ31" s="446"/>
      <c r="EPK31" s="446"/>
      <c r="EPL31" s="446"/>
      <c r="EPM31" s="446"/>
      <c r="EPN31" s="446"/>
      <c r="EPO31" s="446"/>
      <c r="EPP31" s="446"/>
      <c r="EPQ31" s="446"/>
      <c r="EPR31" s="446"/>
      <c r="EPS31" s="446"/>
      <c r="EPT31" s="446"/>
      <c r="EPU31" s="446"/>
      <c r="EPV31" s="446"/>
      <c r="EPW31" s="446"/>
      <c r="EPX31" s="446"/>
      <c r="EPY31" s="446"/>
      <c r="EPZ31" s="446"/>
      <c r="EQA31" s="446"/>
      <c r="EQB31" s="446"/>
      <c r="EQC31" s="446"/>
      <c r="EQD31" s="446"/>
      <c r="EQE31" s="446"/>
      <c r="EQF31" s="446"/>
      <c r="EQG31" s="446"/>
      <c r="EQH31" s="446"/>
      <c r="EQI31" s="446"/>
      <c r="EQJ31" s="446"/>
      <c r="EQK31" s="446"/>
      <c r="EQL31" s="446"/>
      <c r="EQM31" s="446"/>
      <c r="EQN31" s="446"/>
      <c r="EQO31" s="446"/>
      <c r="EQP31" s="446"/>
      <c r="EQQ31" s="446"/>
      <c r="EQR31" s="446"/>
      <c r="EQS31" s="446"/>
      <c r="EQT31" s="446"/>
      <c r="EQU31" s="446"/>
      <c r="EQV31" s="446"/>
      <c r="EQW31" s="446"/>
      <c r="EQX31" s="446"/>
      <c r="EQY31" s="446"/>
      <c r="EQZ31" s="446"/>
      <c r="ERA31" s="446"/>
      <c r="ERB31" s="446"/>
      <c r="ERC31" s="446"/>
      <c r="ERD31" s="446"/>
      <c r="ERE31" s="446"/>
      <c r="ERF31" s="446"/>
      <c r="ERG31" s="446"/>
      <c r="ERH31" s="446"/>
      <c r="ERI31" s="446"/>
      <c r="ERJ31" s="446"/>
      <c r="ERK31" s="446"/>
      <c r="ERL31" s="446"/>
      <c r="ERM31" s="446"/>
      <c r="ERN31" s="446"/>
      <c r="ERO31" s="446"/>
      <c r="ERP31" s="446"/>
      <c r="ERQ31" s="446"/>
      <c r="ERR31" s="446"/>
      <c r="ERS31" s="446"/>
      <c r="ERT31" s="446"/>
      <c r="ERU31" s="446"/>
      <c r="ERV31" s="446"/>
      <c r="ERW31" s="446"/>
      <c r="ERX31" s="446"/>
      <c r="ERY31" s="446"/>
      <c r="ERZ31" s="446"/>
      <c r="ESA31" s="446"/>
      <c r="ESB31" s="446"/>
      <c r="ESC31" s="446"/>
      <c r="ESD31" s="446"/>
      <c r="ESE31" s="446"/>
      <c r="ESF31" s="446"/>
      <c r="ESG31" s="446"/>
      <c r="ESH31" s="446"/>
      <c r="ESI31" s="446"/>
      <c r="ESJ31" s="446"/>
      <c r="ESK31" s="446"/>
      <c r="ESL31" s="446"/>
      <c r="ESM31" s="446"/>
      <c r="ESN31" s="446"/>
      <c r="ESO31" s="446"/>
      <c r="ESP31" s="446"/>
      <c r="ESQ31" s="446"/>
      <c r="ESR31" s="446"/>
      <c r="ESS31" s="446"/>
      <c r="EST31" s="446"/>
      <c r="ESU31" s="446"/>
      <c r="ESV31" s="446"/>
      <c r="ESW31" s="446"/>
      <c r="ESX31" s="446"/>
      <c r="ESY31" s="446"/>
      <c r="ESZ31" s="446"/>
      <c r="ETA31" s="446"/>
      <c r="ETB31" s="446"/>
      <c r="ETC31" s="446"/>
      <c r="ETD31" s="446"/>
      <c r="ETE31" s="446"/>
      <c r="ETF31" s="446"/>
      <c r="ETG31" s="446"/>
      <c r="ETH31" s="446"/>
      <c r="ETI31" s="446"/>
      <c r="ETJ31" s="446"/>
      <c r="ETK31" s="446"/>
      <c r="ETL31" s="446"/>
      <c r="ETM31" s="446"/>
      <c r="ETN31" s="446"/>
      <c r="ETO31" s="446"/>
      <c r="ETP31" s="446"/>
      <c r="ETQ31" s="446"/>
      <c r="ETR31" s="446"/>
      <c r="ETS31" s="446"/>
      <c r="ETT31" s="446"/>
      <c r="ETU31" s="446"/>
      <c r="ETV31" s="446"/>
      <c r="ETW31" s="446"/>
      <c r="ETX31" s="446"/>
      <c r="ETY31" s="446"/>
      <c r="ETZ31" s="446"/>
      <c r="EUA31" s="446"/>
      <c r="EUB31" s="446"/>
      <c r="EUC31" s="446"/>
      <c r="EUD31" s="446"/>
      <c r="EUE31" s="446"/>
      <c r="EUF31" s="446"/>
      <c r="EUG31" s="446"/>
      <c r="EUH31" s="446"/>
      <c r="EUI31" s="446"/>
      <c r="EUJ31" s="446"/>
      <c r="EUK31" s="446"/>
      <c r="EUL31" s="446"/>
      <c r="EUM31" s="446"/>
      <c r="EUN31" s="446"/>
      <c r="EUO31" s="446"/>
      <c r="EUP31" s="446"/>
      <c r="EUQ31" s="446"/>
      <c r="EUR31" s="446"/>
      <c r="EUS31" s="446"/>
      <c r="EUT31" s="446"/>
      <c r="EUU31" s="446"/>
      <c r="EUV31" s="446"/>
      <c r="EUW31" s="446"/>
      <c r="EUX31" s="446"/>
      <c r="EUY31" s="446"/>
      <c r="EUZ31" s="446"/>
      <c r="EVA31" s="446"/>
      <c r="EVB31" s="446"/>
      <c r="EVC31" s="446"/>
      <c r="EVD31" s="446"/>
      <c r="EVE31" s="446"/>
      <c r="EVF31" s="446"/>
      <c r="EVG31" s="446"/>
      <c r="EVH31" s="446"/>
      <c r="EVI31" s="446"/>
      <c r="EVJ31" s="446"/>
      <c r="EVK31" s="446"/>
      <c r="EVL31" s="446"/>
      <c r="EVM31" s="446"/>
      <c r="EVN31" s="446"/>
      <c r="EVO31" s="446"/>
      <c r="EVP31" s="446"/>
      <c r="EVQ31" s="446"/>
      <c r="EVR31" s="446"/>
      <c r="EVS31" s="446"/>
      <c r="EVT31" s="446"/>
      <c r="EVU31" s="446"/>
      <c r="EVV31" s="446"/>
      <c r="EVW31" s="446"/>
      <c r="EVX31" s="446"/>
      <c r="EVY31" s="446"/>
      <c r="EVZ31" s="446"/>
      <c r="EWA31" s="446"/>
      <c r="EWB31" s="446"/>
      <c r="EWC31" s="446"/>
      <c r="EWD31" s="446"/>
      <c r="EWE31" s="446"/>
      <c r="EWF31" s="446"/>
      <c r="EWG31" s="446"/>
      <c r="EWH31" s="446"/>
      <c r="EWI31" s="446"/>
      <c r="EWJ31" s="446"/>
      <c r="EWK31" s="446"/>
      <c r="EWL31" s="446"/>
      <c r="EWM31" s="446"/>
      <c r="EWN31" s="446"/>
      <c r="EWO31" s="446"/>
      <c r="EWP31" s="446"/>
      <c r="EWQ31" s="446"/>
      <c r="EWR31" s="446"/>
      <c r="EWS31" s="446"/>
      <c r="EWT31" s="446"/>
      <c r="EWU31" s="446"/>
      <c r="EWV31" s="446"/>
      <c r="EWW31" s="446"/>
      <c r="EWX31" s="446"/>
      <c r="EWY31" s="446"/>
      <c r="EWZ31" s="446"/>
      <c r="EXA31" s="446"/>
      <c r="EXB31" s="446"/>
      <c r="EXC31" s="446"/>
      <c r="EXD31" s="446"/>
      <c r="EXE31" s="446"/>
      <c r="EXF31" s="446"/>
      <c r="EXG31" s="446"/>
      <c r="EXH31" s="446"/>
      <c r="EXI31" s="446"/>
      <c r="EXJ31" s="446"/>
      <c r="EXK31" s="446"/>
      <c r="EXL31" s="446"/>
      <c r="EXM31" s="446"/>
      <c r="EXN31" s="446"/>
      <c r="EXO31" s="446"/>
      <c r="EXP31" s="446"/>
      <c r="EXQ31" s="446"/>
      <c r="EXR31" s="446"/>
      <c r="EXS31" s="446"/>
      <c r="EXT31" s="446"/>
      <c r="EXU31" s="446"/>
      <c r="EXV31" s="446"/>
      <c r="EXW31" s="446"/>
      <c r="EXX31" s="446"/>
      <c r="EXY31" s="446"/>
      <c r="EXZ31" s="446"/>
      <c r="EYA31" s="446"/>
      <c r="EYB31" s="446"/>
      <c r="EYC31" s="446"/>
      <c r="EYD31" s="446"/>
      <c r="EYE31" s="446"/>
      <c r="EYF31" s="446"/>
      <c r="EYG31" s="446"/>
      <c r="EYH31" s="446"/>
      <c r="EYI31" s="446"/>
      <c r="EYJ31" s="446"/>
      <c r="EYK31" s="446"/>
      <c r="EYL31" s="446"/>
      <c r="EYM31" s="446"/>
      <c r="EYN31" s="446"/>
      <c r="EYO31" s="446"/>
      <c r="EYP31" s="446"/>
      <c r="EYQ31" s="446"/>
      <c r="EYR31" s="446"/>
      <c r="EYS31" s="446"/>
      <c r="EYT31" s="446"/>
      <c r="EYU31" s="446"/>
      <c r="EYV31" s="446"/>
      <c r="EYW31" s="446"/>
      <c r="EYX31" s="446"/>
      <c r="EYY31" s="446"/>
      <c r="EYZ31" s="446"/>
      <c r="EZA31" s="446"/>
      <c r="EZB31" s="446"/>
      <c r="EZC31" s="446"/>
      <c r="EZD31" s="446"/>
      <c r="EZE31" s="446"/>
      <c r="EZF31" s="446"/>
      <c r="EZG31" s="446"/>
      <c r="EZH31" s="446"/>
      <c r="EZI31" s="446"/>
      <c r="EZJ31" s="446"/>
      <c r="EZK31" s="446"/>
      <c r="EZL31" s="446"/>
      <c r="EZM31" s="446"/>
      <c r="EZN31" s="446"/>
      <c r="EZO31" s="446"/>
      <c r="EZP31" s="446"/>
      <c r="EZQ31" s="446"/>
      <c r="EZR31" s="446"/>
      <c r="EZS31" s="446"/>
      <c r="EZT31" s="446"/>
      <c r="EZU31" s="446"/>
      <c r="EZV31" s="446"/>
      <c r="EZW31" s="446"/>
      <c r="EZX31" s="446"/>
      <c r="EZY31" s="446"/>
      <c r="EZZ31" s="446"/>
      <c r="FAA31" s="446"/>
      <c r="FAB31" s="446"/>
      <c r="FAC31" s="446"/>
      <c r="FAD31" s="446"/>
      <c r="FAE31" s="446"/>
      <c r="FAF31" s="446"/>
      <c r="FAG31" s="446"/>
      <c r="FAH31" s="446"/>
      <c r="FAI31" s="446"/>
      <c r="FAJ31" s="446"/>
      <c r="FAK31" s="446"/>
      <c r="FAL31" s="446"/>
      <c r="FAM31" s="446"/>
      <c r="FAN31" s="446"/>
      <c r="FAO31" s="446"/>
      <c r="FAP31" s="446"/>
      <c r="FAQ31" s="446"/>
      <c r="FAR31" s="446"/>
      <c r="FAS31" s="446"/>
      <c r="FAT31" s="446"/>
      <c r="FAU31" s="446"/>
      <c r="FAV31" s="446"/>
      <c r="FAW31" s="446"/>
      <c r="FAX31" s="446"/>
      <c r="FAY31" s="446"/>
      <c r="FAZ31" s="446"/>
      <c r="FBA31" s="446"/>
      <c r="FBB31" s="446"/>
      <c r="FBC31" s="446"/>
      <c r="FBD31" s="446"/>
      <c r="FBE31" s="446"/>
      <c r="FBF31" s="446"/>
      <c r="FBG31" s="446"/>
      <c r="FBH31" s="446"/>
      <c r="FBI31" s="446"/>
      <c r="FBJ31" s="446"/>
      <c r="FBK31" s="446"/>
      <c r="FBL31" s="446"/>
      <c r="FBM31" s="446"/>
      <c r="FBN31" s="446"/>
      <c r="FBO31" s="446"/>
      <c r="FBP31" s="446"/>
      <c r="FBQ31" s="446"/>
      <c r="FBR31" s="446"/>
      <c r="FBS31" s="446"/>
      <c r="FBT31" s="446"/>
      <c r="FBU31" s="446"/>
      <c r="FBV31" s="446"/>
      <c r="FBW31" s="446"/>
      <c r="FBX31" s="446"/>
      <c r="FBY31" s="446"/>
      <c r="FBZ31" s="446"/>
      <c r="FCA31" s="446"/>
      <c r="FCB31" s="446"/>
      <c r="FCC31" s="446"/>
      <c r="FCD31" s="446"/>
      <c r="FCE31" s="446"/>
      <c r="FCF31" s="446"/>
      <c r="FCG31" s="446"/>
      <c r="FCH31" s="446"/>
      <c r="FCI31" s="446"/>
      <c r="FCJ31" s="446"/>
      <c r="FCK31" s="446"/>
      <c r="FCL31" s="446"/>
      <c r="FCM31" s="446"/>
      <c r="FCN31" s="446"/>
      <c r="FCO31" s="446"/>
      <c r="FCP31" s="446"/>
      <c r="FCQ31" s="446"/>
      <c r="FCR31" s="446"/>
      <c r="FCS31" s="446"/>
      <c r="FCT31" s="446"/>
      <c r="FCU31" s="446"/>
      <c r="FCV31" s="446"/>
      <c r="FCW31" s="446"/>
      <c r="FCX31" s="446"/>
      <c r="FCY31" s="446"/>
      <c r="FCZ31" s="446"/>
      <c r="FDA31" s="446"/>
      <c r="FDB31" s="446"/>
      <c r="FDC31" s="446"/>
      <c r="FDD31" s="446"/>
      <c r="FDE31" s="446"/>
      <c r="FDF31" s="446"/>
      <c r="FDG31" s="446"/>
      <c r="FDH31" s="446"/>
      <c r="FDI31" s="446"/>
      <c r="FDJ31" s="446"/>
      <c r="FDK31" s="446"/>
      <c r="FDL31" s="446"/>
      <c r="FDM31" s="446"/>
      <c r="FDN31" s="446"/>
      <c r="FDO31" s="446"/>
      <c r="FDP31" s="446"/>
      <c r="FDQ31" s="446"/>
      <c r="FDR31" s="446"/>
      <c r="FDS31" s="446"/>
      <c r="FDT31" s="446"/>
      <c r="FDU31" s="446"/>
      <c r="FDV31" s="446"/>
      <c r="FDW31" s="446"/>
      <c r="FDX31" s="446"/>
      <c r="FDY31" s="446"/>
      <c r="FDZ31" s="446"/>
      <c r="FEA31" s="446"/>
      <c r="FEB31" s="446"/>
      <c r="FEC31" s="446"/>
      <c r="FED31" s="446"/>
      <c r="FEE31" s="446"/>
      <c r="FEF31" s="446"/>
      <c r="FEG31" s="446"/>
      <c r="FEH31" s="446"/>
      <c r="FEI31" s="446"/>
      <c r="FEJ31" s="446"/>
      <c r="FEK31" s="446"/>
      <c r="FEL31" s="446"/>
      <c r="FEM31" s="446"/>
      <c r="FEN31" s="446"/>
      <c r="FEO31" s="446"/>
      <c r="FEP31" s="446"/>
      <c r="FEQ31" s="446"/>
      <c r="FER31" s="446"/>
      <c r="FES31" s="446"/>
      <c r="FET31" s="446"/>
      <c r="FEU31" s="446"/>
      <c r="FEV31" s="446"/>
      <c r="FEW31" s="446"/>
      <c r="FEX31" s="446"/>
      <c r="FEY31" s="446"/>
      <c r="FEZ31" s="446"/>
      <c r="FFA31" s="446"/>
      <c r="FFB31" s="446"/>
      <c r="FFC31" s="446"/>
      <c r="FFD31" s="446"/>
      <c r="FFE31" s="446"/>
      <c r="FFF31" s="446"/>
      <c r="FFG31" s="446"/>
      <c r="FFH31" s="446"/>
      <c r="FFI31" s="446"/>
      <c r="FFJ31" s="446"/>
      <c r="FFK31" s="446"/>
      <c r="FFL31" s="446"/>
      <c r="FFM31" s="446"/>
      <c r="FFN31" s="446"/>
      <c r="FFO31" s="446"/>
      <c r="FFP31" s="446"/>
      <c r="FFQ31" s="446"/>
      <c r="FFR31" s="446"/>
      <c r="FFS31" s="446"/>
      <c r="FFT31" s="446"/>
      <c r="FFU31" s="446"/>
      <c r="FFV31" s="446"/>
      <c r="FFW31" s="446"/>
      <c r="FFX31" s="446"/>
      <c r="FFY31" s="446"/>
      <c r="FFZ31" s="446"/>
      <c r="FGA31" s="446"/>
      <c r="FGB31" s="446"/>
      <c r="FGC31" s="446"/>
      <c r="FGD31" s="446"/>
      <c r="FGE31" s="446"/>
      <c r="FGF31" s="446"/>
      <c r="FGG31" s="446"/>
      <c r="FGH31" s="446"/>
      <c r="FGI31" s="446"/>
      <c r="FGJ31" s="446"/>
      <c r="FGK31" s="446"/>
      <c r="FGL31" s="446"/>
      <c r="FGM31" s="446"/>
      <c r="FGN31" s="446"/>
      <c r="FGO31" s="446"/>
      <c r="FGP31" s="446"/>
      <c r="FGQ31" s="446"/>
      <c r="FGR31" s="446"/>
      <c r="FGS31" s="446"/>
      <c r="FGT31" s="446"/>
      <c r="FGU31" s="446"/>
      <c r="FGV31" s="446"/>
      <c r="FGW31" s="446"/>
      <c r="FGX31" s="446"/>
      <c r="FGY31" s="446"/>
      <c r="FGZ31" s="446"/>
      <c r="FHA31" s="446"/>
      <c r="FHB31" s="446"/>
      <c r="FHC31" s="446"/>
      <c r="FHD31" s="446"/>
      <c r="FHE31" s="446"/>
      <c r="FHF31" s="446"/>
      <c r="FHG31" s="446"/>
      <c r="FHH31" s="446"/>
      <c r="FHI31" s="446"/>
      <c r="FHJ31" s="446"/>
      <c r="FHK31" s="446"/>
      <c r="FHL31" s="446"/>
      <c r="FHM31" s="446"/>
      <c r="FHN31" s="446"/>
      <c r="FHO31" s="446"/>
      <c r="FHP31" s="446"/>
      <c r="FHQ31" s="446"/>
      <c r="FHR31" s="446"/>
      <c r="FHS31" s="446"/>
      <c r="FHT31" s="446"/>
      <c r="FHU31" s="446"/>
      <c r="FHV31" s="446"/>
      <c r="FHW31" s="446"/>
      <c r="FHX31" s="446"/>
      <c r="FHY31" s="446"/>
      <c r="FHZ31" s="446"/>
      <c r="FIA31" s="446"/>
      <c r="FIB31" s="446"/>
      <c r="FIC31" s="446"/>
      <c r="FID31" s="446"/>
      <c r="FIE31" s="446"/>
      <c r="FIF31" s="446"/>
      <c r="FIG31" s="446"/>
      <c r="FIH31" s="446"/>
      <c r="FII31" s="446"/>
      <c r="FIJ31" s="446"/>
      <c r="FIK31" s="446"/>
      <c r="FIL31" s="446"/>
      <c r="FIM31" s="446"/>
      <c r="FIN31" s="446"/>
      <c r="FIO31" s="446"/>
      <c r="FIP31" s="446"/>
      <c r="FIQ31" s="446"/>
      <c r="FIR31" s="446"/>
      <c r="FIS31" s="446"/>
      <c r="FIT31" s="446"/>
      <c r="FIU31" s="446"/>
      <c r="FIV31" s="446"/>
      <c r="FIW31" s="446"/>
      <c r="FIX31" s="446"/>
      <c r="FIY31" s="446"/>
      <c r="FIZ31" s="446"/>
      <c r="FJA31" s="446"/>
      <c r="FJB31" s="446"/>
      <c r="FJC31" s="446"/>
      <c r="FJD31" s="446"/>
      <c r="FJE31" s="446"/>
      <c r="FJF31" s="446"/>
      <c r="FJG31" s="446"/>
      <c r="FJH31" s="446"/>
      <c r="FJI31" s="446"/>
      <c r="FJJ31" s="446"/>
      <c r="FJK31" s="446"/>
      <c r="FJL31" s="446"/>
      <c r="FJM31" s="446"/>
      <c r="FJN31" s="446"/>
      <c r="FJO31" s="446"/>
      <c r="FJP31" s="446"/>
      <c r="FJQ31" s="446"/>
      <c r="FJR31" s="446"/>
      <c r="FJS31" s="446"/>
      <c r="FJT31" s="446"/>
      <c r="FJU31" s="446"/>
      <c r="FJV31" s="446"/>
      <c r="FJW31" s="446"/>
      <c r="FJX31" s="446"/>
      <c r="FJY31" s="446"/>
      <c r="FJZ31" s="446"/>
      <c r="FKA31" s="446"/>
      <c r="FKB31" s="446"/>
      <c r="FKC31" s="446"/>
      <c r="FKD31" s="446"/>
      <c r="FKE31" s="446"/>
      <c r="FKF31" s="446"/>
      <c r="FKG31" s="446"/>
      <c r="FKH31" s="446"/>
      <c r="FKI31" s="446"/>
      <c r="FKJ31" s="446"/>
      <c r="FKK31" s="446"/>
      <c r="FKL31" s="446"/>
      <c r="FKM31" s="446"/>
      <c r="FKN31" s="446"/>
      <c r="FKO31" s="446"/>
      <c r="FKP31" s="446"/>
      <c r="FKQ31" s="446"/>
      <c r="FKR31" s="446"/>
      <c r="FKS31" s="446"/>
      <c r="FKT31" s="446"/>
      <c r="FKU31" s="446"/>
      <c r="FKV31" s="446"/>
      <c r="FKW31" s="446"/>
      <c r="FKX31" s="446"/>
      <c r="FKY31" s="446"/>
      <c r="FKZ31" s="446"/>
      <c r="FLA31" s="446"/>
      <c r="FLB31" s="446"/>
      <c r="FLC31" s="446"/>
      <c r="FLD31" s="446"/>
      <c r="FLE31" s="446"/>
      <c r="FLF31" s="446"/>
      <c r="FLG31" s="446"/>
      <c r="FLH31" s="446"/>
      <c r="FLI31" s="446"/>
      <c r="FLJ31" s="446"/>
      <c r="FLK31" s="446"/>
      <c r="FLL31" s="446"/>
      <c r="FLM31" s="446"/>
      <c r="FLN31" s="446"/>
      <c r="FLO31" s="446"/>
      <c r="FLP31" s="446"/>
      <c r="FLQ31" s="446"/>
      <c r="FLR31" s="446"/>
      <c r="FLS31" s="446"/>
      <c r="FLT31" s="446"/>
      <c r="FLU31" s="446"/>
      <c r="FLV31" s="446"/>
      <c r="FLW31" s="446"/>
      <c r="FLX31" s="446"/>
      <c r="FLY31" s="446"/>
      <c r="FLZ31" s="446"/>
      <c r="FMA31" s="446"/>
      <c r="FMB31" s="446"/>
      <c r="FMC31" s="446"/>
      <c r="FMD31" s="446"/>
      <c r="FME31" s="446"/>
      <c r="FMF31" s="446"/>
      <c r="FMG31" s="446"/>
      <c r="FMH31" s="446"/>
      <c r="FMI31" s="446"/>
      <c r="FMJ31" s="446"/>
      <c r="FMK31" s="446"/>
      <c r="FML31" s="446"/>
      <c r="FMM31" s="446"/>
      <c r="FMN31" s="446"/>
      <c r="FMO31" s="446"/>
      <c r="FMP31" s="446"/>
      <c r="FMQ31" s="446"/>
      <c r="FMR31" s="446"/>
      <c r="FMS31" s="446"/>
      <c r="FMT31" s="446"/>
      <c r="FMU31" s="446"/>
      <c r="FMV31" s="446"/>
      <c r="FMW31" s="446"/>
      <c r="FMX31" s="446"/>
      <c r="FMY31" s="446"/>
      <c r="FMZ31" s="446"/>
      <c r="FNA31" s="446"/>
      <c r="FNB31" s="446"/>
      <c r="FNC31" s="446"/>
      <c r="FND31" s="446"/>
      <c r="FNE31" s="446"/>
      <c r="FNF31" s="446"/>
      <c r="FNG31" s="446"/>
      <c r="FNH31" s="446"/>
      <c r="FNI31" s="446"/>
      <c r="FNJ31" s="446"/>
      <c r="FNK31" s="446"/>
      <c r="FNL31" s="446"/>
      <c r="FNM31" s="446"/>
      <c r="FNN31" s="446"/>
      <c r="FNO31" s="446"/>
      <c r="FNP31" s="446"/>
      <c r="FNQ31" s="446"/>
      <c r="FNR31" s="446"/>
      <c r="FNS31" s="446"/>
      <c r="FNT31" s="446"/>
      <c r="FNU31" s="446"/>
      <c r="FNV31" s="446"/>
      <c r="FNW31" s="446"/>
      <c r="FNX31" s="446"/>
      <c r="FNY31" s="446"/>
      <c r="FNZ31" s="446"/>
      <c r="FOA31" s="446"/>
      <c r="FOB31" s="446"/>
      <c r="FOC31" s="446"/>
      <c r="FOD31" s="446"/>
      <c r="FOE31" s="446"/>
      <c r="FOF31" s="446"/>
      <c r="FOG31" s="446"/>
      <c r="FOH31" s="446"/>
      <c r="FOI31" s="446"/>
      <c r="FOJ31" s="446"/>
      <c r="FOK31" s="446"/>
      <c r="FOL31" s="446"/>
      <c r="FOM31" s="446"/>
      <c r="FON31" s="446"/>
      <c r="FOO31" s="446"/>
      <c r="FOP31" s="446"/>
      <c r="FOQ31" s="446"/>
      <c r="FOR31" s="446"/>
      <c r="FOS31" s="446"/>
      <c r="FOT31" s="446"/>
      <c r="FOU31" s="446"/>
      <c r="FOV31" s="446"/>
      <c r="FOW31" s="446"/>
      <c r="FOX31" s="446"/>
      <c r="FOY31" s="446"/>
      <c r="FOZ31" s="446"/>
      <c r="FPA31" s="446"/>
      <c r="FPB31" s="446"/>
      <c r="FPC31" s="446"/>
      <c r="FPD31" s="446"/>
      <c r="FPE31" s="446"/>
      <c r="FPF31" s="446"/>
      <c r="FPG31" s="446"/>
      <c r="FPH31" s="446"/>
      <c r="FPI31" s="446"/>
      <c r="FPJ31" s="446"/>
      <c r="FPK31" s="446"/>
      <c r="FPL31" s="446"/>
      <c r="FPM31" s="446"/>
      <c r="FPN31" s="446"/>
      <c r="FPO31" s="446"/>
      <c r="FPP31" s="446"/>
      <c r="FPQ31" s="446"/>
      <c r="FPR31" s="446"/>
      <c r="FPS31" s="446"/>
      <c r="FPT31" s="446"/>
      <c r="FPU31" s="446"/>
      <c r="FPV31" s="446"/>
      <c r="FPW31" s="446"/>
      <c r="FPX31" s="446"/>
      <c r="FPY31" s="446"/>
      <c r="FPZ31" s="446"/>
      <c r="FQA31" s="446"/>
      <c r="FQB31" s="446"/>
      <c r="FQC31" s="446"/>
      <c r="FQD31" s="446"/>
      <c r="FQE31" s="446"/>
      <c r="FQF31" s="446"/>
      <c r="FQG31" s="446"/>
      <c r="FQH31" s="446"/>
      <c r="FQI31" s="446"/>
      <c r="FQJ31" s="446"/>
      <c r="FQK31" s="446"/>
      <c r="FQL31" s="446"/>
      <c r="FQM31" s="446"/>
      <c r="FQN31" s="446"/>
      <c r="FQO31" s="446"/>
      <c r="FQP31" s="446"/>
      <c r="FQQ31" s="446"/>
      <c r="FQR31" s="446"/>
      <c r="FQS31" s="446"/>
      <c r="FQT31" s="446"/>
      <c r="FQU31" s="446"/>
      <c r="FQV31" s="446"/>
      <c r="FQW31" s="446"/>
      <c r="FQX31" s="446"/>
      <c r="FQY31" s="446"/>
      <c r="FQZ31" s="446"/>
      <c r="FRA31" s="446"/>
      <c r="FRB31" s="446"/>
      <c r="FRC31" s="446"/>
      <c r="FRD31" s="446"/>
      <c r="FRE31" s="446"/>
      <c r="FRF31" s="446"/>
      <c r="FRG31" s="446"/>
      <c r="FRH31" s="446"/>
      <c r="FRI31" s="446"/>
      <c r="FRJ31" s="446"/>
      <c r="FRK31" s="446"/>
      <c r="FRL31" s="446"/>
      <c r="FRM31" s="446"/>
      <c r="FRN31" s="446"/>
      <c r="FRO31" s="446"/>
      <c r="FRP31" s="446"/>
      <c r="FRQ31" s="446"/>
      <c r="FRR31" s="446"/>
      <c r="FRS31" s="446"/>
      <c r="FRT31" s="446"/>
      <c r="FRU31" s="446"/>
      <c r="FRV31" s="446"/>
      <c r="FRW31" s="446"/>
      <c r="FRX31" s="446"/>
      <c r="FRY31" s="446"/>
      <c r="FRZ31" s="446"/>
      <c r="FSA31" s="446"/>
      <c r="FSB31" s="446"/>
      <c r="FSC31" s="446"/>
      <c r="FSD31" s="446"/>
      <c r="FSE31" s="446"/>
      <c r="FSF31" s="446"/>
      <c r="FSG31" s="446"/>
      <c r="FSH31" s="446"/>
      <c r="FSI31" s="446"/>
      <c r="FSJ31" s="446"/>
      <c r="FSK31" s="446"/>
      <c r="FSL31" s="446"/>
      <c r="FSM31" s="446"/>
      <c r="FSN31" s="446"/>
      <c r="FSO31" s="446"/>
      <c r="FSP31" s="446"/>
      <c r="FSQ31" s="446"/>
      <c r="FSR31" s="446"/>
      <c r="FSS31" s="446"/>
      <c r="FST31" s="446"/>
      <c r="FSU31" s="446"/>
      <c r="FSV31" s="446"/>
      <c r="FSW31" s="446"/>
      <c r="FSX31" s="446"/>
      <c r="FSY31" s="446"/>
      <c r="FSZ31" s="446"/>
      <c r="FTA31" s="446"/>
      <c r="FTB31" s="446"/>
      <c r="FTC31" s="446"/>
      <c r="FTD31" s="446"/>
      <c r="FTE31" s="446"/>
      <c r="FTF31" s="446"/>
      <c r="FTG31" s="446"/>
      <c r="FTH31" s="446"/>
      <c r="FTI31" s="446"/>
      <c r="FTJ31" s="446"/>
      <c r="FTK31" s="446"/>
      <c r="FTL31" s="446"/>
      <c r="FTM31" s="446"/>
      <c r="FTN31" s="446"/>
      <c r="FTO31" s="446"/>
      <c r="FTP31" s="446"/>
      <c r="FTQ31" s="446"/>
      <c r="FTR31" s="446"/>
      <c r="FTS31" s="446"/>
      <c r="FTT31" s="446"/>
      <c r="FTU31" s="446"/>
      <c r="FTV31" s="446"/>
      <c r="FTW31" s="446"/>
      <c r="FTX31" s="446"/>
      <c r="FTY31" s="446"/>
      <c r="FTZ31" s="446"/>
      <c r="FUA31" s="446"/>
      <c r="FUB31" s="446"/>
      <c r="FUC31" s="446"/>
      <c r="FUD31" s="446"/>
      <c r="FUE31" s="446"/>
      <c r="FUF31" s="446"/>
      <c r="FUG31" s="446"/>
      <c r="FUH31" s="446"/>
      <c r="FUI31" s="446"/>
      <c r="FUJ31" s="446"/>
      <c r="FUK31" s="446"/>
      <c r="FUL31" s="446"/>
      <c r="FUM31" s="446"/>
      <c r="FUN31" s="446"/>
      <c r="FUO31" s="446"/>
      <c r="FUP31" s="446"/>
      <c r="FUQ31" s="446"/>
      <c r="FUR31" s="446"/>
      <c r="FUS31" s="446"/>
      <c r="FUT31" s="446"/>
      <c r="FUU31" s="446"/>
      <c r="FUV31" s="446"/>
      <c r="FUW31" s="446"/>
      <c r="FUX31" s="446"/>
      <c r="FUY31" s="446"/>
      <c r="FUZ31" s="446"/>
      <c r="FVA31" s="446"/>
      <c r="FVB31" s="446"/>
      <c r="FVC31" s="446"/>
      <c r="FVD31" s="446"/>
      <c r="FVE31" s="446"/>
      <c r="FVF31" s="446"/>
      <c r="FVG31" s="446"/>
      <c r="FVH31" s="446"/>
      <c r="FVI31" s="446"/>
      <c r="FVJ31" s="446"/>
      <c r="FVK31" s="446"/>
      <c r="FVL31" s="446"/>
      <c r="FVM31" s="446"/>
      <c r="FVN31" s="446"/>
      <c r="FVO31" s="446"/>
      <c r="FVP31" s="446"/>
      <c r="FVQ31" s="446"/>
      <c r="FVR31" s="446"/>
      <c r="FVS31" s="446"/>
      <c r="FVT31" s="446"/>
      <c r="FVU31" s="446"/>
      <c r="FVV31" s="446"/>
      <c r="FVW31" s="446"/>
      <c r="FVX31" s="446"/>
      <c r="FVY31" s="446"/>
      <c r="FVZ31" s="446"/>
      <c r="FWA31" s="446"/>
      <c r="FWB31" s="446"/>
      <c r="FWC31" s="446"/>
      <c r="FWD31" s="446"/>
      <c r="FWE31" s="446"/>
      <c r="FWF31" s="446"/>
      <c r="FWG31" s="446"/>
      <c r="FWH31" s="446"/>
      <c r="FWI31" s="446"/>
      <c r="FWJ31" s="446"/>
      <c r="FWK31" s="446"/>
      <c r="FWL31" s="446"/>
      <c r="FWM31" s="446"/>
      <c r="FWN31" s="446"/>
      <c r="FWO31" s="446"/>
      <c r="FWP31" s="446"/>
      <c r="FWQ31" s="446"/>
      <c r="FWR31" s="446"/>
      <c r="FWS31" s="446"/>
      <c r="FWT31" s="446"/>
      <c r="FWU31" s="446"/>
      <c r="FWV31" s="446"/>
      <c r="FWW31" s="446"/>
      <c r="FWX31" s="446"/>
      <c r="FWY31" s="446"/>
      <c r="FWZ31" s="446"/>
      <c r="FXA31" s="446"/>
      <c r="FXB31" s="446"/>
      <c r="FXC31" s="446"/>
      <c r="FXD31" s="446"/>
      <c r="FXE31" s="446"/>
      <c r="FXF31" s="446"/>
      <c r="FXG31" s="446"/>
      <c r="FXH31" s="446"/>
      <c r="FXI31" s="446"/>
      <c r="FXJ31" s="446"/>
      <c r="FXK31" s="446"/>
      <c r="FXL31" s="446"/>
      <c r="FXM31" s="446"/>
      <c r="FXN31" s="446"/>
      <c r="FXO31" s="446"/>
      <c r="FXP31" s="446"/>
      <c r="FXQ31" s="446"/>
      <c r="FXR31" s="446"/>
      <c r="FXS31" s="446"/>
      <c r="FXT31" s="446"/>
      <c r="FXU31" s="446"/>
      <c r="FXV31" s="446"/>
      <c r="FXW31" s="446"/>
      <c r="FXX31" s="446"/>
      <c r="FXY31" s="446"/>
      <c r="FXZ31" s="446"/>
      <c r="FYA31" s="446"/>
      <c r="FYB31" s="446"/>
      <c r="FYC31" s="446"/>
      <c r="FYD31" s="446"/>
      <c r="FYE31" s="446"/>
      <c r="FYF31" s="446"/>
      <c r="FYG31" s="446"/>
      <c r="FYH31" s="446"/>
      <c r="FYI31" s="446"/>
      <c r="FYJ31" s="446"/>
      <c r="FYK31" s="446"/>
      <c r="FYL31" s="446"/>
      <c r="FYM31" s="446"/>
      <c r="FYN31" s="446"/>
      <c r="FYO31" s="446"/>
      <c r="FYP31" s="446"/>
      <c r="FYQ31" s="446"/>
      <c r="FYR31" s="446"/>
      <c r="FYS31" s="446"/>
      <c r="FYT31" s="446"/>
      <c r="FYU31" s="446"/>
      <c r="FYV31" s="446"/>
      <c r="FYW31" s="446"/>
      <c r="FYX31" s="446"/>
      <c r="FYY31" s="446"/>
      <c r="FYZ31" s="446"/>
      <c r="FZA31" s="446"/>
      <c r="FZB31" s="446"/>
      <c r="FZC31" s="446"/>
      <c r="FZD31" s="446"/>
      <c r="FZE31" s="446"/>
      <c r="FZF31" s="446"/>
      <c r="FZG31" s="446"/>
      <c r="FZH31" s="446"/>
      <c r="FZI31" s="446"/>
      <c r="FZJ31" s="446"/>
      <c r="FZK31" s="446"/>
      <c r="FZL31" s="446"/>
      <c r="FZM31" s="446"/>
      <c r="FZN31" s="446"/>
      <c r="FZO31" s="446"/>
      <c r="FZP31" s="446"/>
      <c r="FZQ31" s="446"/>
      <c r="FZR31" s="446"/>
      <c r="FZS31" s="446"/>
      <c r="FZT31" s="446"/>
      <c r="FZU31" s="446"/>
      <c r="FZV31" s="446"/>
      <c r="FZW31" s="446"/>
      <c r="FZX31" s="446"/>
      <c r="FZY31" s="446"/>
      <c r="FZZ31" s="446"/>
      <c r="GAA31" s="446"/>
      <c r="GAB31" s="446"/>
      <c r="GAC31" s="446"/>
      <c r="GAD31" s="446"/>
      <c r="GAE31" s="446"/>
      <c r="GAF31" s="446"/>
      <c r="GAG31" s="446"/>
      <c r="GAH31" s="446"/>
      <c r="GAI31" s="446"/>
      <c r="GAJ31" s="446"/>
      <c r="GAK31" s="446"/>
      <c r="GAL31" s="446"/>
      <c r="GAM31" s="446"/>
      <c r="GAN31" s="446"/>
      <c r="GAO31" s="446"/>
      <c r="GAP31" s="446"/>
      <c r="GAQ31" s="446"/>
      <c r="GAR31" s="446"/>
      <c r="GAS31" s="446"/>
      <c r="GAT31" s="446"/>
      <c r="GAU31" s="446"/>
      <c r="GAV31" s="446"/>
      <c r="GAW31" s="446"/>
      <c r="GAX31" s="446"/>
      <c r="GAY31" s="446"/>
      <c r="GAZ31" s="446"/>
      <c r="GBA31" s="446"/>
      <c r="GBB31" s="446"/>
      <c r="GBC31" s="446"/>
      <c r="GBD31" s="446"/>
      <c r="GBE31" s="446"/>
      <c r="GBF31" s="446"/>
      <c r="GBG31" s="446"/>
      <c r="GBH31" s="446"/>
      <c r="GBI31" s="446"/>
      <c r="GBJ31" s="446"/>
      <c r="GBK31" s="446"/>
      <c r="GBL31" s="446"/>
      <c r="GBM31" s="446"/>
      <c r="GBN31" s="446"/>
      <c r="GBO31" s="446"/>
      <c r="GBP31" s="446"/>
      <c r="GBQ31" s="446"/>
      <c r="GBR31" s="446"/>
      <c r="GBS31" s="446"/>
      <c r="GBT31" s="446"/>
      <c r="GBU31" s="446"/>
      <c r="GBV31" s="446"/>
      <c r="GBW31" s="446"/>
      <c r="GBX31" s="446"/>
      <c r="GBY31" s="446"/>
      <c r="GBZ31" s="446"/>
      <c r="GCA31" s="446"/>
      <c r="GCB31" s="446"/>
      <c r="GCC31" s="446"/>
      <c r="GCD31" s="446"/>
      <c r="GCE31" s="446"/>
      <c r="GCF31" s="446"/>
      <c r="GCG31" s="446"/>
      <c r="GCH31" s="446"/>
      <c r="GCI31" s="446"/>
      <c r="GCJ31" s="446"/>
      <c r="GCK31" s="446"/>
      <c r="GCL31" s="446"/>
      <c r="GCM31" s="446"/>
      <c r="GCN31" s="446"/>
      <c r="GCO31" s="446"/>
      <c r="GCP31" s="446"/>
      <c r="GCQ31" s="446"/>
      <c r="GCR31" s="446"/>
      <c r="GCS31" s="446"/>
      <c r="GCT31" s="446"/>
      <c r="GCU31" s="446"/>
      <c r="GCV31" s="446"/>
      <c r="GCW31" s="446"/>
      <c r="GCX31" s="446"/>
      <c r="GCY31" s="446"/>
      <c r="GCZ31" s="446"/>
      <c r="GDA31" s="446"/>
      <c r="GDB31" s="446"/>
      <c r="GDC31" s="446"/>
      <c r="GDD31" s="446"/>
      <c r="GDE31" s="446"/>
      <c r="GDF31" s="446"/>
      <c r="GDG31" s="446"/>
      <c r="GDH31" s="446"/>
      <c r="GDI31" s="446"/>
      <c r="GDJ31" s="446"/>
      <c r="GDK31" s="446"/>
      <c r="GDL31" s="446"/>
      <c r="GDM31" s="446"/>
      <c r="GDN31" s="446"/>
      <c r="GDO31" s="446"/>
      <c r="GDP31" s="446"/>
      <c r="GDQ31" s="446"/>
      <c r="GDR31" s="446"/>
      <c r="GDS31" s="446"/>
      <c r="GDT31" s="446"/>
      <c r="GDU31" s="446"/>
      <c r="GDV31" s="446"/>
      <c r="GDW31" s="446"/>
      <c r="GDX31" s="446"/>
      <c r="GDY31" s="446"/>
      <c r="GDZ31" s="446"/>
      <c r="GEA31" s="446"/>
      <c r="GEB31" s="446"/>
      <c r="GEC31" s="446"/>
      <c r="GED31" s="446"/>
      <c r="GEE31" s="446"/>
      <c r="GEF31" s="446"/>
      <c r="GEG31" s="446"/>
      <c r="GEH31" s="446"/>
      <c r="GEI31" s="446"/>
      <c r="GEJ31" s="446"/>
      <c r="GEK31" s="446"/>
      <c r="GEL31" s="446"/>
      <c r="GEM31" s="446"/>
      <c r="GEN31" s="446"/>
      <c r="GEO31" s="446"/>
      <c r="GEP31" s="446"/>
      <c r="GEQ31" s="446"/>
      <c r="GER31" s="446"/>
      <c r="GES31" s="446"/>
      <c r="GET31" s="446"/>
      <c r="GEU31" s="446"/>
      <c r="GEV31" s="446"/>
      <c r="GEW31" s="446"/>
      <c r="GEX31" s="446"/>
      <c r="GEY31" s="446"/>
      <c r="GEZ31" s="446"/>
      <c r="GFA31" s="446"/>
      <c r="GFB31" s="446"/>
      <c r="GFC31" s="446"/>
      <c r="GFD31" s="446"/>
      <c r="GFE31" s="446"/>
      <c r="GFF31" s="446"/>
      <c r="GFG31" s="446"/>
      <c r="GFH31" s="446"/>
      <c r="GFI31" s="446"/>
      <c r="GFJ31" s="446"/>
      <c r="GFK31" s="446"/>
      <c r="GFL31" s="446"/>
      <c r="GFM31" s="446"/>
      <c r="GFN31" s="446"/>
      <c r="GFO31" s="446"/>
      <c r="GFP31" s="446"/>
      <c r="GFQ31" s="446"/>
      <c r="GFR31" s="446"/>
      <c r="GFS31" s="446"/>
      <c r="GFT31" s="446"/>
      <c r="GFU31" s="446"/>
      <c r="GFV31" s="446"/>
      <c r="GFW31" s="446"/>
      <c r="GFX31" s="446"/>
      <c r="GFY31" s="446"/>
      <c r="GFZ31" s="446"/>
      <c r="GGA31" s="446"/>
      <c r="GGB31" s="446"/>
      <c r="GGC31" s="446"/>
      <c r="GGD31" s="446"/>
      <c r="GGE31" s="446"/>
      <c r="GGF31" s="446"/>
      <c r="GGG31" s="446"/>
      <c r="GGH31" s="446"/>
      <c r="GGI31" s="446"/>
      <c r="GGJ31" s="446"/>
      <c r="GGK31" s="446"/>
      <c r="GGL31" s="446"/>
      <c r="GGM31" s="446"/>
      <c r="GGN31" s="446"/>
      <c r="GGO31" s="446"/>
      <c r="GGP31" s="446"/>
      <c r="GGQ31" s="446"/>
      <c r="GGR31" s="446"/>
      <c r="GGS31" s="446"/>
      <c r="GGT31" s="446"/>
      <c r="GGU31" s="446"/>
      <c r="GGV31" s="446"/>
      <c r="GGW31" s="446"/>
      <c r="GGX31" s="446"/>
      <c r="GGY31" s="446"/>
      <c r="GGZ31" s="446"/>
      <c r="GHA31" s="446"/>
      <c r="GHB31" s="446"/>
      <c r="GHC31" s="446"/>
      <c r="GHD31" s="446"/>
      <c r="GHE31" s="446"/>
      <c r="GHF31" s="446"/>
      <c r="GHG31" s="446"/>
      <c r="GHH31" s="446"/>
      <c r="GHI31" s="446"/>
      <c r="GHJ31" s="446"/>
      <c r="GHK31" s="446"/>
      <c r="GHL31" s="446"/>
      <c r="GHM31" s="446"/>
      <c r="GHN31" s="446"/>
      <c r="GHO31" s="446"/>
      <c r="GHP31" s="446"/>
      <c r="GHQ31" s="446"/>
      <c r="GHR31" s="446"/>
      <c r="GHS31" s="446"/>
      <c r="GHT31" s="446"/>
      <c r="GHU31" s="446"/>
      <c r="GHV31" s="446"/>
      <c r="GHW31" s="446"/>
      <c r="GHX31" s="446"/>
      <c r="GHY31" s="446"/>
      <c r="GHZ31" s="446"/>
      <c r="GIA31" s="446"/>
      <c r="GIB31" s="446"/>
      <c r="GIC31" s="446"/>
      <c r="GID31" s="446"/>
      <c r="GIE31" s="446"/>
      <c r="GIF31" s="446"/>
      <c r="GIG31" s="446"/>
      <c r="GIH31" s="446"/>
      <c r="GII31" s="446"/>
      <c r="GIJ31" s="446"/>
      <c r="GIK31" s="446"/>
      <c r="GIL31" s="446"/>
      <c r="GIM31" s="446"/>
      <c r="GIN31" s="446"/>
      <c r="GIO31" s="446"/>
      <c r="GIP31" s="446"/>
      <c r="GIQ31" s="446"/>
      <c r="GIR31" s="446"/>
      <c r="GIS31" s="446"/>
      <c r="GIT31" s="446"/>
      <c r="GIU31" s="446"/>
      <c r="GIV31" s="446"/>
      <c r="GIW31" s="446"/>
      <c r="GIX31" s="446"/>
      <c r="GIY31" s="446"/>
      <c r="GIZ31" s="446"/>
      <c r="GJA31" s="446"/>
      <c r="GJB31" s="446"/>
      <c r="GJC31" s="446"/>
      <c r="GJD31" s="446"/>
      <c r="GJE31" s="446"/>
      <c r="GJF31" s="446"/>
      <c r="GJG31" s="446"/>
      <c r="GJH31" s="446"/>
      <c r="GJI31" s="446"/>
      <c r="GJJ31" s="446"/>
      <c r="GJK31" s="446"/>
      <c r="GJL31" s="446"/>
      <c r="GJM31" s="446"/>
      <c r="GJN31" s="446"/>
      <c r="GJO31" s="446"/>
      <c r="GJP31" s="446"/>
      <c r="GJQ31" s="446"/>
      <c r="GJR31" s="446"/>
      <c r="GJS31" s="446"/>
      <c r="GJT31" s="446"/>
      <c r="GJU31" s="446"/>
      <c r="GJV31" s="446"/>
      <c r="GJW31" s="446"/>
      <c r="GJX31" s="446"/>
      <c r="GJY31" s="446"/>
      <c r="GJZ31" s="446"/>
      <c r="GKA31" s="446"/>
      <c r="GKB31" s="446"/>
      <c r="GKC31" s="446"/>
      <c r="GKD31" s="446"/>
      <c r="GKE31" s="446"/>
      <c r="GKF31" s="446"/>
      <c r="GKG31" s="446"/>
      <c r="GKH31" s="446"/>
      <c r="GKI31" s="446"/>
      <c r="GKJ31" s="446"/>
      <c r="GKK31" s="446"/>
      <c r="GKL31" s="446"/>
      <c r="GKM31" s="446"/>
      <c r="GKN31" s="446"/>
      <c r="GKO31" s="446"/>
      <c r="GKP31" s="446"/>
      <c r="GKQ31" s="446"/>
      <c r="GKR31" s="446"/>
      <c r="GKS31" s="446"/>
      <c r="GKT31" s="446"/>
      <c r="GKU31" s="446"/>
      <c r="GKV31" s="446"/>
      <c r="GKW31" s="446"/>
      <c r="GKX31" s="446"/>
      <c r="GKY31" s="446"/>
      <c r="GKZ31" s="446"/>
      <c r="GLA31" s="446"/>
      <c r="GLB31" s="446"/>
      <c r="GLC31" s="446"/>
      <c r="GLD31" s="446"/>
      <c r="GLE31" s="446"/>
      <c r="GLF31" s="446"/>
      <c r="GLG31" s="446"/>
      <c r="GLH31" s="446"/>
      <c r="GLI31" s="446"/>
      <c r="GLJ31" s="446"/>
      <c r="GLK31" s="446"/>
      <c r="GLL31" s="446"/>
      <c r="GLM31" s="446"/>
      <c r="GLN31" s="446"/>
      <c r="GLO31" s="446"/>
      <c r="GLP31" s="446"/>
      <c r="GLQ31" s="446"/>
      <c r="GLR31" s="446"/>
      <c r="GLS31" s="446"/>
      <c r="GLT31" s="446"/>
      <c r="GLU31" s="446"/>
      <c r="GLV31" s="446"/>
      <c r="GLW31" s="446"/>
      <c r="GLX31" s="446"/>
      <c r="GLY31" s="446"/>
      <c r="GLZ31" s="446"/>
      <c r="GMA31" s="446"/>
      <c r="GMB31" s="446"/>
      <c r="GMC31" s="446"/>
      <c r="GMD31" s="446"/>
      <c r="GME31" s="446"/>
      <c r="GMF31" s="446"/>
      <c r="GMG31" s="446"/>
      <c r="GMH31" s="446"/>
      <c r="GMI31" s="446"/>
      <c r="GMJ31" s="446"/>
      <c r="GMK31" s="446"/>
      <c r="GML31" s="446"/>
      <c r="GMM31" s="446"/>
      <c r="GMN31" s="446"/>
      <c r="GMO31" s="446"/>
      <c r="GMP31" s="446"/>
      <c r="GMQ31" s="446"/>
      <c r="GMR31" s="446"/>
      <c r="GMS31" s="446"/>
      <c r="GMT31" s="446"/>
      <c r="GMU31" s="446"/>
      <c r="GMV31" s="446"/>
      <c r="GMW31" s="446"/>
      <c r="GMX31" s="446"/>
      <c r="GMY31" s="446"/>
      <c r="GMZ31" s="446"/>
      <c r="GNA31" s="446"/>
      <c r="GNB31" s="446"/>
      <c r="GNC31" s="446"/>
      <c r="GND31" s="446"/>
      <c r="GNE31" s="446"/>
      <c r="GNF31" s="446"/>
      <c r="GNG31" s="446"/>
      <c r="GNH31" s="446"/>
      <c r="GNI31" s="446"/>
      <c r="GNJ31" s="446"/>
      <c r="GNK31" s="446"/>
      <c r="GNL31" s="446"/>
      <c r="GNM31" s="446"/>
      <c r="GNN31" s="446"/>
      <c r="GNO31" s="446"/>
      <c r="GNP31" s="446"/>
      <c r="GNQ31" s="446"/>
      <c r="GNR31" s="446"/>
      <c r="GNS31" s="446"/>
      <c r="GNT31" s="446"/>
      <c r="GNU31" s="446"/>
      <c r="GNV31" s="446"/>
      <c r="GNW31" s="446"/>
      <c r="GNX31" s="446"/>
      <c r="GNY31" s="446"/>
      <c r="GNZ31" s="446"/>
      <c r="GOA31" s="446"/>
      <c r="GOB31" s="446"/>
      <c r="GOC31" s="446"/>
      <c r="GOD31" s="446"/>
      <c r="GOE31" s="446"/>
      <c r="GOF31" s="446"/>
      <c r="GOG31" s="446"/>
      <c r="GOH31" s="446"/>
      <c r="GOI31" s="446"/>
      <c r="GOJ31" s="446"/>
      <c r="GOK31" s="446"/>
      <c r="GOL31" s="446"/>
      <c r="GOM31" s="446"/>
      <c r="GON31" s="446"/>
      <c r="GOO31" s="446"/>
      <c r="GOP31" s="446"/>
      <c r="GOQ31" s="446"/>
      <c r="GOR31" s="446"/>
      <c r="GOS31" s="446"/>
      <c r="GOT31" s="446"/>
      <c r="GOU31" s="446"/>
      <c r="GOV31" s="446"/>
      <c r="GOW31" s="446"/>
      <c r="GOX31" s="446"/>
      <c r="GOY31" s="446"/>
      <c r="GOZ31" s="446"/>
      <c r="GPA31" s="446"/>
      <c r="GPB31" s="446"/>
      <c r="GPC31" s="446"/>
      <c r="GPD31" s="446"/>
      <c r="GPE31" s="446"/>
      <c r="GPF31" s="446"/>
      <c r="GPG31" s="446"/>
      <c r="GPH31" s="446"/>
      <c r="GPI31" s="446"/>
      <c r="GPJ31" s="446"/>
      <c r="GPK31" s="446"/>
      <c r="GPL31" s="446"/>
      <c r="GPM31" s="446"/>
      <c r="GPN31" s="446"/>
      <c r="GPO31" s="446"/>
      <c r="GPP31" s="446"/>
      <c r="GPQ31" s="446"/>
      <c r="GPR31" s="446"/>
      <c r="GPS31" s="446"/>
      <c r="GPT31" s="446"/>
      <c r="GPU31" s="446"/>
      <c r="GPV31" s="446"/>
      <c r="GPW31" s="446"/>
      <c r="GPX31" s="446"/>
      <c r="GPY31" s="446"/>
      <c r="GPZ31" s="446"/>
      <c r="GQA31" s="446"/>
      <c r="GQB31" s="446"/>
      <c r="GQC31" s="446"/>
      <c r="GQD31" s="446"/>
      <c r="GQE31" s="446"/>
      <c r="GQF31" s="446"/>
      <c r="GQG31" s="446"/>
      <c r="GQH31" s="446"/>
      <c r="GQI31" s="446"/>
      <c r="GQJ31" s="446"/>
      <c r="GQK31" s="446"/>
      <c r="GQL31" s="446"/>
      <c r="GQM31" s="446"/>
      <c r="GQN31" s="446"/>
      <c r="GQO31" s="446"/>
      <c r="GQP31" s="446"/>
      <c r="GQQ31" s="446"/>
      <c r="GQR31" s="446"/>
      <c r="GQS31" s="446"/>
      <c r="GQT31" s="446"/>
      <c r="GQU31" s="446"/>
      <c r="GQV31" s="446"/>
      <c r="GQW31" s="446"/>
      <c r="GQX31" s="446"/>
      <c r="GQY31" s="446"/>
      <c r="GQZ31" s="446"/>
      <c r="GRA31" s="446"/>
      <c r="GRB31" s="446"/>
      <c r="GRC31" s="446"/>
      <c r="GRD31" s="446"/>
      <c r="GRE31" s="446"/>
      <c r="GRF31" s="446"/>
      <c r="GRG31" s="446"/>
      <c r="GRH31" s="446"/>
      <c r="GRI31" s="446"/>
      <c r="GRJ31" s="446"/>
      <c r="GRK31" s="446"/>
      <c r="GRL31" s="446"/>
      <c r="GRM31" s="446"/>
      <c r="GRN31" s="446"/>
      <c r="GRO31" s="446"/>
      <c r="GRP31" s="446"/>
      <c r="GRQ31" s="446"/>
      <c r="GRR31" s="446"/>
      <c r="GRS31" s="446"/>
      <c r="GRT31" s="446"/>
      <c r="GRU31" s="446"/>
      <c r="GRV31" s="446"/>
      <c r="GRW31" s="446"/>
      <c r="GRX31" s="446"/>
      <c r="GRY31" s="446"/>
      <c r="GRZ31" s="446"/>
      <c r="GSA31" s="446"/>
      <c r="GSB31" s="446"/>
      <c r="GSC31" s="446"/>
      <c r="GSD31" s="446"/>
      <c r="GSE31" s="446"/>
      <c r="GSF31" s="446"/>
      <c r="GSG31" s="446"/>
      <c r="GSH31" s="446"/>
      <c r="GSI31" s="446"/>
      <c r="GSJ31" s="446"/>
      <c r="GSK31" s="446"/>
      <c r="GSL31" s="446"/>
      <c r="GSM31" s="446"/>
      <c r="GSN31" s="446"/>
      <c r="GSO31" s="446"/>
      <c r="GSP31" s="446"/>
      <c r="GSQ31" s="446"/>
      <c r="GSR31" s="446"/>
      <c r="GSS31" s="446"/>
      <c r="GST31" s="446"/>
      <c r="GSU31" s="446"/>
      <c r="GSV31" s="446"/>
      <c r="GSW31" s="446"/>
      <c r="GSX31" s="446"/>
      <c r="GSY31" s="446"/>
      <c r="GSZ31" s="446"/>
      <c r="GTA31" s="446"/>
      <c r="GTB31" s="446"/>
      <c r="GTC31" s="446"/>
      <c r="GTD31" s="446"/>
      <c r="GTE31" s="446"/>
      <c r="GTF31" s="446"/>
      <c r="GTG31" s="446"/>
      <c r="GTH31" s="446"/>
      <c r="GTI31" s="446"/>
      <c r="GTJ31" s="446"/>
      <c r="GTK31" s="446"/>
      <c r="GTL31" s="446"/>
      <c r="GTM31" s="446"/>
      <c r="GTN31" s="446"/>
      <c r="GTO31" s="446"/>
      <c r="GTP31" s="446"/>
      <c r="GTQ31" s="446"/>
      <c r="GTR31" s="446"/>
      <c r="GTS31" s="446"/>
      <c r="GTT31" s="446"/>
      <c r="GTU31" s="446"/>
      <c r="GTV31" s="446"/>
      <c r="GTW31" s="446"/>
      <c r="GTX31" s="446"/>
      <c r="GTY31" s="446"/>
      <c r="GTZ31" s="446"/>
      <c r="GUA31" s="446"/>
      <c r="GUB31" s="446"/>
      <c r="GUC31" s="446"/>
      <c r="GUD31" s="446"/>
      <c r="GUE31" s="446"/>
      <c r="GUF31" s="446"/>
      <c r="GUG31" s="446"/>
      <c r="GUH31" s="446"/>
      <c r="GUI31" s="446"/>
      <c r="GUJ31" s="446"/>
      <c r="GUK31" s="446"/>
      <c r="GUL31" s="446"/>
      <c r="GUM31" s="446"/>
      <c r="GUN31" s="446"/>
      <c r="GUO31" s="446"/>
      <c r="GUP31" s="446"/>
      <c r="GUQ31" s="446"/>
      <c r="GUR31" s="446"/>
      <c r="GUS31" s="446"/>
      <c r="GUT31" s="446"/>
      <c r="GUU31" s="446"/>
      <c r="GUV31" s="446"/>
      <c r="GUW31" s="446"/>
      <c r="GUX31" s="446"/>
      <c r="GUY31" s="446"/>
      <c r="GUZ31" s="446"/>
      <c r="GVA31" s="446"/>
      <c r="GVB31" s="446"/>
      <c r="GVC31" s="446"/>
      <c r="GVD31" s="446"/>
      <c r="GVE31" s="446"/>
      <c r="GVF31" s="446"/>
      <c r="GVG31" s="446"/>
      <c r="GVH31" s="446"/>
      <c r="GVI31" s="446"/>
      <c r="GVJ31" s="446"/>
      <c r="GVK31" s="446"/>
      <c r="GVL31" s="446"/>
      <c r="GVM31" s="446"/>
      <c r="GVN31" s="446"/>
      <c r="GVO31" s="446"/>
      <c r="GVP31" s="446"/>
      <c r="GVQ31" s="446"/>
      <c r="GVR31" s="446"/>
      <c r="GVS31" s="446"/>
      <c r="GVT31" s="446"/>
      <c r="GVU31" s="446"/>
      <c r="GVV31" s="446"/>
      <c r="GVW31" s="446"/>
      <c r="GVX31" s="446"/>
      <c r="GVY31" s="446"/>
      <c r="GVZ31" s="446"/>
      <c r="GWA31" s="446"/>
      <c r="GWB31" s="446"/>
      <c r="GWC31" s="446"/>
      <c r="GWD31" s="446"/>
      <c r="GWE31" s="446"/>
      <c r="GWF31" s="446"/>
      <c r="GWG31" s="446"/>
      <c r="GWH31" s="446"/>
      <c r="GWI31" s="446"/>
      <c r="GWJ31" s="446"/>
      <c r="GWK31" s="446"/>
      <c r="GWL31" s="446"/>
      <c r="GWM31" s="446"/>
      <c r="GWN31" s="446"/>
      <c r="GWO31" s="446"/>
      <c r="GWP31" s="446"/>
      <c r="GWQ31" s="446"/>
      <c r="GWR31" s="446"/>
      <c r="GWS31" s="446"/>
      <c r="GWT31" s="446"/>
      <c r="GWU31" s="446"/>
      <c r="GWV31" s="446"/>
      <c r="GWW31" s="446"/>
      <c r="GWX31" s="446"/>
      <c r="GWY31" s="446"/>
      <c r="GWZ31" s="446"/>
      <c r="GXA31" s="446"/>
      <c r="GXB31" s="446"/>
      <c r="GXC31" s="446"/>
      <c r="GXD31" s="446"/>
      <c r="GXE31" s="446"/>
      <c r="GXF31" s="446"/>
      <c r="GXG31" s="446"/>
      <c r="GXH31" s="446"/>
      <c r="GXI31" s="446"/>
      <c r="GXJ31" s="446"/>
      <c r="GXK31" s="446"/>
      <c r="GXL31" s="446"/>
      <c r="GXM31" s="446"/>
      <c r="GXN31" s="446"/>
      <c r="GXO31" s="446"/>
      <c r="GXP31" s="446"/>
      <c r="GXQ31" s="446"/>
      <c r="GXR31" s="446"/>
      <c r="GXS31" s="446"/>
      <c r="GXT31" s="446"/>
      <c r="GXU31" s="446"/>
      <c r="GXV31" s="446"/>
      <c r="GXW31" s="446"/>
      <c r="GXX31" s="446"/>
      <c r="GXY31" s="446"/>
      <c r="GXZ31" s="446"/>
      <c r="GYA31" s="446"/>
      <c r="GYB31" s="446"/>
      <c r="GYC31" s="446"/>
      <c r="GYD31" s="446"/>
      <c r="GYE31" s="446"/>
      <c r="GYF31" s="446"/>
      <c r="GYG31" s="446"/>
      <c r="GYH31" s="446"/>
      <c r="GYI31" s="446"/>
      <c r="GYJ31" s="446"/>
      <c r="GYK31" s="446"/>
      <c r="GYL31" s="446"/>
      <c r="GYM31" s="446"/>
      <c r="GYN31" s="446"/>
      <c r="GYO31" s="446"/>
      <c r="GYP31" s="446"/>
      <c r="GYQ31" s="446"/>
      <c r="GYR31" s="446"/>
      <c r="GYS31" s="446"/>
      <c r="GYT31" s="446"/>
      <c r="GYU31" s="446"/>
      <c r="GYV31" s="446"/>
      <c r="GYW31" s="446"/>
      <c r="GYX31" s="446"/>
      <c r="GYY31" s="446"/>
      <c r="GYZ31" s="446"/>
      <c r="GZA31" s="446"/>
      <c r="GZB31" s="446"/>
      <c r="GZC31" s="446"/>
      <c r="GZD31" s="446"/>
      <c r="GZE31" s="446"/>
      <c r="GZF31" s="446"/>
      <c r="GZG31" s="446"/>
      <c r="GZH31" s="446"/>
      <c r="GZI31" s="446"/>
      <c r="GZJ31" s="446"/>
      <c r="GZK31" s="446"/>
      <c r="GZL31" s="446"/>
      <c r="GZM31" s="446"/>
      <c r="GZN31" s="446"/>
      <c r="GZO31" s="446"/>
      <c r="GZP31" s="446"/>
      <c r="GZQ31" s="446"/>
      <c r="GZR31" s="446"/>
      <c r="GZS31" s="446"/>
      <c r="GZT31" s="446"/>
      <c r="GZU31" s="446"/>
      <c r="GZV31" s="446"/>
      <c r="GZW31" s="446"/>
      <c r="GZX31" s="446"/>
      <c r="GZY31" s="446"/>
      <c r="GZZ31" s="446"/>
      <c r="HAA31" s="446"/>
      <c r="HAB31" s="446"/>
      <c r="HAC31" s="446"/>
      <c r="HAD31" s="446"/>
      <c r="HAE31" s="446"/>
      <c r="HAF31" s="446"/>
      <c r="HAG31" s="446"/>
      <c r="HAH31" s="446"/>
      <c r="HAI31" s="446"/>
      <c r="HAJ31" s="446"/>
      <c r="HAK31" s="446"/>
      <c r="HAL31" s="446"/>
      <c r="HAM31" s="446"/>
      <c r="HAN31" s="446"/>
      <c r="HAO31" s="446"/>
      <c r="HAP31" s="446"/>
      <c r="HAQ31" s="446"/>
      <c r="HAR31" s="446"/>
      <c r="HAS31" s="446"/>
      <c r="HAT31" s="446"/>
      <c r="HAU31" s="446"/>
      <c r="HAV31" s="446"/>
      <c r="HAW31" s="446"/>
      <c r="HAX31" s="446"/>
      <c r="HAY31" s="446"/>
      <c r="HAZ31" s="446"/>
      <c r="HBA31" s="446"/>
      <c r="HBB31" s="446"/>
      <c r="HBC31" s="446"/>
      <c r="HBD31" s="446"/>
      <c r="HBE31" s="446"/>
      <c r="HBF31" s="446"/>
      <c r="HBG31" s="446"/>
      <c r="HBH31" s="446"/>
      <c r="HBI31" s="446"/>
      <c r="HBJ31" s="446"/>
      <c r="HBK31" s="446"/>
      <c r="HBL31" s="446"/>
      <c r="HBM31" s="446"/>
      <c r="HBN31" s="446"/>
      <c r="HBO31" s="446"/>
      <c r="HBP31" s="446"/>
      <c r="HBQ31" s="446"/>
      <c r="HBR31" s="446"/>
      <c r="HBS31" s="446"/>
      <c r="HBT31" s="446"/>
      <c r="HBU31" s="446"/>
      <c r="HBV31" s="446"/>
      <c r="HBW31" s="446"/>
      <c r="HBX31" s="446"/>
      <c r="HBY31" s="446"/>
      <c r="HBZ31" s="446"/>
      <c r="HCA31" s="446"/>
      <c r="HCB31" s="446"/>
      <c r="HCC31" s="446"/>
      <c r="HCD31" s="446"/>
      <c r="HCE31" s="446"/>
      <c r="HCF31" s="446"/>
      <c r="HCG31" s="446"/>
      <c r="HCH31" s="446"/>
      <c r="HCI31" s="446"/>
      <c r="HCJ31" s="446"/>
      <c r="HCK31" s="446"/>
      <c r="HCL31" s="446"/>
      <c r="HCM31" s="446"/>
      <c r="HCN31" s="446"/>
      <c r="HCO31" s="446"/>
      <c r="HCP31" s="446"/>
      <c r="HCQ31" s="446"/>
      <c r="HCR31" s="446"/>
      <c r="HCS31" s="446"/>
      <c r="HCT31" s="446"/>
      <c r="HCU31" s="446"/>
      <c r="HCV31" s="446"/>
      <c r="HCW31" s="446"/>
      <c r="HCX31" s="446"/>
      <c r="HCY31" s="446"/>
      <c r="HCZ31" s="446"/>
      <c r="HDA31" s="446"/>
      <c r="HDB31" s="446"/>
      <c r="HDC31" s="446"/>
      <c r="HDD31" s="446"/>
      <c r="HDE31" s="446"/>
      <c r="HDF31" s="446"/>
      <c r="HDG31" s="446"/>
      <c r="HDH31" s="446"/>
      <c r="HDI31" s="446"/>
      <c r="HDJ31" s="446"/>
      <c r="HDK31" s="446"/>
      <c r="HDL31" s="446"/>
      <c r="HDM31" s="446"/>
      <c r="HDN31" s="446"/>
      <c r="HDO31" s="446"/>
      <c r="HDP31" s="446"/>
      <c r="HDQ31" s="446"/>
      <c r="HDR31" s="446"/>
      <c r="HDS31" s="446"/>
      <c r="HDT31" s="446"/>
      <c r="HDU31" s="446"/>
      <c r="HDV31" s="446"/>
      <c r="HDW31" s="446"/>
      <c r="HDX31" s="446"/>
      <c r="HDY31" s="446"/>
      <c r="HDZ31" s="446"/>
      <c r="HEA31" s="446"/>
      <c r="HEB31" s="446"/>
      <c r="HEC31" s="446"/>
      <c r="HED31" s="446"/>
      <c r="HEE31" s="446"/>
      <c r="HEF31" s="446"/>
      <c r="HEG31" s="446"/>
      <c r="HEH31" s="446"/>
      <c r="HEI31" s="446"/>
      <c r="HEJ31" s="446"/>
      <c r="HEK31" s="446"/>
      <c r="HEL31" s="446"/>
      <c r="HEM31" s="446"/>
      <c r="HEN31" s="446"/>
      <c r="HEO31" s="446"/>
      <c r="HEP31" s="446"/>
      <c r="HEQ31" s="446"/>
      <c r="HER31" s="446"/>
      <c r="HES31" s="446"/>
      <c r="HET31" s="446"/>
      <c r="HEU31" s="446"/>
      <c r="HEV31" s="446"/>
      <c r="HEW31" s="446"/>
      <c r="HEX31" s="446"/>
      <c r="HEY31" s="446"/>
      <c r="HEZ31" s="446"/>
      <c r="HFA31" s="446"/>
      <c r="HFB31" s="446"/>
      <c r="HFC31" s="446"/>
      <c r="HFD31" s="446"/>
      <c r="HFE31" s="446"/>
      <c r="HFF31" s="446"/>
      <c r="HFG31" s="446"/>
      <c r="HFH31" s="446"/>
      <c r="HFI31" s="446"/>
      <c r="HFJ31" s="446"/>
      <c r="HFK31" s="446"/>
      <c r="HFL31" s="446"/>
      <c r="HFM31" s="446"/>
      <c r="HFN31" s="446"/>
      <c r="HFO31" s="446"/>
      <c r="HFP31" s="446"/>
      <c r="HFQ31" s="446"/>
      <c r="HFR31" s="446"/>
      <c r="HFS31" s="446"/>
      <c r="HFT31" s="446"/>
      <c r="HFU31" s="446"/>
      <c r="HFV31" s="446"/>
      <c r="HFW31" s="446"/>
      <c r="HFX31" s="446"/>
      <c r="HFY31" s="446"/>
      <c r="HFZ31" s="446"/>
      <c r="HGA31" s="446"/>
      <c r="HGB31" s="446"/>
      <c r="HGC31" s="446"/>
      <c r="HGD31" s="446"/>
      <c r="HGE31" s="446"/>
      <c r="HGF31" s="446"/>
      <c r="HGG31" s="446"/>
      <c r="HGH31" s="446"/>
      <c r="HGI31" s="446"/>
      <c r="HGJ31" s="446"/>
      <c r="HGK31" s="446"/>
      <c r="HGL31" s="446"/>
      <c r="HGM31" s="446"/>
      <c r="HGN31" s="446"/>
      <c r="HGO31" s="446"/>
      <c r="HGP31" s="446"/>
      <c r="HGQ31" s="446"/>
      <c r="HGR31" s="446"/>
      <c r="HGS31" s="446"/>
      <c r="HGT31" s="446"/>
      <c r="HGU31" s="446"/>
      <c r="HGV31" s="446"/>
      <c r="HGW31" s="446"/>
      <c r="HGX31" s="446"/>
      <c r="HGY31" s="446"/>
      <c r="HGZ31" s="446"/>
      <c r="HHA31" s="446"/>
      <c r="HHB31" s="446"/>
      <c r="HHC31" s="446"/>
      <c r="HHD31" s="446"/>
      <c r="HHE31" s="446"/>
      <c r="HHF31" s="446"/>
      <c r="HHG31" s="446"/>
      <c r="HHH31" s="446"/>
      <c r="HHI31" s="446"/>
      <c r="HHJ31" s="446"/>
      <c r="HHK31" s="446"/>
      <c r="HHL31" s="446"/>
      <c r="HHM31" s="446"/>
      <c r="HHN31" s="446"/>
      <c r="HHO31" s="446"/>
      <c r="HHP31" s="446"/>
      <c r="HHQ31" s="446"/>
      <c r="HHR31" s="446"/>
      <c r="HHS31" s="446"/>
      <c r="HHT31" s="446"/>
      <c r="HHU31" s="446"/>
      <c r="HHV31" s="446"/>
      <c r="HHW31" s="446"/>
      <c r="HHX31" s="446"/>
      <c r="HHY31" s="446"/>
      <c r="HHZ31" s="446"/>
      <c r="HIA31" s="446"/>
      <c r="HIB31" s="446"/>
      <c r="HIC31" s="446"/>
      <c r="HID31" s="446"/>
      <c r="HIE31" s="446"/>
      <c r="HIF31" s="446"/>
      <c r="HIG31" s="446"/>
      <c r="HIH31" s="446"/>
      <c r="HII31" s="446"/>
      <c r="HIJ31" s="446"/>
      <c r="HIK31" s="446"/>
      <c r="HIL31" s="446"/>
      <c r="HIM31" s="446"/>
      <c r="HIN31" s="446"/>
      <c r="HIO31" s="446"/>
      <c r="HIP31" s="446"/>
      <c r="HIQ31" s="446"/>
      <c r="HIR31" s="446"/>
      <c r="HIS31" s="446"/>
      <c r="HIT31" s="446"/>
      <c r="HIU31" s="446"/>
      <c r="HIV31" s="446"/>
      <c r="HIW31" s="446"/>
      <c r="HIX31" s="446"/>
      <c r="HIY31" s="446"/>
      <c r="HIZ31" s="446"/>
      <c r="HJA31" s="446"/>
      <c r="HJB31" s="446"/>
      <c r="HJC31" s="446"/>
      <c r="HJD31" s="446"/>
      <c r="HJE31" s="446"/>
      <c r="HJF31" s="446"/>
      <c r="HJG31" s="446"/>
      <c r="HJH31" s="446"/>
      <c r="HJI31" s="446"/>
      <c r="HJJ31" s="446"/>
      <c r="HJK31" s="446"/>
      <c r="HJL31" s="446"/>
      <c r="HJM31" s="446"/>
      <c r="HJN31" s="446"/>
      <c r="HJO31" s="446"/>
      <c r="HJP31" s="446"/>
      <c r="HJQ31" s="446"/>
      <c r="HJR31" s="446"/>
      <c r="HJS31" s="446"/>
      <c r="HJT31" s="446"/>
      <c r="HJU31" s="446"/>
      <c r="HJV31" s="446"/>
      <c r="HJW31" s="446"/>
      <c r="HJX31" s="446"/>
      <c r="HJY31" s="446"/>
      <c r="HJZ31" s="446"/>
      <c r="HKA31" s="446"/>
      <c r="HKB31" s="446"/>
      <c r="HKC31" s="446"/>
      <c r="HKD31" s="446"/>
      <c r="HKE31" s="446"/>
      <c r="HKF31" s="446"/>
      <c r="HKG31" s="446"/>
      <c r="HKH31" s="446"/>
      <c r="HKI31" s="446"/>
      <c r="HKJ31" s="446"/>
      <c r="HKK31" s="446"/>
      <c r="HKL31" s="446"/>
      <c r="HKM31" s="446"/>
      <c r="HKN31" s="446"/>
      <c r="HKO31" s="446"/>
      <c r="HKP31" s="446"/>
      <c r="HKQ31" s="446"/>
      <c r="HKR31" s="446"/>
      <c r="HKS31" s="446"/>
      <c r="HKT31" s="446"/>
      <c r="HKU31" s="446"/>
      <c r="HKV31" s="446"/>
      <c r="HKW31" s="446"/>
      <c r="HKX31" s="446"/>
      <c r="HKY31" s="446"/>
      <c r="HKZ31" s="446"/>
      <c r="HLA31" s="446"/>
      <c r="HLB31" s="446"/>
      <c r="HLC31" s="446"/>
      <c r="HLD31" s="446"/>
      <c r="HLE31" s="446"/>
      <c r="HLF31" s="446"/>
      <c r="HLG31" s="446"/>
      <c r="HLH31" s="446"/>
      <c r="HLI31" s="446"/>
      <c r="HLJ31" s="446"/>
      <c r="HLK31" s="446"/>
      <c r="HLL31" s="446"/>
      <c r="HLM31" s="446"/>
      <c r="HLN31" s="446"/>
      <c r="HLO31" s="446"/>
      <c r="HLP31" s="446"/>
      <c r="HLQ31" s="446"/>
      <c r="HLR31" s="446"/>
      <c r="HLS31" s="446"/>
      <c r="HLT31" s="446"/>
      <c r="HLU31" s="446"/>
      <c r="HLV31" s="446"/>
      <c r="HLW31" s="446"/>
      <c r="HLX31" s="446"/>
      <c r="HLY31" s="446"/>
      <c r="HLZ31" s="446"/>
      <c r="HMA31" s="446"/>
      <c r="HMB31" s="446"/>
      <c r="HMC31" s="446"/>
      <c r="HMD31" s="446"/>
      <c r="HME31" s="446"/>
      <c r="HMF31" s="446"/>
      <c r="HMG31" s="446"/>
      <c r="HMH31" s="446"/>
      <c r="HMI31" s="446"/>
      <c r="HMJ31" s="446"/>
      <c r="HMK31" s="446"/>
      <c r="HML31" s="446"/>
      <c r="HMM31" s="446"/>
      <c r="HMN31" s="446"/>
      <c r="HMO31" s="446"/>
      <c r="HMP31" s="446"/>
      <c r="HMQ31" s="446"/>
      <c r="HMR31" s="446"/>
      <c r="HMS31" s="446"/>
      <c r="HMT31" s="446"/>
      <c r="HMU31" s="446"/>
      <c r="HMV31" s="446"/>
      <c r="HMW31" s="446"/>
      <c r="HMX31" s="446"/>
      <c r="HMY31" s="446"/>
      <c r="HMZ31" s="446"/>
      <c r="HNA31" s="446"/>
      <c r="HNB31" s="446"/>
      <c r="HNC31" s="446"/>
      <c r="HND31" s="446"/>
      <c r="HNE31" s="446"/>
      <c r="HNF31" s="446"/>
      <c r="HNG31" s="446"/>
      <c r="HNH31" s="446"/>
      <c r="HNI31" s="446"/>
      <c r="HNJ31" s="446"/>
      <c r="HNK31" s="446"/>
      <c r="HNL31" s="446"/>
      <c r="HNM31" s="446"/>
      <c r="HNN31" s="446"/>
      <c r="HNO31" s="446"/>
      <c r="HNP31" s="446"/>
      <c r="HNQ31" s="446"/>
      <c r="HNR31" s="446"/>
      <c r="HNS31" s="446"/>
      <c r="HNT31" s="446"/>
      <c r="HNU31" s="446"/>
      <c r="HNV31" s="446"/>
      <c r="HNW31" s="446"/>
      <c r="HNX31" s="446"/>
      <c r="HNY31" s="446"/>
      <c r="HNZ31" s="446"/>
      <c r="HOA31" s="446"/>
      <c r="HOB31" s="446"/>
      <c r="HOC31" s="446"/>
      <c r="HOD31" s="446"/>
      <c r="HOE31" s="446"/>
      <c r="HOF31" s="446"/>
      <c r="HOG31" s="446"/>
      <c r="HOH31" s="446"/>
      <c r="HOI31" s="446"/>
      <c r="HOJ31" s="446"/>
      <c r="HOK31" s="446"/>
      <c r="HOL31" s="446"/>
      <c r="HOM31" s="446"/>
      <c r="HON31" s="446"/>
      <c r="HOO31" s="446"/>
      <c r="HOP31" s="446"/>
      <c r="HOQ31" s="446"/>
      <c r="HOR31" s="446"/>
      <c r="HOS31" s="446"/>
      <c r="HOT31" s="446"/>
      <c r="HOU31" s="446"/>
      <c r="HOV31" s="446"/>
      <c r="HOW31" s="446"/>
      <c r="HOX31" s="446"/>
      <c r="HOY31" s="446"/>
      <c r="HOZ31" s="446"/>
      <c r="HPA31" s="446"/>
      <c r="HPB31" s="446"/>
      <c r="HPC31" s="446"/>
      <c r="HPD31" s="446"/>
      <c r="HPE31" s="446"/>
      <c r="HPF31" s="446"/>
      <c r="HPG31" s="446"/>
      <c r="HPH31" s="446"/>
      <c r="HPI31" s="446"/>
      <c r="HPJ31" s="446"/>
      <c r="HPK31" s="446"/>
      <c r="HPL31" s="446"/>
      <c r="HPM31" s="446"/>
      <c r="HPN31" s="446"/>
      <c r="HPO31" s="446"/>
      <c r="HPP31" s="446"/>
      <c r="HPQ31" s="446"/>
      <c r="HPR31" s="446"/>
      <c r="HPS31" s="446"/>
      <c r="HPT31" s="446"/>
      <c r="HPU31" s="446"/>
      <c r="HPV31" s="446"/>
      <c r="HPW31" s="446"/>
      <c r="HPX31" s="446"/>
      <c r="HPY31" s="446"/>
      <c r="HPZ31" s="446"/>
      <c r="HQA31" s="446"/>
      <c r="HQB31" s="446"/>
      <c r="HQC31" s="446"/>
      <c r="HQD31" s="446"/>
      <c r="HQE31" s="446"/>
      <c r="HQF31" s="446"/>
      <c r="HQG31" s="446"/>
      <c r="HQH31" s="446"/>
      <c r="HQI31" s="446"/>
      <c r="HQJ31" s="446"/>
      <c r="HQK31" s="446"/>
      <c r="HQL31" s="446"/>
      <c r="HQM31" s="446"/>
      <c r="HQN31" s="446"/>
      <c r="HQO31" s="446"/>
      <c r="HQP31" s="446"/>
      <c r="HQQ31" s="446"/>
      <c r="HQR31" s="446"/>
      <c r="HQS31" s="446"/>
      <c r="HQT31" s="446"/>
      <c r="HQU31" s="446"/>
      <c r="HQV31" s="446"/>
      <c r="HQW31" s="446"/>
      <c r="HQX31" s="446"/>
      <c r="HQY31" s="446"/>
      <c r="HQZ31" s="446"/>
      <c r="HRA31" s="446"/>
      <c r="HRB31" s="446"/>
      <c r="HRC31" s="446"/>
      <c r="HRD31" s="446"/>
      <c r="HRE31" s="446"/>
      <c r="HRF31" s="446"/>
      <c r="HRG31" s="446"/>
      <c r="HRH31" s="446"/>
      <c r="HRI31" s="446"/>
      <c r="HRJ31" s="446"/>
      <c r="HRK31" s="446"/>
      <c r="HRL31" s="446"/>
      <c r="HRM31" s="446"/>
      <c r="HRN31" s="446"/>
      <c r="HRO31" s="446"/>
      <c r="HRP31" s="446"/>
      <c r="HRQ31" s="446"/>
      <c r="HRR31" s="446"/>
      <c r="HRS31" s="446"/>
      <c r="HRT31" s="446"/>
      <c r="HRU31" s="446"/>
      <c r="HRV31" s="446"/>
      <c r="HRW31" s="446"/>
      <c r="HRX31" s="446"/>
      <c r="HRY31" s="446"/>
      <c r="HRZ31" s="446"/>
      <c r="HSA31" s="446"/>
      <c r="HSB31" s="446"/>
      <c r="HSC31" s="446"/>
      <c r="HSD31" s="446"/>
      <c r="HSE31" s="446"/>
      <c r="HSF31" s="446"/>
      <c r="HSG31" s="446"/>
      <c r="HSH31" s="446"/>
      <c r="HSI31" s="446"/>
      <c r="HSJ31" s="446"/>
      <c r="HSK31" s="446"/>
      <c r="HSL31" s="446"/>
      <c r="HSM31" s="446"/>
      <c r="HSN31" s="446"/>
      <c r="HSO31" s="446"/>
      <c r="HSP31" s="446"/>
      <c r="HSQ31" s="446"/>
      <c r="HSR31" s="446"/>
      <c r="HSS31" s="446"/>
      <c r="HST31" s="446"/>
      <c r="HSU31" s="446"/>
      <c r="HSV31" s="446"/>
      <c r="HSW31" s="446"/>
      <c r="HSX31" s="446"/>
      <c r="HSY31" s="446"/>
      <c r="HSZ31" s="446"/>
      <c r="HTA31" s="446"/>
      <c r="HTB31" s="446"/>
      <c r="HTC31" s="446"/>
      <c r="HTD31" s="446"/>
      <c r="HTE31" s="446"/>
      <c r="HTF31" s="446"/>
      <c r="HTG31" s="446"/>
      <c r="HTH31" s="446"/>
      <c r="HTI31" s="446"/>
      <c r="HTJ31" s="446"/>
      <c r="HTK31" s="446"/>
      <c r="HTL31" s="446"/>
      <c r="HTM31" s="446"/>
      <c r="HTN31" s="446"/>
      <c r="HTO31" s="446"/>
      <c r="HTP31" s="446"/>
      <c r="HTQ31" s="446"/>
      <c r="HTR31" s="446"/>
      <c r="HTS31" s="446"/>
      <c r="HTT31" s="446"/>
      <c r="HTU31" s="446"/>
      <c r="HTV31" s="446"/>
      <c r="HTW31" s="446"/>
      <c r="HTX31" s="446"/>
      <c r="HTY31" s="446"/>
      <c r="HTZ31" s="446"/>
      <c r="HUA31" s="446"/>
      <c r="HUB31" s="446"/>
      <c r="HUC31" s="446"/>
      <c r="HUD31" s="446"/>
      <c r="HUE31" s="446"/>
      <c r="HUF31" s="446"/>
      <c r="HUG31" s="446"/>
      <c r="HUH31" s="446"/>
      <c r="HUI31" s="446"/>
      <c r="HUJ31" s="446"/>
      <c r="HUK31" s="446"/>
      <c r="HUL31" s="446"/>
      <c r="HUM31" s="446"/>
      <c r="HUN31" s="446"/>
      <c r="HUO31" s="446"/>
      <c r="HUP31" s="446"/>
      <c r="HUQ31" s="446"/>
      <c r="HUR31" s="446"/>
      <c r="HUS31" s="446"/>
      <c r="HUT31" s="446"/>
      <c r="HUU31" s="446"/>
      <c r="HUV31" s="446"/>
      <c r="HUW31" s="446"/>
      <c r="HUX31" s="446"/>
      <c r="HUY31" s="446"/>
      <c r="HUZ31" s="446"/>
      <c r="HVA31" s="446"/>
      <c r="HVB31" s="446"/>
      <c r="HVC31" s="446"/>
      <c r="HVD31" s="446"/>
      <c r="HVE31" s="446"/>
      <c r="HVF31" s="446"/>
      <c r="HVG31" s="446"/>
      <c r="HVH31" s="446"/>
      <c r="HVI31" s="446"/>
      <c r="HVJ31" s="446"/>
      <c r="HVK31" s="446"/>
      <c r="HVL31" s="446"/>
      <c r="HVM31" s="446"/>
      <c r="HVN31" s="446"/>
      <c r="HVO31" s="446"/>
      <c r="HVP31" s="446"/>
      <c r="HVQ31" s="446"/>
      <c r="HVR31" s="446"/>
      <c r="HVS31" s="446"/>
      <c r="HVT31" s="446"/>
      <c r="HVU31" s="446"/>
      <c r="HVV31" s="446"/>
      <c r="HVW31" s="446"/>
      <c r="HVX31" s="446"/>
      <c r="HVY31" s="446"/>
      <c r="HVZ31" s="446"/>
      <c r="HWA31" s="446"/>
      <c r="HWB31" s="446"/>
      <c r="HWC31" s="446"/>
      <c r="HWD31" s="446"/>
      <c r="HWE31" s="446"/>
      <c r="HWF31" s="446"/>
      <c r="HWG31" s="446"/>
      <c r="HWH31" s="446"/>
      <c r="HWI31" s="446"/>
      <c r="HWJ31" s="446"/>
      <c r="HWK31" s="446"/>
      <c r="HWL31" s="446"/>
      <c r="HWM31" s="446"/>
      <c r="HWN31" s="446"/>
      <c r="HWO31" s="446"/>
      <c r="HWP31" s="446"/>
      <c r="HWQ31" s="446"/>
      <c r="HWR31" s="446"/>
      <c r="HWS31" s="446"/>
      <c r="HWT31" s="446"/>
      <c r="HWU31" s="446"/>
      <c r="HWV31" s="446"/>
      <c r="HWW31" s="446"/>
      <c r="HWX31" s="446"/>
      <c r="HWY31" s="446"/>
      <c r="HWZ31" s="446"/>
      <c r="HXA31" s="446"/>
      <c r="HXB31" s="446"/>
      <c r="HXC31" s="446"/>
      <c r="HXD31" s="446"/>
      <c r="HXE31" s="446"/>
      <c r="HXF31" s="446"/>
      <c r="HXG31" s="446"/>
      <c r="HXH31" s="446"/>
      <c r="HXI31" s="446"/>
      <c r="HXJ31" s="446"/>
      <c r="HXK31" s="446"/>
      <c r="HXL31" s="446"/>
      <c r="HXM31" s="446"/>
      <c r="HXN31" s="446"/>
      <c r="HXO31" s="446"/>
      <c r="HXP31" s="446"/>
      <c r="HXQ31" s="446"/>
      <c r="HXR31" s="446"/>
      <c r="HXS31" s="446"/>
      <c r="HXT31" s="446"/>
      <c r="HXU31" s="446"/>
      <c r="HXV31" s="446"/>
      <c r="HXW31" s="446"/>
      <c r="HXX31" s="446"/>
      <c r="HXY31" s="446"/>
      <c r="HXZ31" s="446"/>
      <c r="HYA31" s="446"/>
      <c r="HYB31" s="446"/>
      <c r="HYC31" s="446"/>
      <c r="HYD31" s="446"/>
      <c r="HYE31" s="446"/>
      <c r="HYF31" s="446"/>
      <c r="HYG31" s="446"/>
      <c r="HYH31" s="446"/>
      <c r="HYI31" s="446"/>
      <c r="HYJ31" s="446"/>
      <c r="HYK31" s="446"/>
      <c r="HYL31" s="446"/>
      <c r="HYM31" s="446"/>
      <c r="HYN31" s="446"/>
      <c r="HYO31" s="446"/>
      <c r="HYP31" s="446"/>
      <c r="HYQ31" s="446"/>
      <c r="HYR31" s="446"/>
      <c r="HYS31" s="446"/>
      <c r="HYT31" s="446"/>
      <c r="HYU31" s="446"/>
      <c r="HYV31" s="446"/>
      <c r="HYW31" s="446"/>
      <c r="HYX31" s="446"/>
      <c r="HYY31" s="446"/>
      <c r="HYZ31" s="446"/>
      <c r="HZA31" s="446"/>
      <c r="HZB31" s="446"/>
      <c r="HZC31" s="446"/>
      <c r="HZD31" s="446"/>
      <c r="HZE31" s="446"/>
      <c r="HZF31" s="446"/>
      <c r="HZG31" s="446"/>
      <c r="HZH31" s="446"/>
      <c r="HZI31" s="446"/>
      <c r="HZJ31" s="446"/>
      <c r="HZK31" s="446"/>
      <c r="HZL31" s="446"/>
      <c r="HZM31" s="446"/>
      <c r="HZN31" s="446"/>
      <c r="HZO31" s="446"/>
      <c r="HZP31" s="446"/>
      <c r="HZQ31" s="446"/>
      <c r="HZR31" s="446"/>
      <c r="HZS31" s="446"/>
      <c r="HZT31" s="446"/>
      <c r="HZU31" s="446"/>
      <c r="HZV31" s="446"/>
      <c r="HZW31" s="446"/>
      <c r="HZX31" s="446"/>
      <c r="HZY31" s="446"/>
      <c r="HZZ31" s="446"/>
      <c r="IAA31" s="446"/>
      <c r="IAB31" s="446"/>
      <c r="IAC31" s="446"/>
      <c r="IAD31" s="446"/>
      <c r="IAE31" s="446"/>
      <c r="IAF31" s="446"/>
      <c r="IAG31" s="446"/>
      <c r="IAH31" s="446"/>
      <c r="IAI31" s="446"/>
      <c r="IAJ31" s="446"/>
      <c r="IAK31" s="446"/>
      <c r="IAL31" s="446"/>
      <c r="IAM31" s="446"/>
      <c r="IAN31" s="446"/>
      <c r="IAO31" s="446"/>
      <c r="IAP31" s="446"/>
      <c r="IAQ31" s="446"/>
      <c r="IAR31" s="446"/>
      <c r="IAS31" s="446"/>
      <c r="IAT31" s="446"/>
      <c r="IAU31" s="446"/>
      <c r="IAV31" s="446"/>
      <c r="IAW31" s="446"/>
      <c r="IAX31" s="446"/>
      <c r="IAY31" s="446"/>
      <c r="IAZ31" s="446"/>
      <c r="IBA31" s="446"/>
      <c r="IBB31" s="446"/>
      <c r="IBC31" s="446"/>
      <c r="IBD31" s="446"/>
      <c r="IBE31" s="446"/>
      <c r="IBF31" s="446"/>
      <c r="IBG31" s="446"/>
      <c r="IBH31" s="446"/>
      <c r="IBI31" s="446"/>
      <c r="IBJ31" s="446"/>
      <c r="IBK31" s="446"/>
      <c r="IBL31" s="446"/>
      <c r="IBM31" s="446"/>
      <c r="IBN31" s="446"/>
      <c r="IBO31" s="446"/>
      <c r="IBP31" s="446"/>
      <c r="IBQ31" s="446"/>
      <c r="IBR31" s="446"/>
      <c r="IBS31" s="446"/>
      <c r="IBT31" s="446"/>
      <c r="IBU31" s="446"/>
      <c r="IBV31" s="446"/>
      <c r="IBW31" s="446"/>
      <c r="IBX31" s="446"/>
      <c r="IBY31" s="446"/>
      <c r="IBZ31" s="446"/>
      <c r="ICA31" s="446"/>
      <c r="ICB31" s="446"/>
      <c r="ICC31" s="446"/>
      <c r="ICD31" s="446"/>
      <c r="ICE31" s="446"/>
      <c r="ICF31" s="446"/>
      <c r="ICG31" s="446"/>
      <c r="ICH31" s="446"/>
      <c r="ICI31" s="446"/>
      <c r="ICJ31" s="446"/>
      <c r="ICK31" s="446"/>
      <c r="ICL31" s="446"/>
      <c r="ICM31" s="446"/>
      <c r="ICN31" s="446"/>
      <c r="ICO31" s="446"/>
      <c r="ICP31" s="446"/>
      <c r="ICQ31" s="446"/>
      <c r="ICR31" s="446"/>
      <c r="ICS31" s="446"/>
      <c r="ICT31" s="446"/>
      <c r="ICU31" s="446"/>
      <c r="ICV31" s="446"/>
      <c r="ICW31" s="446"/>
      <c r="ICX31" s="446"/>
      <c r="ICY31" s="446"/>
      <c r="ICZ31" s="446"/>
      <c r="IDA31" s="446"/>
      <c r="IDB31" s="446"/>
      <c r="IDC31" s="446"/>
      <c r="IDD31" s="446"/>
      <c r="IDE31" s="446"/>
      <c r="IDF31" s="446"/>
      <c r="IDG31" s="446"/>
      <c r="IDH31" s="446"/>
      <c r="IDI31" s="446"/>
      <c r="IDJ31" s="446"/>
      <c r="IDK31" s="446"/>
      <c r="IDL31" s="446"/>
      <c r="IDM31" s="446"/>
      <c r="IDN31" s="446"/>
      <c r="IDO31" s="446"/>
      <c r="IDP31" s="446"/>
      <c r="IDQ31" s="446"/>
      <c r="IDR31" s="446"/>
      <c r="IDS31" s="446"/>
      <c r="IDT31" s="446"/>
      <c r="IDU31" s="446"/>
      <c r="IDV31" s="446"/>
      <c r="IDW31" s="446"/>
      <c r="IDX31" s="446"/>
      <c r="IDY31" s="446"/>
      <c r="IDZ31" s="446"/>
      <c r="IEA31" s="446"/>
      <c r="IEB31" s="446"/>
      <c r="IEC31" s="446"/>
      <c r="IED31" s="446"/>
      <c r="IEE31" s="446"/>
      <c r="IEF31" s="446"/>
      <c r="IEG31" s="446"/>
      <c r="IEH31" s="446"/>
      <c r="IEI31" s="446"/>
      <c r="IEJ31" s="446"/>
      <c r="IEK31" s="446"/>
      <c r="IEL31" s="446"/>
      <c r="IEM31" s="446"/>
      <c r="IEN31" s="446"/>
      <c r="IEO31" s="446"/>
      <c r="IEP31" s="446"/>
      <c r="IEQ31" s="446"/>
      <c r="IER31" s="446"/>
      <c r="IES31" s="446"/>
      <c r="IET31" s="446"/>
      <c r="IEU31" s="446"/>
      <c r="IEV31" s="446"/>
      <c r="IEW31" s="446"/>
      <c r="IEX31" s="446"/>
      <c r="IEY31" s="446"/>
      <c r="IEZ31" s="446"/>
      <c r="IFA31" s="446"/>
      <c r="IFB31" s="446"/>
      <c r="IFC31" s="446"/>
      <c r="IFD31" s="446"/>
      <c r="IFE31" s="446"/>
      <c r="IFF31" s="446"/>
      <c r="IFG31" s="446"/>
      <c r="IFH31" s="446"/>
      <c r="IFI31" s="446"/>
      <c r="IFJ31" s="446"/>
      <c r="IFK31" s="446"/>
      <c r="IFL31" s="446"/>
      <c r="IFM31" s="446"/>
      <c r="IFN31" s="446"/>
      <c r="IFO31" s="446"/>
      <c r="IFP31" s="446"/>
      <c r="IFQ31" s="446"/>
      <c r="IFR31" s="446"/>
      <c r="IFS31" s="446"/>
      <c r="IFT31" s="446"/>
      <c r="IFU31" s="446"/>
      <c r="IFV31" s="446"/>
      <c r="IFW31" s="446"/>
      <c r="IFX31" s="446"/>
      <c r="IFY31" s="446"/>
      <c r="IFZ31" s="446"/>
      <c r="IGA31" s="446"/>
      <c r="IGB31" s="446"/>
      <c r="IGC31" s="446"/>
      <c r="IGD31" s="446"/>
      <c r="IGE31" s="446"/>
      <c r="IGF31" s="446"/>
      <c r="IGG31" s="446"/>
      <c r="IGH31" s="446"/>
      <c r="IGI31" s="446"/>
      <c r="IGJ31" s="446"/>
      <c r="IGK31" s="446"/>
      <c r="IGL31" s="446"/>
      <c r="IGM31" s="446"/>
      <c r="IGN31" s="446"/>
      <c r="IGO31" s="446"/>
      <c r="IGP31" s="446"/>
      <c r="IGQ31" s="446"/>
      <c r="IGR31" s="446"/>
      <c r="IGS31" s="446"/>
      <c r="IGT31" s="446"/>
      <c r="IGU31" s="446"/>
      <c r="IGV31" s="446"/>
      <c r="IGW31" s="446"/>
      <c r="IGX31" s="446"/>
      <c r="IGY31" s="446"/>
      <c r="IGZ31" s="446"/>
      <c r="IHA31" s="446"/>
      <c r="IHB31" s="446"/>
      <c r="IHC31" s="446"/>
      <c r="IHD31" s="446"/>
      <c r="IHE31" s="446"/>
      <c r="IHF31" s="446"/>
      <c r="IHG31" s="446"/>
      <c r="IHH31" s="446"/>
      <c r="IHI31" s="446"/>
      <c r="IHJ31" s="446"/>
      <c r="IHK31" s="446"/>
      <c r="IHL31" s="446"/>
      <c r="IHM31" s="446"/>
      <c r="IHN31" s="446"/>
      <c r="IHO31" s="446"/>
      <c r="IHP31" s="446"/>
      <c r="IHQ31" s="446"/>
      <c r="IHR31" s="446"/>
      <c r="IHS31" s="446"/>
      <c r="IHT31" s="446"/>
      <c r="IHU31" s="446"/>
      <c r="IHV31" s="446"/>
      <c r="IHW31" s="446"/>
      <c r="IHX31" s="446"/>
      <c r="IHY31" s="446"/>
      <c r="IHZ31" s="446"/>
      <c r="IIA31" s="446"/>
      <c r="IIB31" s="446"/>
      <c r="IIC31" s="446"/>
      <c r="IID31" s="446"/>
      <c r="IIE31" s="446"/>
      <c r="IIF31" s="446"/>
      <c r="IIG31" s="446"/>
      <c r="IIH31" s="446"/>
      <c r="III31" s="446"/>
      <c r="IIJ31" s="446"/>
      <c r="IIK31" s="446"/>
      <c r="IIL31" s="446"/>
      <c r="IIM31" s="446"/>
      <c r="IIN31" s="446"/>
      <c r="IIO31" s="446"/>
      <c r="IIP31" s="446"/>
      <c r="IIQ31" s="446"/>
      <c r="IIR31" s="446"/>
      <c r="IIS31" s="446"/>
      <c r="IIT31" s="446"/>
      <c r="IIU31" s="446"/>
      <c r="IIV31" s="446"/>
      <c r="IIW31" s="446"/>
      <c r="IIX31" s="446"/>
      <c r="IIY31" s="446"/>
      <c r="IIZ31" s="446"/>
      <c r="IJA31" s="446"/>
      <c r="IJB31" s="446"/>
      <c r="IJC31" s="446"/>
      <c r="IJD31" s="446"/>
      <c r="IJE31" s="446"/>
      <c r="IJF31" s="446"/>
      <c r="IJG31" s="446"/>
      <c r="IJH31" s="446"/>
      <c r="IJI31" s="446"/>
      <c r="IJJ31" s="446"/>
      <c r="IJK31" s="446"/>
      <c r="IJL31" s="446"/>
      <c r="IJM31" s="446"/>
      <c r="IJN31" s="446"/>
      <c r="IJO31" s="446"/>
      <c r="IJP31" s="446"/>
      <c r="IJQ31" s="446"/>
      <c r="IJR31" s="446"/>
      <c r="IJS31" s="446"/>
      <c r="IJT31" s="446"/>
      <c r="IJU31" s="446"/>
      <c r="IJV31" s="446"/>
      <c r="IJW31" s="446"/>
      <c r="IJX31" s="446"/>
      <c r="IJY31" s="446"/>
      <c r="IJZ31" s="446"/>
      <c r="IKA31" s="446"/>
      <c r="IKB31" s="446"/>
      <c r="IKC31" s="446"/>
      <c r="IKD31" s="446"/>
      <c r="IKE31" s="446"/>
      <c r="IKF31" s="446"/>
      <c r="IKG31" s="446"/>
      <c r="IKH31" s="446"/>
      <c r="IKI31" s="446"/>
      <c r="IKJ31" s="446"/>
      <c r="IKK31" s="446"/>
      <c r="IKL31" s="446"/>
      <c r="IKM31" s="446"/>
      <c r="IKN31" s="446"/>
      <c r="IKO31" s="446"/>
      <c r="IKP31" s="446"/>
      <c r="IKQ31" s="446"/>
      <c r="IKR31" s="446"/>
      <c r="IKS31" s="446"/>
      <c r="IKT31" s="446"/>
      <c r="IKU31" s="446"/>
      <c r="IKV31" s="446"/>
      <c r="IKW31" s="446"/>
      <c r="IKX31" s="446"/>
      <c r="IKY31" s="446"/>
      <c r="IKZ31" s="446"/>
      <c r="ILA31" s="446"/>
      <c r="ILB31" s="446"/>
      <c r="ILC31" s="446"/>
      <c r="ILD31" s="446"/>
      <c r="ILE31" s="446"/>
      <c r="ILF31" s="446"/>
      <c r="ILG31" s="446"/>
      <c r="ILH31" s="446"/>
      <c r="ILI31" s="446"/>
      <c r="ILJ31" s="446"/>
      <c r="ILK31" s="446"/>
      <c r="ILL31" s="446"/>
      <c r="ILM31" s="446"/>
      <c r="ILN31" s="446"/>
      <c r="ILO31" s="446"/>
      <c r="ILP31" s="446"/>
      <c r="ILQ31" s="446"/>
      <c r="ILR31" s="446"/>
      <c r="ILS31" s="446"/>
      <c r="ILT31" s="446"/>
      <c r="ILU31" s="446"/>
      <c r="ILV31" s="446"/>
      <c r="ILW31" s="446"/>
      <c r="ILX31" s="446"/>
      <c r="ILY31" s="446"/>
      <c r="ILZ31" s="446"/>
      <c r="IMA31" s="446"/>
      <c r="IMB31" s="446"/>
      <c r="IMC31" s="446"/>
      <c r="IMD31" s="446"/>
      <c r="IME31" s="446"/>
      <c r="IMF31" s="446"/>
      <c r="IMG31" s="446"/>
      <c r="IMH31" s="446"/>
      <c r="IMI31" s="446"/>
      <c r="IMJ31" s="446"/>
      <c r="IMK31" s="446"/>
      <c r="IML31" s="446"/>
      <c r="IMM31" s="446"/>
      <c r="IMN31" s="446"/>
      <c r="IMO31" s="446"/>
      <c r="IMP31" s="446"/>
      <c r="IMQ31" s="446"/>
      <c r="IMR31" s="446"/>
      <c r="IMS31" s="446"/>
      <c r="IMT31" s="446"/>
      <c r="IMU31" s="446"/>
      <c r="IMV31" s="446"/>
      <c r="IMW31" s="446"/>
      <c r="IMX31" s="446"/>
      <c r="IMY31" s="446"/>
      <c r="IMZ31" s="446"/>
      <c r="INA31" s="446"/>
      <c r="INB31" s="446"/>
      <c r="INC31" s="446"/>
      <c r="IND31" s="446"/>
      <c r="INE31" s="446"/>
      <c r="INF31" s="446"/>
      <c r="ING31" s="446"/>
      <c r="INH31" s="446"/>
      <c r="INI31" s="446"/>
      <c r="INJ31" s="446"/>
      <c r="INK31" s="446"/>
      <c r="INL31" s="446"/>
      <c r="INM31" s="446"/>
      <c r="INN31" s="446"/>
      <c r="INO31" s="446"/>
      <c r="INP31" s="446"/>
      <c r="INQ31" s="446"/>
      <c r="INR31" s="446"/>
      <c r="INS31" s="446"/>
      <c r="INT31" s="446"/>
      <c r="INU31" s="446"/>
      <c r="INV31" s="446"/>
      <c r="INW31" s="446"/>
      <c r="INX31" s="446"/>
      <c r="INY31" s="446"/>
      <c r="INZ31" s="446"/>
      <c r="IOA31" s="446"/>
      <c r="IOB31" s="446"/>
      <c r="IOC31" s="446"/>
      <c r="IOD31" s="446"/>
      <c r="IOE31" s="446"/>
      <c r="IOF31" s="446"/>
      <c r="IOG31" s="446"/>
      <c r="IOH31" s="446"/>
      <c r="IOI31" s="446"/>
      <c r="IOJ31" s="446"/>
      <c r="IOK31" s="446"/>
      <c r="IOL31" s="446"/>
      <c r="IOM31" s="446"/>
      <c r="ION31" s="446"/>
      <c r="IOO31" s="446"/>
      <c r="IOP31" s="446"/>
      <c r="IOQ31" s="446"/>
      <c r="IOR31" s="446"/>
      <c r="IOS31" s="446"/>
      <c r="IOT31" s="446"/>
      <c r="IOU31" s="446"/>
      <c r="IOV31" s="446"/>
      <c r="IOW31" s="446"/>
      <c r="IOX31" s="446"/>
      <c r="IOY31" s="446"/>
      <c r="IOZ31" s="446"/>
      <c r="IPA31" s="446"/>
      <c r="IPB31" s="446"/>
      <c r="IPC31" s="446"/>
      <c r="IPD31" s="446"/>
      <c r="IPE31" s="446"/>
      <c r="IPF31" s="446"/>
      <c r="IPG31" s="446"/>
      <c r="IPH31" s="446"/>
      <c r="IPI31" s="446"/>
      <c r="IPJ31" s="446"/>
      <c r="IPK31" s="446"/>
      <c r="IPL31" s="446"/>
      <c r="IPM31" s="446"/>
      <c r="IPN31" s="446"/>
      <c r="IPO31" s="446"/>
      <c r="IPP31" s="446"/>
      <c r="IPQ31" s="446"/>
      <c r="IPR31" s="446"/>
      <c r="IPS31" s="446"/>
      <c r="IPT31" s="446"/>
      <c r="IPU31" s="446"/>
      <c r="IPV31" s="446"/>
      <c r="IPW31" s="446"/>
      <c r="IPX31" s="446"/>
      <c r="IPY31" s="446"/>
      <c r="IPZ31" s="446"/>
      <c r="IQA31" s="446"/>
      <c r="IQB31" s="446"/>
      <c r="IQC31" s="446"/>
      <c r="IQD31" s="446"/>
      <c r="IQE31" s="446"/>
      <c r="IQF31" s="446"/>
      <c r="IQG31" s="446"/>
      <c r="IQH31" s="446"/>
      <c r="IQI31" s="446"/>
      <c r="IQJ31" s="446"/>
      <c r="IQK31" s="446"/>
      <c r="IQL31" s="446"/>
      <c r="IQM31" s="446"/>
      <c r="IQN31" s="446"/>
      <c r="IQO31" s="446"/>
      <c r="IQP31" s="446"/>
      <c r="IQQ31" s="446"/>
      <c r="IQR31" s="446"/>
      <c r="IQS31" s="446"/>
      <c r="IQT31" s="446"/>
      <c r="IQU31" s="446"/>
      <c r="IQV31" s="446"/>
      <c r="IQW31" s="446"/>
      <c r="IQX31" s="446"/>
      <c r="IQY31" s="446"/>
      <c r="IQZ31" s="446"/>
      <c r="IRA31" s="446"/>
      <c r="IRB31" s="446"/>
      <c r="IRC31" s="446"/>
      <c r="IRD31" s="446"/>
      <c r="IRE31" s="446"/>
      <c r="IRF31" s="446"/>
      <c r="IRG31" s="446"/>
      <c r="IRH31" s="446"/>
      <c r="IRI31" s="446"/>
      <c r="IRJ31" s="446"/>
      <c r="IRK31" s="446"/>
      <c r="IRL31" s="446"/>
      <c r="IRM31" s="446"/>
      <c r="IRN31" s="446"/>
      <c r="IRO31" s="446"/>
      <c r="IRP31" s="446"/>
      <c r="IRQ31" s="446"/>
      <c r="IRR31" s="446"/>
      <c r="IRS31" s="446"/>
      <c r="IRT31" s="446"/>
      <c r="IRU31" s="446"/>
      <c r="IRV31" s="446"/>
      <c r="IRW31" s="446"/>
      <c r="IRX31" s="446"/>
      <c r="IRY31" s="446"/>
      <c r="IRZ31" s="446"/>
      <c r="ISA31" s="446"/>
      <c r="ISB31" s="446"/>
      <c r="ISC31" s="446"/>
      <c r="ISD31" s="446"/>
      <c r="ISE31" s="446"/>
      <c r="ISF31" s="446"/>
      <c r="ISG31" s="446"/>
      <c r="ISH31" s="446"/>
      <c r="ISI31" s="446"/>
      <c r="ISJ31" s="446"/>
      <c r="ISK31" s="446"/>
      <c r="ISL31" s="446"/>
      <c r="ISM31" s="446"/>
      <c r="ISN31" s="446"/>
      <c r="ISO31" s="446"/>
      <c r="ISP31" s="446"/>
      <c r="ISQ31" s="446"/>
      <c r="ISR31" s="446"/>
      <c r="ISS31" s="446"/>
      <c r="IST31" s="446"/>
      <c r="ISU31" s="446"/>
      <c r="ISV31" s="446"/>
      <c r="ISW31" s="446"/>
      <c r="ISX31" s="446"/>
      <c r="ISY31" s="446"/>
      <c r="ISZ31" s="446"/>
      <c r="ITA31" s="446"/>
      <c r="ITB31" s="446"/>
      <c r="ITC31" s="446"/>
      <c r="ITD31" s="446"/>
      <c r="ITE31" s="446"/>
      <c r="ITF31" s="446"/>
      <c r="ITG31" s="446"/>
      <c r="ITH31" s="446"/>
      <c r="ITI31" s="446"/>
      <c r="ITJ31" s="446"/>
      <c r="ITK31" s="446"/>
      <c r="ITL31" s="446"/>
      <c r="ITM31" s="446"/>
      <c r="ITN31" s="446"/>
      <c r="ITO31" s="446"/>
      <c r="ITP31" s="446"/>
      <c r="ITQ31" s="446"/>
      <c r="ITR31" s="446"/>
      <c r="ITS31" s="446"/>
      <c r="ITT31" s="446"/>
      <c r="ITU31" s="446"/>
      <c r="ITV31" s="446"/>
      <c r="ITW31" s="446"/>
      <c r="ITX31" s="446"/>
      <c r="ITY31" s="446"/>
      <c r="ITZ31" s="446"/>
      <c r="IUA31" s="446"/>
      <c r="IUB31" s="446"/>
      <c r="IUC31" s="446"/>
      <c r="IUD31" s="446"/>
      <c r="IUE31" s="446"/>
      <c r="IUF31" s="446"/>
      <c r="IUG31" s="446"/>
      <c r="IUH31" s="446"/>
      <c r="IUI31" s="446"/>
      <c r="IUJ31" s="446"/>
      <c r="IUK31" s="446"/>
      <c r="IUL31" s="446"/>
      <c r="IUM31" s="446"/>
      <c r="IUN31" s="446"/>
      <c r="IUO31" s="446"/>
      <c r="IUP31" s="446"/>
      <c r="IUQ31" s="446"/>
      <c r="IUR31" s="446"/>
      <c r="IUS31" s="446"/>
      <c r="IUT31" s="446"/>
      <c r="IUU31" s="446"/>
      <c r="IUV31" s="446"/>
      <c r="IUW31" s="446"/>
      <c r="IUX31" s="446"/>
      <c r="IUY31" s="446"/>
      <c r="IUZ31" s="446"/>
      <c r="IVA31" s="446"/>
      <c r="IVB31" s="446"/>
      <c r="IVC31" s="446"/>
      <c r="IVD31" s="446"/>
      <c r="IVE31" s="446"/>
      <c r="IVF31" s="446"/>
      <c r="IVG31" s="446"/>
      <c r="IVH31" s="446"/>
      <c r="IVI31" s="446"/>
      <c r="IVJ31" s="446"/>
      <c r="IVK31" s="446"/>
      <c r="IVL31" s="446"/>
      <c r="IVM31" s="446"/>
      <c r="IVN31" s="446"/>
      <c r="IVO31" s="446"/>
      <c r="IVP31" s="446"/>
      <c r="IVQ31" s="446"/>
      <c r="IVR31" s="446"/>
      <c r="IVS31" s="446"/>
      <c r="IVT31" s="446"/>
      <c r="IVU31" s="446"/>
      <c r="IVV31" s="446"/>
      <c r="IVW31" s="446"/>
      <c r="IVX31" s="446"/>
      <c r="IVY31" s="446"/>
      <c r="IVZ31" s="446"/>
      <c r="IWA31" s="446"/>
      <c r="IWB31" s="446"/>
      <c r="IWC31" s="446"/>
      <c r="IWD31" s="446"/>
      <c r="IWE31" s="446"/>
      <c r="IWF31" s="446"/>
      <c r="IWG31" s="446"/>
      <c r="IWH31" s="446"/>
      <c r="IWI31" s="446"/>
      <c r="IWJ31" s="446"/>
      <c r="IWK31" s="446"/>
      <c r="IWL31" s="446"/>
      <c r="IWM31" s="446"/>
      <c r="IWN31" s="446"/>
      <c r="IWO31" s="446"/>
      <c r="IWP31" s="446"/>
      <c r="IWQ31" s="446"/>
      <c r="IWR31" s="446"/>
      <c r="IWS31" s="446"/>
      <c r="IWT31" s="446"/>
      <c r="IWU31" s="446"/>
      <c r="IWV31" s="446"/>
      <c r="IWW31" s="446"/>
      <c r="IWX31" s="446"/>
      <c r="IWY31" s="446"/>
      <c r="IWZ31" s="446"/>
      <c r="IXA31" s="446"/>
      <c r="IXB31" s="446"/>
      <c r="IXC31" s="446"/>
      <c r="IXD31" s="446"/>
      <c r="IXE31" s="446"/>
      <c r="IXF31" s="446"/>
      <c r="IXG31" s="446"/>
      <c r="IXH31" s="446"/>
      <c r="IXI31" s="446"/>
      <c r="IXJ31" s="446"/>
      <c r="IXK31" s="446"/>
      <c r="IXL31" s="446"/>
      <c r="IXM31" s="446"/>
      <c r="IXN31" s="446"/>
      <c r="IXO31" s="446"/>
      <c r="IXP31" s="446"/>
      <c r="IXQ31" s="446"/>
      <c r="IXR31" s="446"/>
      <c r="IXS31" s="446"/>
      <c r="IXT31" s="446"/>
      <c r="IXU31" s="446"/>
      <c r="IXV31" s="446"/>
      <c r="IXW31" s="446"/>
      <c r="IXX31" s="446"/>
      <c r="IXY31" s="446"/>
      <c r="IXZ31" s="446"/>
      <c r="IYA31" s="446"/>
      <c r="IYB31" s="446"/>
      <c r="IYC31" s="446"/>
      <c r="IYD31" s="446"/>
      <c r="IYE31" s="446"/>
      <c r="IYF31" s="446"/>
      <c r="IYG31" s="446"/>
      <c r="IYH31" s="446"/>
      <c r="IYI31" s="446"/>
      <c r="IYJ31" s="446"/>
      <c r="IYK31" s="446"/>
      <c r="IYL31" s="446"/>
      <c r="IYM31" s="446"/>
      <c r="IYN31" s="446"/>
      <c r="IYO31" s="446"/>
      <c r="IYP31" s="446"/>
      <c r="IYQ31" s="446"/>
      <c r="IYR31" s="446"/>
      <c r="IYS31" s="446"/>
      <c r="IYT31" s="446"/>
      <c r="IYU31" s="446"/>
      <c r="IYV31" s="446"/>
      <c r="IYW31" s="446"/>
      <c r="IYX31" s="446"/>
      <c r="IYY31" s="446"/>
      <c r="IYZ31" s="446"/>
      <c r="IZA31" s="446"/>
      <c r="IZB31" s="446"/>
      <c r="IZC31" s="446"/>
      <c r="IZD31" s="446"/>
      <c r="IZE31" s="446"/>
      <c r="IZF31" s="446"/>
      <c r="IZG31" s="446"/>
      <c r="IZH31" s="446"/>
      <c r="IZI31" s="446"/>
      <c r="IZJ31" s="446"/>
      <c r="IZK31" s="446"/>
      <c r="IZL31" s="446"/>
      <c r="IZM31" s="446"/>
      <c r="IZN31" s="446"/>
      <c r="IZO31" s="446"/>
      <c r="IZP31" s="446"/>
      <c r="IZQ31" s="446"/>
      <c r="IZR31" s="446"/>
      <c r="IZS31" s="446"/>
      <c r="IZT31" s="446"/>
      <c r="IZU31" s="446"/>
      <c r="IZV31" s="446"/>
      <c r="IZW31" s="446"/>
      <c r="IZX31" s="446"/>
      <c r="IZY31" s="446"/>
      <c r="IZZ31" s="446"/>
      <c r="JAA31" s="446"/>
      <c r="JAB31" s="446"/>
      <c r="JAC31" s="446"/>
      <c r="JAD31" s="446"/>
      <c r="JAE31" s="446"/>
      <c r="JAF31" s="446"/>
      <c r="JAG31" s="446"/>
      <c r="JAH31" s="446"/>
      <c r="JAI31" s="446"/>
      <c r="JAJ31" s="446"/>
      <c r="JAK31" s="446"/>
      <c r="JAL31" s="446"/>
      <c r="JAM31" s="446"/>
      <c r="JAN31" s="446"/>
      <c r="JAO31" s="446"/>
      <c r="JAP31" s="446"/>
      <c r="JAQ31" s="446"/>
      <c r="JAR31" s="446"/>
      <c r="JAS31" s="446"/>
      <c r="JAT31" s="446"/>
      <c r="JAU31" s="446"/>
      <c r="JAV31" s="446"/>
      <c r="JAW31" s="446"/>
      <c r="JAX31" s="446"/>
      <c r="JAY31" s="446"/>
      <c r="JAZ31" s="446"/>
      <c r="JBA31" s="446"/>
      <c r="JBB31" s="446"/>
      <c r="JBC31" s="446"/>
      <c r="JBD31" s="446"/>
      <c r="JBE31" s="446"/>
      <c r="JBF31" s="446"/>
      <c r="JBG31" s="446"/>
      <c r="JBH31" s="446"/>
      <c r="JBI31" s="446"/>
      <c r="JBJ31" s="446"/>
      <c r="JBK31" s="446"/>
      <c r="JBL31" s="446"/>
      <c r="JBM31" s="446"/>
      <c r="JBN31" s="446"/>
      <c r="JBO31" s="446"/>
      <c r="JBP31" s="446"/>
      <c r="JBQ31" s="446"/>
      <c r="JBR31" s="446"/>
      <c r="JBS31" s="446"/>
      <c r="JBT31" s="446"/>
      <c r="JBU31" s="446"/>
      <c r="JBV31" s="446"/>
      <c r="JBW31" s="446"/>
      <c r="JBX31" s="446"/>
      <c r="JBY31" s="446"/>
      <c r="JBZ31" s="446"/>
      <c r="JCA31" s="446"/>
      <c r="JCB31" s="446"/>
      <c r="JCC31" s="446"/>
      <c r="JCD31" s="446"/>
      <c r="JCE31" s="446"/>
      <c r="JCF31" s="446"/>
      <c r="JCG31" s="446"/>
      <c r="JCH31" s="446"/>
      <c r="JCI31" s="446"/>
      <c r="JCJ31" s="446"/>
      <c r="JCK31" s="446"/>
      <c r="JCL31" s="446"/>
      <c r="JCM31" s="446"/>
      <c r="JCN31" s="446"/>
      <c r="JCO31" s="446"/>
      <c r="JCP31" s="446"/>
      <c r="JCQ31" s="446"/>
      <c r="JCR31" s="446"/>
      <c r="JCS31" s="446"/>
      <c r="JCT31" s="446"/>
      <c r="JCU31" s="446"/>
      <c r="JCV31" s="446"/>
      <c r="JCW31" s="446"/>
      <c r="JCX31" s="446"/>
      <c r="JCY31" s="446"/>
      <c r="JCZ31" s="446"/>
      <c r="JDA31" s="446"/>
      <c r="JDB31" s="446"/>
      <c r="JDC31" s="446"/>
      <c r="JDD31" s="446"/>
      <c r="JDE31" s="446"/>
      <c r="JDF31" s="446"/>
      <c r="JDG31" s="446"/>
      <c r="JDH31" s="446"/>
      <c r="JDI31" s="446"/>
      <c r="JDJ31" s="446"/>
      <c r="JDK31" s="446"/>
      <c r="JDL31" s="446"/>
      <c r="JDM31" s="446"/>
      <c r="JDN31" s="446"/>
      <c r="JDO31" s="446"/>
      <c r="JDP31" s="446"/>
      <c r="JDQ31" s="446"/>
      <c r="JDR31" s="446"/>
      <c r="JDS31" s="446"/>
      <c r="JDT31" s="446"/>
      <c r="JDU31" s="446"/>
      <c r="JDV31" s="446"/>
      <c r="JDW31" s="446"/>
      <c r="JDX31" s="446"/>
      <c r="JDY31" s="446"/>
      <c r="JDZ31" s="446"/>
      <c r="JEA31" s="446"/>
      <c r="JEB31" s="446"/>
      <c r="JEC31" s="446"/>
      <c r="JED31" s="446"/>
      <c r="JEE31" s="446"/>
      <c r="JEF31" s="446"/>
      <c r="JEG31" s="446"/>
      <c r="JEH31" s="446"/>
      <c r="JEI31" s="446"/>
      <c r="JEJ31" s="446"/>
      <c r="JEK31" s="446"/>
      <c r="JEL31" s="446"/>
      <c r="JEM31" s="446"/>
      <c r="JEN31" s="446"/>
      <c r="JEO31" s="446"/>
      <c r="JEP31" s="446"/>
      <c r="JEQ31" s="446"/>
      <c r="JER31" s="446"/>
      <c r="JES31" s="446"/>
      <c r="JET31" s="446"/>
      <c r="JEU31" s="446"/>
      <c r="JEV31" s="446"/>
      <c r="JEW31" s="446"/>
      <c r="JEX31" s="446"/>
      <c r="JEY31" s="446"/>
      <c r="JEZ31" s="446"/>
      <c r="JFA31" s="446"/>
      <c r="JFB31" s="446"/>
      <c r="JFC31" s="446"/>
      <c r="JFD31" s="446"/>
      <c r="JFE31" s="446"/>
      <c r="JFF31" s="446"/>
      <c r="JFG31" s="446"/>
      <c r="JFH31" s="446"/>
      <c r="JFI31" s="446"/>
      <c r="JFJ31" s="446"/>
      <c r="JFK31" s="446"/>
      <c r="JFL31" s="446"/>
      <c r="JFM31" s="446"/>
      <c r="JFN31" s="446"/>
      <c r="JFO31" s="446"/>
      <c r="JFP31" s="446"/>
      <c r="JFQ31" s="446"/>
      <c r="JFR31" s="446"/>
      <c r="JFS31" s="446"/>
      <c r="JFT31" s="446"/>
      <c r="JFU31" s="446"/>
      <c r="JFV31" s="446"/>
      <c r="JFW31" s="446"/>
      <c r="JFX31" s="446"/>
      <c r="JFY31" s="446"/>
      <c r="JFZ31" s="446"/>
      <c r="JGA31" s="446"/>
      <c r="JGB31" s="446"/>
      <c r="JGC31" s="446"/>
      <c r="JGD31" s="446"/>
      <c r="JGE31" s="446"/>
      <c r="JGF31" s="446"/>
      <c r="JGG31" s="446"/>
      <c r="JGH31" s="446"/>
      <c r="JGI31" s="446"/>
      <c r="JGJ31" s="446"/>
      <c r="JGK31" s="446"/>
      <c r="JGL31" s="446"/>
      <c r="JGM31" s="446"/>
      <c r="JGN31" s="446"/>
      <c r="JGO31" s="446"/>
      <c r="JGP31" s="446"/>
      <c r="JGQ31" s="446"/>
      <c r="JGR31" s="446"/>
      <c r="JGS31" s="446"/>
      <c r="JGT31" s="446"/>
      <c r="JGU31" s="446"/>
      <c r="JGV31" s="446"/>
      <c r="JGW31" s="446"/>
      <c r="JGX31" s="446"/>
      <c r="JGY31" s="446"/>
      <c r="JGZ31" s="446"/>
      <c r="JHA31" s="446"/>
      <c r="JHB31" s="446"/>
      <c r="JHC31" s="446"/>
      <c r="JHD31" s="446"/>
      <c r="JHE31" s="446"/>
      <c r="JHF31" s="446"/>
      <c r="JHG31" s="446"/>
      <c r="JHH31" s="446"/>
      <c r="JHI31" s="446"/>
      <c r="JHJ31" s="446"/>
      <c r="JHK31" s="446"/>
      <c r="JHL31" s="446"/>
      <c r="JHM31" s="446"/>
      <c r="JHN31" s="446"/>
      <c r="JHO31" s="446"/>
      <c r="JHP31" s="446"/>
      <c r="JHQ31" s="446"/>
      <c r="JHR31" s="446"/>
      <c r="JHS31" s="446"/>
      <c r="JHT31" s="446"/>
      <c r="JHU31" s="446"/>
      <c r="JHV31" s="446"/>
      <c r="JHW31" s="446"/>
      <c r="JHX31" s="446"/>
      <c r="JHY31" s="446"/>
      <c r="JHZ31" s="446"/>
      <c r="JIA31" s="446"/>
      <c r="JIB31" s="446"/>
      <c r="JIC31" s="446"/>
      <c r="JID31" s="446"/>
      <c r="JIE31" s="446"/>
      <c r="JIF31" s="446"/>
      <c r="JIG31" s="446"/>
      <c r="JIH31" s="446"/>
      <c r="JII31" s="446"/>
      <c r="JIJ31" s="446"/>
      <c r="JIK31" s="446"/>
      <c r="JIL31" s="446"/>
      <c r="JIM31" s="446"/>
      <c r="JIN31" s="446"/>
      <c r="JIO31" s="446"/>
      <c r="JIP31" s="446"/>
      <c r="JIQ31" s="446"/>
      <c r="JIR31" s="446"/>
      <c r="JIS31" s="446"/>
      <c r="JIT31" s="446"/>
      <c r="JIU31" s="446"/>
      <c r="JIV31" s="446"/>
      <c r="JIW31" s="446"/>
      <c r="JIX31" s="446"/>
      <c r="JIY31" s="446"/>
      <c r="JIZ31" s="446"/>
      <c r="JJA31" s="446"/>
      <c r="JJB31" s="446"/>
      <c r="JJC31" s="446"/>
      <c r="JJD31" s="446"/>
      <c r="JJE31" s="446"/>
      <c r="JJF31" s="446"/>
      <c r="JJG31" s="446"/>
      <c r="JJH31" s="446"/>
      <c r="JJI31" s="446"/>
      <c r="JJJ31" s="446"/>
      <c r="JJK31" s="446"/>
      <c r="JJL31" s="446"/>
      <c r="JJM31" s="446"/>
      <c r="JJN31" s="446"/>
      <c r="JJO31" s="446"/>
      <c r="JJP31" s="446"/>
      <c r="JJQ31" s="446"/>
      <c r="JJR31" s="446"/>
      <c r="JJS31" s="446"/>
      <c r="JJT31" s="446"/>
      <c r="JJU31" s="446"/>
      <c r="JJV31" s="446"/>
      <c r="JJW31" s="446"/>
      <c r="JJX31" s="446"/>
      <c r="JJY31" s="446"/>
      <c r="JJZ31" s="446"/>
      <c r="JKA31" s="446"/>
      <c r="JKB31" s="446"/>
      <c r="JKC31" s="446"/>
      <c r="JKD31" s="446"/>
      <c r="JKE31" s="446"/>
      <c r="JKF31" s="446"/>
      <c r="JKG31" s="446"/>
      <c r="JKH31" s="446"/>
      <c r="JKI31" s="446"/>
      <c r="JKJ31" s="446"/>
      <c r="JKK31" s="446"/>
      <c r="JKL31" s="446"/>
      <c r="JKM31" s="446"/>
      <c r="JKN31" s="446"/>
      <c r="JKO31" s="446"/>
      <c r="JKP31" s="446"/>
      <c r="JKQ31" s="446"/>
      <c r="JKR31" s="446"/>
      <c r="JKS31" s="446"/>
      <c r="JKT31" s="446"/>
      <c r="JKU31" s="446"/>
      <c r="JKV31" s="446"/>
      <c r="JKW31" s="446"/>
      <c r="JKX31" s="446"/>
      <c r="JKY31" s="446"/>
      <c r="JKZ31" s="446"/>
      <c r="JLA31" s="446"/>
      <c r="JLB31" s="446"/>
      <c r="JLC31" s="446"/>
      <c r="JLD31" s="446"/>
      <c r="JLE31" s="446"/>
      <c r="JLF31" s="446"/>
      <c r="JLG31" s="446"/>
      <c r="JLH31" s="446"/>
      <c r="JLI31" s="446"/>
      <c r="JLJ31" s="446"/>
      <c r="JLK31" s="446"/>
      <c r="JLL31" s="446"/>
      <c r="JLM31" s="446"/>
      <c r="JLN31" s="446"/>
      <c r="JLO31" s="446"/>
      <c r="JLP31" s="446"/>
      <c r="JLQ31" s="446"/>
      <c r="JLR31" s="446"/>
      <c r="JLS31" s="446"/>
      <c r="JLT31" s="446"/>
      <c r="JLU31" s="446"/>
      <c r="JLV31" s="446"/>
      <c r="JLW31" s="446"/>
      <c r="JLX31" s="446"/>
      <c r="JLY31" s="446"/>
      <c r="JLZ31" s="446"/>
      <c r="JMA31" s="446"/>
      <c r="JMB31" s="446"/>
      <c r="JMC31" s="446"/>
      <c r="JMD31" s="446"/>
      <c r="JME31" s="446"/>
      <c r="JMF31" s="446"/>
      <c r="JMG31" s="446"/>
      <c r="JMH31" s="446"/>
      <c r="JMI31" s="446"/>
      <c r="JMJ31" s="446"/>
      <c r="JMK31" s="446"/>
      <c r="JML31" s="446"/>
      <c r="JMM31" s="446"/>
      <c r="JMN31" s="446"/>
      <c r="JMO31" s="446"/>
      <c r="JMP31" s="446"/>
      <c r="JMQ31" s="446"/>
      <c r="JMR31" s="446"/>
      <c r="JMS31" s="446"/>
      <c r="JMT31" s="446"/>
      <c r="JMU31" s="446"/>
      <c r="JMV31" s="446"/>
      <c r="JMW31" s="446"/>
      <c r="JMX31" s="446"/>
      <c r="JMY31" s="446"/>
      <c r="JMZ31" s="446"/>
      <c r="JNA31" s="446"/>
      <c r="JNB31" s="446"/>
      <c r="JNC31" s="446"/>
      <c r="JND31" s="446"/>
      <c r="JNE31" s="446"/>
      <c r="JNF31" s="446"/>
      <c r="JNG31" s="446"/>
      <c r="JNH31" s="446"/>
      <c r="JNI31" s="446"/>
      <c r="JNJ31" s="446"/>
      <c r="JNK31" s="446"/>
      <c r="JNL31" s="446"/>
      <c r="JNM31" s="446"/>
      <c r="JNN31" s="446"/>
      <c r="JNO31" s="446"/>
      <c r="JNP31" s="446"/>
      <c r="JNQ31" s="446"/>
      <c r="JNR31" s="446"/>
      <c r="JNS31" s="446"/>
      <c r="JNT31" s="446"/>
      <c r="JNU31" s="446"/>
      <c r="JNV31" s="446"/>
      <c r="JNW31" s="446"/>
      <c r="JNX31" s="446"/>
      <c r="JNY31" s="446"/>
      <c r="JNZ31" s="446"/>
      <c r="JOA31" s="446"/>
      <c r="JOB31" s="446"/>
      <c r="JOC31" s="446"/>
      <c r="JOD31" s="446"/>
      <c r="JOE31" s="446"/>
      <c r="JOF31" s="446"/>
      <c r="JOG31" s="446"/>
      <c r="JOH31" s="446"/>
      <c r="JOI31" s="446"/>
      <c r="JOJ31" s="446"/>
      <c r="JOK31" s="446"/>
      <c r="JOL31" s="446"/>
      <c r="JOM31" s="446"/>
      <c r="JON31" s="446"/>
      <c r="JOO31" s="446"/>
      <c r="JOP31" s="446"/>
      <c r="JOQ31" s="446"/>
      <c r="JOR31" s="446"/>
      <c r="JOS31" s="446"/>
      <c r="JOT31" s="446"/>
      <c r="JOU31" s="446"/>
      <c r="JOV31" s="446"/>
      <c r="JOW31" s="446"/>
      <c r="JOX31" s="446"/>
      <c r="JOY31" s="446"/>
      <c r="JOZ31" s="446"/>
      <c r="JPA31" s="446"/>
      <c r="JPB31" s="446"/>
      <c r="JPC31" s="446"/>
      <c r="JPD31" s="446"/>
      <c r="JPE31" s="446"/>
      <c r="JPF31" s="446"/>
      <c r="JPG31" s="446"/>
      <c r="JPH31" s="446"/>
      <c r="JPI31" s="446"/>
      <c r="JPJ31" s="446"/>
      <c r="JPK31" s="446"/>
      <c r="JPL31" s="446"/>
      <c r="JPM31" s="446"/>
      <c r="JPN31" s="446"/>
      <c r="JPO31" s="446"/>
      <c r="JPP31" s="446"/>
      <c r="JPQ31" s="446"/>
      <c r="JPR31" s="446"/>
      <c r="JPS31" s="446"/>
      <c r="JPT31" s="446"/>
      <c r="JPU31" s="446"/>
      <c r="JPV31" s="446"/>
      <c r="JPW31" s="446"/>
      <c r="JPX31" s="446"/>
      <c r="JPY31" s="446"/>
      <c r="JPZ31" s="446"/>
      <c r="JQA31" s="446"/>
      <c r="JQB31" s="446"/>
      <c r="JQC31" s="446"/>
      <c r="JQD31" s="446"/>
      <c r="JQE31" s="446"/>
      <c r="JQF31" s="446"/>
      <c r="JQG31" s="446"/>
      <c r="JQH31" s="446"/>
      <c r="JQI31" s="446"/>
      <c r="JQJ31" s="446"/>
      <c r="JQK31" s="446"/>
      <c r="JQL31" s="446"/>
      <c r="JQM31" s="446"/>
      <c r="JQN31" s="446"/>
      <c r="JQO31" s="446"/>
      <c r="JQP31" s="446"/>
      <c r="JQQ31" s="446"/>
      <c r="JQR31" s="446"/>
      <c r="JQS31" s="446"/>
      <c r="JQT31" s="446"/>
      <c r="JQU31" s="446"/>
      <c r="JQV31" s="446"/>
      <c r="JQW31" s="446"/>
      <c r="JQX31" s="446"/>
      <c r="JQY31" s="446"/>
      <c r="JQZ31" s="446"/>
      <c r="JRA31" s="446"/>
      <c r="JRB31" s="446"/>
      <c r="JRC31" s="446"/>
      <c r="JRD31" s="446"/>
      <c r="JRE31" s="446"/>
      <c r="JRF31" s="446"/>
      <c r="JRG31" s="446"/>
      <c r="JRH31" s="446"/>
      <c r="JRI31" s="446"/>
      <c r="JRJ31" s="446"/>
      <c r="JRK31" s="446"/>
      <c r="JRL31" s="446"/>
      <c r="JRM31" s="446"/>
      <c r="JRN31" s="446"/>
      <c r="JRO31" s="446"/>
      <c r="JRP31" s="446"/>
      <c r="JRQ31" s="446"/>
      <c r="JRR31" s="446"/>
      <c r="JRS31" s="446"/>
      <c r="JRT31" s="446"/>
      <c r="JRU31" s="446"/>
      <c r="JRV31" s="446"/>
      <c r="JRW31" s="446"/>
      <c r="JRX31" s="446"/>
      <c r="JRY31" s="446"/>
      <c r="JRZ31" s="446"/>
      <c r="JSA31" s="446"/>
      <c r="JSB31" s="446"/>
      <c r="JSC31" s="446"/>
      <c r="JSD31" s="446"/>
      <c r="JSE31" s="446"/>
      <c r="JSF31" s="446"/>
      <c r="JSG31" s="446"/>
      <c r="JSH31" s="446"/>
      <c r="JSI31" s="446"/>
      <c r="JSJ31" s="446"/>
      <c r="JSK31" s="446"/>
      <c r="JSL31" s="446"/>
      <c r="JSM31" s="446"/>
      <c r="JSN31" s="446"/>
      <c r="JSO31" s="446"/>
      <c r="JSP31" s="446"/>
      <c r="JSQ31" s="446"/>
      <c r="JSR31" s="446"/>
      <c r="JSS31" s="446"/>
      <c r="JST31" s="446"/>
      <c r="JSU31" s="446"/>
      <c r="JSV31" s="446"/>
      <c r="JSW31" s="446"/>
      <c r="JSX31" s="446"/>
      <c r="JSY31" s="446"/>
      <c r="JSZ31" s="446"/>
      <c r="JTA31" s="446"/>
      <c r="JTB31" s="446"/>
      <c r="JTC31" s="446"/>
      <c r="JTD31" s="446"/>
      <c r="JTE31" s="446"/>
      <c r="JTF31" s="446"/>
      <c r="JTG31" s="446"/>
      <c r="JTH31" s="446"/>
      <c r="JTI31" s="446"/>
      <c r="JTJ31" s="446"/>
      <c r="JTK31" s="446"/>
      <c r="JTL31" s="446"/>
      <c r="JTM31" s="446"/>
      <c r="JTN31" s="446"/>
      <c r="JTO31" s="446"/>
      <c r="JTP31" s="446"/>
      <c r="JTQ31" s="446"/>
      <c r="JTR31" s="446"/>
      <c r="JTS31" s="446"/>
      <c r="JTT31" s="446"/>
      <c r="JTU31" s="446"/>
      <c r="JTV31" s="446"/>
      <c r="JTW31" s="446"/>
      <c r="JTX31" s="446"/>
      <c r="JTY31" s="446"/>
      <c r="JTZ31" s="446"/>
      <c r="JUA31" s="446"/>
      <c r="JUB31" s="446"/>
      <c r="JUC31" s="446"/>
      <c r="JUD31" s="446"/>
      <c r="JUE31" s="446"/>
      <c r="JUF31" s="446"/>
      <c r="JUG31" s="446"/>
      <c r="JUH31" s="446"/>
      <c r="JUI31" s="446"/>
      <c r="JUJ31" s="446"/>
      <c r="JUK31" s="446"/>
      <c r="JUL31" s="446"/>
      <c r="JUM31" s="446"/>
      <c r="JUN31" s="446"/>
      <c r="JUO31" s="446"/>
      <c r="JUP31" s="446"/>
      <c r="JUQ31" s="446"/>
      <c r="JUR31" s="446"/>
      <c r="JUS31" s="446"/>
      <c r="JUT31" s="446"/>
      <c r="JUU31" s="446"/>
      <c r="JUV31" s="446"/>
      <c r="JUW31" s="446"/>
      <c r="JUX31" s="446"/>
      <c r="JUY31" s="446"/>
      <c r="JUZ31" s="446"/>
      <c r="JVA31" s="446"/>
      <c r="JVB31" s="446"/>
      <c r="JVC31" s="446"/>
      <c r="JVD31" s="446"/>
      <c r="JVE31" s="446"/>
      <c r="JVF31" s="446"/>
      <c r="JVG31" s="446"/>
      <c r="JVH31" s="446"/>
      <c r="JVI31" s="446"/>
      <c r="JVJ31" s="446"/>
      <c r="JVK31" s="446"/>
      <c r="JVL31" s="446"/>
      <c r="JVM31" s="446"/>
      <c r="JVN31" s="446"/>
      <c r="JVO31" s="446"/>
      <c r="JVP31" s="446"/>
      <c r="JVQ31" s="446"/>
      <c r="JVR31" s="446"/>
      <c r="JVS31" s="446"/>
      <c r="JVT31" s="446"/>
      <c r="JVU31" s="446"/>
      <c r="JVV31" s="446"/>
      <c r="JVW31" s="446"/>
      <c r="JVX31" s="446"/>
      <c r="JVY31" s="446"/>
      <c r="JVZ31" s="446"/>
      <c r="JWA31" s="446"/>
      <c r="JWB31" s="446"/>
      <c r="JWC31" s="446"/>
      <c r="JWD31" s="446"/>
      <c r="JWE31" s="446"/>
      <c r="JWF31" s="446"/>
      <c r="JWG31" s="446"/>
      <c r="JWH31" s="446"/>
      <c r="JWI31" s="446"/>
      <c r="JWJ31" s="446"/>
      <c r="JWK31" s="446"/>
      <c r="JWL31" s="446"/>
      <c r="JWM31" s="446"/>
      <c r="JWN31" s="446"/>
      <c r="JWO31" s="446"/>
      <c r="JWP31" s="446"/>
      <c r="JWQ31" s="446"/>
      <c r="JWR31" s="446"/>
      <c r="JWS31" s="446"/>
      <c r="JWT31" s="446"/>
      <c r="JWU31" s="446"/>
      <c r="JWV31" s="446"/>
      <c r="JWW31" s="446"/>
      <c r="JWX31" s="446"/>
      <c r="JWY31" s="446"/>
      <c r="JWZ31" s="446"/>
      <c r="JXA31" s="446"/>
      <c r="JXB31" s="446"/>
      <c r="JXC31" s="446"/>
      <c r="JXD31" s="446"/>
      <c r="JXE31" s="446"/>
      <c r="JXF31" s="446"/>
      <c r="JXG31" s="446"/>
      <c r="JXH31" s="446"/>
      <c r="JXI31" s="446"/>
      <c r="JXJ31" s="446"/>
      <c r="JXK31" s="446"/>
      <c r="JXL31" s="446"/>
      <c r="JXM31" s="446"/>
      <c r="JXN31" s="446"/>
      <c r="JXO31" s="446"/>
      <c r="JXP31" s="446"/>
      <c r="JXQ31" s="446"/>
      <c r="JXR31" s="446"/>
      <c r="JXS31" s="446"/>
      <c r="JXT31" s="446"/>
      <c r="JXU31" s="446"/>
      <c r="JXV31" s="446"/>
      <c r="JXW31" s="446"/>
      <c r="JXX31" s="446"/>
      <c r="JXY31" s="446"/>
      <c r="JXZ31" s="446"/>
      <c r="JYA31" s="446"/>
      <c r="JYB31" s="446"/>
      <c r="JYC31" s="446"/>
      <c r="JYD31" s="446"/>
      <c r="JYE31" s="446"/>
      <c r="JYF31" s="446"/>
      <c r="JYG31" s="446"/>
      <c r="JYH31" s="446"/>
      <c r="JYI31" s="446"/>
      <c r="JYJ31" s="446"/>
      <c r="JYK31" s="446"/>
      <c r="JYL31" s="446"/>
      <c r="JYM31" s="446"/>
      <c r="JYN31" s="446"/>
      <c r="JYO31" s="446"/>
      <c r="JYP31" s="446"/>
      <c r="JYQ31" s="446"/>
      <c r="JYR31" s="446"/>
      <c r="JYS31" s="446"/>
      <c r="JYT31" s="446"/>
      <c r="JYU31" s="446"/>
      <c r="JYV31" s="446"/>
      <c r="JYW31" s="446"/>
      <c r="JYX31" s="446"/>
      <c r="JYY31" s="446"/>
      <c r="JYZ31" s="446"/>
      <c r="JZA31" s="446"/>
      <c r="JZB31" s="446"/>
      <c r="JZC31" s="446"/>
      <c r="JZD31" s="446"/>
      <c r="JZE31" s="446"/>
      <c r="JZF31" s="446"/>
      <c r="JZG31" s="446"/>
      <c r="JZH31" s="446"/>
      <c r="JZI31" s="446"/>
      <c r="JZJ31" s="446"/>
      <c r="JZK31" s="446"/>
      <c r="JZL31" s="446"/>
      <c r="JZM31" s="446"/>
      <c r="JZN31" s="446"/>
      <c r="JZO31" s="446"/>
      <c r="JZP31" s="446"/>
      <c r="JZQ31" s="446"/>
      <c r="JZR31" s="446"/>
      <c r="JZS31" s="446"/>
      <c r="JZT31" s="446"/>
      <c r="JZU31" s="446"/>
      <c r="JZV31" s="446"/>
      <c r="JZW31" s="446"/>
      <c r="JZX31" s="446"/>
      <c r="JZY31" s="446"/>
      <c r="JZZ31" s="446"/>
      <c r="KAA31" s="446"/>
      <c r="KAB31" s="446"/>
      <c r="KAC31" s="446"/>
      <c r="KAD31" s="446"/>
      <c r="KAE31" s="446"/>
      <c r="KAF31" s="446"/>
      <c r="KAG31" s="446"/>
      <c r="KAH31" s="446"/>
      <c r="KAI31" s="446"/>
      <c r="KAJ31" s="446"/>
      <c r="KAK31" s="446"/>
      <c r="KAL31" s="446"/>
      <c r="KAM31" s="446"/>
      <c r="KAN31" s="446"/>
      <c r="KAO31" s="446"/>
      <c r="KAP31" s="446"/>
      <c r="KAQ31" s="446"/>
      <c r="KAR31" s="446"/>
      <c r="KAS31" s="446"/>
      <c r="KAT31" s="446"/>
      <c r="KAU31" s="446"/>
      <c r="KAV31" s="446"/>
      <c r="KAW31" s="446"/>
      <c r="KAX31" s="446"/>
      <c r="KAY31" s="446"/>
      <c r="KAZ31" s="446"/>
      <c r="KBA31" s="446"/>
      <c r="KBB31" s="446"/>
      <c r="KBC31" s="446"/>
      <c r="KBD31" s="446"/>
      <c r="KBE31" s="446"/>
      <c r="KBF31" s="446"/>
      <c r="KBG31" s="446"/>
      <c r="KBH31" s="446"/>
      <c r="KBI31" s="446"/>
      <c r="KBJ31" s="446"/>
      <c r="KBK31" s="446"/>
      <c r="KBL31" s="446"/>
      <c r="KBM31" s="446"/>
      <c r="KBN31" s="446"/>
      <c r="KBO31" s="446"/>
      <c r="KBP31" s="446"/>
      <c r="KBQ31" s="446"/>
      <c r="KBR31" s="446"/>
      <c r="KBS31" s="446"/>
      <c r="KBT31" s="446"/>
      <c r="KBU31" s="446"/>
      <c r="KBV31" s="446"/>
      <c r="KBW31" s="446"/>
      <c r="KBX31" s="446"/>
      <c r="KBY31" s="446"/>
      <c r="KBZ31" s="446"/>
      <c r="KCA31" s="446"/>
      <c r="KCB31" s="446"/>
      <c r="KCC31" s="446"/>
      <c r="KCD31" s="446"/>
      <c r="KCE31" s="446"/>
      <c r="KCF31" s="446"/>
      <c r="KCG31" s="446"/>
      <c r="KCH31" s="446"/>
      <c r="KCI31" s="446"/>
      <c r="KCJ31" s="446"/>
      <c r="KCK31" s="446"/>
      <c r="KCL31" s="446"/>
      <c r="KCM31" s="446"/>
      <c r="KCN31" s="446"/>
      <c r="KCO31" s="446"/>
      <c r="KCP31" s="446"/>
      <c r="KCQ31" s="446"/>
      <c r="KCR31" s="446"/>
      <c r="KCS31" s="446"/>
      <c r="KCT31" s="446"/>
      <c r="KCU31" s="446"/>
      <c r="KCV31" s="446"/>
      <c r="KCW31" s="446"/>
      <c r="KCX31" s="446"/>
      <c r="KCY31" s="446"/>
      <c r="KCZ31" s="446"/>
      <c r="KDA31" s="446"/>
      <c r="KDB31" s="446"/>
      <c r="KDC31" s="446"/>
      <c r="KDD31" s="446"/>
      <c r="KDE31" s="446"/>
      <c r="KDF31" s="446"/>
      <c r="KDG31" s="446"/>
      <c r="KDH31" s="446"/>
      <c r="KDI31" s="446"/>
      <c r="KDJ31" s="446"/>
      <c r="KDK31" s="446"/>
      <c r="KDL31" s="446"/>
      <c r="KDM31" s="446"/>
      <c r="KDN31" s="446"/>
      <c r="KDO31" s="446"/>
      <c r="KDP31" s="446"/>
      <c r="KDQ31" s="446"/>
      <c r="KDR31" s="446"/>
      <c r="KDS31" s="446"/>
      <c r="KDT31" s="446"/>
      <c r="KDU31" s="446"/>
      <c r="KDV31" s="446"/>
      <c r="KDW31" s="446"/>
      <c r="KDX31" s="446"/>
      <c r="KDY31" s="446"/>
      <c r="KDZ31" s="446"/>
      <c r="KEA31" s="446"/>
      <c r="KEB31" s="446"/>
      <c r="KEC31" s="446"/>
      <c r="KED31" s="446"/>
      <c r="KEE31" s="446"/>
      <c r="KEF31" s="446"/>
      <c r="KEG31" s="446"/>
      <c r="KEH31" s="446"/>
      <c r="KEI31" s="446"/>
      <c r="KEJ31" s="446"/>
      <c r="KEK31" s="446"/>
      <c r="KEL31" s="446"/>
      <c r="KEM31" s="446"/>
      <c r="KEN31" s="446"/>
      <c r="KEO31" s="446"/>
      <c r="KEP31" s="446"/>
      <c r="KEQ31" s="446"/>
      <c r="KER31" s="446"/>
      <c r="KES31" s="446"/>
      <c r="KET31" s="446"/>
      <c r="KEU31" s="446"/>
      <c r="KEV31" s="446"/>
      <c r="KEW31" s="446"/>
      <c r="KEX31" s="446"/>
      <c r="KEY31" s="446"/>
      <c r="KEZ31" s="446"/>
      <c r="KFA31" s="446"/>
      <c r="KFB31" s="446"/>
      <c r="KFC31" s="446"/>
      <c r="KFD31" s="446"/>
      <c r="KFE31" s="446"/>
      <c r="KFF31" s="446"/>
      <c r="KFG31" s="446"/>
      <c r="KFH31" s="446"/>
      <c r="KFI31" s="446"/>
      <c r="KFJ31" s="446"/>
      <c r="KFK31" s="446"/>
      <c r="KFL31" s="446"/>
      <c r="KFM31" s="446"/>
      <c r="KFN31" s="446"/>
      <c r="KFO31" s="446"/>
      <c r="KFP31" s="446"/>
      <c r="KFQ31" s="446"/>
      <c r="KFR31" s="446"/>
      <c r="KFS31" s="446"/>
      <c r="KFT31" s="446"/>
      <c r="KFU31" s="446"/>
      <c r="KFV31" s="446"/>
      <c r="KFW31" s="446"/>
      <c r="KFX31" s="446"/>
      <c r="KFY31" s="446"/>
      <c r="KFZ31" s="446"/>
      <c r="KGA31" s="446"/>
      <c r="KGB31" s="446"/>
      <c r="KGC31" s="446"/>
      <c r="KGD31" s="446"/>
      <c r="KGE31" s="446"/>
      <c r="KGF31" s="446"/>
      <c r="KGG31" s="446"/>
      <c r="KGH31" s="446"/>
      <c r="KGI31" s="446"/>
      <c r="KGJ31" s="446"/>
      <c r="KGK31" s="446"/>
      <c r="KGL31" s="446"/>
      <c r="KGM31" s="446"/>
      <c r="KGN31" s="446"/>
      <c r="KGO31" s="446"/>
      <c r="KGP31" s="446"/>
      <c r="KGQ31" s="446"/>
      <c r="KGR31" s="446"/>
      <c r="KGS31" s="446"/>
      <c r="KGT31" s="446"/>
      <c r="KGU31" s="446"/>
      <c r="KGV31" s="446"/>
      <c r="KGW31" s="446"/>
      <c r="KGX31" s="446"/>
      <c r="KGY31" s="446"/>
      <c r="KGZ31" s="446"/>
      <c r="KHA31" s="446"/>
      <c r="KHB31" s="446"/>
      <c r="KHC31" s="446"/>
      <c r="KHD31" s="446"/>
      <c r="KHE31" s="446"/>
      <c r="KHF31" s="446"/>
      <c r="KHG31" s="446"/>
      <c r="KHH31" s="446"/>
      <c r="KHI31" s="446"/>
      <c r="KHJ31" s="446"/>
      <c r="KHK31" s="446"/>
      <c r="KHL31" s="446"/>
      <c r="KHM31" s="446"/>
      <c r="KHN31" s="446"/>
      <c r="KHO31" s="446"/>
      <c r="KHP31" s="446"/>
      <c r="KHQ31" s="446"/>
      <c r="KHR31" s="446"/>
      <c r="KHS31" s="446"/>
      <c r="KHT31" s="446"/>
      <c r="KHU31" s="446"/>
      <c r="KHV31" s="446"/>
      <c r="KHW31" s="446"/>
      <c r="KHX31" s="446"/>
      <c r="KHY31" s="446"/>
      <c r="KHZ31" s="446"/>
      <c r="KIA31" s="446"/>
      <c r="KIB31" s="446"/>
      <c r="KIC31" s="446"/>
      <c r="KID31" s="446"/>
      <c r="KIE31" s="446"/>
      <c r="KIF31" s="446"/>
      <c r="KIG31" s="446"/>
      <c r="KIH31" s="446"/>
      <c r="KII31" s="446"/>
      <c r="KIJ31" s="446"/>
      <c r="KIK31" s="446"/>
      <c r="KIL31" s="446"/>
      <c r="KIM31" s="446"/>
      <c r="KIN31" s="446"/>
      <c r="KIO31" s="446"/>
      <c r="KIP31" s="446"/>
      <c r="KIQ31" s="446"/>
      <c r="KIR31" s="446"/>
      <c r="KIS31" s="446"/>
      <c r="KIT31" s="446"/>
      <c r="KIU31" s="446"/>
      <c r="KIV31" s="446"/>
      <c r="KIW31" s="446"/>
      <c r="KIX31" s="446"/>
      <c r="KIY31" s="446"/>
      <c r="KIZ31" s="446"/>
      <c r="KJA31" s="446"/>
      <c r="KJB31" s="446"/>
      <c r="KJC31" s="446"/>
      <c r="KJD31" s="446"/>
      <c r="KJE31" s="446"/>
      <c r="KJF31" s="446"/>
      <c r="KJG31" s="446"/>
      <c r="KJH31" s="446"/>
      <c r="KJI31" s="446"/>
      <c r="KJJ31" s="446"/>
      <c r="KJK31" s="446"/>
      <c r="KJL31" s="446"/>
      <c r="KJM31" s="446"/>
      <c r="KJN31" s="446"/>
      <c r="KJO31" s="446"/>
      <c r="KJP31" s="446"/>
      <c r="KJQ31" s="446"/>
      <c r="KJR31" s="446"/>
      <c r="KJS31" s="446"/>
      <c r="KJT31" s="446"/>
      <c r="KJU31" s="446"/>
      <c r="KJV31" s="446"/>
      <c r="KJW31" s="446"/>
      <c r="KJX31" s="446"/>
      <c r="KJY31" s="446"/>
      <c r="KJZ31" s="446"/>
      <c r="KKA31" s="446"/>
      <c r="KKB31" s="446"/>
      <c r="KKC31" s="446"/>
      <c r="KKD31" s="446"/>
      <c r="KKE31" s="446"/>
      <c r="KKF31" s="446"/>
      <c r="KKG31" s="446"/>
      <c r="KKH31" s="446"/>
      <c r="KKI31" s="446"/>
      <c r="KKJ31" s="446"/>
      <c r="KKK31" s="446"/>
      <c r="KKL31" s="446"/>
      <c r="KKM31" s="446"/>
      <c r="KKN31" s="446"/>
      <c r="KKO31" s="446"/>
      <c r="KKP31" s="446"/>
      <c r="KKQ31" s="446"/>
      <c r="KKR31" s="446"/>
      <c r="KKS31" s="446"/>
      <c r="KKT31" s="446"/>
      <c r="KKU31" s="446"/>
      <c r="KKV31" s="446"/>
      <c r="KKW31" s="446"/>
      <c r="KKX31" s="446"/>
      <c r="KKY31" s="446"/>
      <c r="KKZ31" s="446"/>
      <c r="KLA31" s="446"/>
      <c r="KLB31" s="446"/>
      <c r="KLC31" s="446"/>
      <c r="KLD31" s="446"/>
      <c r="KLE31" s="446"/>
      <c r="KLF31" s="446"/>
      <c r="KLG31" s="446"/>
      <c r="KLH31" s="446"/>
      <c r="KLI31" s="446"/>
      <c r="KLJ31" s="446"/>
      <c r="KLK31" s="446"/>
      <c r="KLL31" s="446"/>
      <c r="KLM31" s="446"/>
      <c r="KLN31" s="446"/>
      <c r="KLO31" s="446"/>
      <c r="KLP31" s="446"/>
      <c r="KLQ31" s="446"/>
      <c r="KLR31" s="446"/>
      <c r="KLS31" s="446"/>
      <c r="KLT31" s="446"/>
      <c r="KLU31" s="446"/>
      <c r="KLV31" s="446"/>
      <c r="KLW31" s="446"/>
      <c r="KLX31" s="446"/>
      <c r="KLY31" s="446"/>
      <c r="KLZ31" s="446"/>
      <c r="KMA31" s="446"/>
      <c r="KMB31" s="446"/>
      <c r="KMC31" s="446"/>
      <c r="KMD31" s="446"/>
      <c r="KME31" s="446"/>
      <c r="KMF31" s="446"/>
      <c r="KMG31" s="446"/>
      <c r="KMH31" s="446"/>
      <c r="KMI31" s="446"/>
      <c r="KMJ31" s="446"/>
      <c r="KMK31" s="446"/>
      <c r="KML31" s="446"/>
      <c r="KMM31" s="446"/>
      <c r="KMN31" s="446"/>
      <c r="KMO31" s="446"/>
      <c r="KMP31" s="446"/>
      <c r="KMQ31" s="446"/>
      <c r="KMR31" s="446"/>
      <c r="KMS31" s="446"/>
      <c r="KMT31" s="446"/>
      <c r="KMU31" s="446"/>
      <c r="KMV31" s="446"/>
      <c r="KMW31" s="446"/>
      <c r="KMX31" s="446"/>
      <c r="KMY31" s="446"/>
      <c r="KMZ31" s="446"/>
      <c r="KNA31" s="446"/>
      <c r="KNB31" s="446"/>
      <c r="KNC31" s="446"/>
      <c r="KND31" s="446"/>
      <c r="KNE31" s="446"/>
      <c r="KNF31" s="446"/>
      <c r="KNG31" s="446"/>
      <c r="KNH31" s="446"/>
      <c r="KNI31" s="446"/>
      <c r="KNJ31" s="446"/>
      <c r="KNK31" s="446"/>
      <c r="KNL31" s="446"/>
      <c r="KNM31" s="446"/>
      <c r="KNN31" s="446"/>
      <c r="KNO31" s="446"/>
      <c r="KNP31" s="446"/>
      <c r="KNQ31" s="446"/>
      <c r="KNR31" s="446"/>
      <c r="KNS31" s="446"/>
      <c r="KNT31" s="446"/>
      <c r="KNU31" s="446"/>
      <c r="KNV31" s="446"/>
      <c r="KNW31" s="446"/>
      <c r="KNX31" s="446"/>
      <c r="KNY31" s="446"/>
      <c r="KNZ31" s="446"/>
      <c r="KOA31" s="446"/>
      <c r="KOB31" s="446"/>
      <c r="KOC31" s="446"/>
      <c r="KOD31" s="446"/>
      <c r="KOE31" s="446"/>
      <c r="KOF31" s="446"/>
      <c r="KOG31" s="446"/>
      <c r="KOH31" s="446"/>
      <c r="KOI31" s="446"/>
      <c r="KOJ31" s="446"/>
      <c r="KOK31" s="446"/>
      <c r="KOL31" s="446"/>
      <c r="KOM31" s="446"/>
      <c r="KON31" s="446"/>
      <c r="KOO31" s="446"/>
      <c r="KOP31" s="446"/>
      <c r="KOQ31" s="446"/>
      <c r="KOR31" s="446"/>
      <c r="KOS31" s="446"/>
      <c r="KOT31" s="446"/>
      <c r="KOU31" s="446"/>
      <c r="KOV31" s="446"/>
      <c r="KOW31" s="446"/>
      <c r="KOX31" s="446"/>
      <c r="KOY31" s="446"/>
      <c r="KOZ31" s="446"/>
      <c r="KPA31" s="446"/>
      <c r="KPB31" s="446"/>
      <c r="KPC31" s="446"/>
      <c r="KPD31" s="446"/>
      <c r="KPE31" s="446"/>
      <c r="KPF31" s="446"/>
      <c r="KPG31" s="446"/>
      <c r="KPH31" s="446"/>
      <c r="KPI31" s="446"/>
      <c r="KPJ31" s="446"/>
      <c r="KPK31" s="446"/>
      <c r="KPL31" s="446"/>
      <c r="KPM31" s="446"/>
      <c r="KPN31" s="446"/>
      <c r="KPO31" s="446"/>
      <c r="KPP31" s="446"/>
      <c r="KPQ31" s="446"/>
      <c r="KPR31" s="446"/>
      <c r="KPS31" s="446"/>
      <c r="KPT31" s="446"/>
      <c r="KPU31" s="446"/>
      <c r="KPV31" s="446"/>
      <c r="KPW31" s="446"/>
      <c r="KPX31" s="446"/>
      <c r="KPY31" s="446"/>
      <c r="KPZ31" s="446"/>
      <c r="KQA31" s="446"/>
      <c r="KQB31" s="446"/>
      <c r="KQC31" s="446"/>
      <c r="KQD31" s="446"/>
      <c r="KQE31" s="446"/>
      <c r="KQF31" s="446"/>
      <c r="KQG31" s="446"/>
      <c r="KQH31" s="446"/>
      <c r="KQI31" s="446"/>
      <c r="KQJ31" s="446"/>
      <c r="KQK31" s="446"/>
      <c r="KQL31" s="446"/>
      <c r="KQM31" s="446"/>
      <c r="KQN31" s="446"/>
      <c r="KQO31" s="446"/>
      <c r="KQP31" s="446"/>
      <c r="KQQ31" s="446"/>
      <c r="KQR31" s="446"/>
      <c r="KQS31" s="446"/>
      <c r="KQT31" s="446"/>
      <c r="KQU31" s="446"/>
      <c r="KQV31" s="446"/>
      <c r="KQW31" s="446"/>
      <c r="KQX31" s="446"/>
      <c r="KQY31" s="446"/>
      <c r="KQZ31" s="446"/>
      <c r="KRA31" s="446"/>
      <c r="KRB31" s="446"/>
      <c r="KRC31" s="446"/>
      <c r="KRD31" s="446"/>
      <c r="KRE31" s="446"/>
      <c r="KRF31" s="446"/>
      <c r="KRG31" s="446"/>
      <c r="KRH31" s="446"/>
      <c r="KRI31" s="446"/>
      <c r="KRJ31" s="446"/>
      <c r="KRK31" s="446"/>
      <c r="KRL31" s="446"/>
      <c r="KRM31" s="446"/>
      <c r="KRN31" s="446"/>
      <c r="KRO31" s="446"/>
      <c r="KRP31" s="446"/>
      <c r="KRQ31" s="446"/>
      <c r="KRR31" s="446"/>
      <c r="KRS31" s="446"/>
      <c r="KRT31" s="446"/>
      <c r="KRU31" s="446"/>
      <c r="KRV31" s="446"/>
      <c r="KRW31" s="446"/>
      <c r="KRX31" s="446"/>
      <c r="KRY31" s="446"/>
      <c r="KRZ31" s="446"/>
      <c r="KSA31" s="446"/>
      <c r="KSB31" s="446"/>
      <c r="KSC31" s="446"/>
      <c r="KSD31" s="446"/>
      <c r="KSE31" s="446"/>
      <c r="KSF31" s="446"/>
      <c r="KSG31" s="446"/>
      <c r="KSH31" s="446"/>
      <c r="KSI31" s="446"/>
      <c r="KSJ31" s="446"/>
      <c r="KSK31" s="446"/>
      <c r="KSL31" s="446"/>
      <c r="KSM31" s="446"/>
      <c r="KSN31" s="446"/>
      <c r="KSO31" s="446"/>
      <c r="KSP31" s="446"/>
      <c r="KSQ31" s="446"/>
      <c r="KSR31" s="446"/>
      <c r="KSS31" s="446"/>
      <c r="KST31" s="446"/>
      <c r="KSU31" s="446"/>
      <c r="KSV31" s="446"/>
      <c r="KSW31" s="446"/>
      <c r="KSX31" s="446"/>
      <c r="KSY31" s="446"/>
      <c r="KSZ31" s="446"/>
      <c r="KTA31" s="446"/>
      <c r="KTB31" s="446"/>
      <c r="KTC31" s="446"/>
      <c r="KTD31" s="446"/>
      <c r="KTE31" s="446"/>
      <c r="KTF31" s="446"/>
      <c r="KTG31" s="446"/>
      <c r="KTH31" s="446"/>
      <c r="KTI31" s="446"/>
      <c r="KTJ31" s="446"/>
      <c r="KTK31" s="446"/>
      <c r="KTL31" s="446"/>
      <c r="KTM31" s="446"/>
      <c r="KTN31" s="446"/>
      <c r="KTO31" s="446"/>
      <c r="KTP31" s="446"/>
      <c r="KTQ31" s="446"/>
      <c r="KTR31" s="446"/>
      <c r="KTS31" s="446"/>
      <c r="KTT31" s="446"/>
      <c r="KTU31" s="446"/>
      <c r="KTV31" s="446"/>
      <c r="KTW31" s="446"/>
      <c r="KTX31" s="446"/>
      <c r="KTY31" s="446"/>
      <c r="KTZ31" s="446"/>
      <c r="KUA31" s="446"/>
      <c r="KUB31" s="446"/>
      <c r="KUC31" s="446"/>
      <c r="KUD31" s="446"/>
      <c r="KUE31" s="446"/>
      <c r="KUF31" s="446"/>
      <c r="KUG31" s="446"/>
      <c r="KUH31" s="446"/>
      <c r="KUI31" s="446"/>
      <c r="KUJ31" s="446"/>
      <c r="KUK31" s="446"/>
      <c r="KUL31" s="446"/>
      <c r="KUM31" s="446"/>
      <c r="KUN31" s="446"/>
      <c r="KUO31" s="446"/>
      <c r="KUP31" s="446"/>
      <c r="KUQ31" s="446"/>
      <c r="KUR31" s="446"/>
      <c r="KUS31" s="446"/>
      <c r="KUT31" s="446"/>
      <c r="KUU31" s="446"/>
      <c r="KUV31" s="446"/>
      <c r="KUW31" s="446"/>
      <c r="KUX31" s="446"/>
      <c r="KUY31" s="446"/>
      <c r="KUZ31" s="446"/>
      <c r="KVA31" s="446"/>
      <c r="KVB31" s="446"/>
      <c r="KVC31" s="446"/>
      <c r="KVD31" s="446"/>
      <c r="KVE31" s="446"/>
      <c r="KVF31" s="446"/>
      <c r="KVG31" s="446"/>
      <c r="KVH31" s="446"/>
      <c r="KVI31" s="446"/>
      <c r="KVJ31" s="446"/>
      <c r="KVK31" s="446"/>
      <c r="KVL31" s="446"/>
      <c r="KVM31" s="446"/>
      <c r="KVN31" s="446"/>
      <c r="KVO31" s="446"/>
      <c r="KVP31" s="446"/>
      <c r="KVQ31" s="446"/>
      <c r="KVR31" s="446"/>
      <c r="KVS31" s="446"/>
      <c r="KVT31" s="446"/>
      <c r="KVU31" s="446"/>
      <c r="KVV31" s="446"/>
      <c r="KVW31" s="446"/>
      <c r="KVX31" s="446"/>
      <c r="KVY31" s="446"/>
      <c r="KVZ31" s="446"/>
      <c r="KWA31" s="446"/>
      <c r="KWB31" s="446"/>
      <c r="KWC31" s="446"/>
      <c r="KWD31" s="446"/>
      <c r="KWE31" s="446"/>
      <c r="KWF31" s="446"/>
      <c r="KWG31" s="446"/>
      <c r="KWH31" s="446"/>
      <c r="KWI31" s="446"/>
      <c r="KWJ31" s="446"/>
      <c r="KWK31" s="446"/>
      <c r="KWL31" s="446"/>
      <c r="KWM31" s="446"/>
      <c r="KWN31" s="446"/>
      <c r="KWO31" s="446"/>
      <c r="KWP31" s="446"/>
      <c r="KWQ31" s="446"/>
      <c r="KWR31" s="446"/>
      <c r="KWS31" s="446"/>
      <c r="KWT31" s="446"/>
      <c r="KWU31" s="446"/>
      <c r="KWV31" s="446"/>
      <c r="KWW31" s="446"/>
      <c r="KWX31" s="446"/>
      <c r="KWY31" s="446"/>
      <c r="KWZ31" s="446"/>
      <c r="KXA31" s="446"/>
      <c r="KXB31" s="446"/>
      <c r="KXC31" s="446"/>
      <c r="KXD31" s="446"/>
      <c r="KXE31" s="446"/>
      <c r="KXF31" s="446"/>
      <c r="KXG31" s="446"/>
      <c r="KXH31" s="446"/>
      <c r="KXI31" s="446"/>
      <c r="KXJ31" s="446"/>
      <c r="KXK31" s="446"/>
      <c r="KXL31" s="446"/>
      <c r="KXM31" s="446"/>
      <c r="KXN31" s="446"/>
      <c r="KXO31" s="446"/>
      <c r="KXP31" s="446"/>
      <c r="KXQ31" s="446"/>
      <c r="KXR31" s="446"/>
      <c r="KXS31" s="446"/>
      <c r="KXT31" s="446"/>
      <c r="KXU31" s="446"/>
      <c r="KXV31" s="446"/>
      <c r="KXW31" s="446"/>
      <c r="KXX31" s="446"/>
      <c r="KXY31" s="446"/>
      <c r="KXZ31" s="446"/>
      <c r="KYA31" s="446"/>
      <c r="KYB31" s="446"/>
      <c r="KYC31" s="446"/>
      <c r="KYD31" s="446"/>
      <c r="KYE31" s="446"/>
      <c r="KYF31" s="446"/>
      <c r="KYG31" s="446"/>
      <c r="KYH31" s="446"/>
      <c r="KYI31" s="446"/>
      <c r="KYJ31" s="446"/>
      <c r="KYK31" s="446"/>
      <c r="KYL31" s="446"/>
      <c r="KYM31" s="446"/>
      <c r="KYN31" s="446"/>
      <c r="KYO31" s="446"/>
      <c r="KYP31" s="446"/>
      <c r="KYQ31" s="446"/>
      <c r="KYR31" s="446"/>
      <c r="KYS31" s="446"/>
      <c r="KYT31" s="446"/>
      <c r="KYU31" s="446"/>
      <c r="KYV31" s="446"/>
      <c r="KYW31" s="446"/>
      <c r="KYX31" s="446"/>
      <c r="KYY31" s="446"/>
      <c r="KYZ31" s="446"/>
      <c r="KZA31" s="446"/>
      <c r="KZB31" s="446"/>
      <c r="KZC31" s="446"/>
      <c r="KZD31" s="446"/>
      <c r="KZE31" s="446"/>
      <c r="KZF31" s="446"/>
      <c r="KZG31" s="446"/>
      <c r="KZH31" s="446"/>
      <c r="KZI31" s="446"/>
      <c r="KZJ31" s="446"/>
      <c r="KZK31" s="446"/>
      <c r="KZL31" s="446"/>
      <c r="KZM31" s="446"/>
      <c r="KZN31" s="446"/>
      <c r="KZO31" s="446"/>
      <c r="KZP31" s="446"/>
      <c r="KZQ31" s="446"/>
      <c r="KZR31" s="446"/>
      <c r="KZS31" s="446"/>
      <c r="KZT31" s="446"/>
      <c r="KZU31" s="446"/>
      <c r="KZV31" s="446"/>
      <c r="KZW31" s="446"/>
      <c r="KZX31" s="446"/>
      <c r="KZY31" s="446"/>
      <c r="KZZ31" s="446"/>
      <c r="LAA31" s="446"/>
      <c r="LAB31" s="446"/>
      <c r="LAC31" s="446"/>
      <c r="LAD31" s="446"/>
      <c r="LAE31" s="446"/>
      <c r="LAF31" s="446"/>
      <c r="LAG31" s="446"/>
      <c r="LAH31" s="446"/>
      <c r="LAI31" s="446"/>
      <c r="LAJ31" s="446"/>
      <c r="LAK31" s="446"/>
      <c r="LAL31" s="446"/>
      <c r="LAM31" s="446"/>
      <c r="LAN31" s="446"/>
      <c r="LAO31" s="446"/>
      <c r="LAP31" s="446"/>
      <c r="LAQ31" s="446"/>
      <c r="LAR31" s="446"/>
      <c r="LAS31" s="446"/>
      <c r="LAT31" s="446"/>
      <c r="LAU31" s="446"/>
      <c r="LAV31" s="446"/>
      <c r="LAW31" s="446"/>
      <c r="LAX31" s="446"/>
      <c r="LAY31" s="446"/>
      <c r="LAZ31" s="446"/>
      <c r="LBA31" s="446"/>
      <c r="LBB31" s="446"/>
      <c r="LBC31" s="446"/>
      <c r="LBD31" s="446"/>
      <c r="LBE31" s="446"/>
      <c r="LBF31" s="446"/>
      <c r="LBG31" s="446"/>
      <c r="LBH31" s="446"/>
      <c r="LBI31" s="446"/>
      <c r="LBJ31" s="446"/>
      <c r="LBK31" s="446"/>
      <c r="LBL31" s="446"/>
      <c r="LBM31" s="446"/>
      <c r="LBN31" s="446"/>
      <c r="LBO31" s="446"/>
      <c r="LBP31" s="446"/>
      <c r="LBQ31" s="446"/>
      <c r="LBR31" s="446"/>
      <c r="LBS31" s="446"/>
      <c r="LBT31" s="446"/>
      <c r="LBU31" s="446"/>
      <c r="LBV31" s="446"/>
      <c r="LBW31" s="446"/>
      <c r="LBX31" s="446"/>
      <c r="LBY31" s="446"/>
      <c r="LBZ31" s="446"/>
      <c r="LCA31" s="446"/>
      <c r="LCB31" s="446"/>
      <c r="LCC31" s="446"/>
      <c r="LCD31" s="446"/>
      <c r="LCE31" s="446"/>
      <c r="LCF31" s="446"/>
      <c r="LCG31" s="446"/>
      <c r="LCH31" s="446"/>
      <c r="LCI31" s="446"/>
      <c r="LCJ31" s="446"/>
      <c r="LCK31" s="446"/>
      <c r="LCL31" s="446"/>
      <c r="LCM31" s="446"/>
      <c r="LCN31" s="446"/>
      <c r="LCO31" s="446"/>
      <c r="LCP31" s="446"/>
      <c r="LCQ31" s="446"/>
      <c r="LCR31" s="446"/>
      <c r="LCS31" s="446"/>
      <c r="LCT31" s="446"/>
      <c r="LCU31" s="446"/>
      <c r="LCV31" s="446"/>
      <c r="LCW31" s="446"/>
      <c r="LCX31" s="446"/>
      <c r="LCY31" s="446"/>
      <c r="LCZ31" s="446"/>
      <c r="LDA31" s="446"/>
      <c r="LDB31" s="446"/>
      <c r="LDC31" s="446"/>
      <c r="LDD31" s="446"/>
      <c r="LDE31" s="446"/>
      <c r="LDF31" s="446"/>
      <c r="LDG31" s="446"/>
      <c r="LDH31" s="446"/>
      <c r="LDI31" s="446"/>
      <c r="LDJ31" s="446"/>
      <c r="LDK31" s="446"/>
      <c r="LDL31" s="446"/>
      <c r="LDM31" s="446"/>
      <c r="LDN31" s="446"/>
      <c r="LDO31" s="446"/>
      <c r="LDP31" s="446"/>
      <c r="LDQ31" s="446"/>
      <c r="LDR31" s="446"/>
      <c r="LDS31" s="446"/>
      <c r="LDT31" s="446"/>
      <c r="LDU31" s="446"/>
      <c r="LDV31" s="446"/>
      <c r="LDW31" s="446"/>
      <c r="LDX31" s="446"/>
      <c r="LDY31" s="446"/>
      <c r="LDZ31" s="446"/>
      <c r="LEA31" s="446"/>
      <c r="LEB31" s="446"/>
      <c r="LEC31" s="446"/>
      <c r="LED31" s="446"/>
      <c r="LEE31" s="446"/>
      <c r="LEF31" s="446"/>
      <c r="LEG31" s="446"/>
      <c r="LEH31" s="446"/>
      <c r="LEI31" s="446"/>
      <c r="LEJ31" s="446"/>
      <c r="LEK31" s="446"/>
      <c r="LEL31" s="446"/>
      <c r="LEM31" s="446"/>
      <c r="LEN31" s="446"/>
      <c r="LEO31" s="446"/>
      <c r="LEP31" s="446"/>
      <c r="LEQ31" s="446"/>
      <c r="LER31" s="446"/>
      <c r="LES31" s="446"/>
      <c r="LET31" s="446"/>
      <c r="LEU31" s="446"/>
      <c r="LEV31" s="446"/>
      <c r="LEW31" s="446"/>
      <c r="LEX31" s="446"/>
      <c r="LEY31" s="446"/>
      <c r="LEZ31" s="446"/>
      <c r="LFA31" s="446"/>
      <c r="LFB31" s="446"/>
      <c r="LFC31" s="446"/>
      <c r="LFD31" s="446"/>
      <c r="LFE31" s="446"/>
      <c r="LFF31" s="446"/>
      <c r="LFG31" s="446"/>
      <c r="LFH31" s="446"/>
      <c r="LFI31" s="446"/>
      <c r="LFJ31" s="446"/>
      <c r="LFK31" s="446"/>
      <c r="LFL31" s="446"/>
      <c r="LFM31" s="446"/>
      <c r="LFN31" s="446"/>
      <c r="LFO31" s="446"/>
      <c r="LFP31" s="446"/>
      <c r="LFQ31" s="446"/>
      <c r="LFR31" s="446"/>
      <c r="LFS31" s="446"/>
      <c r="LFT31" s="446"/>
      <c r="LFU31" s="446"/>
      <c r="LFV31" s="446"/>
      <c r="LFW31" s="446"/>
      <c r="LFX31" s="446"/>
      <c r="LFY31" s="446"/>
      <c r="LFZ31" s="446"/>
      <c r="LGA31" s="446"/>
      <c r="LGB31" s="446"/>
      <c r="LGC31" s="446"/>
      <c r="LGD31" s="446"/>
      <c r="LGE31" s="446"/>
      <c r="LGF31" s="446"/>
      <c r="LGG31" s="446"/>
      <c r="LGH31" s="446"/>
      <c r="LGI31" s="446"/>
      <c r="LGJ31" s="446"/>
      <c r="LGK31" s="446"/>
      <c r="LGL31" s="446"/>
      <c r="LGM31" s="446"/>
      <c r="LGN31" s="446"/>
      <c r="LGO31" s="446"/>
      <c r="LGP31" s="446"/>
      <c r="LGQ31" s="446"/>
      <c r="LGR31" s="446"/>
      <c r="LGS31" s="446"/>
      <c r="LGT31" s="446"/>
      <c r="LGU31" s="446"/>
      <c r="LGV31" s="446"/>
      <c r="LGW31" s="446"/>
      <c r="LGX31" s="446"/>
      <c r="LGY31" s="446"/>
      <c r="LGZ31" s="446"/>
      <c r="LHA31" s="446"/>
      <c r="LHB31" s="446"/>
      <c r="LHC31" s="446"/>
      <c r="LHD31" s="446"/>
      <c r="LHE31" s="446"/>
      <c r="LHF31" s="446"/>
      <c r="LHG31" s="446"/>
      <c r="LHH31" s="446"/>
      <c r="LHI31" s="446"/>
      <c r="LHJ31" s="446"/>
      <c r="LHK31" s="446"/>
      <c r="LHL31" s="446"/>
      <c r="LHM31" s="446"/>
      <c r="LHN31" s="446"/>
      <c r="LHO31" s="446"/>
      <c r="LHP31" s="446"/>
      <c r="LHQ31" s="446"/>
      <c r="LHR31" s="446"/>
      <c r="LHS31" s="446"/>
      <c r="LHT31" s="446"/>
      <c r="LHU31" s="446"/>
      <c r="LHV31" s="446"/>
      <c r="LHW31" s="446"/>
      <c r="LHX31" s="446"/>
      <c r="LHY31" s="446"/>
      <c r="LHZ31" s="446"/>
      <c r="LIA31" s="446"/>
      <c r="LIB31" s="446"/>
      <c r="LIC31" s="446"/>
      <c r="LID31" s="446"/>
      <c r="LIE31" s="446"/>
      <c r="LIF31" s="446"/>
      <c r="LIG31" s="446"/>
      <c r="LIH31" s="446"/>
      <c r="LII31" s="446"/>
      <c r="LIJ31" s="446"/>
      <c r="LIK31" s="446"/>
      <c r="LIL31" s="446"/>
      <c r="LIM31" s="446"/>
      <c r="LIN31" s="446"/>
      <c r="LIO31" s="446"/>
      <c r="LIP31" s="446"/>
      <c r="LIQ31" s="446"/>
      <c r="LIR31" s="446"/>
      <c r="LIS31" s="446"/>
      <c r="LIT31" s="446"/>
      <c r="LIU31" s="446"/>
      <c r="LIV31" s="446"/>
      <c r="LIW31" s="446"/>
      <c r="LIX31" s="446"/>
      <c r="LIY31" s="446"/>
      <c r="LIZ31" s="446"/>
      <c r="LJA31" s="446"/>
      <c r="LJB31" s="446"/>
      <c r="LJC31" s="446"/>
      <c r="LJD31" s="446"/>
      <c r="LJE31" s="446"/>
      <c r="LJF31" s="446"/>
      <c r="LJG31" s="446"/>
      <c r="LJH31" s="446"/>
      <c r="LJI31" s="446"/>
      <c r="LJJ31" s="446"/>
      <c r="LJK31" s="446"/>
      <c r="LJL31" s="446"/>
      <c r="LJM31" s="446"/>
      <c r="LJN31" s="446"/>
      <c r="LJO31" s="446"/>
      <c r="LJP31" s="446"/>
      <c r="LJQ31" s="446"/>
      <c r="LJR31" s="446"/>
      <c r="LJS31" s="446"/>
      <c r="LJT31" s="446"/>
      <c r="LJU31" s="446"/>
      <c r="LJV31" s="446"/>
      <c r="LJW31" s="446"/>
      <c r="LJX31" s="446"/>
      <c r="LJY31" s="446"/>
      <c r="LJZ31" s="446"/>
      <c r="LKA31" s="446"/>
      <c r="LKB31" s="446"/>
      <c r="LKC31" s="446"/>
      <c r="LKD31" s="446"/>
      <c r="LKE31" s="446"/>
      <c r="LKF31" s="446"/>
      <c r="LKG31" s="446"/>
      <c r="LKH31" s="446"/>
      <c r="LKI31" s="446"/>
      <c r="LKJ31" s="446"/>
      <c r="LKK31" s="446"/>
      <c r="LKL31" s="446"/>
      <c r="LKM31" s="446"/>
      <c r="LKN31" s="446"/>
      <c r="LKO31" s="446"/>
      <c r="LKP31" s="446"/>
      <c r="LKQ31" s="446"/>
      <c r="LKR31" s="446"/>
      <c r="LKS31" s="446"/>
      <c r="LKT31" s="446"/>
      <c r="LKU31" s="446"/>
      <c r="LKV31" s="446"/>
      <c r="LKW31" s="446"/>
      <c r="LKX31" s="446"/>
      <c r="LKY31" s="446"/>
      <c r="LKZ31" s="446"/>
      <c r="LLA31" s="446"/>
      <c r="LLB31" s="446"/>
      <c r="LLC31" s="446"/>
      <c r="LLD31" s="446"/>
      <c r="LLE31" s="446"/>
      <c r="LLF31" s="446"/>
      <c r="LLG31" s="446"/>
      <c r="LLH31" s="446"/>
      <c r="LLI31" s="446"/>
      <c r="LLJ31" s="446"/>
      <c r="LLK31" s="446"/>
      <c r="LLL31" s="446"/>
      <c r="LLM31" s="446"/>
      <c r="LLN31" s="446"/>
      <c r="LLO31" s="446"/>
      <c r="LLP31" s="446"/>
      <c r="LLQ31" s="446"/>
      <c r="LLR31" s="446"/>
      <c r="LLS31" s="446"/>
      <c r="LLT31" s="446"/>
      <c r="LLU31" s="446"/>
      <c r="LLV31" s="446"/>
      <c r="LLW31" s="446"/>
      <c r="LLX31" s="446"/>
      <c r="LLY31" s="446"/>
      <c r="LLZ31" s="446"/>
      <c r="LMA31" s="446"/>
      <c r="LMB31" s="446"/>
      <c r="LMC31" s="446"/>
      <c r="LMD31" s="446"/>
      <c r="LME31" s="446"/>
      <c r="LMF31" s="446"/>
      <c r="LMG31" s="446"/>
      <c r="LMH31" s="446"/>
      <c r="LMI31" s="446"/>
      <c r="LMJ31" s="446"/>
      <c r="LMK31" s="446"/>
      <c r="LML31" s="446"/>
      <c r="LMM31" s="446"/>
      <c r="LMN31" s="446"/>
      <c r="LMO31" s="446"/>
      <c r="LMP31" s="446"/>
      <c r="LMQ31" s="446"/>
      <c r="LMR31" s="446"/>
      <c r="LMS31" s="446"/>
      <c r="LMT31" s="446"/>
      <c r="LMU31" s="446"/>
      <c r="LMV31" s="446"/>
      <c r="LMW31" s="446"/>
      <c r="LMX31" s="446"/>
      <c r="LMY31" s="446"/>
      <c r="LMZ31" s="446"/>
      <c r="LNA31" s="446"/>
      <c r="LNB31" s="446"/>
      <c r="LNC31" s="446"/>
      <c r="LND31" s="446"/>
      <c r="LNE31" s="446"/>
      <c r="LNF31" s="446"/>
      <c r="LNG31" s="446"/>
      <c r="LNH31" s="446"/>
      <c r="LNI31" s="446"/>
      <c r="LNJ31" s="446"/>
      <c r="LNK31" s="446"/>
      <c r="LNL31" s="446"/>
      <c r="LNM31" s="446"/>
      <c r="LNN31" s="446"/>
      <c r="LNO31" s="446"/>
      <c r="LNP31" s="446"/>
      <c r="LNQ31" s="446"/>
      <c r="LNR31" s="446"/>
      <c r="LNS31" s="446"/>
      <c r="LNT31" s="446"/>
      <c r="LNU31" s="446"/>
      <c r="LNV31" s="446"/>
      <c r="LNW31" s="446"/>
      <c r="LNX31" s="446"/>
      <c r="LNY31" s="446"/>
      <c r="LNZ31" s="446"/>
      <c r="LOA31" s="446"/>
      <c r="LOB31" s="446"/>
      <c r="LOC31" s="446"/>
      <c r="LOD31" s="446"/>
      <c r="LOE31" s="446"/>
      <c r="LOF31" s="446"/>
      <c r="LOG31" s="446"/>
      <c r="LOH31" s="446"/>
      <c r="LOI31" s="446"/>
      <c r="LOJ31" s="446"/>
      <c r="LOK31" s="446"/>
      <c r="LOL31" s="446"/>
      <c r="LOM31" s="446"/>
      <c r="LON31" s="446"/>
      <c r="LOO31" s="446"/>
      <c r="LOP31" s="446"/>
      <c r="LOQ31" s="446"/>
      <c r="LOR31" s="446"/>
      <c r="LOS31" s="446"/>
      <c r="LOT31" s="446"/>
      <c r="LOU31" s="446"/>
      <c r="LOV31" s="446"/>
      <c r="LOW31" s="446"/>
      <c r="LOX31" s="446"/>
      <c r="LOY31" s="446"/>
      <c r="LOZ31" s="446"/>
      <c r="LPA31" s="446"/>
      <c r="LPB31" s="446"/>
      <c r="LPC31" s="446"/>
      <c r="LPD31" s="446"/>
      <c r="LPE31" s="446"/>
      <c r="LPF31" s="446"/>
      <c r="LPG31" s="446"/>
      <c r="LPH31" s="446"/>
      <c r="LPI31" s="446"/>
      <c r="LPJ31" s="446"/>
      <c r="LPK31" s="446"/>
      <c r="LPL31" s="446"/>
      <c r="LPM31" s="446"/>
      <c r="LPN31" s="446"/>
      <c r="LPO31" s="446"/>
      <c r="LPP31" s="446"/>
      <c r="LPQ31" s="446"/>
      <c r="LPR31" s="446"/>
      <c r="LPS31" s="446"/>
      <c r="LPT31" s="446"/>
      <c r="LPU31" s="446"/>
      <c r="LPV31" s="446"/>
      <c r="LPW31" s="446"/>
      <c r="LPX31" s="446"/>
      <c r="LPY31" s="446"/>
      <c r="LPZ31" s="446"/>
      <c r="LQA31" s="446"/>
      <c r="LQB31" s="446"/>
      <c r="LQC31" s="446"/>
      <c r="LQD31" s="446"/>
      <c r="LQE31" s="446"/>
      <c r="LQF31" s="446"/>
      <c r="LQG31" s="446"/>
      <c r="LQH31" s="446"/>
      <c r="LQI31" s="446"/>
      <c r="LQJ31" s="446"/>
      <c r="LQK31" s="446"/>
      <c r="LQL31" s="446"/>
      <c r="LQM31" s="446"/>
      <c r="LQN31" s="446"/>
      <c r="LQO31" s="446"/>
      <c r="LQP31" s="446"/>
      <c r="LQQ31" s="446"/>
      <c r="LQR31" s="446"/>
      <c r="LQS31" s="446"/>
      <c r="LQT31" s="446"/>
      <c r="LQU31" s="446"/>
      <c r="LQV31" s="446"/>
      <c r="LQW31" s="446"/>
      <c r="LQX31" s="446"/>
      <c r="LQY31" s="446"/>
      <c r="LQZ31" s="446"/>
      <c r="LRA31" s="446"/>
      <c r="LRB31" s="446"/>
      <c r="LRC31" s="446"/>
      <c r="LRD31" s="446"/>
      <c r="LRE31" s="446"/>
      <c r="LRF31" s="446"/>
      <c r="LRG31" s="446"/>
      <c r="LRH31" s="446"/>
      <c r="LRI31" s="446"/>
      <c r="LRJ31" s="446"/>
      <c r="LRK31" s="446"/>
      <c r="LRL31" s="446"/>
      <c r="LRM31" s="446"/>
      <c r="LRN31" s="446"/>
      <c r="LRO31" s="446"/>
      <c r="LRP31" s="446"/>
      <c r="LRQ31" s="446"/>
      <c r="LRR31" s="446"/>
      <c r="LRS31" s="446"/>
      <c r="LRT31" s="446"/>
      <c r="LRU31" s="446"/>
      <c r="LRV31" s="446"/>
      <c r="LRW31" s="446"/>
      <c r="LRX31" s="446"/>
      <c r="LRY31" s="446"/>
      <c r="LRZ31" s="446"/>
      <c r="LSA31" s="446"/>
      <c r="LSB31" s="446"/>
      <c r="LSC31" s="446"/>
      <c r="LSD31" s="446"/>
      <c r="LSE31" s="446"/>
      <c r="LSF31" s="446"/>
      <c r="LSG31" s="446"/>
      <c r="LSH31" s="446"/>
      <c r="LSI31" s="446"/>
      <c r="LSJ31" s="446"/>
      <c r="LSK31" s="446"/>
      <c r="LSL31" s="446"/>
      <c r="LSM31" s="446"/>
      <c r="LSN31" s="446"/>
      <c r="LSO31" s="446"/>
      <c r="LSP31" s="446"/>
      <c r="LSQ31" s="446"/>
      <c r="LSR31" s="446"/>
      <c r="LSS31" s="446"/>
      <c r="LST31" s="446"/>
      <c r="LSU31" s="446"/>
      <c r="LSV31" s="446"/>
      <c r="LSW31" s="446"/>
      <c r="LSX31" s="446"/>
      <c r="LSY31" s="446"/>
      <c r="LSZ31" s="446"/>
      <c r="LTA31" s="446"/>
      <c r="LTB31" s="446"/>
      <c r="LTC31" s="446"/>
      <c r="LTD31" s="446"/>
      <c r="LTE31" s="446"/>
      <c r="LTF31" s="446"/>
      <c r="LTG31" s="446"/>
      <c r="LTH31" s="446"/>
      <c r="LTI31" s="446"/>
      <c r="LTJ31" s="446"/>
      <c r="LTK31" s="446"/>
      <c r="LTL31" s="446"/>
      <c r="LTM31" s="446"/>
      <c r="LTN31" s="446"/>
      <c r="LTO31" s="446"/>
      <c r="LTP31" s="446"/>
      <c r="LTQ31" s="446"/>
      <c r="LTR31" s="446"/>
      <c r="LTS31" s="446"/>
      <c r="LTT31" s="446"/>
      <c r="LTU31" s="446"/>
      <c r="LTV31" s="446"/>
      <c r="LTW31" s="446"/>
      <c r="LTX31" s="446"/>
      <c r="LTY31" s="446"/>
      <c r="LTZ31" s="446"/>
      <c r="LUA31" s="446"/>
      <c r="LUB31" s="446"/>
      <c r="LUC31" s="446"/>
      <c r="LUD31" s="446"/>
      <c r="LUE31" s="446"/>
      <c r="LUF31" s="446"/>
      <c r="LUG31" s="446"/>
      <c r="LUH31" s="446"/>
      <c r="LUI31" s="446"/>
      <c r="LUJ31" s="446"/>
      <c r="LUK31" s="446"/>
      <c r="LUL31" s="446"/>
      <c r="LUM31" s="446"/>
      <c r="LUN31" s="446"/>
      <c r="LUO31" s="446"/>
      <c r="LUP31" s="446"/>
      <c r="LUQ31" s="446"/>
      <c r="LUR31" s="446"/>
      <c r="LUS31" s="446"/>
      <c r="LUT31" s="446"/>
      <c r="LUU31" s="446"/>
      <c r="LUV31" s="446"/>
      <c r="LUW31" s="446"/>
      <c r="LUX31" s="446"/>
      <c r="LUY31" s="446"/>
      <c r="LUZ31" s="446"/>
      <c r="LVA31" s="446"/>
      <c r="LVB31" s="446"/>
      <c r="LVC31" s="446"/>
      <c r="LVD31" s="446"/>
      <c r="LVE31" s="446"/>
      <c r="LVF31" s="446"/>
      <c r="LVG31" s="446"/>
      <c r="LVH31" s="446"/>
      <c r="LVI31" s="446"/>
      <c r="LVJ31" s="446"/>
      <c r="LVK31" s="446"/>
      <c r="LVL31" s="446"/>
      <c r="LVM31" s="446"/>
      <c r="LVN31" s="446"/>
      <c r="LVO31" s="446"/>
      <c r="LVP31" s="446"/>
      <c r="LVQ31" s="446"/>
      <c r="LVR31" s="446"/>
      <c r="LVS31" s="446"/>
      <c r="LVT31" s="446"/>
      <c r="LVU31" s="446"/>
      <c r="LVV31" s="446"/>
      <c r="LVW31" s="446"/>
      <c r="LVX31" s="446"/>
      <c r="LVY31" s="446"/>
      <c r="LVZ31" s="446"/>
      <c r="LWA31" s="446"/>
      <c r="LWB31" s="446"/>
      <c r="LWC31" s="446"/>
      <c r="LWD31" s="446"/>
      <c r="LWE31" s="446"/>
      <c r="LWF31" s="446"/>
      <c r="LWG31" s="446"/>
      <c r="LWH31" s="446"/>
      <c r="LWI31" s="446"/>
      <c r="LWJ31" s="446"/>
      <c r="LWK31" s="446"/>
      <c r="LWL31" s="446"/>
      <c r="LWM31" s="446"/>
      <c r="LWN31" s="446"/>
      <c r="LWO31" s="446"/>
      <c r="LWP31" s="446"/>
      <c r="LWQ31" s="446"/>
      <c r="LWR31" s="446"/>
      <c r="LWS31" s="446"/>
      <c r="LWT31" s="446"/>
      <c r="LWU31" s="446"/>
      <c r="LWV31" s="446"/>
      <c r="LWW31" s="446"/>
      <c r="LWX31" s="446"/>
      <c r="LWY31" s="446"/>
      <c r="LWZ31" s="446"/>
      <c r="LXA31" s="446"/>
      <c r="LXB31" s="446"/>
      <c r="LXC31" s="446"/>
      <c r="LXD31" s="446"/>
      <c r="LXE31" s="446"/>
      <c r="LXF31" s="446"/>
      <c r="LXG31" s="446"/>
      <c r="LXH31" s="446"/>
      <c r="LXI31" s="446"/>
      <c r="LXJ31" s="446"/>
      <c r="LXK31" s="446"/>
      <c r="LXL31" s="446"/>
      <c r="LXM31" s="446"/>
      <c r="LXN31" s="446"/>
      <c r="LXO31" s="446"/>
      <c r="LXP31" s="446"/>
      <c r="LXQ31" s="446"/>
      <c r="LXR31" s="446"/>
      <c r="LXS31" s="446"/>
      <c r="LXT31" s="446"/>
      <c r="LXU31" s="446"/>
      <c r="LXV31" s="446"/>
      <c r="LXW31" s="446"/>
      <c r="LXX31" s="446"/>
      <c r="LXY31" s="446"/>
      <c r="LXZ31" s="446"/>
      <c r="LYA31" s="446"/>
      <c r="LYB31" s="446"/>
      <c r="LYC31" s="446"/>
      <c r="LYD31" s="446"/>
      <c r="LYE31" s="446"/>
      <c r="LYF31" s="446"/>
      <c r="LYG31" s="446"/>
      <c r="LYH31" s="446"/>
      <c r="LYI31" s="446"/>
      <c r="LYJ31" s="446"/>
      <c r="LYK31" s="446"/>
      <c r="LYL31" s="446"/>
      <c r="LYM31" s="446"/>
      <c r="LYN31" s="446"/>
      <c r="LYO31" s="446"/>
      <c r="LYP31" s="446"/>
      <c r="LYQ31" s="446"/>
      <c r="LYR31" s="446"/>
      <c r="LYS31" s="446"/>
      <c r="LYT31" s="446"/>
      <c r="LYU31" s="446"/>
      <c r="LYV31" s="446"/>
      <c r="LYW31" s="446"/>
      <c r="LYX31" s="446"/>
      <c r="LYY31" s="446"/>
      <c r="LYZ31" s="446"/>
      <c r="LZA31" s="446"/>
      <c r="LZB31" s="446"/>
      <c r="LZC31" s="446"/>
      <c r="LZD31" s="446"/>
      <c r="LZE31" s="446"/>
      <c r="LZF31" s="446"/>
      <c r="LZG31" s="446"/>
      <c r="LZH31" s="446"/>
      <c r="LZI31" s="446"/>
      <c r="LZJ31" s="446"/>
      <c r="LZK31" s="446"/>
      <c r="LZL31" s="446"/>
      <c r="LZM31" s="446"/>
      <c r="LZN31" s="446"/>
      <c r="LZO31" s="446"/>
      <c r="LZP31" s="446"/>
      <c r="LZQ31" s="446"/>
      <c r="LZR31" s="446"/>
      <c r="LZS31" s="446"/>
      <c r="LZT31" s="446"/>
      <c r="LZU31" s="446"/>
      <c r="LZV31" s="446"/>
      <c r="LZW31" s="446"/>
      <c r="LZX31" s="446"/>
      <c r="LZY31" s="446"/>
      <c r="LZZ31" s="446"/>
      <c r="MAA31" s="446"/>
      <c r="MAB31" s="446"/>
      <c r="MAC31" s="446"/>
      <c r="MAD31" s="446"/>
      <c r="MAE31" s="446"/>
      <c r="MAF31" s="446"/>
      <c r="MAG31" s="446"/>
      <c r="MAH31" s="446"/>
      <c r="MAI31" s="446"/>
      <c r="MAJ31" s="446"/>
      <c r="MAK31" s="446"/>
      <c r="MAL31" s="446"/>
      <c r="MAM31" s="446"/>
      <c r="MAN31" s="446"/>
      <c r="MAO31" s="446"/>
      <c r="MAP31" s="446"/>
      <c r="MAQ31" s="446"/>
      <c r="MAR31" s="446"/>
      <c r="MAS31" s="446"/>
      <c r="MAT31" s="446"/>
      <c r="MAU31" s="446"/>
      <c r="MAV31" s="446"/>
      <c r="MAW31" s="446"/>
      <c r="MAX31" s="446"/>
      <c r="MAY31" s="446"/>
      <c r="MAZ31" s="446"/>
      <c r="MBA31" s="446"/>
      <c r="MBB31" s="446"/>
      <c r="MBC31" s="446"/>
      <c r="MBD31" s="446"/>
      <c r="MBE31" s="446"/>
      <c r="MBF31" s="446"/>
      <c r="MBG31" s="446"/>
      <c r="MBH31" s="446"/>
      <c r="MBI31" s="446"/>
      <c r="MBJ31" s="446"/>
      <c r="MBK31" s="446"/>
      <c r="MBL31" s="446"/>
      <c r="MBM31" s="446"/>
      <c r="MBN31" s="446"/>
      <c r="MBO31" s="446"/>
      <c r="MBP31" s="446"/>
      <c r="MBQ31" s="446"/>
      <c r="MBR31" s="446"/>
      <c r="MBS31" s="446"/>
      <c r="MBT31" s="446"/>
      <c r="MBU31" s="446"/>
      <c r="MBV31" s="446"/>
      <c r="MBW31" s="446"/>
      <c r="MBX31" s="446"/>
      <c r="MBY31" s="446"/>
      <c r="MBZ31" s="446"/>
      <c r="MCA31" s="446"/>
      <c r="MCB31" s="446"/>
      <c r="MCC31" s="446"/>
      <c r="MCD31" s="446"/>
      <c r="MCE31" s="446"/>
      <c r="MCF31" s="446"/>
      <c r="MCG31" s="446"/>
      <c r="MCH31" s="446"/>
      <c r="MCI31" s="446"/>
      <c r="MCJ31" s="446"/>
      <c r="MCK31" s="446"/>
      <c r="MCL31" s="446"/>
      <c r="MCM31" s="446"/>
      <c r="MCN31" s="446"/>
      <c r="MCO31" s="446"/>
      <c r="MCP31" s="446"/>
      <c r="MCQ31" s="446"/>
      <c r="MCR31" s="446"/>
      <c r="MCS31" s="446"/>
      <c r="MCT31" s="446"/>
      <c r="MCU31" s="446"/>
      <c r="MCV31" s="446"/>
      <c r="MCW31" s="446"/>
      <c r="MCX31" s="446"/>
      <c r="MCY31" s="446"/>
      <c r="MCZ31" s="446"/>
      <c r="MDA31" s="446"/>
      <c r="MDB31" s="446"/>
      <c r="MDC31" s="446"/>
      <c r="MDD31" s="446"/>
      <c r="MDE31" s="446"/>
      <c r="MDF31" s="446"/>
      <c r="MDG31" s="446"/>
      <c r="MDH31" s="446"/>
      <c r="MDI31" s="446"/>
      <c r="MDJ31" s="446"/>
      <c r="MDK31" s="446"/>
      <c r="MDL31" s="446"/>
      <c r="MDM31" s="446"/>
      <c r="MDN31" s="446"/>
      <c r="MDO31" s="446"/>
      <c r="MDP31" s="446"/>
      <c r="MDQ31" s="446"/>
      <c r="MDR31" s="446"/>
      <c r="MDS31" s="446"/>
      <c r="MDT31" s="446"/>
      <c r="MDU31" s="446"/>
      <c r="MDV31" s="446"/>
      <c r="MDW31" s="446"/>
      <c r="MDX31" s="446"/>
      <c r="MDY31" s="446"/>
      <c r="MDZ31" s="446"/>
      <c r="MEA31" s="446"/>
      <c r="MEB31" s="446"/>
      <c r="MEC31" s="446"/>
      <c r="MED31" s="446"/>
      <c r="MEE31" s="446"/>
      <c r="MEF31" s="446"/>
      <c r="MEG31" s="446"/>
      <c r="MEH31" s="446"/>
      <c r="MEI31" s="446"/>
      <c r="MEJ31" s="446"/>
      <c r="MEK31" s="446"/>
      <c r="MEL31" s="446"/>
      <c r="MEM31" s="446"/>
      <c r="MEN31" s="446"/>
      <c r="MEO31" s="446"/>
      <c r="MEP31" s="446"/>
      <c r="MEQ31" s="446"/>
      <c r="MER31" s="446"/>
      <c r="MES31" s="446"/>
      <c r="MET31" s="446"/>
      <c r="MEU31" s="446"/>
      <c r="MEV31" s="446"/>
      <c r="MEW31" s="446"/>
      <c r="MEX31" s="446"/>
      <c r="MEY31" s="446"/>
      <c r="MEZ31" s="446"/>
      <c r="MFA31" s="446"/>
      <c r="MFB31" s="446"/>
      <c r="MFC31" s="446"/>
      <c r="MFD31" s="446"/>
      <c r="MFE31" s="446"/>
      <c r="MFF31" s="446"/>
      <c r="MFG31" s="446"/>
      <c r="MFH31" s="446"/>
      <c r="MFI31" s="446"/>
      <c r="MFJ31" s="446"/>
      <c r="MFK31" s="446"/>
      <c r="MFL31" s="446"/>
      <c r="MFM31" s="446"/>
      <c r="MFN31" s="446"/>
      <c r="MFO31" s="446"/>
      <c r="MFP31" s="446"/>
      <c r="MFQ31" s="446"/>
      <c r="MFR31" s="446"/>
      <c r="MFS31" s="446"/>
      <c r="MFT31" s="446"/>
      <c r="MFU31" s="446"/>
      <c r="MFV31" s="446"/>
      <c r="MFW31" s="446"/>
      <c r="MFX31" s="446"/>
      <c r="MFY31" s="446"/>
      <c r="MFZ31" s="446"/>
      <c r="MGA31" s="446"/>
      <c r="MGB31" s="446"/>
      <c r="MGC31" s="446"/>
      <c r="MGD31" s="446"/>
      <c r="MGE31" s="446"/>
      <c r="MGF31" s="446"/>
      <c r="MGG31" s="446"/>
      <c r="MGH31" s="446"/>
      <c r="MGI31" s="446"/>
      <c r="MGJ31" s="446"/>
      <c r="MGK31" s="446"/>
      <c r="MGL31" s="446"/>
      <c r="MGM31" s="446"/>
      <c r="MGN31" s="446"/>
      <c r="MGO31" s="446"/>
      <c r="MGP31" s="446"/>
      <c r="MGQ31" s="446"/>
      <c r="MGR31" s="446"/>
      <c r="MGS31" s="446"/>
      <c r="MGT31" s="446"/>
      <c r="MGU31" s="446"/>
      <c r="MGV31" s="446"/>
      <c r="MGW31" s="446"/>
      <c r="MGX31" s="446"/>
      <c r="MGY31" s="446"/>
      <c r="MGZ31" s="446"/>
      <c r="MHA31" s="446"/>
      <c r="MHB31" s="446"/>
      <c r="MHC31" s="446"/>
      <c r="MHD31" s="446"/>
      <c r="MHE31" s="446"/>
      <c r="MHF31" s="446"/>
      <c r="MHG31" s="446"/>
      <c r="MHH31" s="446"/>
      <c r="MHI31" s="446"/>
      <c r="MHJ31" s="446"/>
      <c r="MHK31" s="446"/>
      <c r="MHL31" s="446"/>
      <c r="MHM31" s="446"/>
      <c r="MHN31" s="446"/>
      <c r="MHO31" s="446"/>
      <c r="MHP31" s="446"/>
      <c r="MHQ31" s="446"/>
      <c r="MHR31" s="446"/>
      <c r="MHS31" s="446"/>
      <c r="MHT31" s="446"/>
      <c r="MHU31" s="446"/>
      <c r="MHV31" s="446"/>
      <c r="MHW31" s="446"/>
      <c r="MHX31" s="446"/>
      <c r="MHY31" s="446"/>
      <c r="MHZ31" s="446"/>
      <c r="MIA31" s="446"/>
      <c r="MIB31" s="446"/>
      <c r="MIC31" s="446"/>
      <c r="MID31" s="446"/>
      <c r="MIE31" s="446"/>
      <c r="MIF31" s="446"/>
      <c r="MIG31" s="446"/>
      <c r="MIH31" s="446"/>
      <c r="MII31" s="446"/>
      <c r="MIJ31" s="446"/>
      <c r="MIK31" s="446"/>
      <c r="MIL31" s="446"/>
      <c r="MIM31" s="446"/>
      <c r="MIN31" s="446"/>
      <c r="MIO31" s="446"/>
      <c r="MIP31" s="446"/>
      <c r="MIQ31" s="446"/>
      <c r="MIR31" s="446"/>
      <c r="MIS31" s="446"/>
      <c r="MIT31" s="446"/>
      <c r="MIU31" s="446"/>
      <c r="MIV31" s="446"/>
      <c r="MIW31" s="446"/>
      <c r="MIX31" s="446"/>
      <c r="MIY31" s="446"/>
      <c r="MIZ31" s="446"/>
      <c r="MJA31" s="446"/>
      <c r="MJB31" s="446"/>
      <c r="MJC31" s="446"/>
      <c r="MJD31" s="446"/>
      <c r="MJE31" s="446"/>
      <c r="MJF31" s="446"/>
      <c r="MJG31" s="446"/>
      <c r="MJH31" s="446"/>
      <c r="MJI31" s="446"/>
      <c r="MJJ31" s="446"/>
      <c r="MJK31" s="446"/>
      <c r="MJL31" s="446"/>
      <c r="MJM31" s="446"/>
      <c r="MJN31" s="446"/>
      <c r="MJO31" s="446"/>
      <c r="MJP31" s="446"/>
      <c r="MJQ31" s="446"/>
      <c r="MJR31" s="446"/>
      <c r="MJS31" s="446"/>
      <c r="MJT31" s="446"/>
      <c r="MJU31" s="446"/>
      <c r="MJV31" s="446"/>
      <c r="MJW31" s="446"/>
      <c r="MJX31" s="446"/>
      <c r="MJY31" s="446"/>
      <c r="MJZ31" s="446"/>
      <c r="MKA31" s="446"/>
      <c r="MKB31" s="446"/>
      <c r="MKC31" s="446"/>
      <c r="MKD31" s="446"/>
      <c r="MKE31" s="446"/>
      <c r="MKF31" s="446"/>
      <c r="MKG31" s="446"/>
      <c r="MKH31" s="446"/>
      <c r="MKI31" s="446"/>
      <c r="MKJ31" s="446"/>
      <c r="MKK31" s="446"/>
      <c r="MKL31" s="446"/>
      <c r="MKM31" s="446"/>
      <c r="MKN31" s="446"/>
      <c r="MKO31" s="446"/>
      <c r="MKP31" s="446"/>
      <c r="MKQ31" s="446"/>
      <c r="MKR31" s="446"/>
      <c r="MKS31" s="446"/>
      <c r="MKT31" s="446"/>
      <c r="MKU31" s="446"/>
      <c r="MKV31" s="446"/>
      <c r="MKW31" s="446"/>
      <c r="MKX31" s="446"/>
      <c r="MKY31" s="446"/>
      <c r="MKZ31" s="446"/>
      <c r="MLA31" s="446"/>
      <c r="MLB31" s="446"/>
      <c r="MLC31" s="446"/>
      <c r="MLD31" s="446"/>
      <c r="MLE31" s="446"/>
      <c r="MLF31" s="446"/>
      <c r="MLG31" s="446"/>
      <c r="MLH31" s="446"/>
      <c r="MLI31" s="446"/>
      <c r="MLJ31" s="446"/>
      <c r="MLK31" s="446"/>
      <c r="MLL31" s="446"/>
      <c r="MLM31" s="446"/>
      <c r="MLN31" s="446"/>
      <c r="MLO31" s="446"/>
      <c r="MLP31" s="446"/>
      <c r="MLQ31" s="446"/>
      <c r="MLR31" s="446"/>
      <c r="MLS31" s="446"/>
      <c r="MLT31" s="446"/>
      <c r="MLU31" s="446"/>
      <c r="MLV31" s="446"/>
      <c r="MLW31" s="446"/>
      <c r="MLX31" s="446"/>
      <c r="MLY31" s="446"/>
      <c r="MLZ31" s="446"/>
      <c r="MMA31" s="446"/>
      <c r="MMB31" s="446"/>
      <c r="MMC31" s="446"/>
      <c r="MMD31" s="446"/>
      <c r="MME31" s="446"/>
      <c r="MMF31" s="446"/>
      <c r="MMG31" s="446"/>
      <c r="MMH31" s="446"/>
      <c r="MMI31" s="446"/>
      <c r="MMJ31" s="446"/>
      <c r="MMK31" s="446"/>
      <c r="MML31" s="446"/>
      <c r="MMM31" s="446"/>
      <c r="MMN31" s="446"/>
      <c r="MMO31" s="446"/>
      <c r="MMP31" s="446"/>
      <c r="MMQ31" s="446"/>
      <c r="MMR31" s="446"/>
      <c r="MMS31" s="446"/>
      <c r="MMT31" s="446"/>
      <c r="MMU31" s="446"/>
      <c r="MMV31" s="446"/>
      <c r="MMW31" s="446"/>
      <c r="MMX31" s="446"/>
      <c r="MMY31" s="446"/>
      <c r="MMZ31" s="446"/>
      <c r="MNA31" s="446"/>
      <c r="MNB31" s="446"/>
      <c r="MNC31" s="446"/>
      <c r="MND31" s="446"/>
      <c r="MNE31" s="446"/>
      <c r="MNF31" s="446"/>
      <c r="MNG31" s="446"/>
      <c r="MNH31" s="446"/>
      <c r="MNI31" s="446"/>
      <c r="MNJ31" s="446"/>
      <c r="MNK31" s="446"/>
      <c r="MNL31" s="446"/>
      <c r="MNM31" s="446"/>
      <c r="MNN31" s="446"/>
      <c r="MNO31" s="446"/>
      <c r="MNP31" s="446"/>
      <c r="MNQ31" s="446"/>
      <c r="MNR31" s="446"/>
      <c r="MNS31" s="446"/>
      <c r="MNT31" s="446"/>
      <c r="MNU31" s="446"/>
      <c r="MNV31" s="446"/>
      <c r="MNW31" s="446"/>
      <c r="MNX31" s="446"/>
      <c r="MNY31" s="446"/>
      <c r="MNZ31" s="446"/>
      <c r="MOA31" s="446"/>
      <c r="MOB31" s="446"/>
      <c r="MOC31" s="446"/>
      <c r="MOD31" s="446"/>
      <c r="MOE31" s="446"/>
      <c r="MOF31" s="446"/>
      <c r="MOG31" s="446"/>
      <c r="MOH31" s="446"/>
      <c r="MOI31" s="446"/>
      <c r="MOJ31" s="446"/>
      <c r="MOK31" s="446"/>
      <c r="MOL31" s="446"/>
      <c r="MOM31" s="446"/>
      <c r="MON31" s="446"/>
      <c r="MOO31" s="446"/>
      <c r="MOP31" s="446"/>
      <c r="MOQ31" s="446"/>
      <c r="MOR31" s="446"/>
      <c r="MOS31" s="446"/>
      <c r="MOT31" s="446"/>
      <c r="MOU31" s="446"/>
      <c r="MOV31" s="446"/>
      <c r="MOW31" s="446"/>
      <c r="MOX31" s="446"/>
      <c r="MOY31" s="446"/>
      <c r="MOZ31" s="446"/>
      <c r="MPA31" s="446"/>
      <c r="MPB31" s="446"/>
      <c r="MPC31" s="446"/>
      <c r="MPD31" s="446"/>
      <c r="MPE31" s="446"/>
      <c r="MPF31" s="446"/>
      <c r="MPG31" s="446"/>
      <c r="MPH31" s="446"/>
      <c r="MPI31" s="446"/>
      <c r="MPJ31" s="446"/>
      <c r="MPK31" s="446"/>
      <c r="MPL31" s="446"/>
      <c r="MPM31" s="446"/>
      <c r="MPN31" s="446"/>
      <c r="MPO31" s="446"/>
      <c r="MPP31" s="446"/>
      <c r="MPQ31" s="446"/>
      <c r="MPR31" s="446"/>
      <c r="MPS31" s="446"/>
      <c r="MPT31" s="446"/>
      <c r="MPU31" s="446"/>
      <c r="MPV31" s="446"/>
      <c r="MPW31" s="446"/>
      <c r="MPX31" s="446"/>
      <c r="MPY31" s="446"/>
      <c r="MPZ31" s="446"/>
      <c r="MQA31" s="446"/>
      <c r="MQB31" s="446"/>
      <c r="MQC31" s="446"/>
      <c r="MQD31" s="446"/>
      <c r="MQE31" s="446"/>
      <c r="MQF31" s="446"/>
      <c r="MQG31" s="446"/>
      <c r="MQH31" s="446"/>
      <c r="MQI31" s="446"/>
      <c r="MQJ31" s="446"/>
      <c r="MQK31" s="446"/>
      <c r="MQL31" s="446"/>
      <c r="MQM31" s="446"/>
      <c r="MQN31" s="446"/>
      <c r="MQO31" s="446"/>
      <c r="MQP31" s="446"/>
      <c r="MQQ31" s="446"/>
      <c r="MQR31" s="446"/>
      <c r="MQS31" s="446"/>
      <c r="MQT31" s="446"/>
      <c r="MQU31" s="446"/>
      <c r="MQV31" s="446"/>
      <c r="MQW31" s="446"/>
      <c r="MQX31" s="446"/>
      <c r="MQY31" s="446"/>
      <c r="MQZ31" s="446"/>
      <c r="MRA31" s="446"/>
      <c r="MRB31" s="446"/>
      <c r="MRC31" s="446"/>
      <c r="MRD31" s="446"/>
      <c r="MRE31" s="446"/>
      <c r="MRF31" s="446"/>
      <c r="MRG31" s="446"/>
      <c r="MRH31" s="446"/>
      <c r="MRI31" s="446"/>
      <c r="MRJ31" s="446"/>
      <c r="MRK31" s="446"/>
      <c r="MRL31" s="446"/>
      <c r="MRM31" s="446"/>
      <c r="MRN31" s="446"/>
      <c r="MRO31" s="446"/>
      <c r="MRP31" s="446"/>
      <c r="MRQ31" s="446"/>
      <c r="MRR31" s="446"/>
      <c r="MRS31" s="446"/>
      <c r="MRT31" s="446"/>
      <c r="MRU31" s="446"/>
      <c r="MRV31" s="446"/>
      <c r="MRW31" s="446"/>
      <c r="MRX31" s="446"/>
      <c r="MRY31" s="446"/>
      <c r="MRZ31" s="446"/>
      <c r="MSA31" s="446"/>
      <c r="MSB31" s="446"/>
      <c r="MSC31" s="446"/>
      <c r="MSD31" s="446"/>
      <c r="MSE31" s="446"/>
      <c r="MSF31" s="446"/>
      <c r="MSG31" s="446"/>
      <c r="MSH31" s="446"/>
      <c r="MSI31" s="446"/>
      <c r="MSJ31" s="446"/>
      <c r="MSK31" s="446"/>
      <c r="MSL31" s="446"/>
      <c r="MSM31" s="446"/>
      <c r="MSN31" s="446"/>
      <c r="MSO31" s="446"/>
      <c r="MSP31" s="446"/>
      <c r="MSQ31" s="446"/>
      <c r="MSR31" s="446"/>
      <c r="MSS31" s="446"/>
      <c r="MST31" s="446"/>
      <c r="MSU31" s="446"/>
      <c r="MSV31" s="446"/>
      <c r="MSW31" s="446"/>
      <c r="MSX31" s="446"/>
      <c r="MSY31" s="446"/>
      <c r="MSZ31" s="446"/>
      <c r="MTA31" s="446"/>
      <c r="MTB31" s="446"/>
      <c r="MTC31" s="446"/>
      <c r="MTD31" s="446"/>
      <c r="MTE31" s="446"/>
      <c r="MTF31" s="446"/>
      <c r="MTG31" s="446"/>
      <c r="MTH31" s="446"/>
      <c r="MTI31" s="446"/>
      <c r="MTJ31" s="446"/>
      <c r="MTK31" s="446"/>
      <c r="MTL31" s="446"/>
      <c r="MTM31" s="446"/>
      <c r="MTN31" s="446"/>
      <c r="MTO31" s="446"/>
      <c r="MTP31" s="446"/>
      <c r="MTQ31" s="446"/>
      <c r="MTR31" s="446"/>
      <c r="MTS31" s="446"/>
      <c r="MTT31" s="446"/>
      <c r="MTU31" s="446"/>
      <c r="MTV31" s="446"/>
      <c r="MTW31" s="446"/>
      <c r="MTX31" s="446"/>
      <c r="MTY31" s="446"/>
      <c r="MTZ31" s="446"/>
      <c r="MUA31" s="446"/>
      <c r="MUB31" s="446"/>
      <c r="MUC31" s="446"/>
      <c r="MUD31" s="446"/>
      <c r="MUE31" s="446"/>
      <c r="MUF31" s="446"/>
      <c r="MUG31" s="446"/>
      <c r="MUH31" s="446"/>
      <c r="MUI31" s="446"/>
      <c r="MUJ31" s="446"/>
      <c r="MUK31" s="446"/>
      <c r="MUL31" s="446"/>
      <c r="MUM31" s="446"/>
      <c r="MUN31" s="446"/>
      <c r="MUO31" s="446"/>
      <c r="MUP31" s="446"/>
      <c r="MUQ31" s="446"/>
      <c r="MUR31" s="446"/>
      <c r="MUS31" s="446"/>
      <c r="MUT31" s="446"/>
      <c r="MUU31" s="446"/>
      <c r="MUV31" s="446"/>
      <c r="MUW31" s="446"/>
      <c r="MUX31" s="446"/>
      <c r="MUY31" s="446"/>
      <c r="MUZ31" s="446"/>
      <c r="MVA31" s="446"/>
      <c r="MVB31" s="446"/>
      <c r="MVC31" s="446"/>
      <c r="MVD31" s="446"/>
      <c r="MVE31" s="446"/>
      <c r="MVF31" s="446"/>
      <c r="MVG31" s="446"/>
      <c r="MVH31" s="446"/>
      <c r="MVI31" s="446"/>
      <c r="MVJ31" s="446"/>
      <c r="MVK31" s="446"/>
      <c r="MVL31" s="446"/>
      <c r="MVM31" s="446"/>
      <c r="MVN31" s="446"/>
      <c r="MVO31" s="446"/>
      <c r="MVP31" s="446"/>
      <c r="MVQ31" s="446"/>
      <c r="MVR31" s="446"/>
      <c r="MVS31" s="446"/>
      <c r="MVT31" s="446"/>
      <c r="MVU31" s="446"/>
      <c r="MVV31" s="446"/>
      <c r="MVW31" s="446"/>
      <c r="MVX31" s="446"/>
      <c r="MVY31" s="446"/>
      <c r="MVZ31" s="446"/>
      <c r="MWA31" s="446"/>
      <c r="MWB31" s="446"/>
      <c r="MWC31" s="446"/>
      <c r="MWD31" s="446"/>
      <c r="MWE31" s="446"/>
      <c r="MWF31" s="446"/>
      <c r="MWG31" s="446"/>
      <c r="MWH31" s="446"/>
      <c r="MWI31" s="446"/>
      <c r="MWJ31" s="446"/>
      <c r="MWK31" s="446"/>
      <c r="MWL31" s="446"/>
      <c r="MWM31" s="446"/>
      <c r="MWN31" s="446"/>
      <c r="MWO31" s="446"/>
      <c r="MWP31" s="446"/>
      <c r="MWQ31" s="446"/>
      <c r="MWR31" s="446"/>
      <c r="MWS31" s="446"/>
      <c r="MWT31" s="446"/>
      <c r="MWU31" s="446"/>
      <c r="MWV31" s="446"/>
      <c r="MWW31" s="446"/>
      <c r="MWX31" s="446"/>
      <c r="MWY31" s="446"/>
      <c r="MWZ31" s="446"/>
      <c r="MXA31" s="446"/>
      <c r="MXB31" s="446"/>
      <c r="MXC31" s="446"/>
      <c r="MXD31" s="446"/>
      <c r="MXE31" s="446"/>
      <c r="MXF31" s="446"/>
      <c r="MXG31" s="446"/>
      <c r="MXH31" s="446"/>
      <c r="MXI31" s="446"/>
      <c r="MXJ31" s="446"/>
      <c r="MXK31" s="446"/>
      <c r="MXL31" s="446"/>
      <c r="MXM31" s="446"/>
      <c r="MXN31" s="446"/>
      <c r="MXO31" s="446"/>
      <c r="MXP31" s="446"/>
      <c r="MXQ31" s="446"/>
      <c r="MXR31" s="446"/>
      <c r="MXS31" s="446"/>
      <c r="MXT31" s="446"/>
      <c r="MXU31" s="446"/>
      <c r="MXV31" s="446"/>
      <c r="MXW31" s="446"/>
      <c r="MXX31" s="446"/>
      <c r="MXY31" s="446"/>
      <c r="MXZ31" s="446"/>
      <c r="MYA31" s="446"/>
      <c r="MYB31" s="446"/>
      <c r="MYC31" s="446"/>
      <c r="MYD31" s="446"/>
      <c r="MYE31" s="446"/>
      <c r="MYF31" s="446"/>
      <c r="MYG31" s="446"/>
      <c r="MYH31" s="446"/>
      <c r="MYI31" s="446"/>
      <c r="MYJ31" s="446"/>
      <c r="MYK31" s="446"/>
      <c r="MYL31" s="446"/>
      <c r="MYM31" s="446"/>
      <c r="MYN31" s="446"/>
      <c r="MYO31" s="446"/>
      <c r="MYP31" s="446"/>
      <c r="MYQ31" s="446"/>
      <c r="MYR31" s="446"/>
      <c r="MYS31" s="446"/>
      <c r="MYT31" s="446"/>
      <c r="MYU31" s="446"/>
      <c r="MYV31" s="446"/>
      <c r="MYW31" s="446"/>
      <c r="MYX31" s="446"/>
      <c r="MYY31" s="446"/>
      <c r="MYZ31" s="446"/>
      <c r="MZA31" s="446"/>
      <c r="MZB31" s="446"/>
      <c r="MZC31" s="446"/>
      <c r="MZD31" s="446"/>
      <c r="MZE31" s="446"/>
      <c r="MZF31" s="446"/>
      <c r="MZG31" s="446"/>
      <c r="MZH31" s="446"/>
      <c r="MZI31" s="446"/>
      <c r="MZJ31" s="446"/>
      <c r="MZK31" s="446"/>
      <c r="MZL31" s="446"/>
      <c r="MZM31" s="446"/>
      <c r="MZN31" s="446"/>
      <c r="MZO31" s="446"/>
      <c r="MZP31" s="446"/>
      <c r="MZQ31" s="446"/>
      <c r="MZR31" s="446"/>
      <c r="MZS31" s="446"/>
      <c r="MZT31" s="446"/>
      <c r="MZU31" s="446"/>
      <c r="MZV31" s="446"/>
      <c r="MZW31" s="446"/>
      <c r="MZX31" s="446"/>
      <c r="MZY31" s="446"/>
      <c r="MZZ31" s="446"/>
      <c r="NAA31" s="446"/>
      <c r="NAB31" s="446"/>
      <c r="NAC31" s="446"/>
      <c r="NAD31" s="446"/>
      <c r="NAE31" s="446"/>
      <c r="NAF31" s="446"/>
      <c r="NAG31" s="446"/>
      <c r="NAH31" s="446"/>
      <c r="NAI31" s="446"/>
      <c r="NAJ31" s="446"/>
      <c r="NAK31" s="446"/>
      <c r="NAL31" s="446"/>
      <c r="NAM31" s="446"/>
      <c r="NAN31" s="446"/>
      <c r="NAO31" s="446"/>
      <c r="NAP31" s="446"/>
      <c r="NAQ31" s="446"/>
      <c r="NAR31" s="446"/>
      <c r="NAS31" s="446"/>
      <c r="NAT31" s="446"/>
      <c r="NAU31" s="446"/>
      <c r="NAV31" s="446"/>
      <c r="NAW31" s="446"/>
      <c r="NAX31" s="446"/>
      <c r="NAY31" s="446"/>
      <c r="NAZ31" s="446"/>
      <c r="NBA31" s="446"/>
      <c r="NBB31" s="446"/>
      <c r="NBC31" s="446"/>
      <c r="NBD31" s="446"/>
      <c r="NBE31" s="446"/>
      <c r="NBF31" s="446"/>
      <c r="NBG31" s="446"/>
      <c r="NBH31" s="446"/>
      <c r="NBI31" s="446"/>
      <c r="NBJ31" s="446"/>
      <c r="NBK31" s="446"/>
      <c r="NBL31" s="446"/>
      <c r="NBM31" s="446"/>
      <c r="NBN31" s="446"/>
      <c r="NBO31" s="446"/>
      <c r="NBP31" s="446"/>
      <c r="NBQ31" s="446"/>
      <c r="NBR31" s="446"/>
      <c r="NBS31" s="446"/>
      <c r="NBT31" s="446"/>
      <c r="NBU31" s="446"/>
      <c r="NBV31" s="446"/>
      <c r="NBW31" s="446"/>
      <c r="NBX31" s="446"/>
      <c r="NBY31" s="446"/>
      <c r="NBZ31" s="446"/>
      <c r="NCA31" s="446"/>
      <c r="NCB31" s="446"/>
      <c r="NCC31" s="446"/>
      <c r="NCD31" s="446"/>
      <c r="NCE31" s="446"/>
      <c r="NCF31" s="446"/>
      <c r="NCG31" s="446"/>
      <c r="NCH31" s="446"/>
      <c r="NCI31" s="446"/>
      <c r="NCJ31" s="446"/>
      <c r="NCK31" s="446"/>
      <c r="NCL31" s="446"/>
      <c r="NCM31" s="446"/>
      <c r="NCN31" s="446"/>
      <c r="NCO31" s="446"/>
      <c r="NCP31" s="446"/>
      <c r="NCQ31" s="446"/>
      <c r="NCR31" s="446"/>
      <c r="NCS31" s="446"/>
      <c r="NCT31" s="446"/>
      <c r="NCU31" s="446"/>
      <c r="NCV31" s="446"/>
      <c r="NCW31" s="446"/>
      <c r="NCX31" s="446"/>
      <c r="NCY31" s="446"/>
      <c r="NCZ31" s="446"/>
      <c r="NDA31" s="446"/>
      <c r="NDB31" s="446"/>
      <c r="NDC31" s="446"/>
      <c r="NDD31" s="446"/>
      <c r="NDE31" s="446"/>
      <c r="NDF31" s="446"/>
      <c r="NDG31" s="446"/>
      <c r="NDH31" s="446"/>
      <c r="NDI31" s="446"/>
      <c r="NDJ31" s="446"/>
      <c r="NDK31" s="446"/>
      <c r="NDL31" s="446"/>
      <c r="NDM31" s="446"/>
      <c r="NDN31" s="446"/>
      <c r="NDO31" s="446"/>
      <c r="NDP31" s="446"/>
      <c r="NDQ31" s="446"/>
      <c r="NDR31" s="446"/>
      <c r="NDS31" s="446"/>
      <c r="NDT31" s="446"/>
      <c r="NDU31" s="446"/>
      <c r="NDV31" s="446"/>
      <c r="NDW31" s="446"/>
      <c r="NDX31" s="446"/>
      <c r="NDY31" s="446"/>
      <c r="NDZ31" s="446"/>
      <c r="NEA31" s="446"/>
      <c r="NEB31" s="446"/>
      <c r="NEC31" s="446"/>
      <c r="NED31" s="446"/>
      <c r="NEE31" s="446"/>
      <c r="NEF31" s="446"/>
      <c r="NEG31" s="446"/>
      <c r="NEH31" s="446"/>
      <c r="NEI31" s="446"/>
      <c r="NEJ31" s="446"/>
      <c r="NEK31" s="446"/>
      <c r="NEL31" s="446"/>
      <c r="NEM31" s="446"/>
      <c r="NEN31" s="446"/>
      <c r="NEO31" s="446"/>
      <c r="NEP31" s="446"/>
      <c r="NEQ31" s="446"/>
      <c r="NER31" s="446"/>
      <c r="NES31" s="446"/>
      <c r="NET31" s="446"/>
      <c r="NEU31" s="446"/>
      <c r="NEV31" s="446"/>
      <c r="NEW31" s="446"/>
      <c r="NEX31" s="446"/>
      <c r="NEY31" s="446"/>
      <c r="NEZ31" s="446"/>
      <c r="NFA31" s="446"/>
      <c r="NFB31" s="446"/>
      <c r="NFC31" s="446"/>
      <c r="NFD31" s="446"/>
      <c r="NFE31" s="446"/>
      <c r="NFF31" s="446"/>
      <c r="NFG31" s="446"/>
      <c r="NFH31" s="446"/>
      <c r="NFI31" s="446"/>
      <c r="NFJ31" s="446"/>
      <c r="NFK31" s="446"/>
      <c r="NFL31" s="446"/>
      <c r="NFM31" s="446"/>
      <c r="NFN31" s="446"/>
      <c r="NFO31" s="446"/>
      <c r="NFP31" s="446"/>
      <c r="NFQ31" s="446"/>
      <c r="NFR31" s="446"/>
      <c r="NFS31" s="446"/>
      <c r="NFT31" s="446"/>
      <c r="NFU31" s="446"/>
      <c r="NFV31" s="446"/>
      <c r="NFW31" s="446"/>
      <c r="NFX31" s="446"/>
      <c r="NFY31" s="446"/>
      <c r="NFZ31" s="446"/>
      <c r="NGA31" s="446"/>
      <c r="NGB31" s="446"/>
      <c r="NGC31" s="446"/>
      <c r="NGD31" s="446"/>
      <c r="NGE31" s="446"/>
      <c r="NGF31" s="446"/>
      <c r="NGG31" s="446"/>
      <c r="NGH31" s="446"/>
      <c r="NGI31" s="446"/>
      <c r="NGJ31" s="446"/>
      <c r="NGK31" s="446"/>
      <c r="NGL31" s="446"/>
      <c r="NGM31" s="446"/>
      <c r="NGN31" s="446"/>
      <c r="NGO31" s="446"/>
      <c r="NGP31" s="446"/>
      <c r="NGQ31" s="446"/>
      <c r="NGR31" s="446"/>
      <c r="NGS31" s="446"/>
      <c r="NGT31" s="446"/>
      <c r="NGU31" s="446"/>
      <c r="NGV31" s="446"/>
      <c r="NGW31" s="446"/>
      <c r="NGX31" s="446"/>
      <c r="NGY31" s="446"/>
      <c r="NGZ31" s="446"/>
      <c r="NHA31" s="446"/>
      <c r="NHB31" s="446"/>
      <c r="NHC31" s="446"/>
      <c r="NHD31" s="446"/>
      <c r="NHE31" s="446"/>
      <c r="NHF31" s="446"/>
      <c r="NHG31" s="446"/>
      <c r="NHH31" s="446"/>
      <c r="NHI31" s="446"/>
      <c r="NHJ31" s="446"/>
      <c r="NHK31" s="446"/>
      <c r="NHL31" s="446"/>
      <c r="NHM31" s="446"/>
      <c r="NHN31" s="446"/>
      <c r="NHO31" s="446"/>
      <c r="NHP31" s="446"/>
      <c r="NHQ31" s="446"/>
      <c r="NHR31" s="446"/>
      <c r="NHS31" s="446"/>
      <c r="NHT31" s="446"/>
      <c r="NHU31" s="446"/>
      <c r="NHV31" s="446"/>
      <c r="NHW31" s="446"/>
      <c r="NHX31" s="446"/>
      <c r="NHY31" s="446"/>
      <c r="NHZ31" s="446"/>
      <c r="NIA31" s="446"/>
      <c r="NIB31" s="446"/>
      <c r="NIC31" s="446"/>
      <c r="NID31" s="446"/>
      <c r="NIE31" s="446"/>
      <c r="NIF31" s="446"/>
      <c r="NIG31" s="446"/>
      <c r="NIH31" s="446"/>
      <c r="NII31" s="446"/>
      <c r="NIJ31" s="446"/>
      <c r="NIK31" s="446"/>
      <c r="NIL31" s="446"/>
      <c r="NIM31" s="446"/>
      <c r="NIN31" s="446"/>
      <c r="NIO31" s="446"/>
      <c r="NIP31" s="446"/>
      <c r="NIQ31" s="446"/>
      <c r="NIR31" s="446"/>
      <c r="NIS31" s="446"/>
      <c r="NIT31" s="446"/>
      <c r="NIU31" s="446"/>
      <c r="NIV31" s="446"/>
      <c r="NIW31" s="446"/>
      <c r="NIX31" s="446"/>
      <c r="NIY31" s="446"/>
      <c r="NIZ31" s="446"/>
      <c r="NJA31" s="446"/>
      <c r="NJB31" s="446"/>
      <c r="NJC31" s="446"/>
      <c r="NJD31" s="446"/>
      <c r="NJE31" s="446"/>
      <c r="NJF31" s="446"/>
      <c r="NJG31" s="446"/>
      <c r="NJH31" s="446"/>
      <c r="NJI31" s="446"/>
      <c r="NJJ31" s="446"/>
      <c r="NJK31" s="446"/>
      <c r="NJL31" s="446"/>
      <c r="NJM31" s="446"/>
      <c r="NJN31" s="446"/>
      <c r="NJO31" s="446"/>
      <c r="NJP31" s="446"/>
      <c r="NJQ31" s="446"/>
      <c r="NJR31" s="446"/>
      <c r="NJS31" s="446"/>
      <c r="NJT31" s="446"/>
      <c r="NJU31" s="446"/>
      <c r="NJV31" s="446"/>
      <c r="NJW31" s="446"/>
      <c r="NJX31" s="446"/>
      <c r="NJY31" s="446"/>
      <c r="NJZ31" s="446"/>
      <c r="NKA31" s="446"/>
      <c r="NKB31" s="446"/>
      <c r="NKC31" s="446"/>
      <c r="NKD31" s="446"/>
      <c r="NKE31" s="446"/>
      <c r="NKF31" s="446"/>
      <c r="NKG31" s="446"/>
      <c r="NKH31" s="446"/>
      <c r="NKI31" s="446"/>
      <c r="NKJ31" s="446"/>
      <c r="NKK31" s="446"/>
      <c r="NKL31" s="446"/>
      <c r="NKM31" s="446"/>
      <c r="NKN31" s="446"/>
      <c r="NKO31" s="446"/>
      <c r="NKP31" s="446"/>
      <c r="NKQ31" s="446"/>
      <c r="NKR31" s="446"/>
      <c r="NKS31" s="446"/>
      <c r="NKT31" s="446"/>
      <c r="NKU31" s="446"/>
      <c r="NKV31" s="446"/>
      <c r="NKW31" s="446"/>
      <c r="NKX31" s="446"/>
      <c r="NKY31" s="446"/>
      <c r="NKZ31" s="446"/>
      <c r="NLA31" s="446"/>
      <c r="NLB31" s="446"/>
      <c r="NLC31" s="446"/>
      <c r="NLD31" s="446"/>
      <c r="NLE31" s="446"/>
      <c r="NLF31" s="446"/>
      <c r="NLG31" s="446"/>
      <c r="NLH31" s="446"/>
      <c r="NLI31" s="446"/>
      <c r="NLJ31" s="446"/>
      <c r="NLK31" s="446"/>
      <c r="NLL31" s="446"/>
      <c r="NLM31" s="446"/>
      <c r="NLN31" s="446"/>
      <c r="NLO31" s="446"/>
      <c r="NLP31" s="446"/>
      <c r="NLQ31" s="446"/>
      <c r="NLR31" s="446"/>
      <c r="NLS31" s="446"/>
      <c r="NLT31" s="446"/>
      <c r="NLU31" s="446"/>
      <c r="NLV31" s="446"/>
      <c r="NLW31" s="446"/>
      <c r="NLX31" s="446"/>
      <c r="NLY31" s="446"/>
      <c r="NLZ31" s="446"/>
      <c r="NMA31" s="446"/>
      <c r="NMB31" s="446"/>
      <c r="NMC31" s="446"/>
      <c r="NMD31" s="446"/>
      <c r="NME31" s="446"/>
      <c r="NMF31" s="446"/>
      <c r="NMG31" s="446"/>
      <c r="NMH31" s="446"/>
      <c r="NMI31" s="446"/>
      <c r="NMJ31" s="446"/>
      <c r="NMK31" s="446"/>
      <c r="NML31" s="446"/>
      <c r="NMM31" s="446"/>
      <c r="NMN31" s="446"/>
      <c r="NMO31" s="446"/>
      <c r="NMP31" s="446"/>
      <c r="NMQ31" s="446"/>
      <c r="NMR31" s="446"/>
      <c r="NMS31" s="446"/>
      <c r="NMT31" s="446"/>
      <c r="NMU31" s="446"/>
      <c r="NMV31" s="446"/>
      <c r="NMW31" s="446"/>
      <c r="NMX31" s="446"/>
      <c r="NMY31" s="446"/>
      <c r="NMZ31" s="446"/>
      <c r="NNA31" s="446"/>
      <c r="NNB31" s="446"/>
      <c r="NNC31" s="446"/>
      <c r="NND31" s="446"/>
      <c r="NNE31" s="446"/>
      <c r="NNF31" s="446"/>
      <c r="NNG31" s="446"/>
      <c r="NNH31" s="446"/>
      <c r="NNI31" s="446"/>
      <c r="NNJ31" s="446"/>
      <c r="NNK31" s="446"/>
      <c r="NNL31" s="446"/>
      <c r="NNM31" s="446"/>
      <c r="NNN31" s="446"/>
      <c r="NNO31" s="446"/>
      <c r="NNP31" s="446"/>
      <c r="NNQ31" s="446"/>
      <c r="NNR31" s="446"/>
      <c r="NNS31" s="446"/>
      <c r="NNT31" s="446"/>
      <c r="NNU31" s="446"/>
      <c r="NNV31" s="446"/>
      <c r="NNW31" s="446"/>
      <c r="NNX31" s="446"/>
      <c r="NNY31" s="446"/>
      <c r="NNZ31" s="446"/>
      <c r="NOA31" s="446"/>
      <c r="NOB31" s="446"/>
      <c r="NOC31" s="446"/>
      <c r="NOD31" s="446"/>
      <c r="NOE31" s="446"/>
      <c r="NOF31" s="446"/>
      <c r="NOG31" s="446"/>
      <c r="NOH31" s="446"/>
      <c r="NOI31" s="446"/>
      <c r="NOJ31" s="446"/>
      <c r="NOK31" s="446"/>
      <c r="NOL31" s="446"/>
      <c r="NOM31" s="446"/>
      <c r="NON31" s="446"/>
      <c r="NOO31" s="446"/>
      <c r="NOP31" s="446"/>
      <c r="NOQ31" s="446"/>
      <c r="NOR31" s="446"/>
      <c r="NOS31" s="446"/>
      <c r="NOT31" s="446"/>
      <c r="NOU31" s="446"/>
      <c r="NOV31" s="446"/>
      <c r="NOW31" s="446"/>
      <c r="NOX31" s="446"/>
      <c r="NOY31" s="446"/>
      <c r="NOZ31" s="446"/>
      <c r="NPA31" s="446"/>
      <c r="NPB31" s="446"/>
      <c r="NPC31" s="446"/>
      <c r="NPD31" s="446"/>
      <c r="NPE31" s="446"/>
      <c r="NPF31" s="446"/>
      <c r="NPG31" s="446"/>
      <c r="NPH31" s="446"/>
      <c r="NPI31" s="446"/>
      <c r="NPJ31" s="446"/>
      <c r="NPK31" s="446"/>
      <c r="NPL31" s="446"/>
      <c r="NPM31" s="446"/>
      <c r="NPN31" s="446"/>
      <c r="NPO31" s="446"/>
      <c r="NPP31" s="446"/>
      <c r="NPQ31" s="446"/>
      <c r="NPR31" s="446"/>
      <c r="NPS31" s="446"/>
      <c r="NPT31" s="446"/>
      <c r="NPU31" s="446"/>
      <c r="NPV31" s="446"/>
      <c r="NPW31" s="446"/>
      <c r="NPX31" s="446"/>
      <c r="NPY31" s="446"/>
      <c r="NPZ31" s="446"/>
      <c r="NQA31" s="446"/>
      <c r="NQB31" s="446"/>
      <c r="NQC31" s="446"/>
      <c r="NQD31" s="446"/>
      <c r="NQE31" s="446"/>
      <c r="NQF31" s="446"/>
      <c r="NQG31" s="446"/>
      <c r="NQH31" s="446"/>
      <c r="NQI31" s="446"/>
      <c r="NQJ31" s="446"/>
      <c r="NQK31" s="446"/>
      <c r="NQL31" s="446"/>
      <c r="NQM31" s="446"/>
      <c r="NQN31" s="446"/>
      <c r="NQO31" s="446"/>
      <c r="NQP31" s="446"/>
      <c r="NQQ31" s="446"/>
      <c r="NQR31" s="446"/>
      <c r="NQS31" s="446"/>
      <c r="NQT31" s="446"/>
      <c r="NQU31" s="446"/>
      <c r="NQV31" s="446"/>
      <c r="NQW31" s="446"/>
      <c r="NQX31" s="446"/>
      <c r="NQY31" s="446"/>
      <c r="NQZ31" s="446"/>
      <c r="NRA31" s="446"/>
      <c r="NRB31" s="446"/>
      <c r="NRC31" s="446"/>
      <c r="NRD31" s="446"/>
      <c r="NRE31" s="446"/>
      <c r="NRF31" s="446"/>
      <c r="NRG31" s="446"/>
      <c r="NRH31" s="446"/>
      <c r="NRI31" s="446"/>
      <c r="NRJ31" s="446"/>
      <c r="NRK31" s="446"/>
      <c r="NRL31" s="446"/>
      <c r="NRM31" s="446"/>
      <c r="NRN31" s="446"/>
      <c r="NRO31" s="446"/>
      <c r="NRP31" s="446"/>
      <c r="NRQ31" s="446"/>
      <c r="NRR31" s="446"/>
      <c r="NRS31" s="446"/>
      <c r="NRT31" s="446"/>
      <c r="NRU31" s="446"/>
      <c r="NRV31" s="446"/>
      <c r="NRW31" s="446"/>
      <c r="NRX31" s="446"/>
      <c r="NRY31" s="446"/>
      <c r="NRZ31" s="446"/>
      <c r="NSA31" s="446"/>
      <c r="NSB31" s="446"/>
      <c r="NSC31" s="446"/>
      <c r="NSD31" s="446"/>
      <c r="NSE31" s="446"/>
      <c r="NSF31" s="446"/>
      <c r="NSG31" s="446"/>
      <c r="NSH31" s="446"/>
      <c r="NSI31" s="446"/>
      <c r="NSJ31" s="446"/>
      <c r="NSK31" s="446"/>
      <c r="NSL31" s="446"/>
      <c r="NSM31" s="446"/>
      <c r="NSN31" s="446"/>
      <c r="NSO31" s="446"/>
      <c r="NSP31" s="446"/>
      <c r="NSQ31" s="446"/>
      <c r="NSR31" s="446"/>
      <c r="NSS31" s="446"/>
      <c r="NST31" s="446"/>
      <c r="NSU31" s="446"/>
      <c r="NSV31" s="446"/>
      <c r="NSW31" s="446"/>
      <c r="NSX31" s="446"/>
      <c r="NSY31" s="446"/>
      <c r="NSZ31" s="446"/>
      <c r="NTA31" s="446"/>
      <c r="NTB31" s="446"/>
      <c r="NTC31" s="446"/>
      <c r="NTD31" s="446"/>
      <c r="NTE31" s="446"/>
      <c r="NTF31" s="446"/>
      <c r="NTG31" s="446"/>
      <c r="NTH31" s="446"/>
      <c r="NTI31" s="446"/>
      <c r="NTJ31" s="446"/>
      <c r="NTK31" s="446"/>
      <c r="NTL31" s="446"/>
      <c r="NTM31" s="446"/>
      <c r="NTN31" s="446"/>
      <c r="NTO31" s="446"/>
      <c r="NTP31" s="446"/>
      <c r="NTQ31" s="446"/>
      <c r="NTR31" s="446"/>
      <c r="NTS31" s="446"/>
      <c r="NTT31" s="446"/>
      <c r="NTU31" s="446"/>
      <c r="NTV31" s="446"/>
      <c r="NTW31" s="446"/>
      <c r="NTX31" s="446"/>
      <c r="NTY31" s="446"/>
      <c r="NTZ31" s="446"/>
      <c r="NUA31" s="446"/>
      <c r="NUB31" s="446"/>
      <c r="NUC31" s="446"/>
      <c r="NUD31" s="446"/>
      <c r="NUE31" s="446"/>
      <c r="NUF31" s="446"/>
      <c r="NUG31" s="446"/>
      <c r="NUH31" s="446"/>
      <c r="NUI31" s="446"/>
      <c r="NUJ31" s="446"/>
      <c r="NUK31" s="446"/>
      <c r="NUL31" s="446"/>
      <c r="NUM31" s="446"/>
      <c r="NUN31" s="446"/>
      <c r="NUO31" s="446"/>
      <c r="NUP31" s="446"/>
      <c r="NUQ31" s="446"/>
      <c r="NUR31" s="446"/>
      <c r="NUS31" s="446"/>
      <c r="NUT31" s="446"/>
      <c r="NUU31" s="446"/>
      <c r="NUV31" s="446"/>
      <c r="NUW31" s="446"/>
      <c r="NUX31" s="446"/>
      <c r="NUY31" s="446"/>
      <c r="NUZ31" s="446"/>
      <c r="NVA31" s="446"/>
      <c r="NVB31" s="446"/>
      <c r="NVC31" s="446"/>
      <c r="NVD31" s="446"/>
      <c r="NVE31" s="446"/>
      <c r="NVF31" s="446"/>
      <c r="NVG31" s="446"/>
      <c r="NVH31" s="446"/>
      <c r="NVI31" s="446"/>
      <c r="NVJ31" s="446"/>
      <c r="NVK31" s="446"/>
      <c r="NVL31" s="446"/>
      <c r="NVM31" s="446"/>
      <c r="NVN31" s="446"/>
      <c r="NVO31" s="446"/>
      <c r="NVP31" s="446"/>
      <c r="NVQ31" s="446"/>
      <c r="NVR31" s="446"/>
      <c r="NVS31" s="446"/>
      <c r="NVT31" s="446"/>
      <c r="NVU31" s="446"/>
      <c r="NVV31" s="446"/>
      <c r="NVW31" s="446"/>
      <c r="NVX31" s="446"/>
      <c r="NVY31" s="446"/>
      <c r="NVZ31" s="446"/>
      <c r="NWA31" s="446"/>
      <c r="NWB31" s="446"/>
      <c r="NWC31" s="446"/>
      <c r="NWD31" s="446"/>
      <c r="NWE31" s="446"/>
      <c r="NWF31" s="446"/>
      <c r="NWG31" s="446"/>
      <c r="NWH31" s="446"/>
      <c r="NWI31" s="446"/>
      <c r="NWJ31" s="446"/>
      <c r="NWK31" s="446"/>
      <c r="NWL31" s="446"/>
      <c r="NWM31" s="446"/>
      <c r="NWN31" s="446"/>
      <c r="NWO31" s="446"/>
      <c r="NWP31" s="446"/>
      <c r="NWQ31" s="446"/>
      <c r="NWR31" s="446"/>
      <c r="NWS31" s="446"/>
      <c r="NWT31" s="446"/>
      <c r="NWU31" s="446"/>
      <c r="NWV31" s="446"/>
      <c r="NWW31" s="446"/>
      <c r="NWX31" s="446"/>
      <c r="NWY31" s="446"/>
      <c r="NWZ31" s="446"/>
      <c r="NXA31" s="446"/>
      <c r="NXB31" s="446"/>
      <c r="NXC31" s="446"/>
      <c r="NXD31" s="446"/>
      <c r="NXE31" s="446"/>
      <c r="NXF31" s="446"/>
      <c r="NXG31" s="446"/>
      <c r="NXH31" s="446"/>
      <c r="NXI31" s="446"/>
      <c r="NXJ31" s="446"/>
      <c r="NXK31" s="446"/>
      <c r="NXL31" s="446"/>
      <c r="NXM31" s="446"/>
      <c r="NXN31" s="446"/>
      <c r="NXO31" s="446"/>
      <c r="NXP31" s="446"/>
      <c r="NXQ31" s="446"/>
      <c r="NXR31" s="446"/>
      <c r="NXS31" s="446"/>
      <c r="NXT31" s="446"/>
      <c r="NXU31" s="446"/>
      <c r="NXV31" s="446"/>
      <c r="NXW31" s="446"/>
      <c r="NXX31" s="446"/>
      <c r="NXY31" s="446"/>
      <c r="NXZ31" s="446"/>
      <c r="NYA31" s="446"/>
      <c r="NYB31" s="446"/>
      <c r="NYC31" s="446"/>
      <c r="NYD31" s="446"/>
      <c r="NYE31" s="446"/>
      <c r="NYF31" s="446"/>
      <c r="NYG31" s="446"/>
      <c r="NYH31" s="446"/>
      <c r="NYI31" s="446"/>
      <c r="NYJ31" s="446"/>
      <c r="NYK31" s="446"/>
      <c r="NYL31" s="446"/>
      <c r="NYM31" s="446"/>
      <c r="NYN31" s="446"/>
      <c r="NYO31" s="446"/>
      <c r="NYP31" s="446"/>
      <c r="NYQ31" s="446"/>
      <c r="NYR31" s="446"/>
      <c r="NYS31" s="446"/>
      <c r="NYT31" s="446"/>
      <c r="NYU31" s="446"/>
      <c r="NYV31" s="446"/>
      <c r="NYW31" s="446"/>
      <c r="NYX31" s="446"/>
      <c r="NYY31" s="446"/>
      <c r="NYZ31" s="446"/>
      <c r="NZA31" s="446"/>
      <c r="NZB31" s="446"/>
      <c r="NZC31" s="446"/>
      <c r="NZD31" s="446"/>
      <c r="NZE31" s="446"/>
      <c r="NZF31" s="446"/>
      <c r="NZG31" s="446"/>
      <c r="NZH31" s="446"/>
      <c r="NZI31" s="446"/>
      <c r="NZJ31" s="446"/>
      <c r="NZK31" s="446"/>
      <c r="NZL31" s="446"/>
      <c r="NZM31" s="446"/>
      <c r="NZN31" s="446"/>
      <c r="NZO31" s="446"/>
      <c r="NZP31" s="446"/>
      <c r="NZQ31" s="446"/>
      <c r="NZR31" s="446"/>
      <c r="NZS31" s="446"/>
      <c r="NZT31" s="446"/>
      <c r="NZU31" s="446"/>
      <c r="NZV31" s="446"/>
      <c r="NZW31" s="446"/>
      <c r="NZX31" s="446"/>
      <c r="NZY31" s="446"/>
      <c r="NZZ31" s="446"/>
      <c r="OAA31" s="446"/>
      <c r="OAB31" s="446"/>
      <c r="OAC31" s="446"/>
      <c r="OAD31" s="446"/>
      <c r="OAE31" s="446"/>
      <c r="OAF31" s="446"/>
      <c r="OAG31" s="446"/>
      <c r="OAH31" s="446"/>
      <c r="OAI31" s="446"/>
      <c r="OAJ31" s="446"/>
      <c r="OAK31" s="446"/>
      <c r="OAL31" s="446"/>
      <c r="OAM31" s="446"/>
      <c r="OAN31" s="446"/>
      <c r="OAO31" s="446"/>
      <c r="OAP31" s="446"/>
      <c r="OAQ31" s="446"/>
      <c r="OAR31" s="446"/>
      <c r="OAS31" s="446"/>
      <c r="OAT31" s="446"/>
      <c r="OAU31" s="446"/>
      <c r="OAV31" s="446"/>
      <c r="OAW31" s="446"/>
      <c r="OAX31" s="446"/>
      <c r="OAY31" s="446"/>
      <c r="OAZ31" s="446"/>
      <c r="OBA31" s="446"/>
      <c r="OBB31" s="446"/>
      <c r="OBC31" s="446"/>
      <c r="OBD31" s="446"/>
      <c r="OBE31" s="446"/>
      <c r="OBF31" s="446"/>
      <c r="OBG31" s="446"/>
      <c r="OBH31" s="446"/>
      <c r="OBI31" s="446"/>
      <c r="OBJ31" s="446"/>
      <c r="OBK31" s="446"/>
      <c r="OBL31" s="446"/>
      <c r="OBM31" s="446"/>
      <c r="OBN31" s="446"/>
      <c r="OBO31" s="446"/>
      <c r="OBP31" s="446"/>
      <c r="OBQ31" s="446"/>
      <c r="OBR31" s="446"/>
      <c r="OBS31" s="446"/>
      <c r="OBT31" s="446"/>
      <c r="OBU31" s="446"/>
      <c r="OBV31" s="446"/>
      <c r="OBW31" s="446"/>
      <c r="OBX31" s="446"/>
      <c r="OBY31" s="446"/>
      <c r="OBZ31" s="446"/>
      <c r="OCA31" s="446"/>
      <c r="OCB31" s="446"/>
      <c r="OCC31" s="446"/>
      <c r="OCD31" s="446"/>
      <c r="OCE31" s="446"/>
      <c r="OCF31" s="446"/>
      <c r="OCG31" s="446"/>
      <c r="OCH31" s="446"/>
      <c r="OCI31" s="446"/>
      <c r="OCJ31" s="446"/>
      <c r="OCK31" s="446"/>
      <c r="OCL31" s="446"/>
      <c r="OCM31" s="446"/>
      <c r="OCN31" s="446"/>
      <c r="OCO31" s="446"/>
      <c r="OCP31" s="446"/>
      <c r="OCQ31" s="446"/>
      <c r="OCR31" s="446"/>
      <c r="OCS31" s="446"/>
      <c r="OCT31" s="446"/>
      <c r="OCU31" s="446"/>
      <c r="OCV31" s="446"/>
      <c r="OCW31" s="446"/>
      <c r="OCX31" s="446"/>
      <c r="OCY31" s="446"/>
      <c r="OCZ31" s="446"/>
      <c r="ODA31" s="446"/>
      <c r="ODB31" s="446"/>
      <c r="ODC31" s="446"/>
      <c r="ODD31" s="446"/>
      <c r="ODE31" s="446"/>
      <c r="ODF31" s="446"/>
      <c r="ODG31" s="446"/>
      <c r="ODH31" s="446"/>
      <c r="ODI31" s="446"/>
      <c r="ODJ31" s="446"/>
      <c r="ODK31" s="446"/>
      <c r="ODL31" s="446"/>
      <c r="ODM31" s="446"/>
      <c r="ODN31" s="446"/>
      <c r="ODO31" s="446"/>
      <c r="ODP31" s="446"/>
      <c r="ODQ31" s="446"/>
      <c r="ODR31" s="446"/>
      <c r="ODS31" s="446"/>
      <c r="ODT31" s="446"/>
      <c r="ODU31" s="446"/>
      <c r="ODV31" s="446"/>
      <c r="ODW31" s="446"/>
      <c r="ODX31" s="446"/>
      <c r="ODY31" s="446"/>
      <c r="ODZ31" s="446"/>
      <c r="OEA31" s="446"/>
      <c r="OEB31" s="446"/>
      <c r="OEC31" s="446"/>
      <c r="OED31" s="446"/>
      <c r="OEE31" s="446"/>
      <c r="OEF31" s="446"/>
      <c r="OEG31" s="446"/>
      <c r="OEH31" s="446"/>
      <c r="OEI31" s="446"/>
      <c r="OEJ31" s="446"/>
      <c r="OEK31" s="446"/>
      <c r="OEL31" s="446"/>
      <c r="OEM31" s="446"/>
      <c r="OEN31" s="446"/>
      <c r="OEO31" s="446"/>
      <c r="OEP31" s="446"/>
      <c r="OEQ31" s="446"/>
      <c r="OER31" s="446"/>
      <c r="OES31" s="446"/>
      <c r="OET31" s="446"/>
      <c r="OEU31" s="446"/>
      <c r="OEV31" s="446"/>
      <c r="OEW31" s="446"/>
      <c r="OEX31" s="446"/>
      <c r="OEY31" s="446"/>
      <c r="OEZ31" s="446"/>
      <c r="OFA31" s="446"/>
      <c r="OFB31" s="446"/>
      <c r="OFC31" s="446"/>
      <c r="OFD31" s="446"/>
      <c r="OFE31" s="446"/>
      <c r="OFF31" s="446"/>
      <c r="OFG31" s="446"/>
      <c r="OFH31" s="446"/>
      <c r="OFI31" s="446"/>
      <c r="OFJ31" s="446"/>
      <c r="OFK31" s="446"/>
      <c r="OFL31" s="446"/>
      <c r="OFM31" s="446"/>
      <c r="OFN31" s="446"/>
      <c r="OFO31" s="446"/>
      <c r="OFP31" s="446"/>
      <c r="OFQ31" s="446"/>
      <c r="OFR31" s="446"/>
      <c r="OFS31" s="446"/>
      <c r="OFT31" s="446"/>
      <c r="OFU31" s="446"/>
      <c r="OFV31" s="446"/>
      <c r="OFW31" s="446"/>
      <c r="OFX31" s="446"/>
      <c r="OFY31" s="446"/>
      <c r="OFZ31" s="446"/>
      <c r="OGA31" s="446"/>
      <c r="OGB31" s="446"/>
      <c r="OGC31" s="446"/>
      <c r="OGD31" s="446"/>
      <c r="OGE31" s="446"/>
      <c r="OGF31" s="446"/>
      <c r="OGG31" s="446"/>
      <c r="OGH31" s="446"/>
      <c r="OGI31" s="446"/>
      <c r="OGJ31" s="446"/>
      <c r="OGK31" s="446"/>
      <c r="OGL31" s="446"/>
      <c r="OGM31" s="446"/>
      <c r="OGN31" s="446"/>
      <c r="OGO31" s="446"/>
      <c r="OGP31" s="446"/>
      <c r="OGQ31" s="446"/>
      <c r="OGR31" s="446"/>
      <c r="OGS31" s="446"/>
      <c r="OGT31" s="446"/>
      <c r="OGU31" s="446"/>
      <c r="OGV31" s="446"/>
      <c r="OGW31" s="446"/>
      <c r="OGX31" s="446"/>
      <c r="OGY31" s="446"/>
      <c r="OGZ31" s="446"/>
      <c r="OHA31" s="446"/>
      <c r="OHB31" s="446"/>
      <c r="OHC31" s="446"/>
      <c r="OHD31" s="446"/>
      <c r="OHE31" s="446"/>
      <c r="OHF31" s="446"/>
      <c r="OHG31" s="446"/>
      <c r="OHH31" s="446"/>
      <c r="OHI31" s="446"/>
      <c r="OHJ31" s="446"/>
      <c r="OHK31" s="446"/>
      <c r="OHL31" s="446"/>
      <c r="OHM31" s="446"/>
      <c r="OHN31" s="446"/>
      <c r="OHO31" s="446"/>
      <c r="OHP31" s="446"/>
      <c r="OHQ31" s="446"/>
      <c r="OHR31" s="446"/>
      <c r="OHS31" s="446"/>
      <c r="OHT31" s="446"/>
      <c r="OHU31" s="446"/>
      <c r="OHV31" s="446"/>
      <c r="OHW31" s="446"/>
      <c r="OHX31" s="446"/>
      <c r="OHY31" s="446"/>
      <c r="OHZ31" s="446"/>
      <c r="OIA31" s="446"/>
      <c r="OIB31" s="446"/>
      <c r="OIC31" s="446"/>
      <c r="OID31" s="446"/>
      <c r="OIE31" s="446"/>
      <c r="OIF31" s="446"/>
      <c r="OIG31" s="446"/>
      <c r="OIH31" s="446"/>
      <c r="OII31" s="446"/>
      <c r="OIJ31" s="446"/>
      <c r="OIK31" s="446"/>
      <c r="OIL31" s="446"/>
      <c r="OIM31" s="446"/>
      <c r="OIN31" s="446"/>
      <c r="OIO31" s="446"/>
      <c r="OIP31" s="446"/>
      <c r="OIQ31" s="446"/>
      <c r="OIR31" s="446"/>
      <c r="OIS31" s="446"/>
      <c r="OIT31" s="446"/>
      <c r="OIU31" s="446"/>
      <c r="OIV31" s="446"/>
      <c r="OIW31" s="446"/>
      <c r="OIX31" s="446"/>
      <c r="OIY31" s="446"/>
      <c r="OIZ31" s="446"/>
      <c r="OJA31" s="446"/>
      <c r="OJB31" s="446"/>
      <c r="OJC31" s="446"/>
      <c r="OJD31" s="446"/>
      <c r="OJE31" s="446"/>
      <c r="OJF31" s="446"/>
      <c r="OJG31" s="446"/>
      <c r="OJH31" s="446"/>
      <c r="OJI31" s="446"/>
      <c r="OJJ31" s="446"/>
      <c r="OJK31" s="446"/>
      <c r="OJL31" s="446"/>
      <c r="OJM31" s="446"/>
      <c r="OJN31" s="446"/>
      <c r="OJO31" s="446"/>
      <c r="OJP31" s="446"/>
      <c r="OJQ31" s="446"/>
      <c r="OJR31" s="446"/>
      <c r="OJS31" s="446"/>
      <c r="OJT31" s="446"/>
      <c r="OJU31" s="446"/>
      <c r="OJV31" s="446"/>
      <c r="OJW31" s="446"/>
      <c r="OJX31" s="446"/>
      <c r="OJY31" s="446"/>
      <c r="OJZ31" s="446"/>
      <c r="OKA31" s="446"/>
      <c r="OKB31" s="446"/>
      <c r="OKC31" s="446"/>
      <c r="OKD31" s="446"/>
      <c r="OKE31" s="446"/>
      <c r="OKF31" s="446"/>
      <c r="OKG31" s="446"/>
      <c r="OKH31" s="446"/>
      <c r="OKI31" s="446"/>
      <c r="OKJ31" s="446"/>
      <c r="OKK31" s="446"/>
      <c r="OKL31" s="446"/>
      <c r="OKM31" s="446"/>
      <c r="OKN31" s="446"/>
      <c r="OKO31" s="446"/>
      <c r="OKP31" s="446"/>
      <c r="OKQ31" s="446"/>
      <c r="OKR31" s="446"/>
      <c r="OKS31" s="446"/>
      <c r="OKT31" s="446"/>
      <c r="OKU31" s="446"/>
      <c r="OKV31" s="446"/>
      <c r="OKW31" s="446"/>
      <c r="OKX31" s="446"/>
      <c r="OKY31" s="446"/>
      <c r="OKZ31" s="446"/>
      <c r="OLA31" s="446"/>
      <c r="OLB31" s="446"/>
      <c r="OLC31" s="446"/>
      <c r="OLD31" s="446"/>
      <c r="OLE31" s="446"/>
      <c r="OLF31" s="446"/>
      <c r="OLG31" s="446"/>
      <c r="OLH31" s="446"/>
      <c r="OLI31" s="446"/>
      <c r="OLJ31" s="446"/>
      <c r="OLK31" s="446"/>
      <c r="OLL31" s="446"/>
      <c r="OLM31" s="446"/>
      <c r="OLN31" s="446"/>
      <c r="OLO31" s="446"/>
      <c r="OLP31" s="446"/>
      <c r="OLQ31" s="446"/>
      <c r="OLR31" s="446"/>
      <c r="OLS31" s="446"/>
      <c r="OLT31" s="446"/>
      <c r="OLU31" s="446"/>
      <c r="OLV31" s="446"/>
      <c r="OLW31" s="446"/>
      <c r="OLX31" s="446"/>
      <c r="OLY31" s="446"/>
      <c r="OLZ31" s="446"/>
      <c r="OMA31" s="446"/>
      <c r="OMB31" s="446"/>
      <c r="OMC31" s="446"/>
      <c r="OMD31" s="446"/>
      <c r="OME31" s="446"/>
      <c r="OMF31" s="446"/>
      <c r="OMG31" s="446"/>
      <c r="OMH31" s="446"/>
      <c r="OMI31" s="446"/>
      <c r="OMJ31" s="446"/>
      <c r="OMK31" s="446"/>
      <c r="OML31" s="446"/>
      <c r="OMM31" s="446"/>
      <c r="OMN31" s="446"/>
      <c r="OMO31" s="446"/>
      <c r="OMP31" s="446"/>
      <c r="OMQ31" s="446"/>
      <c r="OMR31" s="446"/>
      <c r="OMS31" s="446"/>
      <c r="OMT31" s="446"/>
      <c r="OMU31" s="446"/>
      <c r="OMV31" s="446"/>
      <c r="OMW31" s="446"/>
      <c r="OMX31" s="446"/>
      <c r="OMY31" s="446"/>
      <c r="OMZ31" s="446"/>
      <c r="ONA31" s="446"/>
      <c r="ONB31" s="446"/>
      <c r="ONC31" s="446"/>
      <c r="OND31" s="446"/>
      <c r="ONE31" s="446"/>
      <c r="ONF31" s="446"/>
      <c r="ONG31" s="446"/>
      <c r="ONH31" s="446"/>
      <c r="ONI31" s="446"/>
      <c r="ONJ31" s="446"/>
      <c r="ONK31" s="446"/>
      <c r="ONL31" s="446"/>
      <c r="ONM31" s="446"/>
      <c r="ONN31" s="446"/>
      <c r="ONO31" s="446"/>
      <c r="ONP31" s="446"/>
      <c r="ONQ31" s="446"/>
      <c r="ONR31" s="446"/>
      <c r="ONS31" s="446"/>
      <c r="ONT31" s="446"/>
      <c r="ONU31" s="446"/>
      <c r="ONV31" s="446"/>
      <c r="ONW31" s="446"/>
      <c r="ONX31" s="446"/>
      <c r="ONY31" s="446"/>
      <c r="ONZ31" s="446"/>
      <c r="OOA31" s="446"/>
      <c r="OOB31" s="446"/>
      <c r="OOC31" s="446"/>
      <c r="OOD31" s="446"/>
      <c r="OOE31" s="446"/>
      <c r="OOF31" s="446"/>
      <c r="OOG31" s="446"/>
      <c r="OOH31" s="446"/>
      <c r="OOI31" s="446"/>
      <c r="OOJ31" s="446"/>
      <c r="OOK31" s="446"/>
      <c r="OOL31" s="446"/>
      <c r="OOM31" s="446"/>
      <c r="OON31" s="446"/>
      <c r="OOO31" s="446"/>
      <c r="OOP31" s="446"/>
      <c r="OOQ31" s="446"/>
      <c r="OOR31" s="446"/>
      <c r="OOS31" s="446"/>
      <c r="OOT31" s="446"/>
      <c r="OOU31" s="446"/>
      <c r="OOV31" s="446"/>
      <c r="OOW31" s="446"/>
      <c r="OOX31" s="446"/>
      <c r="OOY31" s="446"/>
      <c r="OOZ31" s="446"/>
      <c r="OPA31" s="446"/>
      <c r="OPB31" s="446"/>
      <c r="OPC31" s="446"/>
      <c r="OPD31" s="446"/>
      <c r="OPE31" s="446"/>
      <c r="OPF31" s="446"/>
      <c r="OPG31" s="446"/>
      <c r="OPH31" s="446"/>
      <c r="OPI31" s="446"/>
      <c r="OPJ31" s="446"/>
      <c r="OPK31" s="446"/>
      <c r="OPL31" s="446"/>
      <c r="OPM31" s="446"/>
      <c r="OPN31" s="446"/>
      <c r="OPO31" s="446"/>
      <c r="OPP31" s="446"/>
      <c r="OPQ31" s="446"/>
      <c r="OPR31" s="446"/>
      <c r="OPS31" s="446"/>
      <c r="OPT31" s="446"/>
      <c r="OPU31" s="446"/>
      <c r="OPV31" s="446"/>
      <c r="OPW31" s="446"/>
      <c r="OPX31" s="446"/>
      <c r="OPY31" s="446"/>
      <c r="OPZ31" s="446"/>
      <c r="OQA31" s="446"/>
      <c r="OQB31" s="446"/>
      <c r="OQC31" s="446"/>
      <c r="OQD31" s="446"/>
      <c r="OQE31" s="446"/>
      <c r="OQF31" s="446"/>
      <c r="OQG31" s="446"/>
      <c r="OQH31" s="446"/>
      <c r="OQI31" s="446"/>
      <c r="OQJ31" s="446"/>
      <c r="OQK31" s="446"/>
      <c r="OQL31" s="446"/>
      <c r="OQM31" s="446"/>
      <c r="OQN31" s="446"/>
      <c r="OQO31" s="446"/>
      <c r="OQP31" s="446"/>
      <c r="OQQ31" s="446"/>
      <c r="OQR31" s="446"/>
      <c r="OQS31" s="446"/>
      <c r="OQT31" s="446"/>
      <c r="OQU31" s="446"/>
      <c r="OQV31" s="446"/>
      <c r="OQW31" s="446"/>
      <c r="OQX31" s="446"/>
      <c r="OQY31" s="446"/>
      <c r="OQZ31" s="446"/>
      <c r="ORA31" s="446"/>
      <c r="ORB31" s="446"/>
      <c r="ORC31" s="446"/>
      <c r="ORD31" s="446"/>
      <c r="ORE31" s="446"/>
      <c r="ORF31" s="446"/>
      <c r="ORG31" s="446"/>
      <c r="ORH31" s="446"/>
      <c r="ORI31" s="446"/>
      <c r="ORJ31" s="446"/>
      <c r="ORK31" s="446"/>
      <c r="ORL31" s="446"/>
      <c r="ORM31" s="446"/>
      <c r="ORN31" s="446"/>
      <c r="ORO31" s="446"/>
      <c r="ORP31" s="446"/>
      <c r="ORQ31" s="446"/>
      <c r="ORR31" s="446"/>
      <c r="ORS31" s="446"/>
      <c r="ORT31" s="446"/>
      <c r="ORU31" s="446"/>
      <c r="ORV31" s="446"/>
      <c r="ORW31" s="446"/>
      <c r="ORX31" s="446"/>
      <c r="ORY31" s="446"/>
      <c r="ORZ31" s="446"/>
      <c r="OSA31" s="446"/>
      <c r="OSB31" s="446"/>
      <c r="OSC31" s="446"/>
      <c r="OSD31" s="446"/>
      <c r="OSE31" s="446"/>
      <c r="OSF31" s="446"/>
      <c r="OSG31" s="446"/>
      <c r="OSH31" s="446"/>
      <c r="OSI31" s="446"/>
      <c r="OSJ31" s="446"/>
      <c r="OSK31" s="446"/>
      <c r="OSL31" s="446"/>
      <c r="OSM31" s="446"/>
      <c r="OSN31" s="446"/>
      <c r="OSO31" s="446"/>
      <c r="OSP31" s="446"/>
      <c r="OSQ31" s="446"/>
      <c r="OSR31" s="446"/>
      <c r="OSS31" s="446"/>
      <c r="OST31" s="446"/>
      <c r="OSU31" s="446"/>
      <c r="OSV31" s="446"/>
      <c r="OSW31" s="446"/>
      <c r="OSX31" s="446"/>
      <c r="OSY31" s="446"/>
      <c r="OSZ31" s="446"/>
      <c r="OTA31" s="446"/>
      <c r="OTB31" s="446"/>
      <c r="OTC31" s="446"/>
      <c r="OTD31" s="446"/>
      <c r="OTE31" s="446"/>
      <c r="OTF31" s="446"/>
      <c r="OTG31" s="446"/>
      <c r="OTH31" s="446"/>
      <c r="OTI31" s="446"/>
      <c r="OTJ31" s="446"/>
      <c r="OTK31" s="446"/>
      <c r="OTL31" s="446"/>
      <c r="OTM31" s="446"/>
      <c r="OTN31" s="446"/>
      <c r="OTO31" s="446"/>
      <c r="OTP31" s="446"/>
      <c r="OTQ31" s="446"/>
      <c r="OTR31" s="446"/>
      <c r="OTS31" s="446"/>
      <c r="OTT31" s="446"/>
      <c r="OTU31" s="446"/>
      <c r="OTV31" s="446"/>
      <c r="OTW31" s="446"/>
      <c r="OTX31" s="446"/>
      <c r="OTY31" s="446"/>
      <c r="OTZ31" s="446"/>
      <c r="OUA31" s="446"/>
      <c r="OUB31" s="446"/>
      <c r="OUC31" s="446"/>
      <c r="OUD31" s="446"/>
      <c r="OUE31" s="446"/>
      <c r="OUF31" s="446"/>
      <c r="OUG31" s="446"/>
      <c r="OUH31" s="446"/>
      <c r="OUI31" s="446"/>
      <c r="OUJ31" s="446"/>
      <c r="OUK31" s="446"/>
      <c r="OUL31" s="446"/>
      <c r="OUM31" s="446"/>
      <c r="OUN31" s="446"/>
      <c r="OUO31" s="446"/>
      <c r="OUP31" s="446"/>
      <c r="OUQ31" s="446"/>
      <c r="OUR31" s="446"/>
      <c r="OUS31" s="446"/>
      <c r="OUT31" s="446"/>
      <c r="OUU31" s="446"/>
      <c r="OUV31" s="446"/>
      <c r="OUW31" s="446"/>
      <c r="OUX31" s="446"/>
      <c r="OUY31" s="446"/>
      <c r="OUZ31" s="446"/>
      <c r="OVA31" s="446"/>
      <c r="OVB31" s="446"/>
      <c r="OVC31" s="446"/>
      <c r="OVD31" s="446"/>
      <c r="OVE31" s="446"/>
      <c r="OVF31" s="446"/>
      <c r="OVG31" s="446"/>
      <c r="OVH31" s="446"/>
      <c r="OVI31" s="446"/>
      <c r="OVJ31" s="446"/>
      <c r="OVK31" s="446"/>
      <c r="OVL31" s="446"/>
      <c r="OVM31" s="446"/>
      <c r="OVN31" s="446"/>
      <c r="OVO31" s="446"/>
      <c r="OVP31" s="446"/>
      <c r="OVQ31" s="446"/>
      <c r="OVR31" s="446"/>
      <c r="OVS31" s="446"/>
      <c r="OVT31" s="446"/>
      <c r="OVU31" s="446"/>
      <c r="OVV31" s="446"/>
      <c r="OVW31" s="446"/>
      <c r="OVX31" s="446"/>
      <c r="OVY31" s="446"/>
      <c r="OVZ31" s="446"/>
      <c r="OWA31" s="446"/>
      <c r="OWB31" s="446"/>
      <c r="OWC31" s="446"/>
      <c r="OWD31" s="446"/>
      <c r="OWE31" s="446"/>
      <c r="OWF31" s="446"/>
      <c r="OWG31" s="446"/>
      <c r="OWH31" s="446"/>
      <c r="OWI31" s="446"/>
      <c r="OWJ31" s="446"/>
      <c r="OWK31" s="446"/>
      <c r="OWL31" s="446"/>
      <c r="OWM31" s="446"/>
      <c r="OWN31" s="446"/>
      <c r="OWO31" s="446"/>
      <c r="OWP31" s="446"/>
      <c r="OWQ31" s="446"/>
      <c r="OWR31" s="446"/>
      <c r="OWS31" s="446"/>
      <c r="OWT31" s="446"/>
      <c r="OWU31" s="446"/>
      <c r="OWV31" s="446"/>
      <c r="OWW31" s="446"/>
      <c r="OWX31" s="446"/>
      <c r="OWY31" s="446"/>
      <c r="OWZ31" s="446"/>
      <c r="OXA31" s="446"/>
      <c r="OXB31" s="446"/>
      <c r="OXC31" s="446"/>
      <c r="OXD31" s="446"/>
      <c r="OXE31" s="446"/>
      <c r="OXF31" s="446"/>
      <c r="OXG31" s="446"/>
      <c r="OXH31" s="446"/>
      <c r="OXI31" s="446"/>
      <c r="OXJ31" s="446"/>
      <c r="OXK31" s="446"/>
      <c r="OXL31" s="446"/>
      <c r="OXM31" s="446"/>
      <c r="OXN31" s="446"/>
      <c r="OXO31" s="446"/>
      <c r="OXP31" s="446"/>
      <c r="OXQ31" s="446"/>
      <c r="OXR31" s="446"/>
      <c r="OXS31" s="446"/>
      <c r="OXT31" s="446"/>
      <c r="OXU31" s="446"/>
      <c r="OXV31" s="446"/>
      <c r="OXW31" s="446"/>
      <c r="OXX31" s="446"/>
      <c r="OXY31" s="446"/>
      <c r="OXZ31" s="446"/>
      <c r="OYA31" s="446"/>
      <c r="OYB31" s="446"/>
      <c r="OYC31" s="446"/>
      <c r="OYD31" s="446"/>
      <c r="OYE31" s="446"/>
      <c r="OYF31" s="446"/>
      <c r="OYG31" s="446"/>
      <c r="OYH31" s="446"/>
      <c r="OYI31" s="446"/>
      <c r="OYJ31" s="446"/>
      <c r="OYK31" s="446"/>
      <c r="OYL31" s="446"/>
      <c r="OYM31" s="446"/>
      <c r="OYN31" s="446"/>
      <c r="OYO31" s="446"/>
      <c r="OYP31" s="446"/>
      <c r="OYQ31" s="446"/>
      <c r="OYR31" s="446"/>
      <c r="OYS31" s="446"/>
      <c r="OYT31" s="446"/>
      <c r="OYU31" s="446"/>
      <c r="OYV31" s="446"/>
      <c r="OYW31" s="446"/>
      <c r="OYX31" s="446"/>
      <c r="OYY31" s="446"/>
      <c r="OYZ31" s="446"/>
      <c r="OZA31" s="446"/>
      <c r="OZB31" s="446"/>
      <c r="OZC31" s="446"/>
      <c r="OZD31" s="446"/>
      <c r="OZE31" s="446"/>
      <c r="OZF31" s="446"/>
      <c r="OZG31" s="446"/>
      <c r="OZH31" s="446"/>
      <c r="OZI31" s="446"/>
      <c r="OZJ31" s="446"/>
      <c r="OZK31" s="446"/>
      <c r="OZL31" s="446"/>
      <c r="OZM31" s="446"/>
      <c r="OZN31" s="446"/>
      <c r="OZO31" s="446"/>
      <c r="OZP31" s="446"/>
      <c r="OZQ31" s="446"/>
      <c r="OZR31" s="446"/>
      <c r="OZS31" s="446"/>
      <c r="OZT31" s="446"/>
      <c r="OZU31" s="446"/>
      <c r="OZV31" s="446"/>
      <c r="OZW31" s="446"/>
      <c r="OZX31" s="446"/>
      <c r="OZY31" s="446"/>
      <c r="OZZ31" s="446"/>
      <c r="PAA31" s="446"/>
      <c r="PAB31" s="446"/>
      <c r="PAC31" s="446"/>
      <c r="PAD31" s="446"/>
      <c r="PAE31" s="446"/>
      <c r="PAF31" s="446"/>
      <c r="PAG31" s="446"/>
      <c r="PAH31" s="446"/>
      <c r="PAI31" s="446"/>
      <c r="PAJ31" s="446"/>
      <c r="PAK31" s="446"/>
      <c r="PAL31" s="446"/>
      <c r="PAM31" s="446"/>
      <c r="PAN31" s="446"/>
      <c r="PAO31" s="446"/>
      <c r="PAP31" s="446"/>
      <c r="PAQ31" s="446"/>
      <c r="PAR31" s="446"/>
      <c r="PAS31" s="446"/>
      <c r="PAT31" s="446"/>
      <c r="PAU31" s="446"/>
      <c r="PAV31" s="446"/>
      <c r="PAW31" s="446"/>
      <c r="PAX31" s="446"/>
      <c r="PAY31" s="446"/>
      <c r="PAZ31" s="446"/>
      <c r="PBA31" s="446"/>
      <c r="PBB31" s="446"/>
      <c r="PBC31" s="446"/>
      <c r="PBD31" s="446"/>
      <c r="PBE31" s="446"/>
      <c r="PBF31" s="446"/>
      <c r="PBG31" s="446"/>
      <c r="PBH31" s="446"/>
      <c r="PBI31" s="446"/>
      <c r="PBJ31" s="446"/>
      <c r="PBK31" s="446"/>
      <c r="PBL31" s="446"/>
      <c r="PBM31" s="446"/>
      <c r="PBN31" s="446"/>
      <c r="PBO31" s="446"/>
      <c r="PBP31" s="446"/>
      <c r="PBQ31" s="446"/>
      <c r="PBR31" s="446"/>
      <c r="PBS31" s="446"/>
      <c r="PBT31" s="446"/>
      <c r="PBU31" s="446"/>
      <c r="PBV31" s="446"/>
      <c r="PBW31" s="446"/>
      <c r="PBX31" s="446"/>
      <c r="PBY31" s="446"/>
      <c r="PBZ31" s="446"/>
      <c r="PCA31" s="446"/>
      <c r="PCB31" s="446"/>
      <c r="PCC31" s="446"/>
      <c r="PCD31" s="446"/>
      <c r="PCE31" s="446"/>
      <c r="PCF31" s="446"/>
      <c r="PCG31" s="446"/>
      <c r="PCH31" s="446"/>
      <c r="PCI31" s="446"/>
      <c r="PCJ31" s="446"/>
      <c r="PCK31" s="446"/>
      <c r="PCL31" s="446"/>
      <c r="PCM31" s="446"/>
      <c r="PCN31" s="446"/>
      <c r="PCO31" s="446"/>
      <c r="PCP31" s="446"/>
      <c r="PCQ31" s="446"/>
      <c r="PCR31" s="446"/>
      <c r="PCS31" s="446"/>
      <c r="PCT31" s="446"/>
      <c r="PCU31" s="446"/>
      <c r="PCV31" s="446"/>
      <c r="PCW31" s="446"/>
      <c r="PCX31" s="446"/>
      <c r="PCY31" s="446"/>
      <c r="PCZ31" s="446"/>
      <c r="PDA31" s="446"/>
      <c r="PDB31" s="446"/>
      <c r="PDC31" s="446"/>
      <c r="PDD31" s="446"/>
      <c r="PDE31" s="446"/>
      <c r="PDF31" s="446"/>
      <c r="PDG31" s="446"/>
      <c r="PDH31" s="446"/>
      <c r="PDI31" s="446"/>
      <c r="PDJ31" s="446"/>
      <c r="PDK31" s="446"/>
      <c r="PDL31" s="446"/>
      <c r="PDM31" s="446"/>
      <c r="PDN31" s="446"/>
      <c r="PDO31" s="446"/>
      <c r="PDP31" s="446"/>
      <c r="PDQ31" s="446"/>
      <c r="PDR31" s="446"/>
      <c r="PDS31" s="446"/>
      <c r="PDT31" s="446"/>
      <c r="PDU31" s="446"/>
      <c r="PDV31" s="446"/>
      <c r="PDW31" s="446"/>
      <c r="PDX31" s="446"/>
      <c r="PDY31" s="446"/>
      <c r="PDZ31" s="446"/>
      <c r="PEA31" s="446"/>
      <c r="PEB31" s="446"/>
      <c r="PEC31" s="446"/>
      <c r="PED31" s="446"/>
      <c r="PEE31" s="446"/>
      <c r="PEF31" s="446"/>
      <c r="PEG31" s="446"/>
      <c r="PEH31" s="446"/>
      <c r="PEI31" s="446"/>
      <c r="PEJ31" s="446"/>
      <c r="PEK31" s="446"/>
      <c r="PEL31" s="446"/>
      <c r="PEM31" s="446"/>
      <c r="PEN31" s="446"/>
      <c r="PEO31" s="446"/>
      <c r="PEP31" s="446"/>
      <c r="PEQ31" s="446"/>
      <c r="PER31" s="446"/>
      <c r="PES31" s="446"/>
      <c r="PET31" s="446"/>
      <c r="PEU31" s="446"/>
      <c r="PEV31" s="446"/>
      <c r="PEW31" s="446"/>
      <c r="PEX31" s="446"/>
      <c r="PEY31" s="446"/>
      <c r="PEZ31" s="446"/>
      <c r="PFA31" s="446"/>
      <c r="PFB31" s="446"/>
      <c r="PFC31" s="446"/>
      <c r="PFD31" s="446"/>
      <c r="PFE31" s="446"/>
      <c r="PFF31" s="446"/>
      <c r="PFG31" s="446"/>
      <c r="PFH31" s="446"/>
      <c r="PFI31" s="446"/>
      <c r="PFJ31" s="446"/>
      <c r="PFK31" s="446"/>
      <c r="PFL31" s="446"/>
      <c r="PFM31" s="446"/>
      <c r="PFN31" s="446"/>
      <c r="PFO31" s="446"/>
      <c r="PFP31" s="446"/>
      <c r="PFQ31" s="446"/>
      <c r="PFR31" s="446"/>
      <c r="PFS31" s="446"/>
      <c r="PFT31" s="446"/>
      <c r="PFU31" s="446"/>
      <c r="PFV31" s="446"/>
      <c r="PFW31" s="446"/>
      <c r="PFX31" s="446"/>
      <c r="PFY31" s="446"/>
      <c r="PFZ31" s="446"/>
      <c r="PGA31" s="446"/>
      <c r="PGB31" s="446"/>
      <c r="PGC31" s="446"/>
      <c r="PGD31" s="446"/>
      <c r="PGE31" s="446"/>
      <c r="PGF31" s="446"/>
      <c r="PGG31" s="446"/>
      <c r="PGH31" s="446"/>
      <c r="PGI31" s="446"/>
      <c r="PGJ31" s="446"/>
      <c r="PGK31" s="446"/>
      <c r="PGL31" s="446"/>
      <c r="PGM31" s="446"/>
      <c r="PGN31" s="446"/>
      <c r="PGO31" s="446"/>
      <c r="PGP31" s="446"/>
      <c r="PGQ31" s="446"/>
      <c r="PGR31" s="446"/>
      <c r="PGS31" s="446"/>
      <c r="PGT31" s="446"/>
      <c r="PGU31" s="446"/>
      <c r="PGV31" s="446"/>
      <c r="PGW31" s="446"/>
      <c r="PGX31" s="446"/>
      <c r="PGY31" s="446"/>
      <c r="PGZ31" s="446"/>
      <c r="PHA31" s="446"/>
      <c r="PHB31" s="446"/>
      <c r="PHC31" s="446"/>
      <c r="PHD31" s="446"/>
      <c r="PHE31" s="446"/>
      <c r="PHF31" s="446"/>
      <c r="PHG31" s="446"/>
      <c r="PHH31" s="446"/>
      <c r="PHI31" s="446"/>
      <c r="PHJ31" s="446"/>
      <c r="PHK31" s="446"/>
      <c r="PHL31" s="446"/>
      <c r="PHM31" s="446"/>
      <c r="PHN31" s="446"/>
      <c r="PHO31" s="446"/>
      <c r="PHP31" s="446"/>
      <c r="PHQ31" s="446"/>
      <c r="PHR31" s="446"/>
      <c r="PHS31" s="446"/>
      <c r="PHT31" s="446"/>
      <c r="PHU31" s="446"/>
      <c r="PHV31" s="446"/>
      <c r="PHW31" s="446"/>
      <c r="PHX31" s="446"/>
      <c r="PHY31" s="446"/>
      <c r="PHZ31" s="446"/>
      <c r="PIA31" s="446"/>
      <c r="PIB31" s="446"/>
      <c r="PIC31" s="446"/>
      <c r="PID31" s="446"/>
      <c r="PIE31" s="446"/>
      <c r="PIF31" s="446"/>
      <c r="PIG31" s="446"/>
      <c r="PIH31" s="446"/>
      <c r="PII31" s="446"/>
      <c r="PIJ31" s="446"/>
      <c r="PIK31" s="446"/>
      <c r="PIL31" s="446"/>
      <c r="PIM31" s="446"/>
      <c r="PIN31" s="446"/>
      <c r="PIO31" s="446"/>
      <c r="PIP31" s="446"/>
      <c r="PIQ31" s="446"/>
      <c r="PIR31" s="446"/>
      <c r="PIS31" s="446"/>
      <c r="PIT31" s="446"/>
      <c r="PIU31" s="446"/>
      <c r="PIV31" s="446"/>
      <c r="PIW31" s="446"/>
      <c r="PIX31" s="446"/>
      <c r="PIY31" s="446"/>
      <c r="PIZ31" s="446"/>
      <c r="PJA31" s="446"/>
      <c r="PJB31" s="446"/>
      <c r="PJC31" s="446"/>
      <c r="PJD31" s="446"/>
      <c r="PJE31" s="446"/>
      <c r="PJF31" s="446"/>
      <c r="PJG31" s="446"/>
      <c r="PJH31" s="446"/>
      <c r="PJI31" s="446"/>
      <c r="PJJ31" s="446"/>
      <c r="PJK31" s="446"/>
      <c r="PJL31" s="446"/>
      <c r="PJM31" s="446"/>
      <c r="PJN31" s="446"/>
      <c r="PJO31" s="446"/>
      <c r="PJP31" s="446"/>
      <c r="PJQ31" s="446"/>
      <c r="PJR31" s="446"/>
      <c r="PJS31" s="446"/>
      <c r="PJT31" s="446"/>
      <c r="PJU31" s="446"/>
      <c r="PJV31" s="446"/>
      <c r="PJW31" s="446"/>
      <c r="PJX31" s="446"/>
      <c r="PJY31" s="446"/>
      <c r="PJZ31" s="446"/>
      <c r="PKA31" s="446"/>
      <c r="PKB31" s="446"/>
      <c r="PKC31" s="446"/>
      <c r="PKD31" s="446"/>
      <c r="PKE31" s="446"/>
      <c r="PKF31" s="446"/>
      <c r="PKG31" s="446"/>
      <c r="PKH31" s="446"/>
      <c r="PKI31" s="446"/>
      <c r="PKJ31" s="446"/>
      <c r="PKK31" s="446"/>
      <c r="PKL31" s="446"/>
      <c r="PKM31" s="446"/>
      <c r="PKN31" s="446"/>
      <c r="PKO31" s="446"/>
      <c r="PKP31" s="446"/>
      <c r="PKQ31" s="446"/>
      <c r="PKR31" s="446"/>
      <c r="PKS31" s="446"/>
      <c r="PKT31" s="446"/>
      <c r="PKU31" s="446"/>
      <c r="PKV31" s="446"/>
      <c r="PKW31" s="446"/>
      <c r="PKX31" s="446"/>
      <c r="PKY31" s="446"/>
      <c r="PKZ31" s="446"/>
      <c r="PLA31" s="446"/>
      <c r="PLB31" s="446"/>
      <c r="PLC31" s="446"/>
      <c r="PLD31" s="446"/>
      <c r="PLE31" s="446"/>
      <c r="PLF31" s="446"/>
      <c r="PLG31" s="446"/>
      <c r="PLH31" s="446"/>
      <c r="PLI31" s="446"/>
      <c r="PLJ31" s="446"/>
      <c r="PLK31" s="446"/>
      <c r="PLL31" s="446"/>
      <c r="PLM31" s="446"/>
      <c r="PLN31" s="446"/>
      <c r="PLO31" s="446"/>
      <c r="PLP31" s="446"/>
      <c r="PLQ31" s="446"/>
      <c r="PLR31" s="446"/>
      <c r="PLS31" s="446"/>
      <c r="PLT31" s="446"/>
      <c r="PLU31" s="446"/>
      <c r="PLV31" s="446"/>
      <c r="PLW31" s="446"/>
      <c r="PLX31" s="446"/>
      <c r="PLY31" s="446"/>
      <c r="PLZ31" s="446"/>
      <c r="PMA31" s="446"/>
      <c r="PMB31" s="446"/>
      <c r="PMC31" s="446"/>
      <c r="PMD31" s="446"/>
      <c r="PME31" s="446"/>
      <c r="PMF31" s="446"/>
      <c r="PMG31" s="446"/>
      <c r="PMH31" s="446"/>
      <c r="PMI31" s="446"/>
      <c r="PMJ31" s="446"/>
      <c r="PMK31" s="446"/>
      <c r="PML31" s="446"/>
      <c r="PMM31" s="446"/>
      <c r="PMN31" s="446"/>
      <c r="PMO31" s="446"/>
      <c r="PMP31" s="446"/>
      <c r="PMQ31" s="446"/>
      <c r="PMR31" s="446"/>
      <c r="PMS31" s="446"/>
      <c r="PMT31" s="446"/>
      <c r="PMU31" s="446"/>
      <c r="PMV31" s="446"/>
      <c r="PMW31" s="446"/>
      <c r="PMX31" s="446"/>
      <c r="PMY31" s="446"/>
      <c r="PMZ31" s="446"/>
      <c r="PNA31" s="446"/>
      <c r="PNB31" s="446"/>
      <c r="PNC31" s="446"/>
      <c r="PND31" s="446"/>
      <c r="PNE31" s="446"/>
      <c r="PNF31" s="446"/>
      <c r="PNG31" s="446"/>
      <c r="PNH31" s="446"/>
      <c r="PNI31" s="446"/>
      <c r="PNJ31" s="446"/>
      <c r="PNK31" s="446"/>
      <c r="PNL31" s="446"/>
      <c r="PNM31" s="446"/>
      <c r="PNN31" s="446"/>
      <c r="PNO31" s="446"/>
      <c r="PNP31" s="446"/>
      <c r="PNQ31" s="446"/>
      <c r="PNR31" s="446"/>
      <c r="PNS31" s="446"/>
      <c r="PNT31" s="446"/>
      <c r="PNU31" s="446"/>
      <c r="PNV31" s="446"/>
      <c r="PNW31" s="446"/>
      <c r="PNX31" s="446"/>
      <c r="PNY31" s="446"/>
      <c r="PNZ31" s="446"/>
      <c r="POA31" s="446"/>
      <c r="POB31" s="446"/>
      <c r="POC31" s="446"/>
      <c r="POD31" s="446"/>
      <c r="POE31" s="446"/>
      <c r="POF31" s="446"/>
      <c r="POG31" s="446"/>
      <c r="POH31" s="446"/>
      <c r="POI31" s="446"/>
      <c r="POJ31" s="446"/>
      <c r="POK31" s="446"/>
      <c r="POL31" s="446"/>
      <c r="POM31" s="446"/>
      <c r="PON31" s="446"/>
      <c r="POO31" s="446"/>
      <c r="POP31" s="446"/>
      <c r="POQ31" s="446"/>
      <c r="POR31" s="446"/>
      <c r="POS31" s="446"/>
      <c r="POT31" s="446"/>
      <c r="POU31" s="446"/>
      <c r="POV31" s="446"/>
      <c r="POW31" s="446"/>
      <c r="POX31" s="446"/>
      <c r="POY31" s="446"/>
      <c r="POZ31" s="446"/>
      <c r="PPA31" s="446"/>
      <c r="PPB31" s="446"/>
      <c r="PPC31" s="446"/>
      <c r="PPD31" s="446"/>
      <c r="PPE31" s="446"/>
      <c r="PPF31" s="446"/>
      <c r="PPG31" s="446"/>
      <c r="PPH31" s="446"/>
      <c r="PPI31" s="446"/>
      <c r="PPJ31" s="446"/>
      <c r="PPK31" s="446"/>
      <c r="PPL31" s="446"/>
      <c r="PPM31" s="446"/>
      <c r="PPN31" s="446"/>
      <c r="PPO31" s="446"/>
      <c r="PPP31" s="446"/>
      <c r="PPQ31" s="446"/>
      <c r="PPR31" s="446"/>
      <c r="PPS31" s="446"/>
      <c r="PPT31" s="446"/>
      <c r="PPU31" s="446"/>
      <c r="PPV31" s="446"/>
      <c r="PPW31" s="446"/>
      <c r="PPX31" s="446"/>
      <c r="PPY31" s="446"/>
      <c r="PPZ31" s="446"/>
      <c r="PQA31" s="446"/>
      <c r="PQB31" s="446"/>
      <c r="PQC31" s="446"/>
      <c r="PQD31" s="446"/>
      <c r="PQE31" s="446"/>
      <c r="PQF31" s="446"/>
      <c r="PQG31" s="446"/>
      <c r="PQH31" s="446"/>
      <c r="PQI31" s="446"/>
      <c r="PQJ31" s="446"/>
      <c r="PQK31" s="446"/>
      <c r="PQL31" s="446"/>
      <c r="PQM31" s="446"/>
      <c r="PQN31" s="446"/>
      <c r="PQO31" s="446"/>
      <c r="PQP31" s="446"/>
      <c r="PQQ31" s="446"/>
      <c r="PQR31" s="446"/>
      <c r="PQS31" s="446"/>
      <c r="PQT31" s="446"/>
      <c r="PQU31" s="446"/>
      <c r="PQV31" s="446"/>
      <c r="PQW31" s="446"/>
      <c r="PQX31" s="446"/>
      <c r="PQY31" s="446"/>
      <c r="PQZ31" s="446"/>
      <c r="PRA31" s="446"/>
      <c r="PRB31" s="446"/>
      <c r="PRC31" s="446"/>
      <c r="PRD31" s="446"/>
      <c r="PRE31" s="446"/>
      <c r="PRF31" s="446"/>
      <c r="PRG31" s="446"/>
      <c r="PRH31" s="446"/>
      <c r="PRI31" s="446"/>
      <c r="PRJ31" s="446"/>
      <c r="PRK31" s="446"/>
      <c r="PRL31" s="446"/>
      <c r="PRM31" s="446"/>
      <c r="PRN31" s="446"/>
      <c r="PRO31" s="446"/>
      <c r="PRP31" s="446"/>
      <c r="PRQ31" s="446"/>
      <c r="PRR31" s="446"/>
      <c r="PRS31" s="446"/>
      <c r="PRT31" s="446"/>
      <c r="PRU31" s="446"/>
      <c r="PRV31" s="446"/>
      <c r="PRW31" s="446"/>
      <c r="PRX31" s="446"/>
      <c r="PRY31" s="446"/>
      <c r="PRZ31" s="446"/>
      <c r="PSA31" s="446"/>
      <c r="PSB31" s="446"/>
      <c r="PSC31" s="446"/>
      <c r="PSD31" s="446"/>
      <c r="PSE31" s="446"/>
      <c r="PSF31" s="446"/>
      <c r="PSG31" s="446"/>
      <c r="PSH31" s="446"/>
      <c r="PSI31" s="446"/>
      <c r="PSJ31" s="446"/>
      <c r="PSK31" s="446"/>
      <c r="PSL31" s="446"/>
      <c r="PSM31" s="446"/>
      <c r="PSN31" s="446"/>
      <c r="PSO31" s="446"/>
      <c r="PSP31" s="446"/>
      <c r="PSQ31" s="446"/>
      <c r="PSR31" s="446"/>
      <c r="PSS31" s="446"/>
      <c r="PST31" s="446"/>
      <c r="PSU31" s="446"/>
      <c r="PSV31" s="446"/>
      <c r="PSW31" s="446"/>
      <c r="PSX31" s="446"/>
      <c r="PSY31" s="446"/>
      <c r="PSZ31" s="446"/>
      <c r="PTA31" s="446"/>
      <c r="PTB31" s="446"/>
      <c r="PTC31" s="446"/>
      <c r="PTD31" s="446"/>
      <c r="PTE31" s="446"/>
      <c r="PTF31" s="446"/>
      <c r="PTG31" s="446"/>
      <c r="PTH31" s="446"/>
      <c r="PTI31" s="446"/>
      <c r="PTJ31" s="446"/>
      <c r="PTK31" s="446"/>
      <c r="PTL31" s="446"/>
      <c r="PTM31" s="446"/>
      <c r="PTN31" s="446"/>
      <c r="PTO31" s="446"/>
      <c r="PTP31" s="446"/>
      <c r="PTQ31" s="446"/>
      <c r="PTR31" s="446"/>
      <c r="PTS31" s="446"/>
      <c r="PTT31" s="446"/>
      <c r="PTU31" s="446"/>
      <c r="PTV31" s="446"/>
      <c r="PTW31" s="446"/>
      <c r="PTX31" s="446"/>
      <c r="PTY31" s="446"/>
      <c r="PTZ31" s="446"/>
      <c r="PUA31" s="446"/>
      <c r="PUB31" s="446"/>
      <c r="PUC31" s="446"/>
      <c r="PUD31" s="446"/>
      <c r="PUE31" s="446"/>
      <c r="PUF31" s="446"/>
      <c r="PUG31" s="446"/>
      <c r="PUH31" s="446"/>
      <c r="PUI31" s="446"/>
      <c r="PUJ31" s="446"/>
      <c r="PUK31" s="446"/>
      <c r="PUL31" s="446"/>
      <c r="PUM31" s="446"/>
      <c r="PUN31" s="446"/>
      <c r="PUO31" s="446"/>
      <c r="PUP31" s="446"/>
      <c r="PUQ31" s="446"/>
      <c r="PUR31" s="446"/>
      <c r="PUS31" s="446"/>
      <c r="PUT31" s="446"/>
      <c r="PUU31" s="446"/>
      <c r="PUV31" s="446"/>
      <c r="PUW31" s="446"/>
      <c r="PUX31" s="446"/>
      <c r="PUY31" s="446"/>
      <c r="PUZ31" s="446"/>
      <c r="PVA31" s="446"/>
      <c r="PVB31" s="446"/>
      <c r="PVC31" s="446"/>
      <c r="PVD31" s="446"/>
      <c r="PVE31" s="446"/>
      <c r="PVF31" s="446"/>
      <c r="PVG31" s="446"/>
      <c r="PVH31" s="446"/>
      <c r="PVI31" s="446"/>
      <c r="PVJ31" s="446"/>
      <c r="PVK31" s="446"/>
      <c r="PVL31" s="446"/>
      <c r="PVM31" s="446"/>
      <c r="PVN31" s="446"/>
      <c r="PVO31" s="446"/>
      <c r="PVP31" s="446"/>
      <c r="PVQ31" s="446"/>
      <c r="PVR31" s="446"/>
      <c r="PVS31" s="446"/>
      <c r="PVT31" s="446"/>
      <c r="PVU31" s="446"/>
      <c r="PVV31" s="446"/>
      <c r="PVW31" s="446"/>
      <c r="PVX31" s="446"/>
      <c r="PVY31" s="446"/>
      <c r="PVZ31" s="446"/>
      <c r="PWA31" s="446"/>
      <c r="PWB31" s="446"/>
      <c r="PWC31" s="446"/>
      <c r="PWD31" s="446"/>
      <c r="PWE31" s="446"/>
      <c r="PWF31" s="446"/>
      <c r="PWG31" s="446"/>
      <c r="PWH31" s="446"/>
      <c r="PWI31" s="446"/>
      <c r="PWJ31" s="446"/>
      <c r="PWK31" s="446"/>
      <c r="PWL31" s="446"/>
      <c r="PWM31" s="446"/>
      <c r="PWN31" s="446"/>
      <c r="PWO31" s="446"/>
      <c r="PWP31" s="446"/>
      <c r="PWQ31" s="446"/>
      <c r="PWR31" s="446"/>
      <c r="PWS31" s="446"/>
      <c r="PWT31" s="446"/>
      <c r="PWU31" s="446"/>
      <c r="PWV31" s="446"/>
      <c r="PWW31" s="446"/>
      <c r="PWX31" s="446"/>
      <c r="PWY31" s="446"/>
      <c r="PWZ31" s="446"/>
      <c r="PXA31" s="446"/>
      <c r="PXB31" s="446"/>
      <c r="PXC31" s="446"/>
      <c r="PXD31" s="446"/>
      <c r="PXE31" s="446"/>
      <c r="PXF31" s="446"/>
      <c r="PXG31" s="446"/>
      <c r="PXH31" s="446"/>
      <c r="PXI31" s="446"/>
      <c r="PXJ31" s="446"/>
      <c r="PXK31" s="446"/>
      <c r="PXL31" s="446"/>
      <c r="PXM31" s="446"/>
      <c r="PXN31" s="446"/>
      <c r="PXO31" s="446"/>
      <c r="PXP31" s="446"/>
      <c r="PXQ31" s="446"/>
      <c r="PXR31" s="446"/>
      <c r="PXS31" s="446"/>
      <c r="PXT31" s="446"/>
      <c r="PXU31" s="446"/>
      <c r="PXV31" s="446"/>
      <c r="PXW31" s="446"/>
      <c r="PXX31" s="446"/>
      <c r="PXY31" s="446"/>
      <c r="PXZ31" s="446"/>
      <c r="PYA31" s="446"/>
      <c r="PYB31" s="446"/>
      <c r="PYC31" s="446"/>
      <c r="PYD31" s="446"/>
      <c r="PYE31" s="446"/>
      <c r="PYF31" s="446"/>
      <c r="PYG31" s="446"/>
      <c r="PYH31" s="446"/>
      <c r="PYI31" s="446"/>
      <c r="PYJ31" s="446"/>
      <c r="PYK31" s="446"/>
      <c r="PYL31" s="446"/>
      <c r="PYM31" s="446"/>
      <c r="PYN31" s="446"/>
      <c r="PYO31" s="446"/>
      <c r="PYP31" s="446"/>
      <c r="PYQ31" s="446"/>
      <c r="PYR31" s="446"/>
      <c r="PYS31" s="446"/>
      <c r="PYT31" s="446"/>
      <c r="PYU31" s="446"/>
      <c r="PYV31" s="446"/>
      <c r="PYW31" s="446"/>
      <c r="PYX31" s="446"/>
      <c r="PYY31" s="446"/>
      <c r="PYZ31" s="446"/>
      <c r="PZA31" s="446"/>
      <c r="PZB31" s="446"/>
      <c r="PZC31" s="446"/>
      <c r="PZD31" s="446"/>
      <c r="PZE31" s="446"/>
      <c r="PZF31" s="446"/>
      <c r="PZG31" s="446"/>
      <c r="PZH31" s="446"/>
      <c r="PZI31" s="446"/>
      <c r="PZJ31" s="446"/>
      <c r="PZK31" s="446"/>
      <c r="PZL31" s="446"/>
      <c r="PZM31" s="446"/>
      <c r="PZN31" s="446"/>
      <c r="PZO31" s="446"/>
      <c r="PZP31" s="446"/>
      <c r="PZQ31" s="446"/>
      <c r="PZR31" s="446"/>
      <c r="PZS31" s="446"/>
      <c r="PZT31" s="446"/>
      <c r="PZU31" s="446"/>
      <c r="PZV31" s="446"/>
      <c r="PZW31" s="446"/>
      <c r="PZX31" s="446"/>
      <c r="PZY31" s="446"/>
      <c r="PZZ31" s="446"/>
      <c r="QAA31" s="446"/>
      <c r="QAB31" s="446"/>
      <c r="QAC31" s="446"/>
      <c r="QAD31" s="446"/>
      <c r="QAE31" s="446"/>
      <c r="QAF31" s="446"/>
      <c r="QAG31" s="446"/>
      <c r="QAH31" s="446"/>
      <c r="QAI31" s="446"/>
      <c r="QAJ31" s="446"/>
      <c r="QAK31" s="446"/>
      <c r="QAL31" s="446"/>
      <c r="QAM31" s="446"/>
      <c r="QAN31" s="446"/>
      <c r="QAO31" s="446"/>
      <c r="QAP31" s="446"/>
      <c r="QAQ31" s="446"/>
      <c r="QAR31" s="446"/>
      <c r="QAS31" s="446"/>
      <c r="QAT31" s="446"/>
      <c r="QAU31" s="446"/>
      <c r="QAV31" s="446"/>
      <c r="QAW31" s="446"/>
      <c r="QAX31" s="446"/>
      <c r="QAY31" s="446"/>
      <c r="QAZ31" s="446"/>
      <c r="QBA31" s="446"/>
      <c r="QBB31" s="446"/>
      <c r="QBC31" s="446"/>
      <c r="QBD31" s="446"/>
      <c r="QBE31" s="446"/>
      <c r="QBF31" s="446"/>
      <c r="QBG31" s="446"/>
      <c r="QBH31" s="446"/>
      <c r="QBI31" s="446"/>
      <c r="QBJ31" s="446"/>
      <c r="QBK31" s="446"/>
      <c r="QBL31" s="446"/>
      <c r="QBM31" s="446"/>
      <c r="QBN31" s="446"/>
      <c r="QBO31" s="446"/>
      <c r="QBP31" s="446"/>
      <c r="QBQ31" s="446"/>
      <c r="QBR31" s="446"/>
      <c r="QBS31" s="446"/>
      <c r="QBT31" s="446"/>
      <c r="QBU31" s="446"/>
      <c r="QBV31" s="446"/>
      <c r="QBW31" s="446"/>
      <c r="QBX31" s="446"/>
      <c r="QBY31" s="446"/>
      <c r="QBZ31" s="446"/>
      <c r="QCA31" s="446"/>
      <c r="QCB31" s="446"/>
      <c r="QCC31" s="446"/>
      <c r="QCD31" s="446"/>
      <c r="QCE31" s="446"/>
      <c r="QCF31" s="446"/>
      <c r="QCG31" s="446"/>
      <c r="QCH31" s="446"/>
      <c r="QCI31" s="446"/>
      <c r="QCJ31" s="446"/>
      <c r="QCK31" s="446"/>
      <c r="QCL31" s="446"/>
      <c r="QCM31" s="446"/>
      <c r="QCN31" s="446"/>
      <c r="QCO31" s="446"/>
      <c r="QCP31" s="446"/>
      <c r="QCQ31" s="446"/>
      <c r="QCR31" s="446"/>
      <c r="QCS31" s="446"/>
      <c r="QCT31" s="446"/>
      <c r="QCU31" s="446"/>
      <c r="QCV31" s="446"/>
      <c r="QCW31" s="446"/>
      <c r="QCX31" s="446"/>
      <c r="QCY31" s="446"/>
      <c r="QCZ31" s="446"/>
      <c r="QDA31" s="446"/>
      <c r="QDB31" s="446"/>
      <c r="QDC31" s="446"/>
      <c r="QDD31" s="446"/>
      <c r="QDE31" s="446"/>
      <c r="QDF31" s="446"/>
      <c r="QDG31" s="446"/>
      <c r="QDH31" s="446"/>
      <c r="QDI31" s="446"/>
      <c r="QDJ31" s="446"/>
      <c r="QDK31" s="446"/>
      <c r="QDL31" s="446"/>
      <c r="QDM31" s="446"/>
      <c r="QDN31" s="446"/>
      <c r="QDO31" s="446"/>
      <c r="QDP31" s="446"/>
      <c r="QDQ31" s="446"/>
      <c r="QDR31" s="446"/>
      <c r="QDS31" s="446"/>
      <c r="QDT31" s="446"/>
      <c r="QDU31" s="446"/>
      <c r="QDV31" s="446"/>
      <c r="QDW31" s="446"/>
      <c r="QDX31" s="446"/>
      <c r="QDY31" s="446"/>
      <c r="QDZ31" s="446"/>
      <c r="QEA31" s="446"/>
      <c r="QEB31" s="446"/>
      <c r="QEC31" s="446"/>
      <c r="QED31" s="446"/>
      <c r="QEE31" s="446"/>
      <c r="QEF31" s="446"/>
      <c r="QEG31" s="446"/>
      <c r="QEH31" s="446"/>
      <c r="QEI31" s="446"/>
      <c r="QEJ31" s="446"/>
      <c r="QEK31" s="446"/>
      <c r="QEL31" s="446"/>
      <c r="QEM31" s="446"/>
      <c r="QEN31" s="446"/>
      <c r="QEO31" s="446"/>
      <c r="QEP31" s="446"/>
      <c r="QEQ31" s="446"/>
      <c r="QER31" s="446"/>
      <c r="QES31" s="446"/>
      <c r="QET31" s="446"/>
      <c r="QEU31" s="446"/>
      <c r="QEV31" s="446"/>
      <c r="QEW31" s="446"/>
      <c r="QEX31" s="446"/>
      <c r="QEY31" s="446"/>
      <c r="QEZ31" s="446"/>
      <c r="QFA31" s="446"/>
      <c r="QFB31" s="446"/>
      <c r="QFC31" s="446"/>
      <c r="QFD31" s="446"/>
      <c r="QFE31" s="446"/>
      <c r="QFF31" s="446"/>
      <c r="QFG31" s="446"/>
      <c r="QFH31" s="446"/>
      <c r="QFI31" s="446"/>
      <c r="QFJ31" s="446"/>
      <c r="QFK31" s="446"/>
      <c r="QFL31" s="446"/>
      <c r="QFM31" s="446"/>
      <c r="QFN31" s="446"/>
      <c r="QFO31" s="446"/>
      <c r="QFP31" s="446"/>
      <c r="QFQ31" s="446"/>
      <c r="QFR31" s="446"/>
      <c r="QFS31" s="446"/>
      <c r="QFT31" s="446"/>
      <c r="QFU31" s="446"/>
      <c r="QFV31" s="446"/>
      <c r="QFW31" s="446"/>
      <c r="QFX31" s="446"/>
      <c r="QFY31" s="446"/>
      <c r="QFZ31" s="446"/>
      <c r="QGA31" s="446"/>
      <c r="QGB31" s="446"/>
      <c r="QGC31" s="446"/>
      <c r="QGD31" s="446"/>
      <c r="QGE31" s="446"/>
      <c r="QGF31" s="446"/>
      <c r="QGG31" s="446"/>
      <c r="QGH31" s="446"/>
      <c r="QGI31" s="446"/>
      <c r="QGJ31" s="446"/>
      <c r="QGK31" s="446"/>
      <c r="QGL31" s="446"/>
      <c r="QGM31" s="446"/>
      <c r="QGN31" s="446"/>
      <c r="QGO31" s="446"/>
      <c r="QGP31" s="446"/>
      <c r="QGQ31" s="446"/>
      <c r="QGR31" s="446"/>
      <c r="QGS31" s="446"/>
      <c r="QGT31" s="446"/>
      <c r="QGU31" s="446"/>
      <c r="QGV31" s="446"/>
      <c r="QGW31" s="446"/>
      <c r="QGX31" s="446"/>
      <c r="QGY31" s="446"/>
      <c r="QGZ31" s="446"/>
      <c r="QHA31" s="446"/>
      <c r="QHB31" s="446"/>
      <c r="QHC31" s="446"/>
      <c r="QHD31" s="446"/>
      <c r="QHE31" s="446"/>
      <c r="QHF31" s="446"/>
      <c r="QHG31" s="446"/>
      <c r="QHH31" s="446"/>
      <c r="QHI31" s="446"/>
      <c r="QHJ31" s="446"/>
      <c r="QHK31" s="446"/>
      <c r="QHL31" s="446"/>
      <c r="QHM31" s="446"/>
      <c r="QHN31" s="446"/>
      <c r="QHO31" s="446"/>
      <c r="QHP31" s="446"/>
      <c r="QHQ31" s="446"/>
      <c r="QHR31" s="446"/>
      <c r="QHS31" s="446"/>
      <c r="QHT31" s="446"/>
      <c r="QHU31" s="446"/>
      <c r="QHV31" s="446"/>
      <c r="QHW31" s="446"/>
      <c r="QHX31" s="446"/>
      <c r="QHY31" s="446"/>
      <c r="QHZ31" s="446"/>
      <c r="QIA31" s="446"/>
      <c r="QIB31" s="446"/>
      <c r="QIC31" s="446"/>
      <c r="QID31" s="446"/>
      <c r="QIE31" s="446"/>
      <c r="QIF31" s="446"/>
      <c r="QIG31" s="446"/>
      <c r="QIH31" s="446"/>
      <c r="QII31" s="446"/>
      <c r="QIJ31" s="446"/>
      <c r="QIK31" s="446"/>
      <c r="QIL31" s="446"/>
      <c r="QIM31" s="446"/>
      <c r="QIN31" s="446"/>
      <c r="QIO31" s="446"/>
      <c r="QIP31" s="446"/>
      <c r="QIQ31" s="446"/>
      <c r="QIR31" s="446"/>
      <c r="QIS31" s="446"/>
      <c r="QIT31" s="446"/>
      <c r="QIU31" s="446"/>
      <c r="QIV31" s="446"/>
      <c r="QIW31" s="446"/>
      <c r="QIX31" s="446"/>
      <c r="QIY31" s="446"/>
      <c r="QIZ31" s="446"/>
      <c r="QJA31" s="446"/>
      <c r="QJB31" s="446"/>
      <c r="QJC31" s="446"/>
      <c r="QJD31" s="446"/>
      <c r="QJE31" s="446"/>
      <c r="QJF31" s="446"/>
      <c r="QJG31" s="446"/>
      <c r="QJH31" s="446"/>
      <c r="QJI31" s="446"/>
      <c r="QJJ31" s="446"/>
      <c r="QJK31" s="446"/>
      <c r="QJL31" s="446"/>
      <c r="QJM31" s="446"/>
      <c r="QJN31" s="446"/>
      <c r="QJO31" s="446"/>
      <c r="QJP31" s="446"/>
      <c r="QJQ31" s="446"/>
      <c r="QJR31" s="446"/>
      <c r="QJS31" s="446"/>
      <c r="QJT31" s="446"/>
      <c r="QJU31" s="446"/>
      <c r="QJV31" s="446"/>
      <c r="QJW31" s="446"/>
      <c r="QJX31" s="446"/>
      <c r="QJY31" s="446"/>
      <c r="QJZ31" s="446"/>
      <c r="QKA31" s="446"/>
      <c r="QKB31" s="446"/>
      <c r="QKC31" s="446"/>
      <c r="QKD31" s="446"/>
      <c r="QKE31" s="446"/>
      <c r="QKF31" s="446"/>
      <c r="QKG31" s="446"/>
      <c r="QKH31" s="446"/>
      <c r="QKI31" s="446"/>
      <c r="QKJ31" s="446"/>
      <c r="QKK31" s="446"/>
      <c r="QKL31" s="446"/>
      <c r="QKM31" s="446"/>
      <c r="QKN31" s="446"/>
      <c r="QKO31" s="446"/>
      <c r="QKP31" s="446"/>
      <c r="QKQ31" s="446"/>
      <c r="QKR31" s="446"/>
      <c r="QKS31" s="446"/>
      <c r="QKT31" s="446"/>
      <c r="QKU31" s="446"/>
      <c r="QKV31" s="446"/>
      <c r="QKW31" s="446"/>
      <c r="QKX31" s="446"/>
      <c r="QKY31" s="446"/>
      <c r="QKZ31" s="446"/>
      <c r="QLA31" s="446"/>
      <c r="QLB31" s="446"/>
      <c r="QLC31" s="446"/>
      <c r="QLD31" s="446"/>
      <c r="QLE31" s="446"/>
      <c r="QLF31" s="446"/>
      <c r="QLG31" s="446"/>
      <c r="QLH31" s="446"/>
      <c r="QLI31" s="446"/>
      <c r="QLJ31" s="446"/>
      <c r="QLK31" s="446"/>
      <c r="QLL31" s="446"/>
      <c r="QLM31" s="446"/>
      <c r="QLN31" s="446"/>
      <c r="QLO31" s="446"/>
      <c r="QLP31" s="446"/>
      <c r="QLQ31" s="446"/>
      <c r="QLR31" s="446"/>
      <c r="QLS31" s="446"/>
      <c r="QLT31" s="446"/>
      <c r="QLU31" s="446"/>
      <c r="QLV31" s="446"/>
      <c r="QLW31" s="446"/>
      <c r="QLX31" s="446"/>
      <c r="QLY31" s="446"/>
      <c r="QLZ31" s="446"/>
      <c r="QMA31" s="446"/>
      <c r="QMB31" s="446"/>
      <c r="QMC31" s="446"/>
      <c r="QMD31" s="446"/>
      <c r="QME31" s="446"/>
      <c r="QMF31" s="446"/>
      <c r="QMG31" s="446"/>
      <c r="QMH31" s="446"/>
      <c r="QMI31" s="446"/>
      <c r="QMJ31" s="446"/>
      <c r="QMK31" s="446"/>
      <c r="QML31" s="446"/>
      <c r="QMM31" s="446"/>
      <c r="QMN31" s="446"/>
      <c r="QMO31" s="446"/>
      <c r="QMP31" s="446"/>
      <c r="QMQ31" s="446"/>
      <c r="QMR31" s="446"/>
      <c r="QMS31" s="446"/>
      <c r="QMT31" s="446"/>
      <c r="QMU31" s="446"/>
      <c r="QMV31" s="446"/>
      <c r="QMW31" s="446"/>
      <c r="QMX31" s="446"/>
      <c r="QMY31" s="446"/>
      <c r="QMZ31" s="446"/>
      <c r="QNA31" s="446"/>
      <c r="QNB31" s="446"/>
      <c r="QNC31" s="446"/>
      <c r="QND31" s="446"/>
      <c r="QNE31" s="446"/>
      <c r="QNF31" s="446"/>
      <c r="QNG31" s="446"/>
      <c r="QNH31" s="446"/>
      <c r="QNI31" s="446"/>
      <c r="QNJ31" s="446"/>
      <c r="QNK31" s="446"/>
      <c r="QNL31" s="446"/>
      <c r="QNM31" s="446"/>
      <c r="QNN31" s="446"/>
      <c r="QNO31" s="446"/>
      <c r="QNP31" s="446"/>
      <c r="QNQ31" s="446"/>
      <c r="QNR31" s="446"/>
      <c r="QNS31" s="446"/>
      <c r="QNT31" s="446"/>
      <c r="QNU31" s="446"/>
      <c r="QNV31" s="446"/>
      <c r="QNW31" s="446"/>
      <c r="QNX31" s="446"/>
      <c r="QNY31" s="446"/>
      <c r="QNZ31" s="446"/>
      <c r="QOA31" s="446"/>
      <c r="QOB31" s="446"/>
      <c r="QOC31" s="446"/>
      <c r="QOD31" s="446"/>
      <c r="QOE31" s="446"/>
      <c r="QOF31" s="446"/>
      <c r="QOG31" s="446"/>
      <c r="QOH31" s="446"/>
      <c r="QOI31" s="446"/>
      <c r="QOJ31" s="446"/>
      <c r="QOK31" s="446"/>
      <c r="QOL31" s="446"/>
      <c r="QOM31" s="446"/>
      <c r="QON31" s="446"/>
      <c r="QOO31" s="446"/>
      <c r="QOP31" s="446"/>
      <c r="QOQ31" s="446"/>
      <c r="QOR31" s="446"/>
      <c r="QOS31" s="446"/>
      <c r="QOT31" s="446"/>
      <c r="QOU31" s="446"/>
      <c r="QOV31" s="446"/>
      <c r="QOW31" s="446"/>
      <c r="QOX31" s="446"/>
      <c r="QOY31" s="446"/>
      <c r="QOZ31" s="446"/>
      <c r="QPA31" s="446"/>
      <c r="QPB31" s="446"/>
      <c r="QPC31" s="446"/>
      <c r="QPD31" s="446"/>
      <c r="QPE31" s="446"/>
      <c r="QPF31" s="446"/>
      <c r="QPG31" s="446"/>
      <c r="QPH31" s="446"/>
      <c r="QPI31" s="446"/>
      <c r="QPJ31" s="446"/>
      <c r="QPK31" s="446"/>
      <c r="QPL31" s="446"/>
      <c r="QPM31" s="446"/>
      <c r="QPN31" s="446"/>
      <c r="QPO31" s="446"/>
      <c r="QPP31" s="446"/>
      <c r="QPQ31" s="446"/>
      <c r="QPR31" s="446"/>
      <c r="QPS31" s="446"/>
      <c r="QPT31" s="446"/>
      <c r="QPU31" s="446"/>
      <c r="QPV31" s="446"/>
      <c r="QPW31" s="446"/>
      <c r="QPX31" s="446"/>
      <c r="QPY31" s="446"/>
      <c r="QPZ31" s="446"/>
      <c r="QQA31" s="446"/>
      <c r="QQB31" s="446"/>
      <c r="QQC31" s="446"/>
      <c r="QQD31" s="446"/>
      <c r="QQE31" s="446"/>
      <c r="QQF31" s="446"/>
      <c r="QQG31" s="446"/>
      <c r="QQH31" s="446"/>
      <c r="QQI31" s="446"/>
      <c r="QQJ31" s="446"/>
      <c r="QQK31" s="446"/>
      <c r="QQL31" s="446"/>
      <c r="QQM31" s="446"/>
      <c r="QQN31" s="446"/>
      <c r="QQO31" s="446"/>
      <c r="QQP31" s="446"/>
      <c r="QQQ31" s="446"/>
      <c r="QQR31" s="446"/>
      <c r="QQS31" s="446"/>
      <c r="QQT31" s="446"/>
      <c r="QQU31" s="446"/>
      <c r="QQV31" s="446"/>
      <c r="QQW31" s="446"/>
      <c r="QQX31" s="446"/>
      <c r="QQY31" s="446"/>
      <c r="QQZ31" s="446"/>
      <c r="QRA31" s="446"/>
      <c r="QRB31" s="446"/>
      <c r="QRC31" s="446"/>
      <c r="QRD31" s="446"/>
      <c r="QRE31" s="446"/>
      <c r="QRF31" s="446"/>
      <c r="QRG31" s="446"/>
      <c r="QRH31" s="446"/>
      <c r="QRI31" s="446"/>
      <c r="QRJ31" s="446"/>
      <c r="QRK31" s="446"/>
      <c r="QRL31" s="446"/>
      <c r="QRM31" s="446"/>
      <c r="QRN31" s="446"/>
      <c r="QRO31" s="446"/>
      <c r="QRP31" s="446"/>
      <c r="QRQ31" s="446"/>
      <c r="QRR31" s="446"/>
      <c r="QRS31" s="446"/>
      <c r="QRT31" s="446"/>
      <c r="QRU31" s="446"/>
      <c r="QRV31" s="446"/>
      <c r="QRW31" s="446"/>
      <c r="QRX31" s="446"/>
      <c r="QRY31" s="446"/>
      <c r="QRZ31" s="446"/>
      <c r="QSA31" s="446"/>
      <c r="QSB31" s="446"/>
      <c r="QSC31" s="446"/>
      <c r="QSD31" s="446"/>
      <c r="QSE31" s="446"/>
      <c r="QSF31" s="446"/>
      <c r="QSG31" s="446"/>
      <c r="QSH31" s="446"/>
      <c r="QSI31" s="446"/>
      <c r="QSJ31" s="446"/>
      <c r="QSK31" s="446"/>
      <c r="QSL31" s="446"/>
      <c r="QSM31" s="446"/>
      <c r="QSN31" s="446"/>
      <c r="QSO31" s="446"/>
      <c r="QSP31" s="446"/>
      <c r="QSQ31" s="446"/>
      <c r="QSR31" s="446"/>
      <c r="QSS31" s="446"/>
      <c r="QST31" s="446"/>
      <c r="QSU31" s="446"/>
      <c r="QSV31" s="446"/>
      <c r="QSW31" s="446"/>
      <c r="QSX31" s="446"/>
      <c r="QSY31" s="446"/>
      <c r="QSZ31" s="446"/>
      <c r="QTA31" s="446"/>
      <c r="QTB31" s="446"/>
      <c r="QTC31" s="446"/>
      <c r="QTD31" s="446"/>
      <c r="QTE31" s="446"/>
      <c r="QTF31" s="446"/>
      <c r="QTG31" s="446"/>
      <c r="QTH31" s="446"/>
      <c r="QTI31" s="446"/>
      <c r="QTJ31" s="446"/>
      <c r="QTK31" s="446"/>
      <c r="QTL31" s="446"/>
      <c r="QTM31" s="446"/>
      <c r="QTN31" s="446"/>
      <c r="QTO31" s="446"/>
      <c r="QTP31" s="446"/>
      <c r="QTQ31" s="446"/>
      <c r="QTR31" s="446"/>
      <c r="QTS31" s="446"/>
      <c r="QTT31" s="446"/>
      <c r="QTU31" s="446"/>
      <c r="QTV31" s="446"/>
      <c r="QTW31" s="446"/>
      <c r="QTX31" s="446"/>
      <c r="QTY31" s="446"/>
      <c r="QTZ31" s="446"/>
      <c r="QUA31" s="446"/>
      <c r="QUB31" s="446"/>
      <c r="QUC31" s="446"/>
      <c r="QUD31" s="446"/>
      <c r="QUE31" s="446"/>
      <c r="QUF31" s="446"/>
      <c r="QUG31" s="446"/>
      <c r="QUH31" s="446"/>
      <c r="QUI31" s="446"/>
      <c r="QUJ31" s="446"/>
      <c r="QUK31" s="446"/>
      <c r="QUL31" s="446"/>
      <c r="QUM31" s="446"/>
      <c r="QUN31" s="446"/>
      <c r="QUO31" s="446"/>
      <c r="QUP31" s="446"/>
      <c r="QUQ31" s="446"/>
      <c r="QUR31" s="446"/>
      <c r="QUS31" s="446"/>
      <c r="QUT31" s="446"/>
      <c r="QUU31" s="446"/>
      <c r="QUV31" s="446"/>
      <c r="QUW31" s="446"/>
      <c r="QUX31" s="446"/>
      <c r="QUY31" s="446"/>
      <c r="QUZ31" s="446"/>
      <c r="QVA31" s="446"/>
      <c r="QVB31" s="446"/>
      <c r="QVC31" s="446"/>
      <c r="QVD31" s="446"/>
      <c r="QVE31" s="446"/>
      <c r="QVF31" s="446"/>
      <c r="QVG31" s="446"/>
      <c r="QVH31" s="446"/>
      <c r="QVI31" s="446"/>
      <c r="QVJ31" s="446"/>
      <c r="QVK31" s="446"/>
      <c r="QVL31" s="446"/>
      <c r="QVM31" s="446"/>
      <c r="QVN31" s="446"/>
      <c r="QVO31" s="446"/>
      <c r="QVP31" s="446"/>
      <c r="QVQ31" s="446"/>
      <c r="QVR31" s="446"/>
      <c r="QVS31" s="446"/>
      <c r="QVT31" s="446"/>
      <c r="QVU31" s="446"/>
      <c r="QVV31" s="446"/>
      <c r="QVW31" s="446"/>
      <c r="QVX31" s="446"/>
      <c r="QVY31" s="446"/>
      <c r="QVZ31" s="446"/>
      <c r="QWA31" s="446"/>
      <c r="QWB31" s="446"/>
      <c r="QWC31" s="446"/>
      <c r="QWD31" s="446"/>
      <c r="QWE31" s="446"/>
      <c r="QWF31" s="446"/>
      <c r="QWG31" s="446"/>
      <c r="QWH31" s="446"/>
      <c r="QWI31" s="446"/>
      <c r="QWJ31" s="446"/>
      <c r="QWK31" s="446"/>
      <c r="QWL31" s="446"/>
      <c r="QWM31" s="446"/>
      <c r="QWN31" s="446"/>
      <c r="QWO31" s="446"/>
      <c r="QWP31" s="446"/>
      <c r="QWQ31" s="446"/>
      <c r="QWR31" s="446"/>
      <c r="QWS31" s="446"/>
      <c r="QWT31" s="446"/>
      <c r="QWU31" s="446"/>
      <c r="QWV31" s="446"/>
      <c r="QWW31" s="446"/>
      <c r="QWX31" s="446"/>
      <c r="QWY31" s="446"/>
      <c r="QWZ31" s="446"/>
      <c r="QXA31" s="446"/>
      <c r="QXB31" s="446"/>
      <c r="QXC31" s="446"/>
      <c r="QXD31" s="446"/>
      <c r="QXE31" s="446"/>
      <c r="QXF31" s="446"/>
      <c r="QXG31" s="446"/>
      <c r="QXH31" s="446"/>
      <c r="QXI31" s="446"/>
      <c r="QXJ31" s="446"/>
      <c r="QXK31" s="446"/>
      <c r="QXL31" s="446"/>
      <c r="QXM31" s="446"/>
      <c r="QXN31" s="446"/>
      <c r="QXO31" s="446"/>
      <c r="QXP31" s="446"/>
      <c r="QXQ31" s="446"/>
      <c r="QXR31" s="446"/>
      <c r="QXS31" s="446"/>
      <c r="QXT31" s="446"/>
      <c r="QXU31" s="446"/>
      <c r="QXV31" s="446"/>
      <c r="QXW31" s="446"/>
      <c r="QXX31" s="446"/>
      <c r="QXY31" s="446"/>
      <c r="QXZ31" s="446"/>
      <c r="QYA31" s="446"/>
      <c r="QYB31" s="446"/>
      <c r="QYC31" s="446"/>
      <c r="QYD31" s="446"/>
      <c r="QYE31" s="446"/>
      <c r="QYF31" s="446"/>
      <c r="QYG31" s="446"/>
      <c r="QYH31" s="446"/>
      <c r="QYI31" s="446"/>
      <c r="QYJ31" s="446"/>
      <c r="QYK31" s="446"/>
      <c r="QYL31" s="446"/>
      <c r="QYM31" s="446"/>
      <c r="QYN31" s="446"/>
      <c r="QYO31" s="446"/>
      <c r="QYP31" s="446"/>
      <c r="QYQ31" s="446"/>
      <c r="QYR31" s="446"/>
      <c r="QYS31" s="446"/>
      <c r="QYT31" s="446"/>
      <c r="QYU31" s="446"/>
      <c r="QYV31" s="446"/>
      <c r="QYW31" s="446"/>
      <c r="QYX31" s="446"/>
      <c r="QYY31" s="446"/>
      <c r="QYZ31" s="446"/>
      <c r="QZA31" s="446"/>
      <c r="QZB31" s="446"/>
      <c r="QZC31" s="446"/>
      <c r="QZD31" s="446"/>
      <c r="QZE31" s="446"/>
      <c r="QZF31" s="446"/>
      <c r="QZG31" s="446"/>
      <c r="QZH31" s="446"/>
      <c r="QZI31" s="446"/>
      <c r="QZJ31" s="446"/>
      <c r="QZK31" s="446"/>
      <c r="QZL31" s="446"/>
      <c r="QZM31" s="446"/>
      <c r="QZN31" s="446"/>
      <c r="QZO31" s="446"/>
      <c r="QZP31" s="446"/>
      <c r="QZQ31" s="446"/>
      <c r="QZR31" s="446"/>
      <c r="QZS31" s="446"/>
      <c r="QZT31" s="446"/>
      <c r="QZU31" s="446"/>
      <c r="QZV31" s="446"/>
      <c r="QZW31" s="446"/>
      <c r="QZX31" s="446"/>
      <c r="QZY31" s="446"/>
      <c r="QZZ31" s="446"/>
      <c r="RAA31" s="446"/>
      <c r="RAB31" s="446"/>
      <c r="RAC31" s="446"/>
      <c r="RAD31" s="446"/>
      <c r="RAE31" s="446"/>
      <c r="RAF31" s="446"/>
      <c r="RAG31" s="446"/>
      <c r="RAH31" s="446"/>
      <c r="RAI31" s="446"/>
      <c r="RAJ31" s="446"/>
      <c r="RAK31" s="446"/>
      <c r="RAL31" s="446"/>
      <c r="RAM31" s="446"/>
      <c r="RAN31" s="446"/>
      <c r="RAO31" s="446"/>
      <c r="RAP31" s="446"/>
      <c r="RAQ31" s="446"/>
      <c r="RAR31" s="446"/>
      <c r="RAS31" s="446"/>
      <c r="RAT31" s="446"/>
      <c r="RAU31" s="446"/>
      <c r="RAV31" s="446"/>
      <c r="RAW31" s="446"/>
      <c r="RAX31" s="446"/>
      <c r="RAY31" s="446"/>
      <c r="RAZ31" s="446"/>
      <c r="RBA31" s="446"/>
      <c r="RBB31" s="446"/>
      <c r="RBC31" s="446"/>
      <c r="RBD31" s="446"/>
      <c r="RBE31" s="446"/>
      <c r="RBF31" s="446"/>
      <c r="RBG31" s="446"/>
      <c r="RBH31" s="446"/>
      <c r="RBI31" s="446"/>
      <c r="RBJ31" s="446"/>
      <c r="RBK31" s="446"/>
      <c r="RBL31" s="446"/>
      <c r="RBM31" s="446"/>
      <c r="RBN31" s="446"/>
      <c r="RBO31" s="446"/>
      <c r="RBP31" s="446"/>
      <c r="RBQ31" s="446"/>
      <c r="RBR31" s="446"/>
      <c r="RBS31" s="446"/>
      <c r="RBT31" s="446"/>
      <c r="RBU31" s="446"/>
      <c r="RBV31" s="446"/>
      <c r="RBW31" s="446"/>
      <c r="RBX31" s="446"/>
      <c r="RBY31" s="446"/>
      <c r="RBZ31" s="446"/>
      <c r="RCA31" s="446"/>
      <c r="RCB31" s="446"/>
      <c r="RCC31" s="446"/>
      <c r="RCD31" s="446"/>
      <c r="RCE31" s="446"/>
      <c r="RCF31" s="446"/>
      <c r="RCG31" s="446"/>
      <c r="RCH31" s="446"/>
      <c r="RCI31" s="446"/>
      <c r="RCJ31" s="446"/>
      <c r="RCK31" s="446"/>
      <c r="RCL31" s="446"/>
      <c r="RCM31" s="446"/>
      <c r="RCN31" s="446"/>
      <c r="RCO31" s="446"/>
      <c r="RCP31" s="446"/>
      <c r="RCQ31" s="446"/>
      <c r="RCR31" s="446"/>
      <c r="RCS31" s="446"/>
      <c r="RCT31" s="446"/>
      <c r="RCU31" s="446"/>
      <c r="RCV31" s="446"/>
      <c r="RCW31" s="446"/>
      <c r="RCX31" s="446"/>
      <c r="RCY31" s="446"/>
      <c r="RCZ31" s="446"/>
      <c r="RDA31" s="446"/>
      <c r="RDB31" s="446"/>
      <c r="RDC31" s="446"/>
      <c r="RDD31" s="446"/>
      <c r="RDE31" s="446"/>
      <c r="RDF31" s="446"/>
      <c r="RDG31" s="446"/>
      <c r="RDH31" s="446"/>
      <c r="RDI31" s="446"/>
      <c r="RDJ31" s="446"/>
      <c r="RDK31" s="446"/>
      <c r="RDL31" s="446"/>
      <c r="RDM31" s="446"/>
      <c r="RDN31" s="446"/>
      <c r="RDO31" s="446"/>
      <c r="RDP31" s="446"/>
      <c r="RDQ31" s="446"/>
      <c r="RDR31" s="446"/>
      <c r="RDS31" s="446"/>
      <c r="RDT31" s="446"/>
      <c r="RDU31" s="446"/>
      <c r="RDV31" s="446"/>
      <c r="RDW31" s="446"/>
      <c r="RDX31" s="446"/>
      <c r="RDY31" s="446"/>
      <c r="RDZ31" s="446"/>
      <c r="REA31" s="446"/>
      <c r="REB31" s="446"/>
      <c r="REC31" s="446"/>
      <c r="RED31" s="446"/>
      <c r="REE31" s="446"/>
      <c r="REF31" s="446"/>
      <c r="REG31" s="446"/>
      <c r="REH31" s="446"/>
      <c r="REI31" s="446"/>
      <c r="REJ31" s="446"/>
      <c r="REK31" s="446"/>
      <c r="REL31" s="446"/>
      <c r="REM31" s="446"/>
      <c r="REN31" s="446"/>
      <c r="REO31" s="446"/>
      <c r="REP31" s="446"/>
      <c r="REQ31" s="446"/>
      <c r="RER31" s="446"/>
      <c r="RES31" s="446"/>
      <c r="RET31" s="446"/>
      <c r="REU31" s="446"/>
      <c r="REV31" s="446"/>
      <c r="REW31" s="446"/>
      <c r="REX31" s="446"/>
      <c r="REY31" s="446"/>
      <c r="REZ31" s="446"/>
      <c r="RFA31" s="446"/>
      <c r="RFB31" s="446"/>
      <c r="RFC31" s="446"/>
      <c r="RFD31" s="446"/>
      <c r="RFE31" s="446"/>
      <c r="RFF31" s="446"/>
      <c r="RFG31" s="446"/>
      <c r="RFH31" s="446"/>
      <c r="RFI31" s="446"/>
      <c r="RFJ31" s="446"/>
      <c r="RFK31" s="446"/>
      <c r="RFL31" s="446"/>
      <c r="RFM31" s="446"/>
      <c r="RFN31" s="446"/>
      <c r="RFO31" s="446"/>
      <c r="RFP31" s="446"/>
      <c r="RFQ31" s="446"/>
      <c r="RFR31" s="446"/>
      <c r="RFS31" s="446"/>
      <c r="RFT31" s="446"/>
      <c r="RFU31" s="446"/>
      <c r="RFV31" s="446"/>
      <c r="RFW31" s="446"/>
      <c r="RFX31" s="446"/>
      <c r="RFY31" s="446"/>
      <c r="RFZ31" s="446"/>
      <c r="RGA31" s="446"/>
      <c r="RGB31" s="446"/>
      <c r="RGC31" s="446"/>
      <c r="RGD31" s="446"/>
      <c r="RGE31" s="446"/>
      <c r="RGF31" s="446"/>
      <c r="RGG31" s="446"/>
      <c r="RGH31" s="446"/>
      <c r="RGI31" s="446"/>
      <c r="RGJ31" s="446"/>
      <c r="RGK31" s="446"/>
      <c r="RGL31" s="446"/>
      <c r="RGM31" s="446"/>
      <c r="RGN31" s="446"/>
      <c r="RGO31" s="446"/>
      <c r="RGP31" s="446"/>
      <c r="RGQ31" s="446"/>
      <c r="RGR31" s="446"/>
      <c r="RGS31" s="446"/>
      <c r="RGT31" s="446"/>
      <c r="RGU31" s="446"/>
      <c r="RGV31" s="446"/>
      <c r="RGW31" s="446"/>
      <c r="RGX31" s="446"/>
      <c r="RGY31" s="446"/>
      <c r="RGZ31" s="446"/>
      <c r="RHA31" s="446"/>
      <c r="RHB31" s="446"/>
      <c r="RHC31" s="446"/>
      <c r="RHD31" s="446"/>
      <c r="RHE31" s="446"/>
      <c r="RHF31" s="446"/>
      <c r="RHG31" s="446"/>
      <c r="RHH31" s="446"/>
      <c r="RHI31" s="446"/>
      <c r="RHJ31" s="446"/>
      <c r="RHK31" s="446"/>
      <c r="RHL31" s="446"/>
      <c r="RHM31" s="446"/>
      <c r="RHN31" s="446"/>
      <c r="RHO31" s="446"/>
      <c r="RHP31" s="446"/>
      <c r="RHQ31" s="446"/>
      <c r="RHR31" s="446"/>
      <c r="RHS31" s="446"/>
      <c r="RHT31" s="446"/>
      <c r="RHU31" s="446"/>
      <c r="RHV31" s="446"/>
      <c r="RHW31" s="446"/>
      <c r="RHX31" s="446"/>
      <c r="RHY31" s="446"/>
      <c r="RHZ31" s="446"/>
      <c r="RIA31" s="446"/>
      <c r="RIB31" s="446"/>
      <c r="RIC31" s="446"/>
      <c r="RID31" s="446"/>
      <c r="RIE31" s="446"/>
      <c r="RIF31" s="446"/>
      <c r="RIG31" s="446"/>
      <c r="RIH31" s="446"/>
      <c r="RII31" s="446"/>
      <c r="RIJ31" s="446"/>
      <c r="RIK31" s="446"/>
      <c r="RIL31" s="446"/>
      <c r="RIM31" s="446"/>
      <c r="RIN31" s="446"/>
      <c r="RIO31" s="446"/>
      <c r="RIP31" s="446"/>
      <c r="RIQ31" s="446"/>
      <c r="RIR31" s="446"/>
      <c r="RIS31" s="446"/>
      <c r="RIT31" s="446"/>
      <c r="RIU31" s="446"/>
      <c r="RIV31" s="446"/>
      <c r="RIW31" s="446"/>
      <c r="RIX31" s="446"/>
      <c r="RIY31" s="446"/>
      <c r="RIZ31" s="446"/>
      <c r="RJA31" s="446"/>
      <c r="RJB31" s="446"/>
      <c r="RJC31" s="446"/>
      <c r="RJD31" s="446"/>
      <c r="RJE31" s="446"/>
      <c r="RJF31" s="446"/>
      <c r="RJG31" s="446"/>
      <c r="RJH31" s="446"/>
      <c r="RJI31" s="446"/>
      <c r="RJJ31" s="446"/>
      <c r="RJK31" s="446"/>
      <c r="RJL31" s="446"/>
      <c r="RJM31" s="446"/>
      <c r="RJN31" s="446"/>
      <c r="RJO31" s="446"/>
      <c r="RJP31" s="446"/>
      <c r="RJQ31" s="446"/>
      <c r="RJR31" s="446"/>
      <c r="RJS31" s="446"/>
      <c r="RJT31" s="446"/>
      <c r="RJU31" s="446"/>
      <c r="RJV31" s="446"/>
      <c r="RJW31" s="446"/>
      <c r="RJX31" s="446"/>
      <c r="RJY31" s="446"/>
      <c r="RJZ31" s="446"/>
      <c r="RKA31" s="446"/>
      <c r="RKB31" s="446"/>
      <c r="RKC31" s="446"/>
      <c r="RKD31" s="446"/>
      <c r="RKE31" s="446"/>
      <c r="RKF31" s="446"/>
      <c r="RKG31" s="446"/>
      <c r="RKH31" s="446"/>
      <c r="RKI31" s="446"/>
      <c r="RKJ31" s="446"/>
      <c r="RKK31" s="446"/>
      <c r="RKL31" s="446"/>
      <c r="RKM31" s="446"/>
      <c r="RKN31" s="446"/>
      <c r="RKO31" s="446"/>
      <c r="RKP31" s="446"/>
      <c r="RKQ31" s="446"/>
      <c r="RKR31" s="446"/>
      <c r="RKS31" s="446"/>
      <c r="RKT31" s="446"/>
      <c r="RKU31" s="446"/>
      <c r="RKV31" s="446"/>
      <c r="RKW31" s="446"/>
      <c r="RKX31" s="446"/>
      <c r="RKY31" s="446"/>
      <c r="RKZ31" s="446"/>
      <c r="RLA31" s="446"/>
      <c r="RLB31" s="446"/>
      <c r="RLC31" s="446"/>
      <c r="RLD31" s="446"/>
      <c r="RLE31" s="446"/>
      <c r="RLF31" s="446"/>
      <c r="RLG31" s="446"/>
      <c r="RLH31" s="446"/>
      <c r="RLI31" s="446"/>
      <c r="RLJ31" s="446"/>
      <c r="RLK31" s="446"/>
      <c r="RLL31" s="446"/>
      <c r="RLM31" s="446"/>
      <c r="RLN31" s="446"/>
      <c r="RLO31" s="446"/>
      <c r="RLP31" s="446"/>
      <c r="RLQ31" s="446"/>
      <c r="RLR31" s="446"/>
      <c r="RLS31" s="446"/>
      <c r="RLT31" s="446"/>
      <c r="RLU31" s="446"/>
      <c r="RLV31" s="446"/>
      <c r="RLW31" s="446"/>
      <c r="RLX31" s="446"/>
      <c r="RLY31" s="446"/>
      <c r="RLZ31" s="446"/>
      <c r="RMA31" s="446"/>
      <c r="RMB31" s="446"/>
      <c r="RMC31" s="446"/>
      <c r="RMD31" s="446"/>
      <c r="RME31" s="446"/>
      <c r="RMF31" s="446"/>
      <c r="RMG31" s="446"/>
      <c r="RMH31" s="446"/>
      <c r="RMI31" s="446"/>
      <c r="RMJ31" s="446"/>
      <c r="RMK31" s="446"/>
      <c r="RML31" s="446"/>
      <c r="RMM31" s="446"/>
      <c r="RMN31" s="446"/>
      <c r="RMO31" s="446"/>
      <c r="RMP31" s="446"/>
      <c r="RMQ31" s="446"/>
      <c r="RMR31" s="446"/>
      <c r="RMS31" s="446"/>
      <c r="RMT31" s="446"/>
      <c r="RMU31" s="446"/>
      <c r="RMV31" s="446"/>
      <c r="RMW31" s="446"/>
      <c r="RMX31" s="446"/>
      <c r="RMY31" s="446"/>
      <c r="RMZ31" s="446"/>
      <c r="RNA31" s="446"/>
      <c r="RNB31" s="446"/>
      <c r="RNC31" s="446"/>
      <c r="RND31" s="446"/>
      <c r="RNE31" s="446"/>
      <c r="RNF31" s="446"/>
      <c r="RNG31" s="446"/>
      <c r="RNH31" s="446"/>
      <c r="RNI31" s="446"/>
      <c r="RNJ31" s="446"/>
      <c r="RNK31" s="446"/>
      <c r="RNL31" s="446"/>
      <c r="RNM31" s="446"/>
      <c r="RNN31" s="446"/>
      <c r="RNO31" s="446"/>
      <c r="RNP31" s="446"/>
      <c r="RNQ31" s="446"/>
      <c r="RNR31" s="446"/>
      <c r="RNS31" s="446"/>
      <c r="RNT31" s="446"/>
      <c r="RNU31" s="446"/>
      <c r="RNV31" s="446"/>
      <c r="RNW31" s="446"/>
      <c r="RNX31" s="446"/>
      <c r="RNY31" s="446"/>
      <c r="RNZ31" s="446"/>
      <c r="ROA31" s="446"/>
      <c r="ROB31" s="446"/>
      <c r="ROC31" s="446"/>
      <c r="ROD31" s="446"/>
      <c r="ROE31" s="446"/>
      <c r="ROF31" s="446"/>
      <c r="ROG31" s="446"/>
      <c r="ROH31" s="446"/>
      <c r="ROI31" s="446"/>
      <c r="ROJ31" s="446"/>
      <c r="ROK31" s="446"/>
      <c r="ROL31" s="446"/>
      <c r="ROM31" s="446"/>
      <c r="RON31" s="446"/>
      <c r="ROO31" s="446"/>
      <c r="ROP31" s="446"/>
      <c r="ROQ31" s="446"/>
      <c r="ROR31" s="446"/>
      <c r="ROS31" s="446"/>
      <c r="ROT31" s="446"/>
      <c r="ROU31" s="446"/>
      <c r="ROV31" s="446"/>
      <c r="ROW31" s="446"/>
      <c r="ROX31" s="446"/>
      <c r="ROY31" s="446"/>
      <c r="ROZ31" s="446"/>
      <c r="RPA31" s="446"/>
      <c r="RPB31" s="446"/>
      <c r="RPC31" s="446"/>
      <c r="RPD31" s="446"/>
      <c r="RPE31" s="446"/>
      <c r="RPF31" s="446"/>
      <c r="RPG31" s="446"/>
      <c r="RPH31" s="446"/>
      <c r="RPI31" s="446"/>
      <c r="RPJ31" s="446"/>
      <c r="RPK31" s="446"/>
      <c r="RPL31" s="446"/>
      <c r="RPM31" s="446"/>
      <c r="RPN31" s="446"/>
      <c r="RPO31" s="446"/>
      <c r="RPP31" s="446"/>
      <c r="RPQ31" s="446"/>
      <c r="RPR31" s="446"/>
      <c r="RPS31" s="446"/>
      <c r="RPT31" s="446"/>
      <c r="RPU31" s="446"/>
      <c r="RPV31" s="446"/>
      <c r="RPW31" s="446"/>
      <c r="RPX31" s="446"/>
      <c r="RPY31" s="446"/>
      <c r="RPZ31" s="446"/>
      <c r="RQA31" s="446"/>
      <c r="RQB31" s="446"/>
      <c r="RQC31" s="446"/>
      <c r="RQD31" s="446"/>
      <c r="RQE31" s="446"/>
      <c r="RQF31" s="446"/>
      <c r="RQG31" s="446"/>
      <c r="RQH31" s="446"/>
      <c r="RQI31" s="446"/>
      <c r="RQJ31" s="446"/>
      <c r="RQK31" s="446"/>
      <c r="RQL31" s="446"/>
      <c r="RQM31" s="446"/>
      <c r="RQN31" s="446"/>
      <c r="RQO31" s="446"/>
      <c r="RQP31" s="446"/>
      <c r="RQQ31" s="446"/>
      <c r="RQR31" s="446"/>
      <c r="RQS31" s="446"/>
      <c r="RQT31" s="446"/>
      <c r="RQU31" s="446"/>
      <c r="RQV31" s="446"/>
      <c r="RQW31" s="446"/>
      <c r="RQX31" s="446"/>
      <c r="RQY31" s="446"/>
      <c r="RQZ31" s="446"/>
      <c r="RRA31" s="446"/>
      <c r="RRB31" s="446"/>
      <c r="RRC31" s="446"/>
      <c r="RRD31" s="446"/>
      <c r="RRE31" s="446"/>
      <c r="RRF31" s="446"/>
      <c r="RRG31" s="446"/>
      <c r="RRH31" s="446"/>
      <c r="RRI31" s="446"/>
      <c r="RRJ31" s="446"/>
      <c r="RRK31" s="446"/>
      <c r="RRL31" s="446"/>
      <c r="RRM31" s="446"/>
      <c r="RRN31" s="446"/>
      <c r="RRO31" s="446"/>
      <c r="RRP31" s="446"/>
      <c r="RRQ31" s="446"/>
      <c r="RRR31" s="446"/>
      <c r="RRS31" s="446"/>
      <c r="RRT31" s="446"/>
      <c r="RRU31" s="446"/>
      <c r="RRV31" s="446"/>
      <c r="RRW31" s="446"/>
      <c r="RRX31" s="446"/>
      <c r="RRY31" s="446"/>
      <c r="RRZ31" s="446"/>
      <c r="RSA31" s="446"/>
      <c r="RSB31" s="446"/>
      <c r="RSC31" s="446"/>
      <c r="RSD31" s="446"/>
      <c r="RSE31" s="446"/>
      <c r="RSF31" s="446"/>
      <c r="RSG31" s="446"/>
      <c r="RSH31" s="446"/>
      <c r="RSI31" s="446"/>
      <c r="RSJ31" s="446"/>
      <c r="RSK31" s="446"/>
      <c r="RSL31" s="446"/>
      <c r="RSM31" s="446"/>
      <c r="RSN31" s="446"/>
      <c r="RSO31" s="446"/>
      <c r="RSP31" s="446"/>
      <c r="RSQ31" s="446"/>
      <c r="RSR31" s="446"/>
      <c r="RSS31" s="446"/>
      <c r="RST31" s="446"/>
      <c r="RSU31" s="446"/>
      <c r="RSV31" s="446"/>
      <c r="RSW31" s="446"/>
      <c r="RSX31" s="446"/>
      <c r="RSY31" s="446"/>
      <c r="RSZ31" s="446"/>
      <c r="RTA31" s="446"/>
      <c r="RTB31" s="446"/>
      <c r="RTC31" s="446"/>
      <c r="RTD31" s="446"/>
      <c r="RTE31" s="446"/>
      <c r="RTF31" s="446"/>
      <c r="RTG31" s="446"/>
      <c r="RTH31" s="446"/>
      <c r="RTI31" s="446"/>
      <c r="RTJ31" s="446"/>
      <c r="RTK31" s="446"/>
      <c r="RTL31" s="446"/>
      <c r="RTM31" s="446"/>
      <c r="RTN31" s="446"/>
      <c r="RTO31" s="446"/>
      <c r="RTP31" s="446"/>
      <c r="RTQ31" s="446"/>
      <c r="RTR31" s="446"/>
      <c r="RTS31" s="446"/>
      <c r="RTT31" s="446"/>
      <c r="RTU31" s="446"/>
      <c r="RTV31" s="446"/>
      <c r="RTW31" s="446"/>
      <c r="RTX31" s="446"/>
      <c r="RTY31" s="446"/>
      <c r="RTZ31" s="446"/>
      <c r="RUA31" s="446"/>
      <c r="RUB31" s="446"/>
      <c r="RUC31" s="446"/>
      <c r="RUD31" s="446"/>
      <c r="RUE31" s="446"/>
      <c r="RUF31" s="446"/>
      <c r="RUG31" s="446"/>
      <c r="RUH31" s="446"/>
      <c r="RUI31" s="446"/>
      <c r="RUJ31" s="446"/>
      <c r="RUK31" s="446"/>
      <c r="RUL31" s="446"/>
      <c r="RUM31" s="446"/>
      <c r="RUN31" s="446"/>
      <c r="RUO31" s="446"/>
      <c r="RUP31" s="446"/>
      <c r="RUQ31" s="446"/>
      <c r="RUR31" s="446"/>
      <c r="RUS31" s="446"/>
      <c r="RUT31" s="446"/>
      <c r="RUU31" s="446"/>
      <c r="RUV31" s="446"/>
      <c r="RUW31" s="446"/>
      <c r="RUX31" s="446"/>
      <c r="RUY31" s="446"/>
      <c r="RUZ31" s="446"/>
      <c r="RVA31" s="446"/>
      <c r="RVB31" s="446"/>
      <c r="RVC31" s="446"/>
      <c r="RVD31" s="446"/>
      <c r="RVE31" s="446"/>
      <c r="RVF31" s="446"/>
      <c r="RVG31" s="446"/>
      <c r="RVH31" s="446"/>
      <c r="RVI31" s="446"/>
      <c r="RVJ31" s="446"/>
      <c r="RVK31" s="446"/>
      <c r="RVL31" s="446"/>
      <c r="RVM31" s="446"/>
      <c r="RVN31" s="446"/>
      <c r="RVO31" s="446"/>
      <c r="RVP31" s="446"/>
      <c r="RVQ31" s="446"/>
      <c r="RVR31" s="446"/>
      <c r="RVS31" s="446"/>
      <c r="RVT31" s="446"/>
      <c r="RVU31" s="446"/>
      <c r="RVV31" s="446"/>
      <c r="RVW31" s="446"/>
      <c r="RVX31" s="446"/>
      <c r="RVY31" s="446"/>
      <c r="RVZ31" s="446"/>
      <c r="RWA31" s="446"/>
      <c r="RWB31" s="446"/>
      <c r="RWC31" s="446"/>
      <c r="RWD31" s="446"/>
      <c r="RWE31" s="446"/>
      <c r="RWF31" s="446"/>
      <c r="RWG31" s="446"/>
      <c r="RWH31" s="446"/>
      <c r="RWI31" s="446"/>
      <c r="RWJ31" s="446"/>
      <c r="RWK31" s="446"/>
      <c r="RWL31" s="446"/>
      <c r="RWM31" s="446"/>
      <c r="RWN31" s="446"/>
      <c r="RWO31" s="446"/>
      <c r="RWP31" s="446"/>
      <c r="RWQ31" s="446"/>
      <c r="RWR31" s="446"/>
      <c r="RWS31" s="446"/>
      <c r="RWT31" s="446"/>
      <c r="RWU31" s="446"/>
      <c r="RWV31" s="446"/>
      <c r="RWW31" s="446"/>
      <c r="RWX31" s="446"/>
      <c r="RWY31" s="446"/>
      <c r="RWZ31" s="446"/>
      <c r="RXA31" s="446"/>
      <c r="RXB31" s="446"/>
      <c r="RXC31" s="446"/>
      <c r="RXD31" s="446"/>
      <c r="RXE31" s="446"/>
      <c r="RXF31" s="446"/>
      <c r="RXG31" s="446"/>
      <c r="RXH31" s="446"/>
      <c r="RXI31" s="446"/>
      <c r="RXJ31" s="446"/>
      <c r="RXK31" s="446"/>
      <c r="RXL31" s="446"/>
      <c r="RXM31" s="446"/>
      <c r="RXN31" s="446"/>
      <c r="RXO31" s="446"/>
      <c r="RXP31" s="446"/>
      <c r="RXQ31" s="446"/>
      <c r="RXR31" s="446"/>
      <c r="RXS31" s="446"/>
      <c r="RXT31" s="446"/>
      <c r="RXU31" s="446"/>
      <c r="RXV31" s="446"/>
      <c r="RXW31" s="446"/>
      <c r="RXX31" s="446"/>
      <c r="RXY31" s="446"/>
      <c r="RXZ31" s="446"/>
      <c r="RYA31" s="446"/>
      <c r="RYB31" s="446"/>
      <c r="RYC31" s="446"/>
      <c r="RYD31" s="446"/>
      <c r="RYE31" s="446"/>
      <c r="RYF31" s="446"/>
      <c r="RYG31" s="446"/>
      <c r="RYH31" s="446"/>
      <c r="RYI31" s="446"/>
      <c r="RYJ31" s="446"/>
      <c r="RYK31" s="446"/>
      <c r="RYL31" s="446"/>
      <c r="RYM31" s="446"/>
      <c r="RYN31" s="446"/>
      <c r="RYO31" s="446"/>
      <c r="RYP31" s="446"/>
      <c r="RYQ31" s="446"/>
      <c r="RYR31" s="446"/>
      <c r="RYS31" s="446"/>
      <c r="RYT31" s="446"/>
      <c r="RYU31" s="446"/>
      <c r="RYV31" s="446"/>
      <c r="RYW31" s="446"/>
      <c r="RYX31" s="446"/>
      <c r="RYY31" s="446"/>
      <c r="RYZ31" s="446"/>
      <c r="RZA31" s="446"/>
      <c r="RZB31" s="446"/>
      <c r="RZC31" s="446"/>
      <c r="RZD31" s="446"/>
      <c r="RZE31" s="446"/>
      <c r="RZF31" s="446"/>
      <c r="RZG31" s="446"/>
      <c r="RZH31" s="446"/>
      <c r="RZI31" s="446"/>
      <c r="RZJ31" s="446"/>
      <c r="RZK31" s="446"/>
      <c r="RZL31" s="446"/>
      <c r="RZM31" s="446"/>
      <c r="RZN31" s="446"/>
      <c r="RZO31" s="446"/>
      <c r="RZP31" s="446"/>
      <c r="RZQ31" s="446"/>
      <c r="RZR31" s="446"/>
      <c r="RZS31" s="446"/>
      <c r="RZT31" s="446"/>
      <c r="RZU31" s="446"/>
      <c r="RZV31" s="446"/>
      <c r="RZW31" s="446"/>
      <c r="RZX31" s="446"/>
      <c r="RZY31" s="446"/>
      <c r="RZZ31" s="446"/>
      <c r="SAA31" s="446"/>
      <c r="SAB31" s="446"/>
      <c r="SAC31" s="446"/>
      <c r="SAD31" s="446"/>
      <c r="SAE31" s="446"/>
      <c r="SAF31" s="446"/>
      <c r="SAG31" s="446"/>
      <c r="SAH31" s="446"/>
      <c r="SAI31" s="446"/>
      <c r="SAJ31" s="446"/>
      <c r="SAK31" s="446"/>
      <c r="SAL31" s="446"/>
      <c r="SAM31" s="446"/>
      <c r="SAN31" s="446"/>
      <c r="SAO31" s="446"/>
      <c r="SAP31" s="446"/>
      <c r="SAQ31" s="446"/>
      <c r="SAR31" s="446"/>
      <c r="SAS31" s="446"/>
      <c r="SAT31" s="446"/>
      <c r="SAU31" s="446"/>
      <c r="SAV31" s="446"/>
      <c r="SAW31" s="446"/>
      <c r="SAX31" s="446"/>
      <c r="SAY31" s="446"/>
      <c r="SAZ31" s="446"/>
      <c r="SBA31" s="446"/>
      <c r="SBB31" s="446"/>
      <c r="SBC31" s="446"/>
      <c r="SBD31" s="446"/>
      <c r="SBE31" s="446"/>
      <c r="SBF31" s="446"/>
      <c r="SBG31" s="446"/>
      <c r="SBH31" s="446"/>
      <c r="SBI31" s="446"/>
      <c r="SBJ31" s="446"/>
      <c r="SBK31" s="446"/>
      <c r="SBL31" s="446"/>
      <c r="SBM31" s="446"/>
      <c r="SBN31" s="446"/>
      <c r="SBO31" s="446"/>
      <c r="SBP31" s="446"/>
      <c r="SBQ31" s="446"/>
      <c r="SBR31" s="446"/>
      <c r="SBS31" s="446"/>
      <c r="SBT31" s="446"/>
      <c r="SBU31" s="446"/>
      <c r="SBV31" s="446"/>
      <c r="SBW31" s="446"/>
      <c r="SBX31" s="446"/>
      <c r="SBY31" s="446"/>
      <c r="SBZ31" s="446"/>
      <c r="SCA31" s="446"/>
      <c r="SCB31" s="446"/>
      <c r="SCC31" s="446"/>
      <c r="SCD31" s="446"/>
      <c r="SCE31" s="446"/>
      <c r="SCF31" s="446"/>
      <c r="SCG31" s="446"/>
      <c r="SCH31" s="446"/>
      <c r="SCI31" s="446"/>
      <c r="SCJ31" s="446"/>
      <c r="SCK31" s="446"/>
      <c r="SCL31" s="446"/>
      <c r="SCM31" s="446"/>
      <c r="SCN31" s="446"/>
      <c r="SCO31" s="446"/>
      <c r="SCP31" s="446"/>
      <c r="SCQ31" s="446"/>
      <c r="SCR31" s="446"/>
      <c r="SCS31" s="446"/>
      <c r="SCT31" s="446"/>
      <c r="SCU31" s="446"/>
      <c r="SCV31" s="446"/>
      <c r="SCW31" s="446"/>
      <c r="SCX31" s="446"/>
      <c r="SCY31" s="446"/>
      <c r="SCZ31" s="446"/>
      <c r="SDA31" s="446"/>
      <c r="SDB31" s="446"/>
      <c r="SDC31" s="446"/>
      <c r="SDD31" s="446"/>
      <c r="SDE31" s="446"/>
      <c r="SDF31" s="446"/>
      <c r="SDG31" s="446"/>
      <c r="SDH31" s="446"/>
      <c r="SDI31" s="446"/>
      <c r="SDJ31" s="446"/>
      <c r="SDK31" s="446"/>
      <c r="SDL31" s="446"/>
      <c r="SDM31" s="446"/>
      <c r="SDN31" s="446"/>
      <c r="SDO31" s="446"/>
      <c r="SDP31" s="446"/>
      <c r="SDQ31" s="446"/>
      <c r="SDR31" s="446"/>
      <c r="SDS31" s="446"/>
      <c r="SDT31" s="446"/>
      <c r="SDU31" s="446"/>
      <c r="SDV31" s="446"/>
      <c r="SDW31" s="446"/>
      <c r="SDX31" s="446"/>
      <c r="SDY31" s="446"/>
      <c r="SDZ31" s="446"/>
      <c r="SEA31" s="446"/>
      <c r="SEB31" s="446"/>
      <c r="SEC31" s="446"/>
      <c r="SED31" s="446"/>
      <c r="SEE31" s="446"/>
      <c r="SEF31" s="446"/>
      <c r="SEG31" s="446"/>
      <c r="SEH31" s="446"/>
      <c r="SEI31" s="446"/>
      <c r="SEJ31" s="446"/>
      <c r="SEK31" s="446"/>
      <c r="SEL31" s="446"/>
      <c r="SEM31" s="446"/>
      <c r="SEN31" s="446"/>
      <c r="SEO31" s="446"/>
      <c r="SEP31" s="446"/>
      <c r="SEQ31" s="446"/>
      <c r="SER31" s="446"/>
      <c r="SES31" s="446"/>
      <c r="SET31" s="446"/>
      <c r="SEU31" s="446"/>
      <c r="SEV31" s="446"/>
      <c r="SEW31" s="446"/>
      <c r="SEX31" s="446"/>
      <c r="SEY31" s="446"/>
      <c r="SEZ31" s="446"/>
      <c r="SFA31" s="446"/>
      <c r="SFB31" s="446"/>
      <c r="SFC31" s="446"/>
      <c r="SFD31" s="446"/>
      <c r="SFE31" s="446"/>
      <c r="SFF31" s="446"/>
      <c r="SFG31" s="446"/>
      <c r="SFH31" s="446"/>
      <c r="SFI31" s="446"/>
      <c r="SFJ31" s="446"/>
      <c r="SFK31" s="446"/>
      <c r="SFL31" s="446"/>
      <c r="SFM31" s="446"/>
      <c r="SFN31" s="446"/>
      <c r="SFO31" s="446"/>
      <c r="SFP31" s="446"/>
      <c r="SFQ31" s="446"/>
      <c r="SFR31" s="446"/>
      <c r="SFS31" s="446"/>
      <c r="SFT31" s="446"/>
      <c r="SFU31" s="446"/>
      <c r="SFV31" s="446"/>
      <c r="SFW31" s="446"/>
      <c r="SFX31" s="446"/>
      <c r="SFY31" s="446"/>
      <c r="SFZ31" s="446"/>
      <c r="SGA31" s="446"/>
      <c r="SGB31" s="446"/>
      <c r="SGC31" s="446"/>
      <c r="SGD31" s="446"/>
      <c r="SGE31" s="446"/>
      <c r="SGF31" s="446"/>
      <c r="SGG31" s="446"/>
      <c r="SGH31" s="446"/>
      <c r="SGI31" s="446"/>
      <c r="SGJ31" s="446"/>
      <c r="SGK31" s="446"/>
      <c r="SGL31" s="446"/>
      <c r="SGM31" s="446"/>
      <c r="SGN31" s="446"/>
      <c r="SGO31" s="446"/>
      <c r="SGP31" s="446"/>
      <c r="SGQ31" s="446"/>
      <c r="SGR31" s="446"/>
      <c r="SGS31" s="446"/>
      <c r="SGT31" s="446"/>
      <c r="SGU31" s="446"/>
      <c r="SGV31" s="446"/>
      <c r="SGW31" s="446"/>
      <c r="SGX31" s="446"/>
      <c r="SGY31" s="446"/>
      <c r="SGZ31" s="446"/>
      <c r="SHA31" s="446"/>
      <c r="SHB31" s="446"/>
      <c r="SHC31" s="446"/>
      <c r="SHD31" s="446"/>
      <c r="SHE31" s="446"/>
      <c r="SHF31" s="446"/>
      <c r="SHG31" s="446"/>
      <c r="SHH31" s="446"/>
      <c r="SHI31" s="446"/>
      <c r="SHJ31" s="446"/>
      <c r="SHK31" s="446"/>
      <c r="SHL31" s="446"/>
      <c r="SHM31" s="446"/>
      <c r="SHN31" s="446"/>
      <c r="SHO31" s="446"/>
      <c r="SHP31" s="446"/>
      <c r="SHQ31" s="446"/>
      <c r="SHR31" s="446"/>
      <c r="SHS31" s="446"/>
      <c r="SHT31" s="446"/>
      <c r="SHU31" s="446"/>
      <c r="SHV31" s="446"/>
      <c r="SHW31" s="446"/>
      <c r="SHX31" s="446"/>
      <c r="SHY31" s="446"/>
      <c r="SHZ31" s="446"/>
      <c r="SIA31" s="446"/>
      <c r="SIB31" s="446"/>
      <c r="SIC31" s="446"/>
      <c r="SID31" s="446"/>
      <c r="SIE31" s="446"/>
      <c r="SIF31" s="446"/>
      <c r="SIG31" s="446"/>
      <c r="SIH31" s="446"/>
      <c r="SII31" s="446"/>
      <c r="SIJ31" s="446"/>
      <c r="SIK31" s="446"/>
      <c r="SIL31" s="446"/>
      <c r="SIM31" s="446"/>
      <c r="SIN31" s="446"/>
      <c r="SIO31" s="446"/>
      <c r="SIP31" s="446"/>
      <c r="SIQ31" s="446"/>
      <c r="SIR31" s="446"/>
      <c r="SIS31" s="446"/>
      <c r="SIT31" s="446"/>
      <c r="SIU31" s="446"/>
      <c r="SIV31" s="446"/>
      <c r="SIW31" s="446"/>
      <c r="SIX31" s="446"/>
      <c r="SIY31" s="446"/>
      <c r="SIZ31" s="446"/>
      <c r="SJA31" s="446"/>
      <c r="SJB31" s="446"/>
      <c r="SJC31" s="446"/>
      <c r="SJD31" s="446"/>
      <c r="SJE31" s="446"/>
      <c r="SJF31" s="446"/>
      <c r="SJG31" s="446"/>
      <c r="SJH31" s="446"/>
      <c r="SJI31" s="446"/>
      <c r="SJJ31" s="446"/>
      <c r="SJK31" s="446"/>
      <c r="SJL31" s="446"/>
      <c r="SJM31" s="446"/>
      <c r="SJN31" s="446"/>
      <c r="SJO31" s="446"/>
      <c r="SJP31" s="446"/>
      <c r="SJQ31" s="446"/>
      <c r="SJR31" s="446"/>
      <c r="SJS31" s="446"/>
      <c r="SJT31" s="446"/>
      <c r="SJU31" s="446"/>
      <c r="SJV31" s="446"/>
      <c r="SJW31" s="446"/>
      <c r="SJX31" s="446"/>
      <c r="SJY31" s="446"/>
      <c r="SJZ31" s="446"/>
      <c r="SKA31" s="446"/>
      <c r="SKB31" s="446"/>
      <c r="SKC31" s="446"/>
      <c r="SKD31" s="446"/>
      <c r="SKE31" s="446"/>
      <c r="SKF31" s="446"/>
      <c r="SKG31" s="446"/>
      <c r="SKH31" s="446"/>
      <c r="SKI31" s="446"/>
      <c r="SKJ31" s="446"/>
      <c r="SKK31" s="446"/>
      <c r="SKL31" s="446"/>
      <c r="SKM31" s="446"/>
      <c r="SKN31" s="446"/>
      <c r="SKO31" s="446"/>
      <c r="SKP31" s="446"/>
      <c r="SKQ31" s="446"/>
      <c r="SKR31" s="446"/>
      <c r="SKS31" s="446"/>
      <c r="SKT31" s="446"/>
      <c r="SKU31" s="446"/>
      <c r="SKV31" s="446"/>
      <c r="SKW31" s="446"/>
      <c r="SKX31" s="446"/>
      <c r="SKY31" s="446"/>
      <c r="SKZ31" s="446"/>
      <c r="SLA31" s="446"/>
      <c r="SLB31" s="446"/>
      <c r="SLC31" s="446"/>
      <c r="SLD31" s="446"/>
      <c r="SLE31" s="446"/>
      <c r="SLF31" s="446"/>
      <c r="SLG31" s="446"/>
      <c r="SLH31" s="446"/>
      <c r="SLI31" s="446"/>
      <c r="SLJ31" s="446"/>
      <c r="SLK31" s="446"/>
      <c r="SLL31" s="446"/>
      <c r="SLM31" s="446"/>
      <c r="SLN31" s="446"/>
      <c r="SLO31" s="446"/>
      <c r="SLP31" s="446"/>
      <c r="SLQ31" s="446"/>
      <c r="SLR31" s="446"/>
      <c r="SLS31" s="446"/>
      <c r="SLT31" s="446"/>
      <c r="SLU31" s="446"/>
      <c r="SLV31" s="446"/>
      <c r="SLW31" s="446"/>
      <c r="SLX31" s="446"/>
      <c r="SLY31" s="446"/>
      <c r="SLZ31" s="446"/>
      <c r="SMA31" s="446"/>
      <c r="SMB31" s="446"/>
      <c r="SMC31" s="446"/>
      <c r="SMD31" s="446"/>
      <c r="SME31" s="446"/>
      <c r="SMF31" s="446"/>
      <c r="SMG31" s="446"/>
      <c r="SMH31" s="446"/>
      <c r="SMI31" s="446"/>
      <c r="SMJ31" s="446"/>
      <c r="SMK31" s="446"/>
      <c r="SML31" s="446"/>
      <c r="SMM31" s="446"/>
      <c r="SMN31" s="446"/>
      <c r="SMO31" s="446"/>
      <c r="SMP31" s="446"/>
      <c r="SMQ31" s="446"/>
      <c r="SMR31" s="446"/>
      <c r="SMS31" s="446"/>
      <c r="SMT31" s="446"/>
      <c r="SMU31" s="446"/>
      <c r="SMV31" s="446"/>
      <c r="SMW31" s="446"/>
      <c r="SMX31" s="446"/>
      <c r="SMY31" s="446"/>
      <c r="SMZ31" s="446"/>
      <c r="SNA31" s="446"/>
      <c r="SNB31" s="446"/>
      <c r="SNC31" s="446"/>
      <c r="SND31" s="446"/>
      <c r="SNE31" s="446"/>
      <c r="SNF31" s="446"/>
      <c r="SNG31" s="446"/>
      <c r="SNH31" s="446"/>
      <c r="SNI31" s="446"/>
      <c r="SNJ31" s="446"/>
      <c r="SNK31" s="446"/>
      <c r="SNL31" s="446"/>
      <c r="SNM31" s="446"/>
      <c r="SNN31" s="446"/>
      <c r="SNO31" s="446"/>
      <c r="SNP31" s="446"/>
      <c r="SNQ31" s="446"/>
      <c r="SNR31" s="446"/>
      <c r="SNS31" s="446"/>
      <c r="SNT31" s="446"/>
      <c r="SNU31" s="446"/>
      <c r="SNV31" s="446"/>
      <c r="SNW31" s="446"/>
      <c r="SNX31" s="446"/>
      <c r="SNY31" s="446"/>
      <c r="SNZ31" s="446"/>
      <c r="SOA31" s="446"/>
      <c r="SOB31" s="446"/>
      <c r="SOC31" s="446"/>
      <c r="SOD31" s="446"/>
      <c r="SOE31" s="446"/>
      <c r="SOF31" s="446"/>
      <c r="SOG31" s="446"/>
      <c r="SOH31" s="446"/>
      <c r="SOI31" s="446"/>
      <c r="SOJ31" s="446"/>
      <c r="SOK31" s="446"/>
      <c r="SOL31" s="446"/>
      <c r="SOM31" s="446"/>
      <c r="SON31" s="446"/>
      <c r="SOO31" s="446"/>
      <c r="SOP31" s="446"/>
      <c r="SOQ31" s="446"/>
      <c r="SOR31" s="446"/>
      <c r="SOS31" s="446"/>
      <c r="SOT31" s="446"/>
      <c r="SOU31" s="446"/>
      <c r="SOV31" s="446"/>
      <c r="SOW31" s="446"/>
      <c r="SOX31" s="446"/>
      <c r="SOY31" s="446"/>
      <c r="SOZ31" s="446"/>
      <c r="SPA31" s="446"/>
      <c r="SPB31" s="446"/>
      <c r="SPC31" s="446"/>
      <c r="SPD31" s="446"/>
      <c r="SPE31" s="446"/>
      <c r="SPF31" s="446"/>
      <c r="SPG31" s="446"/>
      <c r="SPH31" s="446"/>
      <c r="SPI31" s="446"/>
      <c r="SPJ31" s="446"/>
      <c r="SPK31" s="446"/>
      <c r="SPL31" s="446"/>
      <c r="SPM31" s="446"/>
      <c r="SPN31" s="446"/>
      <c r="SPO31" s="446"/>
      <c r="SPP31" s="446"/>
      <c r="SPQ31" s="446"/>
      <c r="SPR31" s="446"/>
      <c r="SPS31" s="446"/>
      <c r="SPT31" s="446"/>
      <c r="SPU31" s="446"/>
      <c r="SPV31" s="446"/>
      <c r="SPW31" s="446"/>
      <c r="SPX31" s="446"/>
      <c r="SPY31" s="446"/>
      <c r="SPZ31" s="446"/>
      <c r="SQA31" s="446"/>
      <c r="SQB31" s="446"/>
      <c r="SQC31" s="446"/>
      <c r="SQD31" s="446"/>
      <c r="SQE31" s="446"/>
      <c r="SQF31" s="446"/>
      <c r="SQG31" s="446"/>
      <c r="SQH31" s="446"/>
      <c r="SQI31" s="446"/>
      <c r="SQJ31" s="446"/>
      <c r="SQK31" s="446"/>
      <c r="SQL31" s="446"/>
      <c r="SQM31" s="446"/>
      <c r="SQN31" s="446"/>
      <c r="SQO31" s="446"/>
      <c r="SQP31" s="446"/>
      <c r="SQQ31" s="446"/>
      <c r="SQR31" s="446"/>
      <c r="SQS31" s="446"/>
      <c r="SQT31" s="446"/>
      <c r="SQU31" s="446"/>
      <c r="SQV31" s="446"/>
      <c r="SQW31" s="446"/>
      <c r="SQX31" s="446"/>
      <c r="SQY31" s="446"/>
      <c r="SQZ31" s="446"/>
      <c r="SRA31" s="446"/>
      <c r="SRB31" s="446"/>
      <c r="SRC31" s="446"/>
      <c r="SRD31" s="446"/>
      <c r="SRE31" s="446"/>
      <c r="SRF31" s="446"/>
      <c r="SRG31" s="446"/>
      <c r="SRH31" s="446"/>
      <c r="SRI31" s="446"/>
      <c r="SRJ31" s="446"/>
      <c r="SRK31" s="446"/>
      <c r="SRL31" s="446"/>
      <c r="SRM31" s="446"/>
      <c r="SRN31" s="446"/>
      <c r="SRO31" s="446"/>
      <c r="SRP31" s="446"/>
      <c r="SRQ31" s="446"/>
      <c r="SRR31" s="446"/>
      <c r="SRS31" s="446"/>
      <c r="SRT31" s="446"/>
      <c r="SRU31" s="446"/>
      <c r="SRV31" s="446"/>
      <c r="SRW31" s="446"/>
      <c r="SRX31" s="446"/>
      <c r="SRY31" s="446"/>
      <c r="SRZ31" s="446"/>
      <c r="SSA31" s="446"/>
      <c r="SSB31" s="446"/>
      <c r="SSC31" s="446"/>
      <c r="SSD31" s="446"/>
      <c r="SSE31" s="446"/>
      <c r="SSF31" s="446"/>
      <c r="SSG31" s="446"/>
      <c r="SSH31" s="446"/>
      <c r="SSI31" s="446"/>
      <c r="SSJ31" s="446"/>
      <c r="SSK31" s="446"/>
      <c r="SSL31" s="446"/>
      <c r="SSM31" s="446"/>
      <c r="SSN31" s="446"/>
      <c r="SSO31" s="446"/>
      <c r="SSP31" s="446"/>
      <c r="SSQ31" s="446"/>
      <c r="SSR31" s="446"/>
      <c r="SSS31" s="446"/>
      <c r="SST31" s="446"/>
      <c r="SSU31" s="446"/>
      <c r="SSV31" s="446"/>
      <c r="SSW31" s="446"/>
      <c r="SSX31" s="446"/>
      <c r="SSY31" s="446"/>
      <c r="SSZ31" s="446"/>
      <c r="STA31" s="446"/>
      <c r="STB31" s="446"/>
      <c r="STC31" s="446"/>
      <c r="STD31" s="446"/>
      <c r="STE31" s="446"/>
      <c r="STF31" s="446"/>
      <c r="STG31" s="446"/>
      <c r="STH31" s="446"/>
      <c r="STI31" s="446"/>
      <c r="STJ31" s="446"/>
      <c r="STK31" s="446"/>
      <c r="STL31" s="446"/>
      <c r="STM31" s="446"/>
      <c r="STN31" s="446"/>
      <c r="STO31" s="446"/>
      <c r="STP31" s="446"/>
      <c r="STQ31" s="446"/>
      <c r="STR31" s="446"/>
      <c r="STS31" s="446"/>
      <c r="STT31" s="446"/>
      <c r="STU31" s="446"/>
      <c r="STV31" s="446"/>
      <c r="STW31" s="446"/>
      <c r="STX31" s="446"/>
      <c r="STY31" s="446"/>
      <c r="STZ31" s="446"/>
      <c r="SUA31" s="446"/>
      <c r="SUB31" s="446"/>
      <c r="SUC31" s="446"/>
      <c r="SUD31" s="446"/>
      <c r="SUE31" s="446"/>
      <c r="SUF31" s="446"/>
      <c r="SUG31" s="446"/>
      <c r="SUH31" s="446"/>
      <c r="SUI31" s="446"/>
      <c r="SUJ31" s="446"/>
      <c r="SUK31" s="446"/>
      <c r="SUL31" s="446"/>
      <c r="SUM31" s="446"/>
      <c r="SUN31" s="446"/>
      <c r="SUO31" s="446"/>
      <c r="SUP31" s="446"/>
      <c r="SUQ31" s="446"/>
      <c r="SUR31" s="446"/>
      <c r="SUS31" s="446"/>
      <c r="SUT31" s="446"/>
      <c r="SUU31" s="446"/>
      <c r="SUV31" s="446"/>
      <c r="SUW31" s="446"/>
      <c r="SUX31" s="446"/>
      <c r="SUY31" s="446"/>
      <c r="SUZ31" s="446"/>
      <c r="SVA31" s="446"/>
      <c r="SVB31" s="446"/>
      <c r="SVC31" s="446"/>
      <c r="SVD31" s="446"/>
      <c r="SVE31" s="446"/>
      <c r="SVF31" s="446"/>
      <c r="SVG31" s="446"/>
      <c r="SVH31" s="446"/>
      <c r="SVI31" s="446"/>
      <c r="SVJ31" s="446"/>
      <c r="SVK31" s="446"/>
      <c r="SVL31" s="446"/>
      <c r="SVM31" s="446"/>
      <c r="SVN31" s="446"/>
      <c r="SVO31" s="446"/>
      <c r="SVP31" s="446"/>
      <c r="SVQ31" s="446"/>
      <c r="SVR31" s="446"/>
      <c r="SVS31" s="446"/>
      <c r="SVT31" s="446"/>
      <c r="SVU31" s="446"/>
      <c r="SVV31" s="446"/>
      <c r="SVW31" s="446"/>
      <c r="SVX31" s="446"/>
      <c r="SVY31" s="446"/>
      <c r="SVZ31" s="446"/>
      <c r="SWA31" s="446"/>
      <c r="SWB31" s="446"/>
      <c r="SWC31" s="446"/>
      <c r="SWD31" s="446"/>
      <c r="SWE31" s="446"/>
      <c r="SWF31" s="446"/>
      <c r="SWG31" s="446"/>
      <c r="SWH31" s="446"/>
      <c r="SWI31" s="446"/>
      <c r="SWJ31" s="446"/>
      <c r="SWK31" s="446"/>
      <c r="SWL31" s="446"/>
      <c r="SWM31" s="446"/>
      <c r="SWN31" s="446"/>
      <c r="SWO31" s="446"/>
      <c r="SWP31" s="446"/>
      <c r="SWQ31" s="446"/>
      <c r="SWR31" s="446"/>
      <c r="SWS31" s="446"/>
      <c r="SWT31" s="446"/>
      <c r="SWU31" s="446"/>
      <c r="SWV31" s="446"/>
      <c r="SWW31" s="446"/>
      <c r="SWX31" s="446"/>
      <c r="SWY31" s="446"/>
      <c r="SWZ31" s="446"/>
      <c r="SXA31" s="446"/>
      <c r="SXB31" s="446"/>
      <c r="SXC31" s="446"/>
      <c r="SXD31" s="446"/>
      <c r="SXE31" s="446"/>
      <c r="SXF31" s="446"/>
      <c r="SXG31" s="446"/>
      <c r="SXH31" s="446"/>
      <c r="SXI31" s="446"/>
      <c r="SXJ31" s="446"/>
      <c r="SXK31" s="446"/>
      <c r="SXL31" s="446"/>
      <c r="SXM31" s="446"/>
      <c r="SXN31" s="446"/>
      <c r="SXO31" s="446"/>
      <c r="SXP31" s="446"/>
      <c r="SXQ31" s="446"/>
      <c r="SXR31" s="446"/>
      <c r="SXS31" s="446"/>
      <c r="SXT31" s="446"/>
      <c r="SXU31" s="446"/>
      <c r="SXV31" s="446"/>
      <c r="SXW31" s="446"/>
      <c r="SXX31" s="446"/>
      <c r="SXY31" s="446"/>
      <c r="SXZ31" s="446"/>
      <c r="SYA31" s="446"/>
      <c r="SYB31" s="446"/>
      <c r="SYC31" s="446"/>
      <c r="SYD31" s="446"/>
      <c r="SYE31" s="446"/>
      <c r="SYF31" s="446"/>
      <c r="SYG31" s="446"/>
      <c r="SYH31" s="446"/>
      <c r="SYI31" s="446"/>
      <c r="SYJ31" s="446"/>
      <c r="SYK31" s="446"/>
      <c r="SYL31" s="446"/>
      <c r="SYM31" s="446"/>
      <c r="SYN31" s="446"/>
      <c r="SYO31" s="446"/>
      <c r="SYP31" s="446"/>
      <c r="SYQ31" s="446"/>
      <c r="SYR31" s="446"/>
      <c r="SYS31" s="446"/>
      <c r="SYT31" s="446"/>
      <c r="SYU31" s="446"/>
      <c r="SYV31" s="446"/>
      <c r="SYW31" s="446"/>
      <c r="SYX31" s="446"/>
      <c r="SYY31" s="446"/>
      <c r="SYZ31" s="446"/>
      <c r="SZA31" s="446"/>
      <c r="SZB31" s="446"/>
      <c r="SZC31" s="446"/>
      <c r="SZD31" s="446"/>
      <c r="SZE31" s="446"/>
      <c r="SZF31" s="446"/>
      <c r="SZG31" s="446"/>
      <c r="SZH31" s="446"/>
      <c r="SZI31" s="446"/>
      <c r="SZJ31" s="446"/>
      <c r="SZK31" s="446"/>
      <c r="SZL31" s="446"/>
      <c r="SZM31" s="446"/>
      <c r="SZN31" s="446"/>
      <c r="SZO31" s="446"/>
      <c r="SZP31" s="446"/>
      <c r="SZQ31" s="446"/>
      <c r="SZR31" s="446"/>
      <c r="SZS31" s="446"/>
      <c r="SZT31" s="446"/>
      <c r="SZU31" s="446"/>
      <c r="SZV31" s="446"/>
      <c r="SZW31" s="446"/>
      <c r="SZX31" s="446"/>
      <c r="SZY31" s="446"/>
      <c r="SZZ31" s="446"/>
      <c r="TAA31" s="446"/>
      <c r="TAB31" s="446"/>
      <c r="TAC31" s="446"/>
      <c r="TAD31" s="446"/>
      <c r="TAE31" s="446"/>
      <c r="TAF31" s="446"/>
      <c r="TAG31" s="446"/>
      <c r="TAH31" s="446"/>
      <c r="TAI31" s="446"/>
      <c r="TAJ31" s="446"/>
      <c r="TAK31" s="446"/>
      <c r="TAL31" s="446"/>
      <c r="TAM31" s="446"/>
      <c r="TAN31" s="446"/>
      <c r="TAO31" s="446"/>
      <c r="TAP31" s="446"/>
      <c r="TAQ31" s="446"/>
      <c r="TAR31" s="446"/>
      <c r="TAS31" s="446"/>
      <c r="TAT31" s="446"/>
      <c r="TAU31" s="446"/>
      <c r="TAV31" s="446"/>
      <c r="TAW31" s="446"/>
      <c r="TAX31" s="446"/>
      <c r="TAY31" s="446"/>
      <c r="TAZ31" s="446"/>
      <c r="TBA31" s="446"/>
      <c r="TBB31" s="446"/>
      <c r="TBC31" s="446"/>
      <c r="TBD31" s="446"/>
      <c r="TBE31" s="446"/>
      <c r="TBF31" s="446"/>
      <c r="TBG31" s="446"/>
      <c r="TBH31" s="446"/>
      <c r="TBI31" s="446"/>
      <c r="TBJ31" s="446"/>
      <c r="TBK31" s="446"/>
      <c r="TBL31" s="446"/>
      <c r="TBM31" s="446"/>
      <c r="TBN31" s="446"/>
      <c r="TBO31" s="446"/>
      <c r="TBP31" s="446"/>
      <c r="TBQ31" s="446"/>
      <c r="TBR31" s="446"/>
      <c r="TBS31" s="446"/>
      <c r="TBT31" s="446"/>
      <c r="TBU31" s="446"/>
      <c r="TBV31" s="446"/>
      <c r="TBW31" s="446"/>
      <c r="TBX31" s="446"/>
      <c r="TBY31" s="446"/>
      <c r="TBZ31" s="446"/>
      <c r="TCA31" s="446"/>
      <c r="TCB31" s="446"/>
      <c r="TCC31" s="446"/>
      <c r="TCD31" s="446"/>
      <c r="TCE31" s="446"/>
      <c r="TCF31" s="446"/>
      <c r="TCG31" s="446"/>
      <c r="TCH31" s="446"/>
      <c r="TCI31" s="446"/>
      <c r="TCJ31" s="446"/>
      <c r="TCK31" s="446"/>
      <c r="TCL31" s="446"/>
      <c r="TCM31" s="446"/>
      <c r="TCN31" s="446"/>
      <c r="TCO31" s="446"/>
      <c r="TCP31" s="446"/>
      <c r="TCQ31" s="446"/>
      <c r="TCR31" s="446"/>
      <c r="TCS31" s="446"/>
      <c r="TCT31" s="446"/>
      <c r="TCU31" s="446"/>
      <c r="TCV31" s="446"/>
      <c r="TCW31" s="446"/>
      <c r="TCX31" s="446"/>
      <c r="TCY31" s="446"/>
      <c r="TCZ31" s="446"/>
      <c r="TDA31" s="446"/>
      <c r="TDB31" s="446"/>
      <c r="TDC31" s="446"/>
      <c r="TDD31" s="446"/>
      <c r="TDE31" s="446"/>
      <c r="TDF31" s="446"/>
      <c r="TDG31" s="446"/>
      <c r="TDH31" s="446"/>
      <c r="TDI31" s="446"/>
      <c r="TDJ31" s="446"/>
      <c r="TDK31" s="446"/>
      <c r="TDL31" s="446"/>
      <c r="TDM31" s="446"/>
      <c r="TDN31" s="446"/>
      <c r="TDO31" s="446"/>
      <c r="TDP31" s="446"/>
      <c r="TDQ31" s="446"/>
      <c r="TDR31" s="446"/>
      <c r="TDS31" s="446"/>
      <c r="TDT31" s="446"/>
      <c r="TDU31" s="446"/>
      <c r="TDV31" s="446"/>
      <c r="TDW31" s="446"/>
      <c r="TDX31" s="446"/>
      <c r="TDY31" s="446"/>
      <c r="TDZ31" s="446"/>
      <c r="TEA31" s="446"/>
      <c r="TEB31" s="446"/>
      <c r="TEC31" s="446"/>
      <c r="TED31" s="446"/>
      <c r="TEE31" s="446"/>
      <c r="TEF31" s="446"/>
      <c r="TEG31" s="446"/>
      <c r="TEH31" s="446"/>
      <c r="TEI31" s="446"/>
      <c r="TEJ31" s="446"/>
      <c r="TEK31" s="446"/>
      <c r="TEL31" s="446"/>
      <c r="TEM31" s="446"/>
      <c r="TEN31" s="446"/>
      <c r="TEO31" s="446"/>
      <c r="TEP31" s="446"/>
      <c r="TEQ31" s="446"/>
      <c r="TER31" s="446"/>
      <c r="TES31" s="446"/>
      <c r="TET31" s="446"/>
      <c r="TEU31" s="446"/>
      <c r="TEV31" s="446"/>
      <c r="TEW31" s="446"/>
      <c r="TEX31" s="446"/>
      <c r="TEY31" s="446"/>
      <c r="TEZ31" s="446"/>
      <c r="TFA31" s="446"/>
      <c r="TFB31" s="446"/>
      <c r="TFC31" s="446"/>
      <c r="TFD31" s="446"/>
      <c r="TFE31" s="446"/>
      <c r="TFF31" s="446"/>
      <c r="TFG31" s="446"/>
      <c r="TFH31" s="446"/>
      <c r="TFI31" s="446"/>
      <c r="TFJ31" s="446"/>
      <c r="TFK31" s="446"/>
      <c r="TFL31" s="446"/>
      <c r="TFM31" s="446"/>
      <c r="TFN31" s="446"/>
      <c r="TFO31" s="446"/>
      <c r="TFP31" s="446"/>
      <c r="TFQ31" s="446"/>
      <c r="TFR31" s="446"/>
      <c r="TFS31" s="446"/>
      <c r="TFT31" s="446"/>
      <c r="TFU31" s="446"/>
      <c r="TFV31" s="446"/>
      <c r="TFW31" s="446"/>
      <c r="TFX31" s="446"/>
      <c r="TFY31" s="446"/>
      <c r="TFZ31" s="446"/>
      <c r="TGA31" s="446"/>
      <c r="TGB31" s="446"/>
      <c r="TGC31" s="446"/>
      <c r="TGD31" s="446"/>
      <c r="TGE31" s="446"/>
      <c r="TGF31" s="446"/>
      <c r="TGG31" s="446"/>
      <c r="TGH31" s="446"/>
      <c r="TGI31" s="446"/>
      <c r="TGJ31" s="446"/>
      <c r="TGK31" s="446"/>
      <c r="TGL31" s="446"/>
      <c r="TGM31" s="446"/>
      <c r="TGN31" s="446"/>
      <c r="TGO31" s="446"/>
      <c r="TGP31" s="446"/>
      <c r="TGQ31" s="446"/>
      <c r="TGR31" s="446"/>
      <c r="TGS31" s="446"/>
      <c r="TGT31" s="446"/>
      <c r="TGU31" s="446"/>
      <c r="TGV31" s="446"/>
      <c r="TGW31" s="446"/>
      <c r="TGX31" s="446"/>
      <c r="TGY31" s="446"/>
      <c r="TGZ31" s="446"/>
      <c r="THA31" s="446"/>
      <c r="THB31" s="446"/>
      <c r="THC31" s="446"/>
      <c r="THD31" s="446"/>
      <c r="THE31" s="446"/>
      <c r="THF31" s="446"/>
      <c r="THG31" s="446"/>
      <c r="THH31" s="446"/>
      <c r="THI31" s="446"/>
      <c r="THJ31" s="446"/>
      <c r="THK31" s="446"/>
      <c r="THL31" s="446"/>
      <c r="THM31" s="446"/>
      <c r="THN31" s="446"/>
      <c r="THO31" s="446"/>
      <c r="THP31" s="446"/>
      <c r="THQ31" s="446"/>
      <c r="THR31" s="446"/>
      <c r="THS31" s="446"/>
      <c r="THT31" s="446"/>
      <c r="THU31" s="446"/>
      <c r="THV31" s="446"/>
      <c r="THW31" s="446"/>
      <c r="THX31" s="446"/>
      <c r="THY31" s="446"/>
      <c r="THZ31" s="446"/>
      <c r="TIA31" s="446"/>
      <c r="TIB31" s="446"/>
      <c r="TIC31" s="446"/>
      <c r="TID31" s="446"/>
      <c r="TIE31" s="446"/>
      <c r="TIF31" s="446"/>
      <c r="TIG31" s="446"/>
      <c r="TIH31" s="446"/>
      <c r="TII31" s="446"/>
      <c r="TIJ31" s="446"/>
      <c r="TIK31" s="446"/>
      <c r="TIL31" s="446"/>
      <c r="TIM31" s="446"/>
      <c r="TIN31" s="446"/>
      <c r="TIO31" s="446"/>
      <c r="TIP31" s="446"/>
      <c r="TIQ31" s="446"/>
      <c r="TIR31" s="446"/>
      <c r="TIS31" s="446"/>
      <c r="TIT31" s="446"/>
      <c r="TIU31" s="446"/>
      <c r="TIV31" s="446"/>
      <c r="TIW31" s="446"/>
      <c r="TIX31" s="446"/>
      <c r="TIY31" s="446"/>
      <c r="TIZ31" s="446"/>
      <c r="TJA31" s="446"/>
      <c r="TJB31" s="446"/>
      <c r="TJC31" s="446"/>
      <c r="TJD31" s="446"/>
      <c r="TJE31" s="446"/>
      <c r="TJF31" s="446"/>
      <c r="TJG31" s="446"/>
      <c r="TJH31" s="446"/>
      <c r="TJI31" s="446"/>
      <c r="TJJ31" s="446"/>
      <c r="TJK31" s="446"/>
      <c r="TJL31" s="446"/>
      <c r="TJM31" s="446"/>
      <c r="TJN31" s="446"/>
      <c r="TJO31" s="446"/>
      <c r="TJP31" s="446"/>
      <c r="TJQ31" s="446"/>
      <c r="TJR31" s="446"/>
      <c r="TJS31" s="446"/>
      <c r="TJT31" s="446"/>
      <c r="TJU31" s="446"/>
      <c r="TJV31" s="446"/>
      <c r="TJW31" s="446"/>
      <c r="TJX31" s="446"/>
      <c r="TJY31" s="446"/>
      <c r="TJZ31" s="446"/>
      <c r="TKA31" s="446"/>
      <c r="TKB31" s="446"/>
      <c r="TKC31" s="446"/>
      <c r="TKD31" s="446"/>
      <c r="TKE31" s="446"/>
      <c r="TKF31" s="446"/>
      <c r="TKG31" s="446"/>
      <c r="TKH31" s="446"/>
      <c r="TKI31" s="446"/>
      <c r="TKJ31" s="446"/>
      <c r="TKK31" s="446"/>
      <c r="TKL31" s="446"/>
      <c r="TKM31" s="446"/>
      <c r="TKN31" s="446"/>
      <c r="TKO31" s="446"/>
      <c r="TKP31" s="446"/>
      <c r="TKQ31" s="446"/>
      <c r="TKR31" s="446"/>
      <c r="TKS31" s="446"/>
      <c r="TKT31" s="446"/>
      <c r="TKU31" s="446"/>
      <c r="TKV31" s="446"/>
      <c r="TKW31" s="446"/>
      <c r="TKX31" s="446"/>
      <c r="TKY31" s="446"/>
      <c r="TKZ31" s="446"/>
      <c r="TLA31" s="446"/>
      <c r="TLB31" s="446"/>
      <c r="TLC31" s="446"/>
      <c r="TLD31" s="446"/>
      <c r="TLE31" s="446"/>
      <c r="TLF31" s="446"/>
      <c r="TLG31" s="446"/>
      <c r="TLH31" s="446"/>
      <c r="TLI31" s="446"/>
      <c r="TLJ31" s="446"/>
      <c r="TLK31" s="446"/>
      <c r="TLL31" s="446"/>
      <c r="TLM31" s="446"/>
      <c r="TLN31" s="446"/>
      <c r="TLO31" s="446"/>
      <c r="TLP31" s="446"/>
      <c r="TLQ31" s="446"/>
      <c r="TLR31" s="446"/>
      <c r="TLS31" s="446"/>
      <c r="TLT31" s="446"/>
      <c r="TLU31" s="446"/>
      <c r="TLV31" s="446"/>
      <c r="TLW31" s="446"/>
      <c r="TLX31" s="446"/>
      <c r="TLY31" s="446"/>
      <c r="TLZ31" s="446"/>
      <c r="TMA31" s="446"/>
      <c r="TMB31" s="446"/>
      <c r="TMC31" s="446"/>
      <c r="TMD31" s="446"/>
      <c r="TME31" s="446"/>
      <c r="TMF31" s="446"/>
      <c r="TMG31" s="446"/>
      <c r="TMH31" s="446"/>
      <c r="TMI31" s="446"/>
      <c r="TMJ31" s="446"/>
      <c r="TMK31" s="446"/>
      <c r="TML31" s="446"/>
      <c r="TMM31" s="446"/>
      <c r="TMN31" s="446"/>
      <c r="TMO31" s="446"/>
      <c r="TMP31" s="446"/>
      <c r="TMQ31" s="446"/>
      <c r="TMR31" s="446"/>
      <c r="TMS31" s="446"/>
      <c r="TMT31" s="446"/>
      <c r="TMU31" s="446"/>
      <c r="TMV31" s="446"/>
      <c r="TMW31" s="446"/>
      <c r="TMX31" s="446"/>
      <c r="TMY31" s="446"/>
      <c r="TMZ31" s="446"/>
      <c r="TNA31" s="446"/>
      <c r="TNB31" s="446"/>
      <c r="TNC31" s="446"/>
      <c r="TND31" s="446"/>
      <c r="TNE31" s="446"/>
      <c r="TNF31" s="446"/>
      <c r="TNG31" s="446"/>
      <c r="TNH31" s="446"/>
      <c r="TNI31" s="446"/>
      <c r="TNJ31" s="446"/>
      <c r="TNK31" s="446"/>
      <c r="TNL31" s="446"/>
      <c r="TNM31" s="446"/>
      <c r="TNN31" s="446"/>
      <c r="TNO31" s="446"/>
      <c r="TNP31" s="446"/>
      <c r="TNQ31" s="446"/>
      <c r="TNR31" s="446"/>
      <c r="TNS31" s="446"/>
      <c r="TNT31" s="446"/>
      <c r="TNU31" s="446"/>
      <c r="TNV31" s="446"/>
      <c r="TNW31" s="446"/>
      <c r="TNX31" s="446"/>
      <c r="TNY31" s="446"/>
      <c r="TNZ31" s="446"/>
      <c r="TOA31" s="446"/>
      <c r="TOB31" s="446"/>
      <c r="TOC31" s="446"/>
      <c r="TOD31" s="446"/>
      <c r="TOE31" s="446"/>
      <c r="TOF31" s="446"/>
      <c r="TOG31" s="446"/>
      <c r="TOH31" s="446"/>
      <c r="TOI31" s="446"/>
      <c r="TOJ31" s="446"/>
      <c r="TOK31" s="446"/>
      <c r="TOL31" s="446"/>
      <c r="TOM31" s="446"/>
      <c r="TON31" s="446"/>
      <c r="TOO31" s="446"/>
      <c r="TOP31" s="446"/>
      <c r="TOQ31" s="446"/>
      <c r="TOR31" s="446"/>
      <c r="TOS31" s="446"/>
      <c r="TOT31" s="446"/>
      <c r="TOU31" s="446"/>
      <c r="TOV31" s="446"/>
      <c r="TOW31" s="446"/>
      <c r="TOX31" s="446"/>
      <c r="TOY31" s="446"/>
      <c r="TOZ31" s="446"/>
      <c r="TPA31" s="446"/>
      <c r="TPB31" s="446"/>
      <c r="TPC31" s="446"/>
      <c r="TPD31" s="446"/>
      <c r="TPE31" s="446"/>
      <c r="TPF31" s="446"/>
      <c r="TPG31" s="446"/>
      <c r="TPH31" s="446"/>
      <c r="TPI31" s="446"/>
      <c r="TPJ31" s="446"/>
      <c r="TPK31" s="446"/>
      <c r="TPL31" s="446"/>
      <c r="TPM31" s="446"/>
      <c r="TPN31" s="446"/>
      <c r="TPO31" s="446"/>
      <c r="TPP31" s="446"/>
      <c r="TPQ31" s="446"/>
      <c r="TPR31" s="446"/>
      <c r="TPS31" s="446"/>
      <c r="TPT31" s="446"/>
      <c r="TPU31" s="446"/>
      <c r="TPV31" s="446"/>
      <c r="TPW31" s="446"/>
      <c r="TPX31" s="446"/>
      <c r="TPY31" s="446"/>
      <c r="TPZ31" s="446"/>
      <c r="TQA31" s="446"/>
      <c r="TQB31" s="446"/>
      <c r="TQC31" s="446"/>
      <c r="TQD31" s="446"/>
      <c r="TQE31" s="446"/>
      <c r="TQF31" s="446"/>
      <c r="TQG31" s="446"/>
      <c r="TQH31" s="446"/>
      <c r="TQI31" s="446"/>
      <c r="TQJ31" s="446"/>
      <c r="TQK31" s="446"/>
      <c r="TQL31" s="446"/>
      <c r="TQM31" s="446"/>
      <c r="TQN31" s="446"/>
      <c r="TQO31" s="446"/>
      <c r="TQP31" s="446"/>
      <c r="TQQ31" s="446"/>
      <c r="TQR31" s="446"/>
      <c r="TQS31" s="446"/>
      <c r="TQT31" s="446"/>
      <c r="TQU31" s="446"/>
      <c r="TQV31" s="446"/>
      <c r="TQW31" s="446"/>
      <c r="TQX31" s="446"/>
      <c r="TQY31" s="446"/>
      <c r="TQZ31" s="446"/>
      <c r="TRA31" s="446"/>
      <c r="TRB31" s="446"/>
      <c r="TRC31" s="446"/>
      <c r="TRD31" s="446"/>
      <c r="TRE31" s="446"/>
      <c r="TRF31" s="446"/>
      <c r="TRG31" s="446"/>
      <c r="TRH31" s="446"/>
      <c r="TRI31" s="446"/>
      <c r="TRJ31" s="446"/>
      <c r="TRK31" s="446"/>
      <c r="TRL31" s="446"/>
      <c r="TRM31" s="446"/>
      <c r="TRN31" s="446"/>
      <c r="TRO31" s="446"/>
      <c r="TRP31" s="446"/>
      <c r="TRQ31" s="446"/>
      <c r="TRR31" s="446"/>
      <c r="TRS31" s="446"/>
      <c r="TRT31" s="446"/>
      <c r="TRU31" s="446"/>
      <c r="TRV31" s="446"/>
      <c r="TRW31" s="446"/>
      <c r="TRX31" s="446"/>
      <c r="TRY31" s="446"/>
      <c r="TRZ31" s="446"/>
      <c r="TSA31" s="446"/>
      <c r="TSB31" s="446"/>
      <c r="TSC31" s="446"/>
      <c r="TSD31" s="446"/>
      <c r="TSE31" s="446"/>
      <c r="TSF31" s="446"/>
      <c r="TSG31" s="446"/>
      <c r="TSH31" s="446"/>
      <c r="TSI31" s="446"/>
      <c r="TSJ31" s="446"/>
      <c r="TSK31" s="446"/>
      <c r="TSL31" s="446"/>
      <c r="TSM31" s="446"/>
      <c r="TSN31" s="446"/>
      <c r="TSO31" s="446"/>
      <c r="TSP31" s="446"/>
      <c r="TSQ31" s="446"/>
      <c r="TSR31" s="446"/>
      <c r="TSS31" s="446"/>
      <c r="TST31" s="446"/>
      <c r="TSU31" s="446"/>
      <c r="TSV31" s="446"/>
      <c r="TSW31" s="446"/>
      <c r="TSX31" s="446"/>
      <c r="TSY31" s="446"/>
      <c r="TSZ31" s="446"/>
      <c r="TTA31" s="446"/>
      <c r="TTB31" s="446"/>
      <c r="TTC31" s="446"/>
      <c r="TTD31" s="446"/>
      <c r="TTE31" s="446"/>
      <c r="TTF31" s="446"/>
      <c r="TTG31" s="446"/>
      <c r="TTH31" s="446"/>
      <c r="TTI31" s="446"/>
      <c r="TTJ31" s="446"/>
      <c r="TTK31" s="446"/>
      <c r="TTL31" s="446"/>
      <c r="TTM31" s="446"/>
      <c r="TTN31" s="446"/>
      <c r="TTO31" s="446"/>
      <c r="TTP31" s="446"/>
      <c r="TTQ31" s="446"/>
      <c r="TTR31" s="446"/>
      <c r="TTS31" s="446"/>
      <c r="TTT31" s="446"/>
      <c r="TTU31" s="446"/>
      <c r="TTV31" s="446"/>
      <c r="TTW31" s="446"/>
      <c r="TTX31" s="446"/>
      <c r="TTY31" s="446"/>
      <c r="TTZ31" s="446"/>
      <c r="TUA31" s="446"/>
      <c r="TUB31" s="446"/>
      <c r="TUC31" s="446"/>
      <c r="TUD31" s="446"/>
      <c r="TUE31" s="446"/>
      <c r="TUF31" s="446"/>
      <c r="TUG31" s="446"/>
      <c r="TUH31" s="446"/>
      <c r="TUI31" s="446"/>
      <c r="TUJ31" s="446"/>
      <c r="TUK31" s="446"/>
      <c r="TUL31" s="446"/>
      <c r="TUM31" s="446"/>
      <c r="TUN31" s="446"/>
      <c r="TUO31" s="446"/>
      <c r="TUP31" s="446"/>
      <c r="TUQ31" s="446"/>
      <c r="TUR31" s="446"/>
      <c r="TUS31" s="446"/>
      <c r="TUT31" s="446"/>
      <c r="TUU31" s="446"/>
      <c r="TUV31" s="446"/>
      <c r="TUW31" s="446"/>
      <c r="TUX31" s="446"/>
      <c r="TUY31" s="446"/>
      <c r="TUZ31" s="446"/>
      <c r="TVA31" s="446"/>
      <c r="TVB31" s="446"/>
      <c r="TVC31" s="446"/>
      <c r="TVD31" s="446"/>
      <c r="TVE31" s="446"/>
      <c r="TVF31" s="446"/>
      <c r="TVG31" s="446"/>
      <c r="TVH31" s="446"/>
      <c r="TVI31" s="446"/>
      <c r="TVJ31" s="446"/>
      <c r="TVK31" s="446"/>
      <c r="TVL31" s="446"/>
      <c r="TVM31" s="446"/>
      <c r="TVN31" s="446"/>
      <c r="TVO31" s="446"/>
      <c r="TVP31" s="446"/>
      <c r="TVQ31" s="446"/>
      <c r="TVR31" s="446"/>
      <c r="TVS31" s="446"/>
      <c r="TVT31" s="446"/>
      <c r="TVU31" s="446"/>
      <c r="TVV31" s="446"/>
      <c r="TVW31" s="446"/>
      <c r="TVX31" s="446"/>
      <c r="TVY31" s="446"/>
      <c r="TVZ31" s="446"/>
      <c r="TWA31" s="446"/>
      <c r="TWB31" s="446"/>
      <c r="TWC31" s="446"/>
      <c r="TWD31" s="446"/>
      <c r="TWE31" s="446"/>
      <c r="TWF31" s="446"/>
      <c r="TWG31" s="446"/>
      <c r="TWH31" s="446"/>
      <c r="TWI31" s="446"/>
      <c r="TWJ31" s="446"/>
      <c r="TWK31" s="446"/>
      <c r="TWL31" s="446"/>
      <c r="TWM31" s="446"/>
      <c r="TWN31" s="446"/>
      <c r="TWO31" s="446"/>
      <c r="TWP31" s="446"/>
      <c r="TWQ31" s="446"/>
      <c r="TWR31" s="446"/>
      <c r="TWS31" s="446"/>
      <c r="TWT31" s="446"/>
      <c r="TWU31" s="446"/>
      <c r="TWV31" s="446"/>
      <c r="TWW31" s="446"/>
      <c r="TWX31" s="446"/>
      <c r="TWY31" s="446"/>
      <c r="TWZ31" s="446"/>
      <c r="TXA31" s="446"/>
      <c r="TXB31" s="446"/>
      <c r="TXC31" s="446"/>
      <c r="TXD31" s="446"/>
      <c r="TXE31" s="446"/>
      <c r="TXF31" s="446"/>
      <c r="TXG31" s="446"/>
      <c r="TXH31" s="446"/>
      <c r="TXI31" s="446"/>
      <c r="TXJ31" s="446"/>
      <c r="TXK31" s="446"/>
      <c r="TXL31" s="446"/>
      <c r="TXM31" s="446"/>
      <c r="TXN31" s="446"/>
      <c r="TXO31" s="446"/>
      <c r="TXP31" s="446"/>
      <c r="TXQ31" s="446"/>
      <c r="TXR31" s="446"/>
      <c r="TXS31" s="446"/>
      <c r="TXT31" s="446"/>
      <c r="TXU31" s="446"/>
      <c r="TXV31" s="446"/>
      <c r="TXW31" s="446"/>
      <c r="TXX31" s="446"/>
      <c r="TXY31" s="446"/>
      <c r="TXZ31" s="446"/>
      <c r="TYA31" s="446"/>
      <c r="TYB31" s="446"/>
      <c r="TYC31" s="446"/>
      <c r="TYD31" s="446"/>
      <c r="TYE31" s="446"/>
      <c r="TYF31" s="446"/>
      <c r="TYG31" s="446"/>
      <c r="TYH31" s="446"/>
      <c r="TYI31" s="446"/>
      <c r="TYJ31" s="446"/>
      <c r="TYK31" s="446"/>
      <c r="TYL31" s="446"/>
      <c r="TYM31" s="446"/>
      <c r="TYN31" s="446"/>
      <c r="TYO31" s="446"/>
      <c r="TYP31" s="446"/>
      <c r="TYQ31" s="446"/>
      <c r="TYR31" s="446"/>
      <c r="TYS31" s="446"/>
      <c r="TYT31" s="446"/>
      <c r="TYU31" s="446"/>
      <c r="TYV31" s="446"/>
      <c r="TYW31" s="446"/>
      <c r="TYX31" s="446"/>
      <c r="TYY31" s="446"/>
      <c r="TYZ31" s="446"/>
      <c r="TZA31" s="446"/>
      <c r="TZB31" s="446"/>
      <c r="TZC31" s="446"/>
      <c r="TZD31" s="446"/>
      <c r="TZE31" s="446"/>
      <c r="TZF31" s="446"/>
      <c r="TZG31" s="446"/>
      <c r="TZH31" s="446"/>
      <c r="TZI31" s="446"/>
      <c r="TZJ31" s="446"/>
      <c r="TZK31" s="446"/>
      <c r="TZL31" s="446"/>
      <c r="TZM31" s="446"/>
      <c r="TZN31" s="446"/>
      <c r="TZO31" s="446"/>
      <c r="TZP31" s="446"/>
      <c r="TZQ31" s="446"/>
      <c r="TZR31" s="446"/>
      <c r="TZS31" s="446"/>
      <c r="TZT31" s="446"/>
      <c r="TZU31" s="446"/>
      <c r="TZV31" s="446"/>
      <c r="TZW31" s="446"/>
      <c r="TZX31" s="446"/>
      <c r="TZY31" s="446"/>
      <c r="TZZ31" s="446"/>
      <c r="UAA31" s="446"/>
      <c r="UAB31" s="446"/>
      <c r="UAC31" s="446"/>
      <c r="UAD31" s="446"/>
      <c r="UAE31" s="446"/>
      <c r="UAF31" s="446"/>
      <c r="UAG31" s="446"/>
      <c r="UAH31" s="446"/>
      <c r="UAI31" s="446"/>
      <c r="UAJ31" s="446"/>
      <c r="UAK31" s="446"/>
      <c r="UAL31" s="446"/>
      <c r="UAM31" s="446"/>
      <c r="UAN31" s="446"/>
      <c r="UAO31" s="446"/>
      <c r="UAP31" s="446"/>
      <c r="UAQ31" s="446"/>
      <c r="UAR31" s="446"/>
      <c r="UAS31" s="446"/>
      <c r="UAT31" s="446"/>
      <c r="UAU31" s="446"/>
      <c r="UAV31" s="446"/>
      <c r="UAW31" s="446"/>
      <c r="UAX31" s="446"/>
      <c r="UAY31" s="446"/>
      <c r="UAZ31" s="446"/>
      <c r="UBA31" s="446"/>
      <c r="UBB31" s="446"/>
      <c r="UBC31" s="446"/>
      <c r="UBD31" s="446"/>
      <c r="UBE31" s="446"/>
      <c r="UBF31" s="446"/>
      <c r="UBG31" s="446"/>
      <c r="UBH31" s="446"/>
      <c r="UBI31" s="446"/>
      <c r="UBJ31" s="446"/>
      <c r="UBK31" s="446"/>
      <c r="UBL31" s="446"/>
      <c r="UBM31" s="446"/>
      <c r="UBN31" s="446"/>
      <c r="UBO31" s="446"/>
      <c r="UBP31" s="446"/>
      <c r="UBQ31" s="446"/>
      <c r="UBR31" s="446"/>
      <c r="UBS31" s="446"/>
      <c r="UBT31" s="446"/>
      <c r="UBU31" s="446"/>
      <c r="UBV31" s="446"/>
      <c r="UBW31" s="446"/>
      <c r="UBX31" s="446"/>
      <c r="UBY31" s="446"/>
      <c r="UBZ31" s="446"/>
      <c r="UCA31" s="446"/>
      <c r="UCB31" s="446"/>
      <c r="UCC31" s="446"/>
      <c r="UCD31" s="446"/>
      <c r="UCE31" s="446"/>
      <c r="UCF31" s="446"/>
      <c r="UCG31" s="446"/>
      <c r="UCH31" s="446"/>
      <c r="UCI31" s="446"/>
      <c r="UCJ31" s="446"/>
      <c r="UCK31" s="446"/>
      <c r="UCL31" s="446"/>
      <c r="UCM31" s="446"/>
      <c r="UCN31" s="446"/>
      <c r="UCO31" s="446"/>
      <c r="UCP31" s="446"/>
      <c r="UCQ31" s="446"/>
      <c r="UCR31" s="446"/>
      <c r="UCS31" s="446"/>
      <c r="UCT31" s="446"/>
      <c r="UCU31" s="446"/>
      <c r="UCV31" s="446"/>
      <c r="UCW31" s="446"/>
      <c r="UCX31" s="446"/>
      <c r="UCY31" s="446"/>
      <c r="UCZ31" s="446"/>
      <c r="UDA31" s="446"/>
      <c r="UDB31" s="446"/>
      <c r="UDC31" s="446"/>
      <c r="UDD31" s="446"/>
      <c r="UDE31" s="446"/>
      <c r="UDF31" s="446"/>
      <c r="UDG31" s="446"/>
      <c r="UDH31" s="446"/>
      <c r="UDI31" s="446"/>
      <c r="UDJ31" s="446"/>
      <c r="UDK31" s="446"/>
      <c r="UDL31" s="446"/>
      <c r="UDM31" s="446"/>
      <c r="UDN31" s="446"/>
      <c r="UDO31" s="446"/>
      <c r="UDP31" s="446"/>
      <c r="UDQ31" s="446"/>
      <c r="UDR31" s="446"/>
      <c r="UDS31" s="446"/>
      <c r="UDT31" s="446"/>
      <c r="UDU31" s="446"/>
      <c r="UDV31" s="446"/>
      <c r="UDW31" s="446"/>
      <c r="UDX31" s="446"/>
      <c r="UDY31" s="446"/>
      <c r="UDZ31" s="446"/>
      <c r="UEA31" s="446"/>
      <c r="UEB31" s="446"/>
      <c r="UEC31" s="446"/>
      <c r="UED31" s="446"/>
      <c r="UEE31" s="446"/>
      <c r="UEF31" s="446"/>
      <c r="UEG31" s="446"/>
      <c r="UEH31" s="446"/>
      <c r="UEI31" s="446"/>
      <c r="UEJ31" s="446"/>
      <c r="UEK31" s="446"/>
      <c r="UEL31" s="446"/>
      <c r="UEM31" s="446"/>
      <c r="UEN31" s="446"/>
      <c r="UEO31" s="446"/>
      <c r="UEP31" s="446"/>
      <c r="UEQ31" s="446"/>
      <c r="UER31" s="446"/>
      <c r="UES31" s="446"/>
      <c r="UET31" s="446"/>
      <c r="UEU31" s="446"/>
      <c r="UEV31" s="446"/>
      <c r="UEW31" s="446"/>
      <c r="UEX31" s="446"/>
      <c r="UEY31" s="446"/>
      <c r="UEZ31" s="446"/>
      <c r="UFA31" s="446"/>
      <c r="UFB31" s="446"/>
      <c r="UFC31" s="446"/>
      <c r="UFD31" s="446"/>
      <c r="UFE31" s="446"/>
      <c r="UFF31" s="446"/>
      <c r="UFG31" s="446"/>
      <c r="UFH31" s="446"/>
      <c r="UFI31" s="446"/>
      <c r="UFJ31" s="446"/>
      <c r="UFK31" s="446"/>
      <c r="UFL31" s="446"/>
      <c r="UFM31" s="446"/>
      <c r="UFN31" s="446"/>
      <c r="UFO31" s="446"/>
      <c r="UFP31" s="446"/>
      <c r="UFQ31" s="446"/>
      <c r="UFR31" s="446"/>
      <c r="UFS31" s="446"/>
      <c r="UFT31" s="446"/>
      <c r="UFU31" s="446"/>
      <c r="UFV31" s="446"/>
      <c r="UFW31" s="446"/>
      <c r="UFX31" s="446"/>
      <c r="UFY31" s="446"/>
      <c r="UFZ31" s="446"/>
      <c r="UGA31" s="446"/>
      <c r="UGB31" s="446"/>
      <c r="UGC31" s="446"/>
      <c r="UGD31" s="446"/>
      <c r="UGE31" s="446"/>
      <c r="UGF31" s="446"/>
      <c r="UGG31" s="446"/>
      <c r="UGH31" s="446"/>
      <c r="UGI31" s="446"/>
      <c r="UGJ31" s="446"/>
      <c r="UGK31" s="446"/>
      <c r="UGL31" s="446"/>
      <c r="UGM31" s="446"/>
      <c r="UGN31" s="446"/>
      <c r="UGO31" s="446"/>
      <c r="UGP31" s="446"/>
      <c r="UGQ31" s="446"/>
      <c r="UGR31" s="446"/>
      <c r="UGS31" s="446"/>
      <c r="UGT31" s="446"/>
      <c r="UGU31" s="446"/>
      <c r="UGV31" s="446"/>
      <c r="UGW31" s="446"/>
      <c r="UGX31" s="446"/>
      <c r="UGY31" s="446"/>
      <c r="UGZ31" s="446"/>
      <c r="UHA31" s="446"/>
      <c r="UHB31" s="446"/>
      <c r="UHC31" s="446"/>
      <c r="UHD31" s="446"/>
      <c r="UHE31" s="446"/>
      <c r="UHF31" s="446"/>
      <c r="UHG31" s="446"/>
      <c r="UHH31" s="446"/>
      <c r="UHI31" s="446"/>
      <c r="UHJ31" s="446"/>
      <c r="UHK31" s="446"/>
      <c r="UHL31" s="446"/>
      <c r="UHM31" s="446"/>
      <c r="UHN31" s="446"/>
      <c r="UHO31" s="446"/>
      <c r="UHP31" s="446"/>
      <c r="UHQ31" s="446"/>
      <c r="UHR31" s="446"/>
      <c r="UHS31" s="446"/>
      <c r="UHT31" s="446"/>
      <c r="UHU31" s="446"/>
      <c r="UHV31" s="446"/>
      <c r="UHW31" s="446"/>
      <c r="UHX31" s="446"/>
      <c r="UHY31" s="446"/>
      <c r="UHZ31" s="446"/>
      <c r="UIA31" s="446"/>
      <c r="UIB31" s="446"/>
      <c r="UIC31" s="446"/>
      <c r="UID31" s="446"/>
      <c r="UIE31" s="446"/>
      <c r="UIF31" s="446"/>
      <c r="UIG31" s="446"/>
      <c r="UIH31" s="446"/>
      <c r="UII31" s="446"/>
      <c r="UIJ31" s="446"/>
      <c r="UIK31" s="446"/>
      <c r="UIL31" s="446"/>
      <c r="UIM31" s="446"/>
      <c r="UIN31" s="446"/>
      <c r="UIO31" s="446"/>
      <c r="UIP31" s="446"/>
      <c r="UIQ31" s="446"/>
      <c r="UIR31" s="446"/>
      <c r="UIS31" s="446"/>
      <c r="UIT31" s="446"/>
      <c r="UIU31" s="446"/>
      <c r="UIV31" s="446"/>
      <c r="UIW31" s="446"/>
      <c r="UIX31" s="446"/>
      <c r="UIY31" s="446"/>
      <c r="UIZ31" s="446"/>
      <c r="UJA31" s="446"/>
      <c r="UJB31" s="446"/>
      <c r="UJC31" s="446"/>
      <c r="UJD31" s="446"/>
      <c r="UJE31" s="446"/>
      <c r="UJF31" s="446"/>
      <c r="UJG31" s="446"/>
      <c r="UJH31" s="446"/>
      <c r="UJI31" s="446"/>
      <c r="UJJ31" s="446"/>
      <c r="UJK31" s="446"/>
      <c r="UJL31" s="446"/>
      <c r="UJM31" s="446"/>
      <c r="UJN31" s="446"/>
      <c r="UJO31" s="446"/>
      <c r="UJP31" s="446"/>
      <c r="UJQ31" s="446"/>
      <c r="UJR31" s="446"/>
      <c r="UJS31" s="446"/>
      <c r="UJT31" s="446"/>
      <c r="UJU31" s="446"/>
      <c r="UJV31" s="446"/>
      <c r="UJW31" s="446"/>
      <c r="UJX31" s="446"/>
      <c r="UJY31" s="446"/>
      <c r="UJZ31" s="446"/>
      <c r="UKA31" s="446"/>
      <c r="UKB31" s="446"/>
      <c r="UKC31" s="446"/>
      <c r="UKD31" s="446"/>
      <c r="UKE31" s="446"/>
      <c r="UKF31" s="446"/>
      <c r="UKG31" s="446"/>
      <c r="UKH31" s="446"/>
      <c r="UKI31" s="446"/>
      <c r="UKJ31" s="446"/>
      <c r="UKK31" s="446"/>
      <c r="UKL31" s="446"/>
      <c r="UKM31" s="446"/>
      <c r="UKN31" s="446"/>
      <c r="UKO31" s="446"/>
      <c r="UKP31" s="446"/>
      <c r="UKQ31" s="446"/>
      <c r="UKR31" s="446"/>
      <c r="UKS31" s="446"/>
      <c r="UKT31" s="446"/>
      <c r="UKU31" s="446"/>
      <c r="UKV31" s="446"/>
      <c r="UKW31" s="446"/>
      <c r="UKX31" s="446"/>
      <c r="UKY31" s="446"/>
      <c r="UKZ31" s="446"/>
      <c r="ULA31" s="446"/>
      <c r="ULB31" s="446"/>
      <c r="ULC31" s="446"/>
      <c r="ULD31" s="446"/>
      <c r="ULE31" s="446"/>
      <c r="ULF31" s="446"/>
      <c r="ULG31" s="446"/>
      <c r="ULH31" s="446"/>
      <c r="ULI31" s="446"/>
      <c r="ULJ31" s="446"/>
      <c r="ULK31" s="446"/>
      <c r="ULL31" s="446"/>
      <c r="ULM31" s="446"/>
      <c r="ULN31" s="446"/>
      <c r="ULO31" s="446"/>
      <c r="ULP31" s="446"/>
      <c r="ULQ31" s="446"/>
      <c r="ULR31" s="446"/>
      <c r="ULS31" s="446"/>
      <c r="ULT31" s="446"/>
      <c r="ULU31" s="446"/>
      <c r="ULV31" s="446"/>
      <c r="ULW31" s="446"/>
      <c r="ULX31" s="446"/>
      <c r="ULY31" s="446"/>
      <c r="ULZ31" s="446"/>
      <c r="UMA31" s="446"/>
      <c r="UMB31" s="446"/>
      <c r="UMC31" s="446"/>
      <c r="UMD31" s="446"/>
      <c r="UME31" s="446"/>
      <c r="UMF31" s="446"/>
      <c r="UMG31" s="446"/>
      <c r="UMH31" s="446"/>
      <c r="UMI31" s="446"/>
      <c r="UMJ31" s="446"/>
      <c r="UMK31" s="446"/>
      <c r="UML31" s="446"/>
      <c r="UMM31" s="446"/>
      <c r="UMN31" s="446"/>
      <c r="UMO31" s="446"/>
      <c r="UMP31" s="446"/>
      <c r="UMQ31" s="446"/>
      <c r="UMR31" s="446"/>
      <c r="UMS31" s="446"/>
      <c r="UMT31" s="446"/>
      <c r="UMU31" s="446"/>
      <c r="UMV31" s="446"/>
      <c r="UMW31" s="446"/>
      <c r="UMX31" s="446"/>
      <c r="UMY31" s="446"/>
      <c r="UMZ31" s="446"/>
      <c r="UNA31" s="446"/>
      <c r="UNB31" s="446"/>
      <c r="UNC31" s="446"/>
      <c r="UND31" s="446"/>
      <c r="UNE31" s="446"/>
      <c r="UNF31" s="446"/>
      <c r="UNG31" s="446"/>
      <c r="UNH31" s="446"/>
      <c r="UNI31" s="446"/>
      <c r="UNJ31" s="446"/>
      <c r="UNK31" s="446"/>
      <c r="UNL31" s="446"/>
      <c r="UNM31" s="446"/>
      <c r="UNN31" s="446"/>
      <c r="UNO31" s="446"/>
      <c r="UNP31" s="446"/>
      <c r="UNQ31" s="446"/>
      <c r="UNR31" s="446"/>
      <c r="UNS31" s="446"/>
      <c r="UNT31" s="446"/>
      <c r="UNU31" s="446"/>
      <c r="UNV31" s="446"/>
      <c r="UNW31" s="446"/>
      <c r="UNX31" s="446"/>
      <c r="UNY31" s="446"/>
      <c r="UNZ31" s="446"/>
      <c r="UOA31" s="446"/>
      <c r="UOB31" s="446"/>
      <c r="UOC31" s="446"/>
      <c r="UOD31" s="446"/>
      <c r="UOE31" s="446"/>
      <c r="UOF31" s="446"/>
      <c r="UOG31" s="446"/>
      <c r="UOH31" s="446"/>
      <c r="UOI31" s="446"/>
      <c r="UOJ31" s="446"/>
      <c r="UOK31" s="446"/>
      <c r="UOL31" s="446"/>
      <c r="UOM31" s="446"/>
      <c r="UON31" s="446"/>
      <c r="UOO31" s="446"/>
      <c r="UOP31" s="446"/>
      <c r="UOQ31" s="446"/>
      <c r="UOR31" s="446"/>
      <c r="UOS31" s="446"/>
      <c r="UOT31" s="446"/>
      <c r="UOU31" s="446"/>
      <c r="UOV31" s="446"/>
      <c r="UOW31" s="446"/>
      <c r="UOX31" s="446"/>
      <c r="UOY31" s="446"/>
      <c r="UOZ31" s="446"/>
      <c r="UPA31" s="446"/>
      <c r="UPB31" s="446"/>
      <c r="UPC31" s="446"/>
      <c r="UPD31" s="446"/>
      <c r="UPE31" s="446"/>
      <c r="UPF31" s="446"/>
      <c r="UPG31" s="446"/>
      <c r="UPH31" s="446"/>
      <c r="UPI31" s="446"/>
      <c r="UPJ31" s="446"/>
      <c r="UPK31" s="446"/>
      <c r="UPL31" s="446"/>
      <c r="UPM31" s="446"/>
      <c r="UPN31" s="446"/>
      <c r="UPO31" s="446"/>
      <c r="UPP31" s="446"/>
      <c r="UPQ31" s="446"/>
      <c r="UPR31" s="446"/>
      <c r="UPS31" s="446"/>
      <c r="UPT31" s="446"/>
      <c r="UPU31" s="446"/>
      <c r="UPV31" s="446"/>
      <c r="UPW31" s="446"/>
      <c r="UPX31" s="446"/>
      <c r="UPY31" s="446"/>
      <c r="UPZ31" s="446"/>
      <c r="UQA31" s="446"/>
      <c r="UQB31" s="446"/>
      <c r="UQC31" s="446"/>
      <c r="UQD31" s="446"/>
      <c r="UQE31" s="446"/>
      <c r="UQF31" s="446"/>
      <c r="UQG31" s="446"/>
      <c r="UQH31" s="446"/>
      <c r="UQI31" s="446"/>
      <c r="UQJ31" s="446"/>
      <c r="UQK31" s="446"/>
      <c r="UQL31" s="446"/>
      <c r="UQM31" s="446"/>
      <c r="UQN31" s="446"/>
      <c r="UQO31" s="446"/>
      <c r="UQP31" s="446"/>
      <c r="UQQ31" s="446"/>
      <c r="UQR31" s="446"/>
      <c r="UQS31" s="446"/>
      <c r="UQT31" s="446"/>
      <c r="UQU31" s="446"/>
      <c r="UQV31" s="446"/>
      <c r="UQW31" s="446"/>
      <c r="UQX31" s="446"/>
      <c r="UQY31" s="446"/>
      <c r="UQZ31" s="446"/>
      <c r="URA31" s="446"/>
      <c r="URB31" s="446"/>
      <c r="URC31" s="446"/>
      <c r="URD31" s="446"/>
      <c r="URE31" s="446"/>
      <c r="URF31" s="446"/>
      <c r="URG31" s="446"/>
      <c r="URH31" s="446"/>
      <c r="URI31" s="446"/>
      <c r="URJ31" s="446"/>
      <c r="URK31" s="446"/>
      <c r="URL31" s="446"/>
      <c r="URM31" s="446"/>
      <c r="URN31" s="446"/>
      <c r="URO31" s="446"/>
      <c r="URP31" s="446"/>
      <c r="URQ31" s="446"/>
      <c r="URR31" s="446"/>
      <c r="URS31" s="446"/>
      <c r="URT31" s="446"/>
      <c r="URU31" s="446"/>
      <c r="URV31" s="446"/>
      <c r="URW31" s="446"/>
      <c r="URX31" s="446"/>
      <c r="URY31" s="446"/>
      <c r="URZ31" s="446"/>
      <c r="USA31" s="446"/>
      <c r="USB31" s="446"/>
      <c r="USC31" s="446"/>
      <c r="USD31" s="446"/>
      <c r="USE31" s="446"/>
      <c r="USF31" s="446"/>
      <c r="USG31" s="446"/>
      <c r="USH31" s="446"/>
      <c r="USI31" s="446"/>
      <c r="USJ31" s="446"/>
      <c r="USK31" s="446"/>
      <c r="USL31" s="446"/>
      <c r="USM31" s="446"/>
      <c r="USN31" s="446"/>
      <c r="USO31" s="446"/>
      <c r="USP31" s="446"/>
      <c r="USQ31" s="446"/>
      <c r="USR31" s="446"/>
      <c r="USS31" s="446"/>
      <c r="UST31" s="446"/>
      <c r="USU31" s="446"/>
      <c r="USV31" s="446"/>
      <c r="USW31" s="446"/>
      <c r="USX31" s="446"/>
      <c r="USY31" s="446"/>
      <c r="USZ31" s="446"/>
      <c r="UTA31" s="446"/>
      <c r="UTB31" s="446"/>
      <c r="UTC31" s="446"/>
      <c r="UTD31" s="446"/>
      <c r="UTE31" s="446"/>
      <c r="UTF31" s="446"/>
      <c r="UTG31" s="446"/>
      <c r="UTH31" s="446"/>
      <c r="UTI31" s="446"/>
      <c r="UTJ31" s="446"/>
      <c r="UTK31" s="446"/>
      <c r="UTL31" s="446"/>
      <c r="UTM31" s="446"/>
      <c r="UTN31" s="446"/>
      <c r="UTO31" s="446"/>
      <c r="UTP31" s="446"/>
      <c r="UTQ31" s="446"/>
      <c r="UTR31" s="446"/>
      <c r="UTS31" s="446"/>
      <c r="UTT31" s="446"/>
      <c r="UTU31" s="446"/>
      <c r="UTV31" s="446"/>
      <c r="UTW31" s="446"/>
      <c r="UTX31" s="446"/>
      <c r="UTY31" s="446"/>
      <c r="UTZ31" s="446"/>
      <c r="UUA31" s="446"/>
      <c r="UUB31" s="446"/>
      <c r="UUC31" s="446"/>
      <c r="UUD31" s="446"/>
      <c r="UUE31" s="446"/>
      <c r="UUF31" s="446"/>
      <c r="UUG31" s="446"/>
      <c r="UUH31" s="446"/>
      <c r="UUI31" s="446"/>
      <c r="UUJ31" s="446"/>
      <c r="UUK31" s="446"/>
      <c r="UUL31" s="446"/>
      <c r="UUM31" s="446"/>
      <c r="UUN31" s="446"/>
      <c r="UUO31" s="446"/>
      <c r="UUP31" s="446"/>
      <c r="UUQ31" s="446"/>
      <c r="UUR31" s="446"/>
      <c r="UUS31" s="446"/>
      <c r="UUT31" s="446"/>
      <c r="UUU31" s="446"/>
      <c r="UUV31" s="446"/>
      <c r="UUW31" s="446"/>
      <c r="UUX31" s="446"/>
      <c r="UUY31" s="446"/>
      <c r="UUZ31" s="446"/>
      <c r="UVA31" s="446"/>
      <c r="UVB31" s="446"/>
      <c r="UVC31" s="446"/>
      <c r="UVD31" s="446"/>
      <c r="UVE31" s="446"/>
      <c r="UVF31" s="446"/>
      <c r="UVG31" s="446"/>
      <c r="UVH31" s="446"/>
      <c r="UVI31" s="446"/>
      <c r="UVJ31" s="446"/>
      <c r="UVK31" s="446"/>
      <c r="UVL31" s="446"/>
      <c r="UVM31" s="446"/>
      <c r="UVN31" s="446"/>
      <c r="UVO31" s="446"/>
      <c r="UVP31" s="446"/>
      <c r="UVQ31" s="446"/>
      <c r="UVR31" s="446"/>
      <c r="UVS31" s="446"/>
      <c r="UVT31" s="446"/>
      <c r="UVU31" s="446"/>
      <c r="UVV31" s="446"/>
      <c r="UVW31" s="446"/>
      <c r="UVX31" s="446"/>
      <c r="UVY31" s="446"/>
      <c r="UVZ31" s="446"/>
      <c r="UWA31" s="446"/>
      <c r="UWB31" s="446"/>
      <c r="UWC31" s="446"/>
      <c r="UWD31" s="446"/>
      <c r="UWE31" s="446"/>
      <c r="UWF31" s="446"/>
      <c r="UWG31" s="446"/>
      <c r="UWH31" s="446"/>
      <c r="UWI31" s="446"/>
      <c r="UWJ31" s="446"/>
      <c r="UWK31" s="446"/>
      <c r="UWL31" s="446"/>
      <c r="UWM31" s="446"/>
      <c r="UWN31" s="446"/>
      <c r="UWO31" s="446"/>
      <c r="UWP31" s="446"/>
      <c r="UWQ31" s="446"/>
      <c r="UWR31" s="446"/>
      <c r="UWS31" s="446"/>
      <c r="UWT31" s="446"/>
      <c r="UWU31" s="446"/>
      <c r="UWV31" s="446"/>
      <c r="UWW31" s="446"/>
      <c r="UWX31" s="446"/>
      <c r="UWY31" s="446"/>
      <c r="UWZ31" s="446"/>
      <c r="UXA31" s="446"/>
      <c r="UXB31" s="446"/>
      <c r="UXC31" s="446"/>
      <c r="UXD31" s="446"/>
      <c r="UXE31" s="446"/>
      <c r="UXF31" s="446"/>
      <c r="UXG31" s="446"/>
      <c r="UXH31" s="446"/>
      <c r="UXI31" s="446"/>
      <c r="UXJ31" s="446"/>
      <c r="UXK31" s="446"/>
      <c r="UXL31" s="446"/>
      <c r="UXM31" s="446"/>
      <c r="UXN31" s="446"/>
      <c r="UXO31" s="446"/>
      <c r="UXP31" s="446"/>
      <c r="UXQ31" s="446"/>
      <c r="UXR31" s="446"/>
      <c r="UXS31" s="446"/>
      <c r="UXT31" s="446"/>
      <c r="UXU31" s="446"/>
      <c r="UXV31" s="446"/>
      <c r="UXW31" s="446"/>
      <c r="UXX31" s="446"/>
      <c r="UXY31" s="446"/>
      <c r="UXZ31" s="446"/>
      <c r="UYA31" s="446"/>
      <c r="UYB31" s="446"/>
      <c r="UYC31" s="446"/>
      <c r="UYD31" s="446"/>
      <c r="UYE31" s="446"/>
      <c r="UYF31" s="446"/>
      <c r="UYG31" s="446"/>
      <c r="UYH31" s="446"/>
      <c r="UYI31" s="446"/>
      <c r="UYJ31" s="446"/>
      <c r="UYK31" s="446"/>
      <c r="UYL31" s="446"/>
      <c r="UYM31" s="446"/>
      <c r="UYN31" s="446"/>
      <c r="UYO31" s="446"/>
      <c r="UYP31" s="446"/>
      <c r="UYQ31" s="446"/>
      <c r="UYR31" s="446"/>
      <c r="UYS31" s="446"/>
      <c r="UYT31" s="446"/>
      <c r="UYU31" s="446"/>
      <c r="UYV31" s="446"/>
      <c r="UYW31" s="446"/>
      <c r="UYX31" s="446"/>
      <c r="UYY31" s="446"/>
      <c r="UYZ31" s="446"/>
      <c r="UZA31" s="446"/>
      <c r="UZB31" s="446"/>
      <c r="UZC31" s="446"/>
      <c r="UZD31" s="446"/>
      <c r="UZE31" s="446"/>
      <c r="UZF31" s="446"/>
      <c r="UZG31" s="446"/>
      <c r="UZH31" s="446"/>
      <c r="UZI31" s="446"/>
      <c r="UZJ31" s="446"/>
      <c r="UZK31" s="446"/>
      <c r="UZL31" s="446"/>
      <c r="UZM31" s="446"/>
      <c r="UZN31" s="446"/>
      <c r="UZO31" s="446"/>
      <c r="UZP31" s="446"/>
      <c r="UZQ31" s="446"/>
      <c r="UZR31" s="446"/>
      <c r="UZS31" s="446"/>
      <c r="UZT31" s="446"/>
      <c r="UZU31" s="446"/>
      <c r="UZV31" s="446"/>
      <c r="UZW31" s="446"/>
      <c r="UZX31" s="446"/>
      <c r="UZY31" s="446"/>
      <c r="UZZ31" s="446"/>
      <c r="VAA31" s="446"/>
      <c r="VAB31" s="446"/>
      <c r="VAC31" s="446"/>
      <c r="VAD31" s="446"/>
      <c r="VAE31" s="446"/>
      <c r="VAF31" s="446"/>
      <c r="VAG31" s="446"/>
      <c r="VAH31" s="446"/>
      <c r="VAI31" s="446"/>
      <c r="VAJ31" s="446"/>
      <c r="VAK31" s="446"/>
      <c r="VAL31" s="446"/>
      <c r="VAM31" s="446"/>
      <c r="VAN31" s="446"/>
      <c r="VAO31" s="446"/>
      <c r="VAP31" s="446"/>
      <c r="VAQ31" s="446"/>
      <c r="VAR31" s="446"/>
      <c r="VAS31" s="446"/>
      <c r="VAT31" s="446"/>
      <c r="VAU31" s="446"/>
      <c r="VAV31" s="446"/>
      <c r="VAW31" s="446"/>
      <c r="VAX31" s="446"/>
      <c r="VAY31" s="446"/>
      <c r="VAZ31" s="446"/>
      <c r="VBA31" s="446"/>
      <c r="VBB31" s="446"/>
      <c r="VBC31" s="446"/>
      <c r="VBD31" s="446"/>
      <c r="VBE31" s="446"/>
      <c r="VBF31" s="446"/>
      <c r="VBG31" s="446"/>
      <c r="VBH31" s="446"/>
      <c r="VBI31" s="446"/>
      <c r="VBJ31" s="446"/>
      <c r="VBK31" s="446"/>
      <c r="VBL31" s="446"/>
      <c r="VBM31" s="446"/>
      <c r="VBN31" s="446"/>
      <c r="VBO31" s="446"/>
      <c r="VBP31" s="446"/>
      <c r="VBQ31" s="446"/>
      <c r="VBR31" s="446"/>
      <c r="VBS31" s="446"/>
      <c r="VBT31" s="446"/>
      <c r="VBU31" s="446"/>
      <c r="VBV31" s="446"/>
      <c r="VBW31" s="446"/>
      <c r="VBX31" s="446"/>
      <c r="VBY31" s="446"/>
      <c r="VBZ31" s="446"/>
      <c r="VCA31" s="446"/>
      <c r="VCB31" s="446"/>
      <c r="VCC31" s="446"/>
      <c r="VCD31" s="446"/>
      <c r="VCE31" s="446"/>
      <c r="VCF31" s="446"/>
      <c r="VCG31" s="446"/>
      <c r="VCH31" s="446"/>
      <c r="VCI31" s="446"/>
      <c r="VCJ31" s="446"/>
      <c r="VCK31" s="446"/>
      <c r="VCL31" s="446"/>
      <c r="VCM31" s="446"/>
      <c r="VCN31" s="446"/>
      <c r="VCO31" s="446"/>
      <c r="VCP31" s="446"/>
      <c r="VCQ31" s="446"/>
      <c r="VCR31" s="446"/>
      <c r="VCS31" s="446"/>
      <c r="VCT31" s="446"/>
      <c r="VCU31" s="446"/>
      <c r="VCV31" s="446"/>
      <c r="VCW31" s="446"/>
      <c r="VCX31" s="446"/>
      <c r="VCY31" s="446"/>
      <c r="VCZ31" s="446"/>
      <c r="VDA31" s="446"/>
      <c r="VDB31" s="446"/>
      <c r="VDC31" s="446"/>
      <c r="VDD31" s="446"/>
      <c r="VDE31" s="446"/>
      <c r="VDF31" s="446"/>
      <c r="VDG31" s="446"/>
      <c r="VDH31" s="446"/>
      <c r="VDI31" s="446"/>
      <c r="VDJ31" s="446"/>
      <c r="VDK31" s="446"/>
      <c r="VDL31" s="446"/>
      <c r="VDM31" s="446"/>
      <c r="VDN31" s="446"/>
      <c r="VDO31" s="446"/>
      <c r="VDP31" s="446"/>
      <c r="VDQ31" s="446"/>
      <c r="VDR31" s="446"/>
      <c r="VDS31" s="446"/>
      <c r="VDT31" s="446"/>
      <c r="VDU31" s="446"/>
      <c r="VDV31" s="446"/>
      <c r="VDW31" s="446"/>
      <c r="VDX31" s="446"/>
      <c r="VDY31" s="446"/>
      <c r="VDZ31" s="446"/>
      <c r="VEA31" s="446"/>
      <c r="VEB31" s="446"/>
      <c r="VEC31" s="446"/>
      <c r="VED31" s="446"/>
      <c r="VEE31" s="446"/>
      <c r="VEF31" s="446"/>
      <c r="VEG31" s="446"/>
      <c r="VEH31" s="446"/>
      <c r="VEI31" s="446"/>
      <c r="VEJ31" s="446"/>
      <c r="VEK31" s="446"/>
      <c r="VEL31" s="446"/>
      <c r="VEM31" s="446"/>
      <c r="VEN31" s="446"/>
      <c r="VEO31" s="446"/>
      <c r="VEP31" s="446"/>
      <c r="VEQ31" s="446"/>
      <c r="VER31" s="446"/>
      <c r="VES31" s="446"/>
      <c r="VET31" s="446"/>
      <c r="VEU31" s="446"/>
      <c r="VEV31" s="446"/>
      <c r="VEW31" s="446"/>
      <c r="VEX31" s="446"/>
      <c r="VEY31" s="446"/>
      <c r="VEZ31" s="446"/>
      <c r="VFA31" s="446"/>
      <c r="VFB31" s="446"/>
      <c r="VFC31" s="446"/>
      <c r="VFD31" s="446"/>
      <c r="VFE31" s="446"/>
      <c r="VFF31" s="446"/>
      <c r="VFG31" s="446"/>
      <c r="VFH31" s="446"/>
      <c r="VFI31" s="446"/>
      <c r="VFJ31" s="446"/>
      <c r="VFK31" s="446"/>
      <c r="VFL31" s="446"/>
      <c r="VFM31" s="446"/>
      <c r="VFN31" s="446"/>
      <c r="VFO31" s="446"/>
      <c r="VFP31" s="446"/>
      <c r="VFQ31" s="446"/>
      <c r="VFR31" s="446"/>
      <c r="VFS31" s="446"/>
      <c r="VFT31" s="446"/>
      <c r="VFU31" s="446"/>
      <c r="VFV31" s="446"/>
      <c r="VFW31" s="446"/>
      <c r="VFX31" s="446"/>
      <c r="VFY31" s="446"/>
      <c r="VFZ31" s="446"/>
      <c r="VGA31" s="446"/>
      <c r="VGB31" s="446"/>
      <c r="VGC31" s="446"/>
      <c r="VGD31" s="446"/>
      <c r="VGE31" s="446"/>
      <c r="VGF31" s="446"/>
      <c r="VGG31" s="446"/>
      <c r="VGH31" s="446"/>
      <c r="VGI31" s="446"/>
      <c r="VGJ31" s="446"/>
      <c r="VGK31" s="446"/>
      <c r="VGL31" s="446"/>
      <c r="VGM31" s="446"/>
      <c r="VGN31" s="446"/>
      <c r="VGO31" s="446"/>
      <c r="VGP31" s="446"/>
      <c r="VGQ31" s="446"/>
      <c r="VGR31" s="446"/>
      <c r="VGS31" s="446"/>
      <c r="VGT31" s="446"/>
      <c r="VGU31" s="446"/>
      <c r="VGV31" s="446"/>
      <c r="VGW31" s="446"/>
      <c r="VGX31" s="446"/>
      <c r="VGY31" s="446"/>
      <c r="VGZ31" s="446"/>
      <c r="VHA31" s="446"/>
      <c r="VHB31" s="446"/>
      <c r="VHC31" s="446"/>
      <c r="VHD31" s="446"/>
      <c r="VHE31" s="446"/>
      <c r="VHF31" s="446"/>
      <c r="VHG31" s="446"/>
      <c r="VHH31" s="446"/>
      <c r="VHI31" s="446"/>
      <c r="VHJ31" s="446"/>
      <c r="VHK31" s="446"/>
      <c r="VHL31" s="446"/>
      <c r="VHM31" s="446"/>
      <c r="VHN31" s="446"/>
      <c r="VHO31" s="446"/>
      <c r="VHP31" s="446"/>
      <c r="VHQ31" s="446"/>
      <c r="VHR31" s="446"/>
      <c r="VHS31" s="446"/>
      <c r="VHT31" s="446"/>
      <c r="VHU31" s="446"/>
      <c r="VHV31" s="446"/>
      <c r="VHW31" s="446"/>
      <c r="VHX31" s="446"/>
      <c r="VHY31" s="446"/>
      <c r="VHZ31" s="446"/>
      <c r="VIA31" s="446"/>
      <c r="VIB31" s="446"/>
      <c r="VIC31" s="446"/>
      <c r="VID31" s="446"/>
      <c r="VIE31" s="446"/>
      <c r="VIF31" s="446"/>
      <c r="VIG31" s="446"/>
      <c r="VIH31" s="446"/>
      <c r="VII31" s="446"/>
      <c r="VIJ31" s="446"/>
      <c r="VIK31" s="446"/>
      <c r="VIL31" s="446"/>
      <c r="VIM31" s="446"/>
      <c r="VIN31" s="446"/>
      <c r="VIO31" s="446"/>
      <c r="VIP31" s="446"/>
      <c r="VIQ31" s="446"/>
      <c r="VIR31" s="446"/>
      <c r="VIS31" s="446"/>
      <c r="VIT31" s="446"/>
      <c r="VIU31" s="446"/>
      <c r="VIV31" s="446"/>
      <c r="VIW31" s="446"/>
      <c r="VIX31" s="446"/>
      <c r="VIY31" s="446"/>
      <c r="VIZ31" s="446"/>
      <c r="VJA31" s="446"/>
      <c r="VJB31" s="446"/>
      <c r="VJC31" s="446"/>
      <c r="VJD31" s="446"/>
      <c r="VJE31" s="446"/>
      <c r="VJF31" s="446"/>
      <c r="VJG31" s="446"/>
      <c r="VJH31" s="446"/>
      <c r="VJI31" s="446"/>
      <c r="VJJ31" s="446"/>
      <c r="VJK31" s="446"/>
      <c r="VJL31" s="446"/>
      <c r="VJM31" s="446"/>
      <c r="VJN31" s="446"/>
      <c r="VJO31" s="446"/>
      <c r="VJP31" s="446"/>
      <c r="VJQ31" s="446"/>
      <c r="VJR31" s="446"/>
      <c r="VJS31" s="446"/>
      <c r="VJT31" s="446"/>
      <c r="VJU31" s="446"/>
      <c r="VJV31" s="446"/>
      <c r="VJW31" s="446"/>
      <c r="VJX31" s="446"/>
      <c r="VJY31" s="446"/>
      <c r="VJZ31" s="446"/>
      <c r="VKA31" s="446"/>
      <c r="VKB31" s="446"/>
      <c r="VKC31" s="446"/>
      <c r="VKD31" s="446"/>
      <c r="VKE31" s="446"/>
      <c r="VKF31" s="446"/>
      <c r="VKG31" s="446"/>
      <c r="VKH31" s="446"/>
      <c r="VKI31" s="446"/>
      <c r="VKJ31" s="446"/>
      <c r="VKK31" s="446"/>
      <c r="VKL31" s="446"/>
      <c r="VKM31" s="446"/>
      <c r="VKN31" s="446"/>
      <c r="VKO31" s="446"/>
      <c r="VKP31" s="446"/>
      <c r="VKQ31" s="446"/>
      <c r="VKR31" s="446"/>
      <c r="VKS31" s="446"/>
      <c r="VKT31" s="446"/>
      <c r="VKU31" s="446"/>
      <c r="VKV31" s="446"/>
      <c r="VKW31" s="446"/>
      <c r="VKX31" s="446"/>
      <c r="VKY31" s="446"/>
      <c r="VKZ31" s="446"/>
      <c r="VLA31" s="446"/>
      <c r="VLB31" s="446"/>
      <c r="VLC31" s="446"/>
      <c r="VLD31" s="446"/>
      <c r="VLE31" s="446"/>
      <c r="VLF31" s="446"/>
      <c r="VLG31" s="446"/>
      <c r="VLH31" s="446"/>
      <c r="VLI31" s="446"/>
      <c r="VLJ31" s="446"/>
      <c r="VLK31" s="446"/>
      <c r="VLL31" s="446"/>
      <c r="VLM31" s="446"/>
      <c r="VLN31" s="446"/>
      <c r="VLO31" s="446"/>
      <c r="VLP31" s="446"/>
      <c r="VLQ31" s="446"/>
      <c r="VLR31" s="446"/>
      <c r="VLS31" s="446"/>
      <c r="VLT31" s="446"/>
      <c r="VLU31" s="446"/>
      <c r="VLV31" s="446"/>
      <c r="VLW31" s="446"/>
      <c r="VLX31" s="446"/>
      <c r="VLY31" s="446"/>
      <c r="VLZ31" s="446"/>
      <c r="VMA31" s="446"/>
      <c r="VMB31" s="446"/>
      <c r="VMC31" s="446"/>
      <c r="VMD31" s="446"/>
      <c r="VME31" s="446"/>
      <c r="VMF31" s="446"/>
      <c r="VMG31" s="446"/>
      <c r="VMH31" s="446"/>
      <c r="VMI31" s="446"/>
      <c r="VMJ31" s="446"/>
      <c r="VMK31" s="446"/>
      <c r="VML31" s="446"/>
      <c r="VMM31" s="446"/>
      <c r="VMN31" s="446"/>
      <c r="VMO31" s="446"/>
      <c r="VMP31" s="446"/>
      <c r="VMQ31" s="446"/>
      <c r="VMR31" s="446"/>
      <c r="VMS31" s="446"/>
      <c r="VMT31" s="446"/>
      <c r="VMU31" s="446"/>
      <c r="VMV31" s="446"/>
      <c r="VMW31" s="446"/>
      <c r="VMX31" s="446"/>
      <c r="VMY31" s="446"/>
      <c r="VMZ31" s="446"/>
      <c r="VNA31" s="446"/>
      <c r="VNB31" s="446"/>
      <c r="VNC31" s="446"/>
      <c r="VND31" s="446"/>
      <c r="VNE31" s="446"/>
      <c r="VNF31" s="446"/>
      <c r="VNG31" s="446"/>
      <c r="VNH31" s="446"/>
      <c r="VNI31" s="446"/>
      <c r="VNJ31" s="446"/>
      <c r="VNK31" s="446"/>
      <c r="VNL31" s="446"/>
      <c r="VNM31" s="446"/>
      <c r="VNN31" s="446"/>
      <c r="VNO31" s="446"/>
      <c r="VNP31" s="446"/>
      <c r="VNQ31" s="446"/>
      <c r="VNR31" s="446"/>
      <c r="VNS31" s="446"/>
      <c r="VNT31" s="446"/>
      <c r="VNU31" s="446"/>
      <c r="VNV31" s="446"/>
      <c r="VNW31" s="446"/>
      <c r="VNX31" s="446"/>
      <c r="VNY31" s="446"/>
      <c r="VNZ31" s="446"/>
      <c r="VOA31" s="446"/>
      <c r="VOB31" s="446"/>
      <c r="VOC31" s="446"/>
      <c r="VOD31" s="446"/>
      <c r="VOE31" s="446"/>
      <c r="VOF31" s="446"/>
      <c r="VOG31" s="446"/>
      <c r="VOH31" s="446"/>
      <c r="VOI31" s="446"/>
      <c r="VOJ31" s="446"/>
      <c r="VOK31" s="446"/>
      <c r="VOL31" s="446"/>
      <c r="VOM31" s="446"/>
      <c r="VON31" s="446"/>
      <c r="VOO31" s="446"/>
      <c r="VOP31" s="446"/>
      <c r="VOQ31" s="446"/>
      <c r="VOR31" s="446"/>
      <c r="VOS31" s="446"/>
      <c r="VOT31" s="446"/>
      <c r="VOU31" s="446"/>
      <c r="VOV31" s="446"/>
      <c r="VOW31" s="446"/>
      <c r="VOX31" s="446"/>
      <c r="VOY31" s="446"/>
      <c r="VOZ31" s="446"/>
      <c r="VPA31" s="446"/>
      <c r="VPB31" s="446"/>
      <c r="VPC31" s="446"/>
      <c r="VPD31" s="446"/>
      <c r="VPE31" s="446"/>
      <c r="VPF31" s="446"/>
      <c r="VPG31" s="446"/>
      <c r="VPH31" s="446"/>
      <c r="VPI31" s="446"/>
      <c r="VPJ31" s="446"/>
      <c r="VPK31" s="446"/>
      <c r="VPL31" s="446"/>
      <c r="VPM31" s="446"/>
      <c r="VPN31" s="446"/>
      <c r="VPO31" s="446"/>
      <c r="VPP31" s="446"/>
      <c r="VPQ31" s="446"/>
      <c r="VPR31" s="446"/>
      <c r="VPS31" s="446"/>
      <c r="VPT31" s="446"/>
      <c r="VPU31" s="446"/>
      <c r="VPV31" s="446"/>
      <c r="VPW31" s="446"/>
      <c r="VPX31" s="446"/>
      <c r="VPY31" s="446"/>
      <c r="VPZ31" s="446"/>
      <c r="VQA31" s="446"/>
      <c r="VQB31" s="446"/>
      <c r="VQC31" s="446"/>
      <c r="VQD31" s="446"/>
      <c r="VQE31" s="446"/>
      <c r="VQF31" s="446"/>
      <c r="VQG31" s="446"/>
      <c r="VQH31" s="446"/>
      <c r="VQI31" s="446"/>
      <c r="VQJ31" s="446"/>
      <c r="VQK31" s="446"/>
      <c r="VQL31" s="446"/>
      <c r="VQM31" s="446"/>
      <c r="VQN31" s="446"/>
      <c r="VQO31" s="446"/>
      <c r="VQP31" s="446"/>
      <c r="VQQ31" s="446"/>
      <c r="VQR31" s="446"/>
      <c r="VQS31" s="446"/>
      <c r="VQT31" s="446"/>
      <c r="VQU31" s="446"/>
      <c r="VQV31" s="446"/>
      <c r="VQW31" s="446"/>
      <c r="VQX31" s="446"/>
      <c r="VQY31" s="446"/>
      <c r="VQZ31" s="446"/>
      <c r="VRA31" s="446"/>
      <c r="VRB31" s="446"/>
      <c r="VRC31" s="446"/>
      <c r="VRD31" s="446"/>
      <c r="VRE31" s="446"/>
      <c r="VRF31" s="446"/>
      <c r="VRG31" s="446"/>
      <c r="VRH31" s="446"/>
      <c r="VRI31" s="446"/>
      <c r="VRJ31" s="446"/>
      <c r="VRK31" s="446"/>
      <c r="VRL31" s="446"/>
      <c r="VRM31" s="446"/>
      <c r="VRN31" s="446"/>
      <c r="VRO31" s="446"/>
      <c r="VRP31" s="446"/>
      <c r="VRQ31" s="446"/>
      <c r="VRR31" s="446"/>
      <c r="VRS31" s="446"/>
      <c r="VRT31" s="446"/>
      <c r="VRU31" s="446"/>
      <c r="VRV31" s="446"/>
      <c r="VRW31" s="446"/>
      <c r="VRX31" s="446"/>
      <c r="VRY31" s="446"/>
      <c r="VRZ31" s="446"/>
      <c r="VSA31" s="446"/>
      <c r="VSB31" s="446"/>
      <c r="VSC31" s="446"/>
      <c r="VSD31" s="446"/>
      <c r="VSE31" s="446"/>
      <c r="VSF31" s="446"/>
      <c r="VSG31" s="446"/>
      <c r="VSH31" s="446"/>
      <c r="VSI31" s="446"/>
      <c r="VSJ31" s="446"/>
      <c r="VSK31" s="446"/>
      <c r="VSL31" s="446"/>
      <c r="VSM31" s="446"/>
      <c r="VSN31" s="446"/>
      <c r="VSO31" s="446"/>
      <c r="VSP31" s="446"/>
      <c r="VSQ31" s="446"/>
      <c r="VSR31" s="446"/>
      <c r="VSS31" s="446"/>
      <c r="VST31" s="446"/>
      <c r="VSU31" s="446"/>
      <c r="VSV31" s="446"/>
      <c r="VSW31" s="446"/>
      <c r="VSX31" s="446"/>
      <c r="VSY31" s="446"/>
      <c r="VSZ31" s="446"/>
      <c r="VTA31" s="446"/>
      <c r="VTB31" s="446"/>
      <c r="VTC31" s="446"/>
      <c r="VTD31" s="446"/>
      <c r="VTE31" s="446"/>
      <c r="VTF31" s="446"/>
      <c r="VTG31" s="446"/>
      <c r="VTH31" s="446"/>
      <c r="VTI31" s="446"/>
      <c r="VTJ31" s="446"/>
      <c r="VTK31" s="446"/>
      <c r="VTL31" s="446"/>
      <c r="VTM31" s="446"/>
      <c r="VTN31" s="446"/>
      <c r="VTO31" s="446"/>
      <c r="VTP31" s="446"/>
      <c r="VTQ31" s="446"/>
      <c r="VTR31" s="446"/>
      <c r="VTS31" s="446"/>
      <c r="VTT31" s="446"/>
      <c r="VTU31" s="446"/>
      <c r="VTV31" s="446"/>
      <c r="VTW31" s="446"/>
      <c r="VTX31" s="446"/>
      <c r="VTY31" s="446"/>
      <c r="VTZ31" s="446"/>
      <c r="VUA31" s="446"/>
      <c r="VUB31" s="446"/>
      <c r="VUC31" s="446"/>
      <c r="VUD31" s="446"/>
      <c r="VUE31" s="446"/>
      <c r="VUF31" s="446"/>
      <c r="VUG31" s="446"/>
      <c r="VUH31" s="446"/>
      <c r="VUI31" s="446"/>
      <c r="VUJ31" s="446"/>
      <c r="VUK31" s="446"/>
      <c r="VUL31" s="446"/>
      <c r="VUM31" s="446"/>
      <c r="VUN31" s="446"/>
      <c r="VUO31" s="446"/>
      <c r="VUP31" s="446"/>
      <c r="VUQ31" s="446"/>
      <c r="VUR31" s="446"/>
      <c r="VUS31" s="446"/>
      <c r="VUT31" s="446"/>
      <c r="VUU31" s="446"/>
      <c r="VUV31" s="446"/>
      <c r="VUW31" s="446"/>
      <c r="VUX31" s="446"/>
      <c r="VUY31" s="446"/>
      <c r="VUZ31" s="446"/>
      <c r="VVA31" s="446"/>
      <c r="VVB31" s="446"/>
      <c r="VVC31" s="446"/>
      <c r="VVD31" s="446"/>
      <c r="VVE31" s="446"/>
      <c r="VVF31" s="446"/>
      <c r="VVG31" s="446"/>
      <c r="VVH31" s="446"/>
      <c r="VVI31" s="446"/>
      <c r="VVJ31" s="446"/>
      <c r="VVK31" s="446"/>
      <c r="VVL31" s="446"/>
      <c r="VVM31" s="446"/>
      <c r="VVN31" s="446"/>
      <c r="VVO31" s="446"/>
      <c r="VVP31" s="446"/>
      <c r="VVQ31" s="446"/>
      <c r="VVR31" s="446"/>
      <c r="VVS31" s="446"/>
      <c r="VVT31" s="446"/>
      <c r="VVU31" s="446"/>
      <c r="VVV31" s="446"/>
      <c r="VVW31" s="446"/>
      <c r="VVX31" s="446"/>
      <c r="VVY31" s="446"/>
      <c r="VVZ31" s="446"/>
      <c r="VWA31" s="446"/>
      <c r="VWB31" s="446"/>
      <c r="VWC31" s="446"/>
      <c r="VWD31" s="446"/>
      <c r="VWE31" s="446"/>
      <c r="VWF31" s="446"/>
      <c r="VWG31" s="446"/>
      <c r="VWH31" s="446"/>
      <c r="VWI31" s="446"/>
      <c r="VWJ31" s="446"/>
      <c r="VWK31" s="446"/>
      <c r="VWL31" s="446"/>
      <c r="VWM31" s="446"/>
      <c r="VWN31" s="446"/>
      <c r="VWO31" s="446"/>
      <c r="VWP31" s="446"/>
      <c r="VWQ31" s="446"/>
      <c r="VWR31" s="446"/>
      <c r="VWS31" s="446"/>
      <c r="VWT31" s="446"/>
      <c r="VWU31" s="446"/>
      <c r="VWV31" s="446"/>
      <c r="VWW31" s="446"/>
      <c r="VWX31" s="446"/>
      <c r="VWY31" s="446"/>
      <c r="VWZ31" s="446"/>
      <c r="VXA31" s="446"/>
      <c r="VXB31" s="446"/>
      <c r="VXC31" s="446"/>
      <c r="VXD31" s="446"/>
      <c r="VXE31" s="446"/>
      <c r="VXF31" s="446"/>
      <c r="VXG31" s="446"/>
      <c r="VXH31" s="446"/>
      <c r="VXI31" s="446"/>
      <c r="VXJ31" s="446"/>
      <c r="VXK31" s="446"/>
      <c r="VXL31" s="446"/>
      <c r="VXM31" s="446"/>
      <c r="VXN31" s="446"/>
      <c r="VXO31" s="446"/>
      <c r="VXP31" s="446"/>
      <c r="VXQ31" s="446"/>
      <c r="VXR31" s="446"/>
      <c r="VXS31" s="446"/>
      <c r="VXT31" s="446"/>
      <c r="VXU31" s="446"/>
      <c r="VXV31" s="446"/>
      <c r="VXW31" s="446"/>
      <c r="VXX31" s="446"/>
      <c r="VXY31" s="446"/>
      <c r="VXZ31" s="446"/>
      <c r="VYA31" s="446"/>
      <c r="VYB31" s="446"/>
      <c r="VYC31" s="446"/>
      <c r="VYD31" s="446"/>
      <c r="VYE31" s="446"/>
      <c r="VYF31" s="446"/>
      <c r="VYG31" s="446"/>
      <c r="VYH31" s="446"/>
      <c r="VYI31" s="446"/>
      <c r="VYJ31" s="446"/>
      <c r="VYK31" s="446"/>
      <c r="VYL31" s="446"/>
      <c r="VYM31" s="446"/>
      <c r="VYN31" s="446"/>
      <c r="VYO31" s="446"/>
      <c r="VYP31" s="446"/>
      <c r="VYQ31" s="446"/>
      <c r="VYR31" s="446"/>
      <c r="VYS31" s="446"/>
      <c r="VYT31" s="446"/>
      <c r="VYU31" s="446"/>
      <c r="VYV31" s="446"/>
      <c r="VYW31" s="446"/>
      <c r="VYX31" s="446"/>
      <c r="VYY31" s="446"/>
      <c r="VYZ31" s="446"/>
      <c r="VZA31" s="446"/>
      <c r="VZB31" s="446"/>
      <c r="VZC31" s="446"/>
      <c r="VZD31" s="446"/>
      <c r="VZE31" s="446"/>
      <c r="VZF31" s="446"/>
      <c r="VZG31" s="446"/>
      <c r="VZH31" s="446"/>
      <c r="VZI31" s="446"/>
      <c r="VZJ31" s="446"/>
      <c r="VZK31" s="446"/>
      <c r="VZL31" s="446"/>
      <c r="VZM31" s="446"/>
      <c r="VZN31" s="446"/>
      <c r="VZO31" s="446"/>
      <c r="VZP31" s="446"/>
      <c r="VZQ31" s="446"/>
      <c r="VZR31" s="446"/>
      <c r="VZS31" s="446"/>
      <c r="VZT31" s="446"/>
      <c r="VZU31" s="446"/>
      <c r="VZV31" s="446"/>
      <c r="VZW31" s="446"/>
      <c r="VZX31" s="446"/>
      <c r="VZY31" s="446"/>
      <c r="VZZ31" s="446"/>
      <c r="WAA31" s="446"/>
      <c r="WAB31" s="446"/>
      <c r="WAC31" s="446"/>
      <c r="WAD31" s="446"/>
      <c r="WAE31" s="446"/>
      <c r="WAF31" s="446"/>
      <c r="WAG31" s="446"/>
      <c r="WAH31" s="446"/>
      <c r="WAI31" s="446"/>
      <c r="WAJ31" s="446"/>
      <c r="WAK31" s="446"/>
      <c r="WAL31" s="446"/>
      <c r="WAM31" s="446"/>
      <c r="WAN31" s="446"/>
      <c r="WAO31" s="446"/>
      <c r="WAP31" s="446"/>
      <c r="WAQ31" s="446"/>
      <c r="WAR31" s="446"/>
      <c r="WAS31" s="446"/>
      <c r="WAT31" s="446"/>
      <c r="WAU31" s="446"/>
      <c r="WAV31" s="446"/>
      <c r="WAW31" s="446"/>
      <c r="WAX31" s="446"/>
      <c r="WAY31" s="446"/>
      <c r="WAZ31" s="446"/>
      <c r="WBA31" s="446"/>
      <c r="WBB31" s="446"/>
      <c r="WBC31" s="446"/>
      <c r="WBD31" s="446"/>
      <c r="WBE31" s="446"/>
      <c r="WBF31" s="446"/>
      <c r="WBG31" s="446"/>
      <c r="WBH31" s="446"/>
      <c r="WBI31" s="446"/>
      <c r="WBJ31" s="446"/>
      <c r="WBK31" s="446"/>
      <c r="WBL31" s="446"/>
      <c r="WBM31" s="446"/>
      <c r="WBN31" s="446"/>
      <c r="WBO31" s="446"/>
      <c r="WBP31" s="446"/>
      <c r="WBQ31" s="446"/>
      <c r="WBR31" s="446"/>
      <c r="WBS31" s="446"/>
      <c r="WBT31" s="446"/>
      <c r="WBU31" s="446"/>
      <c r="WBV31" s="446"/>
      <c r="WBW31" s="446"/>
      <c r="WBX31" s="446"/>
      <c r="WBY31" s="446"/>
      <c r="WBZ31" s="446"/>
      <c r="WCA31" s="446"/>
      <c r="WCB31" s="446"/>
      <c r="WCC31" s="446"/>
      <c r="WCD31" s="446"/>
      <c r="WCE31" s="446"/>
      <c r="WCF31" s="446"/>
      <c r="WCG31" s="446"/>
      <c r="WCH31" s="446"/>
      <c r="WCI31" s="446"/>
      <c r="WCJ31" s="446"/>
      <c r="WCK31" s="446"/>
      <c r="WCL31" s="446"/>
      <c r="WCM31" s="446"/>
      <c r="WCN31" s="446"/>
      <c r="WCO31" s="446"/>
      <c r="WCP31" s="446"/>
      <c r="WCQ31" s="446"/>
      <c r="WCR31" s="446"/>
      <c r="WCS31" s="446"/>
      <c r="WCT31" s="446"/>
      <c r="WCU31" s="446"/>
      <c r="WCV31" s="446"/>
      <c r="WCW31" s="446"/>
      <c r="WCX31" s="446"/>
      <c r="WCY31" s="446"/>
      <c r="WCZ31" s="446"/>
      <c r="WDA31" s="446"/>
      <c r="WDB31" s="446"/>
      <c r="WDC31" s="446"/>
      <c r="WDD31" s="446"/>
      <c r="WDE31" s="446"/>
      <c r="WDF31" s="446"/>
      <c r="WDG31" s="446"/>
      <c r="WDH31" s="446"/>
      <c r="WDI31" s="446"/>
      <c r="WDJ31" s="446"/>
      <c r="WDK31" s="446"/>
      <c r="WDL31" s="446"/>
      <c r="WDM31" s="446"/>
      <c r="WDN31" s="446"/>
      <c r="WDO31" s="446"/>
      <c r="WDP31" s="446"/>
      <c r="WDQ31" s="446"/>
      <c r="WDR31" s="446"/>
      <c r="WDS31" s="446"/>
      <c r="WDT31" s="446"/>
      <c r="WDU31" s="446"/>
      <c r="WDV31" s="446"/>
      <c r="WDW31" s="446"/>
      <c r="WDX31" s="446"/>
      <c r="WDY31" s="446"/>
      <c r="WDZ31" s="446"/>
      <c r="WEA31" s="446"/>
      <c r="WEB31" s="446"/>
      <c r="WEC31" s="446"/>
      <c r="WED31" s="446"/>
      <c r="WEE31" s="446"/>
      <c r="WEF31" s="446"/>
      <c r="WEG31" s="446"/>
      <c r="WEH31" s="446"/>
      <c r="WEI31" s="446"/>
      <c r="WEJ31" s="446"/>
      <c r="WEK31" s="446"/>
      <c r="WEL31" s="446"/>
      <c r="WEM31" s="446"/>
      <c r="WEN31" s="446"/>
      <c r="WEO31" s="446"/>
      <c r="WEP31" s="446"/>
      <c r="WEQ31" s="446"/>
      <c r="WER31" s="446"/>
      <c r="WES31" s="446"/>
      <c r="WET31" s="446"/>
      <c r="WEU31" s="446"/>
      <c r="WEV31" s="446"/>
      <c r="WEW31" s="446"/>
      <c r="WEX31" s="446"/>
      <c r="WEY31" s="446"/>
      <c r="WEZ31" s="446"/>
      <c r="WFA31" s="446"/>
      <c r="WFB31" s="446"/>
      <c r="WFC31" s="446"/>
      <c r="WFD31" s="446"/>
      <c r="WFE31" s="446"/>
      <c r="WFF31" s="446"/>
      <c r="WFG31" s="446"/>
      <c r="WFH31" s="446"/>
      <c r="WFI31" s="446"/>
      <c r="WFJ31" s="446"/>
      <c r="WFK31" s="446"/>
      <c r="WFL31" s="446"/>
      <c r="WFM31" s="446"/>
      <c r="WFN31" s="446"/>
      <c r="WFO31" s="446"/>
      <c r="WFP31" s="446"/>
      <c r="WFQ31" s="446"/>
      <c r="WFR31" s="446"/>
      <c r="WFS31" s="446"/>
      <c r="WFT31" s="446"/>
      <c r="WFU31" s="446"/>
      <c r="WFV31" s="446"/>
      <c r="WFW31" s="446"/>
      <c r="WFX31" s="446"/>
      <c r="WFY31" s="446"/>
      <c r="WFZ31" s="446"/>
      <c r="WGA31" s="446"/>
      <c r="WGB31" s="446"/>
      <c r="WGC31" s="446"/>
      <c r="WGD31" s="446"/>
      <c r="WGE31" s="446"/>
      <c r="WGF31" s="446"/>
      <c r="WGG31" s="446"/>
      <c r="WGH31" s="446"/>
      <c r="WGI31" s="446"/>
      <c r="WGJ31" s="446"/>
      <c r="WGK31" s="446"/>
      <c r="WGL31" s="446"/>
      <c r="WGM31" s="446"/>
      <c r="WGN31" s="446"/>
      <c r="WGO31" s="446"/>
      <c r="WGP31" s="446"/>
      <c r="WGQ31" s="446"/>
      <c r="WGR31" s="446"/>
      <c r="WGS31" s="446"/>
      <c r="WGT31" s="446"/>
      <c r="WGU31" s="446"/>
      <c r="WGV31" s="446"/>
      <c r="WGW31" s="446"/>
      <c r="WGX31" s="446"/>
      <c r="WGY31" s="446"/>
      <c r="WGZ31" s="446"/>
      <c r="WHA31" s="446"/>
      <c r="WHB31" s="446"/>
      <c r="WHC31" s="446"/>
      <c r="WHD31" s="446"/>
      <c r="WHE31" s="446"/>
      <c r="WHF31" s="446"/>
      <c r="WHG31" s="446"/>
      <c r="WHH31" s="446"/>
      <c r="WHI31" s="446"/>
      <c r="WHJ31" s="446"/>
      <c r="WHK31" s="446"/>
      <c r="WHL31" s="446"/>
      <c r="WHM31" s="446"/>
      <c r="WHN31" s="446"/>
      <c r="WHO31" s="446"/>
      <c r="WHP31" s="446"/>
      <c r="WHQ31" s="446"/>
      <c r="WHR31" s="446"/>
      <c r="WHS31" s="446"/>
      <c r="WHT31" s="446"/>
      <c r="WHU31" s="446"/>
      <c r="WHV31" s="446"/>
      <c r="WHW31" s="446"/>
      <c r="WHX31" s="446"/>
      <c r="WHY31" s="446"/>
      <c r="WHZ31" s="446"/>
      <c r="WIA31" s="446"/>
      <c r="WIB31" s="446"/>
      <c r="WIC31" s="446"/>
      <c r="WID31" s="446"/>
      <c r="WIE31" s="446"/>
      <c r="WIF31" s="446"/>
      <c r="WIG31" s="446"/>
      <c r="WIH31" s="446"/>
      <c r="WII31" s="446"/>
      <c r="WIJ31" s="446"/>
      <c r="WIK31" s="446"/>
      <c r="WIL31" s="446"/>
      <c r="WIM31" s="446"/>
      <c r="WIN31" s="446"/>
      <c r="WIO31" s="446"/>
      <c r="WIP31" s="446"/>
      <c r="WIQ31" s="446"/>
      <c r="WIR31" s="446"/>
      <c r="WIS31" s="446"/>
      <c r="WIT31" s="446"/>
      <c r="WIU31" s="446"/>
      <c r="WIV31" s="446"/>
      <c r="WIW31" s="446"/>
      <c r="WIX31" s="446"/>
      <c r="WIY31" s="446"/>
      <c r="WIZ31" s="446"/>
      <c r="WJA31" s="446"/>
      <c r="WJB31" s="446"/>
      <c r="WJC31" s="446"/>
      <c r="WJD31" s="446"/>
      <c r="WJE31" s="446"/>
      <c r="WJF31" s="446"/>
      <c r="WJG31" s="446"/>
      <c r="WJH31" s="446"/>
      <c r="WJI31" s="446"/>
      <c r="WJJ31" s="446"/>
      <c r="WJK31" s="446"/>
      <c r="WJL31" s="446"/>
      <c r="WJM31" s="446"/>
      <c r="WJN31" s="446"/>
      <c r="WJO31" s="446"/>
      <c r="WJP31" s="446"/>
      <c r="WJQ31" s="446"/>
      <c r="WJR31" s="446"/>
      <c r="WJS31" s="446"/>
      <c r="WJT31" s="446"/>
      <c r="WJU31" s="446"/>
      <c r="WJV31" s="446"/>
      <c r="WJW31" s="446"/>
      <c r="WJX31" s="446"/>
      <c r="WJY31" s="446"/>
      <c r="WJZ31" s="446"/>
      <c r="WKA31" s="446"/>
      <c r="WKB31" s="446"/>
      <c r="WKC31" s="446"/>
      <c r="WKD31" s="446"/>
      <c r="WKE31" s="446"/>
      <c r="WKF31" s="446"/>
      <c r="WKG31" s="446"/>
      <c r="WKH31" s="446"/>
      <c r="WKI31" s="446"/>
      <c r="WKJ31" s="446"/>
      <c r="WKK31" s="446"/>
      <c r="WKL31" s="446"/>
      <c r="WKM31" s="446"/>
      <c r="WKN31" s="446"/>
      <c r="WKO31" s="446"/>
      <c r="WKP31" s="446"/>
      <c r="WKQ31" s="446"/>
      <c r="WKR31" s="446"/>
      <c r="WKS31" s="446"/>
      <c r="WKT31" s="446"/>
      <c r="WKU31" s="446"/>
      <c r="WKV31" s="446"/>
      <c r="WKW31" s="446"/>
      <c r="WKX31" s="446"/>
      <c r="WKY31" s="446"/>
      <c r="WKZ31" s="446"/>
      <c r="WLA31" s="446"/>
      <c r="WLB31" s="446"/>
      <c r="WLC31" s="446"/>
      <c r="WLD31" s="446"/>
      <c r="WLE31" s="446"/>
      <c r="WLF31" s="446"/>
      <c r="WLG31" s="446"/>
      <c r="WLH31" s="446"/>
      <c r="WLI31" s="446"/>
      <c r="WLJ31" s="446"/>
      <c r="WLK31" s="446"/>
      <c r="WLL31" s="446"/>
      <c r="WLM31" s="446"/>
      <c r="WLN31" s="446"/>
      <c r="WLO31" s="446"/>
      <c r="WLP31" s="446"/>
      <c r="WLQ31" s="446"/>
      <c r="WLR31" s="446"/>
      <c r="WLS31" s="446"/>
      <c r="WLT31" s="446"/>
      <c r="WLU31" s="446"/>
      <c r="WLV31" s="446"/>
      <c r="WLW31" s="446"/>
      <c r="WLX31" s="446"/>
      <c r="WLY31" s="446"/>
      <c r="WLZ31" s="446"/>
      <c r="WMA31" s="446"/>
      <c r="WMB31" s="446"/>
      <c r="WMC31" s="446"/>
      <c r="WMD31" s="446"/>
      <c r="WME31" s="446"/>
      <c r="WMF31" s="446"/>
      <c r="WMG31" s="446"/>
      <c r="WMH31" s="446"/>
      <c r="WMI31" s="446"/>
      <c r="WMJ31" s="446"/>
      <c r="WMK31" s="446"/>
      <c r="WML31" s="446"/>
      <c r="WMM31" s="446"/>
      <c r="WMN31" s="446"/>
      <c r="WMO31" s="446"/>
      <c r="WMP31" s="446"/>
      <c r="WMQ31" s="446"/>
      <c r="WMR31" s="446"/>
      <c r="WMS31" s="446"/>
      <c r="WMT31" s="446"/>
      <c r="WMU31" s="446"/>
      <c r="WMV31" s="446"/>
      <c r="WMW31" s="446"/>
      <c r="WMX31" s="446"/>
      <c r="WMY31" s="446"/>
      <c r="WMZ31" s="446"/>
      <c r="WNA31" s="446"/>
      <c r="WNB31" s="446"/>
      <c r="WNC31" s="446"/>
      <c r="WND31" s="446"/>
      <c r="WNE31" s="446"/>
      <c r="WNF31" s="446"/>
      <c r="WNG31" s="446"/>
      <c r="WNH31" s="446"/>
      <c r="WNI31" s="446"/>
      <c r="WNJ31" s="446"/>
      <c r="WNK31" s="446"/>
      <c r="WNL31" s="446"/>
      <c r="WNM31" s="446"/>
      <c r="WNN31" s="446"/>
      <c r="WNO31" s="446"/>
      <c r="WNP31" s="446"/>
      <c r="WNQ31" s="446"/>
      <c r="WNR31" s="446"/>
      <c r="WNS31" s="446"/>
      <c r="WNT31" s="446"/>
      <c r="WNU31" s="446"/>
      <c r="WNV31" s="446"/>
      <c r="WNW31" s="446"/>
      <c r="WNX31" s="446"/>
      <c r="WNY31" s="446"/>
      <c r="WNZ31" s="446"/>
      <c r="WOA31" s="446"/>
      <c r="WOB31" s="446"/>
      <c r="WOC31" s="446"/>
      <c r="WOD31" s="446"/>
      <c r="WOE31" s="446"/>
      <c r="WOF31" s="446"/>
      <c r="WOG31" s="446"/>
      <c r="WOH31" s="446"/>
      <c r="WOI31" s="446"/>
      <c r="WOJ31" s="446"/>
      <c r="WOK31" s="446"/>
      <c r="WOL31" s="446"/>
      <c r="WOM31" s="446"/>
      <c r="WON31" s="446"/>
      <c r="WOO31" s="446"/>
      <c r="WOP31" s="446"/>
      <c r="WOQ31" s="446"/>
      <c r="WOR31" s="446"/>
      <c r="WOS31" s="446"/>
      <c r="WOT31" s="446"/>
      <c r="WOU31" s="446"/>
      <c r="WOV31" s="446"/>
      <c r="WOW31" s="446"/>
      <c r="WOX31" s="446"/>
      <c r="WOY31" s="446"/>
      <c r="WOZ31" s="446"/>
      <c r="WPA31" s="446"/>
      <c r="WPB31" s="446"/>
      <c r="WPC31" s="446"/>
      <c r="WPD31" s="446"/>
      <c r="WPE31" s="446"/>
      <c r="WPF31" s="446"/>
      <c r="WPG31" s="446"/>
      <c r="WPH31" s="446"/>
      <c r="WPI31" s="446"/>
      <c r="WPJ31" s="446"/>
      <c r="WPK31" s="446"/>
      <c r="WPL31" s="446"/>
      <c r="WPM31" s="446"/>
      <c r="WPN31" s="446"/>
      <c r="WPO31" s="446"/>
      <c r="WPP31" s="446"/>
      <c r="WPQ31" s="446"/>
      <c r="WPR31" s="446"/>
      <c r="WPS31" s="446"/>
      <c r="WPT31" s="446"/>
      <c r="WPU31" s="446"/>
      <c r="WPV31" s="446"/>
      <c r="WPW31" s="446"/>
      <c r="WPX31" s="446"/>
      <c r="WPY31" s="446"/>
      <c r="WPZ31" s="446"/>
      <c r="WQA31" s="446"/>
      <c r="WQB31" s="446"/>
      <c r="WQC31" s="446"/>
      <c r="WQD31" s="446"/>
      <c r="WQE31" s="446"/>
      <c r="WQF31" s="446"/>
      <c r="WQG31" s="446"/>
      <c r="WQH31" s="446"/>
      <c r="WQI31" s="446"/>
      <c r="WQJ31" s="446"/>
      <c r="WQK31" s="446"/>
      <c r="WQL31" s="446"/>
      <c r="WQM31" s="446"/>
      <c r="WQN31" s="446"/>
      <c r="WQO31" s="446"/>
      <c r="WQP31" s="446"/>
      <c r="WQQ31" s="446"/>
      <c r="WQR31" s="446"/>
      <c r="WQS31" s="446"/>
      <c r="WQT31" s="446"/>
      <c r="WQU31" s="446"/>
      <c r="WQV31" s="446"/>
      <c r="WQW31" s="446"/>
      <c r="WQX31" s="446"/>
      <c r="WQY31" s="446"/>
      <c r="WQZ31" s="446"/>
      <c r="WRA31" s="446"/>
      <c r="WRB31" s="446"/>
      <c r="WRC31" s="446"/>
      <c r="WRD31" s="446"/>
      <c r="WRE31" s="446"/>
      <c r="WRF31" s="446"/>
      <c r="WRG31" s="446"/>
      <c r="WRH31" s="446"/>
      <c r="WRI31" s="446"/>
      <c r="WRJ31" s="446"/>
      <c r="WRK31" s="446"/>
      <c r="WRL31" s="446"/>
      <c r="WRM31" s="446"/>
      <c r="WRN31" s="446"/>
      <c r="WRO31" s="446"/>
      <c r="WRP31" s="446"/>
      <c r="WRQ31" s="446"/>
      <c r="WRR31" s="446"/>
      <c r="WRS31" s="446"/>
      <c r="WRT31" s="446"/>
      <c r="WRU31" s="446"/>
      <c r="WRV31" s="446"/>
      <c r="WRW31" s="446"/>
      <c r="WRX31" s="446"/>
      <c r="WRY31" s="446"/>
      <c r="WRZ31" s="446"/>
      <c r="WSA31" s="446"/>
      <c r="WSB31" s="446"/>
      <c r="WSC31" s="446"/>
      <c r="WSD31" s="446"/>
      <c r="WSE31" s="446"/>
      <c r="WSF31" s="446"/>
      <c r="WSG31" s="446"/>
      <c r="WSH31" s="446"/>
      <c r="WSI31" s="446"/>
      <c r="WSJ31" s="446"/>
      <c r="WSK31" s="446"/>
      <c r="WSL31" s="446"/>
      <c r="WSM31" s="446"/>
      <c r="WSN31" s="446"/>
      <c r="WSO31" s="446"/>
      <c r="WSP31" s="446"/>
      <c r="WSQ31" s="446"/>
      <c r="WSR31" s="446"/>
      <c r="WSS31" s="446"/>
      <c r="WST31" s="446"/>
      <c r="WSU31" s="446"/>
      <c r="WSV31" s="446"/>
      <c r="WSW31" s="446"/>
      <c r="WSX31" s="446"/>
      <c r="WSY31" s="446"/>
      <c r="WSZ31" s="446"/>
      <c r="WTA31" s="446"/>
      <c r="WTB31" s="446"/>
      <c r="WTC31" s="446"/>
      <c r="WTD31" s="446"/>
      <c r="WTE31" s="446"/>
      <c r="WTF31" s="446"/>
      <c r="WTG31" s="446"/>
      <c r="WTH31" s="446"/>
      <c r="WTI31" s="446"/>
      <c r="WTJ31" s="446"/>
      <c r="WTK31" s="446"/>
      <c r="WTL31" s="446"/>
      <c r="WTM31" s="446"/>
      <c r="WTN31" s="446"/>
      <c r="WTO31" s="446"/>
      <c r="WTP31" s="446"/>
      <c r="WTQ31" s="446"/>
      <c r="WTR31" s="446"/>
      <c r="WTS31" s="446"/>
      <c r="WTT31" s="446"/>
      <c r="WTU31" s="446"/>
      <c r="WTV31" s="446"/>
      <c r="WTW31" s="446"/>
      <c r="WTX31" s="446"/>
      <c r="WTY31" s="446"/>
      <c r="WTZ31" s="446"/>
      <c r="WUA31" s="446"/>
      <c r="WUB31" s="446"/>
      <c r="WUC31" s="446"/>
      <c r="WUD31" s="446"/>
      <c r="WUE31" s="446"/>
      <c r="WUF31" s="446"/>
      <c r="WUG31" s="446"/>
      <c r="WUH31" s="446"/>
      <c r="WUI31" s="446"/>
      <c r="WUJ31" s="446"/>
      <c r="WUK31" s="446"/>
      <c r="WUL31" s="446"/>
      <c r="WUM31" s="446"/>
      <c r="WUN31" s="446"/>
      <c r="WUO31" s="446"/>
      <c r="WUP31" s="446"/>
      <c r="WUQ31" s="446"/>
      <c r="WUR31" s="446"/>
      <c r="WUS31" s="446"/>
      <c r="WUT31" s="446"/>
      <c r="WUU31" s="446"/>
      <c r="WUV31" s="446"/>
      <c r="WUW31" s="446"/>
      <c r="WUX31" s="446"/>
      <c r="WUY31" s="446"/>
      <c r="WUZ31" s="446"/>
      <c r="WVA31" s="446"/>
      <c r="WVB31" s="446"/>
      <c r="WVC31" s="446"/>
      <c r="WVD31" s="446"/>
      <c r="WVE31" s="446"/>
      <c r="WVF31" s="446"/>
      <c r="WVG31" s="446"/>
      <c r="WVH31" s="446"/>
      <c r="WVI31" s="446"/>
      <c r="WVJ31" s="446"/>
      <c r="WVK31" s="446"/>
      <c r="WVL31" s="446"/>
      <c r="WVM31" s="446"/>
      <c r="WVN31" s="446"/>
      <c r="WVO31" s="446"/>
      <c r="WVP31" s="446"/>
      <c r="WVQ31" s="446"/>
      <c r="WVR31" s="446"/>
      <c r="WVS31" s="446"/>
      <c r="WVT31" s="446"/>
      <c r="WVU31" s="446"/>
      <c r="WVV31" s="446"/>
      <c r="WVW31" s="446"/>
      <c r="WVX31" s="446"/>
      <c r="WVY31" s="446"/>
      <c r="WVZ31" s="446"/>
      <c r="WWA31" s="446"/>
      <c r="WWB31" s="446"/>
      <c r="WWC31" s="446"/>
      <c r="WWD31" s="446"/>
      <c r="WWE31" s="446"/>
      <c r="WWF31" s="446"/>
      <c r="WWG31" s="446"/>
      <c r="WWH31" s="446"/>
      <c r="WWI31" s="446"/>
      <c r="WWJ31" s="446"/>
      <c r="WWK31" s="446"/>
      <c r="WWL31" s="446"/>
      <c r="WWM31" s="446"/>
      <c r="WWN31" s="446"/>
      <c r="WWO31" s="446"/>
      <c r="WWP31" s="446"/>
      <c r="WWQ31" s="446"/>
      <c r="WWR31" s="446"/>
      <c r="WWS31" s="446"/>
      <c r="WWT31" s="446"/>
      <c r="WWU31" s="446"/>
      <c r="WWV31" s="446"/>
      <c r="WWW31" s="446"/>
      <c r="WWX31" s="446"/>
      <c r="WWY31" s="446"/>
      <c r="WWZ31" s="446"/>
      <c r="WXA31" s="446"/>
      <c r="WXB31" s="446"/>
      <c r="WXC31" s="446"/>
      <c r="WXD31" s="446"/>
      <c r="WXE31" s="446"/>
      <c r="WXF31" s="446"/>
      <c r="WXG31" s="446"/>
      <c r="WXH31" s="446"/>
      <c r="WXI31" s="446"/>
      <c r="WXJ31" s="446"/>
      <c r="WXK31" s="446"/>
      <c r="WXL31" s="446"/>
      <c r="WXM31" s="446"/>
      <c r="WXN31" s="446"/>
      <c r="WXO31" s="446"/>
      <c r="WXP31" s="446"/>
      <c r="WXQ31" s="446"/>
      <c r="WXR31" s="446"/>
      <c r="WXS31" s="446"/>
      <c r="WXT31" s="446"/>
      <c r="WXU31" s="446"/>
      <c r="WXV31" s="446"/>
      <c r="WXW31" s="446"/>
      <c r="WXX31" s="446"/>
      <c r="WXY31" s="446"/>
      <c r="WXZ31" s="446"/>
      <c r="WYA31" s="446"/>
      <c r="WYB31" s="446"/>
      <c r="WYC31" s="446"/>
      <c r="WYD31" s="446"/>
      <c r="WYE31" s="446"/>
      <c r="WYF31" s="446"/>
      <c r="WYG31" s="446"/>
      <c r="WYH31" s="446"/>
      <c r="WYI31" s="446"/>
      <c r="WYJ31" s="446"/>
      <c r="WYK31" s="446"/>
      <c r="WYL31" s="446"/>
      <c r="WYM31" s="446"/>
      <c r="WYN31" s="446"/>
      <c r="WYO31" s="446"/>
      <c r="WYP31" s="446"/>
      <c r="WYQ31" s="446"/>
      <c r="WYR31" s="446"/>
      <c r="WYS31" s="446"/>
      <c r="WYT31" s="446"/>
      <c r="WYU31" s="446"/>
      <c r="WYV31" s="446"/>
      <c r="WYW31" s="446"/>
      <c r="WYX31" s="446"/>
      <c r="WYY31" s="446"/>
      <c r="WYZ31" s="446"/>
      <c r="WZA31" s="446"/>
      <c r="WZB31" s="446"/>
      <c r="WZC31" s="446"/>
      <c r="WZD31" s="446"/>
      <c r="WZE31" s="446"/>
      <c r="WZF31" s="446"/>
      <c r="WZG31" s="446"/>
      <c r="WZH31" s="446"/>
      <c r="WZI31" s="446"/>
      <c r="WZJ31" s="446"/>
      <c r="WZK31" s="446"/>
      <c r="WZL31" s="446"/>
      <c r="WZM31" s="446"/>
      <c r="WZN31" s="446"/>
      <c r="WZO31" s="446"/>
      <c r="WZP31" s="446"/>
      <c r="WZQ31" s="446"/>
      <c r="WZR31" s="446"/>
      <c r="WZS31" s="446"/>
      <c r="WZT31" s="446"/>
      <c r="WZU31" s="446"/>
      <c r="WZV31" s="446"/>
      <c r="WZW31" s="446"/>
      <c r="WZX31" s="446"/>
      <c r="WZY31" s="446"/>
      <c r="WZZ31" s="446"/>
      <c r="XAA31" s="446"/>
      <c r="XAB31" s="446"/>
      <c r="XAC31" s="446"/>
      <c r="XAD31" s="446"/>
      <c r="XAE31" s="446"/>
      <c r="XAF31" s="446"/>
      <c r="XAG31" s="446"/>
      <c r="XAH31" s="446"/>
      <c r="XAI31" s="446"/>
      <c r="XAJ31" s="446"/>
      <c r="XAK31" s="446"/>
      <c r="XAL31" s="446"/>
      <c r="XAM31" s="446"/>
      <c r="XAN31" s="446"/>
      <c r="XAO31" s="446"/>
      <c r="XAP31" s="446"/>
      <c r="XAQ31" s="446"/>
      <c r="XAR31" s="446"/>
      <c r="XAS31" s="446"/>
      <c r="XAT31" s="446"/>
      <c r="XAU31" s="446"/>
      <c r="XAV31" s="446"/>
      <c r="XAW31" s="446"/>
      <c r="XAX31" s="446"/>
      <c r="XAY31" s="446"/>
      <c r="XAZ31" s="446"/>
      <c r="XBA31" s="446"/>
      <c r="XBB31" s="446"/>
      <c r="XBC31" s="446"/>
      <c r="XBD31" s="446"/>
      <c r="XBE31" s="446"/>
      <c r="XBF31" s="446"/>
      <c r="XBG31" s="446"/>
      <c r="XBH31" s="446"/>
      <c r="XBI31" s="446"/>
      <c r="XBJ31" s="446"/>
      <c r="XBK31" s="446"/>
      <c r="XBL31" s="446"/>
      <c r="XBM31" s="446"/>
      <c r="XBN31" s="446"/>
      <c r="XBO31" s="446"/>
      <c r="XBP31" s="446"/>
      <c r="XBQ31" s="446"/>
      <c r="XBR31" s="446"/>
      <c r="XBS31" s="446"/>
      <c r="XBT31" s="446"/>
      <c r="XBU31" s="446"/>
      <c r="XBV31" s="446"/>
      <c r="XBW31" s="446"/>
      <c r="XBX31" s="446"/>
      <c r="XBY31" s="446"/>
      <c r="XBZ31" s="446"/>
      <c r="XCA31" s="446"/>
      <c r="XCB31" s="446"/>
      <c r="XCC31" s="446"/>
      <c r="XCD31" s="446"/>
      <c r="XCE31" s="446"/>
      <c r="XCF31" s="446"/>
      <c r="XCG31" s="446"/>
      <c r="XCH31" s="446"/>
      <c r="XCI31" s="446"/>
      <c r="XCJ31" s="446"/>
      <c r="XCK31" s="446"/>
      <c r="XCL31" s="446"/>
      <c r="XCM31" s="446"/>
      <c r="XCN31" s="446"/>
      <c r="XCO31" s="446"/>
      <c r="XCP31" s="446"/>
      <c r="XCQ31" s="446"/>
      <c r="XCR31" s="446"/>
      <c r="XCS31" s="446"/>
      <c r="XCT31" s="446"/>
      <c r="XCU31" s="446"/>
      <c r="XCV31" s="446"/>
      <c r="XCW31" s="446"/>
      <c r="XCX31" s="446"/>
      <c r="XCY31" s="446"/>
      <c r="XCZ31" s="446"/>
      <c r="XDA31" s="446"/>
      <c r="XDB31" s="446"/>
      <c r="XDC31" s="446"/>
      <c r="XDD31" s="446"/>
      <c r="XDE31" s="446"/>
      <c r="XDF31" s="446"/>
      <c r="XDG31" s="446"/>
      <c r="XDH31" s="446"/>
      <c r="XDI31" s="446"/>
      <c r="XDJ31" s="446"/>
      <c r="XDK31" s="446"/>
      <c r="XDL31" s="446"/>
      <c r="XDM31" s="446"/>
      <c r="XDN31" s="446"/>
      <c r="XDO31" s="446"/>
      <c r="XDP31" s="446"/>
      <c r="XDQ31" s="446"/>
      <c r="XDR31" s="446"/>
      <c r="XDS31" s="446"/>
      <c r="XDT31" s="446"/>
      <c r="XDU31" s="446"/>
      <c r="XDV31" s="446"/>
      <c r="XDW31" s="446"/>
      <c r="XDX31" s="446"/>
      <c r="XDY31" s="446"/>
      <c r="XDZ31" s="446"/>
      <c r="XEA31" s="446"/>
      <c r="XEB31" s="446"/>
      <c r="XEC31" s="446"/>
      <c r="XED31" s="446"/>
      <c r="XEE31" s="446"/>
      <c r="XEF31" s="446"/>
      <c r="XEG31" s="446"/>
      <c r="XEH31" s="446"/>
      <c r="XEI31" s="446"/>
      <c r="XEJ31" s="446"/>
      <c r="XEK31" s="446"/>
      <c r="XEL31" s="446"/>
      <c r="XEM31" s="446"/>
      <c r="XEN31" s="446"/>
      <c r="XEO31" s="446"/>
      <c r="XEP31" s="446"/>
      <c r="XEQ31" s="446"/>
      <c r="XER31" s="446"/>
      <c r="XES31" s="446"/>
      <c r="XET31" s="446"/>
      <c r="XEU31" s="446"/>
      <c r="XEV31" s="446"/>
      <c r="XEW31" s="446"/>
      <c r="XEX31" s="446"/>
      <c r="XEY31" s="446"/>
      <c r="XEZ31" s="446"/>
      <c r="XFA31" s="446"/>
      <c r="XFB31" s="446"/>
      <c r="XFC31" s="446"/>
      <c r="XFD31" s="446"/>
    </row>
    <row r="32" spans="1:16384" s="8" customFormat="1" ht="13.9" customHeight="1" x14ac:dyDescent="0.25">
      <c r="A32" s="55" t="s">
        <v>395</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3" spans="1:29" ht="15" customHeight="1" x14ac:dyDescent="0.25">
      <c r="A33" s="6" t="s">
        <v>362</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x14ac:dyDescent="0.25">
      <c r="A34" s="159" t="s">
        <v>339</v>
      </c>
      <c r="B34" s="8"/>
      <c r="C34" s="8"/>
      <c r="D34" s="8"/>
      <c r="E34" s="8"/>
      <c r="F34" s="8"/>
      <c r="G34" s="8"/>
      <c r="H34" s="8"/>
      <c r="I34" s="8"/>
      <c r="J34" s="8"/>
      <c r="K34" s="8"/>
      <c r="L34" s="8"/>
      <c r="M34" s="8"/>
      <c r="N34" s="8"/>
      <c r="O34" s="8"/>
      <c r="P34" s="8"/>
      <c r="Q34" s="8"/>
      <c r="R34" s="8"/>
      <c r="S34" s="8"/>
      <c r="T34" s="8"/>
      <c r="U34" s="8"/>
      <c r="V34" s="8"/>
      <c r="W34" s="8"/>
      <c r="X34" s="8"/>
      <c r="Y34" s="60"/>
      <c r="Z34" s="8"/>
      <c r="AA34" s="8"/>
      <c r="AB34" s="8"/>
      <c r="AC34" s="8"/>
    </row>
    <row r="35" spans="1:29" x14ac:dyDescent="0.25">
      <c r="A35" s="159" t="s">
        <v>340</v>
      </c>
      <c r="B35" s="8"/>
      <c r="C35" s="8"/>
      <c r="D35" s="8"/>
      <c r="E35" s="8"/>
      <c r="F35" s="8"/>
      <c r="G35" s="8"/>
      <c r="H35" s="8"/>
      <c r="I35" s="8"/>
      <c r="J35" s="8"/>
      <c r="K35" s="8"/>
      <c r="L35" s="8"/>
      <c r="M35" s="8"/>
      <c r="N35" s="8"/>
      <c r="O35" s="8"/>
      <c r="P35" s="8"/>
      <c r="Q35" s="8"/>
      <c r="R35" s="8"/>
      <c r="S35" s="8"/>
      <c r="T35" s="8"/>
      <c r="U35" s="8"/>
      <c r="V35" s="8"/>
      <c r="W35" s="8"/>
      <c r="X35" s="8"/>
      <c r="Y35" s="60"/>
      <c r="Z35" s="8"/>
      <c r="AA35" s="8"/>
      <c r="AB35" s="8"/>
      <c r="AC35" s="8"/>
    </row>
  </sheetData>
  <mergeCells count="598">
    <mergeCell ref="WMS31:WNT31"/>
    <mergeCell ref="WNU31:WOV31"/>
    <mergeCell ref="WOW31:WPX31"/>
    <mergeCell ref="WPY31:WQZ31"/>
    <mergeCell ref="WRA31:WSB31"/>
    <mergeCell ref="WHI31:WIJ31"/>
    <mergeCell ref="WIK31:WJL31"/>
    <mergeCell ref="WJM31:WKN31"/>
    <mergeCell ref="VUK31:VVL31"/>
    <mergeCell ref="VVM31:VWN31"/>
    <mergeCell ref="VWO31:VXP31"/>
    <mergeCell ref="VXQ31:VYR31"/>
    <mergeCell ref="VYS31:VZT31"/>
    <mergeCell ref="VZU31:WAV31"/>
    <mergeCell ref="WAW31:WBX31"/>
    <mergeCell ref="WKO31:WLP31"/>
    <mergeCell ref="WLQ31:WMR31"/>
    <mergeCell ref="WBY31:WCZ31"/>
    <mergeCell ref="WDA31:WEB31"/>
    <mergeCell ref="WEC31:WFD31"/>
    <mergeCell ref="WFE31:WGF31"/>
    <mergeCell ref="WGG31:WHH31"/>
    <mergeCell ref="VBA31:VCB31"/>
    <mergeCell ref="VCC31:VDD31"/>
    <mergeCell ref="VDE31:VEF31"/>
    <mergeCell ref="VEG31:VFH31"/>
    <mergeCell ref="VFI31:VGJ31"/>
    <mergeCell ref="VLU31:VMV31"/>
    <mergeCell ref="VRE31:VSF31"/>
    <mergeCell ref="VSG31:VTH31"/>
    <mergeCell ref="VTI31:VUJ31"/>
    <mergeCell ref="VMW31:VNX31"/>
    <mergeCell ref="VNY31:VOZ31"/>
    <mergeCell ref="VPA31:VQB31"/>
    <mergeCell ref="VQC31:VRD31"/>
    <mergeCell ref="VGK31:VHL31"/>
    <mergeCell ref="VHM31:VIN31"/>
    <mergeCell ref="VIO31:VJP31"/>
    <mergeCell ref="VJQ31:VKR31"/>
    <mergeCell ref="VKS31:VLT31"/>
    <mergeCell ref="XFA31:XFD31"/>
    <mergeCell ref="WXM31:WYN31"/>
    <mergeCell ref="WYO31:WZP31"/>
    <mergeCell ref="WZQ31:XAR31"/>
    <mergeCell ref="XAS31:XBT31"/>
    <mergeCell ref="XBU31:XCV31"/>
    <mergeCell ref="WSC31:WTD31"/>
    <mergeCell ref="WTE31:WUF31"/>
    <mergeCell ref="WUG31:WVH31"/>
    <mergeCell ref="WVI31:WWJ31"/>
    <mergeCell ref="WWK31:WXL31"/>
    <mergeCell ref="XDY31:XEZ31"/>
    <mergeCell ref="XCW31:XDX31"/>
    <mergeCell ref="UKW31:ULX31"/>
    <mergeCell ref="ULY31:UMZ31"/>
    <mergeCell ref="UNA31:UOB31"/>
    <mergeCell ref="UOC31:UPD31"/>
    <mergeCell ref="UPE31:UQF31"/>
    <mergeCell ref="UFM31:UGN31"/>
    <mergeCell ref="UGO31:UHP31"/>
    <mergeCell ref="UHQ31:UIR31"/>
    <mergeCell ref="UIS31:UJT31"/>
    <mergeCell ref="UJU31:UKV31"/>
    <mergeCell ref="UVQ31:UWR31"/>
    <mergeCell ref="UWS31:UXT31"/>
    <mergeCell ref="UXU31:UYV31"/>
    <mergeCell ref="UYW31:UZX31"/>
    <mergeCell ref="UZY31:VAZ31"/>
    <mergeCell ref="UQG31:URH31"/>
    <mergeCell ref="URI31:USJ31"/>
    <mergeCell ref="USK31:UTL31"/>
    <mergeCell ref="UTM31:UUN31"/>
    <mergeCell ref="UUO31:UVP31"/>
    <mergeCell ref="TPI31:TQJ31"/>
    <mergeCell ref="TQK31:TRL31"/>
    <mergeCell ref="TRM31:TSN31"/>
    <mergeCell ref="TSO31:TTP31"/>
    <mergeCell ref="TTQ31:TUR31"/>
    <mergeCell ref="TJY31:TKZ31"/>
    <mergeCell ref="TLA31:TMB31"/>
    <mergeCell ref="TMC31:TND31"/>
    <mergeCell ref="TNE31:TOF31"/>
    <mergeCell ref="TOG31:TPH31"/>
    <mergeCell ref="UAC31:UBD31"/>
    <mergeCell ref="UBE31:UCF31"/>
    <mergeCell ref="UCG31:UDH31"/>
    <mergeCell ref="UDI31:UEJ31"/>
    <mergeCell ref="UEK31:UFL31"/>
    <mergeCell ref="TUS31:TVT31"/>
    <mergeCell ref="TVU31:TWV31"/>
    <mergeCell ref="TWW31:TXX31"/>
    <mergeCell ref="TXY31:TYZ31"/>
    <mergeCell ref="TZA31:UAB31"/>
    <mergeCell ref="STU31:SUV31"/>
    <mergeCell ref="SUW31:SVX31"/>
    <mergeCell ref="SVY31:SWZ31"/>
    <mergeCell ref="SXA31:SYB31"/>
    <mergeCell ref="SYC31:SZD31"/>
    <mergeCell ref="SOK31:SPL31"/>
    <mergeCell ref="SPM31:SQN31"/>
    <mergeCell ref="SQO31:SRP31"/>
    <mergeCell ref="SRQ31:SSR31"/>
    <mergeCell ref="SSS31:STT31"/>
    <mergeCell ref="TEO31:TFP31"/>
    <mergeCell ref="TFQ31:TGR31"/>
    <mergeCell ref="TGS31:THT31"/>
    <mergeCell ref="THU31:TIV31"/>
    <mergeCell ref="TIW31:TJX31"/>
    <mergeCell ref="SZE31:TAF31"/>
    <mergeCell ref="TAG31:TBH31"/>
    <mergeCell ref="TBI31:TCJ31"/>
    <mergeCell ref="TCK31:TDL31"/>
    <mergeCell ref="TDM31:TEN31"/>
    <mergeCell ref="RYG31:RZH31"/>
    <mergeCell ref="RZI31:SAJ31"/>
    <mergeCell ref="SAK31:SBL31"/>
    <mergeCell ref="SBM31:SCN31"/>
    <mergeCell ref="SCO31:SDP31"/>
    <mergeCell ref="RSW31:RTX31"/>
    <mergeCell ref="RTY31:RUZ31"/>
    <mergeCell ref="RVA31:RWB31"/>
    <mergeCell ref="RWC31:RXD31"/>
    <mergeCell ref="RXE31:RYF31"/>
    <mergeCell ref="SJA31:SKB31"/>
    <mergeCell ref="SKC31:SLD31"/>
    <mergeCell ref="SLE31:SMF31"/>
    <mergeCell ref="SMG31:SNH31"/>
    <mergeCell ref="SNI31:SOJ31"/>
    <mergeCell ref="SDQ31:SER31"/>
    <mergeCell ref="SES31:SFT31"/>
    <mergeCell ref="SFU31:SGV31"/>
    <mergeCell ref="SGW31:SHX31"/>
    <mergeCell ref="SHY31:SIZ31"/>
    <mergeCell ref="RCS31:RDT31"/>
    <mergeCell ref="RDU31:REV31"/>
    <mergeCell ref="REW31:RFX31"/>
    <mergeCell ref="RFY31:RGZ31"/>
    <mergeCell ref="RHA31:RIB31"/>
    <mergeCell ref="QXI31:QYJ31"/>
    <mergeCell ref="QYK31:QZL31"/>
    <mergeCell ref="QZM31:RAN31"/>
    <mergeCell ref="RAO31:RBP31"/>
    <mergeCell ref="RBQ31:RCR31"/>
    <mergeCell ref="RNM31:RON31"/>
    <mergeCell ref="ROO31:RPP31"/>
    <mergeCell ref="RPQ31:RQR31"/>
    <mergeCell ref="RQS31:RRT31"/>
    <mergeCell ref="RRU31:RSV31"/>
    <mergeCell ref="RIC31:RJD31"/>
    <mergeCell ref="RJE31:RKF31"/>
    <mergeCell ref="RKG31:RLH31"/>
    <mergeCell ref="RLI31:RMJ31"/>
    <mergeCell ref="RMK31:RNL31"/>
    <mergeCell ref="QHE31:QIF31"/>
    <mergeCell ref="QIG31:QJH31"/>
    <mergeCell ref="QJI31:QKJ31"/>
    <mergeCell ref="QKK31:QLL31"/>
    <mergeCell ref="QLM31:QMN31"/>
    <mergeCell ref="QBU31:QCV31"/>
    <mergeCell ref="QCW31:QDX31"/>
    <mergeCell ref="QDY31:QEZ31"/>
    <mergeCell ref="QFA31:QGB31"/>
    <mergeCell ref="QGC31:QHD31"/>
    <mergeCell ref="QRY31:QSZ31"/>
    <mergeCell ref="QTA31:QUB31"/>
    <mergeCell ref="QUC31:QVD31"/>
    <mergeCell ref="QVE31:QWF31"/>
    <mergeCell ref="QWG31:QXH31"/>
    <mergeCell ref="QMO31:QNP31"/>
    <mergeCell ref="QNQ31:QOR31"/>
    <mergeCell ref="QOS31:QPT31"/>
    <mergeCell ref="QPU31:QQV31"/>
    <mergeCell ref="QQW31:QRX31"/>
    <mergeCell ref="PLQ31:PMR31"/>
    <mergeCell ref="PMS31:PNT31"/>
    <mergeCell ref="PNU31:POV31"/>
    <mergeCell ref="POW31:PPX31"/>
    <mergeCell ref="PPY31:PQZ31"/>
    <mergeCell ref="PGG31:PHH31"/>
    <mergeCell ref="PHI31:PIJ31"/>
    <mergeCell ref="PIK31:PJL31"/>
    <mergeCell ref="PJM31:PKN31"/>
    <mergeCell ref="PKO31:PLP31"/>
    <mergeCell ref="PWK31:PXL31"/>
    <mergeCell ref="PXM31:PYN31"/>
    <mergeCell ref="PYO31:PZP31"/>
    <mergeCell ref="PZQ31:QAR31"/>
    <mergeCell ref="QAS31:QBT31"/>
    <mergeCell ref="PRA31:PSB31"/>
    <mergeCell ref="PSC31:PTD31"/>
    <mergeCell ref="PTE31:PUF31"/>
    <mergeCell ref="PUG31:PVH31"/>
    <mergeCell ref="PVI31:PWJ31"/>
    <mergeCell ref="OQC31:ORD31"/>
    <mergeCell ref="ORE31:OSF31"/>
    <mergeCell ref="OSG31:OTH31"/>
    <mergeCell ref="OTI31:OUJ31"/>
    <mergeCell ref="OUK31:OVL31"/>
    <mergeCell ref="OKS31:OLT31"/>
    <mergeCell ref="OLU31:OMV31"/>
    <mergeCell ref="OMW31:ONX31"/>
    <mergeCell ref="ONY31:OOZ31"/>
    <mergeCell ref="OPA31:OQB31"/>
    <mergeCell ref="PAW31:PBX31"/>
    <mergeCell ref="PBY31:PCZ31"/>
    <mergeCell ref="PDA31:PEB31"/>
    <mergeCell ref="PEC31:PFD31"/>
    <mergeCell ref="PFE31:PGF31"/>
    <mergeCell ref="OVM31:OWN31"/>
    <mergeCell ref="OWO31:OXP31"/>
    <mergeCell ref="OXQ31:OYR31"/>
    <mergeCell ref="OYS31:OZT31"/>
    <mergeCell ref="OZU31:PAV31"/>
    <mergeCell ref="NUO31:NVP31"/>
    <mergeCell ref="NVQ31:NWR31"/>
    <mergeCell ref="NWS31:NXT31"/>
    <mergeCell ref="NXU31:NYV31"/>
    <mergeCell ref="NYW31:NZX31"/>
    <mergeCell ref="NPE31:NQF31"/>
    <mergeCell ref="NQG31:NRH31"/>
    <mergeCell ref="NRI31:NSJ31"/>
    <mergeCell ref="NSK31:NTL31"/>
    <mergeCell ref="NTM31:NUN31"/>
    <mergeCell ref="OFI31:OGJ31"/>
    <mergeCell ref="OGK31:OHL31"/>
    <mergeCell ref="OHM31:OIN31"/>
    <mergeCell ref="OIO31:OJP31"/>
    <mergeCell ref="OJQ31:OKR31"/>
    <mergeCell ref="NZY31:OAZ31"/>
    <mergeCell ref="OBA31:OCB31"/>
    <mergeCell ref="OCC31:ODD31"/>
    <mergeCell ref="ODE31:OEF31"/>
    <mergeCell ref="OEG31:OFH31"/>
    <mergeCell ref="MZA31:NAB31"/>
    <mergeCell ref="NAC31:NBD31"/>
    <mergeCell ref="NBE31:NCF31"/>
    <mergeCell ref="NCG31:NDH31"/>
    <mergeCell ref="NDI31:NEJ31"/>
    <mergeCell ref="MTQ31:MUR31"/>
    <mergeCell ref="MUS31:MVT31"/>
    <mergeCell ref="MVU31:MWV31"/>
    <mergeCell ref="MWW31:MXX31"/>
    <mergeCell ref="MXY31:MYZ31"/>
    <mergeCell ref="NJU31:NKV31"/>
    <mergeCell ref="NKW31:NLX31"/>
    <mergeCell ref="NLY31:NMZ31"/>
    <mergeCell ref="NNA31:NOB31"/>
    <mergeCell ref="NOC31:NPD31"/>
    <mergeCell ref="NEK31:NFL31"/>
    <mergeCell ref="NFM31:NGN31"/>
    <mergeCell ref="NGO31:NHP31"/>
    <mergeCell ref="NHQ31:NIR31"/>
    <mergeCell ref="NIS31:NJT31"/>
    <mergeCell ref="MDM31:MEN31"/>
    <mergeCell ref="MEO31:MFP31"/>
    <mergeCell ref="MFQ31:MGR31"/>
    <mergeCell ref="MGS31:MHT31"/>
    <mergeCell ref="MHU31:MIV31"/>
    <mergeCell ref="LYC31:LZD31"/>
    <mergeCell ref="LZE31:MAF31"/>
    <mergeCell ref="MAG31:MBH31"/>
    <mergeCell ref="MBI31:MCJ31"/>
    <mergeCell ref="MCK31:MDL31"/>
    <mergeCell ref="MOG31:MPH31"/>
    <mergeCell ref="MPI31:MQJ31"/>
    <mergeCell ref="MQK31:MRL31"/>
    <mergeCell ref="MRM31:MSN31"/>
    <mergeCell ref="MSO31:MTP31"/>
    <mergeCell ref="MIW31:MJX31"/>
    <mergeCell ref="MJY31:MKZ31"/>
    <mergeCell ref="MLA31:MMB31"/>
    <mergeCell ref="MMC31:MND31"/>
    <mergeCell ref="MNE31:MOF31"/>
    <mergeCell ref="LHY31:LIZ31"/>
    <mergeCell ref="LJA31:LKB31"/>
    <mergeCell ref="LKC31:LLD31"/>
    <mergeCell ref="LLE31:LMF31"/>
    <mergeCell ref="LMG31:LNH31"/>
    <mergeCell ref="LCO31:LDP31"/>
    <mergeCell ref="LDQ31:LER31"/>
    <mergeCell ref="LES31:LFT31"/>
    <mergeCell ref="LFU31:LGV31"/>
    <mergeCell ref="LGW31:LHX31"/>
    <mergeCell ref="LSS31:LTT31"/>
    <mergeCell ref="LTU31:LUV31"/>
    <mergeCell ref="LUW31:LVX31"/>
    <mergeCell ref="LVY31:LWZ31"/>
    <mergeCell ref="LXA31:LYB31"/>
    <mergeCell ref="LNI31:LOJ31"/>
    <mergeCell ref="LOK31:LPL31"/>
    <mergeCell ref="LPM31:LQN31"/>
    <mergeCell ref="LQO31:LRP31"/>
    <mergeCell ref="LRQ31:LSR31"/>
    <mergeCell ref="KMK31:KNL31"/>
    <mergeCell ref="KNM31:KON31"/>
    <mergeCell ref="KOO31:KPP31"/>
    <mergeCell ref="KPQ31:KQR31"/>
    <mergeCell ref="KQS31:KRT31"/>
    <mergeCell ref="KHA31:KIB31"/>
    <mergeCell ref="KIC31:KJD31"/>
    <mergeCell ref="KJE31:KKF31"/>
    <mergeCell ref="KKG31:KLH31"/>
    <mergeCell ref="KLI31:KMJ31"/>
    <mergeCell ref="KXE31:KYF31"/>
    <mergeCell ref="KYG31:KZH31"/>
    <mergeCell ref="KZI31:LAJ31"/>
    <mergeCell ref="LAK31:LBL31"/>
    <mergeCell ref="LBM31:LCN31"/>
    <mergeCell ref="KRU31:KSV31"/>
    <mergeCell ref="KSW31:KTX31"/>
    <mergeCell ref="KTY31:KUZ31"/>
    <mergeCell ref="KVA31:KWB31"/>
    <mergeCell ref="KWC31:KXD31"/>
    <mergeCell ref="JQW31:JRX31"/>
    <mergeCell ref="JRY31:JSZ31"/>
    <mergeCell ref="JTA31:JUB31"/>
    <mergeCell ref="JUC31:JVD31"/>
    <mergeCell ref="JVE31:JWF31"/>
    <mergeCell ref="JLM31:JMN31"/>
    <mergeCell ref="JMO31:JNP31"/>
    <mergeCell ref="JNQ31:JOR31"/>
    <mergeCell ref="JOS31:JPT31"/>
    <mergeCell ref="JPU31:JQV31"/>
    <mergeCell ref="KBQ31:KCR31"/>
    <mergeCell ref="KCS31:KDT31"/>
    <mergeCell ref="KDU31:KEV31"/>
    <mergeCell ref="KEW31:KFX31"/>
    <mergeCell ref="KFY31:KGZ31"/>
    <mergeCell ref="JWG31:JXH31"/>
    <mergeCell ref="JXI31:JYJ31"/>
    <mergeCell ref="JYK31:JZL31"/>
    <mergeCell ref="JZM31:KAN31"/>
    <mergeCell ref="KAO31:KBP31"/>
    <mergeCell ref="IVI31:IWJ31"/>
    <mergeCell ref="IWK31:IXL31"/>
    <mergeCell ref="IXM31:IYN31"/>
    <mergeCell ref="IYO31:IZP31"/>
    <mergeCell ref="IZQ31:JAR31"/>
    <mergeCell ref="IPY31:IQZ31"/>
    <mergeCell ref="IRA31:ISB31"/>
    <mergeCell ref="ISC31:ITD31"/>
    <mergeCell ref="ITE31:IUF31"/>
    <mergeCell ref="IUG31:IVH31"/>
    <mergeCell ref="JGC31:JHD31"/>
    <mergeCell ref="JHE31:JIF31"/>
    <mergeCell ref="JIG31:JJH31"/>
    <mergeCell ref="JJI31:JKJ31"/>
    <mergeCell ref="JKK31:JLL31"/>
    <mergeCell ref="JAS31:JBT31"/>
    <mergeCell ref="JBU31:JCV31"/>
    <mergeCell ref="JCW31:JDX31"/>
    <mergeCell ref="JDY31:JEZ31"/>
    <mergeCell ref="JFA31:JGB31"/>
    <mergeCell ref="HZU31:IAV31"/>
    <mergeCell ref="IAW31:IBX31"/>
    <mergeCell ref="IBY31:ICZ31"/>
    <mergeCell ref="IDA31:IEB31"/>
    <mergeCell ref="IEC31:IFD31"/>
    <mergeCell ref="HUK31:HVL31"/>
    <mergeCell ref="HVM31:HWN31"/>
    <mergeCell ref="HWO31:HXP31"/>
    <mergeCell ref="HXQ31:HYR31"/>
    <mergeCell ref="HYS31:HZT31"/>
    <mergeCell ref="IKO31:ILP31"/>
    <mergeCell ref="ILQ31:IMR31"/>
    <mergeCell ref="IMS31:INT31"/>
    <mergeCell ref="INU31:IOV31"/>
    <mergeCell ref="IOW31:IPX31"/>
    <mergeCell ref="IFE31:IGF31"/>
    <mergeCell ref="IGG31:IHH31"/>
    <mergeCell ref="IHI31:IIJ31"/>
    <mergeCell ref="IIK31:IJL31"/>
    <mergeCell ref="IJM31:IKN31"/>
    <mergeCell ref="HEG31:HFH31"/>
    <mergeCell ref="HFI31:HGJ31"/>
    <mergeCell ref="HGK31:HHL31"/>
    <mergeCell ref="HHM31:HIN31"/>
    <mergeCell ref="HIO31:HJP31"/>
    <mergeCell ref="GYW31:GZX31"/>
    <mergeCell ref="GZY31:HAZ31"/>
    <mergeCell ref="HBA31:HCB31"/>
    <mergeCell ref="HCC31:HDD31"/>
    <mergeCell ref="HDE31:HEF31"/>
    <mergeCell ref="HPA31:HQB31"/>
    <mergeCell ref="HQC31:HRD31"/>
    <mergeCell ref="HRE31:HSF31"/>
    <mergeCell ref="HSG31:HTH31"/>
    <mergeCell ref="HTI31:HUJ31"/>
    <mergeCell ref="HJQ31:HKR31"/>
    <mergeCell ref="HKS31:HLT31"/>
    <mergeCell ref="HLU31:HMV31"/>
    <mergeCell ref="HMW31:HNX31"/>
    <mergeCell ref="HNY31:HOZ31"/>
    <mergeCell ref="GIS31:GJT31"/>
    <mergeCell ref="GJU31:GKV31"/>
    <mergeCell ref="GKW31:GLX31"/>
    <mergeCell ref="GLY31:GMZ31"/>
    <mergeCell ref="GNA31:GOB31"/>
    <mergeCell ref="GDI31:GEJ31"/>
    <mergeCell ref="GEK31:GFL31"/>
    <mergeCell ref="GFM31:GGN31"/>
    <mergeCell ref="GGO31:GHP31"/>
    <mergeCell ref="GHQ31:GIR31"/>
    <mergeCell ref="GTM31:GUN31"/>
    <mergeCell ref="GUO31:GVP31"/>
    <mergeCell ref="GVQ31:GWR31"/>
    <mergeCell ref="GWS31:GXT31"/>
    <mergeCell ref="GXU31:GYV31"/>
    <mergeCell ref="GOC31:GPD31"/>
    <mergeCell ref="GPE31:GQF31"/>
    <mergeCell ref="GQG31:GRH31"/>
    <mergeCell ref="GRI31:GSJ31"/>
    <mergeCell ref="GSK31:GTL31"/>
    <mergeCell ref="FNE31:FOF31"/>
    <mergeCell ref="FOG31:FPH31"/>
    <mergeCell ref="FPI31:FQJ31"/>
    <mergeCell ref="FQK31:FRL31"/>
    <mergeCell ref="FRM31:FSN31"/>
    <mergeCell ref="FHU31:FIV31"/>
    <mergeCell ref="FIW31:FJX31"/>
    <mergeCell ref="FJY31:FKZ31"/>
    <mergeCell ref="FLA31:FMB31"/>
    <mergeCell ref="FMC31:FND31"/>
    <mergeCell ref="FXY31:FYZ31"/>
    <mergeCell ref="FZA31:GAB31"/>
    <mergeCell ref="GAC31:GBD31"/>
    <mergeCell ref="GBE31:GCF31"/>
    <mergeCell ref="GCG31:GDH31"/>
    <mergeCell ref="FSO31:FTP31"/>
    <mergeCell ref="FTQ31:FUR31"/>
    <mergeCell ref="FUS31:FVT31"/>
    <mergeCell ref="FVU31:FWV31"/>
    <mergeCell ref="FWW31:FXX31"/>
    <mergeCell ref="ERQ31:ESR31"/>
    <mergeCell ref="ESS31:ETT31"/>
    <mergeCell ref="ETU31:EUV31"/>
    <mergeCell ref="EUW31:EVX31"/>
    <mergeCell ref="EVY31:EWZ31"/>
    <mergeCell ref="EMG31:ENH31"/>
    <mergeCell ref="ENI31:EOJ31"/>
    <mergeCell ref="EOK31:EPL31"/>
    <mergeCell ref="EPM31:EQN31"/>
    <mergeCell ref="EQO31:ERP31"/>
    <mergeCell ref="FCK31:FDL31"/>
    <mergeCell ref="FDM31:FEN31"/>
    <mergeCell ref="FEO31:FFP31"/>
    <mergeCell ref="FFQ31:FGR31"/>
    <mergeCell ref="FGS31:FHT31"/>
    <mergeCell ref="EXA31:EYB31"/>
    <mergeCell ref="EYC31:EZD31"/>
    <mergeCell ref="EZE31:FAF31"/>
    <mergeCell ref="FAG31:FBH31"/>
    <mergeCell ref="FBI31:FCJ31"/>
    <mergeCell ref="DWC31:DXD31"/>
    <mergeCell ref="DXE31:DYF31"/>
    <mergeCell ref="DYG31:DZH31"/>
    <mergeCell ref="DZI31:EAJ31"/>
    <mergeCell ref="EAK31:EBL31"/>
    <mergeCell ref="DQS31:DRT31"/>
    <mergeCell ref="DRU31:DSV31"/>
    <mergeCell ref="DSW31:DTX31"/>
    <mergeCell ref="DTY31:DUZ31"/>
    <mergeCell ref="DVA31:DWB31"/>
    <mergeCell ref="EGW31:EHX31"/>
    <mergeCell ref="EHY31:EIZ31"/>
    <mergeCell ref="EJA31:EKB31"/>
    <mergeCell ref="EKC31:ELD31"/>
    <mergeCell ref="ELE31:EMF31"/>
    <mergeCell ref="EBM31:ECN31"/>
    <mergeCell ref="ECO31:EDP31"/>
    <mergeCell ref="EDQ31:EER31"/>
    <mergeCell ref="EES31:EFT31"/>
    <mergeCell ref="EFU31:EGV31"/>
    <mergeCell ref="DAO31:DBP31"/>
    <mergeCell ref="DBQ31:DCR31"/>
    <mergeCell ref="DCS31:DDT31"/>
    <mergeCell ref="DDU31:DEV31"/>
    <mergeCell ref="DEW31:DFX31"/>
    <mergeCell ref="CVE31:CWF31"/>
    <mergeCell ref="CWG31:CXH31"/>
    <mergeCell ref="CXI31:CYJ31"/>
    <mergeCell ref="CYK31:CZL31"/>
    <mergeCell ref="CZM31:DAN31"/>
    <mergeCell ref="DLI31:DMJ31"/>
    <mergeCell ref="DMK31:DNL31"/>
    <mergeCell ref="DNM31:DON31"/>
    <mergeCell ref="DOO31:DPP31"/>
    <mergeCell ref="DPQ31:DQR31"/>
    <mergeCell ref="DFY31:DGZ31"/>
    <mergeCell ref="DHA31:DIB31"/>
    <mergeCell ref="DIC31:DJD31"/>
    <mergeCell ref="DJE31:DKF31"/>
    <mergeCell ref="DKG31:DLH31"/>
    <mergeCell ref="CFA31:CGB31"/>
    <mergeCell ref="CGC31:CHD31"/>
    <mergeCell ref="CHE31:CIF31"/>
    <mergeCell ref="CIG31:CJH31"/>
    <mergeCell ref="CJI31:CKJ31"/>
    <mergeCell ref="BZQ31:CAR31"/>
    <mergeCell ref="CAS31:CBT31"/>
    <mergeCell ref="CBU31:CCV31"/>
    <mergeCell ref="CCW31:CDX31"/>
    <mergeCell ref="CDY31:CEZ31"/>
    <mergeCell ref="CPU31:CQV31"/>
    <mergeCell ref="CQW31:CRX31"/>
    <mergeCell ref="CRY31:CSZ31"/>
    <mergeCell ref="CTA31:CUB31"/>
    <mergeCell ref="CUC31:CVD31"/>
    <mergeCell ref="CKK31:CLL31"/>
    <mergeCell ref="CLM31:CMN31"/>
    <mergeCell ref="CMO31:CNP31"/>
    <mergeCell ref="CNQ31:COR31"/>
    <mergeCell ref="COS31:CPT31"/>
    <mergeCell ref="BJM31:BKN31"/>
    <mergeCell ref="BKO31:BLP31"/>
    <mergeCell ref="BLQ31:BMR31"/>
    <mergeCell ref="BMS31:BNT31"/>
    <mergeCell ref="BNU31:BOV31"/>
    <mergeCell ref="BEC31:BFD31"/>
    <mergeCell ref="BFE31:BGF31"/>
    <mergeCell ref="BGG31:BHH31"/>
    <mergeCell ref="BHI31:BIJ31"/>
    <mergeCell ref="BIK31:BJL31"/>
    <mergeCell ref="BUG31:BVH31"/>
    <mergeCell ref="BVI31:BWJ31"/>
    <mergeCell ref="BWK31:BXL31"/>
    <mergeCell ref="BXM31:BYN31"/>
    <mergeCell ref="BYO31:BZP31"/>
    <mergeCell ref="BOW31:BPX31"/>
    <mergeCell ref="BPY31:BQZ31"/>
    <mergeCell ref="BRA31:BSB31"/>
    <mergeCell ref="BSC31:BTD31"/>
    <mergeCell ref="BTE31:BUF31"/>
    <mergeCell ref="ANY31:AOZ31"/>
    <mergeCell ref="APA31:AQB31"/>
    <mergeCell ref="AQC31:ARD31"/>
    <mergeCell ref="ARE31:ASF31"/>
    <mergeCell ref="ASG31:ATH31"/>
    <mergeCell ref="AIO31:AJP31"/>
    <mergeCell ref="AJQ31:AKR31"/>
    <mergeCell ref="AKS31:ALT31"/>
    <mergeCell ref="ALU31:AMV31"/>
    <mergeCell ref="AMW31:ANX31"/>
    <mergeCell ref="AYS31:AZT31"/>
    <mergeCell ref="AZU31:BAV31"/>
    <mergeCell ref="BAW31:BBX31"/>
    <mergeCell ref="BBY31:BCZ31"/>
    <mergeCell ref="BDA31:BEB31"/>
    <mergeCell ref="ATI31:AUJ31"/>
    <mergeCell ref="AUK31:AVL31"/>
    <mergeCell ref="AVM31:AWN31"/>
    <mergeCell ref="AWO31:AXP31"/>
    <mergeCell ref="AXQ31:AYR31"/>
    <mergeCell ref="AFI31:AGJ31"/>
    <mergeCell ref="AGK31:AHL31"/>
    <mergeCell ref="AHM31:AIN31"/>
    <mergeCell ref="XU31:YV31"/>
    <mergeCell ref="YW31:ZX31"/>
    <mergeCell ref="ZY31:AAZ31"/>
    <mergeCell ref="ABA31:ACB31"/>
    <mergeCell ref="ACC31:ADD31"/>
    <mergeCell ref="SK31:TL31"/>
    <mergeCell ref="TM31:UN31"/>
    <mergeCell ref="UO31:VP31"/>
    <mergeCell ref="VQ31:WR31"/>
    <mergeCell ref="WS31:XT31"/>
    <mergeCell ref="AC31:BD31"/>
    <mergeCell ref="BE31:CF31"/>
    <mergeCell ref="R6:T6"/>
    <mergeCell ref="V6:X6"/>
    <mergeCell ref="Z6:AB6"/>
    <mergeCell ref="ADE31:AEF31"/>
    <mergeCell ref="AEG31:AFH31"/>
    <mergeCell ref="NA31:OB31"/>
    <mergeCell ref="OC31:PD31"/>
    <mergeCell ref="PE31:QF31"/>
    <mergeCell ref="QG31:RH31"/>
    <mergeCell ref="RI31:SJ31"/>
    <mergeCell ref="HQ31:IR31"/>
    <mergeCell ref="IS31:JT31"/>
    <mergeCell ref="JU31:KV31"/>
    <mergeCell ref="KW31:LX31"/>
    <mergeCell ref="LY31:MZ31"/>
    <mergeCell ref="CG31:DH31"/>
    <mergeCell ref="DI31:EJ31"/>
    <mergeCell ref="EK31:FL31"/>
    <mergeCell ref="FM31:GN31"/>
    <mergeCell ref="GO31:HP31"/>
    <mergeCell ref="A1:AB1"/>
    <mergeCell ref="A2:AB2"/>
    <mergeCell ref="A3:AB3"/>
    <mergeCell ref="A4:AB4"/>
    <mergeCell ref="A5:AB5"/>
    <mergeCell ref="A6:A7"/>
    <mergeCell ref="B6:D6"/>
    <mergeCell ref="F6:H6"/>
    <mergeCell ref="J6:L6"/>
    <mergeCell ref="N6:P6"/>
  </mergeCells>
  <conditionalFormatting sqref="B9:AB29">
    <cfRule type="cellIs" dxfId="230" priority="1" operator="equal">
      <formula>0</formula>
    </cfRule>
  </conditionalFormatting>
  <hyperlinks>
    <hyperlink ref="AC2" location="Contenido!A1" display="Contenido" xr:uid="{4811AC83-5483-4D05-AC6D-417760C0A22F}"/>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A4DA6-DF6D-4E1B-A626-AFE6C6D88A2F}">
  <sheetPr codeName="Hoja54">
    <tabColor rgb="FFAFCAFF"/>
    <pageSetUpPr fitToPage="1"/>
  </sheetPr>
  <dimension ref="A1:XFD41"/>
  <sheetViews>
    <sheetView showGridLines="0" showOutlineSymbols="0" showWhiteSpace="0" zoomScaleNormal="100" workbookViewId="0">
      <selection activeCell="C35" sqref="C35"/>
    </sheetView>
  </sheetViews>
  <sheetFormatPr baseColWidth="10" defaultColWidth="11" defaultRowHeight="13" x14ac:dyDescent="0.25"/>
  <cols>
    <col min="1" max="1" width="17.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396</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385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SUM(B10:B29)</f>
        <v>343677</v>
      </c>
      <c r="C9" s="70">
        <f>SUM(C10:C29)</f>
        <v>169480</v>
      </c>
      <c r="D9" s="70">
        <f>SUM(D10:D29)</f>
        <v>174197</v>
      </c>
      <c r="E9" s="70"/>
      <c r="F9" s="70">
        <f>SUM(F10:F29)</f>
        <v>78534</v>
      </c>
      <c r="G9" s="70">
        <f>SUM(G10:G29)</f>
        <v>40464</v>
      </c>
      <c r="H9" s="70">
        <f>SUM(H10:H29)</f>
        <v>38070</v>
      </c>
      <c r="I9" s="70"/>
      <c r="J9" s="70">
        <f>SUM(J10:J29)</f>
        <v>66296</v>
      </c>
      <c r="K9" s="70">
        <f>SUM(K10:K29)</f>
        <v>33225</v>
      </c>
      <c r="L9" s="70">
        <f>SUM(L10:L29)</f>
        <v>33071</v>
      </c>
      <c r="M9" s="70"/>
      <c r="N9" s="70">
        <f>SUM(N10:N29)</f>
        <v>56677</v>
      </c>
      <c r="O9" s="70">
        <f>SUM(O10:O29)</f>
        <v>28328</v>
      </c>
      <c r="P9" s="70">
        <f>SUM(P10:P29)</f>
        <v>28349</v>
      </c>
      <c r="Q9" s="70"/>
      <c r="R9" s="70">
        <f>SUM(R10:R29)</f>
        <v>68140</v>
      </c>
      <c r="S9" s="70">
        <f>SUM(S10:S29)</f>
        <v>32986</v>
      </c>
      <c r="T9" s="70">
        <f>SUM(T10:T29)</f>
        <v>35154</v>
      </c>
      <c r="U9" s="70"/>
      <c r="V9" s="70">
        <f>SUM(V10:V29)</f>
        <v>55095</v>
      </c>
      <c r="W9" s="70">
        <f>SUM(W10:W29)</f>
        <v>25774</v>
      </c>
      <c r="X9" s="70">
        <f>SUM(X10:X29)</f>
        <v>29321</v>
      </c>
      <c r="Y9" s="70"/>
      <c r="Z9" s="70">
        <f>SUM(Z10:Z29)</f>
        <v>18935</v>
      </c>
      <c r="AA9" s="70">
        <f>SUM(AA10:AA29)</f>
        <v>8703</v>
      </c>
      <c r="AB9" s="70">
        <f>SUM(AB10:AB29)</f>
        <v>10232</v>
      </c>
    </row>
    <row r="10" spans="1:29" x14ac:dyDescent="0.25">
      <c r="A10" s="27">
        <v>11</v>
      </c>
      <c r="B10" s="71">
        <f t="shared" ref="B10:C29" si="0">+F10+J10+N10+R10+V10+Z10</f>
        <v>156</v>
      </c>
      <c r="C10" s="71">
        <f t="shared" si="0"/>
        <v>62</v>
      </c>
      <c r="D10" s="71">
        <f t="shared" ref="D10:D29" si="1">+B10-C10</f>
        <v>94</v>
      </c>
      <c r="E10" s="71"/>
      <c r="F10" s="71">
        <v>156</v>
      </c>
      <c r="G10" s="71">
        <v>62</v>
      </c>
      <c r="H10" s="71">
        <v>94</v>
      </c>
      <c r="I10" s="71"/>
      <c r="J10" s="71">
        <v>0</v>
      </c>
      <c r="K10" s="71">
        <v>0</v>
      </c>
      <c r="L10" s="71">
        <v>0</v>
      </c>
      <c r="M10" s="71"/>
      <c r="N10" s="71">
        <v>0</v>
      </c>
      <c r="O10" s="71">
        <v>0</v>
      </c>
      <c r="P10" s="71">
        <v>0</v>
      </c>
      <c r="Q10" s="71"/>
      <c r="R10" s="71">
        <v>0</v>
      </c>
      <c r="S10" s="71">
        <v>0</v>
      </c>
      <c r="T10" s="71">
        <v>0</v>
      </c>
      <c r="U10" s="71"/>
      <c r="V10" s="71">
        <v>0</v>
      </c>
      <c r="W10" s="71">
        <v>0</v>
      </c>
      <c r="X10" s="71">
        <v>0</v>
      </c>
      <c r="Y10" s="71"/>
      <c r="Z10" s="71">
        <v>0</v>
      </c>
      <c r="AA10" s="71">
        <v>0</v>
      </c>
      <c r="AB10" s="71">
        <v>0</v>
      </c>
      <c r="AC10" s="8"/>
    </row>
    <row r="11" spans="1:29" x14ac:dyDescent="0.25">
      <c r="A11" s="27">
        <v>12</v>
      </c>
      <c r="B11" s="71">
        <f t="shared" si="0"/>
        <v>50939</v>
      </c>
      <c r="C11" s="71">
        <f t="shared" si="0"/>
        <v>25338</v>
      </c>
      <c r="D11" s="71">
        <f t="shared" si="1"/>
        <v>25601</v>
      </c>
      <c r="E11" s="71"/>
      <c r="F11" s="71">
        <v>50781</v>
      </c>
      <c r="G11" s="71">
        <v>25262</v>
      </c>
      <c r="H11" s="71">
        <v>25519</v>
      </c>
      <c r="I11" s="71"/>
      <c r="J11" s="71">
        <v>158</v>
      </c>
      <c r="K11" s="71">
        <v>76</v>
      </c>
      <c r="L11" s="71">
        <v>82</v>
      </c>
      <c r="M11" s="71"/>
      <c r="N11" s="71">
        <v>0</v>
      </c>
      <c r="O11" s="71">
        <v>0</v>
      </c>
      <c r="P11" s="71">
        <v>0</v>
      </c>
      <c r="Q11" s="71"/>
      <c r="R11" s="71">
        <v>0</v>
      </c>
      <c r="S11" s="71">
        <v>0</v>
      </c>
      <c r="T11" s="71">
        <v>0</v>
      </c>
      <c r="U11" s="71"/>
      <c r="V11" s="71">
        <v>0</v>
      </c>
      <c r="W11" s="71">
        <v>0</v>
      </c>
      <c r="X11" s="71">
        <v>0</v>
      </c>
      <c r="Y11" s="71"/>
      <c r="Z11" s="71">
        <v>0</v>
      </c>
      <c r="AA11" s="71">
        <v>0</v>
      </c>
      <c r="AB11" s="71">
        <v>0</v>
      </c>
      <c r="AC11" s="8"/>
    </row>
    <row r="12" spans="1:29" x14ac:dyDescent="0.25">
      <c r="A12" s="27">
        <v>13</v>
      </c>
      <c r="B12" s="71">
        <f t="shared" si="0"/>
        <v>57469</v>
      </c>
      <c r="C12" s="71">
        <f t="shared" si="0"/>
        <v>28859</v>
      </c>
      <c r="D12" s="71">
        <f t="shared" si="1"/>
        <v>28610</v>
      </c>
      <c r="E12" s="71"/>
      <c r="F12" s="71">
        <v>17891</v>
      </c>
      <c r="G12" s="71">
        <v>9601</v>
      </c>
      <c r="H12" s="71">
        <v>8290</v>
      </c>
      <c r="I12" s="71"/>
      <c r="J12" s="71">
        <v>39456</v>
      </c>
      <c r="K12" s="71">
        <v>19208</v>
      </c>
      <c r="L12" s="71">
        <v>20248</v>
      </c>
      <c r="M12" s="71"/>
      <c r="N12" s="71">
        <v>122</v>
      </c>
      <c r="O12" s="71">
        <v>50</v>
      </c>
      <c r="P12" s="71">
        <v>72</v>
      </c>
      <c r="Q12" s="71"/>
      <c r="R12" s="71">
        <v>0</v>
      </c>
      <c r="S12" s="71">
        <v>0</v>
      </c>
      <c r="T12" s="71">
        <v>0</v>
      </c>
      <c r="U12" s="71"/>
      <c r="V12" s="71">
        <v>0</v>
      </c>
      <c r="W12" s="71">
        <v>0</v>
      </c>
      <c r="X12" s="71">
        <v>0</v>
      </c>
      <c r="Y12" s="71"/>
      <c r="Z12" s="71">
        <v>0</v>
      </c>
      <c r="AA12" s="71">
        <v>0</v>
      </c>
      <c r="AB12" s="71">
        <v>0</v>
      </c>
      <c r="AC12" s="8"/>
    </row>
    <row r="13" spans="1:29" x14ac:dyDescent="0.25">
      <c r="A13" s="27">
        <v>14</v>
      </c>
      <c r="B13" s="71">
        <f t="shared" si="0"/>
        <v>55300</v>
      </c>
      <c r="C13" s="71">
        <f t="shared" si="0"/>
        <v>27946</v>
      </c>
      <c r="D13" s="71">
        <f t="shared" si="1"/>
        <v>27354</v>
      </c>
      <c r="E13" s="71"/>
      <c r="F13" s="71">
        <v>5857</v>
      </c>
      <c r="G13" s="71">
        <v>3478</v>
      </c>
      <c r="H13" s="71">
        <v>2379</v>
      </c>
      <c r="I13" s="71"/>
      <c r="J13" s="71">
        <v>18227</v>
      </c>
      <c r="K13" s="71">
        <v>9327</v>
      </c>
      <c r="L13" s="71">
        <v>8900</v>
      </c>
      <c r="M13" s="71"/>
      <c r="N13" s="71">
        <v>31043</v>
      </c>
      <c r="O13" s="71">
        <v>15070</v>
      </c>
      <c r="P13" s="71">
        <v>15973</v>
      </c>
      <c r="Q13" s="71"/>
      <c r="R13" s="71">
        <v>173</v>
      </c>
      <c r="S13" s="71">
        <v>71</v>
      </c>
      <c r="T13" s="71">
        <v>102</v>
      </c>
      <c r="U13" s="71"/>
      <c r="V13" s="71">
        <v>0</v>
      </c>
      <c r="W13" s="71">
        <v>0</v>
      </c>
      <c r="X13" s="71">
        <v>0</v>
      </c>
      <c r="Y13" s="71"/>
      <c r="Z13" s="71">
        <v>0</v>
      </c>
      <c r="AA13" s="71">
        <v>0</v>
      </c>
      <c r="AB13" s="71">
        <v>0</v>
      </c>
      <c r="AC13" s="8"/>
    </row>
    <row r="14" spans="1:29" x14ac:dyDescent="0.25">
      <c r="A14" s="27">
        <v>15</v>
      </c>
      <c r="B14" s="71">
        <f t="shared" si="0"/>
        <v>54270</v>
      </c>
      <c r="C14" s="71">
        <f t="shared" si="0"/>
        <v>27036</v>
      </c>
      <c r="D14" s="71">
        <f t="shared" si="1"/>
        <v>27234</v>
      </c>
      <c r="E14" s="71"/>
      <c r="F14" s="71">
        <v>1578</v>
      </c>
      <c r="G14" s="71">
        <v>891</v>
      </c>
      <c r="H14" s="71">
        <v>687</v>
      </c>
      <c r="I14" s="71"/>
      <c r="J14" s="71">
        <v>4560</v>
      </c>
      <c r="K14" s="71">
        <v>2572</v>
      </c>
      <c r="L14" s="71">
        <v>1988</v>
      </c>
      <c r="M14" s="71"/>
      <c r="N14" s="71">
        <v>17340</v>
      </c>
      <c r="O14" s="71">
        <v>8784</v>
      </c>
      <c r="P14" s="71">
        <v>8556</v>
      </c>
      <c r="Q14" s="71"/>
      <c r="R14" s="71">
        <v>30604</v>
      </c>
      <c r="S14" s="71">
        <v>14721</v>
      </c>
      <c r="T14" s="71">
        <v>15883</v>
      </c>
      <c r="U14" s="71"/>
      <c r="V14" s="71">
        <v>188</v>
      </c>
      <c r="W14" s="71">
        <v>68</v>
      </c>
      <c r="X14" s="71">
        <v>120</v>
      </c>
      <c r="Y14" s="71"/>
      <c r="Z14" s="71">
        <v>0</v>
      </c>
      <c r="AA14" s="71">
        <v>0</v>
      </c>
      <c r="AB14" s="71">
        <v>0</v>
      </c>
      <c r="AC14" s="8"/>
    </row>
    <row r="15" spans="1:29" x14ac:dyDescent="0.25">
      <c r="A15" s="27">
        <v>16</v>
      </c>
      <c r="B15" s="71">
        <f t="shared" si="0"/>
        <v>52499</v>
      </c>
      <c r="C15" s="71">
        <f t="shared" si="0"/>
        <v>25756</v>
      </c>
      <c r="D15" s="71">
        <f t="shared" si="1"/>
        <v>26743</v>
      </c>
      <c r="E15" s="71"/>
      <c r="F15" s="71">
        <v>593</v>
      </c>
      <c r="G15" s="71">
        <v>349</v>
      </c>
      <c r="H15" s="71">
        <v>244</v>
      </c>
      <c r="I15" s="71"/>
      <c r="J15" s="71">
        <v>1325</v>
      </c>
      <c r="K15" s="71">
        <v>769</v>
      </c>
      <c r="L15" s="71">
        <v>556</v>
      </c>
      <c r="M15" s="71"/>
      <c r="N15" s="71">
        <v>4279</v>
      </c>
      <c r="O15" s="71">
        <v>2449</v>
      </c>
      <c r="P15" s="71">
        <v>1830</v>
      </c>
      <c r="Q15" s="71"/>
      <c r="R15" s="71">
        <v>18430</v>
      </c>
      <c r="S15" s="71">
        <v>9326</v>
      </c>
      <c r="T15" s="71">
        <v>9104</v>
      </c>
      <c r="U15" s="71"/>
      <c r="V15" s="71">
        <v>27815</v>
      </c>
      <c r="W15" s="71">
        <v>12841</v>
      </c>
      <c r="X15" s="71">
        <v>14974</v>
      </c>
      <c r="Y15" s="71"/>
      <c r="Z15" s="71">
        <v>57</v>
      </c>
      <c r="AA15" s="71">
        <v>22</v>
      </c>
      <c r="AB15" s="71">
        <v>35</v>
      </c>
      <c r="AC15" s="8"/>
    </row>
    <row r="16" spans="1:29" x14ac:dyDescent="0.25">
      <c r="A16" s="27">
        <v>17</v>
      </c>
      <c r="B16" s="71">
        <f t="shared" si="0"/>
        <v>32557</v>
      </c>
      <c r="C16" s="71">
        <f t="shared" si="0"/>
        <v>16347</v>
      </c>
      <c r="D16" s="71">
        <f t="shared" si="1"/>
        <v>16210</v>
      </c>
      <c r="E16" s="71"/>
      <c r="F16" s="71">
        <v>263</v>
      </c>
      <c r="G16" s="71">
        <v>150</v>
      </c>
      <c r="H16" s="71">
        <v>113</v>
      </c>
      <c r="I16" s="71"/>
      <c r="J16" s="71">
        <v>467</v>
      </c>
      <c r="K16" s="71">
        <v>265</v>
      </c>
      <c r="L16" s="71">
        <v>202</v>
      </c>
      <c r="M16" s="71"/>
      <c r="N16" s="71">
        <v>1337</v>
      </c>
      <c r="O16" s="71">
        <v>756</v>
      </c>
      <c r="P16" s="71">
        <v>581</v>
      </c>
      <c r="Q16" s="71"/>
      <c r="R16" s="71">
        <v>5424</v>
      </c>
      <c r="S16" s="71">
        <v>3041</v>
      </c>
      <c r="T16" s="71">
        <v>2383</v>
      </c>
      <c r="U16" s="71"/>
      <c r="V16" s="71">
        <v>15494</v>
      </c>
      <c r="W16" s="71">
        <v>7657</v>
      </c>
      <c r="X16" s="71">
        <v>7837</v>
      </c>
      <c r="Y16" s="71"/>
      <c r="Z16" s="71">
        <v>9572</v>
      </c>
      <c r="AA16" s="71">
        <v>4478</v>
      </c>
      <c r="AB16" s="71">
        <v>5094</v>
      </c>
      <c r="AC16" s="8"/>
    </row>
    <row r="17" spans="1:16384" s="8" customFormat="1" x14ac:dyDescent="0.25">
      <c r="A17" s="27">
        <v>18</v>
      </c>
      <c r="B17" s="71">
        <f t="shared" si="0"/>
        <v>11191</v>
      </c>
      <c r="C17" s="71">
        <f t="shared" si="0"/>
        <v>5808</v>
      </c>
      <c r="D17" s="71">
        <f t="shared" si="1"/>
        <v>5383</v>
      </c>
      <c r="E17" s="71"/>
      <c r="F17" s="71">
        <v>151</v>
      </c>
      <c r="G17" s="71">
        <v>95</v>
      </c>
      <c r="H17" s="71">
        <v>56</v>
      </c>
      <c r="I17" s="71"/>
      <c r="J17" s="71">
        <v>224</v>
      </c>
      <c r="K17" s="71">
        <v>133</v>
      </c>
      <c r="L17" s="71">
        <v>91</v>
      </c>
      <c r="M17" s="71"/>
      <c r="N17" s="71">
        <v>405</v>
      </c>
      <c r="O17" s="71">
        <v>240</v>
      </c>
      <c r="P17" s="71">
        <v>165</v>
      </c>
      <c r="Q17" s="71"/>
      <c r="R17" s="71">
        <v>2228</v>
      </c>
      <c r="S17" s="71">
        <v>1153</v>
      </c>
      <c r="T17" s="71">
        <v>1075</v>
      </c>
      <c r="U17" s="71"/>
      <c r="V17" s="71">
        <v>3456</v>
      </c>
      <c r="W17" s="71">
        <v>1880</v>
      </c>
      <c r="X17" s="71">
        <v>1576</v>
      </c>
      <c r="Y17" s="71"/>
      <c r="Z17" s="71">
        <v>4727</v>
      </c>
      <c r="AA17" s="71">
        <v>2307</v>
      </c>
      <c r="AB17" s="71">
        <v>2420</v>
      </c>
    </row>
    <row r="18" spans="1:16384" s="8" customFormat="1" x14ac:dyDescent="0.25">
      <c r="A18" s="27">
        <v>19</v>
      </c>
      <c r="B18" s="71">
        <f t="shared" si="0"/>
        <v>4032</v>
      </c>
      <c r="C18" s="71">
        <f t="shared" si="0"/>
        <v>2129</v>
      </c>
      <c r="D18" s="71">
        <f t="shared" si="1"/>
        <v>1903</v>
      </c>
      <c r="E18" s="71"/>
      <c r="F18" s="71">
        <v>81</v>
      </c>
      <c r="G18" s="71">
        <v>51</v>
      </c>
      <c r="H18" s="71">
        <v>30</v>
      </c>
      <c r="I18" s="71"/>
      <c r="J18" s="71">
        <v>146</v>
      </c>
      <c r="K18" s="71">
        <v>87</v>
      </c>
      <c r="L18" s="71">
        <v>59</v>
      </c>
      <c r="M18" s="71"/>
      <c r="N18" s="71">
        <v>240</v>
      </c>
      <c r="O18" s="71">
        <v>134</v>
      </c>
      <c r="P18" s="71">
        <v>106</v>
      </c>
      <c r="Q18" s="71"/>
      <c r="R18" s="71">
        <v>1324</v>
      </c>
      <c r="S18" s="71">
        <v>647</v>
      </c>
      <c r="T18" s="71">
        <v>677</v>
      </c>
      <c r="U18" s="71"/>
      <c r="V18" s="71">
        <v>1348</v>
      </c>
      <c r="W18" s="71">
        <v>715</v>
      </c>
      <c r="X18" s="71">
        <v>633</v>
      </c>
      <c r="Y18" s="71"/>
      <c r="Z18" s="71">
        <v>893</v>
      </c>
      <c r="AA18" s="71">
        <v>495</v>
      </c>
      <c r="AB18" s="71">
        <v>398</v>
      </c>
    </row>
    <row r="19" spans="1:16384" s="8" customFormat="1" x14ac:dyDescent="0.25">
      <c r="A19" s="27">
        <v>20</v>
      </c>
      <c r="B19" s="71">
        <f t="shared" si="0"/>
        <v>2507</v>
      </c>
      <c r="C19" s="71">
        <f t="shared" si="0"/>
        <v>1261</v>
      </c>
      <c r="D19" s="71">
        <f t="shared" si="1"/>
        <v>1246</v>
      </c>
      <c r="E19" s="71"/>
      <c r="F19" s="71">
        <v>71</v>
      </c>
      <c r="G19" s="71">
        <v>45</v>
      </c>
      <c r="H19" s="71">
        <v>26</v>
      </c>
      <c r="I19" s="71"/>
      <c r="J19" s="71">
        <v>127</v>
      </c>
      <c r="K19" s="71">
        <v>75</v>
      </c>
      <c r="L19" s="71">
        <v>52</v>
      </c>
      <c r="M19" s="71"/>
      <c r="N19" s="71">
        <v>157</v>
      </c>
      <c r="O19" s="71">
        <v>94</v>
      </c>
      <c r="P19" s="71">
        <v>63</v>
      </c>
      <c r="Q19" s="71"/>
      <c r="R19" s="71">
        <v>916</v>
      </c>
      <c r="S19" s="71">
        <v>456</v>
      </c>
      <c r="T19" s="71">
        <v>460</v>
      </c>
      <c r="U19" s="71"/>
      <c r="V19" s="71">
        <v>745</v>
      </c>
      <c r="W19" s="71">
        <v>358</v>
      </c>
      <c r="X19" s="71">
        <v>387</v>
      </c>
      <c r="Y19" s="71"/>
      <c r="Z19" s="71">
        <v>491</v>
      </c>
      <c r="AA19" s="71">
        <v>233</v>
      </c>
      <c r="AB19" s="71">
        <v>258</v>
      </c>
    </row>
    <row r="20" spans="1:16384" s="8" customFormat="1" x14ac:dyDescent="0.25">
      <c r="A20" s="27">
        <v>21</v>
      </c>
      <c r="B20" s="71">
        <f t="shared" si="0"/>
        <v>1963</v>
      </c>
      <c r="C20" s="71">
        <f t="shared" si="0"/>
        <v>959</v>
      </c>
      <c r="D20" s="71">
        <f t="shared" si="1"/>
        <v>1004</v>
      </c>
      <c r="E20" s="71"/>
      <c r="F20" s="71">
        <v>70</v>
      </c>
      <c r="G20" s="71">
        <v>38</v>
      </c>
      <c r="H20" s="71">
        <v>32</v>
      </c>
      <c r="I20" s="71"/>
      <c r="J20" s="71">
        <v>108</v>
      </c>
      <c r="K20" s="71">
        <v>61</v>
      </c>
      <c r="L20" s="71">
        <v>47</v>
      </c>
      <c r="M20" s="71"/>
      <c r="N20" s="71">
        <v>122</v>
      </c>
      <c r="O20" s="71">
        <v>66</v>
      </c>
      <c r="P20" s="71">
        <v>56</v>
      </c>
      <c r="Q20" s="71"/>
      <c r="R20" s="71">
        <v>765</v>
      </c>
      <c r="S20" s="71">
        <v>383</v>
      </c>
      <c r="T20" s="71">
        <v>382</v>
      </c>
      <c r="U20" s="71"/>
      <c r="V20" s="71">
        <v>562</v>
      </c>
      <c r="W20" s="71">
        <v>254</v>
      </c>
      <c r="X20" s="71">
        <v>308</v>
      </c>
      <c r="Y20" s="71"/>
      <c r="Z20" s="71">
        <v>336</v>
      </c>
      <c r="AA20" s="71">
        <v>157</v>
      </c>
      <c r="AB20" s="71">
        <v>179</v>
      </c>
    </row>
    <row r="21" spans="1:16384" s="8" customFormat="1" x14ac:dyDescent="0.25">
      <c r="A21" s="27">
        <v>22</v>
      </c>
      <c r="B21" s="71">
        <f t="shared" si="0"/>
        <v>1550</v>
      </c>
      <c r="C21" s="71">
        <f t="shared" si="0"/>
        <v>769</v>
      </c>
      <c r="D21" s="71">
        <f t="shared" si="1"/>
        <v>781</v>
      </c>
      <c r="E21" s="71"/>
      <c r="F21" s="71">
        <v>55</v>
      </c>
      <c r="G21" s="71">
        <v>36</v>
      </c>
      <c r="H21" s="71">
        <v>19</v>
      </c>
      <c r="I21" s="71"/>
      <c r="J21" s="71">
        <v>104</v>
      </c>
      <c r="K21" s="71">
        <v>65</v>
      </c>
      <c r="L21" s="71">
        <v>39</v>
      </c>
      <c r="M21" s="71"/>
      <c r="N21" s="71">
        <v>87</v>
      </c>
      <c r="O21" s="71">
        <v>54</v>
      </c>
      <c r="P21" s="71">
        <v>33</v>
      </c>
      <c r="Q21" s="71"/>
      <c r="R21" s="71">
        <v>613</v>
      </c>
      <c r="S21" s="71">
        <v>295</v>
      </c>
      <c r="T21" s="71">
        <v>318</v>
      </c>
      <c r="U21" s="71"/>
      <c r="V21" s="71">
        <v>403</v>
      </c>
      <c r="W21" s="71">
        <v>185</v>
      </c>
      <c r="X21" s="71">
        <v>218</v>
      </c>
      <c r="Y21" s="71"/>
      <c r="Z21" s="71">
        <v>288</v>
      </c>
      <c r="AA21" s="71">
        <v>134</v>
      </c>
      <c r="AB21" s="71">
        <v>154</v>
      </c>
    </row>
    <row r="22" spans="1:16384" s="8" customFormat="1" x14ac:dyDescent="0.25">
      <c r="A22" s="27">
        <v>23</v>
      </c>
      <c r="B22" s="71">
        <f t="shared" si="0"/>
        <v>1503</v>
      </c>
      <c r="C22" s="71">
        <f t="shared" si="0"/>
        <v>717</v>
      </c>
      <c r="D22" s="71">
        <f t="shared" si="1"/>
        <v>786</v>
      </c>
      <c r="E22" s="71"/>
      <c r="F22" s="71">
        <v>68</v>
      </c>
      <c r="G22" s="71">
        <v>35</v>
      </c>
      <c r="H22" s="71">
        <v>33</v>
      </c>
      <c r="I22" s="71"/>
      <c r="J22" s="71">
        <v>103</v>
      </c>
      <c r="K22" s="71">
        <v>60</v>
      </c>
      <c r="L22" s="71">
        <v>43</v>
      </c>
      <c r="M22" s="71"/>
      <c r="N22" s="71">
        <v>98</v>
      </c>
      <c r="O22" s="71">
        <v>64</v>
      </c>
      <c r="P22" s="71">
        <v>34</v>
      </c>
      <c r="Q22" s="71"/>
      <c r="R22" s="71">
        <v>594</v>
      </c>
      <c r="S22" s="71">
        <v>278</v>
      </c>
      <c r="T22" s="71">
        <v>316</v>
      </c>
      <c r="U22" s="71"/>
      <c r="V22" s="71">
        <v>387</v>
      </c>
      <c r="W22" s="71">
        <v>176</v>
      </c>
      <c r="X22" s="71">
        <v>211</v>
      </c>
      <c r="Y22" s="71"/>
      <c r="Z22" s="71">
        <v>253</v>
      </c>
      <c r="AA22" s="71">
        <v>104</v>
      </c>
      <c r="AB22" s="71">
        <v>149</v>
      </c>
    </row>
    <row r="23" spans="1:16384" s="8" customFormat="1" x14ac:dyDescent="0.25">
      <c r="A23" s="27">
        <v>24</v>
      </c>
      <c r="B23" s="71">
        <f t="shared" si="0"/>
        <v>1356</v>
      </c>
      <c r="C23" s="71">
        <f t="shared" si="0"/>
        <v>656</v>
      </c>
      <c r="D23" s="71">
        <f t="shared" si="1"/>
        <v>700</v>
      </c>
      <c r="E23" s="71"/>
      <c r="F23" s="71">
        <v>53</v>
      </c>
      <c r="G23" s="71">
        <v>29</v>
      </c>
      <c r="H23" s="71">
        <v>24</v>
      </c>
      <c r="I23" s="71"/>
      <c r="J23" s="71">
        <v>93</v>
      </c>
      <c r="K23" s="71">
        <v>58</v>
      </c>
      <c r="L23" s="71">
        <v>35</v>
      </c>
      <c r="M23" s="71"/>
      <c r="N23" s="71">
        <v>106</v>
      </c>
      <c r="O23" s="71">
        <v>61</v>
      </c>
      <c r="P23" s="71">
        <v>45</v>
      </c>
      <c r="Q23" s="71"/>
      <c r="R23" s="71">
        <v>520</v>
      </c>
      <c r="S23" s="71">
        <v>236</v>
      </c>
      <c r="T23" s="71">
        <v>284</v>
      </c>
      <c r="U23" s="71"/>
      <c r="V23" s="71">
        <v>383</v>
      </c>
      <c r="W23" s="71">
        <v>182</v>
      </c>
      <c r="X23" s="71">
        <v>201</v>
      </c>
      <c r="Y23" s="71"/>
      <c r="Z23" s="71">
        <v>201</v>
      </c>
      <c r="AA23" s="71">
        <v>90</v>
      </c>
      <c r="AB23" s="71">
        <v>111</v>
      </c>
    </row>
    <row r="24" spans="1:16384" s="8" customFormat="1" x14ac:dyDescent="0.25">
      <c r="A24" s="27" t="s">
        <v>356</v>
      </c>
      <c r="B24" s="71">
        <f t="shared" si="0"/>
        <v>5279</v>
      </c>
      <c r="C24" s="71">
        <f t="shared" si="0"/>
        <v>2330</v>
      </c>
      <c r="D24" s="71">
        <f t="shared" si="1"/>
        <v>2949</v>
      </c>
      <c r="E24" s="71"/>
      <c r="F24" s="71">
        <v>244</v>
      </c>
      <c r="G24" s="71">
        <v>135</v>
      </c>
      <c r="H24" s="71">
        <v>109</v>
      </c>
      <c r="I24" s="71"/>
      <c r="J24" s="71">
        <v>417</v>
      </c>
      <c r="K24" s="71">
        <v>212</v>
      </c>
      <c r="L24" s="71">
        <v>205</v>
      </c>
      <c r="M24" s="71"/>
      <c r="N24" s="71">
        <v>443</v>
      </c>
      <c r="O24" s="71">
        <v>216</v>
      </c>
      <c r="P24" s="71">
        <v>227</v>
      </c>
      <c r="Q24" s="71"/>
      <c r="R24" s="71">
        <v>2076</v>
      </c>
      <c r="S24" s="71">
        <v>922</v>
      </c>
      <c r="T24" s="71">
        <v>1154</v>
      </c>
      <c r="U24" s="71"/>
      <c r="V24" s="71">
        <v>1358</v>
      </c>
      <c r="W24" s="71">
        <v>569</v>
      </c>
      <c r="X24" s="71">
        <v>789</v>
      </c>
      <c r="Y24" s="71"/>
      <c r="Z24" s="71">
        <v>741</v>
      </c>
      <c r="AA24" s="71">
        <v>276</v>
      </c>
      <c r="AB24" s="71">
        <v>465</v>
      </c>
    </row>
    <row r="25" spans="1:16384" s="8" customFormat="1" x14ac:dyDescent="0.25">
      <c r="A25" s="27" t="s">
        <v>357</v>
      </c>
      <c r="B25" s="71">
        <f t="shared" si="0"/>
        <v>3996</v>
      </c>
      <c r="C25" s="71">
        <f t="shared" si="0"/>
        <v>1446</v>
      </c>
      <c r="D25" s="71">
        <f t="shared" si="1"/>
        <v>2550</v>
      </c>
      <c r="E25" s="71"/>
      <c r="F25" s="71">
        <v>235</v>
      </c>
      <c r="G25" s="71">
        <v>96</v>
      </c>
      <c r="H25" s="71">
        <v>139</v>
      </c>
      <c r="I25" s="71"/>
      <c r="J25" s="71">
        <v>300</v>
      </c>
      <c r="K25" s="71">
        <v>126</v>
      </c>
      <c r="L25" s="71">
        <v>174</v>
      </c>
      <c r="M25" s="71"/>
      <c r="N25" s="71">
        <v>336</v>
      </c>
      <c r="O25" s="71">
        <v>132</v>
      </c>
      <c r="P25" s="71">
        <v>204</v>
      </c>
      <c r="Q25" s="71"/>
      <c r="R25" s="71">
        <v>1616</v>
      </c>
      <c r="S25" s="71">
        <v>596</v>
      </c>
      <c r="T25" s="71">
        <v>1020</v>
      </c>
      <c r="U25" s="71"/>
      <c r="V25" s="71">
        <v>1017</v>
      </c>
      <c r="W25" s="71">
        <v>345</v>
      </c>
      <c r="X25" s="71">
        <v>672</v>
      </c>
      <c r="Y25" s="71"/>
      <c r="Z25" s="71">
        <v>492</v>
      </c>
      <c r="AA25" s="71">
        <v>151</v>
      </c>
      <c r="AB25" s="71">
        <v>341</v>
      </c>
    </row>
    <row r="26" spans="1:16384" s="8" customFormat="1" x14ac:dyDescent="0.25">
      <c r="A26" s="27" t="s">
        <v>358</v>
      </c>
      <c r="B26" s="71">
        <f t="shared" si="0"/>
        <v>3290</v>
      </c>
      <c r="C26" s="71">
        <f t="shared" si="0"/>
        <v>1003</v>
      </c>
      <c r="D26" s="71">
        <f t="shared" si="1"/>
        <v>2287</v>
      </c>
      <c r="E26" s="71"/>
      <c r="F26" s="71">
        <v>169</v>
      </c>
      <c r="G26" s="71">
        <v>54</v>
      </c>
      <c r="H26" s="71">
        <v>115</v>
      </c>
      <c r="I26" s="71"/>
      <c r="J26" s="71">
        <v>218</v>
      </c>
      <c r="K26" s="71">
        <v>76</v>
      </c>
      <c r="L26" s="71">
        <v>142</v>
      </c>
      <c r="M26" s="71"/>
      <c r="N26" s="71">
        <v>229</v>
      </c>
      <c r="O26" s="71">
        <v>82</v>
      </c>
      <c r="P26" s="71">
        <v>147</v>
      </c>
      <c r="Q26" s="71"/>
      <c r="R26" s="71">
        <v>1364</v>
      </c>
      <c r="S26" s="71">
        <v>421</v>
      </c>
      <c r="T26" s="71">
        <v>943</v>
      </c>
      <c r="U26" s="71"/>
      <c r="V26" s="71">
        <v>931</v>
      </c>
      <c r="W26" s="71">
        <v>264</v>
      </c>
      <c r="X26" s="71">
        <v>667</v>
      </c>
      <c r="Y26" s="71"/>
      <c r="Z26" s="71">
        <v>379</v>
      </c>
      <c r="AA26" s="71">
        <v>106</v>
      </c>
      <c r="AB26" s="71">
        <v>273</v>
      </c>
    </row>
    <row r="27" spans="1:16384" s="8" customFormat="1" x14ac:dyDescent="0.25">
      <c r="A27" s="27" t="s">
        <v>359</v>
      </c>
      <c r="B27" s="71">
        <f t="shared" si="0"/>
        <v>2047</v>
      </c>
      <c r="C27" s="71">
        <f t="shared" si="0"/>
        <v>568</v>
      </c>
      <c r="D27" s="71">
        <f t="shared" si="1"/>
        <v>1479</v>
      </c>
      <c r="E27" s="71"/>
      <c r="F27" s="71">
        <v>111</v>
      </c>
      <c r="G27" s="71">
        <v>32</v>
      </c>
      <c r="H27" s="71">
        <v>79</v>
      </c>
      <c r="I27" s="71"/>
      <c r="J27" s="71">
        <v>135</v>
      </c>
      <c r="K27" s="71">
        <v>31</v>
      </c>
      <c r="L27" s="71">
        <v>104</v>
      </c>
      <c r="M27" s="71"/>
      <c r="N27" s="71">
        <v>168</v>
      </c>
      <c r="O27" s="71">
        <v>41</v>
      </c>
      <c r="P27" s="71">
        <v>127</v>
      </c>
      <c r="Q27" s="71"/>
      <c r="R27" s="71">
        <v>799</v>
      </c>
      <c r="S27" s="71">
        <v>229</v>
      </c>
      <c r="T27" s="71">
        <v>570</v>
      </c>
      <c r="U27" s="71"/>
      <c r="V27" s="71">
        <v>553</v>
      </c>
      <c r="W27" s="71">
        <v>161</v>
      </c>
      <c r="X27" s="71">
        <v>392</v>
      </c>
      <c r="Y27" s="71"/>
      <c r="Z27" s="71">
        <v>281</v>
      </c>
      <c r="AA27" s="71">
        <v>74</v>
      </c>
      <c r="AB27" s="71">
        <v>207</v>
      </c>
    </row>
    <row r="28" spans="1:16384" s="8" customFormat="1" x14ac:dyDescent="0.25">
      <c r="A28" s="27" t="s">
        <v>360</v>
      </c>
      <c r="B28" s="71">
        <f t="shared" si="0"/>
        <v>1022</v>
      </c>
      <c r="C28" s="71">
        <f t="shared" si="0"/>
        <v>268</v>
      </c>
      <c r="D28" s="71">
        <f t="shared" si="1"/>
        <v>754</v>
      </c>
      <c r="E28" s="71"/>
      <c r="F28" s="71">
        <v>66</v>
      </c>
      <c r="G28" s="71">
        <v>16</v>
      </c>
      <c r="H28" s="71">
        <v>50</v>
      </c>
      <c r="I28" s="71"/>
      <c r="J28" s="71">
        <v>70</v>
      </c>
      <c r="K28" s="71">
        <v>12</v>
      </c>
      <c r="L28" s="71">
        <v>58</v>
      </c>
      <c r="M28" s="71"/>
      <c r="N28" s="71">
        <v>98</v>
      </c>
      <c r="O28" s="71">
        <v>22</v>
      </c>
      <c r="P28" s="71">
        <v>76</v>
      </c>
      <c r="Q28" s="71"/>
      <c r="R28" s="71">
        <v>399</v>
      </c>
      <c r="S28" s="71">
        <v>121</v>
      </c>
      <c r="T28" s="71">
        <v>278</v>
      </c>
      <c r="U28" s="71"/>
      <c r="V28" s="71">
        <v>263</v>
      </c>
      <c r="W28" s="71">
        <v>63</v>
      </c>
      <c r="X28" s="71">
        <v>200</v>
      </c>
      <c r="Y28" s="71"/>
      <c r="Z28" s="71">
        <v>126</v>
      </c>
      <c r="AA28" s="71">
        <v>34</v>
      </c>
      <c r="AB28" s="71">
        <v>92</v>
      </c>
    </row>
    <row r="29" spans="1:16384" s="8" customFormat="1" ht="13.5" thickBot="1" x14ac:dyDescent="0.3">
      <c r="A29" s="27" t="s">
        <v>361</v>
      </c>
      <c r="B29" s="71">
        <f t="shared" si="0"/>
        <v>751</v>
      </c>
      <c r="C29" s="71">
        <f t="shared" si="0"/>
        <v>222</v>
      </c>
      <c r="D29" s="71">
        <f t="shared" si="1"/>
        <v>529</v>
      </c>
      <c r="E29" s="71"/>
      <c r="F29" s="71">
        <v>41</v>
      </c>
      <c r="G29" s="71">
        <v>9</v>
      </c>
      <c r="H29" s="71">
        <v>32</v>
      </c>
      <c r="I29" s="71"/>
      <c r="J29" s="71">
        <v>58</v>
      </c>
      <c r="K29" s="71">
        <v>12</v>
      </c>
      <c r="L29" s="71">
        <v>46</v>
      </c>
      <c r="M29" s="71"/>
      <c r="N29" s="71">
        <v>67</v>
      </c>
      <c r="O29" s="71">
        <v>13</v>
      </c>
      <c r="P29" s="71">
        <v>54</v>
      </c>
      <c r="Q29" s="71"/>
      <c r="R29" s="71">
        <v>295</v>
      </c>
      <c r="S29" s="71">
        <v>90</v>
      </c>
      <c r="T29" s="71">
        <v>205</v>
      </c>
      <c r="U29" s="71"/>
      <c r="V29" s="71">
        <v>192</v>
      </c>
      <c r="W29" s="71">
        <v>56</v>
      </c>
      <c r="X29" s="71">
        <v>136</v>
      </c>
      <c r="Y29" s="71"/>
      <c r="Z29" s="71">
        <v>98</v>
      </c>
      <c r="AA29" s="71">
        <v>42</v>
      </c>
      <c r="AB29" s="71">
        <v>56</v>
      </c>
    </row>
    <row r="30" spans="1:16384" s="8" customFormat="1" ht="15" customHeight="1" x14ac:dyDescent="0.25">
      <c r="A30" s="61" t="s">
        <v>393</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0"/>
    </row>
    <row r="31" spans="1:16384" s="8" customFormat="1" ht="15" customHeight="1" x14ac:dyDescent="0.25">
      <c r="A31" s="446" t="s">
        <v>394</v>
      </c>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446"/>
      <c r="FC31" s="446"/>
      <c r="FD31" s="446"/>
      <c r="FE31" s="446"/>
      <c r="FF31" s="446"/>
      <c r="FG31" s="446"/>
      <c r="FH31" s="446"/>
      <c r="FI31" s="446"/>
      <c r="FJ31" s="446"/>
      <c r="FK31" s="446"/>
      <c r="FL31" s="446"/>
      <c r="FM31" s="446"/>
      <c r="FN31" s="446"/>
      <c r="FO31" s="446"/>
      <c r="FP31" s="446"/>
      <c r="FQ31" s="446"/>
      <c r="FR31" s="446"/>
      <c r="FS31" s="446"/>
      <c r="FT31" s="446"/>
      <c r="FU31" s="446"/>
      <c r="FV31" s="446"/>
      <c r="FW31" s="446"/>
      <c r="FX31" s="446"/>
      <c r="FY31" s="446"/>
      <c r="FZ31" s="446"/>
      <c r="GA31" s="446"/>
      <c r="GB31" s="446"/>
      <c r="GC31" s="446"/>
      <c r="GD31" s="446"/>
      <c r="GE31" s="446"/>
      <c r="GF31" s="446"/>
      <c r="GG31" s="446"/>
      <c r="GH31" s="446"/>
      <c r="GI31" s="446"/>
      <c r="GJ31" s="446"/>
      <c r="GK31" s="446"/>
      <c r="GL31" s="446"/>
      <c r="GM31" s="446"/>
      <c r="GN31" s="446"/>
      <c r="GO31" s="446"/>
      <c r="GP31" s="446"/>
      <c r="GQ31" s="446"/>
      <c r="GR31" s="446"/>
      <c r="GS31" s="446"/>
      <c r="GT31" s="446"/>
      <c r="GU31" s="446"/>
      <c r="GV31" s="446"/>
      <c r="GW31" s="446"/>
      <c r="GX31" s="446"/>
      <c r="GY31" s="446"/>
      <c r="GZ31" s="446"/>
      <c r="HA31" s="446"/>
      <c r="HB31" s="446"/>
      <c r="HC31" s="446"/>
      <c r="HD31" s="446"/>
      <c r="HE31" s="446"/>
      <c r="HF31" s="446"/>
      <c r="HG31" s="446"/>
      <c r="HH31" s="446"/>
      <c r="HI31" s="446"/>
      <c r="HJ31" s="446"/>
      <c r="HK31" s="446"/>
      <c r="HL31" s="446"/>
      <c r="HM31" s="446"/>
      <c r="HN31" s="446"/>
      <c r="HO31" s="446"/>
      <c r="HP31" s="446"/>
      <c r="HQ31" s="446"/>
      <c r="HR31" s="446"/>
      <c r="HS31" s="446"/>
      <c r="HT31" s="446"/>
      <c r="HU31" s="446"/>
      <c r="HV31" s="446"/>
      <c r="HW31" s="446"/>
      <c r="HX31" s="446"/>
      <c r="HY31" s="446"/>
      <c r="HZ31" s="446"/>
      <c r="IA31" s="446"/>
      <c r="IB31" s="446"/>
      <c r="IC31" s="446"/>
      <c r="ID31" s="446"/>
      <c r="IE31" s="446"/>
      <c r="IF31" s="446"/>
      <c r="IG31" s="446"/>
      <c r="IH31" s="446"/>
      <c r="II31" s="446"/>
      <c r="IJ31" s="446"/>
      <c r="IK31" s="446"/>
      <c r="IL31" s="446"/>
      <c r="IM31" s="446"/>
      <c r="IN31" s="446"/>
      <c r="IO31" s="446"/>
      <c r="IP31" s="446"/>
      <c r="IQ31" s="446"/>
      <c r="IR31" s="446"/>
      <c r="IS31" s="446"/>
      <c r="IT31" s="446"/>
      <c r="IU31" s="446"/>
      <c r="IV31" s="446"/>
      <c r="IW31" s="446"/>
      <c r="IX31" s="446"/>
      <c r="IY31" s="446"/>
      <c r="IZ31" s="446"/>
      <c r="JA31" s="446"/>
      <c r="JB31" s="446"/>
      <c r="JC31" s="446"/>
      <c r="JD31" s="446"/>
      <c r="JE31" s="446"/>
      <c r="JF31" s="446"/>
      <c r="JG31" s="446"/>
      <c r="JH31" s="446"/>
      <c r="JI31" s="446"/>
      <c r="JJ31" s="446"/>
      <c r="JK31" s="446"/>
      <c r="JL31" s="446"/>
      <c r="JM31" s="446"/>
      <c r="JN31" s="446"/>
      <c r="JO31" s="446"/>
      <c r="JP31" s="446"/>
      <c r="JQ31" s="446"/>
      <c r="JR31" s="446"/>
      <c r="JS31" s="446"/>
      <c r="JT31" s="446"/>
      <c r="JU31" s="446"/>
      <c r="JV31" s="446"/>
      <c r="JW31" s="446"/>
      <c r="JX31" s="446"/>
      <c r="JY31" s="446"/>
      <c r="JZ31" s="446"/>
      <c r="KA31" s="446"/>
      <c r="KB31" s="446"/>
      <c r="KC31" s="446"/>
      <c r="KD31" s="446"/>
      <c r="KE31" s="446"/>
      <c r="KF31" s="446"/>
      <c r="KG31" s="446"/>
      <c r="KH31" s="446"/>
      <c r="KI31" s="446"/>
      <c r="KJ31" s="446"/>
      <c r="KK31" s="446"/>
      <c r="KL31" s="446"/>
      <c r="KM31" s="446"/>
      <c r="KN31" s="446"/>
      <c r="KO31" s="446"/>
      <c r="KP31" s="446"/>
      <c r="KQ31" s="446"/>
      <c r="KR31" s="446"/>
      <c r="KS31" s="446"/>
      <c r="KT31" s="446"/>
      <c r="KU31" s="446"/>
      <c r="KV31" s="446"/>
      <c r="KW31" s="446"/>
      <c r="KX31" s="446"/>
      <c r="KY31" s="446"/>
      <c r="KZ31" s="446"/>
      <c r="LA31" s="446"/>
      <c r="LB31" s="446"/>
      <c r="LC31" s="446"/>
      <c r="LD31" s="446"/>
      <c r="LE31" s="446"/>
      <c r="LF31" s="446"/>
      <c r="LG31" s="446"/>
      <c r="LH31" s="446"/>
      <c r="LI31" s="446"/>
      <c r="LJ31" s="446"/>
      <c r="LK31" s="446"/>
      <c r="LL31" s="446"/>
      <c r="LM31" s="446"/>
      <c r="LN31" s="446"/>
      <c r="LO31" s="446"/>
      <c r="LP31" s="446"/>
      <c r="LQ31" s="446"/>
      <c r="LR31" s="446"/>
      <c r="LS31" s="446"/>
      <c r="LT31" s="446"/>
      <c r="LU31" s="446"/>
      <c r="LV31" s="446"/>
      <c r="LW31" s="446"/>
      <c r="LX31" s="446"/>
      <c r="LY31" s="446"/>
      <c r="LZ31" s="446"/>
      <c r="MA31" s="446"/>
      <c r="MB31" s="446"/>
      <c r="MC31" s="446"/>
      <c r="MD31" s="446"/>
      <c r="ME31" s="446"/>
      <c r="MF31" s="446"/>
      <c r="MG31" s="446"/>
      <c r="MH31" s="446"/>
      <c r="MI31" s="446"/>
      <c r="MJ31" s="446"/>
      <c r="MK31" s="446"/>
      <c r="ML31" s="446"/>
      <c r="MM31" s="446"/>
      <c r="MN31" s="446"/>
      <c r="MO31" s="446"/>
      <c r="MP31" s="446"/>
      <c r="MQ31" s="446"/>
      <c r="MR31" s="446"/>
      <c r="MS31" s="446"/>
      <c r="MT31" s="446"/>
      <c r="MU31" s="446"/>
      <c r="MV31" s="446"/>
      <c r="MW31" s="446"/>
      <c r="MX31" s="446"/>
      <c r="MY31" s="446"/>
      <c r="MZ31" s="446"/>
      <c r="NA31" s="446"/>
      <c r="NB31" s="446"/>
      <c r="NC31" s="446"/>
      <c r="ND31" s="446"/>
      <c r="NE31" s="446"/>
      <c r="NF31" s="446"/>
      <c r="NG31" s="446"/>
      <c r="NH31" s="446"/>
      <c r="NI31" s="446"/>
      <c r="NJ31" s="446"/>
      <c r="NK31" s="446"/>
      <c r="NL31" s="446"/>
      <c r="NM31" s="446"/>
      <c r="NN31" s="446"/>
      <c r="NO31" s="446"/>
      <c r="NP31" s="446"/>
      <c r="NQ31" s="446"/>
      <c r="NR31" s="446"/>
      <c r="NS31" s="446"/>
      <c r="NT31" s="446"/>
      <c r="NU31" s="446"/>
      <c r="NV31" s="446"/>
      <c r="NW31" s="446"/>
      <c r="NX31" s="446"/>
      <c r="NY31" s="446"/>
      <c r="NZ31" s="446"/>
      <c r="OA31" s="446"/>
      <c r="OB31" s="446"/>
      <c r="OC31" s="446"/>
      <c r="OD31" s="446"/>
      <c r="OE31" s="446"/>
      <c r="OF31" s="446"/>
      <c r="OG31" s="446"/>
      <c r="OH31" s="446"/>
      <c r="OI31" s="446"/>
      <c r="OJ31" s="446"/>
      <c r="OK31" s="446"/>
      <c r="OL31" s="446"/>
      <c r="OM31" s="446"/>
      <c r="ON31" s="446"/>
      <c r="OO31" s="446"/>
      <c r="OP31" s="446"/>
      <c r="OQ31" s="446"/>
      <c r="OR31" s="446"/>
      <c r="OS31" s="446"/>
      <c r="OT31" s="446"/>
      <c r="OU31" s="446"/>
      <c r="OV31" s="446"/>
      <c r="OW31" s="446"/>
      <c r="OX31" s="446"/>
      <c r="OY31" s="446"/>
      <c r="OZ31" s="446"/>
      <c r="PA31" s="446"/>
      <c r="PB31" s="446"/>
      <c r="PC31" s="446"/>
      <c r="PD31" s="446"/>
      <c r="PE31" s="446"/>
      <c r="PF31" s="446"/>
      <c r="PG31" s="446"/>
      <c r="PH31" s="446"/>
      <c r="PI31" s="446"/>
      <c r="PJ31" s="446"/>
      <c r="PK31" s="446"/>
      <c r="PL31" s="446"/>
      <c r="PM31" s="446"/>
      <c r="PN31" s="446"/>
      <c r="PO31" s="446"/>
      <c r="PP31" s="446"/>
      <c r="PQ31" s="446"/>
      <c r="PR31" s="446"/>
      <c r="PS31" s="446"/>
      <c r="PT31" s="446"/>
      <c r="PU31" s="446"/>
      <c r="PV31" s="446"/>
      <c r="PW31" s="446"/>
      <c r="PX31" s="446"/>
      <c r="PY31" s="446"/>
      <c r="PZ31" s="446"/>
      <c r="QA31" s="446"/>
      <c r="QB31" s="446"/>
      <c r="QC31" s="446"/>
      <c r="QD31" s="446"/>
      <c r="QE31" s="446"/>
      <c r="QF31" s="446"/>
      <c r="QG31" s="446"/>
      <c r="QH31" s="446"/>
      <c r="QI31" s="446"/>
      <c r="QJ31" s="446"/>
      <c r="QK31" s="446"/>
      <c r="QL31" s="446"/>
      <c r="QM31" s="446"/>
      <c r="QN31" s="446"/>
      <c r="QO31" s="446"/>
      <c r="QP31" s="446"/>
      <c r="QQ31" s="446"/>
      <c r="QR31" s="446"/>
      <c r="QS31" s="446"/>
      <c r="QT31" s="446"/>
      <c r="QU31" s="446"/>
      <c r="QV31" s="446"/>
      <c r="QW31" s="446"/>
      <c r="QX31" s="446"/>
      <c r="QY31" s="446"/>
      <c r="QZ31" s="446"/>
      <c r="RA31" s="446"/>
      <c r="RB31" s="446"/>
      <c r="RC31" s="446"/>
      <c r="RD31" s="446"/>
      <c r="RE31" s="446"/>
      <c r="RF31" s="446"/>
      <c r="RG31" s="446"/>
      <c r="RH31" s="446"/>
      <c r="RI31" s="446"/>
      <c r="RJ31" s="446"/>
      <c r="RK31" s="446"/>
      <c r="RL31" s="446"/>
      <c r="RM31" s="446"/>
      <c r="RN31" s="446"/>
      <c r="RO31" s="446"/>
      <c r="RP31" s="446"/>
      <c r="RQ31" s="446"/>
      <c r="RR31" s="446"/>
      <c r="RS31" s="446"/>
      <c r="RT31" s="446"/>
      <c r="RU31" s="446"/>
      <c r="RV31" s="446"/>
      <c r="RW31" s="446"/>
      <c r="RX31" s="446"/>
      <c r="RY31" s="446"/>
      <c r="RZ31" s="446"/>
      <c r="SA31" s="446"/>
      <c r="SB31" s="446"/>
      <c r="SC31" s="446"/>
      <c r="SD31" s="446"/>
      <c r="SE31" s="446"/>
      <c r="SF31" s="446"/>
      <c r="SG31" s="446"/>
      <c r="SH31" s="446"/>
      <c r="SI31" s="446"/>
      <c r="SJ31" s="446"/>
      <c r="SK31" s="446"/>
      <c r="SL31" s="446"/>
      <c r="SM31" s="446"/>
      <c r="SN31" s="446"/>
      <c r="SO31" s="446"/>
      <c r="SP31" s="446"/>
      <c r="SQ31" s="446"/>
      <c r="SR31" s="446"/>
      <c r="SS31" s="446"/>
      <c r="ST31" s="446"/>
      <c r="SU31" s="446"/>
      <c r="SV31" s="446"/>
      <c r="SW31" s="446"/>
      <c r="SX31" s="446"/>
      <c r="SY31" s="446"/>
      <c r="SZ31" s="446"/>
      <c r="TA31" s="446"/>
      <c r="TB31" s="446"/>
      <c r="TC31" s="446"/>
      <c r="TD31" s="446"/>
      <c r="TE31" s="446"/>
      <c r="TF31" s="446"/>
      <c r="TG31" s="446"/>
      <c r="TH31" s="446"/>
      <c r="TI31" s="446"/>
      <c r="TJ31" s="446"/>
      <c r="TK31" s="446"/>
      <c r="TL31" s="446"/>
      <c r="TM31" s="446"/>
      <c r="TN31" s="446"/>
      <c r="TO31" s="446"/>
      <c r="TP31" s="446"/>
      <c r="TQ31" s="446"/>
      <c r="TR31" s="446"/>
      <c r="TS31" s="446"/>
      <c r="TT31" s="446"/>
      <c r="TU31" s="446"/>
      <c r="TV31" s="446"/>
      <c r="TW31" s="446"/>
      <c r="TX31" s="446"/>
      <c r="TY31" s="446"/>
      <c r="TZ31" s="446"/>
      <c r="UA31" s="446"/>
      <c r="UB31" s="446"/>
      <c r="UC31" s="446"/>
      <c r="UD31" s="446"/>
      <c r="UE31" s="446"/>
      <c r="UF31" s="446"/>
      <c r="UG31" s="446"/>
      <c r="UH31" s="446"/>
      <c r="UI31" s="446"/>
      <c r="UJ31" s="446"/>
      <c r="UK31" s="446"/>
      <c r="UL31" s="446"/>
      <c r="UM31" s="446"/>
      <c r="UN31" s="446"/>
      <c r="UO31" s="446"/>
      <c r="UP31" s="446"/>
      <c r="UQ31" s="446"/>
      <c r="UR31" s="446"/>
      <c r="US31" s="446"/>
      <c r="UT31" s="446"/>
      <c r="UU31" s="446"/>
      <c r="UV31" s="446"/>
      <c r="UW31" s="446"/>
      <c r="UX31" s="446"/>
      <c r="UY31" s="446"/>
      <c r="UZ31" s="446"/>
      <c r="VA31" s="446"/>
      <c r="VB31" s="446"/>
      <c r="VC31" s="446"/>
      <c r="VD31" s="446"/>
      <c r="VE31" s="446"/>
      <c r="VF31" s="446"/>
      <c r="VG31" s="446"/>
      <c r="VH31" s="446"/>
      <c r="VI31" s="446"/>
      <c r="VJ31" s="446"/>
      <c r="VK31" s="446"/>
      <c r="VL31" s="446"/>
      <c r="VM31" s="446"/>
      <c r="VN31" s="446"/>
      <c r="VO31" s="446"/>
      <c r="VP31" s="446"/>
      <c r="VQ31" s="446"/>
      <c r="VR31" s="446"/>
      <c r="VS31" s="446"/>
      <c r="VT31" s="446"/>
      <c r="VU31" s="446"/>
      <c r="VV31" s="446"/>
      <c r="VW31" s="446"/>
      <c r="VX31" s="446"/>
      <c r="VY31" s="446"/>
      <c r="VZ31" s="446"/>
      <c r="WA31" s="446"/>
      <c r="WB31" s="446"/>
      <c r="WC31" s="446"/>
      <c r="WD31" s="446"/>
      <c r="WE31" s="446"/>
      <c r="WF31" s="446"/>
      <c r="WG31" s="446"/>
      <c r="WH31" s="446"/>
      <c r="WI31" s="446"/>
      <c r="WJ31" s="446"/>
      <c r="WK31" s="446"/>
      <c r="WL31" s="446"/>
      <c r="WM31" s="446"/>
      <c r="WN31" s="446"/>
      <c r="WO31" s="446"/>
      <c r="WP31" s="446"/>
      <c r="WQ31" s="446"/>
      <c r="WR31" s="446"/>
      <c r="WS31" s="446"/>
      <c r="WT31" s="446"/>
      <c r="WU31" s="446"/>
      <c r="WV31" s="446"/>
      <c r="WW31" s="446"/>
      <c r="WX31" s="446"/>
      <c r="WY31" s="446"/>
      <c r="WZ31" s="446"/>
      <c r="XA31" s="446"/>
      <c r="XB31" s="446"/>
      <c r="XC31" s="446"/>
      <c r="XD31" s="446"/>
      <c r="XE31" s="446"/>
      <c r="XF31" s="446"/>
      <c r="XG31" s="446"/>
      <c r="XH31" s="446"/>
      <c r="XI31" s="446"/>
      <c r="XJ31" s="446"/>
      <c r="XK31" s="446"/>
      <c r="XL31" s="446"/>
      <c r="XM31" s="446"/>
      <c r="XN31" s="446"/>
      <c r="XO31" s="446"/>
      <c r="XP31" s="446"/>
      <c r="XQ31" s="446"/>
      <c r="XR31" s="446"/>
      <c r="XS31" s="446"/>
      <c r="XT31" s="446"/>
      <c r="XU31" s="446"/>
      <c r="XV31" s="446"/>
      <c r="XW31" s="446"/>
      <c r="XX31" s="446"/>
      <c r="XY31" s="446"/>
      <c r="XZ31" s="446"/>
      <c r="YA31" s="446"/>
      <c r="YB31" s="446"/>
      <c r="YC31" s="446"/>
      <c r="YD31" s="446"/>
      <c r="YE31" s="446"/>
      <c r="YF31" s="446"/>
      <c r="YG31" s="446"/>
      <c r="YH31" s="446"/>
      <c r="YI31" s="446"/>
      <c r="YJ31" s="446"/>
      <c r="YK31" s="446"/>
      <c r="YL31" s="446"/>
      <c r="YM31" s="446"/>
      <c r="YN31" s="446"/>
      <c r="YO31" s="446"/>
      <c r="YP31" s="446"/>
      <c r="YQ31" s="446"/>
      <c r="YR31" s="446"/>
      <c r="YS31" s="446"/>
      <c r="YT31" s="446"/>
      <c r="YU31" s="446"/>
      <c r="YV31" s="446"/>
      <c r="YW31" s="446"/>
      <c r="YX31" s="446"/>
      <c r="YY31" s="446"/>
      <c r="YZ31" s="446"/>
      <c r="ZA31" s="446"/>
      <c r="ZB31" s="446"/>
      <c r="ZC31" s="446"/>
      <c r="ZD31" s="446"/>
      <c r="ZE31" s="446"/>
      <c r="ZF31" s="446"/>
      <c r="ZG31" s="446"/>
      <c r="ZH31" s="446"/>
      <c r="ZI31" s="446"/>
      <c r="ZJ31" s="446"/>
      <c r="ZK31" s="446"/>
      <c r="ZL31" s="446"/>
      <c r="ZM31" s="446"/>
      <c r="ZN31" s="446"/>
      <c r="ZO31" s="446"/>
      <c r="ZP31" s="446"/>
      <c r="ZQ31" s="446"/>
      <c r="ZR31" s="446"/>
      <c r="ZS31" s="446"/>
      <c r="ZT31" s="446"/>
      <c r="ZU31" s="446"/>
      <c r="ZV31" s="446"/>
      <c r="ZW31" s="446"/>
      <c r="ZX31" s="446"/>
      <c r="ZY31" s="446"/>
      <c r="ZZ31" s="446"/>
      <c r="AAA31" s="446"/>
      <c r="AAB31" s="446"/>
      <c r="AAC31" s="446"/>
      <c r="AAD31" s="446"/>
      <c r="AAE31" s="446"/>
      <c r="AAF31" s="446"/>
      <c r="AAG31" s="446"/>
      <c r="AAH31" s="446"/>
      <c r="AAI31" s="446"/>
      <c r="AAJ31" s="446"/>
      <c r="AAK31" s="446"/>
      <c r="AAL31" s="446"/>
      <c r="AAM31" s="446"/>
      <c r="AAN31" s="446"/>
      <c r="AAO31" s="446"/>
      <c r="AAP31" s="446"/>
      <c r="AAQ31" s="446"/>
      <c r="AAR31" s="446"/>
      <c r="AAS31" s="446"/>
      <c r="AAT31" s="446"/>
      <c r="AAU31" s="446"/>
      <c r="AAV31" s="446"/>
      <c r="AAW31" s="446"/>
      <c r="AAX31" s="446"/>
      <c r="AAY31" s="446"/>
      <c r="AAZ31" s="446"/>
      <c r="ABA31" s="446"/>
      <c r="ABB31" s="446"/>
      <c r="ABC31" s="446"/>
      <c r="ABD31" s="446"/>
      <c r="ABE31" s="446"/>
      <c r="ABF31" s="446"/>
      <c r="ABG31" s="446"/>
      <c r="ABH31" s="446"/>
      <c r="ABI31" s="446"/>
      <c r="ABJ31" s="446"/>
      <c r="ABK31" s="446"/>
      <c r="ABL31" s="446"/>
      <c r="ABM31" s="446"/>
      <c r="ABN31" s="446"/>
      <c r="ABO31" s="446"/>
      <c r="ABP31" s="446"/>
      <c r="ABQ31" s="446"/>
      <c r="ABR31" s="446"/>
      <c r="ABS31" s="446"/>
      <c r="ABT31" s="446"/>
      <c r="ABU31" s="446"/>
      <c r="ABV31" s="446"/>
      <c r="ABW31" s="446"/>
      <c r="ABX31" s="446"/>
      <c r="ABY31" s="446"/>
      <c r="ABZ31" s="446"/>
      <c r="ACA31" s="446"/>
      <c r="ACB31" s="446"/>
      <c r="ACC31" s="446"/>
      <c r="ACD31" s="446"/>
      <c r="ACE31" s="446"/>
      <c r="ACF31" s="446"/>
      <c r="ACG31" s="446"/>
      <c r="ACH31" s="446"/>
      <c r="ACI31" s="446"/>
      <c r="ACJ31" s="446"/>
      <c r="ACK31" s="446"/>
      <c r="ACL31" s="446"/>
      <c r="ACM31" s="446"/>
      <c r="ACN31" s="446"/>
      <c r="ACO31" s="446"/>
      <c r="ACP31" s="446"/>
      <c r="ACQ31" s="446"/>
      <c r="ACR31" s="446"/>
      <c r="ACS31" s="446"/>
      <c r="ACT31" s="446"/>
      <c r="ACU31" s="446"/>
      <c r="ACV31" s="446"/>
      <c r="ACW31" s="446"/>
      <c r="ACX31" s="446"/>
      <c r="ACY31" s="446"/>
      <c r="ACZ31" s="446"/>
      <c r="ADA31" s="446"/>
      <c r="ADB31" s="446"/>
      <c r="ADC31" s="446"/>
      <c r="ADD31" s="446"/>
      <c r="ADE31" s="446"/>
      <c r="ADF31" s="446"/>
      <c r="ADG31" s="446"/>
      <c r="ADH31" s="446"/>
      <c r="ADI31" s="446"/>
      <c r="ADJ31" s="446"/>
      <c r="ADK31" s="446"/>
      <c r="ADL31" s="446"/>
      <c r="ADM31" s="446"/>
      <c r="ADN31" s="446"/>
      <c r="ADO31" s="446"/>
      <c r="ADP31" s="446"/>
      <c r="ADQ31" s="446"/>
      <c r="ADR31" s="446"/>
      <c r="ADS31" s="446"/>
      <c r="ADT31" s="446"/>
      <c r="ADU31" s="446"/>
      <c r="ADV31" s="446"/>
      <c r="ADW31" s="446"/>
      <c r="ADX31" s="446"/>
      <c r="ADY31" s="446"/>
      <c r="ADZ31" s="446"/>
      <c r="AEA31" s="446"/>
      <c r="AEB31" s="446"/>
      <c r="AEC31" s="446"/>
      <c r="AED31" s="446"/>
      <c r="AEE31" s="446"/>
      <c r="AEF31" s="446"/>
      <c r="AEG31" s="446"/>
      <c r="AEH31" s="446"/>
      <c r="AEI31" s="446"/>
      <c r="AEJ31" s="446"/>
      <c r="AEK31" s="446"/>
      <c r="AEL31" s="446"/>
      <c r="AEM31" s="446"/>
      <c r="AEN31" s="446"/>
      <c r="AEO31" s="446"/>
      <c r="AEP31" s="446"/>
      <c r="AEQ31" s="446"/>
      <c r="AER31" s="446"/>
      <c r="AES31" s="446"/>
      <c r="AET31" s="446"/>
      <c r="AEU31" s="446"/>
      <c r="AEV31" s="446"/>
      <c r="AEW31" s="446"/>
      <c r="AEX31" s="446"/>
      <c r="AEY31" s="446"/>
      <c r="AEZ31" s="446"/>
      <c r="AFA31" s="446"/>
      <c r="AFB31" s="446"/>
      <c r="AFC31" s="446"/>
      <c r="AFD31" s="446"/>
      <c r="AFE31" s="446"/>
      <c r="AFF31" s="446"/>
      <c r="AFG31" s="446"/>
      <c r="AFH31" s="446"/>
      <c r="AFI31" s="446"/>
      <c r="AFJ31" s="446"/>
      <c r="AFK31" s="446"/>
      <c r="AFL31" s="446"/>
      <c r="AFM31" s="446"/>
      <c r="AFN31" s="446"/>
      <c r="AFO31" s="446"/>
      <c r="AFP31" s="446"/>
      <c r="AFQ31" s="446"/>
      <c r="AFR31" s="446"/>
      <c r="AFS31" s="446"/>
      <c r="AFT31" s="446"/>
      <c r="AFU31" s="446"/>
      <c r="AFV31" s="446"/>
      <c r="AFW31" s="446"/>
      <c r="AFX31" s="446"/>
      <c r="AFY31" s="446"/>
      <c r="AFZ31" s="446"/>
      <c r="AGA31" s="446"/>
      <c r="AGB31" s="446"/>
      <c r="AGC31" s="446"/>
      <c r="AGD31" s="446"/>
      <c r="AGE31" s="446"/>
      <c r="AGF31" s="446"/>
      <c r="AGG31" s="446"/>
      <c r="AGH31" s="446"/>
      <c r="AGI31" s="446"/>
      <c r="AGJ31" s="446"/>
      <c r="AGK31" s="446"/>
      <c r="AGL31" s="446"/>
      <c r="AGM31" s="446"/>
      <c r="AGN31" s="446"/>
      <c r="AGO31" s="446"/>
      <c r="AGP31" s="446"/>
      <c r="AGQ31" s="446"/>
      <c r="AGR31" s="446"/>
      <c r="AGS31" s="446"/>
      <c r="AGT31" s="446"/>
      <c r="AGU31" s="446"/>
      <c r="AGV31" s="446"/>
      <c r="AGW31" s="446"/>
      <c r="AGX31" s="446"/>
      <c r="AGY31" s="446"/>
      <c r="AGZ31" s="446"/>
      <c r="AHA31" s="446"/>
      <c r="AHB31" s="446"/>
      <c r="AHC31" s="446"/>
      <c r="AHD31" s="446"/>
      <c r="AHE31" s="446"/>
      <c r="AHF31" s="446"/>
      <c r="AHG31" s="446"/>
      <c r="AHH31" s="446"/>
      <c r="AHI31" s="446"/>
      <c r="AHJ31" s="446"/>
      <c r="AHK31" s="446"/>
      <c r="AHL31" s="446"/>
      <c r="AHM31" s="446"/>
      <c r="AHN31" s="446"/>
      <c r="AHO31" s="446"/>
      <c r="AHP31" s="446"/>
      <c r="AHQ31" s="446"/>
      <c r="AHR31" s="446"/>
      <c r="AHS31" s="446"/>
      <c r="AHT31" s="446"/>
      <c r="AHU31" s="446"/>
      <c r="AHV31" s="446"/>
      <c r="AHW31" s="446"/>
      <c r="AHX31" s="446"/>
      <c r="AHY31" s="446"/>
      <c r="AHZ31" s="446"/>
      <c r="AIA31" s="446"/>
      <c r="AIB31" s="446"/>
      <c r="AIC31" s="446"/>
      <c r="AID31" s="446"/>
      <c r="AIE31" s="446"/>
      <c r="AIF31" s="446"/>
      <c r="AIG31" s="446"/>
      <c r="AIH31" s="446"/>
      <c r="AII31" s="446"/>
      <c r="AIJ31" s="446"/>
      <c r="AIK31" s="446"/>
      <c r="AIL31" s="446"/>
      <c r="AIM31" s="446"/>
      <c r="AIN31" s="446"/>
      <c r="AIO31" s="446"/>
      <c r="AIP31" s="446"/>
      <c r="AIQ31" s="446"/>
      <c r="AIR31" s="446"/>
      <c r="AIS31" s="446"/>
      <c r="AIT31" s="446"/>
      <c r="AIU31" s="446"/>
      <c r="AIV31" s="446"/>
      <c r="AIW31" s="446"/>
      <c r="AIX31" s="446"/>
      <c r="AIY31" s="446"/>
      <c r="AIZ31" s="446"/>
      <c r="AJA31" s="446"/>
      <c r="AJB31" s="446"/>
      <c r="AJC31" s="446"/>
      <c r="AJD31" s="446"/>
      <c r="AJE31" s="446"/>
      <c r="AJF31" s="446"/>
      <c r="AJG31" s="446"/>
      <c r="AJH31" s="446"/>
      <c r="AJI31" s="446"/>
      <c r="AJJ31" s="446"/>
      <c r="AJK31" s="446"/>
      <c r="AJL31" s="446"/>
      <c r="AJM31" s="446"/>
      <c r="AJN31" s="446"/>
      <c r="AJO31" s="446"/>
      <c r="AJP31" s="446"/>
      <c r="AJQ31" s="446"/>
      <c r="AJR31" s="446"/>
      <c r="AJS31" s="446"/>
      <c r="AJT31" s="446"/>
      <c r="AJU31" s="446"/>
      <c r="AJV31" s="446"/>
      <c r="AJW31" s="446"/>
      <c r="AJX31" s="446"/>
      <c r="AJY31" s="446"/>
      <c r="AJZ31" s="446"/>
      <c r="AKA31" s="446"/>
      <c r="AKB31" s="446"/>
      <c r="AKC31" s="446"/>
      <c r="AKD31" s="446"/>
      <c r="AKE31" s="446"/>
      <c r="AKF31" s="446"/>
      <c r="AKG31" s="446"/>
      <c r="AKH31" s="446"/>
      <c r="AKI31" s="446"/>
      <c r="AKJ31" s="446"/>
      <c r="AKK31" s="446"/>
      <c r="AKL31" s="446"/>
      <c r="AKM31" s="446"/>
      <c r="AKN31" s="446"/>
      <c r="AKO31" s="446"/>
      <c r="AKP31" s="446"/>
      <c r="AKQ31" s="446"/>
      <c r="AKR31" s="446"/>
      <c r="AKS31" s="446"/>
      <c r="AKT31" s="446"/>
      <c r="AKU31" s="446"/>
      <c r="AKV31" s="446"/>
      <c r="AKW31" s="446"/>
      <c r="AKX31" s="446"/>
      <c r="AKY31" s="446"/>
      <c r="AKZ31" s="446"/>
      <c r="ALA31" s="446"/>
      <c r="ALB31" s="446"/>
      <c r="ALC31" s="446"/>
      <c r="ALD31" s="446"/>
      <c r="ALE31" s="446"/>
      <c r="ALF31" s="446"/>
      <c r="ALG31" s="446"/>
      <c r="ALH31" s="446"/>
      <c r="ALI31" s="446"/>
      <c r="ALJ31" s="446"/>
      <c r="ALK31" s="446"/>
      <c r="ALL31" s="446"/>
      <c r="ALM31" s="446"/>
      <c r="ALN31" s="446"/>
      <c r="ALO31" s="446"/>
      <c r="ALP31" s="446"/>
      <c r="ALQ31" s="446"/>
      <c r="ALR31" s="446"/>
      <c r="ALS31" s="446"/>
      <c r="ALT31" s="446"/>
      <c r="ALU31" s="446"/>
      <c r="ALV31" s="446"/>
      <c r="ALW31" s="446"/>
      <c r="ALX31" s="446"/>
      <c r="ALY31" s="446"/>
      <c r="ALZ31" s="446"/>
      <c r="AMA31" s="446"/>
      <c r="AMB31" s="446"/>
      <c r="AMC31" s="446"/>
      <c r="AMD31" s="446"/>
      <c r="AME31" s="446"/>
      <c r="AMF31" s="446"/>
      <c r="AMG31" s="446"/>
      <c r="AMH31" s="446"/>
      <c r="AMI31" s="446"/>
      <c r="AMJ31" s="446"/>
      <c r="AMK31" s="446"/>
      <c r="AML31" s="446"/>
      <c r="AMM31" s="446"/>
      <c r="AMN31" s="446"/>
      <c r="AMO31" s="446"/>
      <c r="AMP31" s="446"/>
      <c r="AMQ31" s="446"/>
      <c r="AMR31" s="446"/>
      <c r="AMS31" s="446"/>
      <c r="AMT31" s="446"/>
      <c r="AMU31" s="446"/>
      <c r="AMV31" s="446"/>
      <c r="AMW31" s="446"/>
      <c r="AMX31" s="446"/>
      <c r="AMY31" s="446"/>
      <c r="AMZ31" s="446"/>
      <c r="ANA31" s="446"/>
      <c r="ANB31" s="446"/>
      <c r="ANC31" s="446"/>
      <c r="AND31" s="446"/>
      <c r="ANE31" s="446"/>
      <c r="ANF31" s="446"/>
      <c r="ANG31" s="446"/>
      <c r="ANH31" s="446"/>
      <c r="ANI31" s="446"/>
      <c r="ANJ31" s="446"/>
      <c r="ANK31" s="446"/>
      <c r="ANL31" s="446"/>
      <c r="ANM31" s="446"/>
      <c r="ANN31" s="446"/>
      <c r="ANO31" s="446"/>
      <c r="ANP31" s="446"/>
      <c r="ANQ31" s="446"/>
      <c r="ANR31" s="446"/>
      <c r="ANS31" s="446"/>
      <c r="ANT31" s="446"/>
      <c r="ANU31" s="446"/>
      <c r="ANV31" s="446"/>
      <c r="ANW31" s="446"/>
      <c r="ANX31" s="446"/>
      <c r="ANY31" s="446"/>
      <c r="ANZ31" s="446"/>
      <c r="AOA31" s="446"/>
      <c r="AOB31" s="446"/>
      <c r="AOC31" s="446"/>
      <c r="AOD31" s="446"/>
      <c r="AOE31" s="446"/>
      <c r="AOF31" s="446"/>
      <c r="AOG31" s="446"/>
      <c r="AOH31" s="446"/>
      <c r="AOI31" s="446"/>
      <c r="AOJ31" s="446"/>
      <c r="AOK31" s="446"/>
      <c r="AOL31" s="446"/>
      <c r="AOM31" s="446"/>
      <c r="AON31" s="446"/>
      <c r="AOO31" s="446"/>
      <c r="AOP31" s="446"/>
      <c r="AOQ31" s="446"/>
      <c r="AOR31" s="446"/>
      <c r="AOS31" s="446"/>
      <c r="AOT31" s="446"/>
      <c r="AOU31" s="446"/>
      <c r="AOV31" s="446"/>
      <c r="AOW31" s="446"/>
      <c r="AOX31" s="446"/>
      <c r="AOY31" s="446"/>
      <c r="AOZ31" s="446"/>
      <c r="APA31" s="446"/>
      <c r="APB31" s="446"/>
      <c r="APC31" s="446"/>
      <c r="APD31" s="446"/>
      <c r="APE31" s="446"/>
      <c r="APF31" s="446"/>
      <c r="APG31" s="446"/>
      <c r="APH31" s="446"/>
      <c r="API31" s="446"/>
      <c r="APJ31" s="446"/>
      <c r="APK31" s="446"/>
      <c r="APL31" s="446"/>
      <c r="APM31" s="446"/>
      <c r="APN31" s="446"/>
      <c r="APO31" s="446"/>
      <c r="APP31" s="446"/>
      <c r="APQ31" s="446"/>
      <c r="APR31" s="446"/>
      <c r="APS31" s="446"/>
      <c r="APT31" s="446"/>
      <c r="APU31" s="446"/>
      <c r="APV31" s="446"/>
      <c r="APW31" s="446"/>
      <c r="APX31" s="446"/>
      <c r="APY31" s="446"/>
      <c r="APZ31" s="446"/>
      <c r="AQA31" s="446"/>
      <c r="AQB31" s="446"/>
      <c r="AQC31" s="446"/>
      <c r="AQD31" s="446"/>
      <c r="AQE31" s="446"/>
      <c r="AQF31" s="446"/>
      <c r="AQG31" s="446"/>
      <c r="AQH31" s="446"/>
      <c r="AQI31" s="446"/>
      <c r="AQJ31" s="446"/>
      <c r="AQK31" s="446"/>
      <c r="AQL31" s="446"/>
      <c r="AQM31" s="446"/>
      <c r="AQN31" s="446"/>
      <c r="AQO31" s="446"/>
      <c r="AQP31" s="446"/>
      <c r="AQQ31" s="446"/>
      <c r="AQR31" s="446"/>
      <c r="AQS31" s="446"/>
      <c r="AQT31" s="446"/>
      <c r="AQU31" s="446"/>
      <c r="AQV31" s="446"/>
      <c r="AQW31" s="446"/>
      <c r="AQX31" s="446"/>
      <c r="AQY31" s="446"/>
      <c r="AQZ31" s="446"/>
      <c r="ARA31" s="446"/>
      <c r="ARB31" s="446"/>
      <c r="ARC31" s="446"/>
      <c r="ARD31" s="446"/>
      <c r="ARE31" s="446"/>
      <c r="ARF31" s="446"/>
      <c r="ARG31" s="446"/>
      <c r="ARH31" s="446"/>
      <c r="ARI31" s="446"/>
      <c r="ARJ31" s="446"/>
      <c r="ARK31" s="446"/>
      <c r="ARL31" s="446"/>
      <c r="ARM31" s="446"/>
      <c r="ARN31" s="446"/>
      <c r="ARO31" s="446"/>
      <c r="ARP31" s="446"/>
      <c r="ARQ31" s="446"/>
      <c r="ARR31" s="446"/>
      <c r="ARS31" s="446"/>
      <c r="ART31" s="446"/>
      <c r="ARU31" s="446"/>
      <c r="ARV31" s="446"/>
      <c r="ARW31" s="446"/>
      <c r="ARX31" s="446"/>
      <c r="ARY31" s="446"/>
      <c r="ARZ31" s="446"/>
      <c r="ASA31" s="446"/>
      <c r="ASB31" s="446"/>
      <c r="ASC31" s="446"/>
      <c r="ASD31" s="446"/>
      <c r="ASE31" s="446"/>
      <c r="ASF31" s="446"/>
      <c r="ASG31" s="446"/>
      <c r="ASH31" s="446"/>
      <c r="ASI31" s="446"/>
      <c r="ASJ31" s="446"/>
      <c r="ASK31" s="446"/>
      <c r="ASL31" s="446"/>
      <c r="ASM31" s="446"/>
      <c r="ASN31" s="446"/>
      <c r="ASO31" s="446"/>
      <c r="ASP31" s="446"/>
      <c r="ASQ31" s="446"/>
      <c r="ASR31" s="446"/>
      <c r="ASS31" s="446"/>
      <c r="AST31" s="446"/>
      <c r="ASU31" s="446"/>
      <c r="ASV31" s="446"/>
      <c r="ASW31" s="446"/>
      <c r="ASX31" s="446"/>
      <c r="ASY31" s="446"/>
      <c r="ASZ31" s="446"/>
      <c r="ATA31" s="446"/>
      <c r="ATB31" s="446"/>
      <c r="ATC31" s="446"/>
      <c r="ATD31" s="446"/>
      <c r="ATE31" s="446"/>
      <c r="ATF31" s="446"/>
      <c r="ATG31" s="446"/>
      <c r="ATH31" s="446"/>
      <c r="ATI31" s="446"/>
      <c r="ATJ31" s="446"/>
      <c r="ATK31" s="446"/>
      <c r="ATL31" s="446"/>
      <c r="ATM31" s="446"/>
      <c r="ATN31" s="446"/>
      <c r="ATO31" s="446"/>
      <c r="ATP31" s="446"/>
      <c r="ATQ31" s="446"/>
      <c r="ATR31" s="446"/>
      <c r="ATS31" s="446"/>
      <c r="ATT31" s="446"/>
      <c r="ATU31" s="446"/>
      <c r="ATV31" s="446"/>
      <c r="ATW31" s="446"/>
      <c r="ATX31" s="446"/>
      <c r="ATY31" s="446"/>
      <c r="ATZ31" s="446"/>
      <c r="AUA31" s="446"/>
      <c r="AUB31" s="446"/>
      <c r="AUC31" s="446"/>
      <c r="AUD31" s="446"/>
      <c r="AUE31" s="446"/>
      <c r="AUF31" s="446"/>
      <c r="AUG31" s="446"/>
      <c r="AUH31" s="446"/>
      <c r="AUI31" s="446"/>
      <c r="AUJ31" s="446"/>
      <c r="AUK31" s="446"/>
      <c r="AUL31" s="446"/>
      <c r="AUM31" s="446"/>
      <c r="AUN31" s="446"/>
      <c r="AUO31" s="446"/>
      <c r="AUP31" s="446"/>
      <c r="AUQ31" s="446"/>
      <c r="AUR31" s="446"/>
      <c r="AUS31" s="446"/>
      <c r="AUT31" s="446"/>
      <c r="AUU31" s="446"/>
      <c r="AUV31" s="446"/>
      <c r="AUW31" s="446"/>
      <c r="AUX31" s="446"/>
      <c r="AUY31" s="446"/>
      <c r="AUZ31" s="446"/>
      <c r="AVA31" s="446"/>
      <c r="AVB31" s="446"/>
      <c r="AVC31" s="446"/>
      <c r="AVD31" s="446"/>
      <c r="AVE31" s="446"/>
      <c r="AVF31" s="446"/>
      <c r="AVG31" s="446"/>
      <c r="AVH31" s="446"/>
      <c r="AVI31" s="446"/>
      <c r="AVJ31" s="446"/>
      <c r="AVK31" s="446"/>
      <c r="AVL31" s="446"/>
      <c r="AVM31" s="446"/>
      <c r="AVN31" s="446"/>
      <c r="AVO31" s="446"/>
      <c r="AVP31" s="446"/>
      <c r="AVQ31" s="446"/>
      <c r="AVR31" s="446"/>
      <c r="AVS31" s="446"/>
      <c r="AVT31" s="446"/>
      <c r="AVU31" s="446"/>
      <c r="AVV31" s="446"/>
      <c r="AVW31" s="446"/>
      <c r="AVX31" s="446"/>
      <c r="AVY31" s="446"/>
      <c r="AVZ31" s="446"/>
      <c r="AWA31" s="446"/>
      <c r="AWB31" s="446"/>
      <c r="AWC31" s="446"/>
      <c r="AWD31" s="446"/>
      <c r="AWE31" s="446"/>
      <c r="AWF31" s="446"/>
      <c r="AWG31" s="446"/>
      <c r="AWH31" s="446"/>
      <c r="AWI31" s="446"/>
      <c r="AWJ31" s="446"/>
      <c r="AWK31" s="446"/>
      <c r="AWL31" s="446"/>
      <c r="AWM31" s="446"/>
      <c r="AWN31" s="446"/>
      <c r="AWO31" s="446"/>
      <c r="AWP31" s="446"/>
      <c r="AWQ31" s="446"/>
      <c r="AWR31" s="446"/>
      <c r="AWS31" s="446"/>
      <c r="AWT31" s="446"/>
      <c r="AWU31" s="446"/>
      <c r="AWV31" s="446"/>
      <c r="AWW31" s="446"/>
      <c r="AWX31" s="446"/>
      <c r="AWY31" s="446"/>
      <c r="AWZ31" s="446"/>
      <c r="AXA31" s="446"/>
      <c r="AXB31" s="446"/>
      <c r="AXC31" s="446"/>
      <c r="AXD31" s="446"/>
      <c r="AXE31" s="446"/>
      <c r="AXF31" s="446"/>
      <c r="AXG31" s="446"/>
      <c r="AXH31" s="446"/>
      <c r="AXI31" s="446"/>
      <c r="AXJ31" s="446"/>
      <c r="AXK31" s="446"/>
      <c r="AXL31" s="446"/>
      <c r="AXM31" s="446"/>
      <c r="AXN31" s="446"/>
      <c r="AXO31" s="446"/>
      <c r="AXP31" s="446"/>
      <c r="AXQ31" s="446"/>
      <c r="AXR31" s="446"/>
      <c r="AXS31" s="446"/>
      <c r="AXT31" s="446"/>
      <c r="AXU31" s="446"/>
      <c r="AXV31" s="446"/>
      <c r="AXW31" s="446"/>
      <c r="AXX31" s="446"/>
      <c r="AXY31" s="446"/>
      <c r="AXZ31" s="446"/>
      <c r="AYA31" s="446"/>
      <c r="AYB31" s="446"/>
      <c r="AYC31" s="446"/>
      <c r="AYD31" s="446"/>
      <c r="AYE31" s="446"/>
      <c r="AYF31" s="446"/>
      <c r="AYG31" s="446"/>
      <c r="AYH31" s="446"/>
      <c r="AYI31" s="446"/>
      <c r="AYJ31" s="446"/>
      <c r="AYK31" s="446"/>
      <c r="AYL31" s="446"/>
      <c r="AYM31" s="446"/>
      <c r="AYN31" s="446"/>
      <c r="AYO31" s="446"/>
      <c r="AYP31" s="446"/>
      <c r="AYQ31" s="446"/>
      <c r="AYR31" s="446"/>
      <c r="AYS31" s="446"/>
      <c r="AYT31" s="446"/>
      <c r="AYU31" s="446"/>
      <c r="AYV31" s="446"/>
      <c r="AYW31" s="446"/>
      <c r="AYX31" s="446"/>
      <c r="AYY31" s="446"/>
      <c r="AYZ31" s="446"/>
      <c r="AZA31" s="446"/>
      <c r="AZB31" s="446"/>
      <c r="AZC31" s="446"/>
      <c r="AZD31" s="446"/>
      <c r="AZE31" s="446"/>
      <c r="AZF31" s="446"/>
      <c r="AZG31" s="446"/>
      <c r="AZH31" s="446"/>
      <c r="AZI31" s="446"/>
      <c r="AZJ31" s="446"/>
      <c r="AZK31" s="446"/>
      <c r="AZL31" s="446"/>
      <c r="AZM31" s="446"/>
      <c r="AZN31" s="446"/>
      <c r="AZO31" s="446"/>
      <c r="AZP31" s="446"/>
      <c r="AZQ31" s="446"/>
      <c r="AZR31" s="446"/>
      <c r="AZS31" s="446"/>
      <c r="AZT31" s="446"/>
      <c r="AZU31" s="446"/>
      <c r="AZV31" s="446"/>
      <c r="AZW31" s="446"/>
      <c r="AZX31" s="446"/>
      <c r="AZY31" s="446"/>
      <c r="AZZ31" s="446"/>
      <c r="BAA31" s="446"/>
      <c r="BAB31" s="446"/>
      <c r="BAC31" s="446"/>
      <c r="BAD31" s="446"/>
      <c r="BAE31" s="446"/>
      <c r="BAF31" s="446"/>
      <c r="BAG31" s="446"/>
      <c r="BAH31" s="446"/>
      <c r="BAI31" s="446"/>
      <c r="BAJ31" s="446"/>
      <c r="BAK31" s="446"/>
      <c r="BAL31" s="446"/>
      <c r="BAM31" s="446"/>
      <c r="BAN31" s="446"/>
      <c r="BAO31" s="446"/>
      <c r="BAP31" s="446"/>
      <c r="BAQ31" s="446"/>
      <c r="BAR31" s="446"/>
      <c r="BAS31" s="446"/>
      <c r="BAT31" s="446"/>
      <c r="BAU31" s="446"/>
      <c r="BAV31" s="446"/>
      <c r="BAW31" s="446"/>
      <c r="BAX31" s="446"/>
      <c r="BAY31" s="446"/>
      <c r="BAZ31" s="446"/>
      <c r="BBA31" s="446"/>
      <c r="BBB31" s="446"/>
      <c r="BBC31" s="446"/>
      <c r="BBD31" s="446"/>
      <c r="BBE31" s="446"/>
      <c r="BBF31" s="446"/>
      <c r="BBG31" s="446"/>
      <c r="BBH31" s="446"/>
      <c r="BBI31" s="446"/>
      <c r="BBJ31" s="446"/>
      <c r="BBK31" s="446"/>
      <c r="BBL31" s="446"/>
      <c r="BBM31" s="446"/>
      <c r="BBN31" s="446"/>
      <c r="BBO31" s="446"/>
      <c r="BBP31" s="446"/>
      <c r="BBQ31" s="446"/>
      <c r="BBR31" s="446"/>
      <c r="BBS31" s="446"/>
      <c r="BBT31" s="446"/>
      <c r="BBU31" s="446"/>
      <c r="BBV31" s="446"/>
      <c r="BBW31" s="446"/>
      <c r="BBX31" s="446"/>
      <c r="BBY31" s="446"/>
      <c r="BBZ31" s="446"/>
      <c r="BCA31" s="446"/>
      <c r="BCB31" s="446"/>
      <c r="BCC31" s="446"/>
      <c r="BCD31" s="446"/>
      <c r="BCE31" s="446"/>
      <c r="BCF31" s="446"/>
      <c r="BCG31" s="446"/>
      <c r="BCH31" s="446"/>
      <c r="BCI31" s="446"/>
      <c r="BCJ31" s="446"/>
      <c r="BCK31" s="446"/>
      <c r="BCL31" s="446"/>
      <c r="BCM31" s="446"/>
      <c r="BCN31" s="446"/>
      <c r="BCO31" s="446"/>
      <c r="BCP31" s="446"/>
      <c r="BCQ31" s="446"/>
      <c r="BCR31" s="446"/>
      <c r="BCS31" s="446"/>
      <c r="BCT31" s="446"/>
      <c r="BCU31" s="446"/>
      <c r="BCV31" s="446"/>
      <c r="BCW31" s="446"/>
      <c r="BCX31" s="446"/>
      <c r="BCY31" s="446"/>
      <c r="BCZ31" s="446"/>
      <c r="BDA31" s="446"/>
      <c r="BDB31" s="446"/>
      <c r="BDC31" s="446"/>
      <c r="BDD31" s="446"/>
      <c r="BDE31" s="446"/>
      <c r="BDF31" s="446"/>
      <c r="BDG31" s="446"/>
      <c r="BDH31" s="446"/>
      <c r="BDI31" s="446"/>
      <c r="BDJ31" s="446"/>
      <c r="BDK31" s="446"/>
      <c r="BDL31" s="446"/>
      <c r="BDM31" s="446"/>
      <c r="BDN31" s="446"/>
      <c r="BDO31" s="446"/>
      <c r="BDP31" s="446"/>
      <c r="BDQ31" s="446"/>
      <c r="BDR31" s="446"/>
      <c r="BDS31" s="446"/>
      <c r="BDT31" s="446"/>
      <c r="BDU31" s="446"/>
      <c r="BDV31" s="446"/>
      <c r="BDW31" s="446"/>
      <c r="BDX31" s="446"/>
      <c r="BDY31" s="446"/>
      <c r="BDZ31" s="446"/>
      <c r="BEA31" s="446"/>
      <c r="BEB31" s="446"/>
      <c r="BEC31" s="446"/>
      <c r="BED31" s="446"/>
      <c r="BEE31" s="446"/>
      <c r="BEF31" s="446"/>
      <c r="BEG31" s="446"/>
      <c r="BEH31" s="446"/>
      <c r="BEI31" s="446"/>
      <c r="BEJ31" s="446"/>
      <c r="BEK31" s="446"/>
      <c r="BEL31" s="446"/>
      <c r="BEM31" s="446"/>
      <c r="BEN31" s="446"/>
      <c r="BEO31" s="446"/>
      <c r="BEP31" s="446"/>
      <c r="BEQ31" s="446"/>
      <c r="BER31" s="446"/>
      <c r="BES31" s="446"/>
      <c r="BET31" s="446"/>
      <c r="BEU31" s="446"/>
      <c r="BEV31" s="446"/>
      <c r="BEW31" s="446"/>
      <c r="BEX31" s="446"/>
      <c r="BEY31" s="446"/>
      <c r="BEZ31" s="446"/>
      <c r="BFA31" s="446"/>
      <c r="BFB31" s="446"/>
      <c r="BFC31" s="446"/>
      <c r="BFD31" s="446"/>
      <c r="BFE31" s="446"/>
      <c r="BFF31" s="446"/>
      <c r="BFG31" s="446"/>
      <c r="BFH31" s="446"/>
      <c r="BFI31" s="446"/>
      <c r="BFJ31" s="446"/>
      <c r="BFK31" s="446"/>
      <c r="BFL31" s="446"/>
      <c r="BFM31" s="446"/>
      <c r="BFN31" s="446"/>
      <c r="BFO31" s="446"/>
      <c r="BFP31" s="446"/>
      <c r="BFQ31" s="446"/>
      <c r="BFR31" s="446"/>
      <c r="BFS31" s="446"/>
      <c r="BFT31" s="446"/>
      <c r="BFU31" s="446"/>
      <c r="BFV31" s="446"/>
      <c r="BFW31" s="446"/>
      <c r="BFX31" s="446"/>
      <c r="BFY31" s="446"/>
      <c r="BFZ31" s="446"/>
      <c r="BGA31" s="446"/>
      <c r="BGB31" s="446"/>
      <c r="BGC31" s="446"/>
      <c r="BGD31" s="446"/>
      <c r="BGE31" s="446"/>
      <c r="BGF31" s="446"/>
      <c r="BGG31" s="446"/>
      <c r="BGH31" s="446"/>
      <c r="BGI31" s="446"/>
      <c r="BGJ31" s="446"/>
      <c r="BGK31" s="446"/>
      <c r="BGL31" s="446"/>
      <c r="BGM31" s="446"/>
      <c r="BGN31" s="446"/>
      <c r="BGO31" s="446"/>
      <c r="BGP31" s="446"/>
      <c r="BGQ31" s="446"/>
      <c r="BGR31" s="446"/>
      <c r="BGS31" s="446"/>
      <c r="BGT31" s="446"/>
      <c r="BGU31" s="446"/>
      <c r="BGV31" s="446"/>
      <c r="BGW31" s="446"/>
      <c r="BGX31" s="446"/>
      <c r="BGY31" s="446"/>
      <c r="BGZ31" s="446"/>
      <c r="BHA31" s="446"/>
      <c r="BHB31" s="446"/>
      <c r="BHC31" s="446"/>
      <c r="BHD31" s="446"/>
      <c r="BHE31" s="446"/>
      <c r="BHF31" s="446"/>
      <c r="BHG31" s="446"/>
      <c r="BHH31" s="446"/>
      <c r="BHI31" s="446"/>
      <c r="BHJ31" s="446"/>
      <c r="BHK31" s="446"/>
      <c r="BHL31" s="446"/>
      <c r="BHM31" s="446"/>
      <c r="BHN31" s="446"/>
      <c r="BHO31" s="446"/>
      <c r="BHP31" s="446"/>
      <c r="BHQ31" s="446"/>
      <c r="BHR31" s="446"/>
      <c r="BHS31" s="446"/>
      <c r="BHT31" s="446"/>
      <c r="BHU31" s="446"/>
      <c r="BHV31" s="446"/>
      <c r="BHW31" s="446"/>
      <c r="BHX31" s="446"/>
      <c r="BHY31" s="446"/>
      <c r="BHZ31" s="446"/>
      <c r="BIA31" s="446"/>
      <c r="BIB31" s="446"/>
      <c r="BIC31" s="446"/>
      <c r="BID31" s="446"/>
      <c r="BIE31" s="446"/>
      <c r="BIF31" s="446"/>
      <c r="BIG31" s="446"/>
      <c r="BIH31" s="446"/>
      <c r="BII31" s="446"/>
      <c r="BIJ31" s="446"/>
      <c r="BIK31" s="446"/>
      <c r="BIL31" s="446"/>
      <c r="BIM31" s="446"/>
      <c r="BIN31" s="446"/>
      <c r="BIO31" s="446"/>
      <c r="BIP31" s="446"/>
      <c r="BIQ31" s="446"/>
      <c r="BIR31" s="446"/>
      <c r="BIS31" s="446"/>
      <c r="BIT31" s="446"/>
      <c r="BIU31" s="446"/>
      <c r="BIV31" s="446"/>
      <c r="BIW31" s="446"/>
      <c r="BIX31" s="446"/>
      <c r="BIY31" s="446"/>
      <c r="BIZ31" s="446"/>
      <c r="BJA31" s="446"/>
      <c r="BJB31" s="446"/>
      <c r="BJC31" s="446"/>
      <c r="BJD31" s="446"/>
      <c r="BJE31" s="446"/>
      <c r="BJF31" s="446"/>
      <c r="BJG31" s="446"/>
      <c r="BJH31" s="446"/>
      <c r="BJI31" s="446"/>
      <c r="BJJ31" s="446"/>
      <c r="BJK31" s="446"/>
      <c r="BJL31" s="446"/>
      <c r="BJM31" s="446"/>
      <c r="BJN31" s="446"/>
      <c r="BJO31" s="446"/>
      <c r="BJP31" s="446"/>
      <c r="BJQ31" s="446"/>
      <c r="BJR31" s="446"/>
      <c r="BJS31" s="446"/>
      <c r="BJT31" s="446"/>
      <c r="BJU31" s="446"/>
      <c r="BJV31" s="446"/>
      <c r="BJW31" s="446"/>
      <c r="BJX31" s="446"/>
      <c r="BJY31" s="446"/>
      <c r="BJZ31" s="446"/>
      <c r="BKA31" s="446"/>
      <c r="BKB31" s="446"/>
      <c r="BKC31" s="446"/>
      <c r="BKD31" s="446"/>
      <c r="BKE31" s="446"/>
      <c r="BKF31" s="446"/>
      <c r="BKG31" s="446"/>
      <c r="BKH31" s="446"/>
      <c r="BKI31" s="446"/>
      <c r="BKJ31" s="446"/>
      <c r="BKK31" s="446"/>
      <c r="BKL31" s="446"/>
      <c r="BKM31" s="446"/>
      <c r="BKN31" s="446"/>
      <c r="BKO31" s="446"/>
      <c r="BKP31" s="446"/>
      <c r="BKQ31" s="446"/>
      <c r="BKR31" s="446"/>
      <c r="BKS31" s="446"/>
      <c r="BKT31" s="446"/>
      <c r="BKU31" s="446"/>
      <c r="BKV31" s="446"/>
      <c r="BKW31" s="446"/>
      <c r="BKX31" s="446"/>
      <c r="BKY31" s="446"/>
      <c r="BKZ31" s="446"/>
      <c r="BLA31" s="446"/>
      <c r="BLB31" s="446"/>
      <c r="BLC31" s="446"/>
      <c r="BLD31" s="446"/>
      <c r="BLE31" s="446"/>
      <c r="BLF31" s="446"/>
      <c r="BLG31" s="446"/>
      <c r="BLH31" s="446"/>
      <c r="BLI31" s="446"/>
      <c r="BLJ31" s="446"/>
      <c r="BLK31" s="446"/>
      <c r="BLL31" s="446"/>
      <c r="BLM31" s="446"/>
      <c r="BLN31" s="446"/>
      <c r="BLO31" s="446"/>
      <c r="BLP31" s="446"/>
      <c r="BLQ31" s="446"/>
      <c r="BLR31" s="446"/>
      <c r="BLS31" s="446"/>
      <c r="BLT31" s="446"/>
      <c r="BLU31" s="446"/>
      <c r="BLV31" s="446"/>
      <c r="BLW31" s="446"/>
      <c r="BLX31" s="446"/>
      <c r="BLY31" s="446"/>
      <c r="BLZ31" s="446"/>
      <c r="BMA31" s="446"/>
      <c r="BMB31" s="446"/>
      <c r="BMC31" s="446"/>
      <c r="BMD31" s="446"/>
      <c r="BME31" s="446"/>
      <c r="BMF31" s="446"/>
      <c r="BMG31" s="446"/>
      <c r="BMH31" s="446"/>
      <c r="BMI31" s="446"/>
      <c r="BMJ31" s="446"/>
      <c r="BMK31" s="446"/>
      <c r="BML31" s="446"/>
      <c r="BMM31" s="446"/>
      <c r="BMN31" s="446"/>
      <c r="BMO31" s="446"/>
      <c r="BMP31" s="446"/>
      <c r="BMQ31" s="446"/>
      <c r="BMR31" s="446"/>
      <c r="BMS31" s="446"/>
      <c r="BMT31" s="446"/>
      <c r="BMU31" s="446"/>
      <c r="BMV31" s="446"/>
      <c r="BMW31" s="446"/>
      <c r="BMX31" s="446"/>
      <c r="BMY31" s="446"/>
      <c r="BMZ31" s="446"/>
      <c r="BNA31" s="446"/>
      <c r="BNB31" s="446"/>
      <c r="BNC31" s="446"/>
      <c r="BND31" s="446"/>
      <c r="BNE31" s="446"/>
      <c r="BNF31" s="446"/>
      <c r="BNG31" s="446"/>
      <c r="BNH31" s="446"/>
      <c r="BNI31" s="446"/>
      <c r="BNJ31" s="446"/>
      <c r="BNK31" s="446"/>
      <c r="BNL31" s="446"/>
      <c r="BNM31" s="446"/>
      <c r="BNN31" s="446"/>
      <c r="BNO31" s="446"/>
      <c r="BNP31" s="446"/>
      <c r="BNQ31" s="446"/>
      <c r="BNR31" s="446"/>
      <c r="BNS31" s="446"/>
      <c r="BNT31" s="446"/>
      <c r="BNU31" s="446"/>
      <c r="BNV31" s="446"/>
      <c r="BNW31" s="446"/>
      <c r="BNX31" s="446"/>
      <c r="BNY31" s="446"/>
      <c r="BNZ31" s="446"/>
      <c r="BOA31" s="446"/>
      <c r="BOB31" s="446"/>
      <c r="BOC31" s="446"/>
      <c r="BOD31" s="446"/>
      <c r="BOE31" s="446"/>
      <c r="BOF31" s="446"/>
      <c r="BOG31" s="446"/>
      <c r="BOH31" s="446"/>
      <c r="BOI31" s="446"/>
      <c r="BOJ31" s="446"/>
      <c r="BOK31" s="446"/>
      <c r="BOL31" s="446"/>
      <c r="BOM31" s="446"/>
      <c r="BON31" s="446"/>
      <c r="BOO31" s="446"/>
      <c r="BOP31" s="446"/>
      <c r="BOQ31" s="446"/>
      <c r="BOR31" s="446"/>
      <c r="BOS31" s="446"/>
      <c r="BOT31" s="446"/>
      <c r="BOU31" s="446"/>
      <c r="BOV31" s="446"/>
      <c r="BOW31" s="446"/>
      <c r="BOX31" s="446"/>
      <c r="BOY31" s="446"/>
      <c r="BOZ31" s="446"/>
      <c r="BPA31" s="446"/>
      <c r="BPB31" s="446"/>
      <c r="BPC31" s="446"/>
      <c r="BPD31" s="446"/>
      <c r="BPE31" s="446"/>
      <c r="BPF31" s="446"/>
      <c r="BPG31" s="446"/>
      <c r="BPH31" s="446"/>
      <c r="BPI31" s="446"/>
      <c r="BPJ31" s="446"/>
      <c r="BPK31" s="446"/>
      <c r="BPL31" s="446"/>
      <c r="BPM31" s="446"/>
      <c r="BPN31" s="446"/>
      <c r="BPO31" s="446"/>
      <c r="BPP31" s="446"/>
      <c r="BPQ31" s="446"/>
      <c r="BPR31" s="446"/>
      <c r="BPS31" s="446"/>
      <c r="BPT31" s="446"/>
      <c r="BPU31" s="446"/>
      <c r="BPV31" s="446"/>
      <c r="BPW31" s="446"/>
      <c r="BPX31" s="446"/>
      <c r="BPY31" s="446"/>
      <c r="BPZ31" s="446"/>
      <c r="BQA31" s="446"/>
      <c r="BQB31" s="446"/>
      <c r="BQC31" s="446"/>
      <c r="BQD31" s="446"/>
      <c r="BQE31" s="446"/>
      <c r="BQF31" s="446"/>
      <c r="BQG31" s="446"/>
      <c r="BQH31" s="446"/>
      <c r="BQI31" s="446"/>
      <c r="BQJ31" s="446"/>
      <c r="BQK31" s="446"/>
      <c r="BQL31" s="446"/>
      <c r="BQM31" s="446"/>
      <c r="BQN31" s="446"/>
      <c r="BQO31" s="446"/>
      <c r="BQP31" s="446"/>
      <c r="BQQ31" s="446"/>
      <c r="BQR31" s="446"/>
      <c r="BQS31" s="446"/>
      <c r="BQT31" s="446"/>
      <c r="BQU31" s="446"/>
      <c r="BQV31" s="446"/>
      <c r="BQW31" s="446"/>
      <c r="BQX31" s="446"/>
      <c r="BQY31" s="446"/>
      <c r="BQZ31" s="446"/>
      <c r="BRA31" s="446"/>
      <c r="BRB31" s="446"/>
      <c r="BRC31" s="446"/>
      <c r="BRD31" s="446"/>
      <c r="BRE31" s="446"/>
      <c r="BRF31" s="446"/>
      <c r="BRG31" s="446"/>
      <c r="BRH31" s="446"/>
      <c r="BRI31" s="446"/>
      <c r="BRJ31" s="446"/>
      <c r="BRK31" s="446"/>
      <c r="BRL31" s="446"/>
      <c r="BRM31" s="446"/>
      <c r="BRN31" s="446"/>
      <c r="BRO31" s="446"/>
      <c r="BRP31" s="446"/>
      <c r="BRQ31" s="446"/>
      <c r="BRR31" s="446"/>
      <c r="BRS31" s="446"/>
      <c r="BRT31" s="446"/>
      <c r="BRU31" s="446"/>
      <c r="BRV31" s="446"/>
      <c r="BRW31" s="446"/>
      <c r="BRX31" s="446"/>
      <c r="BRY31" s="446"/>
      <c r="BRZ31" s="446"/>
      <c r="BSA31" s="446"/>
      <c r="BSB31" s="446"/>
      <c r="BSC31" s="446"/>
      <c r="BSD31" s="446"/>
      <c r="BSE31" s="446"/>
      <c r="BSF31" s="446"/>
      <c r="BSG31" s="446"/>
      <c r="BSH31" s="446"/>
      <c r="BSI31" s="446"/>
      <c r="BSJ31" s="446"/>
      <c r="BSK31" s="446"/>
      <c r="BSL31" s="446"/>
      <c r="BSM31" s="446"/>
      <c r="BSN31" s="446"/>
      <c r="BSO31" s="446"/>
      <c r="BSP31" s="446"/>
      <c r="BSQ31" s="446"/>
      <c r="BSR31" s="446"/>
      <c r="BSS31" s="446"/>
      <c r="BST31" s="446"/>
      <c r="BSU31" s="446"/>
      <c r="BSV31" s="446"/>
      <c r="BSW31" s="446"/>
      <c r="BSX31" s="446"/>
      <c r="BSY31" s="446"/>
      <c r="BSZ31" s="446"/>
      <c r="BTA31" s="446"/>
      <c r="BTB31" s="446"/>
      <c r="BTC31" s="446"/>
      <c r="BTD31" s="446"/>
      <c r="BTE31" s="446"/>
      <c r="BTF31" s="446"/>
      <c r="BTG31" s="446"/>
      <c r="BTH31" s="446"/>
      <c r="BTI31" s="446"/>
      <c r="BTJ31" s="446"/>
      <c r="BTK31" s="446"/>
      <c r="BTL31" s="446"/>
      <c r="BTM31" s="446"/>
      <c r="BTN31" s="446"/>
      <c r="BTO31" s="446"/>
      <c r="BTP31" s="446"/>
      <c r="BTQ31" s="446"/>
      <c r="BTR31" s="446"/>
      <c r="BTS31" s="446"/>
      <c r="BTT31" s="446"/>
      <c r="BTU31" s="446"/>
      <c r="BTV31" s="446"/>
      <c r="BTW31" s="446"/>
      <c r="BTX31" s="446"/>
      <c r="BTY31" s="446"/>
      <c r="BTZ31" s="446"/>
      <c r="BUA31" s="446"/>
      <c r="BUB31" s="446"/>
      <c r="BUC31" s="446"/>
      <c r="BUD31" s="446"/>
      <c r="BUE31" s="446"/>
      <c r="BUF31" s="446"/>
      <c r="BUG31" s="446"/>
      <c r="BUH31" s="446"/>
      <c r="BUI31" s="446"/>
      <c r="BUJ31" s="446"/>
      <c r="BUK31" s="446"/>
      <c r="BUL31" s="446"/>
      <c r="BUM31" s="446"/>
      <c r="BUN31" s="446"/>
      <c r="BUO31" s="446"/>
      <c r="BUP31" s="446"/>
      <c r="BUQ31" s="446"/>
      <c r="BUR31" s="446"/>
      <c r="BUS31" s="446"/>
      <c r="BUT31" s="446"/>
      <c r="BUU31" s="446"/>
      <c r="BUV31" s="446"/>
      <c r="BUW31" s="446"/>
      <c r="BUX31" s="446"/>
      <c r="BUY31" s="446"/>
      <c r="BUZ31" s="446"/>
      <c r="BVA31" s="446"/>
      <c r="BVB31" s="446"/>
      <c r="BVC31" s="446"/>
      <c r="BVD31" s="446"/>
      <c r="BVE31" s="446"/>
      <c r="BVF31" s="446"/>
      <c r="BVG31" s="446"/>
      <c r="BVH31" s="446"/>
      <c r="BVI31" s="446"/>
      <c r="BVJ31" s="446"/>
      <c r="BVK31" s="446"/>
      <c r="BVL31" s="446"/>
      <c r="BVM31" s="446"/>
      <c r="BVN31" s="446"/>
      <c r="BVO31" s="446"/>
      <c r="BVP31" s="446"/>
      <c r="BVQ31" s="446"/>
      <c r="BVR31" s="446"/>
      <c r="BVS31" s="446"/>
      <c r="BVT31" s="446"/>
      <c r="BVU31" s="446"/>
      <c r="BVV31" s="446"/>
      <c r="BVW31" s="446"/>
      <c r="BVX31" s="446"/>
      <c r="BVY31" s="446"/>
      <c r="BVZ31" s="446"/>
      <c r="BWA31" s="446"/>
      <c r="BWB31" s="446"/>
      <c r="BWC31" s="446"/>
      <c r="BWD31" s="446"/>
      <c r="BWE31" s="446"/>
      <c r="BWF31" s="446"/>
      <c r="BWG31" s="446"/>
      <c r="BWH31" s="446"/>
      <c r="BWI31" s="446"/>
      <c r="BWJ31" s="446"/>
      <c r="BWK31" s="446"/>
      <c r="BWL31" s="446"/>
      <c r="BWM31" s="446"/>
      <c r="BWN31" s="446"/>
      <c r="BWO31" s="446"/>
      <c r="BWP31" s="446"/>
      <c r="BWQ31" s="446"/>
      <c r="BWR31" s="446"/>
      <c r="BWS31" s="446"/>
      <c r="BWT31" s="446"/>
      <c r="BWU31" s="446"/>
      <c r="BWV31" s="446"/>
      <c r="BWW31" s="446"/>
      <c r="BWX31" s="446"/>
      <c r="BWY31" s="446"/>
      <c r="BWZ31" s="446"/>
      <c r="BXA31" s="446"/>
      <c r="BXB31" s="446"/>
      <c r="BXC31" s="446"/>
      <c r="BXD31" s="446"/>
      <c r="BXE31" s="446"/>
      <c r="BXF31" s="446"/>
      <c r="BXG31" s="446"/>
      <c r="BXH31" s="446"/>
      <c r="BXI31" s="446"/>
      <c r="BXJ31" s="446"/>
      <c r="BXK31" s="446"/>
      <c r="BXL31" s="446"/>
      <c r="BXM31" s="446"/>
      <c r="BXN31" s="446"/>
      <c r="BXO31" s="446"/>
      <c r="BXP31" s="446"/>
      <c r="BXQ31" s="446"/>
      <c r="BXR31" s="446"/>
      <c r="BXS31" s="446"/>
      <c r="BXT31" s="446"/>
      <c r="BXU31" s="446"/>
      <c r="BXV31" s="446"/>
      <c r="BXW31" s="446"/>
      <c r="BXX31" s="446"/>
      <c r="BXY31" s="446"/>
      <c r="BXZ31" s="446"/>
      <c r="BYA31" s="446"/>
      <c r="BYB31" s="446"/>
      <c r="BYC31" s="446"/>
      <c r="BYD31" s="446"/>
      <c r="BYE31" s="446"/>
      <c r="BYF31" s="446"/>
      <c r="BYG31" s="446"/>
      <c r="BYH31" s="446"/>
      <c r="BYI31" s="446"/>
      <c r="BYJ31" s="446"/>
      <c r="BYK31" s="446"/>
      <c r="BYL31" s="446"/>
      <c r="BYM31" s="446"/>
      <c r="BYN31" s="446"/>
      <c r="BYO31" s="446"/>
      <c r="BYP31" s="446"/>
      <c r="BYQ31" s="446"/>
      <c r="BYR31" s="446"/>
      <c r="BYS31" s="446"/>
      <c r="BYT31" s="446"/>
      <c r="BYU31" s="446"/>
      <c r="BYV31" s="446"/>
      <c r="BYW31" s="446"/>
      <c r="BYX31" s="446"/>
      <c r="BYY31" s="446"/>
      <c r="BYZ31" s="446"/>
      <c r="BZA31" s="446"/>
      <c r="BZB31" s="446"/>
      <c r="BZC31" s="446"/>
      <c r="BZD31" s="446"/>
      <c r="BZE31" s="446"/>
      <c r="BZF31" s="446"/>
      <c r="BZG31" s="446"/>
      <c r="BZH31" s="446"/>
      <c r="BZI31" s="446"/>
      <c r="BZJ31" s="446"/>
      <c r="BZK31" s="446"/>
      <c r="BZL31" s="446"/>
      <c r="BZM31" s="446"/>
      <c r="BZN31" s="446"/>
      <c r="BZO31" s="446"/>
      <c r="BZP31" s="446"/>
      <c r="BZQ31" s="446"/>
      <c r="BZR31" s="446"/>
      <c r="BZS31" s="446"/>
      <c r="BZT31" s="446"/>
      <c r="BZU31" s="446"/>
      <c r="BZV31" s="446"/>
      <c r="BZW31" s="446"/>
      <c r="BZX31" s="446"/>
      <c r="BZY31" s="446"/>
      <c r="BZZ31" s="446"/>
      <c r="CAA31" s="446"/>
      <c r="CAB31" s="446"/>
      <c r="CAC31" s="446"/>
      <c r="CAD31" s="446"/>
      <c r="CAE31" s="446"/>
      <c r="CAF31" s="446"/>
      <c r="CAG31" s="446"/>
      <c r="CAH31" s="446"/>
      <c r="CAI31" s="446"/>
      <c r="CAJ31" s="446"/>
      <c r="CAK31" s="446"/>
      <c r="CAL31" s="446"/>
      <c r="CAM31" s="446"/>
      <c r="CAN31" s="446"/>
      <c r="CAO31" s="446"/>
      <c r="CAP31" s="446"/>
      <c r="CAQ31" s="446"/>
      <c r="CAR31" s="446"/>
      <c r="CAS31" s="446"/>
      <c r="CAT31" s="446"/>
      <c r="CAU31" s="446"/>
      <c r="CAV31" s="446"/>
      <c r="CAW31" s="446"/>
      <c r="CAX31" s="446"/>
      <c r="CAY31" s="446"/>
      <c r="CAZ31" s="446"/>
      <c r="CBA31" s="446"/>
      <c r="CBB31" s="446"/>
      <c r="CBC31" s="446"/>
      <c r="CBD31" s="446"/>
      <c r="CBE31" s="446"/>
      <c r="CBF31" s="446"/>
      <c r="CBG31" s="446"/>
      <c r="CBH31" s="446"/>
      <c r="CBI31" s="446"/>
      <c r="CBJ31" s="446"/>
      <c r="CBK31" s="446"/>
      <c r="CBL31" s="446"/>
      <c r="CBM31" s="446"/>
      <c r="CBN31" s="446"/>
      <c r="CBO31" s="446"/>
      <c r="CBP31" s="446"/>
      <c r="CBQ31" s="446"/>
      <c r="CBR31" s="446"/>
      <c r="CBS31" s="446"/>
      <c r="CBT31" s="446"/>
      <c r="CBU31" s="446"/>
      <c r="CBV31" s="446"/>
      <c r="CBW31" s="446"/>
      <c r="CBX31" s="446"/>
      <c r="CBY31" s="446"/>
      <c r="CBZ31" s="446"/>
      <c r="CCA31" s="446"/>
      <c r="CCB31" s="446"/>
      <c r="CCC31" s="446"/>
      <c r="CCD31" s="446"/>
      <c r="CCE31" s="446"/>
      <c r="CCF31" s="446"/>
      <c r="CCG31" s="446"/>
      <c r="CCH31" s="446"/>
      <c r="CCI31" s="446"/>
      <c r="CCJ31" s="446"/>
      <c r="CCK31" s="446"/>
      <c r="CCL31" s="446"/>
      <c r="CCM31" s="446"/>
      <c r="CCN31" s="446"/>
      <c r="CCO31" s="446"/>
      <c r="CCP31" s="446"/>
      <c r="CCQ31" s="446"/>
      <c r="CCR31" s="446"/>
      <c r="CCS31" s="446"/>
      <c r="CCT31" s="446"/>
      <c r="CCU31" s="446"/>
      <c r="CCV31" s="446"/>
      <c r="CCW31" s="446"/>
      <c r="CCX31" s="446"/>
      <c r="CCY31" s="446"/>
      <c r="CCZ31" s="446"/>
      <c r="CDA31" s="446"/>
      <c r="CDB31" s="446"/>
      <c r="CDC31" s="446"/>
      <c r="CDD31" s="446"/>
      <c r="CDE31" s="446"/>
      <c r="CDF31" s="446"/>
      <c r="CDG31" s="446"/>
      <c r="CDH31" s="446"/>
      <c r="CDI31" s="446"/>
      <c r="CDJ31" s="446"/>
      <c r="CDK31" s="446"/>
      <c r="CDL31" s="446"/>
      <c r="CDM31" s="446"/>
      <c r="CDN31" s="446"/>
      <c r="CDO31" s="446"/>
      <c r="CDP31" s="446"/>
      <c r="CDQ31" s="446"/>
      <c r="CDR31" s="446"/>
      <c r="CDS31" s="446"/>
      <c r="CDT31" s="446"/>
      <c r="CDU31" s="446"/>
      <c r="CDV31" s="446"/>
      <c r="CDW31" s="446"/>
      <c r="CDX31" s="446"/>
      <c r="CDY31" s="446"/>
      <c r="CDZ31" s="446"/>
      <c r="CEA31" s="446"/>
      <c r="CEB31" s="446"/>
      <c r="CEC31" s="446"/>
      <c r="CED31" s="446"/>
      <c r="CEE31" s="446"/>
      <c r="CEF31" s="446"/>
      <c r="CEG31" s="446"/>
      <c r="CEH31" s="446"/>
      <c r="CEI31" s="446"/>
      <c r="CEJ31" s="446"/>
      <c r="CEK31" s="446"/>
      <c r="CEL31" s="446"/>
      <c r="CEM31" s="446"/>
      <c r="CEN31" s="446"/>
      <c r="CEO31" s="446"/>
      <c r="CEP31" s="446"/>
      <c r="CEQ31" s="446"/>
      <c r="CER31" s="446"/>
      <c r="CES31" s="446"/>
      <c r="CET31" s="446"/>
      <c r="CEU31" s="446"/>
      <c r="CEV31" s="446"/>
      <c r="CEW31" s="446"/>
      <c r="CEX31" s="446"/>
      <c r="CEY31" s="446"/>
      <c r="CEZ31" s="446"/>
      <c r="CFA31" s="446"/>
      <c r="CFB31" s="446"/>
      <c r="CFC31" s="446"/>
      <c r="CFD31" s="446"/>
      <c r="CFE31" s="446"/>
      <c r="CFF31" s="446"/>
      <c r="CFG31" s="446"/>
      <c r="CFH31" s="446"/>
      <c r="CFI31" s="446"/>
      <c r="CFJ31" s="446"/>
      <c r="CFK31" s="446"/>
      <c r="CFL31" s="446"/>
      <c r="CFM31" s="446"/>
      <c r="CFN31" s="446"/>
      <c r="CFO31" s="446"/>
      <c r="CFP31" s="446"/>
      <c r="CFQ31" s="446"/>
      <c r="CFR31" s="446"/>
      <c r="CFS31" s="446"/>
      <c r="CFT31" s="446"/>
      <c r="CFU31" s="446"/>
      <c r="CFV31" s="446"/>
      <c r="CFW31" s="446"/>
      <c r="CFX31" s="446"/>
      <c r="CFY31" s="446"/>
      <c r="CFZ31" s="446"/>
      <c r="CGA31" s="446"/>
      <c r="CGB31" s="446"/>
      <c r="CGC31" s="446"/>
      <c r="CGD31" s="446"/>
      <c r="CGE31" s="446"/>
      <c r="CGF31" s="446"/>
      <c r="CGG31" s="446"/>
      <c r="CGH31" s="446"/>
      <c r="CGI31" s="446"/>
      <c r="CGJ31" s="446"/>
      <c r="CGK31" s="446"/>
      <c r="CGL31" s="446"/>
      <c r="CGM31" s="446"/>
      <c r="CGN31" s="446"/>
      <c r="CGO31" s="446"/>
      <c r="CGP31" s="446"/>
      <c r="CGQ31" s="446"/>
      <c r="CGR31" s="446"/>
      <c r="CGS31" s="446"/>
      <c r="CGT31" s="446"/>
      <c r="CGU31" s="446"/>
      <c r="CGV31" s="446"/>
      <c r="CGW31" s="446"/>
      <c r="CGX31" s="446"/>
      <c r="CGY31" s="446"/>
      <c r="CGZ31" s="446"/>
      <c r="CHA31" s="446"/>
      <c r="CHB31" s="446"/>
      <c r="CHC31" s="446"/>
      <c r="CHD31" s="446"/>
      <c r="CHE31" s="446"/>
      <c r="CHF31" s="446"/>
      <c r="CHG31" s="446"/>
      <c r="CHH31" s="446"/>
      <c r="CHI31" s="446"/>
      <c r="CHJ31" s="446"/>
      <c r="CHK31" s="446"/>
      <c r="CHL31" s="446"/>
      <c r="CHM31" s="446"/>
      <c r="CHN31" s="446"/>
      <c r="CHO31" s="446"/>
      <c r="CHP31" s="446"/>
      <c r="CHQ31" s="446"/>
      <c r="CHR31" s="446"/>
      <c r="CHS31" s="446"/>
      <c r="CHT31" s="446"/>
      <c r="CHU31" s="446"/>
      <c r="CHV31" s="446"/>
      <c r="CHW31" s="446"/>
      <c r="CHX31" s="446"/>
      <c r="CHY31" s="446"/>
      <c r="CHZ31" s="446"/>
      <c r="CIA31" s="446"/>
      <c r="CIB31" s="446"/>
      <c r="CIC31" s="446"/>
      <c r="CID31" s="446"/>
      <c r="CIE31" s="446"/>
      <c r="CIF31" s="446"/>
      <c r="CIG31" s="446"/>
      <c r="CIH31" s="446"/>
      <c r="CII31" s="446"/>
      <c r="CIJ31" s="446"/>
      <c r="CIK31" s="446"/>
      <c r="CIL31" s="446"/>
      <c r="CIM31" s="446"/>
      <c r="CIN31" s="446"/>
      <c r="CIO31" s="446"/>
      <c r="CIP31" s="446"/>
      <c r="CIQ31" s="446"/>
      <c r="CIR31" s="446"/>
      <c r="CIS31" s="446"/>
      <c r="CIT31" s="446"/>
      <c r="CIU31" s="446"/>
      <c r="CIV31" s="446"/>
      <c r="CIW31" s="446"/>
      <c r="CIX31" s="446"/>
      <c r="CIY31" s="446"/>
      <c r="CIZ31" s="446"/>
      <c r="CJA31" s="446"/>
      <c r="CJB31" s="446"/>
      <c r="CJC31" s="446"/>
      <c r="CJD31" s="446"/>
      <c r="CJE31" s="446"/>
      <c r="CJF31" s="446"/>
      <c r="CJG31" s="446"/>
      <c r="CJH31" s="446"/>
      <c r="CJI31" s="446"/>
      <c r="CJJ31" s="446"/>
      <c r="CJK31" s="446"/>
      <c r="CJL31" s="446"/>
      <c r="CJM31" s="446"/>
      <c r="CJN31" s="446"/>
      <c r="CJO31" s="446"/>
      <c r="CJP31" s="446"/>
      <c r="CJQ31" s="446"/>
      <c r="CJR31" s="446"/>
      <c r="CJS31" s="446"/>
      <c r="CJT31" s="446"/>
      <c r="CJU31" s="446"/>
      <c r="CJV31" s="446"/>
      <c r="CJW31" s="446"/>
      <c r="CJX31" s="446"/>
      <c r="CJY31" s="446"/>
      <c r="CJZ31" s="446"/>
      <c r="CKA31" s="446"/>
      <c r="CKB31" s="446"/>
      <c r="CKC31" s="446"/>
      <c r="CKD31" s="446"/>
      <c r="CKE31" s="446"/>
      <c r="CKF31" s="446"/>
      <c r="CKG31" s="446"/>
      <c r="CKH31" s="446"/>
      <c r="CKI31" s="446"/>
      <c r="CKJ31" s="446"/>
      <c r="CKK31" s="446"/>
      <c r="CKL31" s="446"/>
      <c r="CKM31" s="446"/>
      <c r="CKN31" s="446"/>
      <c r="CKO31" s="446"/>
      <c r="CKP31" s="446"/>
      <c r="CKQ31" s="446"/>
      <c r="CKR31" s="446"/>
      <c r="CKS31" s="446"/>
      <c r="CKT31" s="446"/>
      <c r="CKU31" s="446"/>
      <c r="CKV31" s="446"/>
      <c r="CKW31" s="446"/>
      <c r="CKX31" s="446"/>
      <c r="CKY31" s="446"/>
      <c r="CKZ31" s="446"/>
      <c r="CLA31" s="446"/>
      <c r="CLB31" s="446"/>
      <c r="CLC31" s="446"/>
      <c r="CLD31" s="446"/>
      <c r="CLE31" s="446"/>
      <c r="CLF31" s="446"/>
      <c r="CLG31" s="446"/>
      <c r="CLH31" s="446"/>
      <c r="CLI31" s="446"/>
      <c r="CLJ31" s="446"/>
      <c r="CLK31" s="446"/>
      <c r="CLL31" s="446"/>
      <c r="CLM31" s="446"/>
      <c r="CLN31" s="446"/>
      <c r="CLO31" s="446"/>
      <c r="CLP31" s="446"/>
      <c r="CLQ31" s="446"/>
      <c r="CLR31" s="446"/>
      <c r="CLS31" s="446"/>
      <c r="CLT31" s="446"/>
      <c r="CLU31" s="446"/>
      <c r="CLV31" s="446"/>
      <c r="CLW31" s="446"/>
      <c r="CLX31" s="446"/>
      <c r="CLY31" s="446"/>
      <c r="CLZ31" s="446"/>
      <c r="CMA31" s="446"/>
      <c r="CMB31" s="446"/>
      <c r="CMC31" s="446"/>
      <c r="CMD31" s="446"/>
      <c r="CME31" s="446"/>
      <c r="CMF31" s="446"/>
      <c r="CMG31" s="446"/>
      <c r="CMH31" s="446"/>
      <c r="CMI31" s="446"/>
      <c r="CMJ31" s="446"/>
      <c r="CMK31" s="446"/>
      <c r="CML31" s="446"/>
      <c r="CMM31" s="446"/>
      <c r="CMN31" s="446"/>
      <c r="CMO31" s="446"/>
      <c r="CMP31" s="446"/>
      <c r="CMQ31" s="446"/>
      <c r="CMR31" s="446"/>
      <c r="CMS31" s="446"/>
      <c r="CMT31" s="446"/>
      <c r="CMU31" s="446"/>
      <c r="CMV31" s="446"/>
      <c r="CMW31" s="446"/>
      <c r="CMX31" s="446"/>
      <c r="CMY31" s="446"/>
      <c r="CMZ31" s="446"/>
      <c r="CNA31" s="446"/>
      <c r="CNB31" s="446"/>
      <c r="CNC31" s="446"/>
      <c r="CND31" s="446"/>
      <c r="CNE31" s="446"/>
      <c r="CNF31" s="446"/>
      <c r="CNG31" s="446"/>
      <c r="CNH31" s="446"/>
      <c r="CNI31" s="446"/>
      <c r="CNJ31" s="446"/>
      <c r="CNK31" s="446"/>
      <c r="CNL31" s="446"/>
      <c r="CNM31" s="446"/>
      <c r="CNN31" s="446"/>
      <c r="CNO31" s="446"/>
      <c r="CNP31" s="446"/>
      <c r="CNQ31" s="446"/>
      <c r="CNR31" s="446"/>
      <c r="CNS31" s="446"/>
      <c r="CNT31" s="446"/>
      <c r="CNU31" s="446"/>
      <c r="CNV31" s="446"/>
      <c r="CNW31" s="446"/>
      <c r="CNX31" s="446"/>
      <c r="CNY31" s="446"/>
      <c r="CNZ31" s="446"/>
      <c r="COA31" s="446"/>
      <c r="COB31" s="446"/>
      <c r="COC31" s="446"/>
      <c r="COD31" s="446"/>
      <c r="COE31" s="446"/>
      <c r="COF31" s="446"/>
      <c r="COG31" s="446"/>
      <c r="COH31" s="446"/>
      <c r="COI31" s="446"/>
      <c r="COJ31" s="446"/>
      <c r="COK31" s="446"/>
      <c r="COL31" s="446"/>
      <c r="COM31" s="446"/>
      <c r="CON31" s="446"/>
      <c r="COO31" s="446"/>
      <c r="COP31" s="446"/>
      <c r="COQ31" s="446"/>
      <c r="COR31" s="446"/>
      <c r="COS31" s="446"/>
      <c r="COT31" s="446"/>
      <c r="COU31" s="446"/>
      <c r="COV31" s="446"/>
      <c r="COW31" s="446"/>
      <c r="COX31" s="446"/>
      <c r="COY31" s="446"/>
      <c r="COZ31" s="446"/>
      <c r="CPA31" s="446"/>
      <c r="CPB31" s="446"/>
      <c r="CPC31" s="446"/>
      <c r="CPD31" s="446"/>
      <c r="CPE31" s="446"/>
      <c r="CPF31" s="446"/>
      <c r="CPG31" s="446"/>
      <c r="CPH31" s="446"/>
      <c r="CPI31" s="446"/>
      <c r="CPJ31" s="446"/>
      <c r="CPK31" s="446"/>
      <c r="CPL31" s="446"/>
      <c r="CPM31" s="446"/>
      <c r="CPN31" s="446"/>
      <c r="CPO31" s="446"/>
      <c r="CPP31" s="446"/>
      <c r="CPQ31" s="446"/>
      <c r="CPR31" s="446"/>
      <c r="CPS31" s="446"/>
      <c r="CPT31" s="446"/>
      <c r="CPU31" s="446"/>
      <c r="CPV31" s="446"/>
      <c r="CPW31" s="446"/>
      <c r="CPX31" s="446"/>
      <c r="CPY31" s="446"/>
      <c r="CPZ31" s="446"/>
      <c r="CQA31" s="446"/>
      <c r="CQB31" s="446"/>
      <c r="CQC31" s="446"/>
      <c r="CQD31" s="446"/>
      <c r="CQE31" s="446"/>
      <c r="CQF31" s="446"/>
      <c r="CQG31" s="446"/>
      <c r="CQH31" s="446"/>
      <c r="CQI31" s="446"/>
      <c r="CQJ31" s="446"/>
      <c r="CQK31" s="446"/>
      <c r="CQL31" s="446"/>
      <c r="CQM31" s="446"/>
      <c r="CQN31" s="446"/>
      <c r="CQO31" s="446"/>
      <c r="CQP31" s="446"/>
      <c r="CQQ31" s="446"/>
      <c r="CQR31" s="446"/>
      <c r="CQS31" s="446"/>
      <c r="CQT31" s="446"/>
      <c r="CQU31" s="446"/>
      <c r="CQV31" s="446"/>
      <c r="CQW31" s="446"/>
      <c r="CQX31" s="446"/>
      <c r="CQY31" s="446"/>
      <c r="CQZ31" s="446"/>
      <c r="CRA31" s="446"/>
      <c r="CRB31" s="446"/>
      <c r="CRC31" s="446"/>
      <c r="CRD31" s="446"/>
      <c r="CRE31" s="446"/>
      <c r="CRF31" s="446"/>
      <c r="CRG31" s="446"/>
      <c r="CRH31" s="446"/>
      <c r="CRI31" s="446"/>
      <c r="CRJ31" s="446"/>
      <c r="CRK31" s="446"/>
      <c r="CRL31" s="446"/>
      <c r="CRM31" s="446"/>
      <c r="CRN31" s="446"/>
      <c r="CRO31" s="446"/>
      <c r="CRP31" s="446"/>
      <c r="CRQ31" s="446"/>
      <c r="CRR31" s="446"/>
      <c r="CRS31" s="446"/>
      <c r="CRT31" s="446"/>
      <c r="CRU31" s="446"/>
      <c r="CRV31" s="446"/>
      <c r="CRW31" s="446"/>
      <c r="CRX31" s="446"/>
      <c r="CRY31" s="446"/>
      <c r="CRZ31" s="446"/>
      <c r="CSA31" s="446"/>
      <c r="CSB31" s="446"/>
      <c r="CSC31" s="446"/>
      <c r="CSD31" s="446"/>
      <c r="CSE31" s="446"/>
      <c r="CSF31" s="446"/>
      <c r="CSG31" s="446"/>
      <c r="CSH31" s="446"/>
      <c r="CSI31" s="446"/>
      <c r="CSJ31" s="446"/>
      <c r="CSK31" s="446"/>
      <c r="CSL31" s="446"/>
      <c r="CSM31" s="446"/>
      <c r="CSN31" s="446"/>
      <c r="CSO31" s="446"/>
      <c r="CSP31" s="446"/>
      <c r="CSQ31" s="446"/>
      <c r="CSR31" s="446"/>
      <c r="CSS31" s="446"/>
      <c r="CST31" s="446"/>
      <c r="CSU31" s="446"/>
      <c r="CSV31" s="446"/>
      <c r="CSW31" s="446"/>
      <c r="CSX31" s="446"/>
      <c r="CSY31" s="446"/>
      <c r="CSZ31" s="446"/>
      <c r="CTA31" s="446"/>
      <c r="CTB31" s="446"/>
      <c r="CTC31" s="446"/>
      <c r="CTD31" s="446"/>
      <c r="CTE31" s="446"/>
      <c r="CTF31" s="446"/>
      <c r="CTG31" s="446"/>
      <c r="CTH31" s="446"/>
      <c r="CTI31" s="446"/>
      <c r="CTJ31" s="446"/>
      <c r="CTK31" s="446"/>
      <c r="CTL31" s="446"/>
      <c r="CTM31" s="446"/>
      <c r="CTN31" s="446"/>
      <c r="CTO31" s="446"/>
      <c r="CTP31" s="446"/>
      <c r="CTQ31" s="446"/>
      <c r="CTR31" s="446"/>
      <c r="CTS31" s="446"/>
      <c r="CTT31" s="446"/>
      <c r="CTU31" s="446"/>
      <c r="CTV31" s="446"/>
      <c r="CTW31" s="446"/>
      <c r="CTX31" s="446"/>
      <c r="CTY31" s="446"/>
      <c r="CTZ31" s="446"/>
      <c r="CUA31" s="446"/>
      <c r="CUB31" s="446"/>
      <c r="CUC31" s="446"/>
      <c r="CUD31" s="446"/>
      <c r="CUE31" s="446"/>
      <c r="CUF31" s="446"/>
      <c r="CUG31" s="446"/>
      <c r="CUH31" s="446"/>
      <c r="CUI31" s="446"/>
      <c r="CUJ31" s="446"/>
      <c r="CUK31" s="446"/>
      <c r="CUL31" s="446"/>
      <c r="CUM31" s="446"/>
      <c r="CUN31" s="446"/>
      <c r="CUO31" s="446"/>
      <c r="CUP31" s="446"/>
      <c r="CUQ31" s="446"/>
      <c r="CUR31" s="446"/>
      <c r="CUS31" s="446"/>
      <c r="CUT31" s="446"/>
      <c r="CUU31" s="446"/>
      <c r="CUV31" s="446"/>
      <c r="CUW31" s="446"/>
      <c r="CUX31" s="446"/>
      <c r="CUY31" s="446"/>
      <c r="CUZ31" s="446"/>
      <c r="CVA31" s="446"/>
      <c r="CVB31" s="446"/>
      <c r="CVC31" s="446"/>
      <c r="CVD31" s="446"/>
      <c r="CVE31" s="446"/>
      <c r="CVF31" s="446"/>
      <c r="CVG31" s="446"/>
      <c r="CVH31" s="446"/>
      <c r="CVI31" s="446"/>
      <c r="CVJ31" s="446"/>
      <c r="CVK31" s="446"/>
      <c r="CVL31" s="446"/>
      <c r="CVM31" s="446"/>
      <c r="CVN31" s="446"/>
      <c r="CVO31" s="446"/>
      <c r="CVP31" s="446"/>
      <c r="CVQ31" s="446"/>
      <c r="CVR31" s="446"/>
      <c r="CVS31" s="446"/>
      <c r="CVT31" s="446"/>
      <c r="CVU31" s="446"/>
      <c r="CVV31" s="446"/>
      <c r="CVW31" s="446"/>
      <c r="CVX31" s="446"/>
      <c r="CVY31" s="446"/>
      <c r="CVZ31" s="446"/>
      <c r="CWA31" s="446"/>
      <c r="CWB31" s="446"/>
      <c r="CWC31" s="446"/>
      <c r="CWD31" s="446"/>
      <c r="CWE31" s="446"/>
      <c r="CWF31" s="446"/>
      <c r="CWG31" s="446"/>
      <c r="CWH31" s="446"/>
      <c r="CWI31" s="446"/>
      <c r="CWJ31" s="446"/>
      <c r="CWK31" s="446"/>
      <c r="CWL31" s="446"/>
      <c r="CWM31" s="446"/>
      <c r="CWN31" s="446"/>
      <c r="CWO31" s="446"/>
      <c r="CWP31" s="446"/>
      <c r="CWQ31" s="446"/>
      <c r="CWR31" s="446"/>
      <c r="CWS31" s="446"/>
      <c r="CWT31" s="446"/>
      <c r="CWU31" s="446"/>
      <c r="CWV31" s="446"/>
      <c r="CWW31" s="446"/>
      <c r="CWX31" s="446"/>
      <c r="CWY31" s="446"/>
      <c r="CWZ31" s="446"/>
      <c r="CXA31" s="446"/>
      <c r="CXB31" s="446"/>
      <c r="CXC31" s="446"/>
      <c r="CXD31" s="446"/>
      <c r="CXE31" s="446"/>
      <c r="CXF31" s="446"/>
      <c r="CXG31" s="446"/>
      <c r="CXH31" s="446"/>
      <c r="CXI31" s="446"/>
      <c r="CXJ31" s="446"/>
      <c r="CXK31" s="446"/>
      <c r="CXL31" s="446"/>
      <c r="CXM31" s="446"/>
      <c r="CXN31" s="446"/>
      <c r="CXO31" s="446"/>
      <c r="CXP31" s="446"/>
      <c r="CXQ31" s="446"/>
      <c r="CXR31" s="446"/>
      <c r="CXS31" s="446"/>
      <c r="CXT31" s="446"/>
      <c r="CXU31" s="446"/>
      <c r="CXV31" s="446"/>
      <c r="CXW31" s="446"/>
      <c r="CXX31" s="446"/>
      <c r="CXY31" s="446"/>
      <c r="CXZ31" s="446"/>
      <c r="CYA31" s="446"/>
      <c r="CYB31" s="446"/>
      <c r="CYC31" s="446"/>
      <c r="CYD31" s="446"/>
      <c r="CYE31" s="446"/>
      <c r="CYF31" s="446"/>
      <c r="CYG31" s="446"/>
      <c r="CYH31" s="446"/>
      <c r="CYI31" s="446"/>
      <c r="CYJ31" s="446"/>
      <c r="CYK31" s="446"/>
      <c r="CYL31" s="446"/>
      <c r="CYM31" s="446"/>
      <c r="CYN31" s="446"/>
      <c r="CYO31" s="446"/>
      <c r="CYP31" s="446"/>
      <c r="CYQ31" s="446"/>
      <c r="CYR31" s="446"/>
      <c r="CYS31" s="446"/>
      <c r="CYT31" s="446"/>
      <c r="CYU31" s="446"/>
      <c r="CYV31" s="446"/>
      <c r="CYW31" s="446"/>
      <c r="CYX31" s="446"/>
      <c r="CYY31" s="446"/>
      <c r="CYZ31" s="446"/>
      <c r="CZA31" s="446"/>
      <c r="CZB31" s="446"/>
      <c r="CZC31" s="446"/>
      <c r="CZD31" s="446"/>
      <c r="CZE31" s="446"/>
      <c r="CZF31" s="446"/>
      <c r="CZG31" s="446"/>
      <c r="CZH31" s="446"/>
      <c r="CZI31" s="446"/>
      <c r="CZJ31" s="446"/>
      <c r="CZK31" s="446"/>
      <c r="CZL31" s="446"/>
      <c r="CZM31" s="446"/>
      <c r="CZN31" s="446"/>
      <c r="CZO31" s="446"/>
      <c r="CZP31" s="446"/>
      <c r="CZQ31" s="446"/>
      <c r="CZR31" s="446"/>
      <c r="CZS31" s="446"/>
      <c r="CZT31" s="446"/>
      <c r="CZU31" s="446"/>
      <c r="CZV31" s="446"/>
      <c r="CZW31" s="446"/>
      <c r="CZX31" s="446"/>
      <c r="CZY31" s="446"/>
      <c r="CZZ31" s="446"/>
      <c r="DAA31" s="446"/>
      <c r="DAB31" s="446"/>
      <c r="DAC31" s="446"/>
      <c r="DAD31" s="446"/>
      <c r="DAE31" s="446"/>
      <c r="DAF31" s="446"/>
      <c r="DAG31" s="446"/>
      <c r="DAH31" s="446"/>
      <c r="DAI31" s="446"/>
      <c r="DAJ31" s="446"/>
      <c r="DAK31" s="446"/>
      <c r="DAL31" s="446"/>
      <c r="DAM31" s="446"/>
      <c r="DAN31" s="446"/>
      <c r="DAO31" s="446"/>
      <c r="DAP31" s="446"/>
      <c r="DAQ31" s="446"/>
      <c r="DAR31" s="446"/>
      <c r="DAS31" s="446"/>
      <c r="DAT31" s="446"/>
      <c r="DAU31" s="446"/>
      <c r="DAV31" s="446"/>
      <c r="DAW31" s="446"/>
      <c r="DAX31" s="446"/>
      <c r="DAY31" s="446"/>
      <c r="DAZ31" s="446"/>
      <c r="DBA31" s="446"/>
      <c r="DBB31" s="446"/>
      <c r="DBC31" s="446"/>
      <c r="DBD31" s="446"/>
      <c r="DBE31" s="446"/>
      <c r="DBF31" s="446"/>
      <c r="DBG31" s="446"/>
      <c r="DBH31" s="446"/>
      <c r="DBI31" s="446"/>
      <c r="DBJ31" s="446"/>
      <c r="DBK31" s="446"/>
      <c r="DBL31" s="446"/>
      <c r="DBM31" s="446"/>
      <c r="DBN31" s="446"/>
      <c r="DBO31" s="446"/>
      <c r="DBP31" s="446"/>
      <c r="DBQ31" s="446"/>
      <c r="DBR31" s="446"/>
      <c r="DBS31" s="446"/>
      <c r="DBT31" s="446"/>
      <c r="DBU31" s="446"/>
      <c r="DBV31" s="446"/>
      <c r="DBW31" s="446"/>
      <c r="DBX31" s="446"/>
      <c r="DBY31" s="446"/>
      <c r="DBZ31" s="446"/>
      <c r="DCA31" s="446"/>
      <c r="DCB31" s="446"/>
      <c r="DCC31" s="446"/>
      <c r="DCD31" s="446"/>
      <c r="DCE31" s="446"/>
      <c r="DCF31" s="446"/>
      <c r="DCG31" s="446"/>
      <c r="DCH31" s="446"/>
      <c r="DCI31" s="446"/>
      <c r="DCJ31" s="446"/>
      <c r="DCK31" s="446"/>
      <c r="DCL31" s="446"/>
      <c r="DCM31" s="446"/>
      <c r="DCN31" s="446"/>
      <c r="DCO31" s="446"/>
      <c r="DCP31" s="446"/>
      <c r="DCQ31" s="446"/>
      <c r="DCR31" s="446"/>
      <c r="DCS31" s="446"/>
      <c r="DCT31" s="446"/>
      <c r="DCU31" s="446"/>
      <c r="DCV31" s="446"/>
      <c r="DCW31" s="446"/>
      <c r="DCX31" s="446"/>
      <c r="DCY31" s="446"/>
      <c r="DCZ31" s="446"/>
      <c r="DDA31" s="446"/>
      <c r="DDB31" s="446"/>
      <c r="DDC31" s="446"/>
      <c r="DDD31" s="446"/>
      <c r="DDE31" s="446"/>
      <c r="DDF31" s="446"/>
      <c r="DDG31" s="446"/>
      <c r="DDH31" s="446"/>
      <c r="DDI31" s="446"/>
      <c r="DDJ31" s="446"/>
      <c r="DDK31" s="446"/>
      <c r="DDL31" s="446"/>
      <c r="DDM31" s="446"/>
      <c r="DDN31" s="446"/>
      <c r="DDO31" s="446"/>
      <c r="DDP31" s="446"/>
      <c r="DDQ31" s="446"/>
      <c r="DDR31" s="446"/>
      <c r="DDS31" s="446"/>
      <c r="DDT31" s="446"/>
      <c r="DDU31" s="446"/>
      <c r="DDV31" s="446"/>
      <c r="DDW31" s="446"/>
      <c r="DDX31" s="446"/>
      <c r="DDY31" s="446"/>
      <c r="DDZ31" s="446"/>
      <c r="DEA31" s="446"/>
      <c r="DEB31" s="446"/>
      <c r="DEC31" s="446"/>
      <c r="DED31" s="446"/>
      <c r="DEE31" s="446"/>
      <c r="DEF31" s="446"/>
      <c r="DEG31" s="446"/>
      <c r="DEH31" s="446"/>
      <c r="DEI31" s="446"/>
      <c r="DEJ31" s="446"/>
      <c r="DEK31" s="446"/>
      <c r="DEL31" s="446"/>
      <c r="DEM31" s="446"/>
      <c r="DEN31" s="446"/>
      <c r="DEO31" s="446"/>
      <c r="DEP31" s="446"/>
      <c r="DEQ31" s="446"/>
      <c r="DER31" s="446"/>
      <c r="DES31" s="446"/>
      <c r="DET31" s="446"/>
      <c r="DEU31" s="446"/>
      <c r="DEV31" s="446"/>
      <c r="DEW31" s="446"/>
      <c r="DEX31" s="446"/>
      <c r="DEY31" s="446"/>
      <c r="DEZ31" s="446"/>
      <c r="DFA31" s="446"/>
      <c r="DFB31" s="446"/>
      <c r="DFC31" s="446"/>
      <c r="DFD31" s="446"/>
      <c r="DFE31" s="446"/>
      <c r="DFF31" s="446"/>
      <c r="DFG31" s="446"/>
      <c r="DFH31" s="446"/>
      <c r="DFI31" s="446"/>
      <c r="DFJ31" s="446"/>
      <c r="DFK31" s="446"/>
      <c r="DFL31" s="446"/>
      <c r="DFM31" s="446"/>
      <c r="DFN31" s="446"/>
      <c r="DFO31" s="446"/>
      <c r="DFP31" s="446"/>
      <c r="DFQ31" s="446"/>
      <c r="DFR31" s="446"/>
      <c r="DFS31" s="446"/>
      <c r="DFT31" s="446"/>
      <c r="DFU31" s="446"/>
      <c r="DFV31" s="446"/>
      <c r="DFW31" s="446"/>
      <c r="DFX31" s="446"/>
      <c r="DFY31" s="446"/>
      <c r="DFZ31" s="446"/>
      <c r="DGA31" s="446"/>
      <c r="DGB31" s="446"/>
      <c r="DGC31" s="446"/>
      <c r="DGD31" s="446"/>
      <c r="DGE31" s="446"/>
      <c r="DGF31" s="446"/>
      <c r="DGG31" s="446"/>
      <c r="DGH31" s="446"/>
      <c r="DGI31" s="446"/>
      <c r="DGJ31" s="446"/>
      <c r="DGK31" s="446"/>
      <c r="DGL31" s="446"/>
      <c r="DGM31" s="446"/>
      <c r="DGN31" s="446"/>
      <c r="DGO31" s="446"/>
      <c r="DGP31" s="446"/>
      <c r="DGQ31" s="446"/>
      <c r="DGR31" s="446"/>
      <c r="DGS31" s="446"/>
      <c r="DGT31" s="446"/>
      <c r="DGU31" s="446"/>
      <c r="DGV31" s="446"/>
      <c r="DGW31" s="446"/>
      <c r="DGX31" s="446"/>
      <c r="DGY31" s="446"/>
      <c r="DGZ31" s="446"/>
      <c r="DHA31" s="446"/>
      <c r="DHB31" s="446"/>
      <c r="DHC31" s="446"/>
      <c r="DHD31" s="446"/>
      <c r="DHE31" s="446"/>
      <c r="DHF31" s="446"/>
      <c r="DHG31" s="446"/>
      <c r="DHH31" s="446"/>
      <c r="DHI31" s="446"/>
      <c r="DHJ31" s="446"/>
      <c r="DHK31" s="446"/>
      <c r="DHL31" s="446"/>
      <c r="DHM31" s="446"/>
      <c r="DHN31" s="446"/>
      <c r="DHO31" s="446"/>
      <c r="DHP31" s="446"/>
      <c r="DHQ31" s="446"/>
      <c r="DHR31" s="446"/>
      <c r="DHS31" s="446"/>
      <c r="DHT31" s="446"/>
      <c r="DHU31" s="446"/>
      <c r="DHV31" s="446"/>
      <c r="DHW31" s="446"/>
      <c r="DHX31" s="446"/>
      <c r="DHY31" s="446"/>
      <c r="DHZ31" s="446"/>
      <c r="DIA31" s="446"/>
      <c r="DIB31" s="446"/>
      <c r="DIC31" s="446"/>
      <c r="DID31" s="446"/>
      <c r="DIE31" s="446"/>
      <c r="DIF31" s="446"/>
      <c r="DIG31" s="446"/>
      <c r="DIH31" s="446"/>
      <c r="DII31" s="446"/>
      <c r="DIJ31" s="446"/>
      <c r="DIK31" s="446"/>
      <c r="DIL31" s="446"/>
      <c r="DIM31" s="446"/>
      <c r="DIN31" s="446"/>
      <c r="DIO31" s="446"/>
      <c r="DIP31" s="446"/>
      <c r="DIQ31" s="446"/>
      <c r="DIR31" s="446"/>
      <c r="DIS31" s="446"/>
      <c r="DIT31" s="446"/>
      <c r="DIU31" s="446"/>
      <c r="DIV31" s="446"/>
      <c r="DIW31" s="446"/>
      <c r="DIX31" s="446"/>
      <c r="DIY31" s="446"/>
      <c r="DIZ31" s="446"/>
      <c r="DJA31" s="446"/>
      <c r="DJB31" s="446"/>
      <c r="DJC31" s="446"/>
      <c r="DJD31" s="446"/>
      <c r="DJE31" s="446"/>
      <c r="DJF31" s="446"/>
      <c r="DJG31" s="446"/>
      <c r="DJH31" s="446"/>
      <c r="DJI31" s="446"/>
      <c r="DJJ31" s="446"/>
      <c r="DJK31" s="446"/>
      <c r="DJL31" s="446"/>
      <c r="DJM31" s="446"/>
      <c r="DJN31" s="446"/>
      <c r="DJO31" s="446"/>
      <c r="DJP31" s="446"/>
      <c r="DJQ31" s="446"/>
      <c r="DJR31" s="446"/>
      <c r="DJS31" s="446"/>
      <c r="DJT31" s="446"/>
      <c r="DJU31" s="446"/>
      <c r="DJV31" s="446"/>
      <c r="DJW31" s="446"/>
      <c r="DJX31" s="446"/>
      <c r="DJY31" s="446"/>
      <c r="DJZ31" s="446"/>
      <c r="DKA31" s="446"/>
      <c r="DKB31" s="446"/>
      <c r="DKC31" s="446"/>
      <c r="DKD31" s="446"/>
      <c r="DKE31" s="446"/>
      <c r="DKF31" s="446"/>
      <c r="DKG31" s="446"/>
      <c r="DKH31" s="446"/>
      <c r="DKI31" s="446"/>
      <c r="DKJ31" s="446"/>
      <c r="DKK31" s="446"/>
      <c r="DKL31" s="446"/>
      <c r="DKM31" s="446"/>
      <c r="DKN31" s="446"/>
      <c r="DKO31" s="446"/>
      <c r="DKP31" s="446"/>
      <c r="DKQ31" s="446"/>
      <c r="DKR31" s="446"/>
      <c r="DKS31" s="446"/>
      <c r="DKT31" s="446"/>
      <c r="DKU31" s="446"/>
      <c r="DKV31" s="446"/>
      <c r="DKW31" s="446"/>
      <c r="DKX31" s="446"/>
      <c r="DKY31" s="446"/>
      <c r="DKZ31" s="446"/>
      <c r="DLA31" s="446"/>
      <c r="DLB31" s="446"/>
      <c r="DLC31" s="446"/>
      <c r="DLD31" s="446"/>
      <c r="DLE31" s="446"/>
      <c r="DLF31" s="446"/>
      <c r="DLG31" s="446"/>
      <c r="DLH31" s="446"/>
      <c r="DLI31" s="446"/>
      <c r="DLJ31" s="446"/>
      <c r="DLK31" s="446"/>
      <c r="DLL31" s="446"/>
      <c r="DLM31" s="446"/>
      <c r="DLN31" s="446"/>
      <c r="DLO31" s="446"/>
      <c r="DLP31" s="446"/>
      <c r="DLQ31" s="446"/>
      <c r="DLR31" s="446"/>
      <c r="DLS31" s="446"/>
      <c r="DLT31" s="446"/>
      <c r="DLU31" s="446"/>
      <c r="DLV31" s="446"/>
      <c r="DLW31" s="446"/>
      <c r="DLX31" s="446"/>
      <c r="DLY31" s="446"/>
      <c r="DLZ31" s="446"/>
      <c r="DMA31" s="446"/>
      <c r="DMB31" s="446"/>
      <c r="DMC31" s="446"/>
      <c r="DMD31" s="446"/>
      <c r="DME31" s="446"/>
      <c r="DMF31" s="446"/>
      <c r="DMG31" s="446"/>
      <c r="DMH31" s="446"/>
      <c r="DMI31" s="446"/>
      <c r="DMJ31" s="446"/>
      <c r="DMK31" s="446"/>
      <c r="DML31" s="446"/>
      <c r="DMM31" s="446"/>
      <c r="DMN31" s="446"/>
      <c r="DMO31" s="446"/>
      <c r="DMP31" s="446"/>
      <c r="DMQ31" s="446"/>
      <c r="DMR31" s="446"/>
      <c r="DMS31" s="446"/>
      <c r="DMT31" s="446"/>
      <c r="DMU31" s="446"/>
      <c r="DMV31" s="446"/>
      <c r="DMW31" s="446"/>
      <c r="DMX31" s="446"/>
      <c r="DMY31" s="446"/>
      <c r="DMZ31" s="446"/>
      <c r="DNA31" s="446"/>
      <c r="DNB31" s="446"/>
      <c r="DNC31" s="446"/>
      <c r="DND31" s="446"/>
      <c r="DNE31" s="446"/>
      <c r="DNF31" s="446"/>
      <c r="DNG31" s="446"/>
      <c r="DNH31" s="446"/>
      <c r="DNI31" s="446"/>
      <c r="DNJ31" s="446"/>
      <c r="DNK31" s="446"/>
      <c r="DNL31" s="446"/>
      <c r="DNM31" s="446"/>
      <c r="DNN31" s="446"/>
      <c r="DNO31" s="446"/>
      <c r="DNP31" s="446"/>
      <c r="DNQ31" s="446"/>
      <c r="DNR31" s="446"/>
      <c r="DNS31" s="446"/>
      <c r="DNT31" s="446"/>
      <c r="DNU31" s="446"/>
      <c r="DNV31" s="446"/>
      <c r="DNW31" s="446"/>
      <c r="DNX31" s="446"/>
      <c r="DNY31" s="446"/>
      <c r="DNZ31" s="446"/>
      <c r="DOA31" s="446"/>
      <c r="DOB31" s="446"/>
      <c r="DOC31" s="446"/>
      <c r="DOD31" s="446"/>
      <c r="DOE31" s="446"/>
      <c r="DOF31" s="446"/>
      <c r="DOG31" s="446"/>
      <c r="DOH31" s="446"/>
      <c r="DOI31" s="446"/>
      <c r="DOJ31" s="446"/>
      <c r="DOK31" s="446"/>
      <c r="DOL31" s="446"/>
      <c r="DOM31" s="446"/>
      <c r="DON31" s="446"/>
      <c r="DOO31" s="446"/>
      <c r="DOP31" s="446"/>
      <c r="DOQ31" s="446"/>
      <c r="DOR31" s="446"/>
      <c r="DOS31" s="446"/>
      <c r="DOT31" s="446"/>
      <c r="DOU31" s="446"/>
      <c r="DOV31" s="446"/>
      <c r="DOW31" s="446"/>
      <c r="DOX31" s="446"/>
      <c r="DOY31" s="446"/>
      <c r="DOZ31" s="446"/>
      <c r="DPA31" s="446"/>
      <c r="DPB31" s="446"/>
      <c r="DPC31" s="446"/>
      <c r="DPD31" s="446"/>
      <c r="DPE31" s="446"/>
      <c r="DPF31" s="446"/>
      <c r="DPG31" s="446"/>
      <c r="DPH31" s="446"/>
      <c r="DPI31" s="446"/>
      <c r="DPJ31" s="446"/>
      <c r="DPK31" s="446"/>
      <c r="DPL31" s="446"/>
      <c r="DPM31" s="446"/>
      <c r="DPN31" s="446"/>
      <c r="DPO31" s="446"/>
      <c r="DPP31" s="446"/>
      <c r="DPQ31" s="446"/>
      <c r="DPR31" s="446"/>
      <c r="DPS31" s="446"/>
      <c r="DPT31" s="446"/>
      <c r="DPU31" s="446"/>
      <c r="DPV31" s="446"/>
      <c r="DPW31" s="446"/>
      <c r="DPX31" s="446"/>
      <c r="DPY31" s="446"/>
      <c r="DPZ31" s="446"/>
      <c r="DQA31" s="446"/>
      <c r="DQB31" s="446"/>
      <c r="DQC31" s="446"/>
      <c r="DQD31" s="446"/>
      <c r="DQE31" s="446"/>
      <c r="DQF31" s="446"/>
      <c r="DQG31" s="446"/>
      <c r="DQH31" s="446"/>
      <c r="DQI31" s="446"/>
      <c r="DQJ31" s="446"/>
      <c r="DQK31" s="446"/>
      <c r="DQL31" s="446"/>
      <c r="DQM31" s="446"/>
      <c r="DQN31" s="446"/>
      <c r="DQO31" s="446"/>
      <c r="DQP31" s="446"/>
      <c r="DQQ31" s="446"/>
      <c r="DQR31" s="446"/>
      <c r="DQS31" s="446"/>
      <c r="DQT31" s="446"/>
      <c r="DQU31" s="446"/>
      <c r="DQV31" s="446"/>
      <c r="DQW31" s="446"/>
      <c r="DQX31" s="446"/>
      <c r="DQY31" s="446"/>
      <c r="DQZ31" s="446"/>
      <c r="DRA31" s="446"/>
      <c r="DRB31" s="446"/>
      <c r="DRC31" s="446"/>
      <c r="DRD31" s="446"/>
      <c r="DRE31" s="446"/>
      <c r="DRF31" s="446"/>
      <c r="DRG31" s="446"/>
      <c r="DRH31" s="446"/>
      <c r="DRI31" s="446"/>
      <c r="DRJ31" s="446"/>
      <c r="DRK31" s="446"/>
      <c r="DRL31" s="446"/>
      <c r="DRM31" s="446"/>
      <c r="DRN31" s="446"/>
      <c r="DRO31" s="446"/>
      <c r="DRP31" s="446"/>
      <c r="DRQ31" s="446"/>
      <c r="DRR31" s="446"/>
      <c r="DRS31" s="446"/>
      <c r="DRT31" s="446"/>
      <c r="DRU31" s="446"/>
      <c r="DRV31" s="446"/>
      <c r="DRW31" s="446"/>
      <c r="DRX31" s="446"/>
      <c r="DRY31" s="446"/>
      <c r="DRZ31" s="446"/>
      <c r="DSA31" s="446"/>
      <c r="DSB31" s="446"/>
      <c r="DSC31" s="446"/>
      <c r="DSD31" s="446"/>
      <c r="DSE31" s="446"/>
      <c r="DSF31" s="446"/>
      <c r="DSG31" s="446"/>
      <c r="DSH31" s="446"/>
      <c r="DSI31" s="446"/>
      <c r="DSJ31" s="446"/>
      <c r="DSK31" s="446"/>
      <c r="DSL31" s="446"/>
      <c r="DSM31" s="446"/>
      <c r="DSN31" s="446"/>
      <c r="DSO31" s="446"/>
      <c r="DSP31" s="446"/>
      <c r="DSQ31" s="446"/>
      <c r="DSR31" s="446"/>
      <c r="DSS31" s="446"/>
      <c r="DST31" s="446"/>
      <c r="DSU31" s="446"/>
      <c r="DSV31" s="446"/>
      <c r="DSW31" s="446"/>
      <c r="DSX31" s="446"/>
      <c r="DSY31" s="446"/>
      <c r="DSZ31" s="446"/>
      <c r="DTA31" s="446"/>
      <c r="DTB31" s="446"/>
      <c r="DTC31" s="446"/>
      <c r="DTD31" s="446"/>
      <c r="DTE31" s="446"/>
      <c r="DTF31" s="446"/>
      <c r="DTG31" s="446"/>
      <c r="DTH31" s="446"/>
      <c r="DTI31" s="446"/>
      <c r="DTJ31" s="446"/>
      <c r="DTK31" s="446"/>
      <c r="DTL31" s="446"/>
      <c r="DTM31" s="446"/>
      <c r="DTN31" s="446"/>
      <c r="DTO31" s="446"/>
      <c r="DTP31" s="446"/>
      <c r="DTQ31" s="446"/>
      <c r="DTR31" s="446"/>
      <c r="DTS31" s="446"/>
      <c r="DTT31" s="446"/>
      <c r="DTU31" s="446"/>
      <c r="DTV31" s="446"/>
      <c r="DTW31" s="446"/>
      <c r="DTX31" s="446"/>
      <c r="DTY31" s="446"/>
      <c r="DTZ31" s="446"/>
      <c r="DUA31" s="446"/>
      <c r="DUB31" s="446"/>
      <c r="DUC31" s="446"/>
      <c r="DUD31" s="446"/>
      <c r="DUE31" s="446"/>
      <c r="DUF31" s="446"/>
      <c r="DUG31" s="446"/>
      <c r="DUH31" s="446"/>
      <c r="DUI31" s="446"/>
      <c r="DUJ31" s="446"/>
      <c r="DUK31" s="446"/>
      <c r="DUL31" s="446"/>
      <c r="DUM31" s="446"/>
      <c r="DUN31" s="446"/>
      <c r="DUO31" s="446"/>
      <c r="DUP31" s="446"/>
      <c r="DUQ31" s="446"/>
      <c r="DUR31" s="446"/>
      <c r="DUS31" s="446"/>
      <c r="DUT31" s="446"/>
      <c r="DUU31" s="446"/>
      <c r="DUV31" s="446"/>
      <c r="DUW31" s="446"/>
      <c r="DUX31" s="446"/>
      <c r="DUY31" s="446"/>
      <c r="DUZ31" s="446"/>
      <c r="DVA31" s="446"/>
      <c r="DVB31" s="446"/>
      <c r="DVC31" s="446"/>
      <c r="DVD31" s="446"/>
      <c r="DVE31" s="446"/>
      <c r="DVF31" s="446"/>
      <c r="DVG31" s="446"/>
      <c r="DVH31" s="446"/>
      <c r="DVI31" s="446"/>
      <c r="DVJ31" s="446"/>
      <c r="DVK31" s="446"/>
      <c r="DVL31" s="446"/>
      <c r="DVM31" s="446"/>
      <c r="DVN31" s="446"/>
      <c r="DVO31" s="446"/>
      <c r="DVP31" s="446"/>
      <c r="DVQ31" s="446"/>
      <c r="DVR31" s="446"/>
      <c r="DVS31" s="446"/>
      <c r="DVT31" s="446"/>
      <c r="DVU31" s="446"/>
      <c r="DVV31" s="446"/>
      <c r="DVW31" s="446"/>
      <c r="DVX31" s="446"/>
      <c r="DVY31" s="446"/>
      <c r="DVZ31" s="446"/>
      <c r="DWA31" s="446"/>
      <c r="DWB31" s="446"/>
      <c r="DWC31" s="446"/>
      <c r="DWD31" s="446"/>
      <c r="DWE31" s="446"/>
      <c r="DWF31" s="446"/>
      <c r="DWG31" s="446"/>
      <c r="DWH31" s="446"/>
      <c r="DWI31" s="446"/>
      <c r="DWJ31" s="446"/>
      <c r="DWK31" s="446"/>
      <c r="DWL31" s="446"/>
      <c r="DWM31" s="446"/>
      <c r="DWN31" s="446"/>
      <c r="DWO31" s="446"/>
      <c r="DWP31" s="446"/>
      <c r="DWQ31" s="446"/>
      <c r="DWR31" s="446"/>
      <c r="DWS31" s="446"/>
      <c r="DWT31" s="446"/>
      <c r="DWU31" s="446"/>
      <c r="DWV31" s="446"/>
      <c r="DWW31" s="446"/>
      <c r="DWX31" s="446"/>
      <c r="DWY31" s="446"/>
      <c r="DWZ31" s="446"/>
      <c r="DXA31" s="446"/>
      <c r="DXB31" s="446"/>
      <c r="DXC31" s="446"/>
      <c r="DXD31" s="446"/>
      <c r="DXE31" s="446"/>
      <c r="DXF31" s="446"/>
      <c r="DXG31" s="446"/>
      <c r="DXH31" s="446"/>
      <c r="DXI31" s="446"/>
      <c r="DXJ31" s="446"/>
      <c r="DXK31" s="446"/>
      <c r="DXL31" s="446"/>
      <c r="DXM31" s="446"/>
      <c r="DXN31" s="446"/>
      <c r="DXO31" s="446"/>
      <c r="DXP31" s="446"/>
      <c r="DXQ31" s="446"/>
      <c r="DXR31" s="446"/>
      <c r="DXS31" s="446"/>
      <c r="DXT31" s="446"/>
      <c r="DXU31" s="446"/>
      <c r="DXV31" s="446"/>
      <c r="DXW31" s="446"/>
      <c r="DXX31" s="446"/>
      <c r="DXY31" s="446"/>
      <c r="DXZ31" s="446"/>
      <c r="DYA31" s="446"/>
      <c r="DYB31" s="446"/>
      <c r="DYC31" s="446"/>
      <c r="DYD31" s="446"/>
      <c r="DYE31" s="446"/>
      <c r="DYF31" s="446"/>
      <c r="DYG31" s="446"/>
      <c r="DYH31" s="446"/>
      <c r="DYI31" s="446"/>
      <c r="DYJ31" s="446"/>
      <c r="DYK31" s="446"/>
      <c r="DYL31" s="446"/>
      <c r="DYM31" s="446"/>
      <c r="DYN31" s="446"/>
      <c r="DYO31" s="446"/>
      <c r="DYP31" s="446"/>
      <c r="DYQ31" s="446"/>
      <c r="DYR31" s="446"/>
      <c r="DYS31" s="446"/>
      <c r="DYT31" s="446"/>
      <c r="DYU31" s="446"/>
      <c r="DYV31" s="446"/>
      <c r="DYW31" s="446"/>
      <c r="DYX31" s="446"/>
      <c r="DYY31" s="446"/>
      <c r="DYZ31" s="446"/>
      <c r="DZA31" s="446"/>
      <c r="DZB31" s="446"/>
      <c r="DZC31" s="446"/>
      <c r="DZD31" s="446"/>
      <c r="DZE31" s="446"/>
      <c r="DZF31" s="446"/>
      <c r="DZG31" s="446"/>
      <c r="DZH31" s="446"/>
      <c r="DZI31" s="446"/>
      <c r="DZJ31" s="446"/>
      <c r="DZK31" s="446"/>
      <c r="DZL31" s="446"/>
      <c r="DZM31" s="446"/>
      <c r="DZN31" s="446"/>
      <c r="DZO31" s="446"/>
      <c r="DZP31" s="446"/>
      <c r="DZQ31" s="446"/>
      <c r="DZR31" s="446"/>
      <c r="DZS31" s="446"/>
      <c r="DZT31" s="446"/>
      <c r="DZU31" s="446"/>
      <c r="DZV31" s="446"/>
      <c r="DZW31" s="446"/>
      <c r="DZX31" s="446"/>
      <c r="DZY31" s="446"/>
      <c r="DZZ31" s="446"/>
      <c r="EAA31" s="446"/>
      <c r="EAB31" s="446"/>
      <c r="EAC31" s="446"/>
      <c r="EAD31" s="446"/>
      <c r="EAE31" s="446"/>
      <c r="EAF31" s="446"/>
      <c r="EAG31" s="446"/>
      <c r="EAH31" s="446"/>
      <c r="EAI31" s="446"/>
      <c r="EAJ31" s="446"/>
      <c r="EAK31" s="446"/>
      <c r="EAL31" s="446"/>
      <c r="EAM31" s="446"/>
      <c r="EAN31" s="446"/>
      <c r="EAO31" s="446"/>
      <c r="EAP31" s="446"/>
      <c r="EAQ31" s="446"/>
      <c r="EAR31" s="446"/>
      <c r="EAS31" s="446"/>
      <c r="EAT31" s="446"/>
      <c r="EAU31" s="446"/>
      <c r="EAV31" s="446"/>
      <c r="EAW31" s="446"/>
      <c r="EAX31" s="446"/>
      <c r="EAY31" s="446"/>
      <c r="EAZ31" s="446"/>
      <c r="EBA31" s="446"/>
      <c r="EBB31" s="446"/>
      <c r="EBC31" s="446"/>
      <c r="EBD31" s="446"/>
      <c r="EBE31" s="446"/>
      <c r="EBF31" s="446"/>
      <c r="EBG31" s="446"/>
      <c r="EBH31" s="446"/>
      <c r="EBI31" s="446"/>
      <c r="EBJ31" s="446"/>
      <c r="EBK31" s="446"/>
      <c r="EBL31" s="446"/>
      <c r="EBM31" s="446"/>
      <c r="EBN31" s="446"/>
      <c r="EBO31" s="446"/>
      <c r="EBP31" s="446"/>
      <c r="EBQ31" s="446"/>
      <c r="EBR31" s="446"/>
      <c r="EBS31" s="446"/>
      <c r="EBT31" s="446"/>
      <c r="EBU31" s="446"/>
      <c r="EBV31" s="446"/>
      <c r="EBW31" s="446"/>
      <c r="EBX31" s="446"/>
      <c r="EBY31" s="446"/>
      <c r="EBZ31" s="446"/>
      <c r="ECA31" s="446"/>
      <c r="ECB31" s="446"/>
      <c r="ECC31" s="446"/>
      <c r="ECD31" s="446"/>
      <c r="ECE31" s="446"/>
      <c r="ECF31" s="446"/>
      <c r="ECG31" s="446"/>
      <c r="ECH31" s="446"/>
      <c r="ECI31" s="446"/>
      <c r="ECJ31" s="446"/>
      <c r="ECK31" s="446"/>
      <c r="ECL31" s="446"/>
      <c r="ECM31" s="446"/>
      <c r="ECN31" s="446"/>
      <c r="ECO31" s="446"/>
      <c r="ECP31" s="446"/>
      <c r="ECQ31" s="446"/>
      <c r="ECR31" s="446"/>
      <c r="ECS31" s="446"/>
      <c r="ECT31" s="446"/>
      <c r="ECU31" s="446"/>
      <c r="ECV31" s="446"/>
      <c r="ECW31" s="446"/>
      <c r="ECX31" s="446"/>
      <c r="ECY31" s="446"/>
      <c r="ECZ31" s="446"/>
      <c r="EDA31" s="446"/>
      <c r="EDB31" s="446"/>
      <c r="EDC31" s="446"/>
      <c r="EDD31" s="446"/>
      <c r="EDE31" s="446"/>
      <c r="EDF31" s="446"/>
      <c r="EDG31" s="446"/>
      <c r="EDH31" s="446"/>
      <c r="EDI31" s="446"/>
      <c r="EDJ31" s="446"/>
      <c r="EDK31" s="446"/>
      <c r="EDL31" s="446"/>
      <c r="EDM31" s="446"/>
      <c r="EDN31" s="446"/>
      <c r="EDO31" s="446"/>
      <c r="EDP31" s="446"/>
      <c r="EDQ31" s="446"/>
      <c r="EDR31" s="446"/>
      <c r="EDS31" s="446"/>
      <c r="EDT31" s="446"/>
      <c r="EDU31" s="446"/>
      <c r="EDV31" s="446"/>
      <c r="EDW31" s="446"/>
      <c r="EDX31" s="446"/>
      <c r="EDY31" s="446"/>
      <c r="EDZ31" s="446"/>
      <c r="EEA31" s="446"/>
      <c r="EEB31" s="446"/>
      <c r="EEC31" s="446"/>
      <c r="EED31" s="446"/>
      <c r="EEE31" s="446"/>
      <c r="EEF31" s="446"/>
      <c r="EEG31" s="446"/>
      <c r="EEH31" s="446"/>
      <c r="EEI31" s="446"/>
      <c r="EEJ31" s="446"/>
      <c r="EEK31" s="446"/>
      <c r="EEL31" s="446"/>
      <c r="EEM31" s="446"/>
      <c r="EEN31" s="446"/>
      <c r="EEO31" s="446"/>
      <c r="EEP31" s="446"/>
      <c r="EEQ31" s="446"/>
      <c r="EER31" s="446"/>
      <c r="EES31" s="446"/>
      <c r="EET31" s="446"/>
      <c r="EEU31" s="446"/>
      <c r="EEV31" s="446"/>
      <c r="EEW31" s="446"/>
      <c r="EEX31" s="446"/>
      <c r="EEY31" s="446"/>
      <c r="EEZ31" s="446"/>
      <c r="EFA31" s="446"/>
      <c r="EFB31" s="446"/>
      <c r="EFC31" s="446"/>
      <c r="EFD31" s="446"/>
      <c r="EFE31" s="446"/>
      <c r="EFF31" s="446"/>
      <c r="EFG31" s="446"/>
      <c r="EFH31" s="446"/>
      <c r="EFI31" s="446"/>
      <c r="EFJ31" s="446"/>
      <c r="EFK31" s="446"/>
      <c r="EFL31" s="446"/>
      <c r="EFM31" s="446"/>
      <c r="EFN31" s="446"/>
      <c r="EFO31" s="446"/>
      <c r="EFP31" s="446"/>
      <c r="EFQ31" s="446"/>
      <c r="EFR31" s="446"/>
      <c r="EFS31" s="446"/>
      <c r="EFT31" s="446"/>
      <c r="EFU31" s="446"/>
      <c r="EFV31" s="446"/>
      <c r="EFW31" s="446"/>
      <c r="EFX31" s="446"/>
      <c r="EFY31" s="446"/>
      <c r="EFZ31" s="446"/>
      <c r="EGA31" s="446"/>
      <c r="EGB31" s="446"/>
      <c r="EGC31" s="446"/>
      <c r="EGD31" s="446"/>
      <c r="EGE31" s="446"/>
      <c r="EGF31" s="446"/>
      <c r="EGG31" s="446"/>
      <c r="EGH31" s="446"/>
      <c r="EGI31" s="446"/>
      <c r="EGJ31" s="446"/>
      <c r="EGK31" s="446"/>
      <c r="EGL31" s="446"/>
      <c r="EGM31" s="446"/>
      <c r="EGN31" s="446"/>
      <c r="EGO31" s="446"/>
      <c r="EGP31" s="446"/>
      <c r="EGQ31" s="446"/>
      <c r="EGR31" s="446"/>
      <c r="EGS31" s="446"/>
      <c r="EGT31" s="446"/>
      <c r="EGU31" s="446"/>
      <c r="EGV31" s="446"/>
      <c r="EGW31" s="446"/>
      <c r="EGX31" s="446"/>
      <c r="EGY31" s="446"/>
      <c r="EGZ31" s="446"/>
      <c r="EHA31" s="446"/>
      <c r="EHB31" s="446"/>
      <c r="EHC31" s="446"/>
      <c r="EHD31" s="446"/>
      <c r="EHE31" s="446"/>
      <c r="EHF31" s="446"/>
      <c r="EHG31" s="446"/>
      <c r="EHH31" s="446"/>
      <c r="EHI31" s="446"/>
      <c r="EHJ31" s="446"/>
      <c r="EHK31" s="446"/>
      <c r="EHL31" s="446"/>
      <c r="EHM31" s="446"/>
      <c r="EHN31" s="446"/>
      <c r="EHO31" s="446"/>
      <c r="EHP31" s="446"/>
      <c r="EHQ31" s="446"/>
      <c r="EHR31" s="446"/>
      <c r="EHS31" s="446"/>
      <c r="EHT31" s="446"/>
      <c r="EHU31" s="446"/>
      <c r="EHV31" s="446"/>
      <c r="EHW31" s="446"/>
      <c r="EHX31" s="446"/>
      <c r="EHY31" s="446"/>
      <c r="EHZ31" s="446"/>
      <c r="EIA31" s="446"/>
      <c r="EIB31" s="446"/>
      <c r="EIC31" s="446"/>
      <c r="EID31" s="446"/>
      <c r="EIE31" s="446"/>
      <c r="EIF31" s="446"/>
      <c r="EIG31" s="446"/>
      <c r="EIH31" s="446"/>
      <c r="EII31" s="446"/>
      <c r="EIJ31" s="446"/>
      <c r="EIK31" s="446"/>
      <c r="EIL31" s="446"/>
      <c r="EIM31" s="446"/>
      <c r="EIN31" s="446"/>
      <c r="EIO31" s="446"/>
      <c r="EIP31" s="446"/>
      <c r="EIQ31" s="446"/>
      <c r="EIR31" s="446"/>
      <c r="EIS31" s="446"/>
      <c r="EIT31" s="446"/>
      <c r="EIU31" s="446"/>
      <c r="EIV31" s="446"/>
      <c r="EIW31" s="446"/>
      <c r="EIX31" s="446"/>
      <c r="EIY31" s="446"/>
      <c r="EIZ31" s="446"/>
      <c r="EJA31" s="446"/>
      <c r="EJB31" s="446"/>
      <c r="EJC31" s="446"/>
      <c r="EJD31" s="446"/>
      <c r="EJE31" s="446"/>
      <c r="EJF31" s="446"/>
      <c r="EJG31" s="446"/>
      <c r="EJH31" s="446"/>
      <c r="EJI31" s="446"/>
      <c r="EJJ31" s="446"/>
      <c r="EJK31" s="446"/>
      <c r="EJL31" s="446"/>
      <c r="EJM31" s="446"/>
      <c r="EJN31" s="446"/>
      <c r="EJO31" s="446"/>
      <c r="EJP31" s="446"/>
      <c r="EJQ31" s="446"/>
      <c r="EJR31" s="446"/>
      <c r="EJS31" s="446"/>
      <c r="EJT31" s="446"/>
      <c r="EJU31" s="446"/>
      <c r="EJV31" s="446"/>
      <c r="EJW31" s="446"/>
      <c r="EJX31" s="446"/>
      <c r="EJY31" s="446"/>
      <c r="EJZ31" s="446"/>
      <c r="EKA31" s="446"/>
      <c r="EKB31" s="446"/>
      <c r="EKC31" s="446"/>
      <c r="EKD31" s="446"/>
      <c r="EKE31" s="446"/>
      <c r="EKF31" s="446"/>
      <c r="EKG31" s="446"/>
      <c r="EKH31" s="446"/>
      <c r="EKI31" s="446"/>
      <c r="EKJ31" s="446"/>
      <c r="EKK31" s="446"/>
      <c r="EKL31" s="446"/>
      <c r="EKM31" s="446"/>
      <c r="EKN31" s="446"/>
      <c r="EKO31" s="446"/>
      <c r="EKP31" s="446"/>
      <c r="EKQ31" s="446"/>
      <c r="EKR31" s="446"/>
      <c r="EKS31" s="446"/>
      <c r="EKT31" s="446"/>
      <c r="EKU31" s="446"/>
      <c r="EKV31" s="446"/>
      <c r="EKW31" s="446"/>
      <c r="EKX31" s="446"/>
      <c r="EKY31" s="446"/>
      <c r="EKZ31" s="446"/>
      <c r="ELA31" s="446"/>
      <c r="ELB31" s="446"/>
      <c r="ELC31" s="446"/>
      <c r="ELD31" s="446"/>
      <c r="ELE31" s="446"/>
      <c r="ELF31" s="446"/>
      <c r="ELG31" s="446"/>
      <c r="ELH31" s="446"/>
      <c r="ELI31" s="446"/>
      <c r="ELJ31" s="446"/>
      <c r="ELK31" s="446"/>
      <c r="ELL31" s="446"/>
      <c r="ELM31" s="446"/>
      <c r="ELN31" s="446"/>
      <c r="ELO31" s="446"/>
      <c r="ELP31" s="446"/>
      <c r="ELQ31" s="446"/>
      <c r="ELR31" s="446"/>
      <c r="ELS31" s="446"/>
      <c r="ELT31" s="446"/>
      <c r="ELU31" s="446"/>
      <c r="ELV31" s="446"/>
      <c r="ELW31" s="446"/>
      <c r="ELX31" s="446"/>
      <c r="ELY31" s="446"/>
      <c r="ELZ31" s="446"/>
      <c r="EMA31" s="446"/>
      <c r="EMB31" s="446"/>
      <c r="EMC31" s="446"/>
      <c r="EMD31" s="446"/>
      <c r="EME31" s="446"/>
      <c r="EMF31" s="446"/>
      <c r="EMG31" s="446"/>
      <c r="EMH31" s="446"/>
      <c r="EMI31" s="446"/>
      <c r="EMJ31" s="446"/>
      <c r="EMK31" s="446"/>
      <c r="EML31" s="446"/>
      <c r="EMM31" s="446"/>
      <c r="EMN31" s="446"/>
      <c r="EMO31" s="446"/>
      <c r="EMP31" s="446"/>
      <c r="EMQ31" s="446"/>
      <c r="EMR31" s="446"/>
      <c r="EMS31" s="446"/>
      <c r="EMT31" s="446"/>
      <c r="EMU31" s="446"/>
      <c r="EMV31" s="446"/>
      <c r="EMW31" s="446"/>
      <c r="EMX31" s="446"/>
      <c r="EMY31" s="446"/>
      <c r="EMZ31" s="446"/>
      <c r="ENA31" s="446"/>
      <c r="ENB31" s="446"/>
      <c r="ENC31" s="446"/>
      <c r="END31" s="446"/>
      <c r="ENE31" s="446"/>
      <c r="ENF31" s="446"/>
      <c r="ENG31" s="446"/>
      <c r="ENH31" s="446"/>
      <c r="ENI31" s="446"/>
      <c r="ENJ31" s="446"/>
      <c r="ENK31" s="446"/>
      <c r="ENL31" s="446"/>
      <c r="ENM31" s="446"/>
      <c r="ENN31" s="446"/>
      <c r="ENO31" s="446"/>
      <c r="ENP31" s="446"/>
      <c r="ENQ31" s="446"/>
      <c r="ENR31" s="446"/>
      <c r="ENS31" s="446"/>
      <c r="ENT31" s="446"/>
      <c r="ENU31" s="446"/>
      <c r="ENV31" s="446"/>
      <c r="ENW31" s="446"/>
      <c r="ENX31" s="446"/>
      <c r="ENY31" s="446"/>
      <c r="ENZ31" s="446"/>
      <c r="EOA31" s="446"/>
      <c r="EOB31" s="446"/>
      <c r="EOC31" s="446"/>
      <c r="EOD31" s="446"/>
      <c r="EOE31" s="446"/>
      <c r="EOF31" s="446"/>
      <c r="EOG31" s="446"/>
      <c r="EOH31" s="446"/>
      <c r="EOI31" s="446"/>
      <c r="EOJ31" s="446"/>
      <c r="EOK31" s="446"/>
      <c r="EOL31" s="446"/>
      <c r="EOM31" s="446"/>
      <c r="EON31" s="446"/>
      <c r="EOO31" s="446"/>
      <c r="EOP31" s="446"/>
      <c r="EOQ31" s="446"/>
      <c r="EOR31" s="446"/>
      <c r="EOS31" s="446"/>
      <c r="EOT31" s="446"/>
      <c r="EOU31" s="446"/>
      <c r="EOV31" s="446"/>
      <c r="EOW31" s="446"/>
      <c r="EOX31" s="446"/>
      <c r="EOY31" s="446"/>
      <c r="EOZ31" s="446"/>
      <c r="EPA31" s="446"/>
      <c r="EPB31" s="446"/>
      <c r="EPC31" s="446"/>
      <c r="EPD31" s="446"/>
      <c r="EPE31" s="446"/>
      <c r="EPF31" s="446"/>
      <c r="EPG31" s="446"/>
      <c r="EPH31" s="446"/>
      <c r="EPI31" s="446"/>
      <c r="EPJ31" s="446"/>
      <c r="EPK31" s="446"/>
      <c r="EPL31" s="446"/>
      <c r="EPM31" s="446"/>
      <c r="EPN31" s="446"/>
      <c r="EPO31" s="446"/>
      <c r="EPP31" s="446"/>
      <c r="EPQ31" s="446"/>
      <c r="EPR31" s="446"/>
      <c r="EPS31" s="446"/>
      <c r="EPT31" s="446"/>
      <c r="EPU31" s="446"/>
      <c r="EPV31" s="446"/>
      <c r="EPW31" s="446"/>
      <c r="EPX31" s="446"/>
      <c r="EPY31" s="446"/>
      <c r="EPZ31" s="446"/>
      <c r="EQA31" s="446"/>
      <c r="EQB31" s="446"/>
      <c r="EQC31" s="446"/>
      <c r="EQD31" s="446"/>
      <c r="EQE31" s="446"/>
      <c r="EQF31" s="446"/>
      <c r="EQG31" s="446"/>
      <c r="EQH31" s="446"/>
      <c r="EQI31" s="446"/>
      <c r="EQJ31" s="446"/>
      <c r="EQK31" s="446"/>
      <c r="EQL31" s="446"/>
      <c r="EQM31" s="446"/>
      <c r="EQN31" s="446"/>
      <c r="EQO31" s="446"/>
      <c r="EQP31" s="446"/>
      <c r="EQQ31" s="446"/>
      <c r="EQR31" s="446"/>
      <c r="EQS31" s="446"/>
      <c r="EQT31" s="446"/>
      <c r="EQU31" s="446"/>
      <c r="EQV31" s="446"/>
      <c r="EQW31" s="446"/>
      <c r="EQX31" s="446"/>
      <c r="EQY31" s="446"/>
      <c r="EQZ31" s="446"/>
      <c r="ERA31" s="446"/>
      <c r="ERB31" s="446"/>
      <c r="ERC31" s="446"/>
      <c r="ERD31" s="446"/>
      <c r="ERE31" s="446"/>
      <c r="ERF31" s="446"/>
      <c r="ERG31" s="446"/>
      <c r="ERH31" s="446"/>
      <c r="ERI31" s="446"/>
      <c r="ERJ31" s="446"/>
      <c r="ERK31" s="446"/>
      <c r="ERL31" s="446"/>
      <c r="ERM31" s="446"/>
      <c r="ERN31" s="446"/>
      <c r="ERO31" s="446"/>
      <c r="ERP31" s="446"/>
      <c r="ERQ31" s="446"/>
      <c r="ERR31" s="446"/>
      <c r="ERS31" s="446"/>
      <c r="ERT31" s="446"/>
      <c r="ERU31" s="446"/>
      <c r="ERV31" s="446"/>
      <c r="ERW31" s="446"/>
      <c r="ERX31" s="446"/>
      <c r="ERY31" s="446"/>
      <c r="ERZ31" s="446"/>
      <c r="ESA31" s="446"/>
      <c r="ESB31" s="446"/>
      <c r="ESC31" s="446"/>
      <c r="ESD31" s="446"/>
      <c r="ESE31" s="446"/>
      <c r="ESF31" s="446"/>
      <c r="ESG31" s="446"/>
      <c r="ESH31" s="446"/>
      <c r="ESI31" s="446"/>
      <c r="ESJ31" s="446"/>
      <c r="ESK31" s="446"/>
      <c r="ESL31" s="446"/>
      <c r="ESM31" s="446"/>
      <c r="ESN31" s="446"/>
      <c r="ESO31" s="446"/>
      <c r="ESP31" s="446"/>
      <c r="ESQ31" s="446"/>
      <c r="ESR31" s="446"/>
      <c r="ESS31" s="446"/>
      <c r="EST31" s="446"/>
      <c r="ESU31" s="446"/>
      <c r="ESV31" s="446"/>
      <c r="ESW31" s="446"/>
      <c r="ESX31" s="446"/>
      <c r="ESY31" s="446"/>
      <c r="ESZ31" s="446"/>
      <c r="ETA31" s="446"/>
      <c r="ETB31" s="446"/>
      <c r="ETC31" s="446"/>
      <c r="ETD31" s="446"/>
      <c r="ETE31" s="446"/>
      <c r="ETF31" s="446"/>
      <c r="ETG31" s="446"/>
      <c r="ETH31" s="446"/>
      <c r="ETI31" s="446"/>
      <c r="ETJ31" s="446"/>
      <c r="ETK31" s="446"/>
      <c r="ETL31" s="446"/>
      <c r="ETM31" s="446"/>
      <c r="ETN31" s="446"/>
      <c r="ETO31" s="446"/>
      <c r="ETP31" s="446"/>
      <c r="ETQ31" s="446"/>
      <c r="ETR31" s="446"/>
      <c r="ETS31" s="446"/>
      <c r="ETT31" s="446"/>
      <c r="ETU31" s="446"/>
      <c r="ETV31" s="446"/>
      <c r="ETW31" s="446"/>
      <c r="ETX31" s="446"/>
      <c r="ETY31" s="446"/>
      <c r="ETZ31" s="446"/>
      <c r="EUA31" s="446"/>
      <c r="EUB31" s="446"/>
      <c r="EUC31" s="446"/>
      <c r="EUD31" s="446"/>
      <c r="EUE31" s="446"/>
      <c r="EUF31" s="446"/>
      <c r="EUG31" s="446"/>
      <c r="EUH31" s="446"/>
      <c r="EUI31" s="446"/>
      <c r="EUJ31" s="446"/>
      <c r="EUK31" s="446"/>
      <c r="EUL31" s="446"/>
      <c r="EUM31" s="446"/>
      <c r="EUN31" s="446"/>
      <c r="EUO31" s="446"/>
      <c r="EUP31" s="446"/>
      <c r="EUQ31" s="446"/>
      <c r="EUR31" s="446"/>
      <c r="EUS31" s="446"/>
      <c r="EUT31" s="446"/>
      <c r="EUU31" s="446"/>
      <c r="EUV31" s="446"/>
      <c r="EUW31" s="446"/>
      <c r="EUX31" s="446"/>
      <c r="EUY31" s="446"/>
      <c r="EUZ31" s="446"/>
      <c r="EVA31" s="446"/>
      <c r="EVB31" s="446"/>
      <c r="EVC31" s="446"/>
      <c r="EVD31" s="446"/>
      <c r="EVE31" s="446"/>
      <c r="EVF31" s="446"/>
      <c r="EVG31" s="446"/>
      <c r="EVH31" s="446"/>
      <c r="EVI31" s="446"/>
      <c r="EVJ31" s="446"/>
      <c r="EVK31" s="446"/>
      <c r="EVL31" s="446"/>
      <c r="EVM31" s="446"/>
      <c r="EVN31" s="446"/>
      <c r="EVO31" s="446"/>
      <c r="EVP31" s="446"/>
      <c r="EVQ31" s="446"/>
      <c r="EVR31" s="446"/>
      <c r="EVS31" s="446"/>
      <c r="EVT31" s="446"/>
      <c r="EVU31" s="446"/>
      <c r="EVV31" s="446"/>
      <c r="EVW31" s="446"/>
      <c r="EVX31" s="446"/>
      <c r="EVY31" s="446"/>
      <c r="EVZ31" s="446"/>
      <c r="EWA31" s="446"/>
      <c r="EWB31" s="446"/>
      <c r="EWC31" s="446"/>
      <c r="EWD31" s="446"/>
      <c r="EWE31" s="446"/>
      <c r="EWF31" s="446"/>
      <c r="EWG31" s="446"/>
      <c r="EWH31" s="446"/>
      <c r="EWI31" s="446"/>
      <c r="EWJ31" s="446"/>
      <c r="EWK31" s="446"/>
      <c r="EWL31" s="446"/>
      <c r="EWM31" s="446"/>
      <c r="EWN31" s="446"/>
      <c r="EWO31" s="446"/>
      <c r="EWP31" s="446"/>
      <c r="EWQ31" s="446"/>
      <c r="EWR31" s="446"/>
      <c r="EWS31" s="446"/>
      <c r="EWT31" s="446"/>
      <c r="EWU31" s="446"/>
      <c r="EWV31" s="446"/>
      <c r="EWW31" s="446"/>
      <c r="EWX31" s="446"/>
      <c r="EWY31" s="446"/>
      <c r="EWZ31" s="446"/>
      <c r="EXA31" s="446"/>
      <c r="EXB31" s="446"/>
      <c r="EXC31" s="446"/>
      <c r="EXD31" s="446"/>
      <c r="EXE31" s="446"/>
      <c r="EXF31" s="446"/>
      <c r="EXG31" s="446"/>
      <c r="EXH31" s="446"/>
      <c r="EXI31" s="446"/>
      <c r="EXJ31" s="446"/>
      <c r="EXK31" s="446"/>
      <c r="EXL31" s="446"/>
      <c r="EXM31" s="446"/>
      <c r="EXN31" s="446"/>
      <c r="EXO31" s="446"/>
      <c r="EXP31" s="446"/>
      <c r="EXQ31" s="446"/>
      <c r="EXR31" s="446"/>
      <c r="EXS31" s="446"/>
      <c r="EXT31" s="446"/>
      <c r="EXU31" s="446"/>
      <c r="EXV31" s="446"/>
      <c r="EXW31" s="446"/>
      <c r="EXX31" s="446"/>
      <c r="EXY31" s="446"/>
      <c r="EXZ31" s="446"/>
      <c r="EYA31" s="446"/>
      <c r="EYB31" s="446"/>
      <c r="EYC31" s="446"/>
      <c r="EYD31" s="446"/>
      <c r="EYE31" s="446"/>
      <c r="EYF31" s="446"/>
      <c r="EYG31" s="446"/>
      <c r="EYH31" s="446"/>
      <c r="EYI31" s="446"/>
      <c r="EYJ31" s="446"/>
      <c r="EYK31" s="446"/>
      <c r="EYL31" s="446"/>
      <c r="EYM31" s="446"/>
      <c r="EYN31" s="446"/>
      <c r="EYO31" s="446"/>
      <c r="EYP31" s="446"/>
      <c r="EYQ31" s="446"/>
      <c r="EYR31" s="446"/>
      <c r="EYS31" s="446"/>
      <c r="EYT31" s="446"/>
      <c r="EYU31" s="446"/>
      <c r="EYV31" s="446"/>
      <c r="EYW31" s="446"/>
      <c r="EYX31" s="446"/>
      <c r="EYY31" s="446"/>
      <c r="EYZ31" s="446"/>
      <c r="EZA31" s="446"/>
      <c r="EZB31" s="446"/>
      <c r="EZC31" s="446"/>
      <c r="EZD31" s="446"/>
      <c r="EZE31" s="446"/>
      <c r="EZF31" s="446"/>
      <c r="EZG31" s="446"/>
      <c r="EZH31" s="446"/>
      <c r="EZI31" s="446"/>
      <c r="EZJ31" s="446"/>
      <c r="EZK31" s="446"/>
      <c r="EZL31" s="446"/>
      <c r="EZM31" s="446"/>
      <c r="EZN31" s="446"/>
      <c r="EZO31" s="446"/>
      <c r="EZP31" s="446"/>
      <c r="EZQ31" s="446"/>
      <c r="EZR31" s="446"/>
      <c r="EZS31" s="446"/>
      <c r="EZT31" s="446"/>
      <c r="EZU31" s="446"/>
      <c r="EZV31" s="446"/>
      <c r="EZW31" s="446"/>
      <c r="EZX31" s="446"/>
      <c r="EZY31" s="446"/>
      <c r="EZZ31" s="446"/>
      <c r="FAA31" s="446"/>
      <c r="FAB31" s="446"/>
      <c r="FAC31" s="446"/>
      <c r="FAD31" s="446"/>
      <c r="FAE31" s="446"/>
      <c r="FAF31" s="446"/>
      <c r="FAG31" s="446"/>
      <c r="FAH31" s="446"/>
      <c r="FAI31" s="446"/>
      <c r="FAJ31" s="446"/>
      <c r="FAK31" s="446"/>
      <c r="FAL31" s="446"/>
      <c r="FAM31" s="446"/>
      <c r="FAN31" s="446"/>
      <c r="FAO31" s="446"/>
      <c r="FAP31" s="446"/>
      <c r="FAQ31" s="446"/>
      <c r="FAR31" s="446"/>
      <c r="FAS31" s="446"/>
      <c r="FAT31" s="446"/>
      <c r="FAU31" s="446"/>
      <c r="FAV31" s="446"/>
      <c r="FAW31" s="446"/>
      <c r="FAX31" s="446"/>
      <c r="FAY31" s="446"/>
      <c r="FAZ31" s="446"/>
      <c r="FBA31" s="446"/>
      <c r="FBB31" s="446"/>
      <c r="FBC31" s="446"/>
      <c r="FBD31" s="446"/>
      <c r="FBE31" s="446"/>
      <c r="FBF31" s="446"/>
      <c r="FBG31" s="446"/>
      <c r="FBH31" s="446"/>
      <c r="FBI31" s="446"/>
      <c r="FBJ31" s="446"/>
      <c r="FBK31" s="446"/>
      <c r="FBL31" s="446"/>
      <c r="FBM31" s="446"/>
      <c r="FBN31" s="446"/>
      <c r="FBO31" s="446"/>
      <c r="FBP31" s="446"/>
      <c r="FBQ31" s="446"/>
      <c r="FBR31" s="446"/>
      <c r="FBS31" s="446"/>
      <c r="FBT31" s="446"/>
      <c r="FBU31" s="446"/>
      <c r="FBV31" s="446"/>
      <c r="FBW31" s="446"/>
      <c r="FBX31" s="446"/>
      <c r="FBY31" s="446"/>
      <c r="FBZ31" s="446"/>
      <c r="FCA31" s="446"/>
      <c r="FCB31" s="446"/>
      <c r="FCC31" s="446"/>
      <c r="FCD31" s="446"/>
      <c r="FCE31" s="446"/>
      <c r="FCF31" s="446"/>
      <c r="FCG31" s="446"/>
      <c r="FCH31" s="446"/>
      <c r="FCI31" s="446"/>
      <c r="FCJ31" s="446"/>
      <c r="FCK31" s="446"/>
      <c r="FCL31" s="446"/>
      <c r="FCM31" s="446"/>
      <c r="FCN31" s="446"/>
      <c r="FCO31" s="446"/>
      <c r="FCP31" s="446"/>
      <c r="FCQ31" s="446"/>
      <c r="FCR31" s="446"/>
      <c r="FCS31" s="446"/>
      <c r="FCT31" s="446"/>
      <c r="FCU31" s="446"/>
      <c r="FCV31" s="446"/>
      <c r="FCW31" s="446"/>
      <c r="FCX31" s="446"/>
      <c r="FCY31" s="446"/>
      <c r="FCZ31" s="446"/>
      <c r="FDA31" s="446"/>
      <c r="FDB31" s="446"/>
      <c r="FDC31" s="446"/>
      <c r="FDD31" s="446"/>
      <c r="FDE31" s="446"/>
      <c r="FDF31" s="446"/>
      <c r="FDG31" s="446"/>
      <c r="FDH31" s="446"/>
      <c r="FDI31" s="446"/>
      <c r="FDJ31" s="446"/>
      <c r="FDK31" s="446"/>
      <c r="FDL31" s="446"/>
      <c r="FDM31" s="446"/>
      <c r="FDN31" s="446"/>
      <c r="FDO31" s="446"/>
      <c r="FDP31" s="446"/>
      <c r="FDQ31" s="446"/>
      <c r="FDR31" s="446"/>
      <c r="FDS31" s="446"/>
      <c r="FDT31" s="446"/>
      <c r="FDU31" s="446"/>
      <c r="FDV31" s="446"/>
      <c r="FDW31" s="446"/>
      <c r="FDX31" s="446"/>
      <c r="FDY31" s="446"/>
      <c r="FDZ31" s="446"/>
      <c r="FEA31" s="446"/>
      <c r="FEB31" s="446"/>
      <c r="FEC31" s="446"/>
      <c r="FED31" s="446"/>
      <c r="FEE31" s="446"/>
      <c r="FEF31" s="446"/>
      <c r="FEG31" s="446"/>
      <c r="FEH31" s="446"/>
      <c r="FEI31" s="446"/>
      <c r="FEJ31" s="446"/>
      <c r="FEK31" s="446"/>
      <c r="FEL31" s="446"/>
      <c r="FEM31" s="446"/>
      <c r="FEN31" s="446"/>
      <c r="FEO31" s="446"/>
      <c r="FEP31" s="446"/>
      <c r="FEQ31" s="446"/>
      <c r="FER31" s="446"/>
      <c r="FES31" s="446"/>
      <c r="FET31" s="446"/>
      <c r="FEU31" s="446"/>
      <c r="FEV31" s="446"/>
      <c r="FEW31" s="446"/>
      <c r="FEX31" s="446"/>
      <c r="FEY31" s="446"/>
      <c r="FEZ31" s="446"/>
      <c r="FFA31" s="446"/>
      <c r="FFB31" s="446"/>
      <c r="FFC31" s="446"/>
      <c r="FFD31" s="446"/>
      <c r="FFE31" s="446"/>
      <c r="FFF31" s="446"/>
      <c r="FFG31" s="446"/>
      <c r="FFH31" s="446"/>
      <c r="FFI31" s="446"/>
      <c r="FFJ31" s="446"/>
      <c r="FFK31" s="446"/>
      <c r="FFL31" s="446"/>
      <c r="FFM31" s="446"/>
      <c r="FFN31" s="446"/>
      <c r="FFO31" s="446"/>
      <c r="FFP31" s="446"/>
      <c r="FFQ31" s="446"/>
      <c r="FFR31" s="446"/>
      <c r="FFS31" s="446"/>
      <c r="FFT31" s="446"/>
      <c r="FFU31" s="446"/>
      <c r="FFV31" s="446"/>
      <c r="FFW31" s="446"/>
      <c r="FFX31" s="446"/>
      <c r="FFY31" s="446"/>
      <c r="FFZ31" s="446"/>
      <c r="FGA31" s="446"/>
      <c r="FGB31" s="446"/>
      <c r="FGC31" s="446"/>
      <c r="FGD31" s="446"/>
      <c r="FGE31" s="446"/>
      <c r="FGF31" s="446"/>
      <c r="FGG31" s="446"/>
      <c r="FGH31" s="446"/>
      <c r="FGI31" s="446"/>
      <c r="FGJ31" s="446"/>
      <c r="FGK31" s="446"/>
      <c r="FGL31" s="446"/>
      <c r="FGM31" s="446"/>
      <c r="FGN31" s="446"/>
      <c r="FGO31" s="446"/>
      <c r="FGP31" s="446"/>
      <c r="FGQ31" s="446"/>
      <c r="FGR31" s="446"/>
      <c r="FGS31" s="446"/>
      <c r="FGT31" s="446"/>
      <c r="FGU31" s="446"/>
      <c r="FGV31" s="446"/>
      <c r="FGW31" s="446"/>
      <c r="FGX31" s="446"/>
      <c r="FGY31" s="446"/>
      <c r="FGZ31" s="446"/>
      <c r="FHA31" s="446"/>
      <c r="FHB31" s="446"/>
      <c r="FHC31" s="446"/>
      <c r="FHD31" s="446"/>
      <c r="FHE31" s="446"/>
      <c r="FHF31" s="446"/>
      <c r="FHG31" s="446"/>
      <c r="FHH31" s="446"/>
      <c r="FHI31" s="446"/>
      <c r="FHJ31" s="446"/>
      <c r="FHK31" s="446"/>
      <c r="FHL31" s="446"/>
      <c r="FHM31" s="446"/>
      <c r="FHN31" s="446"/>
      <c r="FHO31" s="446"/>
      <c r="FHP31" s="446"/>
      <c r="FHQ31" s="446"/>
      <c r="FHR31" s="446"/>
      <c r="FHS31" s="446"/>
      <c r="FHT31" s="446"/>
      <c r="FHU31" s="446"/>
      <c r="FHV31" s="446"/>
      <c r="FHW31" s="446"/>
      <c r="FHX31" s="446"/>
      <c r="FHY31" s="446"/>
      <c r="FHZ31" s="446"/>
      <c r="FIA31" s="446"/>
      <c r="FIB31" s="446"/>
      <c r="FIC31" s="446"/>
      <c r="FID31" s="446"/>
      <c r="FIE31" s="446"/>
      <c r="FIF31" s="446"/>
      <c r="FIG31" s="446"/>
      <c r="FIH31" s="446"/>
      <c r="FII31" s="446"/>
      <c r="FIJ31" s="446"/>
      <c r="FIK31" s="446"/>
      <c r="FIL31" s="446"/>
      <c r="FIM31" s="446"/>
      <c r="FIN31" s="446"/>
      <c r="FIO31" s="446"/>
      <c r="FIP31" s="446"/>
      <c r="FIQ31" s="446"/>
      <c r="FIR31" s="446"/>
      <c r="FIS31" s="446"/>
      <c r="FIT31" s="446"/>
      <c r="FIU31" s="446"/>
      <c r="FIV31" s="446"/>
      <c r="FIW31" s="446"/>
      <c r="FIX31" s="446"/>
      <c r="FIY31" s="446"/>
      <c r="FIZ31" s="446"/>
      <c r="FJA31" s="446"/>
      <c r="FJB31" s="446"/>
      <c r="FJC31" s="446"/>
      <c r="FJD31" s="446"/>
      <c r="FJE31" s="446"/>
      <c r="FJF31" s="446"/>
      <c r="FJG31" s="446"/>
      <c r="FJH31" s="446"/>
      <c r="FJI31" s="446"/>
      <c r="FJJ31" s="446"/>
      <c r="FJK31" s="446"/>
      <c r="FJL31" s="446"/>
      <c r="FJM31" s="446"/>
      <c r="FJN31" s="446"/>
      <c r="FJO31" s="446"/>
      <c r="FJP31" s="446"/>
      <c r="FJQ31" s="446"/>
      <c r="FJR31" s="446"/>
      <c r="FJS31" s="446"/>
      <c r="FJT31" s="446"/>
      <c r="FJU31" s="446"/>
      <c r="FJV31" s="446"/>
      <c r="FJW31" s="446"/>
      <c r="FJX31" s="446"/>
      <c r="FJY31" s="446"/>
      <c r="FJZ31" s="446"/>
      <c r="FKA31" s="446"/>
      <c r="FKB31" s="446"/>
      <c r="FKC31" s="446"/>
      <c r="FKD31" s="446"/>
      <c r="FKE31" s="446"/>
      <c r="FKF31" s="446"/>
      <c r="FKG31" s="446"/>
      <c r="FKH31" s="446"/>
      <c r="FKI31" s="446"/>
      <c r="FKJ31" s="446"/>
      <c r="FKK31" s="446"/>
      <c r="FKL31" s="446"/>
      <c r="FKM31" s="446"/>
      <c r="FKN31" s="446"/>
      <c r="FKO31" s="446"/>
      <c r="FKP31" s="446"/>
      <c r="FKQ31" s="446"/>
      <c r="FKR31" s="446"/>
      <c r="FKS31" s="446"/>
      <c r="FKT31" s="446"/>
      <c r="FKU31" s="446"/>
      <c r="FKV31" s="446"/>
      <c r="FKW31" s="446"/>
      <c r="FKX31" s="446"/>
      <c r="FKY31" s="446"/>
      <c r="FKZ31" s="446"/>
      <c r="FLA31" s="446"/>
      <c r="FLB31" s="446"/>
      <c r="FLC31" s="446"/>
      <c r="FLD31" s="446"/>
      <c r="FLE31" s="446"/>
      <c r="FLF31" s="446"/>
      <c r="FLG31" s="446"/>
      <c r="FLH31" s="446"/>
      <c r="FLI31" s="446"/>
      <c r="FLJ31" s="446"/>
      <c r="FLK31" s="446"/>
      <c r="FLL31" s="446"/>
      <c r="FLM31" s="446"/>
      <c r="FLN31" s="446"/>
      <c r="FLO31" s="446"/>
      <c r="FLP31" s="446"/>
      <c r="FLQ31" s="446"/>
      <c r="FLR31" s="446"/>
      <c r="FLS31" s="446"/>
      <c r="FLT31" s="446"/>
      <c r="FLU31" s="446"/>
      <c r="FLV31" s="446"/>
      <c r="FLW31" s="446"/>
      <c r="FLX31" s="446"/>
      <c r="FLY31" s="446"/>
      <c r="FLZ31" s="446"/>
      <c r="FMA31" s="446"/>
      <c r="FMB31" s="446"/>
      <c r="FMC31" s="446"/>
      <c r="FMD31" s="446"/>
      <c r="FME31" s="446"/>
      <c r="FMF31" s="446"/>
      <c r="FMG31" s="446"/>
      <c r="FMH31" s="446"/>
      <c r="FMI31" s="446"/>
      <c r="FMJ31" s="446"/>
      <c r="FMK31" s="446"/>
      <c r="FML31" s="446"/>
      <c r="FMM31" s="446"/>
      <c r="FMN31" s="446"/>
      <c r="FMO31" s="446"/>
      <c r="FMP31" s="446"/>
      <c r="FMQ31" s="446"/>
      <c r="FMR31" s="446"/>
      <c r="FMS31" s="446"/>
      <c r="FMT31" s="446"/>
      <c r="FMU31" s="446"/>
      <c r="FMV31" s="446"/>
      <c r="FMW31" s="446"/>
      <c r="FMX31" s="446"/>
      <c r="FMY31" s="446"/>
      <c r="FMZ31" s="446"/>
      <c r="FNA31" s="446"/>
      <c r="FNB31" s="446"/>
      <c r="FNC31" s="446"/>
      <c r="FND31" s="446"/>
      <c r="FNE31" s="446"/>
      <c r="FNF31" s="446"/>
      <c r="FNG31" s="446"/>
      <c r="FNH31" s="446"/>
      <c r="FNI31" s="446"/>
      <c r="FNJ31" s="446"/>
      <c r="FNK31" s="446"/>
      <c r="FNL31" s="446"/>
      <c r="FNM31" s="446"/>
      <c r="FNN31" s="446"/>
      <c r="FNO31" s="446"/>
      <c r="FNP31" s="446"/>
      <c r="FNQ31" s="446"/>
      <c r="FNR31" s="446"/>
      <c r="FNS31" s="446"/>
      <c r="FNT31" s="446"/>
      <c r="FNU31" s="446"/>
      <c r="FNV31" s="446"/>
      <c r="FNW31" s="446"/>
      <c r="FNX31" s="446"/>
      <c r="FNY31" s="446"/>
      <c r="FNZ31" s="446"/>
      <c r="FOA31" s="446"/>
      <c r="FOB31" s="446"/>
      <c r="FOC31" s="446"/>
      <c r="FOD31" s="446"/>
      <c r="FOE31" s="446"/>
      <c r="FOF31" s="446"/>
      <c r="FOG31" s="446"/>
      <c r="FOH31" s="446"/>
      <c r="FOI31" s="446"/>
      <c r="FOJ31" s="446"/>
      <c r="FOK31" s="446"/>
      <c r="FOL31" s="446"/>
      <c r="FOM31" s="446"/>
      <c r="FON31" s="446"/>
      <c r="FOO31" s="446"/>
      <c r="FOP31" s="446"/>
      <c r="FOQ31" s="446"/>
      <c r="FOR31" s="446"/>
      <c r="FOS31" s="446"/>
      <c r="FOT31" s="446"/>
      <c r="FOU31" s="446"/>
      <c r="FOV31" s="446"/>
      <c r="FOW31" s="446"/>
      <c r="FOX31" s="446"/>
      <c r="FOY31" s="446"/>
      <c r="FOZ31" s="446"/>
      <c r="FPA31" s="446"/>
      <c r="FPB31" s="446"/>
      <c r="FPC31" s="446"/>
      <c r="FPD31" s="446"/>
      <c r="FPE31" s="446"/>
      <c r="FPF31" s="446"/>
      <c r="FPG31" s="446"/>
      <c r="FPH31" s="446"/>
      <c r="FPI31" s="446"/>
      <c r="FPJ31" s="446"/>
      <c r="FPK31" s="446"/>
      <c r="FPL31" s="446"/>
      <c r="FPM31" s="446"/>
      <c r="FPN31" s="446"/>
      <c r="FPO31" s="446"/>
      <c r="FPP31" s="446"/>
      <c r="FPQ31" s="446"/>
      <c r="FPR31" s="446"/>
      <c r="FPS31" s="446"/>
      <c r="FPT31" s="446"/>
      <c r="FPU31" s="446"/>
      <c r="FPV31" s="446"/>
      <c r="FPW31" s="446"/>
      <c r="FPX31" s="446"/>
      <c r="FPY31" s="446"/>
      <c r="FPZ31" s="446"/>
      <c r="FQA31" s="446"/>
      <c r="FQB31" s="446"/>
      <c r="FQC31" s="446"/>
      <c r="FQD31" s="446"/>
      <c r="FQE31" s="446"/>
      <c r="FQF31" s="446"/>
      <c r="FQG31" s="446"/>
      <c r="FQH31" s="446"/>
      <c r="FQI31" s="446"/>
      <c r="FQJ31" s="446"/>
      <c r="FQK31" s="446"/>
      <c r="FQL31" s="446"/>
      <c r="FQM31" s="446"/>
      <c r="FQN31" s="446"/>
      <c r="FQO31" s="446"/>
      <c r="FQP31" s="446"/>
      <c r="FQQ31" s="446"/>
      <c r="FQR31" s="446"/>
      <c r="FQS31" s="446"/>
      <c r="FQT31" s="446"/>
      <c r="FQU31" s="446"/>
      <c r="FQV31" s="446"/>
      <c r="FQW31" s="446"/>
      <c r="FQX31" s="446"/>
      <c r="FQY31" s="446"/>
      <c r="FQZ31" s="446"/>
      <c r="FRA31" s="446"/>
      <c r="FRB31" s="446"/>
      <c r="FRC31" s="446"/>
      <c r="FRD31" s="446"/>
      <c r="FRE31" s="446"/>
      <c r="FRF31" s="446"/>
      <c r="FRG31" s="446"/>
      <c r="FRH31" s="446"/>
      <c r="FRI31" s="446"/>
      <c r="FRJ31" s="446"/>
      <c r="FRK31" s="446"/>
      <c r="FRL31" s="446"/>
      <c r="FRM31" s="446"/>
      <c r="FRN31" s="446"/>
      <c r="FRO31" s="446"/>
      <c r="FRP31" s="446"/>
      <c r="FRQ31" s="446"/>
      <c r="FRR31" s="446"/>
      <c r="FRS31" s="446"/>
      <c r="FRT31" s="446"/>
      <c r="FRU31" s="446"/>
      <c r="FRV31" s="446"/>
      <c r="FRW31" s="446"/>
      <c r="FRX31" s="446"/>
      <c r="FRY31" s="446"/>
      <c r="FRZ31" s="446"/>
      <c r="FSA31" s="446"/>
      <c r="FSB31" s="446"/>
      <c r="FSC31" s="446"/>
      <c r="FSD31" s="446"/>
      <c r="FSE31" s="446"/>
      <c r="FSF31" s="446"/>
      <c r="FSG31" s="446"/>
      <c r="FSH31" s="446"/>
      <c r="FSI31" s="446"/>
      <c r="FSJ31" s="446"/>
      <c r="FSK31" s="446"/>
      <c r="FSL31" s="446"/>
      <c r="FSM31" s="446"/>
      <c r="FSN31" s="446"/>
      <c r="FSO31" s="446"/>
      <c r="FSP31" s="446"/>
      <c r="FSQ31" s="446"/>
      <c r="FSR31" s="446"/>
      <c r="FSS31" s="446"/>
      <c r="FST31" s="446"/>
      <c r="FSU31" s="446"/>
      <c r="FSV31" s="446"/>
      <c r="FSW31" s="446"/>
      <c r="FSX31" s="446"/>
      <c r="FSY31" s="446"/>
      <c r="FSZ31" s="446"/>
      <c r="FTA31" s="446"/>
      <c r="FTB31" s="446"/>
      <c r="FTC31" s="446"/>
      <c r="FTD31" s="446"/>
      <c r="FTE31" s="446"/>
      <c r="FTF31" s="446"/>
      <c r="FTG31" s="446"/>
      <c r="FTH31" s="446"/>
      <c r="FTI31" s="446"/>
      <c r="FTJ31" s="446"/>
      <c r="FTK31" s="446"/>
      <c r="FTL31" s="446"/>
      <c r="FTM31" s="446"/>
      <c r="FTN31" s="446"/>
      <c r="FTO31" s="446"/>
      <c r="FTP31" s="446"/>
      <c r="FTQ31" s="446"/>
      <c r="FTR31" s="446"/>
      <c r="FTS31" s="446"/>
      <c r="FTT31" s="446"/>
      <c r="FTU31" s="446"/>
      <c r="FTV31" s="446"/>
      <c r="FTW31" s="446"/>
      <c r="FTX31" s="446"/>
      <c r="FTY31" s="446"/>
      <c r="FTZ31" s="446"/>
      <c r="FUA31" s="446"/>
      <c r="FUB31" s="446"/>
      <c r="FUC31" s="446"/>
      <c r="FUD31" s="446"/>
      <c r="FUE31" s="446"/>
      <c r="FUF31" s="446"/>
      <c r="FUG31" s="446"/>
      <c r="FUH31" s="446"/>
      <c r="FUI31" s="446"/>
      <c r="FUJ31" s="446"/>
      <c r="FUK31" s="446"/>
      <c r="FUL31" s="446"/>
      <c r="FUM31" s="446"/>
      <c r="FUN31" s="446"/>
      <c r="FUO31" s="446"/>
      <c r="FUP31" s="446"/>
      <c r="FUQ31" s="446"/>
      <c r="FUR31" s="446"/>
      <c r="FUS31" s="446"/>
      <c r="FUT31" s="446"/>
      <c r="FUU31" s="446"/>
      <c r="FUV31" s="446"/>
      <c r="FUW31" s="446"/>
      <c r="FUX31" s="446"/>
      <c r="FUY31" s="446"/>
      <c r="FUZ31" s="446"/>
      <c r="FVA31" s="446"/>
      <c r="FVB31" s="446"/>
      <c r="FVC31" s="446"/>
      <c r="FVD31" s="446"/>
      <c r="FVE31" s="446"/>
      <c r="FVF31" s="446"/>
      <c r="FVG31" s="446"/>
      <c r="FVH31" s="446"/>
      <c r="FVI31" s="446"/>
      <c r="FVJ31" s="446"/>
      <c r="FVK31" s="446"/>
      <c r="FVL31" s="446"/>
      <c r="FVM31" s="446"/>
      <c r="FVN31" s="446"/>
      <c r="FVO31" s="446"/>
      <c r="FVP31" s="446"/>
      <c r="FVQ31" s="446"/>
      <c r="FVR31" s="446"/>
      <c r="FVS31" s="446"/>
      <c r="FVT31" s="446"/>
      <c r="FVU31" s="446"/>
      <c r="FVV31" s="446"/>
      <c r="FVW31" s="446"/>
      <c r="FVX31" s="446"/>
      <c r="FVY31" s="446"/>
      <c r="FVZ31" s="446"/>
      <c r="FWA31" s="446"/>
      <c r="FWB31" s="446"/>
      <c r="FWC31" s="446"/>
      <c r="FWD31" s="446"/>
      <c r="FWE31" s="446"/>
      <c r="FWF31" s="446"/>
      <c r="FWG31" s="446"/>
      <c r="FWH31" s="446"/>
      <c r="FWI31" s="446"/>
      <c r="FWJ31" s="446"/>
      <c r="FWK31" s="446"/>
      <c r="FWL31" s="446"/>
      <c r="FWM31" s="446"/>
      <c r="FWN31" s="446"/>
      <c r="FWO31" s="446"/>
      <c r="FWP31" s="446"/>
      <c r="FWQ31" s="446"/>
      <c r="FWR31" s="446"/>
      <c r="FWS31" s="446"/>
      <c r="FWT31" s="446"/>
      <c r="FWU31" s="446"/>
      <c r="FWV31" s="446"/>
      <c r="FWW31" s="446"/>
      <c r="FWX31" s="446"/>
      <c r="FWY31" s="446"/>
      <c r="FWZ31" s="446"/>
      <c r="FXA31" s="446"/>
      <c r="FXB31" s="446"/>
      <c r="FXC31" s="446"/>
      <c r="FXD31" s="446"/>
      <c r="FXE31" s="446"/>
      <c r="FXF31" s="446"/>
      <c r="FXG31" s="446"/>
      <c r="FXH31" s="446"/>
      <c r="FXI31" s="446"/>
      <c r="FXJ31" s="446"/>
      <c r="FXK31" s="446"/>
      <c r="FXL31" s="446"/>
      <c r="FXM31" s="446"/>
      <c r="FXN31" s="446"/>
      <c r="FXO31" s="446"/>
      <c r="FXP31" s="446"/>
      <c r="FXQ31" s="446"/>
      <c r="FXR31" s="446"/>
      <c r="FXS31" s="446"/>
      <c r="FXT31" s="446"/>
      <c r="FXU31" s="446"/>
      <c r="FXV31" s="446"/>
      <c r="FXW31" s="446"/>
      <c r="FXX31" s="446"/>
      <c r="FXY31" s="446"/>
      <c r="FXZ31" s="446"/>
      <c r="FYA31" s="446"/>
      <c r="FYB31" s="446"/>
      <c r="FYC31" s="446"/>
      <c r="FYD31" s="446"/>
      <c r="FYE31" s="446"/>
      <c r="FYF31" s="446"/>
      <c r="FYG31" s="446"/>
      <c r="FYH31" s="446"/>
      <c r="FYI31" s="446"/>
      <c r="FYJ31" s="446"/>
      <c r="FYK31" s="446"/>
      <c r="FYL31" s="446"/>
      <c r="FYM31" s="446"/>
      <c r="FYN31" s="446"/>
      <c r="FYO31" s="446"/>
      <c r="FYP31" s="446"/>
      <c r="FYQ31" s="446"/>
      <c r="FYR31" s="446"/>
      <c r="FYS31" s="446"/>
      <c r="FYT31" s="446"/>
      <c r="FYU31" s="446"/>
      <c r="FYV31" s="446"/>
      <c r="FYW31" s="446"/>
      <c r="FYX31" s="446"/>
      <c r="FYY31" s="446"/>
      <c r="FYZ31" s="446"/>
      <c r="FZA31" s="446"/>
      <c r="FZB31" s="446"/>
      <c r="FZC31" s="446"/>
      <c r="FZD31" s="446"/>
      <c r="FZE31" s="446"/>
      <c r="FZF31" s="446"/>
      <c r="FZG31" s="446"/>
      <c r="FZH31" s="446"/>
      <c r="FZI31" s="446"/>
      <c r="FZJ31" s="446"/>
      <c r="FZK31" s="446"/>
      <c r="FZL31" s="446"/>
      <c r="FZM31" s="446"/>
      <c r="FZN31" s="446"/>
      <c r="FZO31" s="446"/>
      <c r="FZP31" s="446"/>
      <c r="FZQ31" s="446"/>
      <c r="FZR31" s="446"/>
      <c r="FZS31" s="446"/>
      <c r="FZT31" s="446"/>
      <c r="FZU31" s="446"/>
      <c r="FZV31" s="446"/>
      <c r="FZW31" s="446"/>
      <c r="FZX31" s="446"/>
      <c r="FZY31" s="446"/>
      <c r="FZZ31" s="446"/>
      <c r="GAA31" s="446"/>
      <c r="GAB31" s="446"/>
      <c r="GAC31" s="446"/>
      <c r="GAD31" s="446"/>
      <c r="GAE31" s="446"/>
      <c r="GAF31" s="446"/>
      <c r="GAG31" s="446"/>
      <c r="GAH31" s="446"/>
      <c r="GAI31" s="446"/>
      <c r="GAJ31" s="446"/>
      <c r="GAK31" s="446"/>
      <c r="GAL31" s="446"/>
      <c r="GAM31" s="446"/>
      <c r="GAN31" s="446"/>
      <c r="GAO31" s="446"/>
      <c r="GAP31" s="446"/>
      <c r="GAQ31" s="446"/>
      <c r="GAR31" s="446"/>
      <c r="GAS31" s="446"/>
      <c r="GAT31" s="446"/>
      <c r="GAU31" s="446"/>
      <c r="GAV31" s="446"/>
      <c r="GAW31" s="446"/>
      <c r="GAX31" s="446"/>
      <c r="GAY31" s="446"/>
      <c r="GAZ31" s="446"/>
      <c r="GBA31" s="446"/>
      <c r="GBB31" s="446"/>
      <c r="GBC31" s="446"/>
      <c r="GBD31" s="446"/>
      <c r="GBE31" s="446"/>
      <c r="GBF31" s="446"/>
      <c r="GBG31" s="446"/>
      <c r="GBH31" s="446"/>
      <c r="GBI31" s="446"/>
      <c r="GBJ31" s="446"/>
      <c r="GBK31" s="446"/>
      <c r="GBL31" s="446"/>
      <c r="GBM31" s="446"/>
      <c r="GBN31" s="446"/>
      <c r="GBO31" s="446"/>
      <c r="GBP31" s="446"/>
      <c r="GBQ31" s="446"/>
      <c r="GBR31" s="446"/>
      <c r="GBS31" s="446"/>
      <c r="GBT31" s="446"/>
      <c r="GBU31" s="446"/>
      <c r="GBV31" s="446"/>
      <c r="GBW31" s="446"/>
      <c r="GBX31" s="446"/>
      <c r="GBY31" s="446"/>
      <c r="GBZ31" s="446"/>
      <c r="GCA31" s="446"/>
      <c r="GCB31" s="446"/>
      <c r="GCC31" s="446"/>
      <c r="GCD31" s="446"/>
      <c r="GCE31" s="446"/>
      <c r="GCF31" s="446"/>
      <c r="GCG31" s="446"/>
      <c r="GCH31" s="446"/>
      <c r="GCI31" s="446"/>
      <c r="GCJ31" s="446"/>
      <c r="GCK31" s="446"/>
      <c r="GCL31" s="446"/>
      <c r="GCM31" s="446"/>
      <c r="GCN31" s="446"/>
      <c r="GCO31" s="446"/>
      <c r="GCP31" s="446"/>
      <c r="GCQ31" s="446"/>
      <c r="GCR31" s="446"/>
      <c r="GCS31" s="446"/>
      <c r="GCT31" s="446"/>
      <c r="GCU31" s="446"/>
      <c r="GCV31" s="446"/>
      <c r="GCW31" s="446"/>
      <c r="GCX31" s="446"/>
      <c r="GCY31" s="446"/>
      <c r="GCZ31" s="446"/>
      <c r="GDA31" s="446"/>
      <c r="GDB31" s="446"/>
      <c r="GDC31" s="446"/>
      <c r="GDD31" s="446"/>
      <c r="GDE31" s="446"/>
      <c r="GDF31" s="446"/>
      <c r="GDG31" s="446"/>
      <c r="GDH31" s="446"/>
      <c r="GDI31" s="446"/>
      <c r="GDJ31" s="446"/>
      <c r="GDK31" s="446"/>
      <c r="GDL31" s="446"/>
      <c r="GDM31" s="446"/>
      <c r="GDN31" s="446"/>
      <c r="GDO31" s="446"/>
      <c r="GDP31" s="446"/>
      <c r="GDQ31" s="446"/>
      <c r="GDR31" s="446"/>
      <c r="GDS31" s="446"/>
      <c r="GDT31" s="446"/>
      <c r="GDU31" s="446"/>
      <c r="GDV31" s="446"/>
      <c r="GDW31" s="446"/>
      <c r="GDX31" s="446"/>
      <c r="GDY31" s="446"/>
      <c r="GDZ31" s="446"/>
      <c r="GEA31" s="446"/>
      <c r="GEB31" s="446"/>
      <c r="GEC31" s="446"/>
      <c r="GED31" s="446"/>
      <c r="GEE31" s="446"/>
      <c r="GEF31" s="446"/>
      <c r="GEG31" s="446"/>
      <c r="GEH31" s="446"/>
      <c r="GEI31" s="446"/>
      <c r="GEJ31" s="446"/>
      <c r="GEK31" s="446"/>
      <c r="GEL31" s="446"/>
      <c r="GEM31" s="446"/>
      <c r="GEN31" s="446"/>
      <c r="GEO31" s="446"/>
      <c r="GEP31" s="446"/>
      <c r="GEQ31" s="446"/>
      <c r="GER31" s="446"/>
      <c r="GES31" s="446"/>
      <c r="GET31" s="446"/>
      <c r="GEU31" s="446"/>
      <c r="GEV31" s="446"/>
      <c r="GEW31" s="446"/>
      <c r="GEX31" s="446"/>
      <c r="GEY31" s="446"/>
      <c r="GEZ31" s="446"/>
      <c r="GFA31" s="446"/>
      <c r="GFB31" s="446"/>
      <c r="GFC31" s="446"/>
      <c r="GFD31" s="446"/>
      <c r="GFE31" s="446"/>
      <c r="GFF31" s="446"/>
      <c r="GFG31" s="446"/>
      <c r="GFH31" s="446"/>
      <c r="GFI31" s="446"/>
      <c r="GFJ31" s="446"/>
      <c r="GFK31" s="446"/>
      <c r="GFL31" s="446"/>
      <c r="GFM31" s="446"/>
      <c r="GFN31" s="446"/>
      <c r="GFO31" s="446"/>
      <c r="GFP31" s="446"/>
      <c r="GFQ31" s="446"/>
      <c r="GFR31" s="446"/>
      <c r="GFS31" s="446"/>
      <c r="GFT31" s="446"/>
      <c r="GFU31" s="446"/>
      <c r="GFV31" s="446"/>
      <c r="GFW31" s="446"/>
      <c r="GFX31" s="446"/>
      <c r="GFY31" s="446"/>
      <c r="GFZ31" s="446"/>
      <c r="GGA31" s="446"/>
      <c r="GGB31" s="446"/>
      <c r="GGC31" s="446"/>
      <c r="GGD31" s="446"/>
      <c r="GGE31" s="446"/>
      <c r="GGF31" s="446"/>
      <c r="GGG31" s="446"/>
      <c r="GGH31" s="446"/>
      <c r="GGI31" s="446"/>
      <c r="GGJ31" s="446"/>
      <c r="GGK31" s="446"/>
      <c r="GGL31" s="446"/>
      <c r="GGM31" s="446"/>
      <c r="GGN31" s="446"/>
      <c r="GGO31" s="446"/>
      <c r="GGP31" s="446"/>
      <c r="GGQ31" s="446"/>
      <c r="GGR31" s="446"/>
      <c r="GGS31" s="446"/>
      <c r="GGT31" s="446"/>
      <c r="GGU31" s="446"/>
      <c r="GGV31" s="446"/>
      <c r="GGW31" s="446"/>
      <c r="GGX31" s="446"/>
      <c r="GGY31" s="446"/>
      <c r="GGZ31" s="446"/>
      <c r="GHA31" s="446"/>
      <c r="GHB31" s="446"/>
      <c r="GHC31" s="446"/>
      <c r="GHD31" s="446"/>
      <c r="GHE31" s="446"/>
      <c r="GHF31" s="446"/>
      <c r="GHG31" s="446"/>
      <c r="GHH31" s="446"/>
      <c r="GHI31" s="446"/>
      <c r="GHJ31" s="446"/>
      <c r="GHK31" s="446"/>
      <c r="GHL31" s="446"/>
      <c r="GHM31" s="446"/>
      <c r="GHN31" s="446"/>
      <c r="GHO31" s="446"/>
      <c r="GHP31" s="446"/>
      <c r="GHQ31" s="446"/>
      <c r="GHR31" s="446"/>
      <c r="GHS31" s="446"/>
      <c r="GHT31" s="446"/>
      <c r="GHU31" s="446"/>
      <c r="GHV31" s="446"/>
      <c r="GHW31" s="446"/>
      <c r="GHX31" s="446"/>
      <c r="GHY31" s="446"/>
      <c r="GHZ31" s="446"/>
      <c r="GIA31" s="446"/>
      <c r="GIB31" s="446"/>
      <c r="GIC31" s="446"/>
      <c r="GID31" s="446"/>
      <c r="GIE31" s="446"/>
      <c r="GIF31" s="446"/>
      <c r="GIG31" s="446"/>
      <c r="GIH31" s="446"/>
      <c r="GII31" s="446"/>
      <c r="GIJ31" s="446"/>
      <c r="GIK31" s="446"/>
      <c r="GIL31" s="446"/>
      <c r="GIM31" s="446"/>
      <c r="GIN31" s="446"/>
      <c r="GIO31" s="446"/>
      <c r="GIP31" s="446"/>
      <c r="GIQ31" s="446"/>
      <c r="GIR31" s="446"/>
      <c r="GIS31" s="446"/>
      <c r="GIT31" s="446"/>
      <c r="GIU31" s="446"/>
      <c r="GIV31" s="446"/>
      <c r="GIW31" s="446"/>
      <c r="GIX31" s="446"/>
      <c r="GIY31" s="446"/>
      <c r="GIZ31" s="446"/>
      <c r="GJA31" s="446"/>
      <c r="GJB31" s="446"/>
      <c r="GJC31" s="446"/>
      <c r="GJD31" s="446"/>
      <c r="GJE31" s="446"/>
      <c r="GJF31" s="446"/>
      <c r="GJG31" s="446"/>
      <c r="GJH31" s="446"/>
      <c r="GJI31" s="446"/>
      <c r="GJJ31" s="446"/>
      <c r="GJK31" s="446"/>
      <c r="GJL31" s="446"/>
      <c r="GJM31" s="446"/>
      <c r="GJN31" s="446"/>
      <c r="GJO31" s="446"/>
      <c r="GJP31" s="446"/>
      <c r="GJQ31" s="446"/>
      <c r="GJR31" s="446"/>
      <c r="GJS31" s="446"/>
      <c r="GJT31" s="446"/>
      <c r="GJU31" s="446"/>
      <c r="GJV31" s="446"/>
      <c r="GJW31" s="446"/>
      <c r="GJX31" s="446"/>
      <c r="GJY31" s="446"/>
      <c r="GJZ31" s="446"/>
      <c r="GKA31" s="446"/>
      <c r="GKB31" s="446"/>
      <c r="GKC31" s="446"/>
      <c r="GKD31" s="446"/>
      <c r="GKE31" s="446"/>
      <c r="GKF31" s="446"/>
      <c r="GKG31" s="446"/>
      <c r="GKH31" s="446"/>
      <c r="GKI31" s="446"/>
      <c r="GKJ31" s="446"/>
      <c r="GKK31" s="446"/>
      <c r="GKL31" s="446"/>
      <c r="GKM31" s="446"/>
      <c r="GKN31" s="446"/>
      <c r="GKO31" s="446"/>
      <c r="GKP31" s="446"/>
      <c r="GKQ31" s="446"/>
      <c r="GKR31" s="446"/>
      <c r="GKS31" s="446"/>
      <c r="GKT31" s="446"/>
      <c r="GKU31" s="446"/>
      <c r="GKV31" s="446"/>
      <c r="GKW31" s="446"/>
      <c r="GKX31" s="446"/>
      <c r="GKY31" s="446"/>
      <c r="GKZ31" s="446"/>
      <c r="GLA31" s="446"/>
      <c r="GLB31" s="446"/>
      <c r="GLC31" s="446"/>
      <c r="GLD31" s="446"/>
      <c r="GLE31" s="446"/>
      <c r="GLF31" s="446"/>
      <c r="GLG31" s="446"/>
      <c r="GLH31" s="446"/>
      <c r="GLI31" s="446"/>
      <c r="GLJ31" s="446"/>
      <c r="GLK31" s="446"/>
      <c r="GLL31" s="446"/>
      <c r="GLM31" s="446"/>
      <c r="GLN31" s="446"/>
      <c r="GLO31" s="446"/>
      <c r="GLP31" s="446"/>
      <c r="GLQ31" s="446"/>
      <c r="GLR31" s="446"/>
      <c r="GLS31" s="446"/>
      <c r="GLT31" s="446"/>
      <c r="GLU31" s="446"/>
      <c r="GLV31" s="446"/>
      <c r="GLW31" s="446"/>
      <c r="GLX31" s="446"/>
      <c r="GLY31" s="446"/>
      <c r="GLZ31" s="446"/>
      <c r="GMA31" s="446"/>
      <c r="GMB31" s="446"/>
      <c r="GMC31" s="446"/>
      <c r="GMD31" s="446"/>
      <c r="GME31" s="446"/>
      <c r="GMF31" s="446"/>
      <c r="GMG31" s="446"/>
      <c r="GMH31" s="446"/>
      <c r="GMI31" s="446"/>
      <c r="GMJ31" s="446"/>
      <c r="GMK31" s="446"/>
      <c r="GML31" s="446"/>
      <c r="GMM31" s="446"/>
      <c r="GMN31" s="446"/>
      <c r="GMO31" s="446"/>
      <c r="GMP31" s="446"/>
      <c r="GMQ31" s="446"/>
      <c r="GMR31" s="446"/>
      <c r="GMS31" s="446"/>
      <c r="GMT31" s="446"/>
      <c r="GMU31" s="446"/>
      <c r="GMV31" s="446"/>
      <c r="GMW31" s="446"/>
      <c r="GMX31" s="446"/>
      <c r="GMY31" s="446"/>
      <c r="GMZ31" s="446"/>
      <c r="GNA31" s="446"/>
      <c r="GNB31" s="446"/>
      <c r="GNC31" s="446"/>
      <c r="GND31" s="446"/>
      <c r="GNE31" s="446"/>
      <c r="GNF31" s="446"/>
      <c r="GNG31" s="446"/>
      <c r="GNH31" s="446"/>
      <c r="GNI31" s="446"/>
      <c r="GNJ31" s="446"/>
      <c r="GNK31" s="446"/>
      <c r="GNL31" s="446"/>
      <c r="GNM31" s="446"/>
      <c r="GNN31" s="446"/>
      <c r="GNO31" s="446"/>
      <c r="GNP31" s="446"/>
      <c r="GNQ31" s="446"/>
      <c r="GNR31" s="446"/>
      <c r="GNS31" s="446"/>
      <c r="GNT31" s="446"/>
      <c r="GNU31" s="446"/>
      <c r="GNV31" s="446"/>
      <c r="GNW31" s="446"/>
      <c r="GNX31" s="446"/>
      <c r="GNY31" s="446"/>
      <c r="GNZ31" s="446"/>
      <c r="GOA31" s="446"/>
      <c r="GOB31" s="446"/>
      <c r="GOC31" s="446"/>
      <c r="GOD31" s="446"/>
      <c r="GOE31" s="446"/>
      <c r="GOF31" s="446"/>
      <c r="GOG31" s="446"/>
      <c r="GOH31" s="446"/>
      <c r="GOI31" s="446"/>
      <c r="GOJ31" s="446"/>
      <c r="GOK31" s="446"/>
      <c r="GOL31" s="446"/>
      <c r="GOM31" s="446"/>
      <c r="GON31" s="446"/>
      <c r="GOO31" s="446"/>
      <c r="GOP31" s="446"/>
      <c r="GOQ31" s="446"/>
      <c r="GOR31" s="446"/>
      <c r="GOS31" s="446"/>
      <c r="GOT31" s="446"/>
      <c r="GOU31" s="446"/>
      <c r="GOV31" s="446"/>
      <c r="GOW31" s="446"/>
      <c r="GOX31" s="446"/>
      <c r="GOY31" s="446"/>
      <c r="GOZ31" s="446"/>
      <c r="GPA31" s="446"/>
      <c r="GPB31" s="446"/>
      <c r="GPC31" s="446"/>
      <c r="GPD31" s="446"/>
      <c r="GPE31" s="446"/>
      <c r="GPF31" s="446"/>
      <c r="GPG31" s="446"/>
      <c r="GPH31" s="446"/>
      <c r="GPI31" s="446"/>
      <c r="GPJ31" s="446"/>
      <c r="GPK31" s="446"/>
      <c r="GPL31" s="446"/>
      <c r="GPM31" s="446"/>
      <c r="GPN31" s="446"/>
      <c r="GPO31" s="446"/>
      <c r="GPP31" s="446"/>
      <c r="GPQ31" s="446"/>
      <c r="GPR31" s="446"/>
      <c r="GPS31" s="446"/>
      <c r="GPT31" s="446"/>
      <c r="GPU31" s="446"/>
      <c r="GPV31" s="446"/>
      <c r="GPW31" s="446"/>
      <c r="GPX31" s="446"/>
      <c r="GPY31" s="446"/>
      <c r="GPZ31" s="446"/>
      <c r="GQA31" s="446"/>
      <c r="GQB31" s="446"/>
      <c r="GQC31" s="446"/>
      <c r="GQD31" s="446"/>
      <c r="GQE31" s="446"/>
      <c r="GQF31" s="446"/>
      <c r="GQG31" s="446"/>
      <c r="GQH31" s="446"/>
      <c r="GQI31" s="446"/>
      <c r="GQJ31" s="446"/>
      <c r="GQK31" s="446"/>
      <c r="GQL31" s="446"/>
      <c r="GQM31" s="446"/>
      <c r="GQN31" s="446"/>
      <c r="GQO31" s="446"/>
      <c r="GQP31" s="446"/>
      <c r="GQQ31" s="446"/>
      <c r="GQR31" s="446"/>
      <c r="GQS31" s="446"/>
      <c r="GQT31" s="446"/>
      <c r="GQU31" s="446"/>
      <c r="GQV31" s="446"/>
      <c r="GQW31" s="446"/>
      <c r="GQX31" s="446"/>
      <c r="GQY31" s="446"/>
      <c r="GQZ31" s="446"/>
      <c r="GRA31" s="446"/>
      <c r="GRB31" s="446"/>
      <c r="GRC31" s="446"/>
      <c r="GRD31" s="446"/>
      <c r="GRE31" s="446"/>
      <c r="GRF31" s="446"/>
      <c r="GRG31" s="446"/>
      <c r="GRH31" s="446"/>
      <c r="GRI31" s="446"/>
      <c r="GRJ31" s="446"/>
      <c r="GRK31" s="446"/>
      <c r="GRL31" s="446"/>
      <c r="GRM31" s="446"/>
      <c r="GRN31" s="446"/>
      <c r="GRO31" s="446"/>
      <c r="GRP31" s="446"/>
      <c r="GRQ31" s="446"/>
      <c r="GRR31" s="446"/>
      <c r="GRS31" s="446"/>
      <c r="GRT31" s="446"/>
      <c r="GRU31" s="446"/>
      <c r="GRV31" s="446"/>
      <c r="GRW31" s="446"/>
      <c r="GRX31" s="446"/>
      <c r="GRY31" s="446"/>
      <c r="GRZ31" s="446"/>
      <c r="GSA31" s="446"/>
      <c r="GSB31" s="446"/>
      <c r="GSC31" s="446"/>
      <c r="GSD31" s="446"/>
      <c r="GSE31" s="446"/>
      <c r="GSF31" s="446"/>
      <c r="GSG31" s="446"/>
      <c r="GSH31" s="446"/>
      <c r="GSI31" s="446"/>
      <c r="GSJ31" s="446"/>
      <c r="GSK31" s="446"/>
      <c r="GSL31" s="446"/>
      <c r="GSM31" s="446"/>
      <c r="GSN31" s="446"/>
      <c r="GSO31" s="446"/>
      <c r="GSP31" s="446"/>
      <c r="GSQ31" s="446"/>
      <c r="GSR31" s="446"/>
      <c r="GSS31" s="446"/>
      <c r="GST31" s="446"/>
      <c r="GSU31" s="446"/>
      <c r="GSV31" s="446"/>
      <c r="GSW31" s="446"/>
      <c r="GSX31" s="446"/>
      <c r="GSY31" s="446"/>
      <c r="GSZ31" s="446"/>
      <c r="GTA31" s="446"/>
      <c r="GTB31" s="446"/>
      <c r="GTC31" s="446"/>
      <c r="GTD31" s="446"/>
      <c r="GTE31" s="446"/>
      <c r="GTF31" s="446"/>
      <c r="GTG31" s="446"/>
      <c r="GTH31" s="446"/>
      <c r="GTI31" s="446"/>
      <c r="GTJ31" s="446"/>
      <c r="GTK31" s="446"/>
      <c r="GTL31" s="446"/>
      <c r="GTM31" s="446"/>
      <c r="GTN31" s="446"/>
      <c r="GTO31" s="446"/>
      <c r="GTP31" s="446"/>
      <c r="GTQ31" s="446"/>
      <c r="GTR31" s="446"/>
      <c r="GTS31" s="446"/>
      <c r="GTT31" s="446"/>
      <c r="GTU31" s="446"/>
      <c r="GTV31" s="446"/>
      <c r="GTW31" s="446"/>
      <c r="GTX31" s="446"/>
      <c r="GTY31" s="446"/>
      <c r="GTZ31" s="446"/>
      <c r="GUA31" s="446"/>
      <c r="GUB31" s="446"/>
      <c r="GUC31" s="446"/>
      <c r="GUD31" s="446"/>
      <c r="GUE31" s="446"/>
      <c r="GUF31" s="446"/>
      <c r="GUG31" s="446"/>
      <c r="GUH31" s="446"/>
      <c r="GUI31" s="446"/>
      <c r="GUJ31" s="446"/>
      <c r="GUK31" s="446"/>
      <c r="GUL31" s="446"/>
      <c r="GUM31" s="446"/>
      <c r="GUN31" s="446"/>
      <c r="GUO31" s="446"/>
      <c r="GUP31" s="446"/>
      <c r="GUQ31" s="446"/>
      <c r="GUR31" s="446"/>
      <c r="GUS31" s="446"/>
      <c r="GUT31" s="446"/>
      <c r="GUU31" s="446"/>
      <c r="GUV31" s="446"/>
      <c r="GUW31" s="446"/>
      <c r="GUX31" s="446"/>
      <c r="GUY31" s="446"/>
      <c r="GUZ31" s="446"/>
      <c r="GVA31" s="446"/>
      <c r="GVB31" s="446"/>
      <c r="GVC31" s="446"/>
      <c r="GVD31" s="446"/>
      <c r="GVE31" s="446"/>
      <c r="GVF31" s="446"/>
      <c r="GVG31" s="446"/>
      <c r="GVH31" s="446"/>
      <c r="GVI31" s="446"/>
      <c r="GVJ31" s="446"/>
      <c r="GVK31" s="446"/>
      <c r="GVL31" s="446"/>
      <c r="GVM31" s="446"/>
      <c r="GVN31" s="446"/>
      <c r="GVO31" s="446"/>
      <c r="GVP31" s="446"/>
      <c r="GVQ31" s="446"/>
      <c r="GVR31" s="446"/>
      <c r="GVS31" s="446"/>
      <c r="GVT31" s="446"/>
      <c r="GVU31" s="446"/>
      <c r="GVV31" s="446"/>
      <c r="GVW31" s="446"/>
      <c r="GVX31" s="446"/>
      <c r="GVY31" s="446"/>
      <c r="GVZ31" s="446"/>
      <c r="GWA31" s="446"/>
      <c r="GWB31" s="446"/>
      <c r="GWC31" s="446"/>
      <c r="GWD31" s="446"/>
      <c r="GWE31" s="446"/>
      <c r="GWF31" s="446"/>
      <c r="GWG31" s="446"/>
      <c r="GWH31" s="446"/>
      <c r="GWI31" s="446"/>
      <c r="GWJ31" s="446"/>
      <c r="GWK31" s="446"/>
      <c r="GWL31" s="446"/>
      <c r="GWM31" s="446"/>
      <c r="GWN31" s="446"/>
      <c r="GWO31" s="446"/>
      <c r="GWP31" s="446"/>
      <c r="GWQ31" s="446"/>
      <c r="GWR31" s="446"/>
      <c r="GWS31" s="446"/>
      <c r="GWT31" s="446"/>
      <c r="GWU31" s="446"/>
      <c r="GWV31" s="446"/>
      <c r="GWW31" s="446"/>
      <c r="GWX31" s="446"/>
      <c r="GWY31" s="446"/>
      <c r="GWZ31" s="446"/>
      <c r="GXA31" s="446"/>
      <c r="GXB31" s="446"/>
      <c r="GXC31" s="446"/>
      <c r="GXD31" s="446"/>
      <c r="GXE31" s="446"/>
      <c r="GXF31" s="446"/>
      <c r="GXG31" s="446"/>
      <c r="GXH31" s="446"/>
      <c r="GXI31" s="446"/>
      <c r="GXJ31" s="446"/>
      <c r="GXK31" s="446"/>
      <c r="GXL31" s="446"/>
      <c r="GXM31" s="446"/>
      <c r="GXN31" s="446"/>
      <c r="GXO31" s="446"/>
      <c r="GXP31" s="446"/>
      <c r="GXQ31" s="446"/>
      <c r="GXR31" s="446"/>
      <c r="GXS31" s="446"/>
      <c r="GXT31" s="446"/>
      <c r="GXU31" s="446"/>
      <c r="GXV31" s="446"/>
      <c r="GXW31" s="446"/>
      <c r="GXX31" s="446"/>
      <c r="GXY31" s="446"/>
      <c r="GXZ31" s="446"/>
      <c r="GYA31" s="446"/>
      <c r="GYB31" s="446"/>
      <c r="GYC31" s="446"/>
      <c r="GYD31" s="446"/>
      <c r="GYE31" s="446"/>
      <c r="GYF31" s="446"/>
      <c r="GYG31" s="446"/>
      <c r="GYH31" s="446"/>
      <c r="GYI31" s="446"/>
      <c r="GYJ31" s="446"/>
      <c r="GYK31" s="446"/>
      <c r="GYL31" s="446"/>
      <c r="GYM31" s="446"/>
      <c r="GYN31" s="446"/>
      <c r="GYO31" s="446"/>
      <c r="GYP31" s="446"/>
      <c r="GYQ31" s="446"/>
      <c r="GYR31" s="446"/>
      <c r="GYS31" s="446"/>
      <c r="GYT31" s="446"/>
      <c r="GYU31" s="446"/>
      <c r="GYV31" s="446"/>
      <c r="GYW31" s="446"/>
      <c r="GYX31" s="446"/>
      <c r="GYY31" s="446"/>
      <c r="GYZ31" s="446"/>
      <c r="GZA31" s="446"/>
      <c r="GZB31" s="446"/>
      <c r="GZC31" s="446"/>
      <c r="GZD31" s="446"/>
      <c r="GZE31" s="446"/>
      <c r="GZF31" s="446"/>
      <c r="GZG31" s="446"/>
      <c r="GZH31" s="446"/>
      <c r="GZI31" s="446"/>
      <c r="GZJ31" s="446"/>
      <c r="GZK31" s="446"/>
      <c r="GZL31" s="446"/>
      <c r="GZM31" s="446"/>
      <c r="GZN31" s="446"/>
      <c r="GZO31" s="446"/>
      <c r="GZP31" s="446"/>
      <c r="GZQ31" s="446"/>
      <c r="GZR31" s="446"/>
      <c r="GZS31" s="446"/>
      <c r="GZT31" s="446"/>
      <c r="GZU31" s="446"/>
      <c r="GZV31" s="446"/>
      <c r="GZW31" s="446"/>
      <c r="GZX31" s="446"/>
      <c r="GZY31" s="446"/>
      <c r="GZZ31" s="446"/>
      <c r="HAA31" s="446"/>
      <c r="HAB31" s="446"/>
      <c r="HAC31" s="446"/>
      <c r="HAD31" s="446"/>
      <c r="HAE31" s="446"/>
      <c r="HAF31" s="446"/>
      <c r="HAG31" s="446"/>
      <c r="HAH31" s="446"/>
      <c r="HAI31" s="446"/>
      <c r="HAJ31" s="446"/>
      <c r="HAK31" s="446"/>
      <c r="HAL31" s="446"/>
      <c r="HAM31" s="446"/>
      <c r="HAN31" s="446"/>
      <c r="HAO31" s="446"/>
      <c r="HAP31" s="446"/>
      <c r="HAQ31" s="446"/>
      <c r="HAR31" s="446"/>
      <c r="HAS31" s="446"/>
      <c r="HAT31" s="446"/>
      <c r="HAU31" s="446"/>
      <c r="HAV31" s="446"/>
      <c r="HAW31" s="446"/>
      <c r="HAX31" s="446"/>
      <c r="HAY31" s="446"/>
      <c r="HAZ31" s="446"/>
      <c r="HBA31" s="446"/>
      <c r="HBB31" s="446"/>
      <c r="HBC31" s="446"/>
      <c r="HBD31" s="446"/>
      <c r="HBE31" s="446"/>
      <c r="HBF31" s="446"/>
      <c r="HBG31" s="446"/>
      <c r="HBH31" s="446"/>
      <c r="HBI31" s="446"/>
      <c r="HBJ31" s="446"/>
      <c r="HBK31" s="446"/>
      <c r="HBL31" s="446"/>
      <c r="HBM31" s="446"/>
      <c r="HBN31" s="446"/>
      <c r="HBO31" s="446"/>
      <c r="HBP31" s="446"/>
      <c r="HBQ31" s="446"/>
      <c r="HBR31" s="446"/>
      <c r="HBS31" s="446"/>
      <c r="HBT31" s="446"/>
      <c r="HBU31" s="446"/>
      <c r="HBV31" s="446"/>
      <c r="HBW31" s="446"/>
      <c r="HBX31" s="446"/>
      <c r="HBY31" s="446"/>
      <c r="HBZ31" s="446"/>
      <c r="HCA31" s="446"/>
      <c r="HCB31" s="446"/>
      <c r="HCC31" s="446"/>
      <c r="HCD31" s="446"/>
      <c r="HCE31" s="446"/>
      <c r="HCF31" s="446"/>
      <c r="HCG31" s="446"/>
      <c r="HCH31" s="446"/>
      <c r="HCI31" s="446"/>
      <c r="HCJ31" s="446"/>
      <c r="HCK31" s="446"/>
      <c r="HCL31" s="446"/>
      <c r="HCM31" s="446"/>
      <c r="HCN31" s="446"/>
      <c r="HCO31" s="446"/>
      <c r="HCP31" s="446"/>
      <c r="HCQ31" s="446"/>
      <c r="HCR31" s="446"/>
      <c r="HCS31" s="446"/>
      <c r="HCT31" s="446"/>
      <c r="HCU31" s="446"/>
      <c r="HCV31" s="446"/>
      <c r="HCW31" s="446"/>
      <c r="HCX31" s="446"/>
      <c r="HCY31" s="446"/>
      <c r="HCZ31" s="446"/>
      <c r="HDA31" s="446"/>
      <c r="HDB31" s="446"/>
      <c r="HDC31" s="446"/>
      <c r="HDD31" s="446"/>
      <c r="HDE31" s="446"/>
      <c r="HDF31" s="446"/>
      <c r="HDG31" s="446"/>
      <c r="HDH31" s="446"/>
      <c r="HDI31" s="446"/>
      <c r="HDJ31" s="446"/>
      <c r="HDK31" s="446"/>
      <c r="HDL31" s="446"/>
      <c r="HDM31" s="446"/>
      <c r="HDN31" s="446"/>
      <c r="HDO31" s="446"/>
      <c r="HDP31" s="446"/>
      <c r="HDQ31" s="446"/>
      <c r="HDR31" s="446"/>
      <c r="HDS31" s="446"/>
      <c r="HDT31" s="446"/>
      <c r="HDU31" s="446"/>
      <c r="HDV31" s="446"/>
      <c r="HDW31" s="446"/>
      <c r="HDX31" s="446"/>
      <c r="HDY31" s="446"/>
      <c r="HDZ31" s="446"/>
      <c r="HEA31" s="446"/>
      <c r="HEB31" s="446"/>
      <c r="HEC31" s="446"/>
      <c r="HED31" s="446"/>
      <c r="HEE31" s="446"/>
      <c r="HEF31" s="446"/>
      <c r="HEG31" s="446"/>
      <c r="HEH31" s="446"/>
      <c r="HEI31" s="446"/>
      <c r="HEJ31" s="446"/>
      <c r="HEK31" s="446"/>
      <c r="HEL31" s="446"/>
      <c r="HEM31" s="446"/>
      <c r="HEN31" s="446"/>
      <c r="HEO31" s="446"/>
      <c r="HEP31" s="446"/>
      <c r="HEQ31" s="446"/>
      <c r="HER31" s="446"/>
      <c r="HES31" s="446"/>
      <c r="HET31" s="446"/>
      <c r="HEU31" s="446"/>
      <c r="HEV31" s="446"/>
      <c r="HEW31" s="446"/>
      <c r="HEX31" s="446"/>
      <c r="HEY31" s="446"/>
      <c r="HEZ31" s="446"/>
      <c r="HFA31" s="446"/>
      <c r="HFB31" s="446"/>
      <c r="HFC31" s="446"/>
      <c r="HFD31" s="446"/>
      <c r="HFE31" s="446"/>
      <c r="HFF31" s="446"/>
      <c r="HFG31" s="446"/>
      <c r="HFH31" s="446"/>
      <c r="HFI31" s="446"/>
      <c r="HFJ31" s="446"/>
      <c r="HFK31" s="446"/>
      <c r="HFL31" s="446"/>
      <c r="HFM31" s="446"/>
      <c r="HFN31" s="446"/>
      <c r="HFO31" s="446"/>
      <c r="HFP31" s="446"/>
      <c r="HFQ31" s="446"/>
      <c r="HFR31" s="446"/>
      <c r="HFS31" s="446"/>
      <c r="HFT31" s="446"/>
      <c r="HFU31" s="446"/>
      <c r="HFV31" s="446"/>
      <c r="HFW31" s="446"/>
      <c r="HFX31" s="446"/>
      <c r="HFY31" s="446"/>
      <c r="HFZ31" s="446"/>
      <c r="HGA31" s="446"/>
      <c r="HGB31" s="446"/>
      <c r="HGC31" s="446"/>
      <c r="HGD31" s="446"/>
      <c r="HGE31" s="446"/>
      <c r="HGF31" s="446"/>
      <c r="HGG31" s="446"/>
      <c r="HGH31" s="446"/>
      <c r="HGI31" s="446"/>
      <c r="HGJ31" s="446"/>
      <c r="HGK31" s="446"/>
      <c r="HGL31" s="446"/>
      <c r="HGM31" s="446"/>
      <c r="HGN31" s="446"/>
      <c r="HGO31" s="446"/>
      <c r="HGP31" s="446"/>
      <c r="HGQ31" s="446"/>
      <c r="HGR31" s="446"/>
      <c r="HGS31" s="446"/>
      <c r="HGT31" s="446"/>
      <c r="HGU31" s="446"/>
      <c r="HGV31" s="446"/>
      <c r="HGW31" s="446"/>
      <c r="HGX31" s="446"/>
      <c r="HGY31" s="446"/>
      <c r="HGZ31" s="446"/>
      <c r="HHA31" s="446"/>
      <c r="HHB31" s="446"/>
      <c r="HHC31" s="446"/>
      <c r="HHD31" s="446"/>
      <c r="HHE31" s="446"/>
      <c r="HHF31" s="446"/>
      <c r="HHG31" s="446"/>
      <c r="HHH31" s="446"/>
      <c r="HHI31" s="446"/>
      <c r="HHJ31" s="446"/>
      <c r="HHK31" s="446"/>
      <c r="HHL31" s="446"/>
      <c r="HHM31" s="446"/>
      <c r="HHN31" s="446"/>
      <c r="HHO31" s="446"/>
      <c r="HHP31" s="446"/>
      <c r="HHQ31" s="446"/>
      <c r="HHR31" s="446"/>
      <c r="HHS31" s="446"/>
      <c r="HHT31" s="446"/>
      <c r="HHU31" s="446"/>
      <c r="HHV31" s="446"/>
      <c r="HHW31" s="446"/>
      <c r="HHX31" s="446"/>
      <c r="HHY31" s="446"/>
      <c r="HHZ31" s="446"/>
      <c r="HIA31" s="446"/>
      <c r="HIB31" s="446"/>
      <c r="HIC31" s="446"/>
      <c r="HID31" s="446"/>
      <c r="HIE31" s="446"/>
      <c r="HIF31" s="446"/>
      <c r="HIG31" s="446"/>
      <c r="HIH31" s="446"/>
      <c r="HII31" s="446"/>
      <c r="HIJ31" s="446"/>
      <c r="HIK31" s="446"/>
      <c r="HIL31" s="446"/>
      <c r="HIM31" s="446"/>
      <c r="HIN31" s="446"/>
      <c r="HIO31" s="446"/>
      <c r="HIP31" s="446"/>
      <c r="HIQ31" s="446"/>
      <c r="HIR31" s="446"/>
      <c r="HIS31" s="446"/>
      <c r="HIT31" s="446"/>
      <c r="HIU31" s="446"/>
      <c r="HIV31" s="446"/>
      <c r="HIW31" s="446"/>
      <c r="HIX31" s="446"/>
      <c r="HIY31" s="446"/>
      <c r="HIZ31" s="446"/>
      <c r="HJA31" s="446"/>
      <c r="HJB31" s="446"/>
      <c r="HJC31" s="446"/>
      <c r="HJD31" s="446"/>
      <c r="HJE31" s="446"/>
      <c r="HJF31" s="446"/>
      <c r="HJG31" s="446"/>
      <c r="HJH31" s="446"/>
      <c r="HJI31" s="446"/>
      <c r="HJJ31" s="446"/>
      <c r="HJK31" s="446"/>
      <c r="HJL31" s="446"/>
      <c r="HJM31" s="446"/>
      <c r="HJN31" s="446"/>
      <c r="HJO31" s="446"/>
      <c r="HJP31" s="446"/>
      <c r="HJQ31" s="446"/>
      <c r="HJR31" s="446"/>
      <c r="HJS31" s="446"/>
      <c r="HJT31" s="446"/>
      <c r="HJU31" s="446"/>
      <c r="HJV31" s="446"/>
      <c r="HJW31" s="446"/>
      <c r="HJX31" s="446"/>
      <c r="HJY31" s="446"/>
      <c r="HJZ31" s="446"/>
      <c r="HKA31" s="446"/>
      <c r="HKB31" s="446"/>
      <c r="HKC31" s="446"/>
      <c r="HKD31" s="446"/>
      <c r="HKE31" s="446"/>
      <c r="HKF31" s="446"/>
      <c r="HKG31" s="446"/>
      <c r="HKH31" s="446"/>
      <c r="HKI31" s="446"/>
      <c r="HKJ31" s="446"/>
      <c r="HKK31" s="446"/>
      <c r="HKL31" s="446"/>
      <c r="HKM31" s="446"/>
      <c r="HKN31" s="446"/>
      <c r="HKO31" s="446"/>
      <c r="HKP31" s="446"/>
      <c r="HKQ31" s="446"/>
      <c r="HKR31" s="446"/>
      <c r="HKS31" s="446"/>
      <c r="HKT31" s="446"/>
      <c r="HKU31" s="446"/>
      <c r="HKV31" s="446"/>
      <c r="HKW31" s="446"/>
      <c r="HKX31" s="446"/>
      <c r="HKY31" s="446"/>
      <c r="HKZ31" s="446"/>
      <c r="HLA31" s="446"/>
      <c r="HLB31" s="446"/>
      <c r="HLC31" s="446"/>
      <c r="HLD31" s="446"/>
      <c r="HLE31" s="446"/>
      <c r="HLF31" s="446"/>
      <c r="HLG31" s="446"/>
      <c r="HLH31" s="446"/>
      <c r="HLI31" s="446"/>
      <c r="HLJ31" s="446"/>
      <c r="HLK31" s="446"/>
      <c r="HLL31" s="446"/>
      <c r="HLM31" s="446"/>
      <c r="HLN31" s="446"/>
      <c r="HLO31" s="446"/>
      <c r="HLP31" s="446"/>
      <c r="HLQ31" s="446"/>
      <c r="HLR31" s="446"/>
      <c r="HLS31" s="446"/>
      <c r="HLT31" s="446"/>
      <c r="HLU31" s="446"/>
      <c r="HLV31" s="446"/>
      <c r="HLW31" s="446"/>
      <c r="HLX31" s="446"/>
      <c r="HLY31" s="446"/>
      <c r="HLZ31" s="446"/>
      <c r="HMA31" s="446"/>
      <c r="HMB31" s="446"/>
      <c r="HMC31" s="446"/>
      <c r="HMD31" s="446"/>
      <c r="HME31" s="446"/>
      <c r="HMF31" s="446"/>
      <c r="HMG31" s="446"/>
      <c r="HMH31" s="446"/>
      <c r="HMI31" s="446"/>
      <c r="HMJ31" s="446"/>
      <c r="HMK31" s="446"/>
      <c r="HML31" s="446"/>
      <c r="HMM31" s="446"/>
      <c r="HMN31" s="446"/>
      <c r="HMO31" s="446"/>
      <c r="HMP31" s="446"/>
      <c r="HMQ31" s="446"/>
      <c r="HMR31" s="446"/>
      <c r="HMS31" s="446"/>
      <c r="HMT31" s="446"/>
      <c r="HMU31" s="446"/>
      <c r="HMV31" s="446"/>
      <c r="HMW31" s="446"/>
      <c r="HMX31" s="446"/>
      <c r="HMY31" s="446"/>
      <c r="HMZ31" s="446"/>
      <c r="HNA31" s="446"/>
      <c r="HNB31" s="446"/>
      <c r="HNC31" s="446"/>
      <c r="HND31" s="446"/>
      <c r="HNE31" s="446"/>
      <c r="HNF31" s="446"/>
      <c r="HNG31" s="446"/>
      <c r="HNH31" s="446"/>
      <c r="HNI31" s="446"/>
      <c r="HNJ31" s="446"/>
      <c r="HNK31" s="446"/>
      <c r="HNL31" s="446"/>
      <c r="HNM31" s="446"/>
      <c r="HNN31" s="446"/>
      <c r="HNO31" s="446"/>
      <c r="HNP31" s="446"/>
      <c r="HNQ31" s="446"/>
      <c r="HNR31" s="446"/>
      <c r="HNS31" s="446"/>
      <c r="HNT31" s="446"/>
      <c r="HNU31" s="446"/>
      <c r="HNV31" s="446"/>
      <c r="HNW31" s="446"/>
      <c r="HNX31" s="446"/>
      <c r="HNY31" s="446"/>
      <c r="HNZ31" s="446"/>
      <c r="HOA31" s="446"/>
      <c r="HOB31" s="446"/>
      <c r="HOC31" s="446"/>
      <c r="HOD31" s="446"/>
      <c r="HOE31" s="446"/>
      <c r="HOF31" s="446"/>
      <c r="HOG31" s="446"/>
      <c r="HOH31" s="446"/>
      <c r="HOI31" s="446"/>
      <c r="HOJ31" s="446"/>
      <c r="HOK31" s="446"/>
      <c r="HOL31" s="446"/>
      <c r="HOM31" s="446"/>
      <c r="HON31" s="446"/>
      <c r="HOO31" s="446"/>
      <c r="HOP31" s="446"/>
      <c r="HOQ31" s="446"/>
      <c r="HOR31" s="446"/>
      <c r="HOS31" s="446"/>
      <c r="HOT31" s="446"/>
      <c r="HOU31" s="446"/>
      <c r="HOV31" s="446"/>
      <c r="HOW31" s="446"/>
      <c r="HOX31" s="446"/>
      <c r="HOY31" s="446"/>
      <c r="HOZ31" s="446"/>
      <c r="HPA31" s="446"/>
      <c r="HPB31" s="446"/>
      <c r="HPC31" s="446"/>
      <c r="HPD31" s="446"/>
      <c r="HPE31" s="446"/>
      <c r="HPF31" s="446"/>
      <c r="HPG31" s="446"/>
      <c r="HPH31" s="446"/>
      <c r="HPI31" s="446"/>
      <c r="HPJ31" s="446"/>
      <c r="HPK31" s="446"/>
      <c r="HPL31" s="446"/>
      <c r="HPM31" s="446"/>
      <c r="HPN31" s="446"/>
      <c r="HPO31" s="446"/>
      <c r="HPP31" s="446"/>
      <c r="HPQ31" s="446"/>
      <c r="HPR31" s="446"/>
      <c r="HPS31" s="446"/>
      <c r="HPT31" s="446"/>
      <c r="HPU31" s="446"/>
      <c r="HPV31" s="446"/>
      <c r="HPW31" s="446"/>
      <c r="HPX31" s="446"/>
      <c r="HPY31" s="446"/>
      <c r="HPZ31" s="446"/>
      <c r="HQA31" s="446"/>
      <c r="HQB31" s="446"/>
      <c r="HQC31" s="446"/>
      <c r="HQD31" s="446"/>
      <c r="HQE31" s="446"/>
      <c r="HQF31" s="446"/>
      <c r="HQG31" s="446"/>
      <c r="HQH31" s="446"/>
      <c r="HQI31" s="446"/>
      <c r="HQJ31" s="446"/>
      <c r="HQK31" s="446"/>
      <c r="HQL31" s="446"/>
      <c r="HQM31" s="446"/>
      <c r="HQN31" s="446"/>
      <c r="HQO31" s="446"/>
      <c r="HQP31" s="446"/>
      <c r="HQQ31" s="446"/>
      <c r="HQR31" s="446"/>
      <c r="HQS31" s="446"/>
      <c r="HQT31" s="446"/>
      <c r="HQU31" s="446"/>
      <c r="HQV31" s="446"/>
      <c r="HQW31" s="446"/>
      <c r="HQX31" s="446"/>
      <c r="HQY31" s="446"/>
      <c r="HQZ31" s="446"/>
      <c r="HRA31" s="446"/>
      <c r="HRB31" s="446"/>
      <c r="HRC31" s="446"/>
      <c r="HRD31" s="446"/>
      <c r="HRE31" s="446"/>
      <c r="HRF31" s="446"/>
      <c r="HRG31" s="446"/>
      <c r="HRH31" s="446"/>
      <c r="HRI31" s="446"/>
      <c r="HRJ31" s="446"/>
      <c r="HRK31" s="446"/>
      <c r="HRL31" s="446"/>
      <c r="HRM31" s="446"/>
      <c r="HRN31" s="446"/>
      <c r="HRO31" s="446"/>
      <c r="HRP31" s="446"/>
      <c r="HRQ31" s="446"/>
      <c r="HRR31" s="446"/>
      <c r="HRS31" s="446"/>
      <c r="HRT31" s="446"/>
      <c r="HRU31" s="446"/>
      <c r="HRV31" s="446"/>
      <c r="HRW31" s="446"/>
      <c r="HRX31" s="446"/>
      <c r="HRY31" s="446"/>
      <c r="HRZ31" s="446"/>
      <c r="HSA31" s="446"/>
      <c r="HSB31" s="446"/>
      <c r="HSC31" s="446"/>
      <c r="HSD31" s="446"/>
      <c r="HSE31" s="446"/>
      <c r="HSF31" s="446"/>
      <c r="HSG31" s="446"/>
      <c r="HSH31" s="446"/>
      <c r="HSI31" s="446"/>
      <c r="HSJ31" s="446"/>
      <c r="HSK31" s="446"/>
      <c r="HSL31" s="446"/>
      <c r="HSM31" s="446"/>
      <c r="HSN31" s="446"/>
      <c r="HSO31" s="446"/>
      <c r="HSP31" s="446"/>
      <c r="HSQ31" s="446"/>
      <c r="HSR31" s="446"/>
      <c r="HSS31" s="446"/>
      <c r="HST31" s="446"/>
      <c r="HSU31" s="446"/>
      <c r="HSV31" s="446"/>
      <c r="HSW31" s="446"/>
      <c r="HSX31" s="446"/>
      <c r="HSY31" s="446"/>
      <c r="HSZ31" s="446"/>
      <c r="HTA31" s="446"/>
      <c r="HTB31" s="446"/>
      <c r="HTC31" s="446"/>
      <c r="HTD31" s="446"/>
      <c r="HTE31" s="446"/>
      <c r="HTF31" s="446"/>
      <c r="HTG31" s="446"/>
      <c r="HTH31" s="446"/>
      <c r="HTI31" s="446"/>
      <c r="HTJ31" s="446"/>
      <c r="HTK31" s="446"/>
      <c r="HTL31" s="446"/>
      <c r="HTM31" s="446"/>
      <c r="HTN31" s="446"/>
      <c r="HTO31" s="446"/>
      <c r="HTP31" s="446"/>
      <c r="HTQ31" s="446"/>
      <c r="HTR31" s="446"/>
      <c r="HTS31" s="446"/>
      <c r="HTT31" s="446"/>
      <c r="HTU31" s="446"/>
      <c r="HTV31" s="446"/>
      <c r="HTW31" s="446"/>
      <c r="HTX31" s="446"/>
      <c r="HTY31" s="446"/>
      <c r="HTZ31" s="446"/>
      <c r="HUA31" s="446"/>
      <c r="HUB31" s="446"/>
      <c r="HUC31" s="446"/>
      <c r="HUD31" s="446"/>
      <c r="HUE31" s="446"/>
      <c r="HUF31" s="446"/>
      <c r="HUG31" s="446"/>
      <c r="HUH31" s="446"/>
      <c r="HUI31" s="446"/>
      <c r="HUJ31" s="446"/>
      <c r="HUK31" s="446"/>
      <c r="HUL31" s="446"/>
      <c r="HUM31" s="446"/>
      <c r="HUN31" s="446"/>
      <c r="HUO31" s="446"/>
      <c r="HUP31" s="446"/>
      <c r="HUQ31" s="446"/>
      <c r="HUR31" s="446"/>
      <c r="HUS31" s="446"/>
      <c r="HUT31" s="446"/>
      <c r="HUU31" s="446"/>
      <c r="HUV31" s="446"/>
      <c r="HUW31" s="446"/>
      <c r="HUX31" s="446"/>
      <c r="HUY31" s="446"/>
      <c r="HUZ31" s="446"/>
      <c r="HVA31" s="446"/>
      <c r="HVB31" s="446"/>
      <c r="HVC31" s="446"/>
      <c r="HVD31" s="446"/>
      <c r="HVE31" s="446"/>
      <c r="HVF31" s="446"/>
      <c r="HVG31" s="446"/>
      <c r="HVH31" s="446"/>
      <c r="HVI31" s="446"/>
      <c r="HVJ31" s="446"/>
      <c r="HVK31" s="446"/>
      <c r="HVL31" s="446"/>
      <c r="HVM31" s="446"/>
      <c r="HVN31" s="446"/>
      <c r="HVO31" s="446"/>
      <c r="HVP31" s="446"/>
      <c r="HVQ31" s="446"/>
      <c r="HVR31" s="446"/>
      <c r="HVS31" s="446"/>
      <c r="HVT31" s="446"/>
      <c r="HVU31" s="446"/>
      <c r="HVV31" s="446"/>
      <c r="HVW31" s="446"/>
      <c r="HVX31" s="446"/>
      <c r="HVY31" s="446"/>
      <c r="HVZ31" s="446"/>
      <c r="HWA31" s="446"/>
      <c r="HWB31" s="446"/>
      <c r="HWC31" s="446"/>
      <c r="HWD31" s="446"/>
      <c r="HWE31" s="446"/>
      <c r="HWF31" s="446"/>
      <c r="HWG31" s="446"/>
      <c r="HWH31" s="446"/>
      <c r="HWI31" s="446"/>
      <c r="HWJ31" s="446"/>
      <c r="HWK31" s="446"/>
      <c r="HWL31" s="446"/>
      <c r="HWM31" s="446"/>
      <c r="HWN31" s="446"/>
      <c r="HWO31" s="446"/>
      <c r="HWP31" s="446"/>
      <c r="HWQ31" s="446"/>
      <c r="HWR31" s="446"/>
      <c r="HWS31" s="446"/>
      <c r="HWT31" s="446"/>
      <c r="HWU31" s="446"/>
      <c r="HWV31" s="446"/>
      <c r="HWW31" s="446"/>
      <c r="HWX31" s="446"/>
      <c r="HWY31" s="446"/>
      <c r="HWZ31" s="446"/>
      <c r="HXA31" s="446"/>
      <c r="HXB31" s="446"/>
      <c r="HXC31" s="446"/>
      <c r="HXD31" s="446"/>
      <c r="HXE31" s="446"/>
      <c r="HXF31" s="446"/>
      <c r="HXG31" s="446"/>
      <c r="HXH31" s="446"/>
      <c r="HXI31" s="446"/>
      <c r="HXJ31" s="446"/>
      <c r="HXK31" s="446"/>
      <c r="HXL31" s="446"/>
      <c r="HXM31" s="446"/>
      <c r="HXN31" s="446"/>
      <c r="HXO31" s="446"/>
      <c r="HXP31" s="446"/>
      <c r="HXQ31" s="446"/>
      <c r="HXR31" s="446"/>
      <c r="HXS31" s="446"/>
      <c r="HXT31" s="446"/>
      <c r="HXU31" s="446"/>
      <c r="HXV31" s="446"/>
      <c r="HXW31" s="446"/>
      <c r="HXX31" s="446"/>
      <c r="HXY31" s="446"/>
      <c r="HXZ31" s="446"/>
      <c r="HYA31" s="446"/>
      <c r="HYB31" s="446"/>
      <c r="HYC31" s="446"/>
      <c r="HYD31" s="446"/>
      <c r="HYE31" s="446"/>
      <c r="HYF31" s="446"/>
      <c r="HYG31" s="446"/>
      <c r="HYH31" s="446"/>
      <c r="HYI31" s="446"/>
      <c r="HYJ31" s="446"/>
      <c r="HYK31" s="446"/>
      <c r="HYL31" s="446"/>
      <c r="HYM31" s="446"/>
      <c r="HYN31" s="446"/>
      <c r="HYO31" s="446"/>
      <c r="HYP31" s="446"/>
      <c r="HYQ31" s="446"/>
      <c r="HYR31" s="446"/>
      <c r="HYS31" s="446"/>
      <c r="HYT31" s="446"/>
      <c r="HYU31" s="446"/>
      <c r="HYV31" s="446"/>
      <c r="HYW31" s="446"/>
      <c r="HYX31" s="446"/>
      <c r="HYY31" s="446"/>
      <c r="HYZ31" s="446"/>
      <c r="HZA31" s="446"/>
      <c r="HZB31" s="446"/>
      <c r="HZC31" s="446"/>
      <c r="HZD31" s="446"/>
      <c r="HZE31" s="446"/>
      <c r="HZF31" s="446"/>
      <c r="HZG31" s="446"/>
      <c r="HZH31" s="446"/>
      <c r="HZI31" s="446"/>
      <c r="HZJ31" s="446"/>
      <c r="HZK31" s="446"/>
      <c r="HZL31" s="446"/>
      <c r="HZM31" s="446"/>
      <c r="HZN31" s="446"/>
      <c r="HZO31" s="446"/>
      <c r="HZP31" s="446"/>
      <c r="HZQ31" s="446"/>
      <c r="HZR31" s="446"/>
      <c r="HZS31" s="446"/>
      <c r="HZT31" s="446"/>
      <c r="HZU31" s="446"/>
      <c r="HZV31" s="446"/>
      <c r="HZW31" s="446"/>
      <c r="HZX31" s="446"/>
      <c r="HZY31" s="446"/>
      <c r="HZZ31" s="446"/>
      <c r="IAA31" s="446"/>
      <c r="IAB31" s="446"/>
      <c r="IAC31" s="446"/>
      <c r="IAD31" s="446"/>
      <c r="IAE31" s="446"/>
      <c r="IAF31" s="446"/>
      <c r="IAG31" s="446"/>
      <c r="IAH31" s="446"/>
      <c r="IAI31" s="446"/>
      <c r="IAJ31" s="446"/>
      <c r="IAK31" s="446"/>
      <c r="IAL31" s="446"/>
      <c r="IAM31" s="446"/>
      <c r="IAN31" s="446"/>
      <c r="IAO31" s="446"/>
      <c r="IAP31" s="446"/>
      <c r="IAQ31" s="446"/>
      <c r="IAR31" s="446"/>
      <c r="IAS31" s="446"/>
      <c r="IAT31" s="446"/>
      <c r="IAU31" s="446"/>
      <c r="IAV31" s="446"/>
      <c r="IAW31" s="446"/>
      <c r="IAX31" s="446"/>
      <c r="IAY31" s="446"/>
      <c r="IAZ31" s="446"/>
      <c r="IBA31" s="446"/>
      <c r="IBB31" s="446"/>
      <c r="IBC31" s="446"/>
      <c r="IBD31" s="446"/>
      <c r="IBE31" s="446"/>
      <c r="IBF31" s="446"/>
      <c r="IBG31" s="446"/>
      <c r="IBH31" s="446"/>
      <c r="IBI31" s="446"/>
      <c r="IBJ31" s="446"/>
      <c r="IBK31" s="446"/>
      <c r="IBL31" s="446"/>
      <c r="IBM31" s="446"/>
      <c r="IBN31" s="446"/>
      <c r="IBO31" s="446"/>
      <c r="IBP31" s="446"/>
      <c r="IBQ31" s="446"/>
      <c r="IBR31" s="446"/>
      <c r="IBS31" s="446"/>
      <c r="IBT31" s="446"/>
      <c r="IBU31" s="446"/>
      <c r="IBV31" s="446"/>
      <c r="IBW31" s="446"/>
      <c r="IBX31" s="446"/>
      <c r="IBY31" s="446"/>
      <c r="IBZ31" s="446"/>
      <c r="ICA31" s="446"/>
      <c r="ICB31" s="446"/>
      <c r="ICC31" s="446"/>
      <c r="ICD31" s="446"/>
      <c r="ICE31" s="446"/>
      <c r="ICF31" s="446"/>
      <c r="ICG31" s="446"/>
      <c r="ICH31" s="446"/>
      <c r="ICI31" s="446"/>
      <c r="ICJ31" s="446"/>
      <c r="ICK31" s="446"/>
      <c r="ICL31" s="446"/>
      <c r="ICM31" s="446"/>
      <c r="ICN31" s="446"/>
      <c r="ICO31" s="446"/>
      <c r="ICP31" s="446"/>
      <c r="ICQ31" s="446"/>
      <c r="ICR31" s="446"/>
      <c r="ICS31" s="446"/>
      <c r="ICT31" s="446"/>
      <c r="ICU31" s="446"/>
      <c r="ICV31" s="446"/>
      <c r="ICW31" s="446"/>
      <c r="ICX31" s="446"/>
      <c r="ICY31" s="446"/>
      <c r="ICZ31" s="446"/>
      <c r="IDA31" s="446"/>
      <c r="IDB31" s="446"/>
      <c r="IDC31" s="446"/>
      <c r="IDD31" s="446"/>
      <c r="IDE31" s="446"/>
      <c r="IDF31" s="446"/>
      <c r="IDG31" s="446"/>
      <c r="IDH31" s="446"/>
      <c r="IDI31" s="446"/>
      <c r="IDJ31" s="446"/>
      <c r="IDK31" s="446"/>
      <c r="IDL31" s="446"/>
      <c r="IDM31" s="446"/>
      <c r="IDN31" s="446"/>
      <c r="IDO31" s="446"/>
      <c r="IDP31" s="446"/>
      <c r="IDQ31" s="446"/>
      <c r="IDR31" s="446"/>
      <c r="IDS31" s="446"/>
      <c r="IDT31" s="446"/>
      <c r="IDU31" s="446"/>
      <c r="IDV31" s="446"/>
      <c r="IDW31" s="446"/>
      <c r="IDX31" s="446"/>
      <c r="IDY31" s="446"/>
      <c r="IDZ31" s="446"/>
      <c r="IEA31" s="446"/>
      <c r="IEB31" s="446"/>
      <c r="IEC31" s="446"/>
      <c r="IED31" s="446"/>
      <c r="IEE31" s="446"/>
      <c r="IEF31" s="446"/>
      <c r="IEG31" s="446"/>
      <c r="IEH31" s="446"/>
      <c r="IEI31" s="446"/>
      <c r="IEJ31" s="446"/>
      <c r="IEK31" s="446"/>
      <c r="IEL31" s="446"/>
      <c r="IEM31" s="446"/>
      <c r="IEN31" s="446"/>
      <c r="IEO31" s="446"/>
      <c r="IEP31" s="446"/>
      <c r="IEQ31" s="446"/>
      <c r="IER31" s="446"/>
      <c r="IES31" s="446"/>
      <c r="IET31" s="446"/>
      <c r="IEU31" s="446"/>
      <c r="IEV31" s="446"/>
      <c r="IEW31" s="446"/>
      <c r="IEX31" s="446"/>
      <c r="IEY31" s="446"/>
      <c r="IEZ31" s="446"/>
      <c r="IFA31" s="446"/>
      <c r="IFB31" s="446"/>
      <c r="IFC31" s="446"/>
      <c r="IFD31" s="446"/>
      <c r="IFE31" s="446"/>
      <c r="IFF31" s="446"/>
      <c r="IFG31" s="446"/>
      <c r="IFH31" s="446"/>
      <c r="IFI31" s="446"/>
      <c r="IFJ31" s="446"/>
      <c r="IFK31" s="446"/>
      <c r="IFL31" s="446"/>
      <c r="IFM31" s="446"/>
      <c r="IFN31" s="446"/>
      <c r="IFO31" s="446"/>
      <c r="IFP31" s="446"/>
      <c r="IFQ31" s="446"/>
      <c r="IFR31" s="446"/>
      <c r="IFS31" s="446"/>
      <c r="IFT31" s="446"/>
      <c r="IFU31" s="446"/>
      <c r="IFV31" s="446"/>
      <c r="IFW31" s="446"/>
      <c r="IFX31" s="446"/>
      <c r="IFY31" s="446"/>
      <c r="IFZ31" s="446"/>
      <c r="IGA31" s="446"/>
      <c r="IGB31" s="446"/>
      <c r="IGC31" s="446"/>
      <c r="IGD31" s="446"/>
      <c r="IGE31" s="446"/>
      <c r="IGF31" s="446"/>
      <c r="IGG31" s="446"/>
      <c r="IGH31" s="446"/>
      <c r="IGI31" s="446"/>
      <c r="IGJ31" s="446"/>
      <c r="IGK31" s="446"/>
      <c r="IGL31" s="446"/>
      <c r="IGM31" s="446"/>
      <c r="IGN31" s="446"/>
      <c r="IGO31" s="446"/>
      <c r="IGP31" s="446"/>
      <c r="IGQ31" s="446"/>
      <c r="IGR31" s="446"/>
      <c r="IGS31" s="446"/>
      <c r="IGT31" s="446"/>
      <c r="IGU31" s="446"/>
      <c r="IGV31" s="446"/>
      <c r="IGW31" s="446"/>
      <c r="IGX31" s="446"/>
      <c r="IGY31" s="446"/>
      <c r="IGZ31" s="446"/>
      <c r="IHA31" s="446"/>
      <c r="IHB31" s="446"/>
      <c r="IHC31" s="446"/>
      <c r="IHD31" s="446"/>
      <c r="IHE31" s="446"/>
      <c r="IHF31" s="446"/>
      <c r="IHG31" s="446"/>
      <c r="IHH31" s="446"/>
      <c r="IHI31" s="446"/>
      <c r="IHJ31" s="446"/>
      <c r="IHK31" s="446"/>
      <c r="IHL31" s="446"/>
      <c r="IHM31" s="446"/>
      <c r="IHN31" s="446"/>
      <c r="IHO31" s="446"/>
      <c r="IHP31" s="446"/>
      <c r="IHQ31" s="446"/>
      <c r="IHR31" s="446"/>
      <c r="IHS31" s="446"/>
      <c r="IHT31" s="446"/>
      <c r="IHU31" s="446"/>
      <c r="IHV31" s="446"/>
      <c r="IHW31" s="446"/>
      <c r="IHX31" s="446"/>
      <c r="IHY31" s="446"/>
      <c r="IHZ31" s="446"/>
      <c r="IIA31" s="446"/>
      <c r="IIB31" s="446"/>
      <c r="IIC31" s="446"/>
      <c r="IID31" s="446"/>
      <c r="IIE31" s="446"/>
      <c r="IIF31" s="446"/>
      <c r="IIG31" s="446"/>
      <c r="IIH31" s="446"/>
      <c r="III31" s="446"/>
      <c r="IIJ31" s="446"/>
      <c r="IIK31" s="446"/>
      <c r="IIL31" s="446"/>
      <c r="IIM31" s="446"/>
      <c r="IIN31" s="446"/>
      <c r="IIO31" s="446"/>
      <c r="IIP31" s="446"/>
      <c r="IIQ31" s="446"/>
      <c r="IIR31" s="446"/>
      <c r="IIS31" s="446"/>
      <c r="IIT31" s="446"/>
      <c r="IIU31" s="446"/>
      <c r="IIV31" s="446"/>
      <c r="IIW31" s="446"/>
      <c r="IIX31" s="446"/>
      <c r="IIY31" s="446"/>
      <c r="IIZ31" s="446"/>
      <c r="IJA31" s="446"/>
      <c r="IJB31" s="446"/>
      <c r="IJC31" s="446"/>
      <c r="IJD31" s="446"/>
      <c r="IJE31" s="446"/>
      <c r="IJF31" s="446"/>
      <c r="IJG31" s="446"/>
      <c r="IJH31" s="446"/>
      <c r="IJI31" s="446"/>
      <c r="IJJ31" s="446"/>
      <c r="IJK31" s="446"/>
      <c r="IJL31" s="446"/>
      <c r="IJM31" s="446"/>
      <c r="IJN31" s="446"/>
      <c r="IJO31" s="446"/>
      <c r="IJP31" s="446"/>
      <c r="IJQ31" s="446"/>
      <c r="IJR31" s="446"/>
      <c r="IJS31" s="446"/>
      <c r="IJT31" s="446"/>
      <c r="IJU31" s="446"/>
      <c r="IJV31" s="446"/>
      <c r="IJW31" s="446"/>
      <c r="IJX31" s="446"/>
      <c r="IJY31" s="446"/>
      <c r="IJZ31" s="446"/>
      <c r="IKA31" s="446"/>
      <c r="IKB31" s="446"/>
      <c r="IKC31" s="446"/>
      <c r="IKD31" s="446"/>
      <c r="IKE31" s="446"/>
      <c r="IKF31" s="446"/>
      <c r="IKG31" s="446"/>
      <c r="IKH31" s="446"/>
      <c r="IKI31" s="446"/>
      <c r="IKJ31" s="446"/>
      <c r="IKK31" s="446"/>
      <c r="IKL31" s="446"/>
      <c r="IKM31" s="446"/>
      <c r="IKN31" s="446"/>
      <c r="IKO31" s="446"/>
      <c r="IKP31" s="446"/>
      <c r="IKQ31" s="446"/>
      <c r="IKR31" s="446"/>
      <c r="IKS31" s="446"/>
      <c r="IKT31" s="446"/>
      <c r="IKU31" s="446"/>
      <c r="IKV31" s="446"/>
      <c r="IKW31" s="446"/>
      <c r="IKX31" s="446"/>
      <c r="IKY31" s="446"/>
      <c r="IKZ31" s="446"/>
      <c r="ILA31" s="446"/>
      <c r="ILB31" s="446"/>
      <c r="ILC31" s="446"/>
      <c r="ILD31" s="446"/>
      <c r="ILE31" s="446"/>
      <c r="ILF31" s="446"/>
      <c r="ILG31" s="446"/>
      <c r="ILH31" s="446"/>
      <c r="ILI31" s="446"/>
      <c r="ILJ31" s="446"/>
      <c r="ILK31" s="446"/>
      <c r="ILL31" s="446"/>
      <c r="ILM31" s="446"/>
      <c r="ILN31" s="446"/>
      <c r="ILO31" s="446"/>
      <c r="ILP31" s="446"/>
      <c r="ILQ31" s="446"/>
      <c r="ILR31" s="446"/>
      <c r="ILS31" s="446"/>
      <c r="ILT31" s="446"/>
      <c r="ILU31" s="446"/>
      <c r="ILV31" s="446"/>
      <c r="ILW31" s="446"/>
      <c r="ILX31" s="446"/>
      <c r="ILY31" s="446"/>
      <c r="ILZ31" s="446"/>
      <c r="IMA31" s="446"/>
      <c r="IMB31" s="446"/>
      <c r="IMC31" s="446"/>
      <c r="IMD31" s="446"/>
      <c r="IME31" s="446"/>
      <c r="IMF31" s="446"/>
      <c r="IMG31" s="446"/>
      <c r="IMH31" s="446"/>
      <c r="IMI31" s="446"/>
      <c r="IMJ31" s="446"/>
      <c r="IMK31" s="446"/>
      <c r="IML31" s="446"/>
      <c r="IMM31" s="446"/>
      <c r="IMN31" s="446"/>
      <c r="IMO31" s="446"/>
      <c r="IMP31" s="446"/>
      <c r="IMQ31" s="446"/>
      <c r="IMR31" s="446"/>
      <c r="IMS31" s="446"/>
      <c r="IMT31" s="446"/>
      <c r="IMU31" s="446"/>
      <c r="IMV31" s="446"/>
      <c r="IMW31" s="446"/>
      <c r="IMX31" s="446"/>
      <c r="IMY31" s="446"/>
      <c r="IMZ31" s="446"/>
      <c r="INA31" s="446"/>
      <c r="INB31" s="446"/>
      <c r="INC31" s="446"/>
      <c r="IND31" s="446"/>
      <c r="INE31" s="446"/>
      <c r="INF31" s="446"/>
      <c r="ING31" s="446"/>
      <c r="INH31" s="446"/>
      <c r="INI31" s="446"/>
      <c r="INJ31" s="446"/>
      <c r="INK31" s="446"/>
      <c r="INL31" s="446"/>
      <c r="INM31" s="446"/>
      <c r="INN31" s="446"/>
      <c r="INO31" s="446"/>
      <c r="INP31" s="446"/>
      <c r="INQ31" s="446"/>
      <c r="INR31" s="446"/>
      <c r="INS31" s="446"/>
      <c r="INT31" s="446"/>
      <c r="INU31" s="446"/>
      <c r="INV31" s="446"/>
      <c r="INW31" s="446"/>
      <c r="INX31" s="446"/>
      <c r="INY31" s="446"/>
      <c r="INZ31" s="446"/>
      <c r="IOA31" s="446"/>
      <c r="IOB31" s="446"/>
      <c r="IOC31" s="446"/>
      <c r="IOD31" s="446"/>
      <c r="IOE31" s="446"/>
      <c r="IOF31" s="446"/>
      <c r="IOG31" s="446"/>
      <c r="IOH31" s="446"/>
      <c r="IOI31" s="446"/>
      <c r="IOJ31" s="446"/>
      <c r="IOK31" s="446"/>
      <c r="IOL31" s="446"/>
      <c r="IOM31" s="446"/>
      <c r="ION31" s="446"/>
      <c r="IOO31" s="446"/>
      <c r="IOP31" s="446"/>
      <c r="IOQ31" s="446"/>
      <c r="IOR31" s="446"/>
      <c r="IOS31" s="446"/>
      <c r="IOT31" s="446"/>
      <c r="IOU31" s="446"/>
      <c r="IOV31" s="446"/>
      <c r="IOW31" s="446"/>
      <c r="IOX31" s="446"/>
      <c r="IOY31" s="446"/>
      <c r="IOZ31" s="446"/>
      <c r="IPA31" s="446"/>
      <c r="IPB31" s="446"/>
      <c r="IPC31" s="446"/>
      <c r="IPD31" s="446"/>
      <c r="IPE31" s="446"/>
      <c r="IPF31" s="446"/>
      <c r="IPG31" s="446"/>
      <c r="IPH31" s="446"/>
      <c r="IPI31" s="446"/>
      <c r="IPJ31" s="446"/>
      <c r="IPK31" s="446"/>
      <c r="IPL31" s="446"/>
      <c r="IPM31" s="446"/>
      <c r="IPN31" s="446"/>
      <c r="IPO31" s="446"/>
      <c r="IPP31" s="446"/>
      <c r="IPQ31" s="446"/>
      <c r="IPR31" s="446"/>
      <c r="IPS31" s="446"/>
      <c r="IPT31" s="446"/>
      <c r="IPU31" s="446"/>
      <c r="IPV31" s="446"/>
      <c r="IPW31" s="446"/>
      <c r="IPX31" s="446"/>
      <c r="IPY31" s="446"/>
      <c r="IPZ31" s="446"/>
      <c r="IQA31" s="446"/>
      <c r="IQB31" s="446"/>
      <c r="IQC31" s="446"/>
      <c r="IQD31" s="446"/>
      <c r="IQE31" s="446"/>
      <c r="IQF31" s="446"/>
      <c r="IQG31" s="446"/>
      <c r="IQH31" s="446"/>
      <c r="IQI31" s="446"/>
      <c r="IQJ31" s="446"/>
      <c r="IQK31" s="446"/>
      <c r="IQL31" s="446"/>
      <c r="IQM31" s="446"/>
      <c r="IQN31" s="446"/>
      <c r="IQO31" s="446"/>
      <c r="IQP31" s="446"/>
      <c r="IQQ31" s="446"/>
      <c r="IQR31" s="446"/>
      <c r="IQS31" s="446"/>
      <c r="IQT31" s="446"/>
      <c r="IQU31" s="446"/>
      <c r="IQV31" s="446"/>
      <c r="IQW31" s="446"/>
      <c r="IQX31" s="446"/>
      <c r="IQY31" s="446"/>
      <c r="IQZ31" s="446"/>
      <c r="IRA31" s="446"/>
      <c r="IRB31" s="446"/>
      <c r="IRC31" s="446"/>
      <c r="IRD31" s="446"/>
      <c r="IRE31" s="446"/>
      <c r="IRF31" s="446"/>
      <c r="IRG31" s="446"/>
      <c r="IRH31" s="446"/>
      <c r="IRI31" s="446"/>
      <c r="IRJ31" s="446"/>
      <c r="IRK31" s="446"/>
      <c r="IRL31" s="446"/>
      <c r="IRM31" s="446"/>
      <c r="IRN31" s="446"/>
      <c r="IRO31" s="446"/>
      <c r="IRP31" s="446"/>
      <c r="IRQ31" s="446"/>
      <c r="IRR31" s="446"/>
      <c r="IRS31" s="446"/>
      <c r="IRT31" s="446"/>
      <c r="IRU31" s="446"/>
      <c r="IRV31" s="446"/>
      <c r="IRW31" s="446"/>
      <c r="IRX31" s="446"/>
      <c r="IRY31" s="446"/>
      <c r="IRZ31" s="446"/>
      <c r="ISA31" s="446"/>
      <c r="ISB31" s="446"/>
      <c r="ISC31" s="446"/>
      <c r="ISD31" s="446"/>
      <c r="ISE31" s="446"/>
      <c r="ISF31" s="446"/>
      <c r="ISG31" s="446"/>
      <c r="ISH31" s="446"/>
      <c r="ISI31" s="446"/>
      <c r="ISJ31" s="446"/>
      <c r="ISK31" s="446"/>
      <c r="ISL31" s="446"/>
      <c r="ISM31" s="446"/>
      <c r="ISN31" s="446"/>
      <c r="ISO31" s="446"/>
      <c r="ISP31" s="446"/>
      <c r="ISQ31" s="446"/>
      <c r="ISR31" s="446"/>
      <c r="ISS31" s="446"/>
      <c r="IST31" s="446"/>
      <c r="ISU31" s="446"/>
      <c r="ISV31" s="446"/>
      <c r="ISW31" s="446"/>
      <c r="ISX31" s="446"/>
      <c r="ISY31" s="446"/>
      <c r="ISZ31" s="446"/>
      <c r="ITA31" s="446"/>
      <c r="ITB31" s="446"/>
      <c r="ITC31" s="446"/>
      <c r="ITD31" s="446"/>
      <c r="ITE31" s="446"/>
      <c r="ITF31" s="446"/>
      <c r="ITG31" s="446"/>
      <c r="ITH31" s="446"/>
      <c r="ITI31" s="446"/>
      <c r="ITJ31" s="446"/>
      <c r="ITK31" s="446"/>
      <c r="ITL31" s="446"/>
      <c r="ITM31" s="446"/>
      <c r="ITN31" s="446"/>
      <c r="ITO31" s="446"/>
      <c r="ITP31" s="446"/>
      <c r="ITQ31" s="446"/>
      <c r="ITR31" s="446"/>
      <c r="ITS31" s="446"/>
      <c r="ITT31" s="446"/>
      <c r="ITU31" s="446"/>
      <c r="ITV31" s="446"/>
      <c r="ITW31" s="446"/>
      <c r="ITX31" s="446"/>
      <c r="ITY31" s="446"/>
      <c r="ITZ31" s="446"/>
      <c r="IUA31" s="446"/>
      <c r="IUB31" s="446"/>
      <c r="IUC31" s="446"/>
      <c r="IUD31" s="446"/>
      <c r="IUE31" s="446"/>
      <c r="IUF31" s="446"/>
      <c r="IUG31" s="446"/>
      <c r="IUH31" s="446"/>
      <c r="IUI31" s="446"/>
      <c r="IUJ31" s="446"/>
      <c r="IUK31" s="446"/>
      <c r="IUL31" s="446"/>
      <c r="IUM31" s="446"/>
      <c r="IUN31" s="446"/>
      <c r="IUO31" s="446"/>
      <c r="IUP31" s="446"/>
      <c r="IUQ31" s="446"/>
      <c r="IUR31" s="446"/>
      <c r="IUS31" s="446"/>
      <c r="IUT31" s="446"/>
      <c r="IUU31" s="446"/>
      <c r="IUV31" s="446"/>
      <c r="IUW31" s="446"/>
      <c r="IUX31" s="446"/>
      <c r="IUY31" s="446"/>
      <c r="IUZ31" s="446"/>
      <c r="IVA31" s="446"/>
      <c r="IVB31" s="446"/>
      <c r="IVC31" s="446"/>
      <c r="IVD31" s="446"/>
      <c r="IVE31" s="446"/>
      <c r="IVF31" s="446"/>
      <c r="IVG31" s="446"/>
      <c r="IVH31" s="446"/>
      <c r="IVI31" s="446"/>
      <c r="IVJ31" s="446"/>
      <c r="IVK31" s="446"/>
      <c r="IVL31" s="446"/>
      <c r="IVM31" s="446"/>
      <c r="IVN31" s="446"/>
      <c r="IVO31" s="446"/>
      <c r="IVP31" s="446"/>
      <c r="IVQ31" s="446"/>
      <c r="IVR31" s="446"/>
      <c r="IVS31" s="446"/>
      <c r="IVT31" s="446"/>
      <c r="IVU31" s="446"/>
      <c r="IVV31" s="446"/>
      <c r="IVW31" s="446"/>
      <c r="IVX31" s="446"/>
      <c r="IVY31" s="446"/>
      <c r="IVZ31" s="446"/>
      <c r="IWA31" s="446"/>
      <c r="IWB31" s="446"/>
      <c r="IWC31" s="446"/>
      <c r="IWD31" s="446"/>
      <c r="IWE31" s="446"/>
      <c r="IWF31" s="446"/>
      <c r="IWG31" s="446"/>
      <c r="IWH31" s="446"/>
      <c r="IWI31" s="446"/>
      <c r="IWJ31" s="446"/>
      <c r="IWK31" s="446"/>
      <c r="IWL31" s="446"/>
      <c r="IWM31" s="446"/>
      <c r="IWN31" s="446"/>
      <c r="IWO31" s="446"/>
      <c r="IWP31" s="446"/>
      <c r="IWQ31" s="446"/>
      <c r="IWR31" s="446"/>
      <c r="IWS31" s="446"/>
      <c r="IWT31" s="446"/>
      <c r="IWU31" s="446"/>
      <c r="IWV31" s="446"/>
      <c r="IWW31" s="446"/>
      <c r="IWX31" s="446"/>
      <c r="IWY31" s="446"/>
      <c r="IWZ31" s="446"/>
      <c r="IXA31" s="446"/>
      <c r="IXB31" s="446"/>
      <c r="IXC31" s="446"/>
      <c r="IXD31" s="446"/>
      <c r="IXE31" s="446"/>
      <c r="IXF31" s="446"/>
      <c r="IXG31" s="446"/>
      <c r="IXH31" s="446"/>
      <c r="IXI31" s="446"/>
      <c r="IXJ31" s="446"/>
      <c r="IXK31" s="446"/>
      <c r="IXL31" s="446"/>
      <c r="IXM31" s="446"/>
      <c r="IXN31" s="446"/>
      <c r="IXO31" s="446"/>
      <c r="IXP31" s="446"/>
      <c r="IXQ31" s="446"/>
      <c r="IXR31" s="446"/>
      <c r="IXS31" s="446"/>
      <c r="IXT31" s="446"/>
      <c r="IXU31" s="446"/>
      <c r="IXV31" s="446"/>
      <c r="IXW31" s="446"/>
      <c r="IXX31" s="446"/>
      <c r="IXY31" s="446"/>
      <c r="IXZ31" s="446"/>
      <c r="IYA31" s="446"/>
      <c r="IYB31" s="446"/>
      <c r="IYC31" s="446"/>
      <c r="IYD31" s="446"/>
      <c r="IYE31" s="446"/>
      <c r="IYF31" s="446"/>
      <c r="IYG31" s="446"/>
      <c r="IYH31" s="446"/>
      <c r="IYI31" s="446"/>
      <c r="IYJ31" s="446"/>
      <c r="IYK31" s="446"/>
      <c r="IYL31" s="446"/>
      <c r="IYM31" s="446"/>
      <c r="IYN31" s="446"/>
      <c r="IYO31" s="446"/>
      <c r="IYP31" s="446"/>
      <c r="IYQ31" s="446"/>
      <c r="IYR31" s="446"/>
      <c r="IYS31" s="446"/>
      <c r="IYT31" s="446"/>
      <c r="IYU31" s="446"/>
      <c r="IYV31" s="446"/>
      <c r="IYW31" s="446"/>
      <c r="IYX31" s="446"/>
      <c r="IYY31" s="446"/>
      <c r="IYZ31" s="446"/>
      <c r="IZA31" s="446"/>
      <c r="IZB31" s="446"/>
      <c r="IZC31" s="446"/>
      <c r="IZD31" s="446"/>
      <c r="IZE31" s="446"/>
      <c r="IZF31" s="446"/>
      <c r="IZG31" s="446"/>
      <c r="IZH31" s="446"/>
      <c r="IZI31" s="446"/>
      <c r="IZJ31" s="446"/>
      <c r="IZK31" s="446"/>
      <c r="IZL31" s="446"/>
      <c r="IZM31" s="446"/>
      <c r="IZN31" s="446"/>
      <c r="IZO31" s="446"/>
      <c r="IZP31" s="446"/>
      <c r="IZQ31" s="446"/>
      <c r="IZR31" s="446"/>
      <c r="IZS31" s="446"/>
      <c r="IZT31" s="446"/>
      <c r="IZU31" s="446"/>
      <c r="IZV31" s="446"/>
      <c r="IZW31" s="446"/>
      <c r="IZX31" s="446"/>
      <c r="IZY31" s="446"/>
      <c r="IZZ31" s="446"/>
      <c r="JAA31" s="446"/>
      <c r="JAB31" s="446"/>
      <c r="JAC31" s="446"/>
      <c r="JAD31" s="446"/>
      <c r="JAE31" s="446"/>
      <c r="JAF31" s="446"/>
      <c r="JAG31" s="446"/>
      <c r="JAH31" s="446"/>
      <c r="JAI31" s="446"/>
      <c r="JAJ31" s="446"/>
      <c r="JAK31" s="446"/>
      <c r="JAL31" s="446"/>
      <c r="JAM31" s="446"/>
      <c r="JAN31" s="446"/>
      <c r="JAO31" s="446"/>
      <c r="JAP31" s="446"/>
      <c r="JAQ31" s="446"/>
      <c r="JAR31" s="446"/>
      <c r="JAS31" s="446"/>
      <c r="JAT31" s="446"/>
      <c r="JAU31" s="446"/>
      <c r="JAV31" s="446"/>
      <c r="JAW31" s="446"/>
      <c r="JAX31" s="446"/>
      <c r="JAY31" s="446"/>
      <c r="JAZ31" s="446"/>
      <c r="JBA31" s="446"/>
      <c r="JBB31" s="446"/>
      <c r="JBC31" s="446"/>
      <c r="JBD31" s="446"/>
      <c r="JBE31" s="446"/>
      <c r="JBF31" s="446"/>
      <c r="JBG31" s="446"/>
      <c r="JBH31" s="446"/>
      <c r="JBI31" s="446"/>
      <c r="JBJ31" s="446"/>
      <c r="JBK31" s="446"/>
      <c r="JBL31" s="446"/>
      <c r="JBM31" s="446"/>
      <c r="JBN31" s="446"/>
      <c r="JBO31" s="446"/>
      <c r="JBP31" s="446"/>
      <c r="JBQ31" s="446"/>
      <c r="JBR31" s="446"/>
      <c r="JBS31" s="446"/>
      <c r="JBT31" s="446"/>
      <c r="JBU31" s="446"/>
      <c r="JBV31" s="446"/>
      <c r="JBW31" s="446"/>
      <c r="JBX31" s="446"/>
      <c r="JBY31" s="446"/>
      <c r="JBZ31" s="446"/>
      <c r="JCA31" s="446"/>
      <c r="JCB31" s="446"/>
      <c r="JCC31" s="446"/>
      <c r="JCD31" s="446"/>
      <c r="JCE31" s="446"/>
      <c r="JCF31" s="446"/>
      <c r="JCG31" s="446"/>
      <c r="JCH31" s="446"/>
      <c r="JCI31" s="446"/>
      <c r="JCJ31" s="446"/>
      <c r="JCK31" s="446"/>
      <c r="JCL31" s="446"/>
      <c r="JCM31" s="446"/>
      <c r="JCN31" s="446"/>
      <c r="JCO31" s="446"/>
      <c r="JCP31" s="446"/>
      <c r="JCQ31" s="446"/>
      <c r="JCR31" s="446"/>
      <c r="JCS31" s="446"/>
      <c r="JCT31" s="446"/>
      <c r="JCU31" s="446"/>
      <c r="JCV31" s="446"/>
      <c r="JCW31" s="446"/>
      <c r="JCX31" s="446"/>
      <c r="JCY31" s="446"/>
      <c r="JCZ31" s="446"/>
      <c r="JDA31" s="446"/>
      <c r="JDB31" s="446"/>
      <c r="JDC31" s="446"/>
      <c r="JDD31" s="446"/>
      <c r="JDE31" s="446"/>
      <c r="JDF31" s="446"/>
      <c r="JDG31" s="446"/>
      <c r="JDH31" s="446"/>
      <c r="JDI31" s="446"/>
      <c r="JDJ31" s="446"/>
      <c r="JDK31" s="446"/>
      <c r="JDL31" s="446"/>
      <c r="JDM31" s="446"/>
      <c r="JDN31" s="446"/>
      <c r="JDO31" s="446"/>
      <c r="JDP31" s="446"/>
      <c r="JDQ31" s="446"/>
      <c r="JDR31" s="446"/>
      <c r="JDS31" s="446"/>
      <c r="JDT31" s="446"/>
      <c r="JDU31" s="446"/>
      <c r="JDV31" s="446"/>
      <c r="JDW31" s="446"/>
      <c r="JDX31" s="446"/>
      <c r="JDY31" s="446"/>
      <c r="JDZ31" s="446"/>
      <c r="JEA31" s="446"/>
      <c r="JEB31" s="446"/>
      <c r="JEC31" s="446"/>
      <c r="JED31" s="446"/>
      <c r="JEE31" s="446"/>
      <c r="JEF31" s="446"/>
      <c r="JEG31" s="446"/>
      <c r="JEH31" s="446"/>
      <c r="JEI31" s="446"/>
      <c r="JEJ31" s="446"/>
      <c r="JEK31" s="446"/>
      <c r="JEL31" s="446"/>
      <c r="JEM31" s="446"/>
      <c r="JEN31" s="446"/>
      <c r="JEO31" s="446"/>
      <c r="JEP31" s="446"/>
      <c r="JEQ31" s="446"/>
      <c r="JER31" s="446"/>
      <c r="JES31" s="446"/>
      <c r="JET31" s="446"/>
      <c r="JEU31" s="446"/>
      <c r="JEV31" s="446"/>
      <c r="JEW31" s="446"/>
      <c r="JEX31" s="446"/>
      <c r="JEY31" s="446"/>
      <c r="JEZ31" s="446"/>
      <c r="JFA31" s="446"/>
      <c r="JFB31" s="446"/>
      <c r="JFC31" s="446"/>
      <c r="JFD31" s="446"/>
      <c r="JFE31" s="446"/>
      <c r="JFF31" s="446"/>
      <c r="JFG31" s="446"/>
      <c r="JFH31" s="446"/>
      <c r="JFI31" s="446"/>
      <c r="JFJ31" s="446"/>
      <c r="JFK31" s="446"/>
      <c r="JFL31" s="446"/>
      <c r="JFM31" s="446"/>
      <c r="JFN31" s="446"/>
      <c r="JFO31" s="446"/>
      <c r="JFP31" s="446"/>
      <c r="JFQ31" s="446"/>
      <c r="JFR31" s="446"/>
      <c r="JFS31" s="446"/>
      <c r="JFT31" s="446"/>
      <c r="JFU31" s="446"/>
      <c r="JFV31" s="446"/>
      <c r="JFW31" s="446"/>
      <c r="JFX31" s="446"/>
      <c r="JFY31" s="446"/>
      <c r="JFZ31" s="446"/>
      <c r="JGA31" s="446"/>
      <c r="JGB31" s="446"/>
      <c r="JGC31" s="446"/>
      <c r="JGD31" s="446"/>
      <c r="JGE31" s="446"/>
      <c r="JGF31" s="446"/>
      <c r="JGG31" s="446"/>
      <c r="JGH31" s="446"/>
      <c r="JGI31" s="446"/>
      <c r="JGJ31" s="446"/>
      <c r="JGK31" s="446"/>
      <c r="JGL31" s="446"/>
      <c r="JGM31" s="446"/>
      <c r="JGN31" s="446"/>
      <c r="JGO31" s="446"/>
      <c r="JGP31" s="446"/>
      <c r="JGQ31" s="446"/>
      <c r="JGR31" s="446"/>
      <c r="JGS31" s="446"/>
      <c r="JGT31" s="446"/>
      <c r="JGU31" s="446"/>
      <c r="JGV31" s="446"/>
      <c r="JGW31" s="446"/>
      <c r="JGX31" s="446"/>
      <c r="JGY31" s="446"/>
      <c r="JGZ31" s="446"/>
      <c r="JHA31" s="446"/>
      <c r="JHB31" s="446"/>
      <c r="JHC31" s="446"/>
      <c r="JHD31" s="446"/>
      <c r="JHE31" s="446"/>
      <c r="JHF31" s="446"/>
      <c r="JHG31" s="446"/>
      <c r="JHH31" s="446"/>
      <c r="JHI31" s="446"/>
      <c r="JHJ31" s="446"/>
      <c r="JHK31" s="446"/>
      <c r="JHL31" s="446"/>
      <c r="JHM31" s="446"/>
      <c r="JHN31" s="446"/>
      <c r="JHO31" s="446"/>
      <c r="JHP31" s="446"/>
      <c r="JHQ31" s="446"/>
      <c r="JHR31" s="446"/>
      <c r="JHS31" s="446"/>
      <c r="JHT31" s="446"/>
      <c r="JHU31" s="446"/>
      <c r="JHV31" s="446"/>
      <c r="JHW31" s="446"/>
      <c r="JHX31" s="446"/>
      <c r="JHY31" s="446"/>
      <c r="JHZ31" s="446"/>
      <c r="JIA31" s="446"/>
      <c r="JIB31" s="446"/>
      <c r="JIC31" s="446"/>
      <c r="JID31" s="446"/>
      <c r="JIE31" s="446"/>
      <c r="JIF31" s="446"/>
      <c r="JIG31" s="446"/>
      <c r="JIH31" s="446"/>
      <c r="JII31" s="446"/>
      <c r="JIJ31" s="446"/>
      <c r="JIK31" s="446"/>
      <c r="JIL31" s="446"/>
      <c r="JIM31" s="446"/>
      <c r="JIN31" s="446"/>
      <c r="JIO31" s="446"/>
      <c r="JIP31" s="446"/>
      <c r="JIQ31" s="446"/>
      <c r="JIR31" s="446"/>
      <c r="JIS31" s="446"/>
      <c r="JIT31" s="446"/>
      <c r="JIU31" s="446"/>
      <c r="JIV31" s="446"/>
      <c r="JIW31" s="446"/>
      <c r="JIX31" s="446"/>
      <c r="JIY31" s="446"/>
      <c r="JIZ31" s="446"/>
      <c r="JJA31" s="446"/>
      <c r="JJB31" s="446"/>
      <c r="JJC31" s="446"/>
      <c r="JJD31" s="446"/>
      <c r="JJE31" s="446"/>
      <c r="JJF31" s="446"/>
      <c r="JJG31" s="446"/>
      <c r="JJH31" s="446"/>
      <c r="JJI31" s="446"/>
      <c r="JJJ31" s="446"/>
      <c r="JJK31" s="446"/>
      <c r="JJL31" s="446"/>
      <c r="JJM31" s="446"/>
      <c r="JJN31" s="446"/>
      <c r="JJO31" s="446"/>
      <c r="JJP31" s="446"/>
      <c r="JJQ31" s="446"/>
      <c r="JJR31" s="446"/>
      <c r="JJS31" s="446"/>
      <c r="JJT31" s="446"/>
      <c r="JJU31" s="446"/>
      <c r="JJV31" s="446"/>
      <c r="JJW31" s="446"/>
      <c r="JJX31" s="446"/>
      <c r="JJY31" s="446"/>
      <c r="JJZ31" s="446"/>
      <c r="JKA31" s="446"/>
      <c r="JKB31" s="446"/>
      <c r="JKC31" s="446"/>
      <c r="JKD31" s="446"/>
      <c r="JKE31" s="446"/>
      <c r="JKF31" s="446"/>
      <c r="JKG31" s="446"/>
      <c r="JKH31" s="446"/>
      <c r="JKI31" s="446"/>
      <c r="JKJ31" s="446"/>
      <c r="JKK31" s="446"/>
      <c r="JKL31" s="446"/>
      <c r="JKM31" s="446"/>
      <c r="JKN31" s="446"/>
      <c r="JKO31" s="446"/>
      <c r="JKP31" s="446"/>
      <c r="JKQ31" s="446"/>
      <c r="JKR31" s="446"/>
      <c r="JKS31" s="446"/>
      <c r="JKT31" s="446"/>
      <c r="JKU31" s="446"/>
      <c r="JKV31" s="446"/>
      <c r="JKW31" s="446"/>
      <c r="JKX31" s="446"/>
      <c r="JKY31" s="446"/>
      <c r="JKZ31" s="446"/>
      <c r="JLA31" s="446"/>
      <c r="JLB31" s="446"/>
      <c r="JLC31" s="446"/>
      <c r="JLD31" s="446"/>
      <c r="JLE31" s="446"/>
      <c r="JLF31" s="446"/>
      <c r="JLG31" s="446"/>
      <c r="JLH31" s="446"/>
      <c r="JLI31" s="446"/>
      <c r="JLJ31" s="446"/>
      <c r="JLK31" s="446"/>
      <c r="JLL31" s="446"/>
      <c r="JLM31" s="446"/>
      <c r="JLN31" s="446"/>
      <c r="JLO31" s="446"/>
      <c r="JLP31" s="446"/>
      <c r="JLQ31" s="446"/>
      <c r="JLR31" s="446"/>
      <c r="JLS31" s="446"/>
      <c r="JLT31" s="446"/>
      <c r="JLU31" s="446"/>
      <c r="JLV31" s="446"/>
      <c r="JLW31" s="446"/>
      <c r="JLX31" s="446"/>
      <c r="JLY31" s="446"/>
      <c r="JLZ31" s="446"/>
      <c r="JMA31" s="446"/>
      <c r="JMB31" s="446"/>
      <c r="JMC31" s="446"/>
      <c r="JMD31" s="446"/>
      <c r="JME31" s="446"/>
      <c r="JMF31" s="446"/>
      <c r="JMG31" s="446"/>
      <c r="JMH31" s="446"/>
      <c r="JMI31" s="446"/>
      <c r="JMJ31" s="446"/>
      <c r="JMK31" s="446"/>
      <c r="JML31" s="446"/>
      <c r="JMM31" s="446"/>
      <c r="JMN31" s="446"/>
      <c r="JMO31" s="446"/>
      <c r="JMP31" s="446"/>
      <c r="JMQ31" s="446"/>
      <c r="JMR31" s="446"/>
      <c r="JMS31" s="446"/>
      <c r="JMT31" s="446"/>
      <c r="JMU31" s="446"/>
      <c r="JMV31" s="446"/>
      <c r="JMW31" s="446"/>
      <c r="JMX31" s="446"/>
      <c r="JMY31" s="446"/>
      <c r="JMZ31" s="446"/>
      <c r="JNA31" s="446"/>
      <c r="JNB31" s="446"/>
      <c r="JNC31" s="446"/>
      <c r="JND31" s="446"/>
      <c r="JNE31" s="446"/>
      <c r="JNF31" s="446"/>
      <c r="JNG31" s="446"/>
      <c r="JNH31" s="446"/>
      <c r="JNI31" s="446"/>
      <c r="JNJ31" s="446"/>
      <c r="JNK31" s="446"/>
      <c r="JNL31" s="446"/>
      <c r="JNM31" s="446"/>
      <c r="JNN31" s="446"/>
      <c r="JNO31" s="446"/>
      <c r="JNP31" s="446"/>
      <c r="JNQ31" s="446"/>
      <c r="JNR31" s="446"/>
      <c r="JNS31" s="446"/>
      <c r="JNT31" s="446"/>
      <c r="JNU31" s="446"/>
      <c r="JNV31" s="446"/>
      <c r="JNW31" s="446"/>
      <c r="JNX31" s="446"/>
      <c r="JNY31" s="446"/>
      <c r="JNZ31" s="446"/>
      <c r="JOA31" s="446"/>
      <c r="JOB31" s="446"/>
      <c r="JOC31" s="446"/>
      <c r="JOD31" s="446"/>
      <c r="JOE31" s="446"/>
      <c r="JOF31" s="446"/>
      <c r="JOG31" s="446"/>
      <c r="JOH31" s="446"/>
      <c r="JOI31" s="446"/>
      <c r="JOJ31" s="446"/>
      <c r="JOK31" s="446"/>
      <c r="JOL31" s="446"/>
      <c r="JOM31" s="446"/>
      <c r="JON31" s="446"/>
      <c r="JOO31" s="446"/>
      <c r="JOP31" s="446"/>
      <c r="JOQ31" s="446"/>
      <c r="JOR31" s="446"/>
      <c r="JOS31" s="446"/>
      <c r="JOT31" s="446"/>
      <c r="JOU31" s="446"/>
      <c r="JOV31" s="446"/>
      <c r="JOW31" s="446"/>
      <c r="JOX31" s="446"/>
      <c r="JOY31" s="446"/>
      <c r="JOZ31" s="446"/>
      <c r="JPA31" s="446"/>
      <c r="JPB31" s="446"/>
      <c r="JPC31" s="446"/>
      <c r="JPD31" s="446"/>
      <c r="JPE31" s="446"/>
      <c r="JPF31" s="446"/>
      <c r="JPG31" s="446"/>
      <c r="JPH31" s="446"/>
      <c r="JPI31" s="446"/>
      <c r="JPJ31" s="446"/>
      <c r="JPK31" s="446"/>
      <c r="JPL31" s="446"/>
      <c r="JPM31" s="446"/>
      <c r="JPN31" s="446"/>
      <c r="JPO31" s="446"/>
      <c r="JPP31" s="446"/>
      <c r="JPQ31" s="446"/>
      <c r="JPR31" s="446"/>
      <c r="JPS31" s="446"/>
      <c r="JPT31" s="446"/>
      <c r="JPU31" s="446"/>
      <c r="JPV31" s="446"/>
      <c r="JPW31" s="446"/>
      <c r="JPX31" s="446"/>
      <c r="JPY31" s="446"/>
      <c r="JPZ31" s="446"/>
      <c r="JQA31" s="446"/>
      <c r="JQB31" s="446"/>
      <c r="JQC31" s="446"/>
      <c r="JQD31" s="446"/>
      <c r="JQE31" s="446"/>
      <c r="JQF31" s="446"/>
      <c r="JQG31" s="446"/>
      <c r="JQH31" s="446"/>
      <c r="JQI31" s="446"/>
      <c r="JQJ31" s="446"/>
      <c r="JQK31" s="446"/>
      <c r="JQL31" s="446"/>
      <c r="JQM31" s="446"/>
      <c r="JQN31" s="446"/>
      <c r="JQO31" s="446"/>
      <c r="JQP31" s="446"/>
      <c r="JQQ31" s="446"/>
      <c r="JQR31" s="446"/>
      <c r="JQS31" s="446"/>
      <c r="JQT31" s="446"/>
      <c r="JQU31" s="446"/>
      <c r="JQV31" s="446"/>
      <c r="JQW31" s="446"/>
      <c r="JQX31" s="446"/>
      <c r="JQY31" s="446"/>
      <c r="JQZ31" s="446"/>
      <c r="JRA31" s="446"/>
      <c r="JRB31" s="446"/>
      <c r="JRC31" s="446"/>
      <c r="JRD31" s="446"/>
      <c r="JRE31" s="446"/>
      <c r="JRF31" s="446"/>
      <c r="JRG31" s="446"/>
      <c r="JRH31" s="446"/>
      <c r="JRI31" s="446"/>
      <c r="JRJ31" s="446"/>
      <c r="JRK31" s="446"/>
      <c r="JRL31" s="446"/>
      <c r="JRM31" s="446"/>
      <c r="JRN31" s="446"/>
      <c r="JRO31" s="446"/>
      <c r="JRP31" s="446"/>
      <c r="JRQ31" s="446"/>
      <c r="JRR31" s="446"/>
      <c r="JRS31" s="446"/>
      <c r="JRT31" s="446"/>
      <c r="JRU31" s="446"/>
      <c r="JRV31" s="446"/>
      <c r="JRW31" s="446"/>
      <c r="JRX31" s="446"/>
      <c r="JRY31" s="446"/>
      <c r="JRZ31" s="446"/>
      <c r="JSA31" s="446"/>
      <c r="JSB31" s="446"/>
      <c r="JSC31" s="446"/>
      <c r="JSD31" s="446"/>
      <c r="JSE31" s="446"/>
      <c r="JSF31" s="446"/>
      <c r="JSG31" s="446"/>
      <c r="JSH31" s="446"/>
      <c r="JSI31" s="446"/>
      <c r="JSJ31" s="446"/>
      <c r="JSK31" s="446"/>
      <c r="JSL31" s="446"/>
      <c r="JSM31" s="446"/>
      <c r="JSN31" s="446"/>
      <c r="JSO31" s="446"/>
      <c r="JSP31" s="446"/>
      <c r="JSQ31" s="446"/>
      <c r="JSR31" s="446"/>
      <c r="JSS31" s="446"/>
      <c r="JST31" s="446"/>
      <c r="JSU31" s="446"/>
      <c r="JSV31" s="446"/>
      <c r="JSW31" s="446"/>
      <c r="JSX31" s="446"/>
      <c r="JSY31" s="446"/>
      <c r="JSZ31" s="446"/>
      <c r="JTA31" s="446"/>
      <c r="JTB31" s="446"/>
      <c r="JTC31" s="446"/>
      <c r="JTD31" s="446"/>
      <c r="JTE31" s="446"/>
      <c r="JTF31" s="446"/>
      <c r="JTG31" s="446"/>
      <c r="JTH31" s="446"/>
      <c r="JTI31" s="446"/>
      <c r="JTJ31" s="446"/>
      <c r="JTK31" s="446"/>
      <c r="JTL31" s="446"/>
      <c r="JTM31" s="446"/>
      <c r="JTN31" s="446"/>
      <c r="JTO31" s="446"/>
      <c r="JTP31" s="446"/>
      <c r="JTQ31" s="446"/>
      <c r="JTR31" s="446"/>
      <c r="JTS31" s="446"/>
      <c r="JTT31" s="446"/>
      <c r="JTU31" s="446"/>
      <c r="JTV31" s="446"/>
      <c r="JTW31" s="446"/>
      <c r="JTX31" s="446"/>
      <c r="JTY31" s="446"/>
      <c r="JTZ31" s="446"/>
      <c r="JUA31" s="446"/>
      <c r="JUB31" s="446"/>
      <c r="JUC31" s="446"/>
      <c r="JUD31" s="446"/>
      <c r="JUE31" s="446"/>
      <c r="JUF31" s="446"/>
      <c r="JUG31" s="446"/>
      <c r="JUH31" s="446"/>
      <c r="JUI31" s="446"/>
      <c r="JUJ31" s="446"/>
      <c r="JUK31" s="446"/>
      <c r="JUL31" s="446"/>
      <c r="JUM31" s="446"/>
      <c r="JUN31" s="446"/>
      <c r="JUO31" s="446"/>
      <c r="JUP31" s="446"/>
      <c r="JUQ31" s="446"/>
      <c r="JUR31" s="446"/>
      <c r="JUS31" s="446"/>
      <c r="JUT31" s="446"/>
      <c r="JUU31" s="446"/>
      <c r="JUV31" s="446"/>
      <c r="JUW31" s="446"/>
      <c r="JUX31" s="446"/>
      <c r="JUY31" s="446"/>
      <c r="JUZ31" s="446"/>
      <c r="JVA31" s="446"/>
      <c r="JVB31" s="446"/>
      <c r="JVC31" s="446"/>
      <c r="JVD31" s="446"/>
      <c r="JVE31" s="446"/>
      <c r="JVF31" s="446"/>
      <c r="JVG31" s="446"/>
      <c r="JVH31" s="446"/>
      <c r="JVI31" s="446"/>
      <c r="JVJ31" s="446"/>
      <c r="JVK31" s="446"/>
      <c r="JVL31" s="446"/>
      <c r="JVM31" s="446"/>
      <c r="JVN31" s="446"/>
      <c r="JVO31" s="446"/>
      <c r="JVP31" s="446"/>
      <c r="JVQ31" s="446"/>
      <c r="JVR31" s="446"/>
      <c r="JVS31" s="446"/>
      <c r="JVT31" s="446"/>
      <c r="JVU31" s="446"/>
      <c r="JVV31" s="446"/>
      <c r="JVW31" s="446"/>
      <c r="JVX31" s="446"/>
      <c r="JVY31" s="446"/>
      <c r="JVZ31" s="446"/>
      <c r="JWA31" s="446"/>
      <c r="JWB31" s="446"/>
      <c r="JWC31" s="446"/>
      <c r="JWD31" s="446"/>
      <c r="JWE31" s="446"/>
      <c r="JWF31" s="446"/>
      <c r="JWG31" s="446"/>
      <c r="JWH31" s="446"/>
      <c r="JWI31" s="446"/>
      <c r="JWJ31" s="446"/>
      <c r="JWK31" s="446"/>
      <c r="JWL31" s="446"/>
      <c r="JWM31" s="446"/>
      <c r="JWN31" s="446"/>
      <c r="JWO31" s="446"/>
      <c r="JWP31" s="446"/>
      <c r="JWQ31" s="446"/>
      <c r="JWR31" s="446"/>
      <c r="JWS31" s="446"/>
      <c r="JWT31" s="446"/>
      <c r="JWU31" s="446"/>
      <c r="JWV31" s="446"/>
      <c r="JWW31" s="446"/>
      <c r="JWX31" s="446"/>
      <c r="JWY31" s="446"/>
      <c r="JWZ31" s="446"/>
      <c r="JXA31" s="446"/>
      <c r="JXB31" s="446"/>
      <c r="JXC31" s="446"/>
      <c r="JXD31" s="446"/>
      <c r="JXE31" s="446"/>
      <c r="JXF31" s="446"/>
      <c r="JXG31" s="446"/>
      <c r="JXH31" s="446"/>
      <c r="JXI31" s="446"/>
      <c r="JXJ31" s="446"/>
      <c r="JXK31" s="446"/>
      <c r="JXL31" s="446"/>
      <c r="JXM31" s="446"/>
      <c r="JXN31" s="446"/>
      <c r="JXO31" s="446"/>
      <c r="JXP31" s="446"/>
      <c r="JXQ31" s="446"/>
      <c r="JXR31" s="446"/>
      <c r="JXS31" s="446"/>
      <c r="JXT31" s="446"/>
      <c r="JXU31" s="446"/>
      <c r="JXV31" s="446"/>
      <c r="JXW31" s="446"/>
      <c r="JXX31" s="446"/>
      <c r="JXY31" s="446"/>
      <c r="JXZ31" s="446"/>
      <c r="JYA31" s="446"/>
      <c r="JYB31" s="446"/>
      <c r="JYC31" s="446"/>
      <c r="JYD31" s="446"/>
      <c r="JYE31" s="446"/>
      <c r="JYF31" s="446"/>
      <c r="JYG31" s="446"/>
      <c r="JYH31" s="446"/>
      <c r="JYI31" s="446"/>
      <c r="JYJ31" s="446"/>
      <c r="JYK31" s="446"/>
      <c r="JYL31" s="446"/>
      <c r="JYM31" s="446"/>
      <c r="JYN31" s="446"/>
      <c r="JYO31" s="446"/>
      <c r="JYP31" s="446"/>
      <c r="JYQ31" s="446"/>
      <c r="JYR31" s="446"/>
      <c r="JYS31" s="446"/>
      <c r="JYT31" s="446"/>
      <c r="JYU31" s="446"/>
      <c r="JYV31" s="446"/>
      <c r="JYW31" s="446"/>
      <c r="JYX31" s="446"/>
      <c r="JYY31" s="446"/>
      <c r="JYZ31" s="446"/>
      <c r="JZA31" s="446"/>
      <c r="JZB31" s="446"/>
      <c r="JZC31" s="446"/>
      <c r="JZD31" s="446"/>
      <c r="JZE31" s="446"/>
      <c r="JZF31" s="446"/>
      <c r="JZG31" s="446"/>
      <c r="JZH31" s="446"/>
      <c r="JZI31" s="446"/>
      <c r="JZJ31" s="446"/>
      <c r="JZK31" s="446"/>
      <c r="JZL31" s="446"/>
      <c r="JZM31" s="446"/>
      <c r="JZN31" s="446"/>
      <c r="JZO31" s="446"/>
      <c r="JZP31" s="446"/>
      <c r="JZQ31" s="446"/>
      <c r="JZR31" s="446"/>
      <c r="JZS31" s="446"/>
      <c r="JZT31" s="446"/>
      <c r="JZU31" s="446"/>
      <c r="JZV31" s="446"/>
      <c r="JZW31" s="446"/>
      <c r="JZX31" s="446"/>
      <c r="JZY31" s="446"/>
      <c r="JZZ31" s="446"/>
      <c r="KAA31" s="446"/>
      <c r="KAB31" s="446"/>
      <c r="KAC31" s="446"/>
      <c r="KAD31" s="446"/>
      <c r="KAE31" s="446"/>
      <c r="KAF31" s="446"/>
      <c r="KAG31" s="446"/>
      <c r="KAH31" s="446"/>
      <c r="KAI31" s="446"/>
      <c r="KAJ31" s="446"/>
      <c r="KAK31" s="446"/>
      <c r="KAL31" s="446"/>
      <c r="KAM31" s="446"/>
      <c r="KAN31" s="446"/>
      <c r="KAO31" s="446"/>
      <c r="KAP31" s="446"/>
      <c r="KAQ31" s="446"/>
      <c r="KAR31" s="446"/>
      <c r="KAS31" s="446"/>
      <c r="KAT31" s="446"/>
      <c r="KAU31" s="446"/>
      <c r="KAV31" s="446"/>
      <c r="KAW31" s="446"/>
      <c r="KAX31" s="446"/>
      <c r="KAY31" s="446"/>
      <c r="KAZ31" s="446"/>
      <c r="KBA31" s="446"/>
      <c r="KBB31" s="446"/>
      <c r="KBC31" s="446"/>
      <c r="KBD31" s="446"/>
      <c r="KBE31" s="446"/>
      <c r="KBF31" s="446"/>
      <c r="KBG31" s="446"/>
      <c r="KBH31" s="446"/>
      <c r="KBI31" s="446"/>
      <c r="KBJ31" s="446"/>
      <c r="KBK31" s="446"/>
      <c r="KBL31" s="446"/>
      <c r="KBM31" s="446"/>
      <c r="KBN31" s="446"/>
      <c r="KBO31" s="446"/>
      <c r="KBP31" s="446"/>
      <c r="KBQ31" s="446"/>
      <c r="KBR31" s="446"/>
      <c r="KBS31" s="446"/>
      <c r="KBT31" s="446"/>
      <c r="KBU31" s="446"/>
      <c r="KBV31" s="446"/>
      <c r="KBW31" s="446"/>
      <c r="KBX31" s="446"/>
      <c r="KBY31" s="446"/>
      <c r="KBZ31" s="446"/>
      <c r="KCA31" s="446"/>
      <c r="KCB31" s="446"/>
      <c r="KCC31" s="446"/>
      <c r="KCD31" s="446"/>
      <c r="KCE31" s="446"/>
      <c r="KCF31" s="446"/>
      <c r="KCG31" s="446"/>
      <c r="KCH31" s="446"/>
      <c r="KCI31" s="446"/>
      <c r="KCJ31" s="446"/>
      <c r="KCK31" s="446"/>
      <c r="KCL31" s="446"/>
      <c r="KCM31" s="446"/>
      <c r="KCN31" s="446"/>
      <c r="KCO31" s="446"/>
      <c r="KCP31" s="446"/>
      <c r="KCQ31" s="446"/>
      <c r="KCR31" s="446"/>
      <c r="KCS31" s="446"/>
      <c r="KCT31" s="446"/>
      <c r="KCU31" s="446"/>
      <c r="KCV31" s="446"/>
      <c r="KCW31" s="446"/>
      <c r="KCX31" s="446"/>
      <c r="KCY31" s="446"/>
      <c r="KCZ31" s="446"/>
      <c r="KDA31" s="446"/>
      <c r="KDB31" s="446"/>
      <c r="KDC31" s="446"/>
      <c r="KDD31" s="446"/>
      <c r="KDE31" s="446"/>
      <c r="KDF31" s="446"/>
      <c r="KDG31" s="446"/>
      <c r="KDH31" s="446"/>
      <c r="KDI31" s="446"/>
      <c r="KDJ31" s="446"/>
      <c r="KDK31" s="446"/>
      <c r="KDL31" s="446"/>
      <c r="KDM31" s="446"/>
      <c r="KDN31" s="446"/>
      <c r="KDO31" s="446"/>
      <c r="KDP31" s="446"/>
      <c r="KDQ31" s="446"/>
      <c r="KDR31" s="446"/>
      <c r="KDS31" s="446"/>
      <c r="KDT31" s="446"/>
      <c r="KDU31" s="446"/>
      <c r="KDV31" s="446"/>
      <c r="KDW31" s="446"/>
      <c r="KDX31" s="446"/>
      <c r="KDY31" s="446"/>
      <c r="KDZ31" s="446"/>
      <c r="KEA31" s="446"/>
      <c r="KEB31" s="446"/>
      <c r="KEC31" s="446"/>
      <c r="KED31" s="446"/>
      <c r="KEE31" s="446"/>
      <c r="KEF31" s="446"/>
      <c r="KEG31" s="446"/>
      <c r="KEH31" s="446"/>
      <c r="KEI31" s="446"/>
      <c r="KEJ31" s="446"/>
      <c r="KEK31" s="446"/>
      <c r="KEL31" s="446"/>
      <c r="KEM31" s="446"/>
      <c r="KEN31" s="446"/>
      <c r="KEO31" s="446"/>
      <c r="KEP31" s="446"/>
      <c r="KEQ31" s="446"/>
      <c r="KER31" s="446"/>
      <c r="KES31" s="446"/>
      <c r="KET31" s="446"/>
      <c r="KEU31" s="446"/>
      <c r="KEV31" s="446"/>
      <c r="KEW31" s="446"/>
      <c r="KEX31" s="446"/>
      <c r="KEY31" s="446"/>
      <c r="KEZ31" s="446"/>
      <c r="KFA31" s="446"/>
      <c r="KFB31" s="446"/>
      <c r="KFC31" s="446"/>
      <c r="KFD31" s="446"/>
      <c r="KFE31" s="446"/>
      <c r="KFF31" s="446"/>
      <c r="KFG31" s="446"/>
      <c r="KFH31" s="446"/>
      <c r="KFI31" s="446"/>
      <c r="KFJ31" s="446"/>
      <c r="KFK31" s="446"/>
      <c r="KFL31" s="446"/>
      <c r="KFM31" s="446"/>
      <c r="KFN31" s="446"/>
      <c r="KFO31" s="446"/>
      <c r="KFP31" s="446"/>
      <c r="KFQ31" s="446"/>
      <c r="KFR31" s="446"/>
      <c r="KFS31" s="446"/>
      <c r="KFT31" s="446"/>
      <c r="KFU31" s="446"/>
      <c r="KFV31" s="446"/>
      <c r="KFW31" s="446"/>
      <c r="KFX31" s="446"/>
      <c r="KFY31" s="446"/>
      <c r="KFZ31" s="446"/>
      <c r="KGA31" s="446"/>
      <c r="KGB31" s="446"/>
      <c r="KGC31" s="446"/>
      <c r="KGD31" s="446"/>
      <c r="KGE31" s="446"/>
      <c r="KGF31" s="446"/>
      <c r="KGG31" s="446"/>
      <c r="KGH31" s="446"/>
      <c r="KGI31" s="446"/>
      <c r="KGJ31" s="446"/>
      <c r="KGK31" s="446"/>
      <c r="KGL31" s="446"/>
      <c r="KGM31" s="446"/>
      <c r="KGN31" s="446"/>
      <c r="KGO31" s="446"/>
      <c r="KGP31" s="446"/>
      <c r="KGQ31" s="446"/>
      <c r="KGR31" s="446"/>
      <c r="KGS31" s="446"/>
      <c r="KGT31" s="446"/>
      <c r="KGU31" s="446"/>
      <c r="KGV31" s="446"/>
      <c r="KGW31" s="446"/>
      <c r="KGX31" s="446"/>
      <c r="KGY31" s="446"/>
      <c r="KGZ31" s="446"/>
      <c r="KHA31" s="446"/>
      <c r="KHB31" s="446"/>
      <c r="KHC31" s="446"/>
      <c r="KHD31" s="446"/>
      <c r="KHE31" s="446"/>
      <c r="KHF31" s="446"/>
      <c r="KHG31" s="446"/>
      <c r="KHH31" s="446"/>
      <c r="KHI31" s="446"/>
      <c r="KHJ31" s="446"/>
      <c r="KHK31" s="446"/>
      <c r="KHL31" s="446"/>
      <c r="KHM31" s="446"/>
      <c r="KHN31" s="446"/>
      <c r="KHO31" s="446"/>
      <c r="KHP31" s="446"/>
      <c r="KHQ31" s="446"/>
      <c r="KHR31" s="446"/>
      <c r="KHS31" s="446"/>
      <c r="KHT31" s="446"/>
      <c r="KHU31" s="446"/>
      <c r="KHV31" s="446"/>
      <c r="KHW31" s="446"/>
      <c r="KHX31" s="446"/>
      <c r="KHY31" s="446"/>
      <c r="KHZ31" s="446"/>
      <c r="KIA31" s="446"/>
      <c r="KIB31" s="446"/>
      <c r="KIC31" s="446"/>
      <c r="KID31" s="446"/>
      <c r="KIE31" s="446"/>
      <c r="KIF31" s="446"/>
      <c r="KIG31" s="446"/>
      <c r="KIH31" s="446"/>
      <c r="KII31" s="446"/>
      <c r="KIJ31" s="446"/>
      <c r="KIK31" s="446"/>
      <c r="KIL31" s="446"/>
      <c r="KIM31" s="446"/>
      <c r="KIN31" s="446"/>
      <c r="KIO31" s="446"/>
      <c r="KIP31" s="446"/>
      <c r="KIQ31" s="446"/>
      <c r="KIR31" s="446"/>
      <c r="KIS31" s="446"/>
      <c r="KIT31" s="446"/>
      <c r="KIU31" s="446"/>
      <c r="KIV31" s="446"/>
      <c r="KIW31" s="446"/>
      <c r="KIX31" s="446"/>
      <c r="KIY31" s="446"/>
      <c r="KIZ31" s="446"/>
      <c r="KJA31" s="446"/>
      <c r="KJB31" s="446"/>
      <c r="KJC31" s="446"/>
      <c r="KJD31" s="446"/>
      <c r="KJE31" s="446"/>
      <c r="KJF31" s="446"/>
      <c r="KJG31" s="446"/>
      <c r="KJH31" s="446"/>
      <c r="KJI31" s="446"/>
      <c r="KJJ31" s="446"/>
      <c r="KJK31" s="446"/>
      <c r="KJL31" s="446"/>
      <c r="KJM31" s="446"/>
      <c r="KJN31" s="446"/>
      <c r="KJO31" s="446"/>
      <c r="KJP31" s="446"/>
      <c r="KJQ31" s="446"/>
      <c r="KJR31" s="446"/>
      <c r="KJS31" s="446"/>
      <c r="KJT31" s="446"/>
      <c r="KJU31" s="446"/>
      <c r="KJV31" s="446"/>
      <c r="KJW31" s="446"/>
      <c r="KJX31" s="446"/>
      <c r="KJY31" s="446"/>
      <c r="KJZ31" s="446"/>
      <c r="KKA31" s="446"/>
      <c r="KKB31" s="446"/>
      <c r="KKC31" s="446"/>
      <c r="KKD31" s="446"/>
      <c r="KKE31" s="446"/>
      <c r="KKF31" s="446"/>
      <c r="KKG31" s="446"/>
      <c r="KKH31" s="446"/>
      <c r="KKI31" s="446"/>
      <c r="KKJ31" s="446"/>
      <c r="KKK31" s="446"/>
      <c r="KKL31" s="446"/>
      <c r="KKM31" s="446"/>
      <c r="KKN31" s="446"/>
      <c r="KKO31" s="446"/>
      <c r="KKP31" s="446"/>
      <c r="KKQ31" s="446"/>
      <c r="KKR31" s="446"/>
      <c r="KKS31" s="446"/>
      <c r="KKT31" s="446"/>
      <c r="KKU31" s="446"/>
      <c r="KKV31" s="446"/>
      <c r="KKW31" s="446"/>
      <c r="KKX31" s="446"/>
      <c r="KKY31" s="446"/>
      <c r="KKZ31" s="446"/>
      <c r="KLA31" s="446"/>
      <c r="KLB31" s="446"/>
      <c r="KLC31" s="446"/>
      <c r="KLD31" s="446"/>
      <c r="KLE31" s="446"/>
      <c r="KLF31" s="446"/>
      <c r="KLG31" s="446"/>
      <c r="KLH31" s="446"/>
      <c r="KLI31" s="446"/>
      <c r="KLJ31" s="446"/>
      <c r="KLK31" s="446"/>
      <c r="KLL31" s="446"/>
      <c r="KLM31" s="446"/>
      <c r="KLN31" s="446"/>
      <c r="KLO31" s="446"/>
      <c r="KLP31" s="446"/>
      <c r="KLQ31" s="446"/>
      <c r="KLR31" s="446"/>
      <c r="KLS31" s="446"/>
      <c r="KLT31" s="446"/>
      <c r="KLU31" s="446"/>
      <c r="KLV31" s="446"/>
      <c r="KLW31" s="446"/>
      <c r="KLX31" s="446"/>
      <c r="KLY31" s="446"/>
      <c r="KLZ31" s="446"/>
      <c r="KMA31" s="446"/>
      <c r="KMB31" s="446"/>
      <c r="KMC31" s="446"/>
      <c r="KMD31" s="446"/>
      <c r="KME31" s="446"/>
      <c r="KMF31" s="446"/>
      <c r="KMG31" s="446"/>
      <c r="KMH31" s="446"/>
      <c r="KMI31" s="446"/>
      <c r="KMJ31" s="446"/>
      <c r="KMK31" s="446"/>
      <c r="KML31" s="446"/>
      <c r="KMM31" s="446"/>
      <c r="KMN31" s="446"/>
      <c r="KMO31" s="446"/>
      <c r="KMP31" s="446"/>
      <c r="KMQ31" s="446"/>
      <c r="KMR31" s="446"/>
      <c r="KMS31" s="446"/>
      <c r="KMT31" s="446"/>
      <c r="KMU31" s="446"/>
      <c r="KMV31" s="446"/>
      <c r="KMW31" s="446"/>
      <c r="KMX31" s="446"/>
      <c r="KMY31" s="446"/>
      <c r="KMZ31" s="446"/>
      <c r="KNA31" s="446"/>
      <c r="KNB31" s="446"/>
      <c r="KNC31" s="446"/>
      <c r="KND31" s="446"/>
      <c r="KNE31" s="446"/>
      <c r="KNF31" s="446"/>
      <c r="KNG31" s="446"/>
      <c r="KNH31" s="446"/>
      <c r="KNI31" s="446"/>
      <c r="KNJ31" s="446"/>
      <c r="KNK31" s="446"/>
      <c r="KNL31" s="446"/>
      <c r="KNM31" s="446"/>
      <c r="KNN31" s="446"/>
      <c r="KNO31" s="446"/>
      <c r="KNP31" s="446"/>
      <c r="KNQ31" s="446"/>
      <c r="KNR31" s="446"/>
      <c r="KNS31" s="446"/>
      <c r="KNT31" s="446"/>
      <c r="KNU31" s="446"/>
      <c r="KNV31" s="446"/>
      <c r="KNW31" s="446"/>
      <c r="KNX31" s="446"/>
      <c r="KNY31" s="446"/>
      <c r="KNZ31" s="446"/>
      <c r="KOA31" s="446"/>
      <c r="KOB31" s="446"/>
      <c r="KOC31" s="446"/>
      <c r="KOD31" s="446"/>
      <c r="KOE31" s="446"/>
      <c r="KOF31" s="446"/>
      <c r="KOG31" s="446"/>
      <c r="KOH31" s="446"/>
      <c r="KOI31" s="446"/>
      <c r="KOJ31" s="446"/>
      <c r="KOK31" s="446"/>
      <c r="KOL31" s="446"/>
      <c r="KOM31" s="446"/>
      <c r="KON31" s="446"/>
      <c r="KOO31" s="446"/>
      <c r="KOP31" s="446"/>
      <c r="KOQ31" s="446"/>
      <c r="KOR31" s="446"/>
      <c r="KOS31" s="446"/>
      <c r="KOT31" s="446"/>
      <c r="KOU31" s="446"/>
      <c r="KOV31" s="446"/>
      <c r="KOW31" s="446"/>
      <c r="KOX31" s="446"/>
      <c r="KOY31" s="446"/>
      <c r="KOZ31" s="446"/>
      <c r="KPA31" s="446"/>
      <c r="KPB31" s="446"/>
      <c r="KPC31" s="446"/>
      <c r="KPD31" s="446"/>
      <c r="KPE31" s="446"/>
      <c r="KPF31" s="446"/>
      <c r="KPG31" s="446"/>
      <c r="KPH31" s="446"/>
      <c r="KPI31" s="446"/>
      <c r="KPJ31" s="446"/>
      <c r="KPK31" s="446"/>
      <c r="KPL31" s="446"/>
      <c r="KPM31" s="446"/>
      <c r="KPN31" s="446"/>
      <c r="KPO31" s="446"/>
      <c r="KPP31" s="446"/>
      <c r="KPQ31" s="446"/>
      <c r="KPR31" s="446"/>
      <c r="KPS31" s="446"/>
      <c r="KPT31" s="446"/>
      <c r="KPU31" s="446"/>
      <c r="KPV31" s="446"/>
      <c r="KPW31" s="446"/>
      <c r="KPX31" s="446"/>
      <c r="KPY31" s="446"/>
      <c r="KPZ31" s="446"/>
      <c r="KQA31" s="446"/>
      <c r="KQB31" s="446"/>
      <c r="KQC31" s="446"/>
      <c r="KQD31" s="446"/>
      <c r="KQE31" s="446"/>
      <c r="KQF31" s="446"/>
      <c r="KQG31" s="446"/>
      <c r="KQH31" s="446"/>
      <c r="KQI31" s="446"/>
      <c r="KQJ31" s="446"/>
      <c r="KQK31" s="446"/>
      <c r="KQL31" s="446"/>
      <c r="KQM31" s="446"/>
      <c r="KQN31" s="446"/>
      <c r="KQO31" s="446"/>
      <c r="KQP31" s="446"/>
      <c r="KQQ31" s="446"/>
      <c r="KQR31" s="446"/>
      <c r="KQS31" s="446"/>
      <c r="KQT31" s="446"/>
      <c r="KQU31" s="446"/>
      <c r="KQV31" s="446"/>
      <c r="KQW31" s="446"/>
      <c r="KQX31" s="446"/>
      <c r="KQY31" s="446"/>
      <c r="KQZ31" s="446"/>
      <c r="KRA31" s="446"/>
      <c r="KRB31" s="446"/>
      <c r="KRC31" s="446"/>
      <c r="KRD31" s="446"/>
      <c r="KRE31" s="446"/>
      <c r="KRF31" s="446"/>
      <c r="KRG31" s="446"/>
      <c r="KRH31" s="446"/>
      <c r="KRI31" s="446"/>
      <c r="KRJ31" s="446"/>
      <c r="KRK31" s="446"/>
      <c r="KRL31" s="446"/>
      <c r="KRM31" s="446"/>
      <c r="KRN31" s="446"/>
      <c r="KRO31" s="446"/>
      <c r="KRP31" s="446"/>
      <c r="KRQ31" s="446"/>
      <c r="KRR31" s="446"/>
      <c r="KRS31" s="446"/>
      <c r="KRT31" s="446"/>
      <c r="KRU31" s="446"/>
      <c r="KRV31" s="446"/>
      <c r="KRW31" s="446"/>
      <c r="KRX31" s="446"/>
      <c r="KRY31" s="446"/>
      <c r="KRZ31" s="446"/>
      <c r="KSA31" s="446"/>
      <c r="KSB31" s="446"/>
      <c r="KSC31" s="446"/>
      <c r="KSD31" s="446"/>
      <c r="KSE31" s="446"/>
      <c r="KSF31" s="446"/>
      <c r="KSG31" s="446"/>
      <c r="KSH31" s="446"/>
      <c r="KSI31" s="446"/>
      <c r="KSJ31" s="446"/>
      <c r="KSK31" s="446"/>
      <c r="KSL31" s="446"/>
      <c r="KSM31" s="446"/>
      <c r="KSN31" s="446"/>
      <c r="KSO31" s="446"/>
      <c r="KSP31" s="446"/>
      <c r="KSQ31" s="446"/>
      <c r="KSR31" s="446"/>
      <c r="KSS31" s="446"/>
      <c r="KST31" s="446"/>
      <c r="KSU31" s="446"/>
      <c r="KSV31" s="446"/>
      <c r="KSW31" s="446"/>
      <c r="KSX31" s="446"/>
      <c r="KSY31" s="446"/>
      <c r="KSZ31" s="446"/>
      <c r="KTA31" s="446"/>
      <c r="KTB31" s="446"/>
      <c r="KTC31" s="446"/>
      <c r="KTD31" s="446"/>
      <c r="KTE31" s="446"/>
      <c r="KTF31" s="446"/>
      <c r="KTG31" s="446"/>
      <c r="KTH31" s="446"/>
      <c r="KTI31" s="446"/>
      <c r="KTJ31" s="446"/>
      <c r="KTK31" s="446"/>
      <c r="KTL31" s="446"/>
      <c r="KTM31" s="446"/>
      <c r="KTN31" s="446"/>
      <c r="KTO31" s="446"/>
      <c r="KTP31" s="446"/>
      <c r="KTQ31" s="446"/>
      <c r="KTR31" s="446"/>
      <c r="KTS31" s="446"/>
      <c r="KTT31" s="446"/>
      <c r="KTU31" s="446"/>
      <c r="KTV31" s="446"/>
      <c r="KTW31" s="446"/>
      <c r="KTX31" s="446"/>
      <c r="KTY31" s="446"/>
      <c r="KTZ31" s="446"/>
      <c r="KUA31" s="446"/>
      <c r="KUB31" s="446"/>
      <c r="KUC31" s="446"/>
      <c r="KUD31" s="446"/>
      <c r="KUE31" s="446"/>
      <c r="KUF31" s="446"/>
      <c r="KUG31" s="446"/>
      <c r="KUH31" s="446"/>
      <c r="KUI31" s="446"/>
      <c r="KUJ31" s="446"/>
      <c r="KUK31" s="446"/>
      <c r="KUL31" s="446"/>
      <c r="KUM31" s="446"/>
      <c r="KUN31" s="446"/>
      <c r="KUO31" s="446"/>
      <c r="KUP31" s="446"/>
      <c r="KUQ31" s="446"/>
      <c r="KUR31" s="446"/>
      <c r="KUS31" s="446"/>
      <c r="KUT31" s="446"/>
      <c r="KUU31" s="446"/>
      <c r="KUV31" s="446"/>
      <c r="KUW31" s="446"/>
      <c r="KUX31" s="446"/>
      <c r="KUY31" s="446"/>
      <c r="KUZ31" s="446"/>
      <c r="KVA31" s="446"/>
      <c r="KVB31" s="446"/>
      <c r="KVC31" s="446"/>
      <c r="KVD31" s="446"/>
      <c r="KVE31" s="446"/>
      <c r="KVF31" s="446"/>
      <c r="KVG31" s="446"/>
      <c r="KVH31" s="446"/>
      <c r="KVI31" s="446"/>
      <c r="KVJ31" s="446"/>
      <c r="KVK31" s="446"/>
      <c r="KVL31" s="446"/>
      <c r="KVM31" s="446"/>
      <c r="KVN31" s="446"/>
      <c r="KVO31" s="446"/>
      <c r="KVP31" s="446"/>
      <c r="KVQ31" s="446"/>
      <c r="KVR31" s="446"/>
      <c r="KVS31" s="446"/>
      <c r="KVT31" s="446"/>
      <c r="KVU31" s="446"/>
      <c r="KVV31" s="446"/>
      <c r="KVW31" s="446"/>
      <c r="KVX31" s="446"/>
      <c r="KVY31" s="446"/>
      <c r="KVZ31" s="446"/>
      <c r="KWA31" s="446"/>
      <c r="KWB31" s="446"/>
      <c r="KWC31" s="446"/>
      <c r="KWD31" s="446"/>
      <c r="KWE31" s="446"/>
      <c r="KWF31" s="446"/>
      <c r="KWG31" s="446"/>
      <c r="KWH31" s="446"/>
      <c r="KWI31" s="446"/>
      <c r="KWJ31" s="446"/>
      <c r="KWK31" s="446"/>
      <c r="KWL31" s="446"/>
      <c r="KWM31" s="446"/>
      <c r="KWN31" s="446"/>
      <c r="KWO31" s="446"/>
      <c r="KWP31" s="446"/>
      <c r="KWQ31" s="446"/>
      <c r="KWR31" s="446"/>
      <c r="KWS31" s="446"/>
      <c r="KWT31" s="446"/>
      <c r="KWU31" s="446"/>
      <c r="KWV31" s="446"/>
      <c r="KWW31" s="446"/>
      <c r="KWX31" s="446"/>
      <c r="KWY31" s="446"/>
      <c r="KWZ31" s="446"/>
      <c r="KXA31" s="446"/>
      <c r="KXB31" s="446"/>
      <c r="KXC31" s="446"/>
      <c r="KXD31" s="446"/>
      <c r="KXE31" s="446"/>
      <c r="KXF31" s="446"/>
      <c r="KXG31" s="446"/>
      <c r="KXH31" s="446"/>
      <c r="KXI31" s="446"/>
      <c r="KXJ31" s="446"/>
      <c r="KXK31" s="446"/>
      <c r="KXL31" s="446"/>
      <c r="KXM31" s="446"/>
      <c r="KXN31" s="446"/>
      <c r="KXO31" s="446"/>
      <c r="KXP31" s="446"/>
      <c r="KXQ31" s="446"/>
      <c r="KXR31" s="446"/>
      <c r="KXS31" s="446"/>
      <c r="KXT31" s="446"/>
      <c r="KXU31" s="446"/>
      <c r="KXV31" s="446"/>
      <c r="KXW31" s="446"/>
      <c r="KXX31" s="446"/>
      <c r="KXY31" s="446"/>
      <c r="KXZ31" s="446"/>
      <c r="KYA31" s="446"/>
      <c r="KYB31" s="446"/>
      <c r="KYC31" s="446"/>
      <c r="KYD31" s="446"/>
      <c r="KYE31" s="446"/>
      <c r="KYF31" s="446"/>
      <c r="KYG31" s="446"/>
      <c r="KYH31" s="446"/>
      <c r="KYI31" s="446"/>
      <c r="KYJ31" s="446"/>
      <c r="KYK31" s="446"/>
      <c r="KYL31" s="446"/>
      <c r="KYM31" s="446"/>
      <c r="KYN31" s="446"/>
      <c r="KYO31" s="446"/>
      <c r="KYP31" s="446"/>
      <c r="KYQ31" s="446"/>
      <c r="KYR31" s="446"/>
      <c r="KYS31" s="446"/>
      <c r="KYT31" s="446"/>
      <c r="KYU31" s="446"/>
      <c r="KYV31" s="446"/>
      <c r="KYW31" s="446"/>
      <c r="KYX31" s="446"/>
      <c r="KYY31" s="446"/>
      <c r="KYZ31" s="446"/>
      <c r="KZA31" s="446"/>
      <c r="KZB31" s="446"/>
      <c r="KZC31" s="446"/>
      <c r="KZD31" s="446"/>
      <c r="KZE31" s="446"/>
      <c r="KZF31" s="446"/>
      <c r="KZG31" s="446"/>
      <c r="KZH31" s="446"/>
      <c r="KZI31" s="446"/>
      <c r="KZJ31" s="446"/>
      <c r="KZK31" s="446"/>
      <c r="KZL31" s="446"/>
      <c r="KZM31" s="446"/>
      <c r="KZN31" s="446"/>
      <c r="KZO31" s="446"/>
      <c r="KZP31" s="446"/>
      <c r="KZQ31" s="446"/>
      <c r="KZR31" s="446"/>
      <c r="KZS31" s="446"/>
      <c r="KZT31" s="446"/>
      <c r="KZU31" s="446"/>
      <c r="KZV31" s="446"/>
      <c r="KZW31" s="446"/>
      <c r="KZX31" s="446"/>
      <c r="KZY31" s="446"/>
      <c r="KZZ31" s="446"/>
      <c r="LAA31" s="446"/>
      <c r="LAB31" s="446"/>
      <c r="LAC31" s="446"/>
      <c r="LAD31" s="446"/>
      <c r="LAE31" s="446"/>
      <c r="LAF31" s="446"/>
      <c r="LAG31" s="446"/>
      <c r="LAH31" s="446"/>
      <c r="LAI31" s="446"/>
      <c r="LAJ31" s="446"/>
      <c r="LAK31" s="446"/>
      <c r="LAL31" s="446"/>
      <c r="LAM31" s="446"/>
      <c r="LAN31" s="446"/>
      <c r="LAO31" s="446"/>
      <c r="LAP31" s="446"/>
      <c r="LAQ31" s="446"/>
      <c r="LAR31" s="446"/>
      <c r="LAS31" s="446"/>
      <c r="LAT31" s="446"/>
      <c r="LAU31" s="446"/>
      <c r="LAV31" s="446"/>
      <c r="LAW31" s="446"/>
      <c r="LAX31" s="446"/>
      <c r="LAY31" s="446"/>
      <c r="LAZ31" s="446"/>
      <c r="LBA31" s="446"/>
      <c r="LBB31" s="446"/>
      <c r="LBC31" s="446"/>
      <c r="LBD31" s="446"/>
      <c r="LBE31" s="446"/>
      <c r="LBF31" s="446"/>
      <c r="LBG31" s="446"/>
      <c r="LBH31" s="446"/>
      <c r="LBI31" s="446"/>
      <c r="LBJ31" s="446"/>
      <c r="LBK31" s="446"/>
      <c r="LBL31" s="446"/>
      <c r="LBM31" s="446"/>
      <c r="LBN31" s="446"/>
      <c r="LBO31" s="446"/>
      <c r="LBP31" s="446"/>
      <c r="LBQ31" s="446"/>
      <c r="LBR31" s="446"/>
      <c r="LBS31" s="446"/>
      <c r="LBT31" s="446"/>
      <c r="LBU31" s="446"/>
      <c r="LBV31" s="446"/>
      <c r="LBW31" s="446"/>
      <c r="LBX31" s="446"/>
      <c r="LBY31" s="446"/>
      <c r="LBZ31" s="446"/>
      <c r="LCA31" s="446"/>
      <c r="LCB31" s="446"/>
      <c r="LCC31" s="446"/>
      <c r="LCD31" s="446"/>
      <c r="LCE31" s="446"/>
      <c r="LCF31" s="446"/>
      <c r="LCG31" s="446"/>
      <c r="LCH31" s="446"/>
      <c r="LCI31" s="446"/>
      <c r="LCJ31" s="446"/>
      <c r="LCK31" s="446"/>
      <c r="LCL31" s="446"/>
      <c r="LCM31" s="446"/>
      <c r="LCN31" s="446"/>
      <c r="LCO31" s="446"/>
      <c r="LCP31" s="446"/>
      <c r="LCQ31" s="446"/>
      <c r="LCR31" s="446"/>
      <c r="LCS31" s="446"/>
      <c r="LCT31" s="446"/>
      <c r="LCU31" s="446"/>
      <c r="LCV31" s="446"/>
      <c r="LCW31" s="446"/>
      <c r="LCX31" s="446"/>
      <c r="LCY31" s="446"/>
      <c r="LCZ31" s="446"/>
      <c r="LDA31" s="446"/>
      <c r="LDB31" s="446"/>
      <c r="LDC31" s="446"/>
      <c r="LDD31" s="446"/>
      <c r="LDE31" s="446"/>
      <c r="LDF31" s="446"/>
      <c r="LDG31" s="446"/>
      <c r="LDH31" s="446"/>
      <c r="LDI31" s="446"/>
      <c r="LDJ31" s="446"/>
      <c r="LDK31" s="446"/>
      <c r="LDL31" s="446"/>
      <c r="LDM31" s="446"/>
      <c r="LDN31" s="446"/>
      <c r="LDO31" s="446"/>
      <c r="LDP31" s="446"/>
      <c r="LDQ31" s="446"/>
      <c r="LDR31" s="446"/>
      <c r="LDS31" s="446"/>
      <c r="LDT31" s="446"/>
      <c r="LDU31" s="446"/>
      <c r="LDV31" s="446"/>
      <c r="LDW31" s="446"/>
      <c r="LDX31" s="446"/>
      <c r="LDY31" s="446"/>
      <c r="LDZ31" s="446"/>
      <c r="LEA31" s="446"/>
      <c r="LEB31" s="446"/>
      <c r="LEC31" s="446"/>
      <c r="LED31" s="446"/>
      <c r="LEE31" s="446"/>
      <c r="LEF31" s="446"/>
      <c r="LEG31" s="446"/>
      <c r="LEH31" s="446"/>
      <c r="LEI31" s="446"/>
      <c r="LEJ31" s="446"/>
      <c r="LEK31" s="446"/>
      <c r="LEL31" s="446"/>
      <c r="LEM31" s="446"/>
      <c r="LEN31" s="446"/>
      <c r="LEO31" s="446"/>
      <c r="LEP31" s="446"/>
      <c r="LEQ31" s="446"/>
      <c r="LER31" s="446"/>
      <c r="LES31" s="446"/>
      <c r="LET31" s="446"/>
      <c r="LEU31" s="446"/>
      <c r="LEV31" s="446"/>
      <c r="LEW31" s="446"/>
      <c r="LEX31" s="446"/>
      <c r="LEY31" s="446"/>
      <c r="LEZ31" s="446"/>
      <c r="LFA31" s="446"/>
      <c r="LFB31" s="446"/>
      <c r="LFC31" s="446"/>
      <c r="LFD31" s="446"/>
      <c r="LFE31" s="446"/>
      <c r="LFF31" s="446"/>
      <c r="LFG31" s="446"/>
      <c r="LFH31" s="446"/>
      <c r="LFI31" s="446"/>
      <c r="LFJ31" s="446"/>
      <c r="LFK31" s="446"/>
      <c r="LFL31" s="446"/>
      <c r="LFM31" s="446"/>
      <c r="LFN31" s="446"/>
      <c r="LFO31" s="446"/>
      <c r="LFP31" s="446"/>
      <c r="LFQ31" s="446"/>
      <c r="LFR31" s="446"/>
      <c r="LFS31" s="446"/>
      <c r="LFT31" s="446"/>
      <c r="LFU31" s="446"/>
      <c r="LFV31" s="446"/>
      <c r="LFW31" s="446"/>
      <c r="LFX31" s="446"/>
      <c r="LFY31" s="446"/>
      <c r="LFZ31" s="446"/>
      <c r="LGA31" s="446"/>
      <c r="LGB31" s="446"/>
      <c r="LGC31" s="446"/>
      <c r="LGD31" s="446"/>
      <c r="LGE31" s="446"/>
      <c r="LGF31" s="446"/>
      <c r="LGG31" s="446"/>
      <c r="LGH31" s="446"/>
      <c r="LGI31" s="446"/>
      <c r="LGJ31" s="446"/>
      <c r="LGK31" s="446"/>
      <c r="LGL31" s="446"/>
      <c r="LGM31" s="446"/>
      <c r="LGN31" s="446"/>
      <c r="LGO31" s="446"/>
      <c r="LGP31" s="446"/>
      <c r="LGQ31" s="446"/>
      <c r="LGR31" s="446"/>
      <c r="LGS31" s="446"/>
      <c r="LGT31" s="446"/>
      <c r="LGU31" s="446"/>
      <c r="LGV31" s="446"/>
      <c r="LGW31" s="446"/>
      <c r="LGX31" s="446"/>
      <c r="LGY31" s="446"/>
      <c r="LGZ31" s="446"/>
      <c r="LHA31" s="446"/>
      <c r="LHB31" s="446"/>
      <c r="LHC31" s="446"/>
      <c r="LHD31" s="446"/>
      <c r="LHE31" s="446"/>
      <c r="LHF31" s="446"/>
      <c r="LHG31" s="446"/>
      <c r="LHH31" s="446"/>
      <c r="LHI31" s="446"/>
      <c r="LHJ31" s="446"/>
      <c r="LHK31" s="446"/>
      <c r="LHL31" s="446"/>
      <c r="LHM31" s="446"/>
      <c r="LHN31" s="446"/>
      <c r="LHO31" s="446"/>
      <c r="LHP31" s="446"/>
      <c r="LHQ31" s="446"/>
      <c r="LHR31" s="446"/>
      <c r="LHS31" s="446"/>
      <c r="LHT31" s="446"/>
      <c r="LHU31" s="446"/>
      <c r="LHV31" s="446"/>
      <c r="LHW31" s="446"/>
      <c r="LHX31" s="446"/>
      <c r="LHY31" s="446"/>
      <c r="LHZ31" s="446"/>
      <c r="LIA31" s="446"/>
      <c r="LIB31" s="446"/>
      <c r="LIC31" s="446"/>
      <c r="LID31" s="446"/>
      <c r="LIE31" s="446"/>
      <c r="LIF31" s="446"/>
      <c r="LIG31" s="446"/>
      <c r="LIH31" s="446"/>
      <c r="LII31" s="446"/>
      <c r="LIJ31" s="446"/>
      <c r="LIK31" s="446"/>
      <c r="LIL31" s="446"/>
      <c r="LIM31" s="446"/>
      <c r="LIN31" s="446"/>
      <c r="LIO31" s="446"/>
      <c r="LIP31" s="446"/>
      <c r="LIQ31" s="446"/>
      <c r="LIR31" s="446"/>
      <c r="LIS31" s="446"/>
      <c r="LIT31" s="446"/>
      <c r="LIU31" s="446"/>
      <c r="LIV31" s="446"/>
      <c r="LIW31" s="446"/>
      <c r="LIX31" s="446"/>
      <c r="LIY31" s="446"/>
      <c r="LIZ31" s="446"/>
      <c r="LJA31" s="446"/>
      <c r="LJB31" s="446"/>
      <c r="LJC31" s="446"/>
      <c r="LJD31" s="446"/>
      <c r="LJE31" s="446"/>
      <c r="LJF31" s="446"/>
      <c r="LJG31" s="446"/>
      <c r="LJH31" s="446"/>
      <c r="LJI31" s="446"/>
      <c r="LJJ31" s="446"/>
      <c r="LJK31" s="446"/>
      <c r="LJL31" s="446"/>
      <c r="LJM31" s="446"/>
      <c r="LJN31" s="446"/>
      <c r="LJO31" s="446"/>
      <c r="LJP31" s="446"/>
      <c r="LJQ31" s="446"/>
      <c r="LJR31" s="446"/>
      <c r="LJS31" s="446"/>
      <c r="LJT31" s="446"/>
      <c r="LJU31" s="446"/>
      <c r="LJV31" s="446"/>
      <c r="LJW31" s="446"/>
      <c r="LJX31" s="446"/>
      <c r="LJY31" s="446"/>
      <c r="LJZ31" s="446"/>
      <c r="LKA31" s="446"/>
      <c r="LKB31" s="446"/>
      <c r="LKC31" s="446"/>
      <c r="LKD31" s="446"/>
      <c r="LKE31" s="446"/>
      <c r="LKF31" s="446"/>
      <c r="LKG31" s="446"/>
      <c r="LKH31" s="446"/>
      <c r="LKI31" s="446"/>
      <c r="LKJ31" s="446"/>
      <c r="LKK31" s="446"/>
      <c r="LKL31" s="446"/>
      <c r="LKM31" s="446"/>
      <c r="LKN31" s="446"/>
      <c r="LKO31" s="446"/>
      <c r="LKP31" s="446"/>
      <c r="LKQ31" s="446"/>
      <c r="LKR31" s="446"/>
      <c r="LKS31" s="446"/>
      <c r="LKT31" s="446"/>
      <c r="LKU31" s="446"/>
      <c r="LKV31" s="446"/>
      <c r="LKW31" s="446"/>
      <c r="LKX31" s="446"/>
      <c r="LKY31" s="446"/>
      <c r="LKZ31" s="446"/>
      <c r="LLA31" s="446"/>
      <c r="LLB31" s="446"/>
      <c r="LLC31" s="446"/>
      <c r="LLD31" s="446"/>
      <c r="LLE31" s="446"/>
      <c r="LLF31" s="446"/>
      <c r="LLG31" s="446"/>
      <c r="LLH31" s="446"/>
      <c r="LLI31" s="446"/>
      <c r="LLJ31" s="446"/>
      <c r="LLK31" s="446"/>
      <c r="LLL31" s="446"/>
      <c r="LLM31" s="446"/>
      <c r="LLN31" s="446"/>
      <c r="LLO31" s="446"/>
      <c r="LLP31" s="446"/>
      <c r="LLQ31" s="446"/>
      <c r="LLR31" s="446"/>
      <c r="LLS31" s="446"/>
      <c r="LLT31" s="446"/>
      <c r="LLU31" s="446"/>
      <c r="LLV31" s="446"/>
      <c r="LLW31" s="446"/>
      <c r="LLX31" s="446"/>
      <c r="LLY31" s="446"/>
      <c r="LLZ31" s="446"/>
      <c r="LMA31" s="446"/>
      <c r="LMB31" s="446"/>
      <c r="LMC31" s="446"/>
      <c r="LMD31" s="446"/>
      <c r="LME31" s="446"/>
      <c r="LMF31" s="446"/>
      <c r="LMG31" s="446"/>
      <c r="LMH31" s="446"/>
      <c r="LMI31" s="446"/>
      <c r="LMJ31" s="446"/>
      <c r="LMK31" s="446"/>
      <c r="LML31" s="446"/>
      <c r="LMM31" s="446"/>
      <c r="LMN31" s="446"/>
      <c r="LMO31" s="446"/>
      <c r="LMP31" s="446"/>
      <c r="LMQ31" s="446"/>
      <c r="LMR31" s="446"/>
      <c r="LMS31" s="446"/>
      <c r="LMT31" s="446"/>
      <c r="LMU31" s="446"/>
      <c r="LMV31" s="446"/>
      <c r="LMW31" s="446"/>
      <c r="LMX31" s="446"/>
      <c r="LMY31" s="446"/>
      <c r="LMZ31" s="446"/>
      <c r="LNA31" s="446"/>
      <c r="LNB31" s="446"/>
      <c r="LNC31" s="446"/>
      <c r="LND31" s="446"/>
      <c r="LNE31" s="446"/>
      <c r="LNF31" s="446"/>
      <c r="LNG31" s="446"/>
      <c r="LNH31" s="446"/>
      <c r="LNI31" s="446"/>
      <c r="LNJ31" s="446"/>
      <c r="LNK31" s="446"/>
      <c r="LNL31" s="446"/>
      <c r="LNM31" s="446"/>
      <c r="LNN31" s="446"/>
      <c r="LNO31" s="446"/>
      <c r="LNP31" s="446"/>
      <c r="LNQ31" s="446"/>
      <c r="LNR31" s="446"/>
      <c r="LNS31" s="446"/>
      <c r="LNT31" s="446"/>
      <c r="LNU31" s="446"/>
      <c r="LNV31" s="446"/>
      <c r="LNW31" s="446"/>
      <c r="LNX31" s="446"/>
      <c r="LNY31" s="446"/>
      <c r="LNZ31" s="446"/>
      <c r="LOA31" s="446"/>
      <c r="LOB31" s="446"/>
      <c r="LOC31" s="446"/>
      <c r="LOD31" s="446"/>
      <c r="LOE31" s="446"/>
      <c r="LOF31" s="446"/>
      <c r="LOG31" s="446"/>
      <c r="LOH31" s="446"/>
      <c r="LOI31" s="446"/>
      <c r="LOJ31" s="446"/>
      <c r="LOK31" s="446"/>
      <c r="LOL31" s="446"/>
      <c r="LOM31" s="446"/>
      <c r="LON31" s="446"/>
      <c r="LOO31" s="446"/>
      <c r="LOP31" s="446"/>
      <c r="LOQ31" s="446"/>
      <c r="LOR31" s="446"/>
      <c r="LOS31" s="446"/>
      <c r="LOT31" s="446"/>
      <c r="LOU31" s="446"/>
      <c r="LOV31" s="446"/>
      <c r="LOW31" s="446"/>
      <c r="LOX31" s="446"/>
      <c r="LOY31" s="446"/>
      <c r="LOZ31" s="446"/>
      <c r="LPA31" s="446"/>
      <c r="LPB31" s="446"/>
      <c r="LPC31" s="446"/>
      <c r="LPD31" s="446"/>
      <c r="LPE31" s="446"/>
      <c r="LPF31" s="446"/>
      <c r="LPG31" s="446"/>
      <c r="LPH31" s="446"/>
      <c r="LPI31" s="446"/>
      <c r="LPJ31" s="446"/>
      <c r="LPK31" s="446"/>
      <c r="LPL31" s="446"/>
      <c r="LPM31" s="446"/>
      <c r="LPN31" s="446"/>
      <c r="LPO31" s="446"/>
      <c r="LPP31" s="446"/>
      <c r="LPQ31" s="446"/>
      <c r="LPR31" s="446"/>
      <c r="LPS31" s="446"/>
      <c r="LPT31" s="446"/>
      <c r="LPU31" s="446"/>
      <c r="LPV31" s="446"/>
      <c r="LPW31" s="446"/>
      <c r="LPX31" s="446"/>
      <c r="LPY31" s="446"/>
      <c r="LPZ31" s="446"/>
      <c r="LQA31" s="446"/>
      <c r="LQB31" s="446"/>
      <c r="LQC31" s="446"/>
      <c r="LQD31" s="446"/>
      <c r="LQE31" s="446"/>
      <c r="LQF31" s="446"/>
      <c r="LQG31" s="446"/>
      <c r="LQH31" s="446"/>
      <c r="LQI31" s="446"/>
      <c r="LQJ31" s="446"/>
      <c r="LQK31" s="446"/>
      <c r="LQL31" s="446"/>
      <c r="LQM31" s="446"/>
      <c r="LQN31" s="446"/>
      <c r="LQO31" s="446"/>
      <c r="LQP31" s="446"/>
      <c r="LQQ31" s="446"/>
      <c r="LQR31" s="446"/>
      <c r="LQS31" s="446"/>
      <c r="LQT31" s="446"/>
      <c r="LQU31" s="446"/>
      <c r="LQV31" s="446"/>
      <c r="LQW31" s="446"/>
      <c r="LQX31" s="446"/>
      <c r="LQY31" s="446"/>
      <c r="LQZ31" s="446"/>
      <c r="LRA31" s="446"/>
      <c r="LRB31" s="446"/>
      <c r="LRC31" s="446"/>
      <c r="LRD31" s="446"/>
      <c r="LRE31" s="446"/>
      <c r="LRF31" s="446"/>
      <c r="LRG31" s="446"/>
      <c r="LRH31" s="446"/>
      <c r="LRI31" s="446"/>
      <c r="LRJ31" s="446"/>
      <c r="LRK31" s="446"/>
      <c r="LRL31" s="446"/>
      <c r="LRM31" s="446"/>
      <c r="LRN31" s="446"/>
      <c r="LRO31" s="446"/>
      <c r="LRP31" s="446"/>
      <c r="LRQ31" s="446"/>
      <c r="LRR31" s="446"/>
      <c r="LRS31" s="446"/>
      <c r="LRT31" s="446"/>
      <c r="LRU31" s="446"/>
      <c r="LRV31" s="446"/>
      <c r="LRW31" s="446"/>
      <c r="LRX31" s="446"/>
      <c r="LRY31" s="446"/>
      <c r="LRZ31" s="446"/>
      <c r="LSA31" s="446"/>
      <c r="LSB31" s="446"/>
      <c r="LSC31" s="446"/>
      <c r="LSD31" s="446"/>
      <c r="LSE31" s="446"/>
      <c r="LSF31" s="446"/>
      <c r="LSG31" s="446"/>
      <c r="LSH31" s="446"/>
      <c r="LSI31" s="446"/>
      <c r="LSJ31" s="446"/>
      <c r="LSK31" s="446"/>
      <c r="LSL31" s="446"/>
      <c r="LSM31" s="446"/>
      <c r="LSN31" s="446"/>
      <c r="LSO31" s="446"/>
      <c r="LSP31" s="446"/>
      <c r="LSQ31" s="446"/>
      <c r="LSR31" s="446"/>
      <c r="LSS31" s="446"/>
      <c r="LST31" s="446"/>
      <c r="LSU31" s="446"/>
      <c r="LSV31" s="446"/>
      <c r="LSW31" s="446"/>
      <c r="LSX31" s="446"/>
      <c r="LSY31" s="446"/>
      <c r="LSZ31" s="446"/>
      <c r="LTA31" s="446"/>
      <c r="LTB31" s="446"/>
      <c r="LTC31" s="446"/>
      <c r="LTD31" s="446"/>
      <c r="LTE31" s="446"/>
      <c r="LTF31" s="446"/>
      <c r="LTG31" s="446"/>
      <c r="LTH31" s="446"/>
      <c r="LTI31" s="446"/>
      <c r="LTJ31" s="446"/>
      <c r="LTK31" s="446"/>
      <c r="LTL31" s="446"/>
      <c r="LTM31" s="446"/>
      <c r="LTN31" s="446"/>
      <c r="LTO31" s="446"/>
      <c r="LTP31" s="446"/>
      <c r="LTQ31" s="446"/>
      <c r="LTR31" s="446"/>
      <c r="LTS31" s="446"/>
      <c r="LTT31" s="446"/>
      <c r="LTU31" s="446"/>
      <c r="LTV31" s="446"/>
      <c r="LTW31" s="446"/>
      <c r="LTX31" s="446"/>
      <c r="LTY31" s="446"/>
      <c r="LTZ31" s="446"/>
      <c r="LUA31" s="446"/>
      <c r="LUB31" s="446"/>
      <c r="LUC31" s="446"/>
      <c r="LUD31" s="446"/>
      <c r="LUE31" s="446"/>
      <c r="LUF31" s="446"/>
      <c r="LUG31" s="446"/>
      <c r="LUH31" s="446"/>
      <c r="LUI31" s="446"/>
      <c r="LUJ31" s="446"/>
      <c r="LUK31" s="446"/>
      <c r="LUL31" s="446"/>
      <c r="LUM31" s="446"/>
      <c r="LUN31" s="446"/>
      <c r="LUO31" s="446"/>
      <c r="LUP31" s="446"/>
      <c r="LUQ31" s="446"/>
      <c r="LUR31" s="446"/>
      <c r="LUS31" s="446"/>
      <c r="LUT31" s="446"/>
      <c r="LUU31" s="446"/>
      <c r="LUV31" s="446"/>
      <c r="LUW31" s="446"/>
      <c r="LUX31" s="446"/>
      <c r="LUY31" s="446"/>
      <c r="LUZ31" s="446"/>
      <c r="LVA31" s="446"/>
      <c r="LVB31" s="446"/>
      <c r="LVC31" s="446"/>
      <c r="LVD31" s="446"/>
      <c r="LVE31" s="446"/>
      <c r="LVF31" s="446"/>
      <c r="LVG31" s="446"/>
      <c r="LVH31" s="446"/>
      <c r="LVI31" s="446"/>
      <c r="LVJ31" s="446"/>
      <c r="LVK31" s="446"/>
      <c r="LVL31" s="446"/>
      <c r="LVM31" s="446"/>
      <c r="LVN31" s="446"/>
      <c r="LVO31" s="446"/>
      <c r="LVP31" s="446"/>
      <c r="LVQ31" s="446"/>
      <c r="LVR31" s="446"/>
      <c r="LVS31" s="446"/>
      <c r="LVT31" s="446"/>
      <c r="LVU31" s="446"/>
      <c r="LVV31" s="446"/>
      <c r="LVW31" s="446"/>
      <c r="LVX31" s="446"/>
      <c r="LVY31" s="446"/>
      <c r="LVZ31" s="446"/>
      <c r="LWA31" s="446"/>
      <c r="LWB31" s="446"/>
      <c r="LWC31" s="446"/>
      <c r="LWD31" s="446"/>
      <c r="LWE31" s="446"/>
      <c r="LWF31" s="446"/>
      <c r="LWG31" s="446"/>
      <c r="LWH31" s="446"/>
      <c r="LWI31" s="446"/>
      <c r="LWJ31" s="446"/>
      <c r="LWK31" s="446"/>
      <c r="LWL31" s="446"/>
      <c r="LWM31" s="446"/>
      <c r="LWN31" s="446"/>
      <c r="LWO31" s="446"/>
      <c r="LWP31" s="446"/>
      <c r="LWQ31" s="446"/>
      <c r="LWR31" s="446"/>
      <c r="LWS31" s="446"/>
      <c r="LWT31" s="446"/>
      <c r="LWU31" s="446"/>
      <c r="LWV31" s="446"/>
      <c r="LWW31" s="446"/>
      <c r="LWX31" s="446"/>
      <c r="LWY31" s="446"/>
      <c r="LWZ31" s="446"/>
      <c r="LXA31" s="446"/>
      <c r="LXB31" s="446"/>
      <c r="LXC31" s="446"/>
      <c r="LXD31" s="446"/>
      <c r="LXE31" s="446"/>
      <c r="LXF31" s="446"/>
      <c r="LXG31" s="446"/>
      <c r="LXH31" s="446"/>
      <c r="LXI31" s="446"/>
      <c r="LXJ31" s="446"/>
      <c r="LXK31" s="446"/>
      <c r="LXL31" s="446"/>
      <c r="LXM31" s="446"/>
      <c r="LXN31" s="446"/>
      <c r="LXO31" s="446"/>
      <c r="LXP31" s="446"/>
      <c r="LXQ31" s="446"/>
      <c r="LXR31" s="446"/>
      <c r="LXS31" s="446"/>
      <c r="LXT31" s="446"/>
      <c r="LXU31" s="446"/>
      <c r="LXV31" s="446"/>
      <c r="LXW31" s="446"/>
      <c r="LXX31" s="446"/>
      <c r="LXY31" s="446"/>
      <c r="LXZ31" s="446"/>
      <c r="LYA31" s="446"/>
      <c r="LYB31" s="446"/>
      <c r="LYC31" s="446"/>
      <c r="LYD31" s="446"/>
      <c r="LYE31" s="446"/>
      <c r="LYF31" s="446"/>
      <c r="LYG31" s="446"/>
      <c r="LYH31" s="446"/>
      <c r="LYI31" s="446"/>
      <c r="LYJ31" s="446"/>
      <c r="LYK31" s="446"/>
      <c r="LYL31" s="446"/>
      <c r="LYM31" s="446"/>
      <c r="LYN31" s="446"/>
      <c r="LYO31" s="446"/>
      <c r="LYP31" s="446"/>
      <c r="LYQ31" s="446"/>
      <c r="LYR31" s="446"/>
      <c r="LYS31" s="446"/>
      <c r="LYT31" s="446"/>
      <c r="LYU31" s="446"/>
      <c r="LYV31" s="446"/>
      <c r="LYW31" s="446"/>
      <c r="LYX31" s="446"/>
      <c r="LYY31" s="446"/>
      <c r="LYZ31" s="446"/>
      <c r="LZA31" s="446"/>
      <c r="LZB31" s="446"/>
      <c r="LZC31" s="446"/>
      <c r="LZD31" s="446"/>
      <c r="LZE31" s="446"/>
      <c r="LZF31" s="446"/>
      <c r="LZG31" s="446"/>
      <c r="LZH31" s="446"/>
      <c r="LZI31" s="446"/>
      <c r="LZJ31" s="446"/>
      <c r="LZK31" s="446"/>
      <c r="LZL31" s="446"/>
      <c r="LZM31" s="446"/>
      <c r="LZN31" s="446"/>
      <c r="LZO31" s="446"/>
      <c r="LZP31" s="446"/>
      <c r="LZQ31" s="446"/>
      <c r="LZR31" s="446"/>
      <c r="LZS31" s="446"/>
      <c r="LZT31" s="446"/>
      <c r="LZU31" s="446"/>
      <c r="LZV31" s="446"/>
      <c r="LZW31" s="446"/>
      <c r="LZX31" s="446"/>
      <c r="LZY31" s="446"/>
      <c r="LZZ31" s="446"/>
      <c r="MAA31" s="446"/>
      <c r="MAB31" s="446"/>
      <c r="MAC31" s="446"/>
      <c r="MAD31" s="446"/>
      <c r="MAE31" s="446"/>
      <c r="MAF31" s="446"/>
      <c r="MAG31" s="446"/>
      <c r="MAH31" s="446"/>
      <c r="MAI31" s="446"/>
      <c r="MAJ31" s="446"/>
      <c r="MAK31" s="446"/>
      <c r="MAL31" s="446"/>
      <c r="MAM31" s="446"/>
      <c r="MAN31" s="446"/>
      <c r="MAO31" s="446"/>
      <c r="MAP31" s="446"/>
      <c r="MAQ31" s="446"/>
      <c r="MAR31" s="446"/>
      <c r="MAS31" s="446"/>
      <c r="MAT31" s="446"/>
      <c r="MAU31" s="446"/>
      <c r="MAV31" s="446"/>
      <c r="MAW31" s="446"/>
      <c r="MAX31" s="446"/>
      <c r="MAY31" s="446"/>
      <c r="MAZ31" s="446"/>
      <c r="MBA31" s="446"/>
      <c r="MBB31" s="446"/>
      <c r="MBC31" s="446"/>
      <c r="MBD31" s="446"/>
      <c r="MBE31" s="446"/>
      <c r="MBF31" s="446"/>
      <c r="MBG31" s="446"/>
      <c r="MBH31" s="446"/>
      <c r="MBI31" s="446"/>
      <c r="MBJ31" s="446"/>
      <c r="MBK31" s="446"/>
      <c r="MBL31" s="446"/>
      <c r="MBM31" s="446"/>
      <c r="MBN31" s="446"/>
      <c r="MBO31" s="446"/>
      <c r="MBP31" s="446"/>
      <c r="MBQ31" s="446"/>
      <c r="MBR31" s="446"/>
      <c r="MBS31" s="446"/>
      <c r="MBT31" s="446"/>
      <c r="MBU31" s="446"/>
      <c r="MBV31" s="446"/>
      <c r="MBW31" s="446"/>
      <c r="MBX31" s="446"/>
      <c r="MBY31" s="446"/>
      <c r="MBZ31" s="446"/>
      <c r="MCA31" s="446"/>
      <c r="MCB31" s="446"/>
      <c r="MCC31" s="446"/>
      <c r="MCD31" s="446"/>
      <c r="MCE31" s="446"/>
      <c r="MCF31" s="446"/>
      <c r="MCG31" s="446"/>
      <c r="MCH31" s="446"/>
      <c r="MCI31" s="446"/>
      <c r="MCJ31" s="446"/>
      <c r="MCK31" s="446"/>
      <c r="MCL31" s="446"/>
      <c r="MCM31" s="446"/>
      <c r="MCN31" s="446"/>
      <c r="MCO31" s="446"/>
      <c r="MCP31" s="446"/>
      <c r="MCQ31" s="446"/>
      <c r="MCR31" s="446"/>
      <c r="MCS31" s="446"/>
      <c r="MCT31" s="446"/>
      <c r="MCU31" s="446"/>
      <c r="MCV31" s="446"/>
      <c r="MCW31" s="446"/>
      <c r="MCX31" s="446"/>
      <c r="MCY31" s="446"/>
      <c r="MCZ31" s="446"/>
      <c r="MDA31" s="446"/>
      <c r="MDB31" s="446"/>
      <c r="MDC31" s="446"/>
      <c r="MDD31" s="446"/>
      <c r="MDE31" s="446"/>
      <c r="MDF31" s="446"/>
      <c r="MDG31" s="446"/>
      <c r="MDH31" s="446"/>
      <c r="MDI31" s="446"/>
      <c r="MDJ31" s="446"/>
      <c r="MDK31" s="446"/>
      <c r="MDL31" s="446"/>
      <c r="MDM31" s="446"/>
      <c r="MDN31" s="446"/>
      <c r="MDO31" s="446"/>
      <c r="MDP31" s="446"/>
      <c r="MDQ31" s="446"/>
      <c r="MDR31" s="446"/>
      <c r="MDS31" s="446"/>
      <c r="MDT31" s="446"/>
      <c r="MDU31" s="446"/>
      <c r="MDV31" s="446"/>
      <c r="MDW31" s="446"/>
      <c r="MDX31" s="446"/>
      <c r="MDY31" s="446"/>
      <c r="MDZ31" s="446"/>
      <c r="MEA31" s="446"/>
      <c r="MEB31" s="446"/>
      <c r="MEC31" s="446"/>
      <c r="MED31" s="446"/>
      <c r="MEE31" s="446"/>
      <c r="MEF31" s="446"/>
      <c r="MEG31" s="446"/>
      <c r="MEH31" s="446"/>
      <c r="MEI31" s="446"/>
      <c r="MEJ31" s="446"/>
      <c r="MEK31" s="446"/>
      <c r="MEL31" s="446"/>
      <c r="MEM31" s="446"/>
      <c r="MEN31" s="446"/>
      <c r="MEO31" s="446"/>
      <c r="MEP31" s="446"/>
      <c r="MEQ31" s="446"/>
      <c r="MER31" s="446"/>
      <c r="MES31" s="446"/>
      <c r="MET31" s="446"/>
      <c r="MEU31" s="446"/>
      <c r="MEV31" s="446"/>
      <c r="MEW31" s="446"/>
      <c r="MEX31" s="446"/>
      <c r="MEY31" s="446"/>
      <c r="MEZ31" s="446"/>
      <c r="MFA31" s="446"/>
      <c r="MFB31" s="446"/>
      <c r="MFC31" s="446"/>
      <c r="MFD31" s="446"/>
      <c r="MFE31" s="446"/>
      <c r="MFF31" s="446"/>
      <c r="MFG31" s="446"/>
      <c r="MFH31" s="446"/>
      <c r="MFI31" s="446"/>
      <c r="MFJ31" s="446"/>
      <c r="MFK31" s="446"/>
      <c r="MFL31" s="446"/>
      <c r="MFM31" s="446"/>
      <c r="MFN31" s="446"/>
      <c r="MFO31" s="446"/>
      <c r="MFP31" s="446"/>
      <c r="MFQ31" s="446"/>
      <c r="MFR31" s="446"/>
      <c r="MFS31" s="446"/>
      <c r="MFT31" s="446"/>
      <c r="MFU31" s="446"/>
      <c r="MFV31" s="446"/>
      <c r="MFW31" s="446"/>
      <c r="MFX31" s="446"/>
      <c r="MFY31" s="446"/>
      <c r="MFZ31" s="446"/>
      <c r="MGA31" s="446"/>
      <c r="MGB31" s="446"/>
      <c r="MGC31" s="446"/>
      <c r="MGD31" s="446"/>
      <c r="MGE31" s="446"/>
      <c r="MGF31" s="446"/>
      <c r="MGG31" s="446"/>
      <c r="MGH31" s="446"/>
      <c r="MGI31" s="446"/>
      <c r="MGJ31" s="446"/>
      <c r="MGK31" s="446"/>
      <c r="MGL31" s="446"/>
      <c r="MGM31" s="446"/>
      <c r="MGN31" s="446"/>
      <c r="MGO31" s="446"/>
      <c r="MGP31" s="446"/>
      <c r="MGQ31" s="446"/>
      <c r="MGR31" s="446"/>
      <c r="MGS31" s="446"/>
      <c r="MGT31" s="446"/>
      <c r="MGU31" s="446"/>
      <c r="MGV31" s="446"/>
      <c r="MGW31" s="446"/>
      <c r="MGX31" s="446"/>
      <c r="MGY31" s="446"/>
      <c r="MGZ31" s="446"/>
      <c r="MHA31" s="446"/>
      <c r="MHB31" s="446"/>
      <c r="MHC31" s="446"/>
      <c r="MHD31" s="446"/>
      <c r="MHE31" s="446"/>
      <c r="MHF31" s="446"/>
      <c r="MHG31" s="446"/>
      <c r="MHH31" s="446"/>
      <c r="MHI31" s="446"/>
      <c r="MHJ31" s="446"/>
      <c r="MHK31" s="446"/>
      <c r="MHL31" s="446"/>
      <c r="MHM31" s="446"/>
      <c r="MHN31" s="446"/>
      <c r="MHO31" s="446"/>
      <c r="MHP31" s="446"/>
      <c r="MHQ31" s="446"/>
      <c r="MHR31" s="446"/>
      <c r="MHS31" s="446"/>
      <c r="MHT31" s="446"/>
      <c r="MHU31" s="446"/>
      <c r="MHV31" s="446"/>
      <c r="MHW31" s="446"/>
      <c r="MHX31" s="446"/>
      <c r="MHY31" s="446"/>
      <c r="MHZ31" s="446"/>
      <c r="MIA31" s="446"/>
      <c r="MIB31" s="446"/>
      <c r="MIC31" s="446"/>
      <c r="MID31" s="446"/>
      <c r="MIE31" s="446"/>
      <c r="MIF31" s="446"/>
      <c r="MIG31" s="446"/>
      <c r="MIH31" s="446"/>
      <c r="MII31" s="446"/>
      <c r="MIJ31" s="446"/>
      <c r="MIK31" s="446"/>
      <c r="MIL31" s="446"/>
      <c r="MIM31" s="446"/>
      <c r="MIN31" s="446"/>
      <c r="MIO31" s="446"/>
      <c r="MIP31" s="446"/>
      <c r="MIQ31" s="446"/>
      <c r="MIR31" s="446"/>
      <c r="MIS31" s="446"/>
      <c r="MIT31" s="446"/>
      <c r="MIU31" s="446"/>
      <c r="MIV31" s="446"/>
      <c r="MIW31" s="446"/>
      <c r="MIX31" s="446"/>
      <c r="MIY31" s="446"/>
      <c r="MIZ31" s="446"/>
      <c r="MJA31" s="446"/>
      <c r="MJB31" s="446"/>
      <c r="MJC31" s="446"/>
      <c r="MJD31" s="446"/>
      <c r="MJE31" s="446"/>
      <c r="MJF31" s="446"/>
      <c r="MJG31" s="446"/>
      <c r="MJH31" s="446"/>
      <c r="MJI31" s="446"/>
      <c r="MJJ31" s="446"/>
      <c r="MJK31" s="446"/>
      <c r="MJL31" s="446"/>
      <c r="MJM31" s="446"/>
      <c r="MJN31" s="446"/>
      <c r="MJO31" s="446"/>
      <c r="MJP31" s="446"/>
      <c r="MJQ31" s="446"/>
      <c r="MJR31" s="446"/>
      <c r="MJS31" s="446"/>
      <c r="MJT31" s="446"/>
      <c r="MJU31" s="446"/>
      <c r="MJV31" s="446"/>
      <c r="MJW31" s="446"/>
      <c r="MJX31" s="446"/>
      <c r="MJY31" s="446"/>
      <c r="MJZ31" s="446"/>
      <c r="MKA31" s="446"/>
      <c r="MKB31" s="446"/>
      <c r="MKC31" s="446"/>
      <c r="MKD31" s="446"/>
      <c r="MKE31" s="446"/>
      <c r="MKF31" s="446"/>
      <c r="MKG31" s="446"/>
      <c r="MKH31" s="446"/>
      <c r="MKI31" s="446"/>
      <c r="MKJ31" s="446"/>
      <c r="MKK31" s="446"/>
      <c r="MKL31" s="446"/>
      <c r="MKM31" s="446"/>
      <c r="MKN31" s="446"/>
      <c r="MKO31" s="446"/>
      <c r="MKP31" s="446"/>
      <c r="MKQ31" s="446"/>
      <c r="MKR31" s="446"/>
      <c r="MKS31" s="446"/>
      <c r="MKT31" s="446"/>
      <c r="MKU31" s="446"/>
      <c r="MKV31" s="446"/>
      <c r="MKW31" s="446"/>
      <c r="MKX31" s="446"/>
      <c r="MKY31" s="446"/>
      <c r="MKZ31" s="446"/>
      <c r="MLA31" s="446"/>
      <c r="MLB31" s="446"/>
      <c r="MLC31" s="446"/>
      <c r="MLD31" s="446"/>
      <c r="MLE31" s="446"/>
      <c r="MLF31" s="446"/>
      <c r="MLG31" s="446"/>
      <c r="MLH31" s="446"/>
      <c r="MLI31" s="446"/>
      <c r="MLJ31" s="446"/>
      <c r="MLK31" s="446"/>
      <c r="MLL31" s="446"/>
      <c r="MLM31" s="446"/>
      <c r="MLN31" s="446"/>
      <c r="MLO31" s="446"/>
      <c r="MLP31" s="446"/>
      <c r="MLQ31" s="446"/>
      <c r="MLR31" s="446"/>
      <c r="MLS31" s="446"/>
      <c r="MLT31" s="446"/>
      <c r="MLU31" s="446"/>
      <c r="MLV31" s="446"/>
      <c r="MLW31" s="446"/>
      <c r="MLX31" s="446"/>
      <c r="MLY31" s="446"/>
      <c r="MLZ31" s="446"/>
      <c r="MMA31" s="446"/>
      <c r="MMB31" s="446"/>
      <c r="MMC31" s="446"/>
      <c r="MMD31" s="446"/>
      <c r="MME31" s="446"/>
      <c r="MMF31" s="446"/>
      <c r="MMG31" s="446"/>
      <c r="MMH31" s="446"/>
      <c r="MMI31" s="446"/>
      <c r="MMJ31" s="446"/>
      <c r="MMK31" s="446"/>
      <c r="MML31" s="446"/>
      <c r="MMM31" s="446"/>
      <c r="MMN31" s="446"/>
      <c r="MMO31" s="446"/>
      <c r="MMP31" s="446"/>
      <c r="MMQ31" s="446"/>
      <c r="MMR31" s="446"/>
      <c r="MMS31" s="446"/>
      <c r="MMT31" s="446"/>
      <c r="MMU31" s="446"/>
      <c r="MMV31" s="446"/>
      <c r="MMW31" s="446"/>
      <c r="MMX31" s="446"/>
      <c r="MMY31" s="446"/>
      <c r="MMZ31" s="446"/>
      <c r="MNA31" s="446"/>
      <c r="MNB31" s="446"/>
      <c r="MNC31" s="446"/>
      <c r="MND31" s="446"/>
      <c r="MNE31" s="446"/>
      <c r="MNF31" s="446"/>
      <c r="MNG31" s="446"/>
      <c r="MNH31" s="446"/>
      <c r="MNI31" s="446"/>
      <c r="MNJ31" s="446"/>
      <c r="MNK31" s="446"/>
      <c r="MNL31" s="446"/>
      <c r="MNM31" s="446"/>
      <c r="MNN31" s="446"/>
      <c r="MNO31" s="446"/>
      <c r="MNP31" s="446"/>
      <c r="MNQ31" s="446"/>
      <c r="MNR31" s="446"/>
      <c r="MNS31" s="446"/>
      <c r="MNT31" s="446"/>
      <c r="MNU31" s="446"/>
      <c r="MNV31" s="446"/>
      <c r="MNW31" s="446"/>
      <c r="MNX31" s="446"/>
      <c r="MNY31" s="446"/>
      <c r="MNZ31" s="446"/>
      <c r="MOA31" s="446"/>
      <c r="MOB31" s="446"/>
      <c r="MOC31" s="446"/>
      <c r="MOD31" s="446"/>
      <c r="MOE31" s="446"/>
      <c r="MOF31" s="446"/>
      <c r="MOG31" s="446"/>
      <c r="MOH31" s="446"/>
      <c r="MOI31" s="446"/>
      <c r="MOJ31" s="446"/>
      <c r="MOK31" s="446"/>
      <c r="MOL31" s="446"/>
      <c r="MOM31" s="446"/>
      <c r="MON31" s="446"/>
      <c r="MOO31" s="446"/>
      <c r="MOP31" s="446"/>
      <c r="MOQ31" s="446"/>
      <c r="MOR31" s="446"/>
      <c r="MOS31" s="446"/>
      <c r="MOT31" s="446"/>
      <c r="MOU31" s="446"/>
      <c r="MOV31" s="446"/>
      <c r="MOW31" s="446"/>
      <c r="MOX31" s="446"/>
      <c r="MOY31" s="446"/>
      <c r="MOZ31" s="446"/>
      <c r="MPA31" s="446"/>
      <c r="MPB31" s="446"/>
      <c r="MPC31" s="446"/>
      <c r="MPD31" s="446"/>
      <c r="MPE31" s="446"/>
      <c r="MPF31" s="446"/>
      <c r="MPG31" s="446"/>
      <c r="MPH31" s="446"/>
      <c r="MPI31" s="446"/>
      <c r="MPJ31" s="446"/>
      <c r="MPK31" s="446"/>
      <c r="MPL31" s="446"/>
      <c r="MPM31" s="446"/>
      <c r="MPN31" s="446"/>
      <c r="MPO31" s="446"/>
      <c r="MPP31" s="446"/>
      <c r="MPQ31" s="446"/>
      <c r="MPR31" s="446"/>
      <c r="MPS31" s="446"/>
      <c r="MPT31" s="446"/>
      <c r="MPU31" s="446"/>
      <c r="MPV31" s="446"/>
      <c r="MPW31" s="446"/>
      <c r="MPX31" s="446"/>
      <c r="MPY31" s="446"/>
      <c r="MPZ31" s="446"/>
      <c r="MQA31" s="446"/>
      <c r="MQB31" s="446"/>
      <c r="MQC31" s="446"/>
      <c r="MQD31" s="446"/>
      <c r="MQE31" s="446"/>
      <c r="MQF31" s="446"/>
      <c r="MQG31" s="446"/>
      <c r="MQH31" s="446"/>
      <c r="MQI31" s="446"/>
      <c r="MQJ31" s="446"/>
      <c r="MQK31" s="446"/>
      <c r="MQL31" s="446"/>
      <c r="MQM31" s="446"/>
      <c r="MQN31" s="446"/>
      <c r="MQO31" s="446"/>
      <c r="MQP31" s="446"/>
      <c r="MQQ31" s="446"/>
      <c r="MQR31" s="446"/>
      <c r="MQS31" s="446"/>
      <c r="MQT31" s="446"/>
      <c r="MQU31" s="446"/>
      <c r="MQV31" s="446"/>
      <c r="MQW31" s="446"/>
      <c r="MQX31" s="446"/>
      <c r="MQY31" s="446"/>
      <c r="MQZ31" s="446"/>
      <c r="MRA31" s="446"/>
      <c r="MRB31" s="446"/>
      <c r="MRC31" s="446"/>
      <c r="MRD31" s="446"/>
      <c r="MRE31" s="446"/>
      <c r="MRF31" s="446"/>
      <c r="MRG31" s="446"/>
      <c r="MRH31" s="446"/>
      <c r="MRI31" s="446"/>
      <c r="MRJ31" s="446"/>
      <c r="MRK31" s="446"/>
      <c r="MRL31" s="446"/>
      <c r="MRM31" s="446"/>
      <c r="MRN31" s="446"/>
      <c r="MRO31" s="446"/>
      <c r="MRP31" s="446"/>
      <c r="MRQ31" s="446"/>
      <c r="MRR31" s="446"/>
      <c r="MRS31" s="446"/>
      <c r="MRT31" s="446"/>
      <c r="MRU31" s="446"/>
      <c r="MRV31" s="446"/>
      <c r="MRW31" s="446"/>
      <c r="MRX31" s="446"/>
      <c r="MRY31" s="446"/>
      <c r="MRZ31" s="446"/>
      <c r="MSA31" s="446"/>
      <c r="MSB31" s="446"/>
      <c r="MSC31" s="446"/>
      <c r="MSD31" s="446"/>
      <c r="MSE31" s="446"/>
      <c r="MSF31" s="446"/>
      <c r="MSG31" s="446"/>
      <c r="MSH31" s="446"/>
      <c r="MSI31" s="446"/>
      <c r="MSJ31" s="446"/>
      <c r="MSK31" s="446"/>
      <c r="MSL31" s="446"/>
      <c r="MSM31" s="446"/>
      <c r="MSN31" s="446"/>
      <c r="MSO31" s="446"/>
      <c r="MSP31" s="446"/>
      <c r="MSQ31" s="446"/>
      <c r="MSR31" s="446"/>
      <c r="MSS31" s="446"/>
      <c r="MST31" s="446"/>
      <c r="MSU31" s="446"/>
      <c r="MSV31" s="446"/>
      <c r="MSW31" s="446"/>
      <c r="MSX31" s="446"/>
      <c r="MSY31" s="446"/>
      <c r="MSZ31" s="446"/>
      <c r="MTA31" s="446"/>
      <c r="MTB31" s="446"/>
      <c r="MTC31" s="446"/>
      <c r="MTD31" s="446"/>
      <c r="MTE31" s="446"/>
      <c r="MTF31" s="446"/>
      <c r="MTG31" s="446"/>
      <c r="MTH31" s="446"/>
      <c r="MTI31" s="446"/>
      <c r="MTJ31" s="446"/>
      <c r="MTK31" s="446"/>
      <c r="MTL31" s="446"/>
      <c r="MTM31" s="446"/>
      <c r="MTN31" s="446"/>
      <c r="MTO31" s="446"/>
      <c r="MTP31" s="446"/>
      <c r="MTQ31" s="446"/>
      <c r="MTR31" s="446"/>
      <c r="MTS31" s="446"/>
      <c r="MTT31" s="446"/>
      <c r="MTU31" s="446"/>
      <c r="MTV31" s="446"/>
      <c r="MTW31" s="446"/>
      <c r="MTX31" s="446"/>
      <c r="MTY31" s="446"/>
      <c r="MTZ31" s="446"/>
      <c r="MUA31" s="446"/>
      <c r="MUB31" s="446"/>
      <c r="MUC31" s="446"/>
      <c r="MUD31" s="446"/>
      <c r="MUE31" s="446"/>
      <c r="MUF31" s="446"/>
      <c r="MUG31" s="446"/>
      <c r="MUH31" s="446"/>
      <c r="MUI31" s="446"/>
      <c r="MUJ31" s="446"/>
      <c r="MUK31" s="446"/>
      <c r="MUL31" s="446"/>
      <c r="MUM31" s="446"/>
      <c r="MUN31" s="446"/>
      <c r="MUO31" s="446"/>
      <c r="MUP31" s="446"/>
      <c r="MUQ31" s="446"/>
      <c r="MUR31" s="446"/>
      <c r="MUS31" s="446"/>
      <c r="MUT31" s="446"/>
      <c r="MUU31" s="446"/>
      <c r="MUV31" s="446"/>
      <c r="MUW31" s="446"/>
      <c r="MUX31" s="446"/>
      <c r="MUY31" s="446"/>
      <c r="MUZ31" s="446"/>
      <c r="MVA31" s="446"/>
      <c r="MVB31" s="446"/>
      <c r="MVC31" s="446"/>
      <c r="MVD31" s="446"/>
      <c r="MVE31" s="446"/>
      <c r="MVF31" s="446"/>
      <c r="MVG31" s="446"/>
      <c r="MVH31" s="446"/>
      <c r="MVI31" s="446"/>
      <c r="MVJ31" s="446"/>
      <c r="MVK31" s="446"/>
      <c r="MVL31" s="446"/>
      <c r="MVM31" s="446"/>
      <c r="MVN31" s="446"/>
      <c r="MVO31" s="446"/>
      <c r="MVP31" s="446"/>
      <c r="MVQ31" s="446"/>
      <c r="MVR31" s="446"/>
      <c r="MVS31" s="446"/>
      <c r="MVT31" s="446"/>
      <c r="MVU31" s="446"/>
      <c r="MVV31" s="446"/>
      <c r="MVW31" s="446"/>
      <c r="MVX31" s="446"/>
      <c r="MVY31" s="446"/>
      <c r="MVZ31" s="446"/>
      <c r="MWA31" s="446"/>
      <c r="MWB31" s="446"/>
      <c r="MWC31" s="446"/>
      <c r="MWD31" s="446"/>
      <c r="MWE31" s="446"/>
      <c r="MWF31" s="446"/>
      <c r="MWG31" s="446"/>
      <c r="MWH31" s="446"/>
      <c r="MWI31" s="446"/>
      <c r="MWJ31" s="446"/>
      <c r="MWK31" s="446"/>
      <c r="MWL31" s="446"/>
      <c r="MWM31" s="446"/>
      <c r="MWN31" s="446"/>
      <c r="MWO31" s="446"/>
      <c r="MWP31" s="446"/>
      <c r="MWQ31" s="446"/>
      <c r="MWR31" s="446"/>
      <c r="MWS31" s="446"/>
      <c r="MWT31" s="446"/>
      <c r="MWU31" s="446"/>
      <c r="MWV31" s="446"/>
      <c r="MWW31" s="446"/>
      <c r="MWX31" s="446"/>
      <c r="MWY31" s="446"/>
      <c r="MWZ31" s="446"/>
      <c r="MXA31" s="446"/>
      <c r="MXB31" s="446"/>
      <c r="MXC31" s="446"/>
      <c r="MXD31" s="446"/>
      <c r="MXE31" s="446"/>
      <c r="MXF31" s="446"/>
      <c r="MXG31" s="446"/>
      <c r="MXH31" s="446"/>
      <c r="MXI31" s="446"/>
      <c r="MXJ31" s="446"/>
      <c r="MXK31" s="446"/>
      <c r="MXL31" s="446"/>
      <c r="MXM31" s="446"/>
      <c r="MXN31" s="446"/>
      <c r="MXO31" s="446"/>
      <c r="MXP31" s="446"/>
      <c r="MXQ31" s="446"/>
      <c r="MXR31" s="446"/>
      <c r="MXS31" s="446"/>
      <c r="MXT31" s="446"/>
      <c r="MXU31" s="446"/>
      <c r="MXV31" s="446"/>
      <c r="MXW31" s="446"/>
      <c r="MXX31" s="446"/>
      <c r="MXY31" s="446"/>
      <c r="MXZ31" s="446"/>
      <c r="MYA31" s="446"/>
      <c r="MYB31" s="446"/>
      <c r="MYC31" s="446"/>
      <c r="MYD31" s="446"/>
      <c r="MYE31" s="446"/>
      <c r="MYF31" s="446"/>
      <c r="MYG31" s="446"/>
      <c r="MYH31" s="446"/>
      <c r="MYI31" s="446"/>
      <c r="MYJ31" s="446"/>
      <c r="MYK31" s="446"/>
      <c r="MYL31" s="446"/>
      <c r="MYM31" s="446"/>
      <c r="MYN31" s="446"/>
      <c r="MYO31" s="446"/>
      <c r="MYP31" s="446"/>
      <c r="MYQ31" s="446"/>
      <c r="MYR31" s="446"/>
      <c r="MYS31" s="446"/>
      <c r="MYT31" s="446"/>
      <c r="MYU31" s="446"/>
      <c r="MYV31" s="446"/>
      <c r="MYW31" s="446"/>
      <c r="MYX31" s="446"/>
      <c r="MYY31" s="446"/>
      <c r="MYZ31" s="446"/>
      <c r="MZA31" s="446"/>
      <c r="MZB31" s="446"/>
      <c r="MZC31" s="446"/>
      <c r="MZD31" s="446"/>
      <c r="MZE31" s="446"/>
      <c r="MZF31" s="446"/>
      <c r="MZG31" s="446"/>
      <c r="MZH31" s="446"/>
      <c r="MZI31" s="446"/>
      <c r="MZJ31" s="446"/>
      <c r="MZK31" s="446"/>
      <c r="MZL31" s="446"/>
      <c r="MZM31" s="446"/>
      <c r="MZN31" s="446"/>
      <c r="MZO31" s="446"/>
      <c r="MZP31" s="446"/>
      <c r="MZQ31" s="446"/>
      <c r="MZR31" s="446"/>
      <c r="MZS31" s="446"/>
      <c r="MZT31" s="446"/>
      <c r="MZU31" s="446"/>
      <c r="MZV31" s="446"/>
      <c r="MZW31" s="446"/>
      <c r="MZX31" s="446"/>
      <c r="MZY31" s="446"/>
      <c r="MZZ31" s="446"/>
      <c r="NAA31" s="446"/>
      <c r="NAB31" s="446"/>
      <c r="NAC31" s="446"/>
      <c r="NAD31" s="446"/>
      <c r="NAE31" s="446"/>
      <c r="NAF31" s="446"/>
      <c r="NAG31" s="446"/>
      <c r="NAH31" s="446"/>
      <c r="NAI31" s="446"/>
      <c r="NAJ31" s="446"/>
      <c r="NAK31" s="446"/>
      <c r="NAL31" s="446"/>
      <c r="NAM31" s="446"/>
      <c r="NAN31" s="446"/>
      <c r="NAO31" s="446"/>
      <c r="NAP31" s="446"/>
      <c r="NAQ31" s="446"/>
      <c r="NAR31" s="446"/>
      <c r="NAS31" s="446"/>
      <c r="NAT31" s="446"/>
      <c r="NAU31" s="446"/>
      <c r="NAV31" s="446"/>
      <c r="NAW31" s="446"/>
      <c r="NAX31" s="446"/>
      <c r="NAY31" s="446"/>
      <c r="NAZ31" s="446"/>
      <c r="NBA31" s="446"/>
      <c r="NBB31" s="446"/>
      <c r="NBC31" s="446"/>
      <c r="NBD31" s="446"/>
      <c r="NBE31" s="446"/>
      <c r="NBF31" s="446"/>
      <c r="NBG31" s="446"/>
      <c r="NBH31" s="446"/>
      <c r="NBI31" s="446"/>
      <c r="NBJ31" s="446"/>
      <c r="NBK31" s="446"/>
      <c r="NBL31" s="446"/>
      <c r="NBM31" s="446"/>
      <c r="NBN31" s="446"/>
      <c r="NBO31" s="446"/>
      <c r="NBP31" s="446"/>
      <c r="NBQ31" s="446"/>
      <c r="NBR31" s="446"/>
      <c r="NBS31" s="446"/>
      <c r="NBT31" s="446"/>
      <c r="NBU31" s="446"/>
      <c r="NBV31" s="446"/>
      <c r="NBW31" s="446"/>
      <c r="NBX31" s="446"/>
      <c r="NBY31" s="446"/>
      <c r="NBZ31" s="446"/>
      <c r="NCA31" s="446"/>
      <c r="NCB31" s="446"/>
      <c r="NCC31" s="446"/>
      <c r="NCD31" s="446"/>
      <c r="NCE31" s="446"/>
      <c r="NCF31" s="446"/>
      <c r="NCG31" s="446"/>
      <c r="NCH31" s="446"/>
      <c r="NCI31" s="446"/>
      <c r="NCJ31" s="446"/>
      <c r="NCK31" s="446"/>
      <c r="NCL31" s="446"/>
      <c r="NCM31" s="446"/>
      <c r="NCN31" s="446"/>
      <c r="NCO31" s="446"/>
      <c r="NCP31" s="446"/>
      <c r="NCQ31" s="446"/>
      <c r="NCR31" s="446"/>
      <c r="NCS31" s="446"/>
      <c r="NCT31" s="446"/>
      <c r="NCU31" s="446"/>
      <c r="NCV31" s="446"/>
      <c r="NCW31" s="446"/>
      <c r="NCX31" s="446"/>
      <c r="NCY31" s="446"/>
      <c r="NCZ31" s="446"/>
      <c r="NDA31" s="446"/>
      <c r="NDB31" s="446"/>
      <c r="NDC31" s="446"/>
      <c r="NDD31" s="446"/>
      <c r="NDE31" s="446"/>
      <c r="NDF31" s="446"/>
      <c r="NDG31" s="446"/>
      <c r="NDH31" s="446"/>
      <c r="NDI31" s="446"/>
      <c r="NDJ31" s="446"/>
      <c r="NDK31" s="446"/>
      <c r="NDL31" s="446"/>
      <c r="NDM31" s="446"/>
      <c r="NDN31" s="446"/>
      <c r="NDO31" s="446"/>
      <c r="NDP31" s="446"/>
      <c r="NDQ31" s="446"/>
      <c r="NDR31" s="446"/>
      <c r="NDS31" s="446"/>
      <c r="NDT31" s="446"/>
      <c r="NDU31" s="446"/>
      <c r="NDV31" s="446"/>
      <c r="NDW31" s="446"/>
      <c r="NDX31" s="446"/>
      <c r="NDY31" s="446"/>
      <c r="NDZ31" s="446"/>
      <c r="NEA31" s="446"/>
      <c r="NEB31" s="446"/>
      <c r="NEC31" s="446"/>
      <c r="NED31" s="446"/>
      <c r="NEE31" s="446"/>
      <c r="NEF31" s="446"/>
      <c r="NEG31" s="446"/>
      <c r="NEH31" s="446"/>
      <c r="NEI31" s="446"/>
      <c r="NEJ31" s="446"/>
      <c r="NEK31" s="446"/>
      <c r="NEL31" s="446"/>
      <c r="NEM31" s="446"/>
      <c r="NEN31" s="446"/>
      <c r="NEO31" s="446"/>
      <c r="NEP31" s="446"/>
      <c r="NEQ31" s="446"/>
      <c r="NER31" s="446"/>
      <c r="NES31" s="446"/>
      <c r="NET31" s="446"/>
      <c r="NEU31" s="446"/>
      <c r="NEV31" s="446"/>
      <c r="NEW31" s="446"/>
      <c r="NEX31" s="446"/>
      <c r="NEY31" s="446"/>
      <c r="NEZ31" s="446"/>
      <c r="NFA31" s="446"/>
      <c r="NFB31" s="446"/>
      <c r="NFC31" s="446"/>
      <c r="NFD31" s="446"/>
      <c r="NFE31" s="446"/>
      <c r="NFF31" s="446"/>
      <c r="NFG31" s="446"/>
      <c r="NFH31" s="446"/>
      <c r="NFI31" s="446"/>
      <c r="NFJ31" s="446"/>
      <c r="NFK31" s="446"/>
      <c r="NFL31" s="446"/>
      <c r="NFM31" s="446"/>
      <c r="NFN31" s="446"/>
      <c r="NFO31" s="446"/>
      <c r="NFP31" s="446"/>
      <c r="NFQ31" s="446"/>
      <c r="NFR31" s="446"/>
      <c r="NFS31" s="446"/>
      <c r="NFT31" s="446"/>
      <c r="NFU31" s="446"/>
      <c r="NFV31" s="446"/>
      <c r="NFW31" s="446"/>
      <c r="NFX31" s="446"/>
      <c r="NFY31" s="446"/>
      <c r="NFZ31" s="446"/>
      <c r="NGA31" s="446"/>
      <c r="NGB31" s="446"/>
      <c r="NGC31" s="446"/>
      <c r="NGD31" s="446"/>
      <c r="NGE31" s="446"/>
      <c r="NGF31" s="446"/>
      <c r="NGG31" s="446"/>
      <c r="NGH31" s="446"/>
      <c r="NGI31" s="446"/>
      <c r="NGJ31" s="446"/>
      <c r="NGK31" s="446"/>
      <c r="NGL31" s="446"/>
      <c r="NGM31" s="446"/>
      <c r="NGN31" s="446"/>
      <c r="NGO31" s="446"/>
      <c r="NGP31" s="446"/>
      <c r="NGQ31" s="446"/>
      <c r="NGR31" s="446"/>
      <c r="NGS31" s="446"/>
      <c r="NGT31" s="446"/>
      <c r="NGU31" s="446"/>
      <c r="NGV31" s="446"/>
      <c r="NGW31" s="446"/>
      <c r="NGX31" s="446"/>
      <c r="NGY31" s="446"/>
      <c r="NGZ31" s="446"/>
      <c r="NHA31" s="446"/>
      <c r="NHB31" s="446"/>
      <c r="NHC31" s="446"/>
      <c r="NHD31" s="446"/>
      <c r="NHE31" s="446"/>
      <c r="NHF31" s="446"/>
      <c r="NHG31" s="446"/>
      <c r="NHH31" s="446"/>
      <c r="NHI31" s="446"/>
      <c r="NHJ31" s="446"/>
      <c r="NHK31" s="446"/>
      <c r="NHL31" s="446"/>
      <c r="NHM31" s="446"/>
      <c r="NHN31" s="446"/>
      <c r="NHO31" s="446"/>
      <c r="NHP31" s="446"/>
      <c r="NHQ31" s="446"/>
      <c r="NHR31" s="446"/>
      <c r="NHS31" s="446"/>
      <c r="NHT31" s="446"/>
      <c r="NHU31" s="446"/>
      <c r="NHV31" s="446"/>
      <c r="NHW31" s="446"/>
      <c r="NHX31" s="446"/>
      <c r="NHY31" s="446"/>
      <c r="NHZ31" s="446"/>
      <c r="NIA31" s="446"/>
      <c r="NIB31" s="446"/>
      <c r="NIC31" s="446"/>
      <c r="NID31" s="446"/>
      <c r="NIE31" s="446"/>
      <c r="NIF31" s="446"/>
      <c r="NIG31" s="446"/>
      <c r="NIH31" s="446"/>
      <c r="NII31" s="446"/>
      <c r="NIJ31" s="446"/>
      <c r="NIK31" s="446"/>
      <c r="NIL31" s="446"/>
      <c r="NIM31" s="446"/>
      <c r="NIN31" s="446"/>
      <c r="NIO31" s="446"/>
      <c r="NIP31" s="446"/>
      <c r="NIQ31" s="446"/>
      <c r="NIR31" s="446"/>
      <c r="NIS31" s="446"/>
      <c r="NIT31" s="446"/>
      <c r="NIU31" s="446"/>
      <c r="NIV31" s="446"/>
      <c r="NIW31" s="446"/>
      <c r="NIX31" s="446"/>
      <c r="NIY31" s="446"/>
      <c r="NIZ31" s="446"/>
      <c r="NJA31" s="446"/>
      <c r="NJB31" s="446"/>
      <c r="NJC31" s="446"/>
      <c r="NJD31" s="446"/>
      <c r="NJE31" s="446"/>
      <c r="NJF31" s="446"/>
      <c r="NJG31" s="446"/>
      <c r="NJH31" s="446"/>
      <c r="NJI31" s="446"/>
      <c r="NJJ31" s="446"/>
      <c r="NJK31" s="446"/>
      <c r="NJL31" s="446"/>
      <c r="NJM31" s="446"/>
      <c r="NJN31" s="446"/>
      <c r="NJO31" s="446"/>
      <c r="NJP31" s="446"/>
      <c r="NJQ31" s="446"/>
      <c r="NJR31" s="446"/>
      <c r="NJS31" s="446"/>
      <c r="NJT31" s="446"/>
      <c r="NJU31" s="446"/>
      <c r="NJV31" s="446"/>
      <c r="NJW31" s="446"/>
      <c r="NJX31" s="446"/>
      <c r="NJY31" s="446"/>
      <c r="NJZ31" s="446"/>
      <c r="NKA31" s="446"/>
      <c r="NKB31" s="446"/>
      <c r="NKC31" s="446"/>
      <c r="NKD31" s="446"/>
      <c r="NKE31" s="446"/>
      <c r="NKF31" s="446"/>
      <c r="NKG31" s="446"/>
      <c r="NKH31" s="446"/>
      <c r="NKI31" s="446"/>
      <c r="NKJ31" s="446"/>
      <c r="NKK31" s="446"/>
      <c r="NKL31" s="446"/>
      <c r="NKM31" s="446"/>
      <c r="NKN31" s="446"/>
      <c r="NKO31" s="446"/>
      <c r="NKP31" s="446"/>
      <c r="NKQ31" s="446"/>
      <c r="NKR31" s="446"/>
      <c r="NKS31" s="446"/>
      <c r="NKT31" s="446"/>
      <c r="NKU31" s="446"/>
      <c r="NKV31" s="446"/>
      <c r="NKW31" s="446"/>
      <c r="NKX31" s="446"/>
      <c r="NKY31" s="446"/>
      <c r="NKZ31" s="446"/>
      <c r="NLA31" s="446"/>
      <c r="NLB31" s="446"/>
      <c r="NLC31" s="446"/>
      <c r="NLD31" s="446"/>
      <c r="NLE31" s="446"/>
      <c r="NLF31" s="446"/>
      <c r="NLG31" s="446"/>
      <c r="NLH31" s="446"/>
      <c r="NLI31" s="446"/>
      <c r="NLJ31" s="446"/>
      <c r="NLK31" s="446"/>
      <c r="NLL31" s="446"/>
      <c r="NLM31" s="446"/>
      <c r="NLN31" s="446"/>
      <c r="NLO31" s="446"/>
      <c r="NLP31" s="446"/>
      <c r="NLQ31" s="446"/>
      <c r="NLR31" s="446"/>
      <c r="NLS31" s="446"/>
      <c r="NLT31" s="446"/>
      <c r="NLU31" s="446"/>
      <c r="NLV31" s="446"/>
      <c r="NLW31" s="446"/>
      <c r="NLX31" s="446"/>
      <c r="NLY31" s="446"/>
      <c r="NLZ31" s="446"/>
      <c r="NMA31" s="446"/>
      <c r="NMB31" s="446"/>
      <c r="NMC31" s="446"/>
      <c r="NMD31" s="446"/>
      <c r="NME31" s="446"/>
      <c r="NMF31" s="446"/>
      <c r="NMG31" s="446"/>
      <c r="NMH31" s="446"/>
      <c r="NMI31" s="446"/>
      <c r="NMJ31" s="446"/>
      <c r="NMK31" s="446"/>
      <c r="NML31" s="446"/>
      <c r="NMM31" s="446"/>
      <c r="NMN31" s="446"/>
      <c r="NMO31" s="446"/>
      <c r="NMP31" s="446"/>
      <c r="NMQ31" s="446"/>
      <c r="NMR31" s="446"/>
      <c r="NMS31" s="446"/>
      <c r="NMT31" s="446"/>
      <c r="NMU31" s="446"/>
      <c r="NMV31" s="446"/>
      <c r="NMW31" s="446"/>
      <c r="NMX31" s="446"/>
      <c r="NMY31" s="446"/>
      <c r="NMZ31" s="446"/>
      <c r="NNA31" s="446"/>
      <c r="NNB31" s="446"/>
      <c r="NNC31" s="446"/>
      <c r="NND31" s="446"/>
      <c r="NNE31" s="446"/>
      <c r="NNF31" s="446"/>
      <c r="NNG31" s="446"/>
      <c r="NNH31" s="446"/>
      <c r="NNI31" s="446"/>
      <c r="NNJ31" s="446"/>
      <c r="NNK31" s="446"/>
      <c r="NNL31" s="446"/>
      <c r="NNM31" s="446"/>
      <c r="NNN31" s="446"/>
      <c r="NNO31" s="446"/>
      <c r="NNP31" s="446"/>
      <c r="NNQ31" s="446"/>
      <c r="NNR31" s="446"/>
      <c r="NNS31" s="446"/>
      <c r="NNT31" s="446"/>
      <c r="NNU31" s="446"/>
      <c r="NNV31" s="446"/>
      <c r="NNW31" s="446"/>
      <c r="NNX31" s="446"/>
      <c r="NNY31" s="446"/>
      <c r="NNZ31" s="446"/>
      <c r="NOA31" s="446"/>
      <c r="NOB31" s="446"/>
      <c r="NOC31" s="446"/>
      <c r="NOD31" s="446"/>
      <c r="NOE31" s="446"/>
      <c r="NOF31" s="446"/>
      <c r="NOG31" s="446"/>
      <c r="NOH31" s="446"/>
      <c r="NOI31" s="446"/>
      <c r="NOJ31" s="446"/>
      <c r="NOK31" s="446"/>
      <c r="NOL31" s="446"/>
      <c r="NOM31" s="446"/>
      <c r="NON31" s="446"/>
      <c r="NOO31" s="446"/>
      <c r="NOP31" s="446"/>
      <c r="NOQ31" s="446"/>
      <c r="NOR31" s="446"/>
      <c r="NOS31" s="446"/>
      <c r="NOT31" s="446"/>
      <c r="NOU31" s="446"/>
      <c r="NOV31" s="446"/>
      <c r="NOW31" s="446"/>
      <c r="NOX31" s="446"/>
      <c r="NOY31" s="446"/>
      <c r="NOZ31" s="446"/>
      <c r="NPA31" s="446"/>
      <c r="NPB31" s="446"/>
      <c r="NPC31" s="446"/>
      <c r="NPD31" s="446"/>
      <c r="NPE31" s="446"/>
      <c r="NPF31" s="446"/>
      <c r="NPG31" s="446"/>
      <c r="NPH31" s="446"/>
      <c r="NPI31" s="446"/>
      <c r="NPJ31" s="446"/>
      <c r="NPK31" s="446"/>
      <c r="NPL31" s="446"/>
      <c r="NPM31" s="446"/>
      <c r="NPN31" s="446"/>
      <c r="NPO31" s="446"/>
      <c r="NPP31" s="446"/>
      <c r="NPQ31" s="446"/>
      <c r="NPR31" s="446"/>
      <c r="NPS31" s="446"/>
      <c r="NPT31" s="446"/>
      <c r="NPU31" s="446"/>
      <c r="NPV31" s="446"/>
      <c r="NPW31" s="446"/>
      <c r="NPX31" s="446"/>
      <c r="NPY31" s="446"/>
      <c r="NPZ31" s="446"/>
      <c r="NQA31" s="446"/>
      <c r="NQB31" s="446"/>
      <c r="NQC31" s="446"/>
      <c r="NQD31" s="446"/>
      <c r="NQE31" s="446"/>
      <c r="NQF31" s="446"/>
      <c r="NQG31" s="446"/>
      <c r="NQH31" s="446"/>
      <c r="NQI31" s="446"/>
      <c r="NQJ31" s="446"/>
      <c r="NQK31" s="446"/>
      <c r="NQL31" s="446"/>
      <c r="NQM31" s="446"/>
      <c r="NQN31" s="446"/>
      <c r="NQO31" s="446"/>
      <c r="NQP31" s="446"/>
      <c r="NQQ31" s="446"/>
      <c r="NQR31" s="446"/>
      <c r="NQS31" s="446"/>
      <c r="NQT31" s="446"/>
      <c r="NQU31" s="446"/>
      <c r="NQV31" s="446"/>
      <c r="NQW31" s="446"/>
      <c r="NQX31" s="446"/>
      <c r="NQY31" s="446"/>
      <c r="NQZ31" s="446"/>
      <c r="NRA31" s="446"/>
      <c r="NRB31" s="446"/>
      <c r="NRC31" s="446"/>
      <c r="NRD31" s="446"/>
      <c r="NRE31" s="446"/>
      <c r="NRF31" s="446"/>
      <c r="NRG31" s="446"/>
      <c r="NRH31" s="446"/>
      <c r="NRI31" s="446"/>
      <c r="NRJ31" s="446"/>
      <c r="NRK31" s="446"/>
      <c r="NRL31" s="446"/>
      <c r="NRM31" s="446"/>
      <c r="NRN31" s="446"/>
      <c r="NRO31" s="446"/>
      <c r="NRP31" s="446"/>
      <c r="NRQ31" s="446"/>
      <c r="NRR31" s="446"/>
      <c r="NRS31" s="446"/>
      <c r="NRT31" s="446"/>
      <c r="NRU31" s="446"/>
      <c r="NRV31" s="446"/>
      <c r="NRW31" s="446"/>
      <c r="NRX31" s="446"/>
      <c r="NRY31" s="446"/>
      <c r="NRZ31" s="446"/>
      <c r="NSA31" s="446"/>
      <c r="NSB31" s="446"/>
      <c r="NSC31" s="446"/>
      <c r="NSD31" s="446"/>
      <c r="NSE31" s="446"/>
      <c r="NSF31" s="446"/>
      <c r="NSG31" s="446"/>
      <c r="NSH31" s="446"/>
      <c r="NSI31" s="446"/>
      <c r="NSJ31" s="446"/>
      <c r="NSK31" s="446"/>
      <c r="NSL31" s="446"/>
      <c r="NSM31" s="446"/>
      <c r="NSN31" s="446"/>
      <c r="NSO31" s="446"/>
      <c r="NSP31" s="446"/>
      <c r="NSQ31" s="446"/>
      <c r="NSR31" s="446"/>
      <c r="NSS31" s="446"/>
      <c r="NST31" s="446"/>
      <c r="NSU31" s="446"/>
      <c r="NSV31" s="446"/>
      <c r="NSW31" s="446"/>
      <c r="NSX31" s="446"/>
      <c r="NSY31" s="446"/>
      <c r="NSZ31" s="446"/>
      <c r="NTA31" s="446"/>
      <c r="NTB31" s="446"/>
      <c r="NTC31" s="446"/>
      <c r="NTD31" s="446"/>
      <c r="NTE31" s="446"/>
      <c r="NTF31" s="446"/>
      <c r="NTG31" s="446"/>
      <c r="NTH31" s="446"/>
      <c r="NTI31" s="446"/>
      <c r="NTJ31" s="446"/>
      <c r="NTK31" s="446"/>
      <c r="NTL31" s="446"/>
      <c r="NTM31" s="446"/>
      <c r="NTN31" s="446"/>
      <c r="NTO31" s="446"/>
      <c r="NTP31" s="446"/>
      <c r="NTQ31" s="446"/>
      <c r="NTR31" s="446"/>
      <c r="NTS31" s="446"/>
      <c r="NTT31" s="446"/>
      <c r="NTU31" s="446"/>
      <c r="NTV31" s="446"/>
      <c r="NTW31" s="446"/>
      <c r="NTX31" s="446"/>
      <c r="NTY31" s="446"/>
      <c r="NTZ31" s="446"/>
      <c r="NUA31" s="446"/>
      <c r="NUB31" s="446"/>
      <c r="NUC31" s="446"/>
      <c r="NUD31" s="446"/>
      <c r="NUE31" s="446"/>
      <c r="NUF31" s="446"/>
      <c r="NUG31" s="446"/>
      <c r="NUH31" s="446"/>
      <c r="NUI31" s="446"/>
      <c r="NUJ31" s="446"/>
      <c r="NUK31" s="446"/>
      <c r="NUL31" s="446"/>
      <c r="NUM31" s="446"/>
      <c r="NUN31" s="446"/>
      <c r="NUO31" s="446"/>
      <c r="NUP31" s="446"/>
      <c r="NUQ31" s="446"/>
      <c r="NUR31" s="446"/>
      <c r="NUS31" s="446"/>
      <c r="NUT31" s="446"/>
      <c r="NUU31" s="446"/>
      <c r="NUV31" s="446"/>
      <c r="NUW31" s="446"/>
      <c r="NUX31" s="446"/>
      <c r="NUY31" s="446"/>
      <c r="NUZ31" s="446"/>
      <c r="NVA31" s="446"/>
      <c r="NVB31" s="446"/>
      <c r="NVC31" s="446"/>
      <c r="NVD31" s="446"/>
      <c r="NVE31" s="446"/>
      <c r="NVF31" s="446"/>
      <c r="NVG31" s="446"/>
      <c r="NVH31" s="446"/>
      <c r="NVI31" s="446"/>
      <c r="NVJ31" s="446"/>
      <c r="NVK31" s="446"/>
      <c r="NVL31" s="446"/>
      <c r="NVM31" s="446"/>
      <c r="NVN31" s="446"/>
      <c r="NVO31" s="446"/>
      <c r="NVP31" s="446"/>
      <c r="NVQ31" s="446"/>
      <c r="NVR31" s="446"/>
      <c r="NVS31" s="446"/>
      <c r="NVT31" s="446"/>
      <c r="NVU31" s="446"/>
      <c r="NVV31" s="446"/>
      <c r="NVW31" s="446"/>
      <c r="NVX31" s="446"/>
      <c r="NVY31" s="446"/>
      <c r="NVZ31" s="446"/>
      <c r="NWA31" s="446"/>
      <c r="NWB31" s="446"/>
      <c r="NWC31" s="446"/>
      <c r="NWD31" s="446"/>
      <c r="NWE31" s="446"/>
      <c r="NWF31" s="446"/>
      <c r="NWG31" s="446"/>
      <c r="NWH31" s="446"/>
      <c r="NWI31" s="446"/>
      <c r="NWJ31" s="446"/>
      <c r="NWK31" s="446"/>
      <c r="NWL31" s="446"/>
      <c r="NWM31" s="446"/>
      <c r="NWN31" s="446"/>
      <c r="NWO31" s="446"/>
      <c r="NWP31" s="446"/>
      <c r="NWQ31" s="446"/>
      <c r="NWR31" s="446"/>
      <c r="NWS31" s="446"/>
      <c r="NWT31" s="446"/>
      <c r="NWU31" s="446"/>
      <c r="NWV31" s="446"/>
      <c r="NWW31" s="446"/>
      <c r="NWX31" s="446"/>
      <c r="NWY31" s="446"/>
      <c r="NWZ31" s="446"/>
      <c r="NXA31" s="446"/>
      <c r="NXB31" s="446"/>
      <c r="NXC31" s="446"/>
      <c r="NXD31" s="446"/>
      <c r="NXE31" s="446"/>
      <c r="NXF31" s="446"/>
      <c r="NXG31" s="446"/>
      <c r="NXH31" s="446"/>
      <c r="NXI31" s="446"/>
      <c r="NXJ31" s="446"/>
      <c r="NXK31" s="446"/>
      <c r="NXL31" s="446"/>
      <c r="NXM31" s="446"/>
      <c r="NXN31" s="446"/>
      <c r="NXO31" s="446"/>
      <c r="NXP31" s="446"/>
      <c r="NXQ31" s="446"/>
      <c r="NXR31" s="446"/>
      <c r="NXS31" s="446"/>
      <c r="NXT31" s="446"/>
      <c r="NXU31" s="446"/>
      <c r="NXV31" s="446"/>
      <c r="NXW31" s="446"/>
      <c r="NXX31" s="446"/>
      <c r="NXY31" s="446"/>
      <c r="NXZ31" s="446"/>
      <c r="NYA31" s="446"/>
      <c r="NYB31" s="446"/>
      <c r="NYC31" s="446"/>
      <c r="NYD31" s="446"/>
      <c r="NYE31" s="446"/>
      <c r="NYF31" s="446"/>
      <c r="NYG31" s="446"/>
      <c r="NYH31" s="446"/>
      <c r="NYI31" s="446"/>
      <c r="NYJ31" s="446"/>
      <c r="NYK31" s="446"/>
      <c r="NYL31" s="446"/>
      <c r="NYM31" s="446"/>
      <c r="NYN31" s="446"/>
      <c r="NYO31" s="446"/>
      <c r="NYP31" s="446"/>
      <c r="NYQ31" s="446"/>
      <c r="NYR31" s="446"/>
      <c r="NYS31" s="446"/>
      <c r="NYT31" s="446"/>
      <c r="NYU31" s="446"/>
      <c r="NYV31" s="446"/>
      <c r="NYW31" s="446"/>
      <c r="NYX31" s="446"/>
      <c r="NYY31" s="446"/>
      <c r="NYZ31" s="446"/>
      <c r="NZA31" s="446"/>
      <c r="NZB31" s="446"/>
      <c r="NZC31" s="446"/>
      <c r="NZD31" s="446"/>
      <c r="NZE31" s="446"/>
      <c r="NZF31" s="446"/>
      <c r="NZG31" s="446"/>
      <c r="NZH31" s="446"/>
      <c r="NZI31" s="446"/>
      <c r="NZJ31" s="446"/>
      <c r="NZK31" s="446"/>
      <c r="NZL31" s="446"/>
      <c r="NZM31" s="446"/>
      <c r="NZN31" s="446"/>
      <c r="NZO31" s="446"/>
      <c r="NZP31" s="446"/>
      <c r="NZQ31" s="446"/>
      <c r="NZR31" s="446"/>
      <c r="NZS31" s="446"/>
      <c r="NZT31" s="446"/>
      <c r="NZU31" s="446"/>
      <c r="NZV31" s="446"/>
      <c r="NZW31" s="446"/>
      <c r="NZX31" s="446"/>
      <c r="NZY31" s="446"/>
      <c r="NZZ31" s="446"/>
      <c r="OAA31" s="446"/>
      <c r="OAB31" s="446"/>
      <c r="OAC31" s="446"/>
      <c r="OAD31" s="446"/>
      <c r="OAE31" s="446"/>
      <c r="OAF31" s="446"/>
      <c r="OAG31" s="446"/>
      <c r="OAH31" s="446"/>
      <c r="OAI31" s="446"/>
      <c r="OAJ31" s="446"/>
      <c r="OAK31" s="446"/>
      <c r="OAL31" s="446"/>
      <c r="OAM31" s="446"/>
      <c r="OAN31" s="446"/>
      <c r="OAO31" s="446"/>
      <c r="OAP31" s="446"/>
      <c r="OAQ31" s="446"/>
      <c r="OAR31" s="446"/>
      <c r="OAS31" s="446"/>
      <c r="OAT31" s="446"/>
      <c r="OAU31" s="446"/>
      <c r="OAV31" s="446"/>
      <c r="OAW31" s="446"/>
      <c r="OAX31" s="446"/>
      <c r="OAY31" s="446"/>
      <c r="OAZ31" s="446"/>
      <c r="OBA31" s="446"/>
      <c r="OBB31" s="446"/>
      <c r="OBC31" s="446"/>
      <c r="OBD31" s="446"/>
      <c r="OBE31" s="446"/>
      <c r="OBF31" s="446"/>
      <c r="OBG31" s="446"/>
      <c r="OBH31" s="446"/>
      <c r="OBI31" s="446"/>
      <c r="OBJ31" s="446"/>
      <c r="OBK31" s="446"/>
      <c r="OBL31" s="446"/>
      <c r="OBM31" s="446"/>
      <c r="OBN31" s="446"/>
      <c r="OBO31" s="446"/>
      <c r="OBP31" s="446"/>
      <c r="OBQ31" s="446"/>
      <c r="OBR31" s="446"/>
      <c r="OBS31" s="446"/>
      <c r="OBT31" s="446"/>
      <c r="OBU31" s="446"/>
      <c r="OBV31" s="446"/>
      <c r="OBW31" s="446"/>
      <c r="OBX31" s="446"/>
      <c r="OBY31" s="446"/>
      <c r="OBZ31" s="446"/>
      <c r="OCA31" s="446"/>
      <c r="OCB31" s="446"/>
      <c r="OCC31" s="446"/>
      <c r="OCD31" s="446"/>
      <c r="OCE31" s="446"/>
      <c r="OCF31" s="446"/>
      <c r="OCG31" s="446"/>
      <c r="OCH31" s="446"/>
      <c r="OCI31" s="446"/>
      <c r="OCJ31" s="446"/>
      <c r="OCK31" s="446"/>
      <c r="OCL31" s="446"/>
      <c r="OCM31" s="446"/>
      <c r="OCN31" s="446"/>
      <c r="OCO31" s="446"/>
      <c r="OCP31" s="446"/>
      <c r="OCQ31" s="446"/>
      <c r="OCR31" s="446"/>
      <c r="OCS31" s="446"/>
      <c r="OCT31" s="446"/>
      <c r="OCU31" s="446"/>
      <c r="OCV31" s="446"/>
      <c r="OCW31" s="446"/>
      <c r="OCX31" s="446"/>
      <c r="OCY31" s="446"/>
      <c r="OCZ31" s="446"/>
      <c r="ODA31" s="446"/>
      <c r="ODB31" s="446"/>
      <c r="ODC31" s="446"/>
      <c r="ODD31" s="446"/>
      <c r="ODE31" s="446"/>
      <c r="ODF31" s="446"/>
      <c r="ODG31" s="446"/>
      <c r="ODH31" s="446"/>
      <c r="ODI31" s="446"/>
      <c r="ODJ31" s="446"/>
      <c r="ODK31" s="446"/>
      <c r="ODL31" s="446"/>
      <c r="ODM31" s="446"/>
      <c r="ODN31" s="446"/>
      <c r="ODO31" s="446"/>
      <c r="ODP31" s="446"/>
      <c r="ODQ31" s="446"/>
      <c r="ODR31" s="446"/>
      <c r="ODS31" s="446"/>
      <c r="ODT31" s="446"/>
      <c r="ODU31" s="446"/>
      <c r="ODV31" s="446"/>
      <c r="ODW31" s="446"/>
      <c r="ODX31" s="446"/>
      <c r="ODY31" s="446"/>
      <c r="ODZ31" s="446"/>
      <c r="OEA31" s="446"/>
      <c r="OEB31" s="446"/>
      <c r="OEC31" s="446"/>
      <c r="OED31" s="446"/>
      <c r="OEE31" s="446"/>
      <c r="OEF31" s="446"/>
      <c r="OEG31" s="446"/>
      <c r="OEH31" s="446"/>
      <c r="OEI31" s="446"/>
      <c r="OEJ31" s="446"/>
      <c r="OEK31" s="446"/>
      <c r="OEL31" s="446"/>
      <c r="OEM31" s="446"/>
      <c r="OEN31" s="446"/>
      <c r="OEO31" s="446"/>
      <c r="OEP31" s="446"/>
      <c r="OEQ31" s="446"/>
      <c r="OER31" s="446"/>
      <c r="OES31" s="446"/>
      <c r="OET31" s="446"/>
      <c r="OEU31" s="446"/>
      <c r="OEV31" s="446"/>
      <c r="OEW31" s="446"/>
      <c r="OEX31" s="446"/>
      <c r="OEY31" s="446"/>
      <c r="OEZ31" s="446"/>
      <c r="OFA31" s="446"/>
      <c r="OFB31" s="446"/>
      <c r="OFC31" s="446"/>
      <c r="OFD31" s="446"/>
      <c r="OFE31" s="446"/>
      <c r="OFF31" s="446"/>
      <c r="OFG31" s="446"/>
      <c r="OFH31" s="446"/>
      <c r="OFI31" s="446"/>
      <c r="OFJ31" s="446"/>
      <c r="OFK31" s="446"/>
      <c r="OFL31" s="446"/>
      <c r="OFM31" s="446"/>
      <c r="OFN31" s="446"/>
      <c r="OFO31" s="446"/>
      <c r="OFP31" s="446"/>
      <c r="OFQ31" s="446"/>
      <c r="OFR31" s="446"/>
      <c r="OFS31" s="446"/>
      <c r="OFT31" s="446"/>
      <c r="OFU31" s="446"/>
      <c r="OFV31" s="446"/>
      <c r="OFW31" s="446"/>
      <c r="OFX31" s="446"/>
      <c r="OFY31" s="446"/>
      <c r="OFZ31" s="446"/>
      <c r="OGA31" s="446"/>
      <c r="OGB31" s="446"/>
      <c r="OGC31" s="446"/>
      <c r="OGD31" s="446"/>
      <c r="OGE31" s="446"/>
      <c r="OGF31" s="446"/>
      <c r="OGG31" s="446"/>
      <c r="OGH31" s="446"/>
      <c r="OGI31" s="446"/>
      <c r="OGJ31" s="446"/>
      <c r="OGK31" s="446"/>
      <c r="OGL31" s="446"/>
      <c r="OGM31" s="446"/>
      <c r="OGN31" s="446"/>
      <c r="OGO31" s="446"/>
      <c r="OGP31" s="446"/>
      <c r="OGQ31" s="446"/>
      <c r="OGR31" s="446"/>
      <c r="OGS31" s="446"/>
      <c r="OGT31" s="446"/>
      <c r="OGU31" s="446"/>
      <c r="OGV31" s="446"/>
      <c r="OGW31" s="446"/>
      <c r="OGX31" s="446"/>
      <c r="OGY31" s="446"/>
      <c r="OGZ31" s="446"/>
      <c r="OHA31" s="446"/>
      <c r="OHB31" s="446"/>
      <c r="OHC31" s="446"/>
      <c r="OHD31" s="446"/>
      <c r="OHE31" s="446"/>
      <c r="OHF31" s="446"/>
      <c r="OHG31" s="446"/>
      <c r="OHH31" s="446"/>
      <c r="OHI31" s="446"/>
      <c r="OHJ31" s="446"/>
      <c r="OHK31" s="446"/>
      <c r="OHL31" s="446"/>
      <c r="OHM31" s="446"/>
      <c r="OHN31" s="446"/>
      <c r="OHO31" s="446"/>
      <c r="OHP31" s="446"/>
      <c r="OHQ31" s="446"/>
      <c r="OHR31" s="446"/>
      <c r="OHS31" s="446"/>
      <c r="OHT31" s="446"/>
      <c r="OHU31" s="446"/>
      <c r="OHV31" s="446"/>
      <c r="OHW31" s="446"/>
      <c r="OHX31" s="446"/>
      <c r="OHY31" s="446"/>
      <c r="OHZ31" s="446"/>
      <c r="OIA31" s="446"/>
      <c r="OIB31" s="446"/>
      <c r="OIC31" s="446"/>
      <c r="OID31" s="446"/>
      <c r="OIE31" s="446"/>
      <c r="OIF31" s="446"/>
      <c r="OIG31" s="446"/>
      <c r="OIH31" s="446"/>
      <c r="OII31" s="446"/>
      <c r="OIJ31" s="446"/>
      <c r="OIK31" s="446"/>
      <c r="OIL31" s="446"/>
      <c r="OIM31" s="446"/>
      <c r="OIN31" s="446"/>
      <c r="OIO31" s="446"/>
      <c r="OIP31" s="446"/>
      <c r="OIQ31" s="446"/>
      <c r="OIR31" s="446"/>
      <c r="OIS31" s="446"/>
      <c r="OIT31" s="446"/>
      <c r="OIU31" s="446"/>
      <c r="OIV31" s="446"/>
      <c r="OIW31" s="446"/>
      <c r="OIX31" s="446"/>
      <c r="OIY31" s="446"/>
      <c r="OIZ31" s="446"/>
      <c r="OJA31" s="446"/>
      <c r="OJB31" s="446"/>
      <c r="OJC31" s="446"/>
      <c r="OJD31" s="446"/>
      <c r="OJE31" s="446"/>
      <c r="OJF31" s="446"/>
      <c r="OJG31" s="446"/>
      <c r="OJH31" s="446"/>
      <c r="OJI31" s="446"/>
      <c r="OJJ31" s="446"/>
      <c r="OJK31" s="446"/>
      <c r="OJL31" s="446"/>
      <c r="OJM31" s="446"/>
      <c r="OJN31" s="446"/>
      <c r="OJO31" s="446"/>
      <c r="OJP31" s="446"/>
      <c r="OJQ31" s="446"/>
      <c r="OJR31" s="446"/>
      <c r="OJS31" s="446"/>
      <c r="OJT31" s="446"/>
      <c r="OJU31" s="446"/>
      <c r="OJV31" s="446"/>
      <c r="OJW31" s="446"/>
      <c r="OJX31" s="446"/>
      <c r="OJY31" s="446"/>
      <c r="OJZ31" s="446"/>
      <c r="OKA31" s="446"/>
      <c r="OKB31" s="446"/>
      <c r="OKC31" s="446"/>
      <c r="OKD31" s="446"/>
      <c r="OKE31" s="446"/>
      <c r="OKF31" s="446"/>
      <c r="OKG31" s="446"/>
      <c r="OKH31" s="446"/>
      <c r="OKI31" s="446"/>
      <c r="OKJ31" s="446"/>
      <c r="OKK31" s="446"/>
      <c r="OKL31" s="446"/>
      <c r="OKM31" s="446"/>
      <c r="OKN31" s="446"/>
      <c r="OKO31" s="446"/>
      <c r="OKP31" s="446"/>
      <c r="OKQ31" s="446"/>
      <c r="OKR31" s="446"/>
      <c r="OKS31" s="446"/>
      <c r="OKT31" s="446"/>
      <c r="OKU31" s="446"/>
      <c r="OKV31" s="446"/>
      <c r="OKW31" s="446"/>
      <c r="OKX31" s="446"/>
      <c r="OKY31" s="446"/>
      <c r="OKZ31" s="446"/>
      <c r="OLA31" s="446"/>
      <c r="OLB31" s="446"/>
      <c r="OLC31" s="446"/>
      <c r="OLD31" s="446"/>
      <c r="OLE31" s="446"/>
      <c r="OLF31" s="446"/>
      <c r="OLG31" s="446"/>
      <c r="OLH31" s="446"/>
      <c r="OLI31" s="446"/>
      <c r="OLJ31" s="446"/>
      <c r="OLK31" s="446"/>
      <c r="OLL31" s="446"/>
      <c r="OLM31" s="446"/>
      <c r="OLN31" s="446"/>
      <c r="OLO31" s="446"/>
      <c r="OLP31" s="446"/>
      <c r="OLQ31" s="446"/>
      <c r="OLR31" s="446"/>
      <c r="OLS31" s="446"/>
      <c r="OLT31" s="446"/>
      <c r="OLU31" s="446"/>
      <c r="OLV31" s="446"/>
      <c r="OLW31" s="446"/>
      <c r="OLX31" s="446"/>
      <c r="OLY31" s="446"/>
      <c r="OLZ31" s="446"/>
      <c r="OMA31" s="446"/>
      <c r="OMB31" s="446"/>
      <c r="OMC31" s="446"/>
      <c r="OMD31" s="446"/>
      <c r="OME31" s="446"/>
      <c r="OMF31" s="446"/>
      <c r="OMG31" s="446"/>
      <c r="OMH31" s="446"/>
      <c r="OMI31" s="446"/>
      <c r="OMJ31" s="446"/>
      <c r="OMK31" s="446"/>
      <c r="OML31" s="446"/>
      <c r="OMM31" s="446"/>
      <c r="OMN31" s="446"/>
      <c r="OMO31" s="446"/>
      <c r="OMP31" s="446"/>
      <c r="OMQ31" s="446"/>
      <c r="OMR31" s="446"/>
      <c r="OMS31" s="446"/>
      <c r="OMT31" s="446"/>
      <c r="OMU31" s="446"/>
      <c r="OMV31" s="446"/>
      <c r="OMW31" s="446"/>
      <c r="OMX31" s="446"/>
      <c r="OMY31" s="446"/>
      <c r="OMZ31" s="446"/>
      <c r="ONA31" s="446"/>
      <c r="ONB31" s="446"/>
      <c r="ONC31" s="446"/>
      <c r="OND31" s="446"/>
      <c r="ONE31" s="446"/>
      <c r="ONF31" s="446"/>
      <c r="ONG31" s="446"/>
      <c r="ONH31" s="446"/>
      <c r="ONI31" s="446"/>
      <c r="ONJ31" s="446"/>
      <c r="ONK31" s="446"/>
      <c r="ONL31" s="446"/>
      <c r="ONM31" s="446"/>
      <c r="ONN31" s="446"/>
      <c r="ONO31" s="446"/>
      <c r="ONP31" s="446"/>
      <c r="ONQ31" s="446"/>
      <c r="ONR31" s="446"/>
      <c r="ONS31" s="446"/>
      <c r="ONT31" s="446"/>
      <c r="ONU31" s="446"/>
      <c r="ONV31" s="446"/>
      <c r="ONW31" s="446"/>
      <c r="ONX31" s="446"/>
      <c r="ONY31" s="446"/>
      <c r="ONZ31" s="446"/>
      <c r="OOA31" s="446"/>
      <c r="OOB31" s="446"/>
      <c r="OOC31" s="446"/>
      <c r="OOD31" s="446"/>
      <c r="OOE31" s="446"/>
      <c r="OOF31" s="446"/>
      <c r="OOG31" s="446"/>
      <c r="OOH31" s="446"/>
      <c r="OOI31" s="446"/>
      <c r="OOJ31" s="446"/>
      <c r="OOK31" s="446"/>
      <c r="OOL31" s="446"/>
      <c r="OOM31" s="446"/>
      <c r="OON31" s="446"/>
      <c r="OOO31" s="446"/>
      <c r="OOP31" s="446"/>
      <c r="OOQ31" s="446"/>
      <c r="OOR31" s="446"/>
      <c r="OOS31" s="446"/>
      <c r="OOT31" s="446"/>
      <c r="OOU31" s="446"/>
      <c r="OOV31" s="446"/>
      <c r="OOW31" s="446"/>
      <c r="OOX31" s="446"/>
      <c r="OOY31" s="446"/>
      <c r="OOZ31" s="446"/>
      <c r="OPA31" s="446"/>
      <c r="OPB31" s="446"/>
      <c r="OPC31" s="446"/>
      <c r="OPD31" s="446"/>
      <c r="OPE31" s="446"/>
      <c r="OPF31" s="446"/>
      <c r="OPG31" s="446"/>
      <c r="OPH31" s="446"/>
      <c r="OPI31" s="446"/>
      <c r="OPJ31" s="446"/>
      <c r="OPK31" s="446"/>
      <c r="OPL31" s="446"/>
      <c r="OPM31" s="446"/>
      <c r="OPN31" s="446"/>
      <c r="OPO31" s="446"/>
      <c r="OPP31" s="446"/>
      <c r="OPQ31" s="446"/>
      <c r="OPR31" s="446"/>
      <c r="OPS31" s="446"/>
      <c r="OPT31" s="446"/>
      <c r="OPU31" s="446"/>
      <c r="OPV31" s="446"/>
      <c r="OPW31" s="446"/>
      <c r="OPX31" s="446"/>
      <c r="OPY31" s="446"/>
      <c r="OPZ31" s="446"/>
      <c r="OQA31" s="446"/>
      <c r="OQB31" s="446"/>
      <c r="OQC31" s="446"/>
      <c r="OQD31" s="446"/>
      <c r="OQE31" s="446"/>
      <c r="OQF31" s="446"/>
      <c r="OQG31" s="446"/>
      <c r="OQH31" s="446"/>
      <c r="OQI31" s="446"/>
      <c r="OQJ31" s="446"/>
      <c r="OQK31" s="446"/>
      <c r="OQL31" s="446"/>
      <c r="OQM31" s="446"/>
      <c r="OQN31" s="446"/>
      <c r="OQO31" s="446"/>
      <c r="OQP31" s="446"/>
      <c r="OQQ31" s="446"/>
      <c r="OQR31" s="446"/>
      <c r="OQS31" s="446"/>
      <c r="OQT31" s="446"/>
      <c r="OQU31" s="446"/>
      <c r="OQV31" s="446"/>
      <c r="OQW31" s="446"/>
      <c r="OQX31" s="446"/>
      <c r="OQY31" s="446"/>
      <c r="OQZ31" s="446"/>
      <c r="ORA31" s="446"/>
      <c r="ORB31" s="446"/>
      <c r="ORC31" s="446"/>
      <c r="ORD31" s="446"/>
      <c r="ORE31" s="446"/>
      <c r="ORF31" s="446"/>
      <c r="ORG31" s="446"/>
      <c r="ORH31" s="446"/>
      <c r="ORI31" s="446"/>
      <c r="ORJ31" s="446"/>
      <c r="ORK31" s="446"/>
      <c r="ORL31" s="446"/>
      <c r="ORM31" s="446"/>
      <c r="ORN31" s="446"/>
      <c r="ORO31" s="446"/>
      <c r="ORP31" s="446"/>
      <c r="ORQ31" s="446"/>
      <c r="ORR31" s="446"/>
      <c r="ORS31" s="446"/>
      <c r="ORT31" s="446"/>
      <c r="ORU31" s="446"/>
      <c r="ORV31" s="446"/>
      <c r="ORW31" s="446"/>
      <c r="ORX31" s="446"/>
      <c r="ORY31" s="446"/>
      <c r="ORZ31" s="446"/>
      <c r="OSA31" s="446"/>
      <c r="OSB31" s="446"/>
      <c r="OSC31" s="446"/>
      <c r="OSD31" s="446"/>
      <c r="OSE31" s="446"/>
      <c r="OSF31" s="446"/>
      <c r="OSG31" s="446"/>
      <c r="OSH31" s="446"/>
      <c r="OSI31" s="446"/>
      <c r="OSJ31" s="446"/>
      <c r="OSK31" s="446"/>
      <c r="OSL31" s="446"/>
      <c r="OSM31" s="446"/>
      <c r="OSN31" s="446"/>
      <c r="OSO31" s="446"/>
      <c r="OSP31" s="446"/>
      <c r="OSQ31" s="446"/>
      <c r="OSR31" s="446"/>
      <c r="OSS31" s="446"/>
      <c r="OST31" s="446"/>
      <c r="OSU31" s="446"/>
      <c r="OSV31" s="446"/>
      <c r="OSW31" s="446"/>
      <c r="OSX31" s="446"/>
      <c r="OSY31" s="446"/>
      <c r="OSZ31" s="446"/>
      <c r="OTA31" s="446"/>
      <c r="OTB31" s="446"/>
      <c r="OTC31" s="446"/>
      <c r="OTD31" s="446"/>
      <c r="OTE31" s="446"/>
      <c r="OTF31" s="446"/>
      <c r="OTG31" s="446"/>
      <c r="OTH31" s="446"/>
      <c r="OTI31" s="446"/>
      <c r="OTJ31" s="446"/>
      <c r="OTK31" s="446"/>
      <c r="OTL31" s="446"/>
      <c r="OTM31" s="446"/>
      <c r="OTN31" s="446"/>
      <c r="OTO31" s="446"/>
      <c r="OTP31" s="446"/>
      <c r="OTQ31" s="446"/>
      <c r="OTR31" s="446"/>
      <c r="OTS31" s="446"/>
      <c r="OTT31" s="446"/>
      <c r="OTU31" s="446"/>
      <c r="OTV31" s="446"/>
      <c r="OTW31" s="446"/>
      <c r="OTX31" s="446"/>
      <c r="OTY31" s="446"/>
      <c r="OTZ31" s="446"/>
      <c r="OUA31" s="446"/>
      <c r="OUB31" s="446"/>
      <c r="OUC31" s="446"/>
      <c r="OUD31" s="446"/>
      <c r="OUE31" s="446"/>
      <c r="OUF31" s="446"/>
      <c r="OUG31" s="446"/>
      <c r="OUH31" s="446"/>
      <c r="OUI31" s="446"/>
      <c r="OUJ31" s="446"/>
      <c r="OUK31" s="446"/>
      <c r="OUL31" s="446"/>
      <c r="OUM31" s="446"/>
      <c r="OUN31" s="446"/>
      <c r="OUO31" s="446"/>
      <c r="OUP31" s="446"/>
      <c r="OUQ31" s="446"/>
      <c r="OUR31" s="446"/>
      <c r="OUS31" s="446"/>
      <c r="OUT31" s="446"/>
      <c r="OUU31" s="446"/>
      <c r="OUV31" s="446"/>
      <c r="OUW31" s="446"/>
      <c r="OUX31" s="446"/>
      <c r="OUY31" s="446"/>
      <c r="OUZ31" s="446"/>
      <c r="OVA31" s="446"/>
      <c r="OVB31" s="446"/>
      <c r="OVC31" s="446"/>
      <c r="OVD31" s="446"/>
      <c r="OVE31" s="446"/>
      <c r="OVF31" s="446"/>
      <c r="OVG31" s="446"/>
      <c r="OVH31" s="446"/>
      <c r="OVI31" s="446"/>
      <c r="OVJ31" s="446"/>
      <c r="OVK31" s="446"/>
      <c r="OVL31" s="446"/>
      <c r="OVM31" s="446"/>
      <c r="OVN31" s="446"/>
      <c r="OVO31" s="446"/>
      <c r="OVP31" s="446"/>
      <c r="OVQ31" s="446"/>
      <c r="OVR31" s="446"/>
      <c r="OVS31" s="446"/>
      <c r="OVT31" s="446"/>
      <c r="OVU31" s="446"/>
      <c r="OVV31" s="446"/>
      <c r="OVW31" s="446"/>
      <c r="OVX31" s="446"/>
      <c r="OVY31" s="446"/>
      <c r="OVZ31" s="446"/>
      <c r="OWA31" s="446"/>
      <c r="OWB31" s="446"/>
      <c r="OWC31" s="446"/>
      <c r="OWD31" s="446"/>
      <c r="OWE31" s="446"/>
      <c r="OWF31" s="446"/>
      <c r="OWG31" s="446"/>
      <c r="OWH31" s="446"/>
      <c r="OWI31" s="446"/>
      <c r="OWJ31" s="446"/>
      <c r="OWK31" s="446"/>
      <c r="OWL31" s="446"/>
      <c r="OWM31" s="446"/>
      <c r="OWN31" s="446"/>
      <c r="OWO31" s="446"/>
      <c r="OWP31" s="446"/>
      <c r="OWQ31" s="446"/>
      <c r="OWR31" s="446"/>
      <c r="OWS31" s="446"/>
      <c r="OWT31" s="446"/>
      <c r="OWU31" s="446"/>
      <c r="OWV31" s="446"/>
      <c r="OWW31" s="446"/>
      <c r="OWX31" s="446"/>
      <c r="OWY31" s="446"/>
      <c r="OWZ31" s="446"/>
      <c r="OXA31" s="446"/>
      <c r="OXB31" s="446"/>
      <c r="OXC31" s="446"/>
      <c r="OXD31" s="446"/>
      <c r="OXE31" s="446"/>
      <c r="OXF31" s="446"/>
      <c r="OXG31" s="446"/>
      <c r="OXH31" s="446"/>
      <c r="OXI31" s="446"/>
      <c r="OXJ31" s="446"/>
      <c r="OXK31" s="446"/>
      <c r="OXL31" s="446"/>
      <c r="OXM31" s="446"/>
      <c r="OXN31" s="446"/>
      <c r="OXO31" s="446"/>
      <c r="OXP31" s="446"/>
      <c r="OXQ31" s="446"/>
      <c r="OXR31" s="446"/>
      <c r="OXS31" s="446"/>
      <c r="OXT31" s="446"/>
      <c r="OXU31" s="446"/>
      <c r="OXV31" s="446"/>
      <c r="OXW31" s="446"/>
      <c r="OXX31" s="446"/>
      <c r="OXY31" s="446"/>
      <c r="OXZ31" s="446"/>
      <c r="OYA31" s="446"/>
      <c r="OYB31" s="446"/>
      <c r="OYC31" s="446"/>
      <c r="OYD31" s="446"/>
      <c r="OYE31" s="446"/>
      <c r="OYF31" s="446"/>
      <c r="OYG31" s="446"/>
      <c r="OYH31" s="446"/>
      <c r="OYI31" s="446"/>
      <c r="OYJ31" s="446"/>
      <c r="OYK31" s="446"/>
      <c r="OYL31" s="446"/>
      <c r="OYM31" s="446"/>
      <c r="OYN31" s="446"/>
      <c r="OYO31" s="446"/>
      <c r="OYP31" s="446"/>
      <c r="OYQ31" s="446"/>
      <c r="OYR31" s="446"/>
      <c r="OYS31" s="446"/>
      <c r="OYT31" s="446"/>
      <c r="OYU31" s="446"/>
      <c r="OYV31" s="446"/>
      <c r="OYW31" s="446"/>
      <c r="OYX31" s="446"/>
      <c r="OYY31" s="446"/>
      <c r="OYZ31" s="446"/>
      <c r="OZA31" s="446"/>
      <c r="OZB31" s="446"/>
      <c r="OZC31" s="446"/>
      <c r="OZD31" s="446"/>
      <c r="OZE31" s="446"/>
      <c r="OZF31" s="446"/>
      <c r="OZG31" s="446"/>
      <c r="OZH31" s="446"/>
      <c r="OZI31" s="446"/>
      <c r="OZJ31" s="446"/>
      <c r="OZK31" s="446"/>
      <c r="OZL31" s="446"/>
      <c r="OZM31" s="446"/>
      <c r="OZN31" s="446"/>
      <c r="OZO31" s="446"/>
      <c r="OZP31" s="446"/>
      <c r="OZQ31" s="446"/>
      <c r="OZR31" s="446"/>
      <c r="OZS31" s="446"/>
      <c r="OZT31" s="446"/>
      <c r="OZU31" s="446"/>
      <c r="OZV31" s="446"/>
      <c r="OZW31" s="446"/>
      <c r="OZX31" s="446"/>
      <c r="OZY31" s="446"/>
      <c r="OZZ31" s="446"/>
      <c r="PAA31" s="446"/>
      <c r="PAB31" s="446"/>
      <c r="PAC31" s="446"/>
      <c r="PAD31" s="446"/>
      <c r="PAE31" s="446"/>
      <c r="PAF31" s="446"/>
      <c r="PAG31" s="446"/>
      <c r="PAH31" s="446"/>
      <c r="PAI31" s="446"/>
      <c r="PAJ31" s="446"/>
      <c r="PAK31" s="446"/>
      <c r="PAL31" s="446"/>
      <c r="PAM31" s="446"/>
      <c r="PAN31" s="446"/>
      <c r="PAO31" s="446"/>
      <c r="PAP31" s="446"/>
      <c r="PAQ31" s="446"/>
      <c r="PAR31" s="446"/>
      <c r="PAS31" s="446"/>
      <c r="PAT31" s="446"/>
      <c r="PAU31" s="446"/>
      <c r="PAV31" s="446"/>
      <c r="PAW31" s="446"/>
      <c r="PAX31" s="446"/>
      <c r="PAY31" s="446"/>
      <c r="PAZ31" s="446"/>
      <c r="PBA31" s="446"/>
      <c r="PBB31" s="446"/>
      <c r="PBC31" s="446"/>
      <c r="PBD31" s="446"/>
      <c r="PBE31" s="446"/>
      <c r="PBF31" s="446"/>
      <c r="PBG31" s="446"/>
      <c r="PBH31" s="446"/>
      <c r="PBI31" s="446"/>
      <c r="PBJ31" s="446"/>
      <c r="PBK31" s="446"/>
      <c r="PBL31" s="446"/>
      <c r="PBM31" s="446"/>
      <c r="PBN31" s="446"/>
      <c r="PBO31" s="446"/>
      <c r="PBP31" s="446"/>
      <c r="PBQ31" s="446"/>
      <c r="PBR31" s="446"/>
      <c r="PBS31" s="446"/>
      <c r="PBT31" s="446"/>
      <c r="PBU31" s="446"/>
      <c r="PBV31" s="446"/>
      <c r="PBW31" s="446"/>
      <c r="PBX31" s="446"/>
      <c r="PBY31" s="446"/>
      <c r="PBZ31" s="446"/>
      <c r="PCA31" s="446"/>
      <c r="PCB31" s="446"/>
      <c r="PCC31" s="446"/>
      <c r="PCD31" s="446"/>
      <c r="PCE31" s="446"/>
      <c r="PCF31" s="446"/>
      <c r="PCG31" s="446"/>
      <c r="PCH31" s="446"/>
      <c r="PCI31" s="446"/>
      <c r="PCJ31" s="446"/>
      <c r="PCK31" s="446"/>
      <c r="PCL31" s="446"/>
      <c r="PCM31" s="446"/>
      <c r="PCN31" s="446"/>
      <c r="PCO31" s="446"/>
      <c r="PCP31" s="446"/>
      <c r="PCQ31" s="446"/>
      <c r="PCR31" s="446"/>
      <c r="PCS31" s="446"/>
      <c r="PCT31" s="446"/>
      <c r="PCU31" s="446"/>
      <c r="PCV31" s="446"/>
      <c r="PCW31" s="446"/>
      <c r="PCX31" s="446"/>
      <c r="PCY31" s="446"/>
      <c r="PCZ31" s="446"/>
      <c r="PDA31" s="446"/>
      <c r="PDB31" s="446"/>
      <c r="PDC31" s="446"/>
      <c r="PDD31" s="446"/>
      <c r="PDE31" s="446"/>
      <c r="PDF31" s="446"/>
      <c r="PDG31" s="446"/>
      <c r="PDH31" s="446"/>
      <c r="PDI31" s="446"/>
      <c r="PDJ31" s="446"/>
      <c r="PDK31" s="446"/>
      <c r="PDL31" s="446"/>
      <c r="PDM31" s="446"/>
      <c r="PDN31" s="446"/>
      <c r="PDO31" s="446"/>
      <c r="PDP31" s="446"/>
      <c r="PDQ31" s="446"/>
      <c r="PDR31" s="446"/>
      <c r="PDS31" s="446"/>
      <c r="PDT31" s="446"/>
      <c r="PDU31" s="446"/>
      <c r="PDV31" s="446"/>
      <c r="PDW31" s="446"/>
      <c r="PDX31" s="446"/>
      <c r="PDY31" s="446"/>
      <c r="PDZ31" s="446"/>
      <c r="PEA31" s="446"/>
      <c r="PEB31" s="446"/>
      <c r="PEC31" s="446"/>
      <c r="PED31" s="446"/>
      <c r="PEE31" s="446"/>
      <c r="PEF31" s="446"/>
      <c r="PEG31" s="446"/>
      <c r="PEH31" s="446"/>
      <c r="PEI31" s="446"/>
      <c r="PEJ31" s="446"/>
      <c r="PEK31" s="446"/>
      <c r="PEL31" s="446"/>
      <c r="PEM31" s="446"/>
      <c r="PEN31" s="446"/>
      <c r="PEO31" s="446"/>
      <c r="PEP31" s="446"/>
      <c r="PEQ31" s="446"/>
      <c r="PER31" s="446"/>
      <c r="PES31" s="446"/>
      <c r="PET31" s="446"/>
      <c r="PEU31" s="446"/>
      <c r="PEV31" s="446"/>
      <c r="PEW31" s="446"/>
      <c r="PEX31" s="446"/>
      <c r="PEY31" s="446"/>
      <c r="PEZ31" s="446"/>
      <c r="PFA31" s="446"/>
      <c r="PFB31" s="446"/>
      <c r="PFC31" s="446"/>
      <c r="PFD31" s="446"/>
      <c r="PFE31" s="446"/>
      <c r="PFF31" s="446"/>
      <c r="PFG31" s="446"/>
      <c r="PFH31" s="446"/>
      <c r="PFI31" s="446"/>
      <c r="PFJ31" s="446"/>
      <c r="PFK31" s="446"/>
      <c r="PFL31" s="446"/>
      <c r="PFM31" s="446"/>
      <c r="PFN31" s="446"/>
      <c r="PFO31" s="446"/>
      <c r="PFP31" s="446"/>
      <c r="PFQ31" s="446"/>
      <c r="PFR31" s="446"/>
      <c r="PFS31" s="446"/>
      <c r="PFT31" s="446"/>
      <c r="PFU31" s="446"/>
      <c r="PFV31" s="446"/>
      <c r="PFW31" s="446"/>
      <c r="PFX31" s="446"/>
      <c r="PFY31" s="446"/>
      <c r="PFZ31" s="446"/>
      <c r="PGA31" s="446"/>
      <c r="PGB31" s="446"/>
      <c r="PGC31" s="446"/>
      <c r="PGD31" s="446"/>
      <c r="PGE31" s="446"/>
      <c r="PGF31" s="446"/>
      <c r="PGG31" s="446"/>
      <c r="PGH31" s="446"/>
      <c r="PGI31" s="446"/>
      <c r="PGJ31" s="446"/>
      <c r="PGK31" s="446"/>
      <c r="PGL31" s="446"/>
      <c r="PGM31" s="446"/>
      <c r="PGN31" s="446"/>
      <c r="PGO31" s="446"/>
      <c r="PGP31" s="446"/>
      <c r="PGQ31" s="446"/>
      <c r="PGR31" s="446"/>
      <c r="PGS31" s="446"/>
      <c r="PGT31" s="446"/>
      <c r="PGU31" s="446"/>
      <c r="PGV31" s="446"/>
      <c r="PGW31" s="446"/>
      <c r="PGX31" s="446"/>
      <c r="PGY31" s="446"/>
      <c r="PGZ31" s="446"/>
      <c r="PHA31" s="446"/>
      <c r="PHB31" s="446"/>
      <c r="PHC31" s="446"/>
      <c r="PHD31" s="446"/>
      <c r="PHE31" s="446"/>
      <c r="PHF31" s="446"/>
      <c r="PHG31" s="446"/>
      <c r="PHH31" s="446"/>
      <c r="PHI31" s="446"/>
      <c r="PHJ31" s="446"/>
      <c r="PHK31" s="446"/>
      <c r="PHL31" s="446"/>
      <c r="PHM31" s="446"/>
      <c r="PHN31" s="446"/>
      <c r="PHO31" s="446"/>
      <c r="PHP31" s="446"/>
      <c r="PHQ31" s="446"/>
      <c r="PHR31" s="446"/>
      <c r="PHS31" s="446"/>
      <c r="PHT31" s="446"/>
      <c r="PHU31" s="446"/>
      <c r="PHV31" s="446"/>
      <c r="PHW31" s="446"/>
      <c r="PHX31" s="446"/>
      <c r="PHY31" s="446"/>
      <c r="PHZ31" s="446"/>
      <c r="PIA31" s="446"/>
      <c r="PIB31" s="446"/>
      <c r="PIC31" s="446"/>
      <c r="PID31" s="446"/>
      <c r="PIE31" s="446"/>
      <c r="PIF31" s="446"/>
      <c r="PIG31" s="446"/>
      <c r="PIH31" s="446"/>
      <c r="PII31" s="446"/>
      <c r="PIJ31" s="446"/>
      <c r="PIK31" s="446"/>
      <c r="PIL31" s="446"/>
      <c r="PIM31" s="446"/>
      <c r="PIN31" s="446"/>
      <c r="PIO31" s="446"/>
      <c r="PIP31" s="446"/>
      <c r="PIQ31" s="446"/>
      <c r="PIR31" s="446"/>
      <c r="PIS31" s="446"/>
      <c r="PIT31" s="446"/>
      <c r="PIU31" s="446"/>
      <c r="PIV31" s="446"/>
      <c r="PIW31" s="446"/>
      <c r="PIX31" s="446"/>
      <c r="PIY31" s="446"/>
      <c r="PIZ31" s="446"/>
      <c r="PJA31" s="446"/>
      <c r="PJB31" s="446"/>
      <c r="PJC31" s="446"/>
      <c r="PJD31" s="446"/>
      <c r="PJE31" s="446"/>
      <c r="PJF31" s="446"/>
      <c r="PJG31" s="446"/>
      <c r="PJH31" s="446"/>
      <c r="PJI31" s="446"/>
      <c r="PJJ31" s="446"/>
      <c r="PJK31" s="446"/>
      <c r="PJL31" s="446"/>
      <c r="PJM31" s="446"/>
      <c r="PJN31" s="446"/>
      <c r="PJO31" s="446"/>
      <c r="PJP31" s="446"/>
      <c r="PJQ31" s="446"/>
      <c r="PJR31" s="446"/>
      <c r="PJS31" s="446"/>
      <c r="PJT31" s="446"/>
      <c r="PJU31" s="446"/>
      <c r="PJV31" s="446"/>
      <c r="PJW31" s="446"/>
      <c r="PJX31" s="446"/>
      <c r="PJY31" s="446"/>
      <c r="PJZ31" s="446"/>
      <c r="PKA31" s="446"/>
      <c r="PKB31" s="446"/>
      <c r="PKC31" s="446"/>
      <c r="PKD31" s="446"/>
      <c r="PKE31" s="446"/>
      <c r="PKF31" s="446"/>
      <c r="PKG31" s="446"/>
      <c r="PKH31" s="446"/>
      <c r="PKI31" s="446"/>
      <c r="PKJ31" s="446"/>
      <c r="PKK31" s="446"/>
      <c r="PKL31" s="446"/>
      <c r="PKM31" s="446"/>
      <c r="PKN31" s="446"/>
      <c r="PKO31" s="446"/>
      <c r="PKP31" s="446"/>
      <c r="PKQ31" s="446"/>
      <c r="PKR31" s="446"/>
      <c r="PKS31" s="446"/>
      <c r="PKT31" s="446"/>
      <c r="PKU31" s="446"/>
      <c r="PKV31" s="446"/>
      <c r="PKW31" s="446"/>
      <c r="PKX31" s="446"/>
      <c r="PKY31" s="446"/>
      <c r="PKZ31" s="446"/>
      <c r="PLA31" s="446"/>
      <c r="PLB31" s="446"/>
      <c r="PLC31" s="446"/>
      <c r="PLD31" s="446"/>
      <c r="PLE31" s="446"/>
      <c r="PLF31" s="446"/>
      <c r="PLG31" s="446"/>
      <c r="PLH31" s="446"/>
      <c r="PLI31" s="446"/>
      <c r="PLJ31" s="446"/>
      <c r="PLK31" s="446"/>
      <c r="PLL31" s="446"/>
      <c r="PLM31" s="446"/>
      <c r="PLN31" s="446"/>
      <c r="PLO31" s="446"/>
      <c r="PLP31" s="446"/>
      <c r="PLQ31" s="446"/>
      <c r="PLR31" s="446"/>
      <c r="PLS31" s="446"/>
      <c r="PLT31" s="446"/>
      <c r="PLU31" s="446"/>
      <c r="PLV31" s="446"/>
      <c r="PLW31" s="446"/>
      <c r="PLX31" s="446"/>
      <c r="PLY31" s="446"/>
      <c r="PLZ31" s="446"/>
      <c r="PMA31" s="446"/>
      <c r="PMB31" s="446"/>
      <c r="PMC31" s="446"/>
      <c r="PMD31" s="446"/>
      <c r="PME31" s="446"/>
      <c r="PMF31" s="446"/>
      <c r="PMG31" s="446"/>
      <c r="PMH31" s="446"/>
      <c r="PMI31" s="446"/>
      <c r="PMJ31" s="446"/>
      <c r="PMK31" s="446"/>
      <c r="PML31" s="446"/>
      <c r="PMM31" s="446"/>
      <c r="PMN31" s="446"/>
      <c r="PMO31" s="446"/>
      <c r="PMP31" s="446"/>
      <c r="PMQ31" s="446"/>
      <c r="PMR31" s="446"/>
      <c r="PMS31" s="446"/>
      <c r="PMT31" s="446"/>
      <c r="PMU31" s="446"/>
      <c r="PMV31" s="446"/>
      <c r="PMW31" s="446"/>
      <c r="PMX31" s="446"/>
      <c r="PMY31" s="446"/>
      <c r="PMZ31" s="446"/>
      <c r="PNA31" s="446"/>
      <c r="PNB31" s="446"/>
      <c r="PNC31" s="446"/>
      <c r="PND31" s="446"/>
      <c r="PNE31" s="446"/>
      <c r="PNF31" s="446"/>
      <c r="PNG31" s="446"/>
      <c r="PNH31" s="446"/>
      <c r="PNI31" s="446"/>
      <c r="PNJ31" s="446"/>
      <c r="PNK31" s="446"/>
      <c r="PNL31" s="446"/>
      <c r="PNM31" s="446"/>
      <c r="PNN31" s="446"/>
      <c r="PNO31" s="446"/>
      <c r="PNP31" s="446"/>
      <c r="PNQ31" s="446"/>
      <c r="PNR31" s="446"/>
      <c r="PNS31" s="446"/>
      <c r="PNT31" s="446"/>
      <c r="PNU31" s="446"/>
      <c r="PNV31" s="446"/>
      <c r="PNW31" s="446"/>
      <c r="PNX31" s="446"/>
      <c r="PNY31" s="446"/>
      <c r="PNZ31" s="446"/>
      <c r="POA31" s="446"/>
      <c r="POB31" s="446"/>
      <c r="POC31" s="446"/>
      <c r="POD31" s="446"/>
      <c r="POE31" s="446"/>
      <c r="POF31" s="446"/>
      <c r="POG31" s="446"/>
      <c r="POH31" s="446"/>
      <c r="POI31" s="446"/>
      <c r="POJ31" s="446"/>
      <c r="POK31" s="446"/>
      <c r="POL31" s="446"/>
      <c r="POM31" s="446"/>
      <c r="PON31" s="446"/>
      <c r="POO31" s="446"/>
      <c r="POP31" s="446"/>
      <c r="POQ31" s="446"/>
      <c r="POR31" s="446"/>
      <c r="POS31" s="446"/>
      <c r="POT31" s="446"/>
      <c r="POU31" s="446"/>
      <c r="POV31" s="446"/>
      <c r="POW31" s="446"/>
      <c r="POX31" s="446"/>
      <c r="POY31" s="446"/>
      <c r="POZ31" s="446"/>
      <c r="PPA31" s="446"/>
      <c r="PPB31" s="446"/>
      <c r="PPC31" s="446"/>
      <c r="PPD31" s="446"/>
      <c r="PPE31" s="446"/>
      <c r="PPF31" s="446"/>
      <c r="PPG31" s="446"/>
      <c r="PPH31" s="446"/>
      <c r="PPI31" s="446"/>
      <c r="PPJ31" s="446"/>
      <c r="PPK31" s="446"/>
      <c r="PPL31" s="446"/>
      <c r="PPM31" s="446"/>
      <c r="PPN31" s="446"/>
      <c r="PPO31" s="446"/>
      <c r="PPP31" s="446"/>
      <c r="PPQ31" s="446"/>
      <c r="PPR31" s="446"/>
      <c r="PPS31" s="446"/>
      <c r="PPT31" s="446"/>
      <c r="PPU31" s="446"/>
      <c r="PPV31" s="446"/>
      <c r="PPW31" s="446"/>
      <c r="PPX31" s="446"/>
      <c r="PPY31" s="446"/>
      <c r="PPZ31" s="446"/>
      <c r="PQA31" s="446"/>
      <c r="PQB31" s="446"/>
      <c r="PQC31" s="446"/>
      <c r="PQD31" s="446"/>
      <c r="PQE31" s="446"/>
      <c r="PQF31" s="446"/>
      <c r="PQG31" s="446"/>
      <c r="PQH31" s="446"/>
      <c r="PQI31" s="446"/>
      <c r="PQJ31" s="446"/>
      <c r="PQK31" s="446"/>
      <c r="PQL31" s="446"/>
      <c r="PQM31" s="446"/>
      <c r="PQN31" s="446"/>
      <c r="PQO31" s="446"/>
      <c r="PQP31" s="446"/>
      <c r="PQQ31" s="446"/>
      <c r="PQR31" s="446"/>
      <c r="PQS31" s="446"/>
      <c r="PQT31" s="446"/>
      <c r="PQU31" s="446"/>
      <c r="PQV31" s="446"/>
      <c r="PQW31" s="446"/>
      <c r="PQX31" s="446"/>
      <c r="PQY31" s="446"/>
      <c r="PQZ31" s="446"/>
      <c r="PRA31" s="446"/>
      <c r="PRB31" s="446"/>
      <c r="PRC31" s="446"/>
      <c r="PRD31" s="446"/>
      <c r="PRE31" s="446"/>
      <c r="PRF31" s="446"/>
      <c r="PRG31" s="446"/>
      <c r="PRH31" s="446"/>
      <c r="PRI31" s="446"/>
      <c r="PRJ31" s="446"/>
      <c r="PRK31" s="446"/>
      <c r="PRL31" s="446"/>
      <c r="PRM31" s="446"/>
      <c r="PRN31" s="446"/>
      <c r="PRO31" s="446"/>
      <c r="PRP31" s="446"/>
      <c r="PRQ31" s="446"/>
      <c r="PRR31" s="446"/>
      <c r="PRS31" s="446"/>
      <c r="PRT31" s="446"/>
      <c r="PRU31" s="446"/>
      <c r="PRV31" s="446"/>
      <c r="PRW31" s="446"/>
      <c r="PRX31" s="446"/>
      <c r="PRY31" s="446"/>
      <c r="PRZ31" s="446"/>
      <c r="PSA31" s="446"/>
      <c r="PSB31" s="446"/>
      <c r="PSC31" s="446"/>
      <c r="PSD31" s="446"/>
      <c r="PSE31" s="446"/>
      <c r="PSF31" s="446"/>
      <c r="PSG31" s="446"/>
      <c r="PSH31" s="446"/>
      <c r="PSI31" s="446"/>
      <c r="PSJ31" s="446"/>
      <c r="PSK31" s="446"/>
      <c r="PSL31" s="446"/>
      <c r="PSM31" s="446"/>
      <c r="PSN31" s="446"/>
      <c r="PSO31" s="446"/>
      <c r="PSP31" s="446"/>
      <c r="PSQ31" s="446"/>
      <c r="PSR31" s="446"/>
      <c r="PSS31" s="446"/>
      <c r="PST31" s="446"/>
      <c r="PSU31" s="446"/>
      <c r="PSV31" s="446"/>
      <c r="PSW31" s="446"/>
      <c r="PSX31" s="446"/>
      <c r="PSY31" s="446"/>
      <c r="PSZ31" s="446"/>
      <c r="PTA31" s="446"/>
      <c r="PTB31" s="446"/>
      <c r="PTC31" s="446"/>
      <c r="PTD31" s="446"/>
      <c r="PTE31" s="446"/>
      <c r="PTF31" s="446"/>
      <c r="PTG31" s="446"/>
      <c r="PTH31" s="446"/>
      <c r="PTI31" s="446"/>
      <c r="PTJ31" s="446"/>
      <c r="PTK31" s="446"/>
      <c r="PTL31" s="446"/>
      <c r="PTM31" s="446"/>
      <c r="PTN31" s="446"/>
      <c r="PTO31" s="446"/>
      <c r="PTP31" s="446"/>
      <c r="PTQ31" s="446"/>
      <c r="PTR31" s="446"/>
      <c r="PTS31" s="446"/>
      <c r="PTT31" s="446"/>
      <c r="PTU31" s="446"/>
      <c r="PTV31" s="446"/>
      <c r="PTW31" s="446"/>
      <c r="PTX31" s="446"/>
      <c r="PTY31" s="446"/>
      <c r="PTZ31" s="446"/>
      <c r="PUA31" s="446"/>
      <c r="PUB31" s="446"/>
      <c r="PUC31" s="446"/>
      <c r="PUD31" s="446"/>
      <c r="PUE31" s="446"/>
      <c r="PUF31" s="446"/>
      <c r="PUG31" s="446"/>
      <c r="PUH31" s="446"/>
      <c r="PUI31" s="446"/>
      <c r="PUJ31" s="446"/>
      <c r="PUK31" s="446"/>
      <c r="PUL31" s="446"/>
      <c r="PUM31" s="446"/>
      <c r="PUN31" s="446"/>
      <c r="PUO31" s="446"/>
      <c r="PUP31" s="446"/>
      <c r="PUQ31" s="446"/>
      <c r="PUR31" s="446"/>
      <c r="PUS31" s="446"/>
      <c r="PUT31" s="446"/>
      <c r="PUU31" s="446"/>
      <c r="PUV31" s="446"/>
      <c r="PUW31" s="446"/>
      <c r="PUX31" s="446"/>
      <c r="PUY31" s="446"/>
      <c r="PUZ31" s="446"/>
      <c r="PVA31" s="446"/>
      <c r="PVB31" s="446"/>
      <c r="PVC31" s="446"/>
      <c r="PVD31" s="446"/>
      <c r="PVE31" s="446"/>
      <c r="PVF31" s="446"/>
      <c r="PVG31" s="446"/>
      <c r="PVH31" s="446"/>
      <c r="PVI31" s="446"/>
      <c r="PVJ31" s="446"/>
      <c r="PVK31" s="446"/>
      <c r="PVL31" s="446"/>
      <c r="PVM31" s="446"/>
      <c r="PVN31" s="446"/>
      <c r="PVO31" s="446"/>
      <c r="PVP31" s="446"/>
      <c r="PVQ31" s="446"/>
      <c r="PVR31" s="446"/>
      <c r="PVS31" s="446"/>
      <c r="PVT31" s="446"/>
      <c r="PVU31" s="446"/>
      <c r="PVV31" s="446"/>
      <c r="PVW31" s="446"/>
      <c r="PVX31" s="446"/>
      <c r="PVY31" s="446"/>
      <c r="PVZ31" s="446"/>
      <c r="PWA31" s="446"/>
      <c r="PWB31" s="446"/>
      <c r="PWC31" s="446"/>
      <c r="PWD31" s="446"/>
      <c r="PWE31" s="446"/>
      <c r="PWF31" s="446"/>
      <c r="PWG31" s="446"/>
      <c r="PWH31" s="446"/>
      <c r="PWI31" s="446"/>
      <c r="PWJ31" s="446"/>
      <c r="PWK31" s="446"/>
      <c r="PWL31" s="446"/>
      <c r="PWM31" s="446"/>
      <c r="PWN31" s="446"/>
      <c r="PWO31" s="446"/>
      <c r="PWP31" s="446"/>
      <c r="PWQ31" s="446"/>
      <c r="PWR31" s="446"/>
      <c r="PWS31" s="446"/>
      <c r="PWT31" s="446"/>
      <c r="PWU31" s="446"/>
      <c r="PWV31" s="446"/>
      <c r="PWW31" s="446"/>
      <c r="PWX31" s="446"/>
      <c r="PWY31" s="446"/>
      <c r="PWZ31" s="446"/>
      <c r="PXA31" s="446"/>
      <c r="PXB31" s="446"/>
      <c r="PXC31" s="446"/>
      <c r="PXD31" s="446"/>
      <c r="PXE31" s="446"/>
      <c r="PXF31" s="446"/>
      <c r="PXG31" s="446"/>
      <c r="PXH31" s="446"/>
      <c r="PXI31" s="446"/>
      <c r="PXJ31" s="446"/>
      <c r="PXK31" s="446"/>
      <c r="PXL31" s="446"/>
      <c r="PXM31" s="446"/>
      <c r="PXN31" s="446"/>
      <c r="PXO31" s="446"/>
      <c r="PXP31" s="446"/>
      <c r="PXQ31" s="446"/>
      <c r="PXR31" s="446"/>
      <c r="PXS31" s="446"/>
      <c r="PXT31" s="446"/>
      <c r="PXU31" s="446"/>
      <c r="PXV31" s="446"/>
      <c r="PXW31" s="446"/>
      <c r="PXX31" s="446"/>
      <c r="PXY31" s="446"/>
      <c r="PXZ31" s="446"/>
      <c r="PYA31" s="446"/>
      <c r="PYB31" s="446"/>
      <c r="PYC31" s="446"/>
      <c r="PYD31" s="446"/>
      <c r="PYE31" s="446"/>
      <c r="PYF31" s="446"/>
      <c r="PYG31" s="446"/>
      <c r="PYH31" s="446"/>
      <c r="PYI31" s="446"/>
      <c r="PYJ31" s="446"/>
      <c r="PYK31" s="446"/>
      <c r="PYL31" s="446"/>
      <c r="PYM31" s="446"/>
      <c r="PYN31" s="446"/>
      <c r="PYO31" s="446"/>
      <c r="PYP31" s="446"/>
      <c r="PYQ31" s="446"/>
      <c r="PYR31" s="446"/>
      <c r="PYS31" s="446"/>
      <c r="PYT31" s="446"/>
      <c r="PYU31" s="446"/>
      <c r="PYV31" s="446"/>
      <c r="PYW31" s="446"/>
      <c r="PYX31" s="446"/>
      <c r="PYY31" s="446"/>
      <c r="PYZ31" s="446"/>
      <c r="PZA31" s="446"/>
      <c r="PZB31" s="446"/>
      <c r="PZC31" s="446"/>
      <c r="PZD31" s="446"/>
      <c r="PZE31" s="446"/>
      <c r="PZF31" s="446"/>
      <c r="PZG31" s="446"/>
      <c r="PZH31" s="446"/>
      <c r="PZI31" s="446"/>
      <c r="PZJ31" s="446"/>
      <c r="PZK31" s="446"/>
      <c r="PZL31" s="446"/>
      <c r="PZM31" s="446"/>
      <c r="PZN31" s="446"/>
      <c r="PZO31" s="446"/>
      <c r="PZP31" s="446"/>
      <c r="PZQ31" s="446"/>
      <c r="PZR31" s="446"/>
      <c r="PZS31" s="446"/>
      <c r="PZT31" s="446"/>
      <c r="PZU31" s="446"/>
      <c r="PZV31" s="446"/>
      <c r="PZW31" s="446"/>
      <c r="PZX31" s="446"/>
      <c r="PZY31" s="446"/>
      <c r="PZZ31" s="446"/>
      <c r="QAA31" s="446"/>
      <c r="QAB31" s="446"/>
      <c r="QAC31" s="446"/>
      <c r="QAD31" s="446"/>
      <c r="QAE31" s="446"/>
      <c r="QAF31" s="446"/>
      <c r="QAG31" s="446"/>
      <c r="QAH31" s="446"/>
      <c r="QAI31" s="446"/>
      <c r="QAJ31" s="446"/>
      <c r="QAK31" s="446"/>
      <c r="QAL31" s="446"/>
      <c r="QAM31" s="446"/>
      <c r="QAN31" s="446"/>
      <c r="QAO31" s="446"/>
      <c r="QAP31" s="446"/>
      <c r="QAQ31" s="446"/>
      <c r="QAR31" s="446"/>
      <c r="QAS31" s="446"/>
      <c r="QAT31" s="446"/>
      <c r="QAU31" s="446"/>
      <c r="QAV31" s="446"/>
      <c r="QAW31" s="446"/>
      <c r="QAX31" s="446"/>
      <c r="QAY31" s="446"/>
      <c r="QAZ31" s="446"/>
      <c r="QBA31" s="446"/>
      <c r="QBB31" s="446"/>
      <c r="QBC31" s="446"/>
      <c r="QBD31" s="446"/>
      <c r="QBE31" s="446"/>
      <c r="QBF31" s="446"/>
      <c r="QBG31" s="446"/>
      <c r="QBH31" s="446"/>
      <c r="QBI31" s="446"/>
      <c r="QBJ31" s="446"/>
      <c r="QBK31" s="446"/>
      <c r="QBL31" s="446"/>
      <c r="QBM31" s="446"/>
      <c r="QBN31" s="446"/>
      <c r="QBO31" s="446"/>
      <c r="QBP31" s="446"/>
      <c r="QBQ31" s="446"/>
      <c r="QBR31" s="446"/>
      <c r="QBS31" s="446"/>
      <c r="QBT31" s="446"/>
      <c r="QBU31" s="446"/>
      <c r="QBV31" s="446"/>
      <c r="QBW31" s="446"/>
      <c r="QBX31" s="446"/>
      <c r="QBY31" s="446"/>
      <c r="QBZ31" s="446"/>
      <c r="QCA31" s="446"/>
      <c r="QCB31" s="446"/>
      <c r="QCC31" s="446"/>
      <c r="QCD31" s="446"/>
      <c r="QCE31" s="446"/>
      <c r="QCF31" s="446"/>
      <c r="QCG31" s="446"/>
      <c r="QCH31" s="446"/>
      <c r="QCI31" s="446"/>
      <c r="QCJ31" s="446"/>
      <c r="QCK31" s="446"/>
      <c r="QCL31" s="446"/>
      <c r="QCM31" s="446"/>
      <c r="QCN31" s="446"/>
      <c r="QCO31" s="446"/>
      <c r="QCP31" s="446"/>
      <c r="QCQ31" s="446"/>
      <c r="QCR31" s="446"/>
      <c r="QCS31" s="446"/>
      <c r="QCT31" s="446"/>
      <c r="QCU31" s="446"/>
      <c r="QCV31" s="446"/>
      <c r="QCW31" s="446"/>
      <c r="QCX31" s="446"/>
      <c r="QCY31" s="446"/>
      <c r="QCZ31" s="446"/>
      <c r="QDA31" s="446"/>
      <c r="QDB31" s="446"/>
      <c r="QDC31" s="446"/>
      <c r="QDD31" s="446"/>
      <c r="QDE31" s="446"/>
      <c r="QDF31" s="446"/>
      <c r="QDG31" s="446"/>
      <c r="QDH31" s="446"/>
      <c r="QDI31" s="446"/>
      <c r="QDJ31" s="446"/>
      <c r="QDK31" s="446"/>
      <c r="QDL31" s="446"/>
      <c r="QDM31" s="446"/>
      <c r="QDN31" s="446"/>
      <c r="QDO31" s="446"/>
      <c r="QDP31" s="446"/>
      <c r="QDQ31" s="446"/>
      <c r="QDR31" s="446"/>
      <c r="QDS31" s="446"/>
      <c r="QDT31" s="446"/>
      <c r="QDU31" s="446"/>
      <c r="QDV31" s="446"/>
      <c r="QDW31" s="446"/>
      <c r="QDX31" s="446"/>
      <c r="QDY31" s="446"/>
      <c r="QDZ31" s="446"/>
      <c r="QEA31" s="446"/>
      <c r="QEB31" s="446"/>
      <c r="QEC31" s="446"/>
      <c r="QED31" s="446"/>
      <c r="QEE31" s="446"/>
      <c r="QEF31" s="446"/>
      <c r="QEG31" s="446"/>
      <c r="QEH31" s="446"/>
      <c r="QEI31" s="446"/>
      <c r="QEJ31" s="446"/>
      <c r="QEK31" s="446"/>
      <c r="QEL31" s="446"/>
      <c r="QEM31" s="446"/>
      <c r="QEN31" s="446"/>
      <c r="QEO31" s="446"/>
      <c r="QEP31" s="446"/>
      <c r="QEQ31" s="446"/>
      <c r="QER31" s="446"/>
      <c r="QES31" s="446"/>
      <c r="QET31" s="446"/>
      <c r="QEU31" s="446"/>
      <c r="QEV31" s="446"/>
      <c r="QEW31" s="446"/>
      <c r="QEX31" s="446"/>
      <c r="QEY31" s="446"/>
      <c r="QEZ31" s="446"/>
      <c r="QFA31" s="446"/>
      <c r="QFB31" s="446"/>
      <c r="QFC31" s="446"/>
      <c r="QFD31" s="446"/>
      <c r="QFE31" s="446"/>
      <c r="QFF31" s="446"/>
      <c r="QFG31" s="446"/>
      <c r="QFH31" s="446"/>
      <c r="QFI31" s="446"/>
      <c r="QFJ31" s="446"/>
      <c r="QFK31" s="446"/>
      <c r="QFL31" s="446"/>
      <c r="QFM31" s="446"/>
      <c r="QFN31" s="446"/>
      <c r="QFO31" s="446"/>
      <c r="QFP31" s="446"/>
      <c r="QFQ31" s="446"/>
      <c r="QFR31" s="446"/>
      <c r="QFS31" s="446"/>
      <c r="QFT31" s="446"/>
      <c r="QFU31" s="446"/>
      <c r="QFV31" s="446"/>
      <c r="QFW31" s="446"/>
      <c r="QFX31" s="446"/>
      <c r="QFY31" s="446"/>
      <c r="QFZ31" s="446"/>
      <c r="QGA31" s="446"/>
      <c r="QGB31" s="446"/>
      <c r="QGC31" s="446"/>
      <c r="QGD31" s="446"/>
      <c r="QGE31" s="446"/>
      <c r="QGF31" s="446"/>
      <c r="QGG31" s="446"/>
      <c r="QGH31" s="446"/>
      <c r="QGI31" s="446"/>
      <c r="QGJ31" s="446"/>
      <c r="QGK31" s="446"/>
      <c r="QGL31" s="446"/>
      <c r="QGM31" s="446"/>
      <c r="QGN31" s="446"/>
      <c r="QGO31" s="446"/>
      <c r="QGP31" s="446"/>
      <c r="QGQ31" s="446"/>
      <c r="QGR31" s="446"/>
      <c r="QGS31" s="446"/>
      <c r="QGT31" s="446"/>
      <c r="QGU31" s="446"/>
      <c r="QGV31" s="446"/>
      <c r="QGW31" s="446"/>
      <c r="QGX31" s="446"/>
      <c r="QGY31" s="446"/>
      <c r="QGZ31" s="446"/>
      <c r="QHA31" s="446"/>
      <c r="QHB31" s="446"/>
      <c r="QHC31" s="446"/>
      <c r="QHD31" s="446"/>
      <c r="QHE31" s="446"/>
      <c r="QHF31" s="446"/>
      <c r="QHG31" s="446"/>
      <c r="QHH31" s="446"/>
      <c r="QHI31" s="446"/>
      <c r="QHJ31" s="446"/>
      <c r="QHK31" s="446"/>
      <c r="QHL31" s="446"/>
      <c r="QHM31" s="446"/>
      <c r="QHN31" s="446"/>
      <c r="QHO31" s="446"/>
      <c r="QHP31" s="446"/>
      <c r="QHQ31" s="446"/>
      <c r="QHR31" s="446"/>
      <c r="QHS31" s="446"/>
      <c r="QHT31" s="446"/>
      <c r="QHU31" s="446"/>
      <c r="QHV31" s="446"/>
      <c r="QHW31" s="446"/>
      <c r="QHX31" s="446"/>
      <c r="QHY31" s="446"/>
      <c r="QHZ31" s="446"/>
      <c r="QIA31" s="446"/>
      <c r="QIB31" s="446"/>
      <c r="QIC31" s="446"/>
      <c r="QID31" s="446"/>
      <c r="QIE31" s="446"/>
      <c r="QIF31" s="446"/>
      <c r="QIG31" s="446"/>
      <c r="QIH31" s="446"/>
      <c r="QII31" s="446"/>
      <c r="QIJ31" s="446"/>
      <c r="QIK31" s="446"/>
      <c r="QIL31" s="446"/>
      <c r="QIM31" s="446"/>
      <c r="QIN31" s="446"/>
      <c r="QIO31" s="446"/>
      <c r="QIP31" s="446"/>
      <c r="QIQ31" s="446"/>
      <c r="QIR31" s="446"/>
      <c r="QIS31" s="446"/>
      <c r="QIT31" s="446"/>
      <c r="QIU31" s="446"/>
      <c r="QIV31" s="446"/>
      <c r="QIW31" s="446"/>
      <c r="QIX31" s="446"/>
      <c r="QIY31" s="446"/>
      <c r="QIZ31" s="446"/>
      <c r="QJA31" s="446"/>
      <c r="QJB31" s="446"/>
      <c r="QJC31" s="446"/>
      <c r="QJD31" s="446"/>
      <c r="QJE31" s="446"/>
      <c r="QJF31" s="446"/>
      <c r="QJG31" s="446"/>
      <c r="QJH31" s="446"/>
      <c r="QJI31" s="446"/>
      <c r="QJJ31" s="446"/>
      <c r="QJK31" s="446"/>
      <c r="QJL31" s="446"/>
      <c r="QJM31" s="446"/>
      <c r="QJN31" s="446"/>
      <c r="QJO31" s="446"/>
      <c r="QJP31" s="446"/>
      <c r="QJQ31" s="446"/>
      <c r="QJR31" s="446"/>
      <c r="QJS31" s="446"/>
      <c r="QJT31" s="446"/>
      <c r="QJU31" s="446"/>
      <c r="QJV31" s="446"/>
      <c r="QJW31" s="446"/>
      <c r="QJX31" s="446"/>
      <c r="QJY31" s="446"/>
      <c r="QJZ31" s="446"/>
      <c r="QKA31" s="446"/>
      <c r="QKB31" s="446"/>
      <c r="QKC31" s="446"/>
      <c r="QKD31" s="446"/>
      <c r="QKE31" s="446"/>
      <c r="QKF31" s="446"/>
      <c r="QKG31" s="446"/>
      <c r="QKH31" s="446"/>
      <c r="QKI31" s="446"/>
      <c r="QKJ31" s="446"/>
      <c r="QKK31" s="446"/>
      <c r="QKL31" s="446"/>
      <c r="QKM31" s="446"/>
      <c r="QKN31" s="446"/>
      <c r="QKO31" s="446"/>
      <c r="QKP31" s="446"/>
      <c r="QKQ31" s="446"/>
      <c r="QKR31" s="446"/>
      <c r="QKS31" s="446"/>
      <c r="QKT31" s="446"/>
      <c r="QKU31" s="446"/>
      <c r="QKV31" s="446"/>
      <c r="QKW31" s="446"/>
      <c r="QKX31" s="446"/>
      <c r="QKY31" s="446"/>
      <c r="QKZ31" s="446"/>
      <c r="QLA31" s="446"/>
      <c r="QLB31" s="446"/>
      <c r="QLC31" s="446"/>
      <c r="QLD31" s="446"/>
      <c r="QLE31" s="446"/>
      <c r="QLF31" s="446"/>
      <c r="QLG31" s="446"/>
      <c r="QLH31" s="446"/>
      <c r="QLI31" s="446"/>
      <c r="QLJ31" s="446"/>
      <c r="QLK31" s="446"/>
      <c r="QLL31" s="446"/>
      <c r="QLM31" s="446"/>
      <c r="QLN31" s="446"/>
      <c r="QLO31" s="446"/>
      <c r="QLP31" s="446"/>
      <c r="QLQ31" s="446"/>
      <c r="QLR31" s="446"/>
      <c r="QLS31" s="446"/>
      <c r="QLT31" s="446"/>
      <c r="QLU31" s="446"/>
      <c r="QLV31" s="446"/>
      <c r="QLW31" s="446"/>
      <c r="QLX31" s="446"/>
      <c r="QLY31" s="446"/>
      <c r="QLZ31" s="446"/>
      <c r="QMA31" s="446"/>
      <c r="QMB31" s="446"/>
      <c r="QMC31" s="446"/>
      <c r="QMD31" s="446"/>
      <c r="QME31" s="446"/>
      <c r="QMF31" s="446"/>
      <c r="QMG31" s="446"/>
      <c r="QMH31" s="446"/>
      <c r="QMI31" s="446"/>
      <c r="QMJ31" s="446"/>
      <c r="QMK31" s="446"/>
      <c r="QML31" s="446"/>
      <c r="QMM31" s="446"/>
      <c r="QMN31" s="446"/>
      <c r="QMO31" s="446"/>
      <c r="QMP31" s="446"/>
      <c r="QMQ31" s="446"/>
      <c r="QMR31" s="446"/>
      <c r="QMS31" s="446"/>
      <c r="QMT31" s="446"/>
      <c r="QMU31" s="446"/>
      <c r="QMV31" s="446"/>
      <c r="QMW31" s="446"/>
      <c r="QMX31" s="446"/>
      <c r="QMY31" s="446"/>
      <c r="QMZ31" s="446"/>
      <c r="QNA31" s="446"/>
      <c r="QNB31" s="446"/>
      <c r="QNC31" s="446"/>
      <c r="QND31" s="446"/>
      <c r="QNE31" s="446"/>
      <c r="QNF31" s="446"/>
      <c r="QNG31" s="446"/>
      <c r="QNH31" s="446"/>
      <c r="QNI31" s="446"/>
      <c r="QNJ31" s="446"/>
      <c r="QNK31" s="446"/>
      <c r="QNL31" s="446"/>
      <c r="QNM31" s="446"/>
      <c r="QNN31" s="446"/>
      <c r="QNO31" s="446"/>
      <c r="QNP31" s="446"/>
      <c r="QNQ31" s="446"/>
      <c r="QNR31" s="446"/>
      <c r="QNS31" s="446"/>
      <c r="QNT31" s="446"/>
      <c r="QNU31" s="446"/>
      <c r="QNV31" s="446"/>
      <c r="QNW31" s="446"/>
      <c r="QNX31" s="446"/>
      <c r="QNY31" s="446"/>
      <c r="QNZ31" s="446"/>
      <c r="QOA31" s="446"/>
      <c r="QOB31" s="446"/>
      <c r="QOC31" s="446"/>
      <c r="QOD31" s="446"/>
      <c r="QOE31" s="446"/>
      <c r="QOF31" s="446"/>
      <c r="QOG31" s="446"/>
      <c r="QOH31" s="446"/>
      <c r="QOI31" s="446"/>
      <c r="QOJ31" s="446"/>
      <c r="QOK31" s="446"/>
      <c r="QOL31" s="446"/>
      <c r="QOM31" s="446"/>
      <c r="QON31" s="446"/>
      <c r="QOO31" s="446"/>
      <c r="QOP31" s="446"/>
      <c r="QOQ31" s="446"/>
      <c r="QOR31" s="446"/>
      <c r="QOS31" s="446"/>
      <c r="QOT31" s="446"/>
      <c r="QOU31" s="446"/>
      <c r="QOV31" s="446"/>
      <c r="QOW31" s="446"/>
      <c r="QOX31" s="446"/>
      <c r="QOY31" s="446"/>
      <c r="QOZ31" s="446"/>
      <c r="QPA31" s="446"/>
      <c r="QPB31" s="446"/>
      <c r="QPC31" s="446"/>
      <c r="QPD31" s="446"/>
      <c r="QPE31" s="446"/>
      <c r="QPF31" s="446"/>
      <c r="QPG31" s="446"/>
      <c r="QPH31" s="446"/>
      <c r="QPI31" s="446"/>
      <c r="QPJ31" s="446"/>
      <c r="QPK31" s="446"/>
      <c r="QPL31" s="446"/>
      <c r="QPM31" s="446"/>
      <c r="QPN31" s="446"/>
      <c r="QPO31" s="446"/>
      <c r="QPP31" s="446"/>
      <c r="QPQ31" s="446"/>
      <c r="QPR31" s="446"/>
      <c r="QPS31" s="446"/>
      <c r="QPT31" s="446"/>
      <c r="QPU31" s="446"/>
      <c r="QPV31" s="446"/>
      <c r="QPW31" s="446"/>
      <c r="QPX31" s="446"/>
      <c r="QPY31" s="446"/>
      <c r="QPZ31" s="446"/>
      <c r="QQA31" s="446"/>
      <c r="QQB31" s="446"/>
      <c r="QQC31" s="446"/>
      <c r="QQD31" s="446"/>
      <c r="QQE31" s="446"/>
      <c r="QQF31" s="446"/>
      <c r="QQG31" s="446"/>
      <c r="QQH31" s="446"/>
      <c r="QQI31" s="446"/>
      <c r="QQJ31" s="446"/>
      <c r="QQK31" s="446"/>
      <c r="QQL31" s="446"/>
      <c r="QQM31" s="446"/>
      <c r="QQN31" s="446"/>
      <c r="QQO31" s="446"/>
      <c r="QQP31" s="446"/>
      <c r="QQQ31" s="446"/>
      <c r="QQR31" s="446"/>
      <c r="QQS31" s="446"/>
      <c r="QQT31" s="446"/>
      <c r="QQU31" s="446"/>
      <c r="QQV31" s="446"/>
      <c r="QQW31" s="446"/>
      <c r="QQX31" s="446"/>
      <c r="QQY31" s="446"/>
      <c r="QQZ31" s="446"/>
      <c r="QRA31" s="446"/>
      <c r="QRB31" s="446"/>
      <c r="QRC31" s="446"/>
      <c r="QRD31" s="446"/>
      <c r="QRE31" s="446"/>
      <c r="QRF31" s="446"/>
      <c r="QRG31" s="446"/>
      <c r="QRH31" s="446"/>
      <c r="QRI31" s="446"/>
      <c r="QRJ31" s="446"/>
      <c r="QRK31" s="446"/>
      <c r="QRL31" s="446"/>
      <c r="QRM31" s="446"/>
      <c r="QRN31" s="446"/>
      <c r="QRO31" s="446"/>
      <c r="QRP31" s="446"/>
      <c r="QRQ31" s="446"/>
      <c r="QRR31" s="446"/>
      <c r="QRS31" s="446"/>
      <c r="QRT31" s="446"/>
      <c r="QRU31" s="446"/>
      <c r="QRV31" s="446"/>
      <c r="QRW31" s="446"/>
      <c r="QRX31" s="446"/>
      <c r="QRY31" s="446"/>
      <c r="QRZ31" s="446"/>
      <c r="QSA31" s="446"/>
      <c r="QSB31" s="446"/>
      <c r="QSC31" s="446"/>
      <c r="QSD31" s="446"/>
      <c r="QSE31" s="446"/>
      <c r="QSF31" s="446"/>
      <c r="QSG31" s="446"/>
      <c r="QSH31" s="446"/>
      <c r="QSI31" s="446"/>
      <c r="QSJ31" s="446"/>
      <c r="QSK31" s="446"/>
      <c r="QSL31" s="446"/>
      <c r="QSM31" s="446"/>
      <c r="QSN31" s="446"/>
      <c r="QSO31" s="446"/>
      <c r="QSP31" s="446"/>
      <c r="QSQ31" s="446"/>
      <c r="QSR31" s="446"/>
      <c r="QSS31" s="446"/>
      <c r="QST31" s="446"/>
      <c r="QSU31" s="446"/>
      <c r="QSV31" s="446"/>
      <c r="QSW31" s="446"/>
      <c r="QSX31" s="446"/>
      <c r="QSY31" s="446"/>
      <c r="QSZ31" s="446"/>
      <c r="QTA31" s="446"/>
      <c r="QTB31" s="446"/>
      <c r="QTC31" s="446"/>
      <c r="QTD31" s="446"/>
      <c r="QTE31" s="446"/>
      <c r="QTF31" s="446"/>
      <c r="QTG31" s="446"/>
      <c r="QTH31" s="446"/>
      <c r="QTI31" s="446"/>
      <c r="QTJ31" s="446"/>
      <c r="QTK31" s="446"/>
      <c r="QTL31" s="446"/>
      <c r="QTM31" s="446"/>
      <c r="QTN31" s="446"/>
      <c r="QTO31" s="446"/>
      <c r="QTP31" s="446"/>
      <c r="QTQ31" s="446"/>
      <c r="QTR31" s="446"/>
      <c r="QTS31" s="446"/>
      <c r="QTT31" s="446"/>
      <c r="QTU31" s="446"/>
      <c r="QTV31" s="446"/>
      <c r="QTW31" s="446"/>
      <c r="QTX31" s="446"/>
      <c r="QTY31" s="446"/>
      <c r="QTZ31" s="446"/>
      <c r="QUA31" s="446"/>
      <c r="QUB31" s="446"/>
      <c r="QUC31" s="446"/>
      <c r="QUD31" s="446"/>
      <c r="QUE31" s="446"/>
      <c r="QUF31" s="446"/>
      <c r="QUG31" s="446"/>
      <c r="QUH31" s="446"/>
      <c r="QUI31" s="446"/>
      <c r="QUJ31" s="446"/>
      <c r="QUK31" s="446"/>
      <c r="QUL31" s="446"/>
      <c r="QUM31" s="446"/>
      <c r="QUN31" s="446"/>
      <c r="QUO31" s="446"/>
      <c r="QUP31" s="446"/>
      <c r="QUQ31" s="446"/>
      <c r="QUR31" s="446"/>
      <c r="QUS31" s="446"/>
      <c r="QUT31" s="446"/>
      <c r="QUU31" s="446"/>
      <c r="QUV31" s="446"/>
      <c r="QUW31" s="446"/>
      <c r="QUX31" s="446"/>
      <c r="QUY31" s="446"/>
      <c r="QUZ31" s="446"/>
      <c r="QVA31" s="446"/>
      <c r="QVB31" s="446"/>
      <c r="QVC31" s="446"/>
      <c r="QVD31" s="446"/>
      <c r="QVE31" s="446"/>
      <c r="QVF31" s="446"/>
      <c r="QVG31" s="446"/>
      <c r="QVH31" s="446"/>
      <c r="QVI31" s="446"/>
      <c r="QVJ31" s="446"/>
      <c r="QVK31" s="446"/>
      <c r="QVL31" s="446"/>
      <c r="QVM31" s="446"/>
      <c r="QVN31" s="446"/>
      <c r="QVO31" s="446"/>
      <c r="QVP31" s="446"/>
      <c r="QVQ31" s="446"/>
      <c r="QVR31" s="446"/>
      <c r="QVS31" s="446"/>
      <c r="QVT31" s="446"/>
      <c r="QVU31" s="446"/>
      <c r="QVV31" s="446"/>
      <c r="QVW31" s="446"/>
      <c r="QVX31" s="446"/>
      <c r="QVY31" s="446"/>
      <c r="QVZ31" s="446"/>
      <c r="QWA31" s="446"/>
      <c r="QWB31" s="446"/>
      <c r="QWC31" s="446"/>
      <c r="QWD31" s="446"/>
      <c r="QWE31" s="446"/>
      <c r="QWF31" s="446"/>
      <c r="QWG31" s="446"/>
      <c r="QWH31" s="446"/>
      <c r="QWI31" s="446"/>
      <c r="QWJ31" s="446"/>
      <c r="QWK31" s="446"/>
      <c r="QWL31" s="446"/>
      <c r="QWM31" s="446"/>
      <c r="QWN31" s="446"/>
      <c r="QWO31" s="446"/>
      <c r="QWP31" s="446"/>
      <c r="QWQ31" s="446"/>
      <c r="QWR31" s="446"/>
      <c r="QWS31" s="446"/>
      <c r="QWT31" s="446"/>
      <c r="QWU31" s="446"/>
      <c r="QWV31" s="446"/>
      <c r="QWW31" s="446"/>
      <c r="QWX31" s="446"/>
      <c r="QWY31" s="446"/>
      <c r="QWZ31" s="446"/>
      <c r="QXA31" s="446"/>
      <c r="QXB31" s="446"/>
      <c r="QXC31" s="446"/>
      <c r="QXD31" s="446"/>
      <c r="QXE31" s="446"/>
      <c r="QXF31" s="446"/>
      <c r="QXG31" s="446"/>
      <c r="QXH31" s="446"/>
      <c r="QXI31" s="446"/>
      <c r="QXJ31" s="446"/>
      <c r="QXK31" s="446"/>
      <c r="QXL31" s="446"/>
      <c r="QXM31" s="446"/>
      <c r="QXN31" s="446"/>
      <c r="QXO31" s="446"/>
      <c r="QXP31" s="446"/>
      <c r="QXQ31" s="446"/>
      <c r="QXR31" s="446"/>
      <c r="QXS31" s="446"/>
      <c r="QXT31" s="446"/>
      <c r="QXU31" s="446"/>
      <c r="QXV31" s="446"/>
      <c r="QXW31" s="446"/>
      <c r="QXX31" s="446"/>
      <c r="QXY31" s="446"/>
      <c r="QXZ31" s="446"/>
      <c r="QYA31" s="446"/>
      <c r="QYB31" s="446"/>
      <c r="QYC31" s="446"/>
      <c r="QYD31" s="446"/>
      <c r="QYE31" s="446"/>
      <c r="QYF31" s="446"/>
      <c r="QYG31" s="446"/>
      <c r="QYH31" s="446"/>
      <c r="QYI31" s="446"/>
      <c r="QYJ31" s="446"/>
      <c r="QYK31" s="446"/>
      <c r="QYL31" s="446"/>
      <c r="QYM31" s="446"/>
      <c r="QYN31" s="446"/>
      <c r="QYO31" s="446"/>
      <c r="QYP31" s="446"/>
      <c r="QYQ31" s="446"/>
      <c r="QYR31" s="446"/>
      <c r="QYS31" s="446"/>
      <c r="QYT31" s="446"/>
      <c r="QYU31" s="446"/>
      <c r="QYV31" s="446"/>
      <c r="QYW31" s="446"/>
      <c r="QYX31" s="446"/>
      <c r="QYY31" s="446"/>
      <c r="QYZ31" s="446"/>
      <c r="QZA31" s="446"/>
      <c r="QZB31" s="446"/>
      <c r="QZC31" s="446"/>
      <c r="QZD31" s="446"/>
      <c r="QZE31" s="446"/>
      <c r="QZF31" s="446"/>
      <c r="QZG31" s="446"/>
      <c r="QZH31" s="446"/>
      <c r="QZI31" s="446"/>
      <c r="QZJ31" s="446"/>
      <c r="QZK31" s="446"/>
      <c r="QZL31" s="446"/>
      <c r="QZM31" s="446"/>
      <c r="QZN31" s="446"/>
      <c r="QZO31" s="446"/>
      <c r="QZP31" s="446"/>
      <c r="QZQ31" s="446"/>
      <c r="QZR31" s="446"/>
      <c r="QZS31" s="446"/>
      <c r="QZT31" s="446"/>
      <c r="QZU31" s="446"/>
      <c r="QZV31" s="446"/>
      <c r="QZW31" s="446"/>
      <c r="QZX31" s="446"/>
      <c r="QZY31" s="446"/>
      <c r="QZZ31" s="446"/>
      <c r="RAA31" s="446"/>
      <c r="RAB31" s="446"/>
      <c r="RAC31" s="446"/>
      <c r="RAD31" s="446"/>
      <c r="RAE31" s="446"/>
      <c r="RAF31" s="446"/>
      <c r="RAG31" s="446"/>
      <c r="RAH31" s="446"/>
      <c r="RAI31" s="446"/>
      <c r="RAJ31" s="446"/>
      <c r="RAK31" s="446"/>
      <c r="RAL31" s="446"/>
      <c r="RAM31" s="446"/>
      <c r="RAN31" s="446"/>
      <c r="RAO31" s="446"/>
      <c r="RAP31" s="446"/>
      <c r="RAQ31" s="446"/>
      <c r="RAR31" s="446"/>
      <c r="RAS31" s="446"/>
      <c r="RAT31" s="446"/>
      <c r="RAU31" s="446"/>
      <c r="RAV31" s="446"/>
      <c r="RAW31" s="446"/>
      <c r="RAX31" s="446"/>
      <c r="RAY31" s="446"/>
      <c r="RAZ31" s="446"/>
      <c r="RBA31" s="446"/>
      <c r="RBB31" s="446"/>
      <c r="RBC31" s="446"/>
      <c r="RBD31" s="446"/>
      <c r="RBE31" s="446"/>
      <c r="RBF31" s="446"/>
      <c r="RBG31" s="446"/>
      <c r="RBH31" s="446"/>
      <c r="RBI31" s="446"/>
      <c r="RBJ31" s="446"/>
      <c r="RBK31" s="446"/>
      <c r="RBL31" s="446"/>
      <c r="RBM31" s="446"/>
      <c r="RBN31" s="446"/>
      <c r="RBO31" s="446"/>
      <c r="RBP31" s="446"/>
      <c r="RBQ31" s="446"/>
      <c r="RBR31" s="446"/>
      <c r="RBS31" s="446"/>
      <c r="RBT31" s="446"/>
      <c r="RBU31" s="446"/>
      <c r="RBV31" s="446"/>
      <c r="RBW31" s="446"/>
      <c r="RBX31" s="446"/>
      <c r="RBY31" s="446"/>
      <c r="RBZ31" s="446"/>
      <c r="RCA31" s="446"/>
      <c r="RCB31" s="446"/>
      <c r="RCC31" s="446"/>
      <c r="RCD31" s="446"/>
      <c r="RCE31" s="446"/>
      <c r="RCF31" s="446"/>
      <c r="RCG31" s="446"/>
      <c r="RCH31" s="446"/>
      <c r="RCI31" s="446"/>
      <c r="RCJ31" s="446"/>
      <c r="RCK31" s="446"/>
      <c r="RCL31" s="446"/>
      <c r="RCM31" s="446"/>
      <c r="RCN31" s="446"/>
      <c r="RCO31" s="446"/>
      <c r="RCP31" s="446"/>
      <c r="RCQ31" s="446"/>
      <c r="RCR31" s="446"/>
      <c r="RCS31" s="446"/>
      <c r="RCT31" s="446"/>
      <c r="RCU31" s="446"/>
      <c r="RCV31" s="446"/>
      <c r="RCW31" s="446"/>
      <c r="RCX31" s="446"/>
      <c r="RCY31" s="446"/>
      <c r="RCZ31" s="446"/>
      <c r="RDA31" s="446"/>
      <c r="RDB31" s="446"/>
      <c r="RDC31" s="446"/>
      <c r="RDD31" s="446"/>
      <c r="RDE31" s="446"/>
      <c r="RDF31" s="446"/>
      <c r="RDG31" s="446"/>
      <c r="RDH31" s="446"/>
      <c r="RDI31" s="446"/>
      <c r="RDJ31" s="446"/>
      <c r="RDK31" s="446"/>
      <c r="RDL31" s="446"/>
      <c r="RDM31" s="446"/>
      <c r="RDN31" s="446"/>
      <c r="RDO31" s="446"/>
      <c r="RDP31" s="446"/>
      <c r="RDQ31" s="446"/>
      <c r="RDR31" s="446"/>
      <c r="RDS31" s="446"/>
      <c r="RDT31" s="446"/>
      <c r="RDU31" s="446"/>
      <c r="RDV31" s="446"/>
      <c r="RDW31" s="446"/>
      <c r="RDX31" s="446"/>
      <c r="RDY31" s="446"/>
      <c r="RDZ31" s="446"/>
      <c r="REA31" s="446"/>
      <c r="REB31" s="446"/>
      <c r="REC31" s="446"/>
      <c r="RED31" s="446"/>
      <c r="REE31" s="446"/>
      <c r="REF31" s="446"/>
      <c r="REG31" s="446"/>
      <c r="REH31" s="446"/>
      <c r="REI31" s="446"/>
      <c r="REJ31" s="446"/>
      <c r="REK31" s="446"/>
      <c r="REL31" s="446"/>
      <c r="REM31" s="446"/>
      <c r="REN31" s="446"/>
      <c r="REO31" s="446"/>
      <c r="REP31" s="446"/>
      <c r="REQ31" s="446"/>
      <c r="RER31" s="446"/>
      <c r="RES31" s="446"/>
      <c r="RET31" s="446"/>
      <c r="REU31" s="446"/>
      <c r="REV31" s="446"/>
      <c r="REW31" s="446"/>
      <c r="REX31" s="446"/>
      <c r="REY31" s="446"/>
      <c r="REZ31" s="446"/>
      <c r="RFA31" s="446"/>
      <c r="RFB31" s="446"/>
      <c r="RFC31" s="446"/>
      <c r="RFD31" s="446"/>
      <c r="RFE31" s="446"/>
      <c r="RFF31" s="446"/>
      <c r="RFG31" s="446"/>
      <c r="RFH31" s="446"/>
      <c r="RFI31" s="446"/>
      <c r="RFJ31" s="446"/>
      <c r="RFK31" s="446"/>
      <c r="RFL31" s="446"/>
      <c r="RFM31" s="446"/>
      <c r="RFN31" s="446"/>
      <c r="RFO31" s="446"/>
      <c r="RFP31" s="446"/>
      <c r="RFQ31" s="446"/>
      <c r="RFR31" s="446"/>
      <c r="RFS31" s="446"/>
      <c r="RFT31" s="446"/>
      <c r="RFU31" s="446"/>
      <c r="RFV31" s="446"/>
      <c r="RFW31" s="446"/>
      <c r="RFX31" s="446"/>
      <c r="RFY31" s="446"/>
      <c r="RFZ31" s="446"/>
      <c r="RGA31" s="446"/>
      <c r="RGB31" s="446"/>
      <c r="RGC31" s="446"/>
      <c r="RGD31" s="446"/>
      <c r="RGE31" s="446"/>
      <c r="RGF31" s="446"/>
      <c r="RGG31" s="446"/>
      <c r="RGH31" s="446"/>
      <c r="RGI31" s="446"/>
      <c r="RGJ31" s="446"/>
      <c r="RGK31" s="446"/>
      <c r="RGL31" s="446"/>
      <c r="RGM31" s="446"/>
      <c r="RGN31" s="446"/>
      <c r="RGO31" s="446"/>
      <c r="RGP31" s="446"/>
      <c r="RGQ31" s="446"/>
      <c r="RGR31" s="446"/>
      <c r="RGS31" s="446"/>
      <c r="RGT31" s="446"/>
      <c r="RGU31" s="446"/>
      <c r="RGV31" s="446"/>
      <c r="RGW31" s="446"/>
      <c r="RGX31" s="446"/>
      <c r="RGY31" s="446"/>
      <c r="RGZ31" s="446"/>
      <c r="RHA31" s="446"/>
      <c r="RHB31" s="446"/>
      <c r="RHC31" s="446"/>
      <c r="RHD31" s="446"/>
      <c r="RHE31" s="446"/>
      <c r="RHF31" s="446"/>
      <c r="RHG31" s="446"/>
      <c r="RHH31" s="446"/>
      <c r="RHI31" s="446"/>
      <c r="RHJ31" s="446"/>
      <c r="RHK31" s="446"/>
      <c r="RHL31" s="446"/>
      <c r="RHM31" s="446"/>
      <c r="RHN31" s="446"/>
      <c r="RHO31" s="446"/>
      <c r="RHP31" s="446"/>
      <c r="RHQ31" s="446"/>
      <c r="RHR31" s="446"/>
      <c r="RHS31" s="446"/>
      <c r="RHT31" s="446"/>
      <c r="RHU31" s="446"/>
      <c r="RHV31" s="446"/>
      <c r="RHW31" s="446"/>
      <c r="RHX31" s="446"/>
      <c r="RHY31" s="446"/>
      <c r="RHZ31" s="446"/>
      <c r="RIA31" s="446"/>
      <c r="RIB31" s="446"/>
      <c r="RIC31" s="446"/>
      <c r="RID31" s="446"/>
      <c r="RIE31" s="446"/>
      <c r="RIF31" s="446"/>
      <c r="RIG31" s="446"/>
      <c r="RIH31" s="446"/>
      <c r="RII31" s="446"/>
      <c r="RIJ31" s="446"/>
      <c r="RIK31" s="446"/>
      <c r="RIL31" s="446"/>
      <c r="RIM31" s="446"/>
      <c r="RIN31" s="446"/>
      <c r="RIO31" s="446"/>
      <c r="RIP31" s="446"/>
      <c r="RIQ31" s="446"/>
      <c r="RIR31" s="446"/>
      <c r="RIS31" s="446"/>
      <c r="RIT31" s="446"/>
      <c r="RIU31" s="446"/>
      <c r="RIV31" s="446"/>
      <c r="RIW31" s="446"/>
      <c r="RIX31" s="446"/>
      <c r="RIY31" s="446"/>
      <c r="RIZ31" s="446"/>
      <c r="RJA31" s="446"/>
      <c r="RJB31" s="446"/>
      <c r="RJC31" s="446"/>
      <c r="RJD31" s="446"/>
      <c r="RJE31" s="446"/>
      <c r="RJF31" s="446"/>
      <c r="RJG31" s="446"/>
      <c r="RJH31" s="446"/>
      <c r="RJI31" s="446"/>
      <c r="RJJ31" s="446"/>
      <c r="RJK31" s="446"/>
      <c r="RJL31" s="446"/>
      <c r="RJM31" s="446"/>
      <c r="RJN31" s="446"/>
      <c r="RJO31" s="446"/>
      <c r="RJP31" s="446"/>
      <c r="RJQ31" s="446"/>
      <c r="RJR31" s="446"/>
      <c r="RJS31" s="446"/>
      <c r="RJT31" s="446"/>
      <c r="RJU31" s="446"/>
      <c r="RJV31" s="446"/>
      <c r="RJW31" s="446"/>
      <c r="RJX31" s="446"/>
      <c r="RJY31" s="446"/>
      <c r="RJZ31" s="446"/>
      <c r="RKA31" s="446"/>
      <c r="RKB31" s="446"/>
      <c r="RKC31" s="446"/>
      <c r="RKD31" s="446"/>
      <c r="RKE31" s="446"/>
      <c r="RKF31" s="446"/>
      <c r="RKG31" s="446"/>
      <c r="RKH31" s="446"/>
      <c r="RKI31" s="446"/>
      <c r="RKJ31" s="446"/>
      <c r="RKK31" s="446"/>
      <c r="RKL31" s="446"/>
      <c r="RKM31" s="446"/>
      <c r="RKN31" s="446"/>
      <c r="RKO31" s="446"/>
      <c r="RKP31" s="446"/>
      <c r="RKQ31" s="446"/>
      <c r="RKR31" s="446"/>
      <c r="RKS31" s="446"/>
      <c r="RKT31" s="446"/>
      <c r="RKU31" s="446"/>
      <c r="RKV31" s="446"/>
      <c r="RKW31" s="446"/>
      <c r="RKX31" s="446"/>
      <c r="RKY31" s="446"/>
      <c r="RKZ31" s="446"/>
      <c r="RLA31" s="446"/>
      <c r="RLB31" s="446"/>
      <c r="RLC31" s="446"/>
      <c r="RLD31" s="446"/>
      <c r="RLE31" s="446"/>
      <c r="RLF31" s="446"/>
      <c r="RLG31" s="446"/>
      <c r="RLH31" s="446"/>
      <c r="RLI31" s="446"/>
      <c r="RLJ31" s="446"/>
      <c r="RLK31" s="446"/>
      <c r="RLL31" s="446"/>
      <c r="RLM31" s="446"/>
      <c r="RLN31" s="446"/>
      <c r="RLO31" s="446"/>
      <c r="RLP31" s="446"/>
      <c r="RLQ31" s="446"/>
      <c r="RLR31" s="446"/>
      <c r="RLS31" s="446"/>
      <c r="RLT31" s="446"/>
      <c r="RLU31" s="446"/>
      <c r="RLV31" s="446"/>
      <c r="RLW31" s="446"/>
      <c r="RLX31" s="446"/>
      <c r="RLY31" s="446"/>
      <c r="RLZ31" s="446"/>
      <c r="RMA31" s="446"/>
      <c r="RMB31" s="446"/>
      <c r="RMC31" s="446"/>
      <c r="RMD31" s="446"/>
      <c r="RME31" s="446"/>
      <c r="RMF31" s="446"/>
      <c r="RMG31" s="446"/>
      <c r="RMH31" s="446"/>
      <c r="RMI31" s="446"/>
      <c r="RMJ31" s="446"/>
      <c r="RMK31" s="446"/>
      <c r="RML31" s="446"/>
      <c r="RMM31" s="446"/>
      <c r="RMN31" s="446"/>
      <c r="RMO31" s="446"/>
      <c r="RMP31" s="446"/>
      <c r="RMQ31" s="446"/>
      <c r="RMR31" s="446"/>
      <c r="RMS31" s="446"/>
      <c r="RMT31" s="446"/>
      <c r="RMU31" s="446"/>
      <c r="RMV31" s="446"/>
      <c r="RMW31" s="446"/>
      <c r="RMX31" s="446"/>
      <c r="RMY31" s="446"/>
      <c r="RMZ31" s="446"/>
      <c r="RNA31" s="446"/>
      <c r="RNB31" s="446"/>
      <c r="RNC31" s="446"/>
      <c r="RND31" s="446"/>
      <c r="RNE31" s="446"/>
      <c r="RNF31" s="446"/>
      <c r="RNG31" s="446"/>
      <c r="RNH31" s="446"/>
      <c r="RNI31" s="446"/>
      <c r="RNJ31" s="446"/>
      <c r="RNK31" s="446"/>
      <c r="RNL31" s="446"/>
      <c r="RNM31" s="446"/>
      <c r="RNN31" s="446"/>
      <c r="RNO31" s="446"/>
      <c r="RNP31" s="446"/>
      <c r="RNQ31" s="446"/>
      <c r="RNR31" s="446"/>
      <c r="RNS31" s="446"/>
      <c r="RNT31" s="446"/>
      <c r="RNU31" s="446"/>
      <c r="RNV31" s="446"/>
      <c r="RNW31" s="446"/>
      <c r="RNX31" s="446"/>
      <c r="RNY31" s="446"/>
      <c r="RNZ31" s="446"/>
      <c r="ROA31" s="446"/>
      <c r="ROB31" s="446"/>
      <c r="ROC31" s="446"/>
      <c r="ROD31" s="446"/>
      <c r="ROE31" s="446"/>
      <c r="ROF31" s="446"/>
      <c r="ROG31" s="446"/>
      <c r="ROH31" s="446"/>
      <c r="ROI31" s="446"/>
      <c r="ROJ31" s="446"/>
      <c r="ROK31" s="446"/>
      <c r="ROL31" s="446"/>
      <c r="ROM31" s="446"/>
      <c r="RON31" s="446"/>
      <c r="ROO31" s="446"/>
      <c r="ROP31" s="446"/>
      <c r="ROQ31" s="446"/>
      <c r="ROR31" s="446"/>
      <c r="ROS31" s="446"/>
      <c r="ROT31" s="446"/>
      <c r="ROU31" s="446"/>
      <c r="ROV31" s="446"/>
      <c r="ROW31" s="446"/>
      <c r="ROX31" s="446"/>
      <c r="ROY31" s="446"/>
      <c r="ROZ31" s="446"/>
      <c r="RPA31" s="446"/>
      <c r="RPB31" s="446"/>
      <c r="RPC31" s="446"/>
      <c r="RPD31" s="446"/>
      <c r="RPE31" s="446"/>
      <c r="RPF31" s="446"/>
      <c r="RPG31" s="446"/>
      <c r="RPH31" s="446"/>
      <c r="RPI31" s="446"/>
      <c r="RPJ31" s="446"/>
      <c r="RPK31" s="446"/>
      <c r="RPL31" s="446"/>
      <c r="RPM31" s="446"/>
      <c r="RPN31" s="446"/>
      <c r="RPO31" s="446"/>
      <c r="RPP31" s="446"/>
      <c r="RPQ31" s="446"/>
      <c r="RPR31" s="446"/>
      <c r="RPS31" s="446"/>
      <c r="RPT31" s="446"/>
      <c r="RPU31" s="446"/>
      <c r="RPV31" s="446"/>
      <c r="RPW31" s="446"/>
      <c r="RPX31" s="446"/>
      <c r="RPY31" s="446"/>
      <c r="RPZ31" s="446"/>
      <c r="RQA31" s="446"/>
      <c r="RQB31" s="446"/>
      <c r="RQC31" s="446"/>
      <c r="RQD31" s="446"/>
      <c r="RQE31" s="446"/>
      <c r="RQF31" s="446"/>
      <c r="RQG31" s="446"/>
      <c r="RQH31" s="446"/>
      <c r="RQI31" s="446"/>
      <c r="RQJ31" s="446"/>
      <c r="RQK31" s="446"/>
      <c r="RQL31" s="446"/>
      <c r="RQM31" s="446"/>
      <c r="RQN31" s="446"/>
      <c r="RQO31" s="446"/>
      <c r="RQP31" s="446"/>
      <c r="RQQ31" s="446"/>
      <c r="RQR31" s="446"/>
      <c r="RQS31" s="446"/>
      <c r="RQT31" s="446"/>
      <c r="RQU31" s="446"/>
      <c r="RQV31" s="446"/>
      <c r="RQW31" s="446"/>
      <c r="RQX31" s="446"/>
      <c r="RQY31" s="446"/>
      <c r="RQZ31" s="446"/>
      <c r="RRA31" s="446"/>
      <c r="RRB31" s="446"/>
      <c r="RRC31" s="446"/>
      <c r="RRD31" s="446"/>
      <c r="RRE31" s="446"/>
      <c r="RRF31" s="446"/>
      <c r="RRG31" s="446"/>
      <c r="RRH31" s="446"/>
      <c r="RRI31" s="446"/>
      <c r="RRJ31" s="446"/>
      <c r="RRK31" s="446"/>
      <c r="RRL31" s="446"/>
      <c r="RRM31" s="446"/>
      <c r="RRN31" s="446"/>
      <c r="RRO31" s="446"/>
      <c r="RRP31" s="446"/>
      <c r="RRQ31" s="446"/>
      <c r="RRR31" s="446"/>
      <c r="RRS31" s="446"/>
      <c r="RRT31" s="446"/>
      <c r="RRU31" s="446"/>
      <c r="RRV31" s="446"/>
      <c r="RRW31" s="446"/>
      <c r="RRX31" s="446"/>
      <c r="RRY31" s="446"/>
      <c r="RRZ31" s="446"/>
      <c r="RSA31" s="446"/>
      <c r="RSB31" s="446"/>
      <c r="RSC31" s="446"/>
      <c r="RSD31" s="446"/>
      <c r="RSE31" s="446"/>
      <c r="RSF31" s="446"/>
      <c r="RSG31" s="446"/>
      <c r="RSH31" s="446"/>
      <c r="RSI31" s="446"/>
      <c r="RSJ31" s="446"/>
      <c r="RSK31" s="446"/>
      <c r="RSL31" s="446"/>
      <c r="RSM31" s="446"/>
      <c r="RSN31" s="446"/>
      <c r="RSO31" s="446"/>
      <c r="RSP31" s="446"/>
      <c r="RSQ31" s="446"/>
      <c r="RSR31" s="446"/>
      <c r="RSS31" s="446"/>
      <c r="RST31" s="446"/>
      <c r="RSU31" s="446"/>
      <c r="RSV31" s="446"/>
      <c r="RSW31" s="446"/>
      <c r="RSX31" s="446"/>
      <c r="RSY31" s="446"/>
      <c r="RSZ31" s="446"/>
      <c r="RTA31" s="446"/>
      <c r="RTB31" s="446"/>
      <c r="RTC31" s="446"/>
      <c r="RTD31" s="446"/>
      <c r="RTE31" s="446"/>
      <c r="RTF31" s="446"/>
      <c r="RTG31" s="446"/>
      <c r="RTH31" s="446"/>
      <c r="RTI31" s="446"/>
      <c r="RTJ31" s="446"/>
      <c r="RTK31" s="446"/>
      <c r="RTL31" s="446"/>
      <c r="RTM31" s="446"/>
      <c r="RTN31" s="446"/>
      <c r="RTO31" s="446"/>
      <c r="RTP31" s="446"/>
      <c r="RTQ31" s="446"/>
      <c r="RTR31" s="446"/>
      <c r="RTS31" s="446"/>
      <c r="RTT31" s="446"/>
      <c r="RTU31" s="446"/>
      <c r="RTV31" s="446"/>
      <c r="RTW31" s="446"/>
      <c r="RTX31" s="446"/>
      <c r="RTY31" s="446"/>
      <c r="RTZ31" s="446"/>
      <c r="RUA31" s="446"/>
      <c r="RUB31" s="446"/>
      <c r="RUC31" s="446"/>
      <c r="RUD31" s="446"/>
      <c r="RUE31" s="446"/>
      <c r="RUF31" s="446"/>
      <c r="RUG31" s="446"/>
      <c r="RUH31" s="446"/>
      <c r="RUI31" s="446"/>
      <c r="RUJ31" s="446"/>
      <c r="RUK31" s="446"/>
      <c r="RUL31" s="446"/>
      <c r="RUM31" s="446"/>
      <c r="RUN31" s="446"/>
      <c r="RUO31" s="446"/>
      <c r="RUP31" s="446"/>
      <c r="RUQ31" s="446"/>
      <c r="RUR31" s="446"/>
      <c r="RUS31" s="446"/>
      <c r="RUT31" s="446"/>
      <c r="RUU31" s="446"/>
      <c r="RUV31" s="446"/>
      <c r="RUW31" s="446"/>
      <c r="RUX31" s="446"/>
      <c r="RUY31" s="446"/>
      <c r="RUZ31" s="446"/>
      <c r="RVA31" s="446"/>
      <c r="RVB31" s="446"/>
      <c r="RVC31" s="446"/>
      <c r="RVD31" s="446"/>
      <c r="RVE31" s="446"/>
      <c r="RVF31" s="446"/>
      <c r="RVG31" s="446"/>
      <c r="RVH31" s="446"/>
      <c r="RVI31" s="446"/>
      <c r="RVJ31" s="446"/>
      <c r="RVK31" s="446"/>
      <c r="RVL31" s="446"/>
      <c r="RVM31" s="446"/>
      <c r="RVN31" s="446"/>
      <c r="RVO31" s="446"/>
      <c r="RVP31" s="446"/>
      <c r="RVQ31" s="446"/>
      <c r="RVR31" s="446"/>
      <c r="RVS31" s="446"/>
      <c r="RVT31" s="446"/>
      <c r="RVU31" s="446"/>
      <c r="RVV31" s="446"/>
      <c r="RVW31" s="446"/>
      <c r="RVX31" s="446"/>
      <c r="RVY31" s="446"/>
      <c r="RVZ31" s="446"/>
      <c r="RWA31" s="446"/>
      <c r="RWB31" s="446"/>
      <c r="RWC31" s="446"/>
      <c r="RWD31" s="446"/>
      <c r="RWE31" s="446"/>
      <c r="RWF31" s="446"/>
      <c r="RWG31" s="446"/>
      <c r="RWH31" s="446"/>
      <c r="RWI31" s="446"/>
      <c r="RWJ31" s="446"/>
      <c r="RWK31" s="446"/>
      <c r="RWL31" s="446"/>
      <c r="RWM31" s="446"/>
      <c r="RWN31" s="446"/>
      <c r="RWO31" s="446"/>
      <c r="RWP31" s="446"/>
      <c r="RWQ31" s="446"/>
      <c r="RWR31" s="446"/>
      <c r="RWS31" s="446"/>
      <c r="RWT31" s="446"/>
      <c r="RWU31" s="446"/>
      <c r="RWV31" s="446"/>
      <c r="RWW31" s="446"/>
      <c r="RWX31" s="446"/>
      <c r="RWY31" s="446"/>
      <c r="RWZ31" s="446"/>
      <c r="RXA31" s="446"/>
      <c r="RXB31" s="446"/>
      <c r="RXC31" s="446"/>
      <c r="RXD31" s="446"/>
      <c r="RXE31" s="446"/>
      <c r="RXF31" s="446"/>
      <c r="RXG31" s="446"/>
      <c r="RXH31" s="446"/>
      <c r="RXI31" s="446"/>
      <c r="RXJ31" s="446"/>
      <c r="RXK31" s="446"/>
      <c r="RXL31" s="446"/>
      <c r="RXM31" s="446"/>
      <c r="RXN31" s="446"/>
      <c r="RXO31" s="446"/>
      <c r="RXP31" s="446"/>
      <c r="RXQ31" s="446"/>
      <c r="RXR31" s="446"/>
      <c r="RXS31" s="446"/>
      <c r="RXT31" s="446"/>
      <c r="RXU31" s="446"/>
      <c r="RXV31" s="446"/>
      <c r="RXW31" s="446"/>
      <c r="RXX31" s="446"/>
      <c r="RXY31" s="446"/>
      <c r="RXZ31" s="446"/>
      <c r="RYA31" s="446"/>
      <c r="RYB31" s="446"/>
      <c r="RYC31" s="446"/>
      <c r="RYD31" s="446"/>
      <c r="RYE31" s="446"/>
      <c r="RYF31" s="446"/>
      <c r="RYG31" s="446"/>
      <c r="RYH31" s="446"/>
      <c r="RYI31" s="446"/>
      <c r="RYJ31" s="446"/>
      <c r="RYK31" s="446"/>
      <c r="RYL31" s="446"/>
      <c r="RYM31" s="446"/>
      <c r="RYN31" s="446"/>
      <c r="RYO31" s="446"/>
      <c r="RYP31" s="446"/>
      <c r="RYQ31" s="446"/>
      <c r="RYR31" s="446"/>
      <c r="RYS31" s="446"/>
      <c r="RYT31" s="446"/>
      <c r="RYU31" s="446"/>
      <c r="RYV31" s="446"/>
      <c r="RYW31" s="446"/>
      <c r="RYX31" s="446"/>
      <c r="RYY31" s="446"/>
      <c r="RYZ31" s="446"/>
      <c r="RZA31" s="446"/>
      <c r="RZB31" s="446"/>
      <c r="RZC31" s="446"/>
      <c r="RZD31" s="446"/>
      <c r="RZE31" s="446"/>
      <c r="RZF31" s="446"/>
      <c r="RZG31" s="446"/>
      <c r="RZH31" s="446"/>
      <c r="RZI31" s="446"/>
      <c r="RZJ31" s="446"/>
      <c r="RZK31" s="446"/>
      <c r="RZL31" s="446"/>
      <c r="RZM31" s="446"/>
      <c r="RZN31" s="446"/>
      <c r="RZO31" s="446"/>
      <c r="RZP31" s="446"/>
      <c r="RZQ31" s="446"/>
      <c r="RZR31" s="446"/>
      <c r="RZS31" s="446"/>
      <c r="RZT31" s="446"/>
      <c r="RZU31" s="446"/>
      <c r="RZV31" s="446"/>
      <c r="RZW31" s="446"/>
      <c r="RZX31" s="446"/>
      <c r="RZY31" s="446"/>
      <c r="RZZ31" s="446"/>
      <c r="SAA31" s="446"/>
      <c r="SAB31" s="446"/>
      <c r="SAC31" s="446"/>
      <c r="SAD31" s="446"/>
      <c r="SAE31" s="446"/>
      <c r="SAF31" s="446"/>
      <c r="SAG31" s="446"/>
      <c r="SAH31" s="446"/>
      <c r="SAI31" s="446"/>
      <c r="SAJ31" s="446"/>
      <c r="SAK31" s="446"/>
      <c r="SAL31" s="446"/>
      <c r="SAM31" s="446"/>
      <c r="SAN31" s="446"/>
      <c r="SAO31" s="446"/>
      <c r="SAP31" s="446"/>
      <c r="SAQ31" s="446"/>
      <c r="SAR31" s="446"/>
      <c r="SAS31" s="446"/>
      <c r="SAT31" s="446"/>
      <c r="SAU31" s="446"/>
      <c r="SAV31" s="446"/>
      <c r="SAW31" s="446"/>
      <c r="SAX31" s="446"/>
      <c r="SAY31" s="446"/>
      <c r="SAZ31" s="446"/>
      <c r="SBA31" s="446"/>
      <c r="SBB31" s="446"/>
      <c r="SBC31" s="446"/>
      <c r="SBD31" s="446"/>
      <c r="SBE31" s="446"/>
      <c r="SBF31" s="446"/>
      <c r="SBG31" s="446"/>
      <c r="SBH31" s="446"/>
      <c r="SBI31" s="446"/>
      <c r="SBJ31" s="446"/>
      <c r="SBK31" s="446"/>
      <c r="SBL31" s="446"/>
      <c r="SBM31" s="446"/>
      <c r="SBN31" s="446"/>
      <c r="SBO31" s="446"/>
      <c r="SBP31" s="446"/>
      <c r="SBQ31" s="446"/>
      <c r="SBR31" s="446"/>
      <c r="SBS31" s="446"/>
      <c r="SBT31" s="446"/>
      <c r="SBU31" s="446"/>
      <c r="SBV31" s="446"/>
      <c r="SBW31" s="446"/>
      <c r="SBX31" s="446"/>
      <c r="SBY31" s="446"/>
      <c r="SBZ31" s="446"/>
      <c r="SCA31" s="446"/>
      <c r="SCB31" s="446"/>
      <c r="SCC31" s="446"/>
      <c r="SCD31" s="446"/>
      <c r="SCE31" s="446"/>
      <c r="SCF31" s="446"/>
      <c r="SCG31" s="446"/>
      <c r="SCH31" s="446"/>
      <c r="SCI31" s="446"/>
      <c r="SCJ31" s="446"/>
      <c r="SCK31" s="446"/>
      <c r="SCL31" s="446"/>
      <c r="SCM31" s="446"/>
      <c r="SCN31" s="446"/>
      <c r="SCO31" s="446"/>
      <c r="SCP31" s="446"/>
      <c r="SCQ31" s="446"/>
      <c r="SCR31" s="446"/>
      <c r="SCS31" s="446"/>
      <c r="SCT31" s="446"/>
      <c r="SCU31" s="446"/>
      <c r="SCV31" s="446"/>
      <c r="SCW31" s="446"/>
      <c r="SCX31" s="446"/>
      <c r="SCY31" s="446"/>
      <c r="SCZ31" s="446"/>
      <c r="SDA31" s="446"/>
      <c r="SDB31" s="446"/>
      <c r="SDC31" s="446"/>
      <c r="SDD31" s="446"/>
      <c r="SDE31" s="446"/>
      <c r="SDF31" s="446"/>
      <c r="SDG31" s="446"/>
      <c r="SDH31" s="446"/>
      <c r="SDI31" s="446"/>
      <c r="SDJ31" s="446"/>
      <c r="SDK31" s="446"/>
      <c r="SDL31" s="446"/>
      <c r="SDM31" s="446"/>
      <c r="SDN31" s="446"/>
      <c r="SDO31" s="446"/>
      <c r="SDP31" s="446"/>
      <c r="SDQ31" s="446"/>
      <c r="SDR31" s="446"/>
      <c r="SDS31" s="446"/>
      <c r="SDT31" s="446"/>
      <c r="SDU31" s="446"/>
      <c r="SDV31" s="446"/>
      <c r="SDW31" s="446"/>
      <c r="SDX31" s="446"/>
      <c r="SDY31" s="446"/>
      <c r="SDZ31" s="446"/>
      <c r="SEA31" s="446"/>
      <c r="SEB31" s="446"/>
      <c r="SEC31" s="446"/>
      <c r="SED31" s="446"/>
      <c r="SEE31" s="446"/>
      <c r="SEF31" s="446"/>
      <c r="SEG31" s="446"/>
      <c r="SEH31" s="446"/>
      <c r="SEI31" s="446"/>
      <c r="SEJ31" s="446"/>
      <c r="SEK31" s="446"/>
      <c r="SEL31" s="446"/>
      <c r="SEM31" s="446"/>
      <c r="SEN31" s="446"/>
      <c r="SEO31" s="446"/>
      <c r="SEP31" s="446"/>
      <c r="SEQ31" s="446"/>
      <c r="SER31" s="446"/>
      <c r="SES31" s="446"/>
      <c r="SET31" s="446"/>
      <c r="SEU31" s="446"/>
      <c r="SEV31" s="446"/>
      <c r="SEW31" s="446"/>
      <c r="SEX31" s="446"/>
      <c r="SEY31" s="446"/>
      <c r="SEZ31" s="446"/>
      <c r="SFA31" s="446"/>
      <c r="SFB31" s="446"/>
      <c r="SFC31" s="446"/>
      <c r="SFD31" s="446"/>
      <c r="SFE31" s="446"/>
      <c r="SFF31" s="446"/>
      <c r="SFG31" s="446"/>
      <c r="SFH31" s="446"/>
      <c r="SFI31" s="446"/>
      <c r="SFJ31" s="446"/>
      <c r="SFK31" s="446"/>
      <c r="SFL31" s="446"/>
      <c r="SFM31" s="446"/>
      <c r="SFN31" s="446"/>
      <c r="SFO31" s="446"/>
      <c r="SFP31" s="446"/>
      <c r="SFQ31" s="446"/>
      <c r="SFR31" s="446"/>
      <c r="SFS31" s="446"/>
      <c r="SFT31" s="446"/>
      <c r="SFU31" s="446"/>
      <c r="SFV31" s="446"/>
      <c r="SFW31" s="446"/>
      <c r="SFX31" s="446"/>
      <c r="SFY31" s="446"/>
      <c r="SFZ31" s="446"/>
      <c r="SGA31" s="446"/>
      <c r="SGB31" s="446"/>
      <c r="SGC31" s="446"/>
      <c r="SGD31" s="446"/>
      <c r="SGE31" s="446"/>
      <c r="SGF31" s="446"/>
      <c r="SGG31" s="446"/>
      <c r="SGH31" s="446"/>
      <c r="SGI31" s="446"/>
      <c r="SGJ31" s="446"/>
      <c r="SGK31" s="446"/>
      <c r="SGL31" s="446"/>
      <c r="SGM31" s="446"/>
      <c r="SGN31" s="446"/>
      <c r="SGO31" s="446"/>
      <c r="SGP31" s="446"/>
      <c r="SGQ31" s="446"/>
      <c r="SGR31" s="446"/>
      <c r="SGS31" s="446"/>
      <c r="SGT31" s="446"/>
      <c r="SGU31" s="446"/>
      <c r="SGV31" s="446"/>
      <c r="SGW31" s="446"/>
      <c r="SGX31" s="446"/>
      <c r="SGY31" s="446"/>
      <c r="SGZ31" s="446"/>
      <c r="SHA31" s="446"/>
      <c r="SHB31" s="446"/>
      <c r="SHC31" s="446"/>
      <c r="SHD31" s="446"/>
      <c r="SHE31" s="446"/>
      <c r="SHF31" s="446"/>
      <c r="SHG31" s="446"/>
      <c r="SHH31" s="446"/>
      <c r="SHI31" s="446"/>
      <c r="SHJ31" s="446"/>
      <c r="SHK31" s="446"/>
      <c r="SHL31" s="446"/>
      <c r="SHM31" s="446"/>
      <c r="SHN31" s="446"/>
      <c r="SHO31" s="446"/>
      <c r="SHP31" s="446"/>
      <c r="SHQ31" s="446"/>
      <c r="SHR31" s="446"/>
      <c r="SHS31" s="446"/>
      <c r="SHT31" s="446"/>
      <c r="SHU31" s="446"/>
      <c r="SHV31" s="446"/>
      <c r="SHW31" s="446"/>
      <c r="SHX31" s="446"/>
      <c r="SHY31" s="446"/>
      <c r="SHZ31" s="446"/>
      <c r="SIA31" s="446"/>
      <c r="SIB31" s="446"/>
      <c r="SIC31" s="446"/>
      <c r="SID31" s="446"/>
      <c r="SIE31" s="446"/>
      <c r="SIF31" s="446"/>
      <c r="SIG31" s="446"/>
      <c r="SIH31" s="446"/>
      <c r="SII31" s="446"/>
      <c r="SIJ31" s="446"/>
      <c r="SIK31" s="446"/>
      <c r="SIL31" s="446"/>
      <c r="SIM31" s="446"/>
      <c r="SIN31" s="446"/>
      <c r="SIO31" s="446"/>
      <c r="SIP31" s="446"/>
      <c r="SIQ31" s="446"/>
      <c r="SIR31" s="446"/>
      <c r="SIS31" s="446"/>
      <c r="SIT31" s="446"/>
      <c r="SIU31" s="446"/>
      <c r="SIV31" s="446"/>
      <c r="SIW31" s="446"/>
      <c r="SIX31" s="446"/>
      <c r="SIY31" s="446"/>
      <c r="SIZ31" s="446"/>
      <c r="SJA31" s="446"/>
      <c r="SJB31" s="446"/>
      <c r="SJC31" s="446"/>
      <c r="SJD31" s="446"/>
      <c r="SJE31" s="446"/>
      <c r="SJF31" s="446"/>
      <c r="SJG31" s="446"/>
      <c r="SJH31" s="446"/>
      <c r="SJI31" s="446"/>
      <c r="SJJ31" s="446"/>
      <c r="SJK31" s="446"/>
      <c r="SJL31" s="446"/>
      <c r="SJM31" s="446"/>
      <c r="SJN31" s="446"/>
      <c r="SJO31" s="446"/>
      <c r="SJP31" s="446"/>
      <c r="SJQ31" s="446"/>
      <c r="SJR31" s="446"/>
      <c r="SJS31" s="446"/>
      <c r="SJT31" s="446"/>
      <c r="SJU31" s="446"/>
      <c r="SJV31" s="446"/>
      <c r="SJW31" s="446"/>
      <c r="SJX31" s="446"/>
      <c r="SJY31" s="446"/>
      <c r="SJZ31" s="446"/>
      <c r="SKA31" s="446"/>
      <c r="SKB31" s="446"/>
      <c r="SKC31" s="446"/>
      <c r="SKD31" s="446"/>
      <c r="SKE31" s="446"/>
      <c r="SKF31" s="446"/>
      <c r="SKG31" s="446"/>
      <c r="SKH31" s="446"/>
      <c r="SKI31" s="446"/>
      <c r="SKJ31" s="446"/>
      <c r="SKK31" s="446"/>
      <c r="SKL31" s="446"/>
      <c r="SKM31" s="446"/>
      <c r="SKN31" s="446"/>
      <c r="SKO31" s="446"/>
      <c r="SKP31" s="446"/>
      <c r="SKQ31" s="446"/>
      <c r="SKR31" s="446"/>
      <c r="SKS31" s="446"/>
      <c r="SKT31" s="446"/>
      <c r="SKU31" s="446"/>
      <c r="SKV31" s="446"/>
      <c r="SKW31" s="446"/>
      <c r="SKX31" s="446"/>
      <c r="SKY31" s="446"/>
      <c r="SKZ31" s="446"/>
      <c r="SLA31" s="446"/>
      <c r="SLB31" s="446"/>
      <c r="SLC31" s="446"/>
      <c r="SLD31" s="446"/>
      <c r="SLE31" s="446"/>
      <c r="SLF31" s="446"/>
      <c r="SLG31" s="446"/>
      <c r="SLH31" s="446"/>
      <c r="SLI31" s="446"/>
      <c r="SLJ31" s="446"/>
      <c r="SLK31" s="446"/>
      <c r="SLL31" s="446"/>
      <c r="SLM31" s="446"/>
      <c r="SLN31" s="446"/>
      <c r="SLO31" s="446"/>
      <c r="SLP31" s="446"/>
      <c r="SLQ31" s="446"/>
      <c r="SLR31" s="446"/>
      <c r="SLS31" s="446"/>
      <c r="SLT31" s="446"/>
      <c r="SLU31" s="446"/>
      <c r="SLV31" s="446"/>
      <c r="SLW31" s="446"/>
      <c r="SLX31" s="446"/>
      <c r="SLY31" s="446"/>
      <c r="SLZ31" s="446"/>
      <c r="SMA31" s="446"/>
      <c r="SMB31" s="446"/>
      <c r="SMC31" s="446"/>
      <c r="SMD31" s="446"/>
      <c r="SME31" s="446"/>
      <c r="SMF31" s="446"/>
      <c r="SMG31" s="446"/>
      <c r="SMH31" s="446"/>
      <c r="SMI31" s="446"/>
      <c r="SMJ31" s="446"/>
      <c r="SMK31" s="446"/>
      <c r="SML31" s="446"/>
      <c r="SMM31" s="446"/>
      <c r="SMN31" s="446"/>
      <c r="SMO31" s="446"/>
      <c r="SMP31" s="446"/>
      <c r="SMQ31" s="446"/>
      <c r="SMR31" s="446"/>
      <c r="SMS31" s="446"/>
      <c r="SMT31" s="446"/>
      <c r="SMU31" s="446"/>
      <c r="SMV31" s="446"/>
      <c r="SMW31" s="446"/>
      <c r="SMX31" s="446"/>
      <c r="SMY31" s="446"/>
      <c r="SMZ31" s="446"/>
      <c r="SNA31" s="446"/>
      <c r="SNB31" s="446"/>
      <c r="SNC31" s="446"/>
      <c r="SND31" s="446"/>
      <c r="SNE31" s="446"/>
      <c r="SNF31" s="446"/>
      <c r="SNG31" s="446"/>
      <c r="SNH31" s="446"/>
      <c r="SNI31" s="446"/>
      <c r="SNJ31" s="446"/>
      <c r="SNK31" s="446"/>
      <c r="SNL31" s="446"/>
      <c r="SNM31" s="446"/>
      <c r="SNN31" s="446"/>
      <c r="SNO31" s="446"/>
      <c r="SNP31" s="446"/>
      <c r="SNQ31" s="446"/>
      <c r="SNR31" s="446"/>
      <c r="SNS31" s="446"/>
      <c r="SNT31" s="446"/>
      <c r="SNU31" s="446"/>
      <c r="SNV31" s="446"/>
      <c r="SNW31" s="446"/>
      <c r="SNX31" s="446"/>
      <c r="SNY31" s="446"/>
      <c r="SNZ31" s="446"/>
      <c r="SOA31" s="446"/>
      <c r="SOB31" s="446"/>
      <c r="SOC31" s="446"/>
      <c r="SOD31" s="446"/>
      <c r="SOE31" s="446"/>
      <c r="SOF31" s="446"/>
      <c r="SOG31" s="446"/>
      <c r="SOH31" s="446"/>
      <c r="SOI31" s="446"/>
      <c r="SOJ31" s="446"/>
      <c r="SOK31" s="446"/>
      <c r="SOL31" s="446"/>
      <c r="SOM31" s="446"/>
      <c r="SON31" s="446"/>
      <c r="SOO31" s="446"/>
      <c r="SOP31" s="446"/>
      <c r="SOQ31" s="446"/>
      <c r="SOR31" s="446"/>
      <c r="SOS31" s="446"/>
      <c r="SOT31" s="446"/>
      <c r="SOU31" s="446"/>
      <c r="SOV31" s="446"/>
      <c r="SOW31" s="446"/>
      <c r="SOX31" s="446"/>
      <c r="SOY31" s="446"/>
      <c r="SOZ31" s="446"/>
      <c r="SPA31" s="446"/>
      <c r="SPB31" s="446"/>
      <c r="SPC31" s="446"/>
      <c r="SPD31" s="446"/>
      <c r="SPE31" s="446"/>
      <c r="SPF31" s="446"/>
      <c r="SPG31" s="446"/>
      <c r="SPH31" s="446"/>
      <c r="SPI31" s="446"/>
      <c r="SPJ31" s="446"/>
      <c r="SPK31" s="446"/>
      <c r="SPL31" s="446"/>
      <c r="SPM31" s="446"/>
      <c r="SPN31" s="446"/>
      <c r="SPO31" s="446"/>
      <c r="SPP31" s="446"/>
      <c r="SPQ31" s="446"/>
      <c r="SPR31" s="446"/>
      <c r="SPS31" s="446"/>
      <c r="SPT31" s="446"/>
      <c r="SPU31" s="446"/>
      <c r="SPV31" s="446"/>
      <c r="SPW31" s="446"/>
      <c r="SPX31" s="446"/>
      <c r="SPY31" s="446"/>
      <c r="SPZ31" s="446"/>
      <c r="SQA31" s="446"/>
      <c r="SQB31" s="446"/>
      <c r="SQC31" s="446"/>
      <c r="SQD31" s="446"/>
      <c r="SQE31" s="446"/>
      <c r="SQF31" s="446"/>
      <c r="SQG31" s="446"/>
      <c r="SQH31" s="446"/>
      <c r="SQI31" s="446"/>
      <c r="SQJ31" s="446"/>
      <c r="SQK31" s="446"/>
      <c r="SQL31" s="446"/>
      <c r="SQM31" s="446"/>
      <c r="SQN31" s="446"/>
      <c r="SQO31" s="446"/>
      <c r="SQP31" s="446"/>
      <c r="SQQ31" s="446"/>
      <c r="SQR31" s="446"/>
      <c r="SQS31" s="446"/>
      <c r="SQT31" s="446"/>
      <c r="SQU31" s="446"/>
      <c r="SQV31" s="446"/>
      <c r="SQW31" s="446"/>
      <c r="SQX31" s="446"/>
      <c r="SQY31" s="446"/>
      <c r="SQZ31" s="446"/>
      <c r="SRA31" s="446"/>
      <c r="SRB31" s="446"/>
      <c r="SRC31" s="446"/>
      <c r="SRD31" s="446"/>
      <c r="SRE31" s="446"/>
      <c r="SRF31" s="446"/>
      <c r="SRG31" s="446"/>
      <c r="SRH31" s="446"/>
      <c r="SRI31" s="446"/>
      <c r="SRJ31" s="446"/>
      <c r="SRK31" s="446"/>
      <c r="SRL31" s="446"/>
      <c r="SRM31" s="446"/>
      <c r="SRN31" s="446"/>
      <c r="SRO31" s="446"/>
      <c r="SRP31" s="446"/>
      <c r="SRQ31" s="446"/>
      <c r="SRR31" s="446"/>
      <c r="SRS31" s="446"/>
      <c r="SRT31" s="446"/>
      <c r="SRU31" s="446"/>
      <c r="SRV31" s="446"/>
      <c r="SRW31" s="446"/>
      <c r="SRX31" s="446"/>
      <c r="SRY31" s="446"/>
      <c r="SRZ31" s="446"/>
      <c r="SSA31" s="446"/>
      <c r="SSB31" s="446"/>
      <c r="SSC31" s="446"/>
      <c r="SSD31" s="446"/>
      <c r="SSE31" s="446"/>
      <c r="SSF31" s="446"/>
      <c r="SSG31" s="446"/>
      <c r="SSH31" s="446"/>
      <c r="SSI31" s="446"/>
      <c r="SSJ31" s="446"/>
      <c r="SSK31" s="446"/>
      <c r="SSL31" s="446"/>
      <c r="SSM31" s="446"/>
      <c r="SSN31" s="446"/>
      <c r="SSO31" s="446"/>
      <c r="SSP31" s="446"/>
      <c r="SSQ31" s="446"/>
      <c r="SSR31" s="446"/>
      <c r="SSS31" s="446"/>
      <c r="SST31" s="446"/>
      <c r="SSU31" s="446"/>
      <c r="SSV31" s="446"/>
      <c r="SSW31" s="446"/>
      <c r="SSX31" s="446"/>
      <c r="SSY31" s="446"/>
      <c r="SSZ31" s="446"/>
      <c r="STA31" s="446"/>
      <c r="STB31" s="446"/>
      <c r="STC31" s="446"/>
      <c r="STD31" s="446"/>
      <c r="STE31" s="446"/>
      <c r="STF31" s="446"/>
      <c r="STG31" s="446"/>
      <c r="STH31" s="446"/>
      <c r="STI31" s="446"/>
      <c r="STJ31" s="446"/>
      <c r="STK31" s="446"/>
      <c r="STL31" s="446"/>
      <c r="STM31" s="446"/>
      <c r="STN31" s="446"/>
      <c r="STO31" s="446"/>
      <c r="STP31" s="446"/>
      <c r="STQ31" s="446"/>
      <c r="STR31" s="446"/>
      <c r="STS31" s="446"/>
      <c r="STT31" s="446"/>
      <c r="STU31" s="446"/>
      <c r="STV31" s="446"/>
      <c r="STW31" s="446"/>
      <c r="STX31" s="446"/>
      <c r="STY31" s="446"/>
      <c r="STZ31" s="446"/>
      <c r="SUA31" s="446"/>
      <c r="SUB31" s="446"/>
      <c r="SUC31" s="446"/>
      <c r="SUD31" s="446"/>
      <c r="SUE31" s="446"/>
      <c r="SUF31" s="446"/>
      <c r="SUG31" s="446"/>
      <c r="SUH31" s="446"/>
      <c r="SUI31" s="446"/>
      <c r="SUJ31" s="446"/>
      <c r="SUK31" s="446"/>
      <c r="SUL31" s="446"/>
      <c r="SUM31" s="446"/>
      <c r="SUN31" s="446"/>
      <c r="SUO31" s="446"/>
      <c r="SUP31" s="446"/>
      <c r="SUQ31" s="446"/>
      <c r="SUR31" s="446"/>
      <c r="SUS31" s="446"/>
      <c r="SUT31" s="446"/>
      <c r="SUU31" s="446"/>
      <c r="SUV31" s="446"/>
      <c r="SUW31" s="446"/>
      <c r="SUX31" s="446"/>
      <c r="SUY31" s="446"/>
      <c r="SUZ31" s="446"/>
      <c r="SVA31" s="446"/>
      <c r="SVB31" s="446"/>
      <c r="SVC31" s="446"/>
      <c r="SVD31" s="446"/>
      <c r="SVE31" s="446"/>
      <c r="SVF31" s="446"/>
      <c r="SVG31" s="446"/>
      <c r="SVH31" s="446"/>
      <c r="SVI31" s="446"/>
      <c r="SVJ31" s="446"/>
      <c r="SVK31" s="446"/>
      <c r="SVL31" s="446"/>
      <c r="SVM31" s="446"/>
      <c r="SVN31" s="446"/>
      <c r="SVO31" s="446"/>
      <c r="SVP31" s="446"/>
      <c r="SVQ31" s="446"/>
      <c r="SVR31" s="446"/>
      <c r="SVS31" s="446"/>
      <c r="SVT31" s="446"/>
      <c r="SVU31" s="446"/>
      <c r="SVV31" s="446"/>
      <c r="SVW31" s="446"/>
      <c r="SVX31" s="446"/>
      <c r="SVY31" s="446"/>
      <c r="SVZ31" s="446"/>
      <c r="SWA31" s="446"/>
      <c r="SWB31" s="446"/>
      <c r="SWC31" s="446"/>
      <c r="SWD31" s="446"/>
      <c r="SWE31" s="446"/>
      <c r="SWF31" s="446"/>
      <c r="SWG31" s="446"/>
      <c r="SWH31" s="446"/>
      <c r="SWI31" s="446"/>
      <c r="SWJ31" s="446"/>
      <c r="SWK31" s="446"/>
      <c r="SWL31" s="446"/>
      <c r="SWM31" s="446"/>
      <c r="SWN31" s="446"/>
      <c r="SWO31" s="446"/>
      <c r="SWP31" s="446"/>
      <c r="SWQ31" s="446"/>
      <c r="SWR31" s="446"/>
      <c r="SWS31" s="446"/>
      <c r="SWT31" s="446"/>
      <c r="SWU31" s="446"/>
      <c r="SWV31" s="446"/>
      <c r="SWW31" s="446"/>
      <c r="SWX31" s="446"/>
      <c r="SWY31" s="446"/>
      <c r="SWZ31" s="446"/>
      <c r="SXA31" s="446"/>
      <c r="SXB31" s="446"/>
      <c r="SXC31" s="446"/>
      <c r="SXD31" s="446"/>
      <c r="SXE31" s="446"/>
      <c r="SXF31" s="446"/>
      <c r="SXG31" s="446"/>
      <c r="SXH31" s="446"/>
      <c r="SXI31" s="446"/>
      <c r="SXJ31" s="446"/>
      <c r="SXK31" s="446"/>
      <c r="SXL31" s="446"/>
      <c r="SXM31" s="446"/>
      <c r="SXN31" s="446"/>
      <c r="SXO31" s="446"/>
      <c r="SXP31" s="446"/>
      <c r="SXQ31" s="446"/>
      <c r="SXR31" s="446"/>
      <c r="SXS31" s="446"/>
      <c r="SXT31" s="446"/>
      <c r="SXU31" s="446"/>
      <c r="SXV31" s="446"/>
      <c r="SXW31" s="446"/>
      <c r="SXX31" s="446"/>
      <c r="SXY31" s="446"/>
      <c r="SXZ31" s="446"/>
      <c r="SYA31" s="446"/>
      <c r="SYB31" s="446"/>
      <c r="SYC31" s="446"/>
      <c r="SYD31" s="446"/>
      <c r="SYE31" s="446"/>
      <c r="SYF31" s="446"/>
      <c r="SYG31" s="446"/>
      <c r="SYH31" s="446"/>
      <c r="SYI31" s="446"/>
      <c r="SYJ31" s="446"/>
      <c r="SYK31" s="446"/>
      <c r="SYL31" s="446"/>
      <c r="SYM31" s="446"/>
      <c r="SYN31" s="446"/>
      <c r="SYO31" s="446"/>
      <c r="SYP31" s="446"/>
      <c r="SYQ31" s="446"/>
      <c r="SYR31" s="446"/>
      <c r="SYS31" s="446"/>
      <c r="SYT31" s="446"/>
      <c r="SYU31" s="446"/>
      <c r="SYV31" s="446"/>
      <c r="SYW31" s="446"/>
      <c r="SYX31" s="446"/>
      <c r="SYY31" s="446"/>
      <c r="SYZ31" s="446"/>
      <c r="SZA31" s="446"/>
      <c r="SZB31" s="446"/>
      <c r="SZC31" s="446"/>
      <c r="SZD31" s="446"/>
      <c r="SZE31" s="446"/>
      <c r="SZF31" s="446"/>
      <c r="SZG31" s="446"/>
      <c r="SZH31" s="446"/>
      <c r="SZI31" s="446"/>
      <c r="SZJ31" s="446"/>
      <c r="SZK31" s="446"/>
      <c r="SZL31" s="446"/>
      <c r="SZM31" s="446"/>
      <c r="SZN31" s="446"/>
      <c r="SZO31" s="446"/>
      <c r="SZP31" s="446"/>
      <c r="SZQ31" s="446"/>
      <c r="SZR31" s="446"/>
      <c r="SZS31" s="446"/>
      <c r="SZT31" s="446"/>
      <c r="SZU31" s="446"/>
      <c r="SZV31" s="446"/>
      <c r="SZW31" s="446"/>
      <c r="SZX31" s="446"/>
      <c r="SZY31" s="446"/>
      <c r="SZZ31" s="446"/>
      <c r="TAA31" s="446"/>
      <c r="TAB31" s="446"/>
      <c r="TAC31" s="446"/>
      <c r="TAD31" s="446"/>
      <c r="TAE31" s="446"/>
      <c r="TAF31" s="446"/>
      <c r="TAG31" s="446"/>
      <c r="TAH31" s="446"/>
      <c r="TAI31" s="446"/>
      <c r="TAJ31" s="446"/>
      <c r="TAK31" s="446"/>
      <c r="TAL31" s="446"/>
      <c r="TAM31" s="446"/>
      <c r="TAN31" s="446"/>
      <c r="TAO31" s="446"/>
      <c r="TAP31" s="446"/>
      <c r="TAQ31" s="446"/>
      <c r="TAR31" s="446"/>
      <c r="TAS31" s="446"/>
      <c r="TAT31" s="446"/>
      <c r="TAU31" s="446"/>
      <c r="TAV31" s="446"/>
      <c r="TAW31" s="446"/>
      <c r="TAX31" s="446"/>
      <c r="TAY31" s="446"/>
      <c r="TAZ31" s="446"/>
      <c r="TBA31" s="446"/>
      <c r="TBB31" s="446"/>
      <c r="TBC31" s="446"/>
      <c r="TBD31" s="446"/>
      <c r="TBE31" s="446"/>
      <c r="TBF31" s="446"/>
      <c r="TBG31" s="446"/>
      <c r="TBH31" s="446"/>
      <c r="TBI31" s="446"/>
      <c r="TBJ31" s="446"/>
      <c r="TBK31" s="446"/>
      <c r="TBL31" s="446"/>
      <c r="TBM31" s="446"/>
      <c r="TBN31" s="446"/>
      <c r="TBO31" s="446"/>
      <c r="TBP31" s="446"/>
      <c r="TBQ31" s="446"/>
      <c r="TBR31" s="446"/>
      <c r="TBS31" s="446"/>
      <c r="TBT31" s="446"/>
      <c r="TBU31" s="446"/>
      <c r="TBV31" s="446"/>
      <c r="TBW31" s="446"/>
      <c r="TBX31" s="446"/>
      <c r="TBY31" s="446"/>
      <c r="TBZ31" s="446"/>
      <c r="TCA31" s="446"/>
      <c r="TCB31" s="446"/>
      <c r="TCC31" s="446"/>
      <c r="TCD31" s="446"/>
      <c r="TCE31" s="446"/>
      <c r="TCF31" s="446"/>
      <c r="TCG31" s="446"/>
      <c r="TCH31" s="446"/>
      <c r="TCI31" s="446"/>
      <c r="TCJ31" s="446"/>
      <c r="TCK31" s="446"/>
      <c r="TCL31" s="446"/>
      <c r="TCM31" s="446"/>
      <c r="TCN31" s="446"/>
      <c r="TCO31" s="446"/>
      <c r="TCP31" s="446"/>
      <c r="TCQ31" s="446"/>
      <c r="TCR31" s="446"/>
      <c r="TCS31" s="446"/>
      <c r="TCT31" s="446"/>
      <c r="TCU31" s="446"/>
      <c r="TCV31" s="446"/>
      <c r="TCW31" s="446"/>
      <c r="TCX31" s="446"/>
      <c r="TCY31" s="446"/>
      <c r="TCZ31" s="446"/>
      <c r="TDA31" s="446"/>
      <c r="TDB31" s="446"/>
      <c r="TDC31" s="446"/>
      <c r="TDD31" s="446"/>
      <c r="TDE31" s="446"/>
      <c r="TDF31" s="446"/>
      <c r="TDG31" s="446"/>
      <c r="TDH31" s="446"/>
      <c r="TDI31" s="446"/>
      <c r="TDJ31" s="446"/>
      <c r="TDK31" s="446"/>
      <c r="TDL31" s="446"/>
      <c r="TDM31" s="446"/>
      <c r="TDN31" s="446"/>
      <c r="TDO31" s="446"/>
      <c r="TDP31" s="446"/>
      <c r="TDQ31" s="446"/>
      <c r="TDR31" s="446"/>
      <c r="TDS31" s="446"/>
      <c r="TDT31" s="446"/>
      <c r="TDU31" s="446"/>
      <c r="TDV31" s="446"/>
      <c r="TDW31" s="446"/>
      <c r="TDX31" s="446"/>
      <c r="TDY31" s="446"/>
      <c r="TDZ31" s="446"/>
      <c r="TEA31" s="446"/>
      <c r="TEB31" s="446"/>
      <c r="TEC31" s="446"/>
      <c r="TED31" s="446"/>
      <c r="TEE31" s="446"/>
      <c r="TEF31" s="446"/>
      <c r="TEG31" s="446"/>
      <c r="TEH31" s="446"/>
      <c r="TEI31" s="446"/>
      <c r="TEJ31" s="446"/>
      <c r="TEK31" s="446"/>
      <c r="TEL31" s="446"/>
      <c r="TEM31" s="446"/>
      <c r="TEN31" s="446"/>
      <c r="TEO31" s="446"/>
      <c r="TEP31" s="446"/>
      <c r="TEQ31" s="446"/>
      <c r="TER31" s="446"/>
      <c r="TES31" s="446"/>
      <c r="TET31" s="446"/>
      <c r="TEU31" s="446"/>
      <c r="TEV31" s="446"/>
      <c r="TEW31" s="446"/>
      <c r="TEX31" s="446"/>
      <c r="TEY31" s="446"/>
      <c r="TEZ31" s="446"/>
      <c r="TFA31" s="446"/>
      <c r="TFB31" s="446"/>
      <c r="TFC31" s="446"/>
      <c r="TFD31" s="446"/>
      <c r="TFE31" s="446"/>
      <c r="TFF31" s="446"/>
      <c r="TFG31" s="446"/>
      <c r="TFH31" s="446"/>
      <c r="TFI31" s="446"/>
      <c r="TFJ31" s="446"/>
      <c r="TFK31" s="446"/>
      <c r="TFL31" s="446"/>
      <c r="TFM31" s="446"/>
      <c r="TFN31" s="446"/>
      <c r="TFO31" s="446"/>
      <c r="TFP31" s="446"/>
      <c r="TFQ31" s="446"/>
      <c r="TFR31" s="446"/>
      <c r="TFS31" s="446"/>
      <c r="TFT31" s="446"/>
      <c r="TFU31" s="446"/>
      <c r="TFV31" s="446"/>
      <c r="TFW31" s="446"/>
      <c r="TFX31" s="446"/>
      <c r="TFY31" s="446"/>
      <c r="TFZ31" s="446"/>
      <c r="TGA31" s="446"/>
      <c r="TGB31" s="446"/>
      <c r="TGC31" s="446"/>
      <c r="TGD31" s="446"/>
      <c r="TGE31" s="446"/>
      <c r="TGF31" s="446"/>
      <c r="TGG31" s="446"/>
      <c r="TGH31" s="446"/>
      <c r="TGI31" s="446"/>
      <c r="TGJ31" s="446"/>
      <c r="TGK31" s="446"/>
      <c r="TGL31" s="446"/>
      <c r="TGM31" s="446"/>
      <c r="TGN31" s="446"/>
      <c r="TGO31" s="446"/>
      <c r="TGP31" s="446"/>
      <c r="TGQ31" s="446"/>
      <c r="TGR31" s="446"/>
      <c r="TGS31" s="446"/>
      <c r="TGT31" s="446"/>
      <c r="TGU31" s="446"/>
      <c r="TGV31" s="446"/>
      <c r="TGW31" s="446"/>
      <c r="TGX31" s="446"/>
      <c r="TGY31" s="446"/>
      <c r="TGZ31" s="446"/>
      <c r="THA31" s="446"/>
      <c r="THB31" s="446"/>
      <c r="THC31" s="446"/>
      <c r="THD31" s="446"/>
      <c r="THE31" s="446"/>
      <c r="THF31" s="446"/>
      <c r="THG31" s="446"/>
      <c r="THH31" s="446"/>
      <c r="THI31" s="446"/>
      <c r="THJ31" s="446"/>
      <c r="THK31" s="446"/>
      <c r="THL31" s="446"/>
      <c r="THM31" s="446"/>
      <c r="THN31" s="446"/>
      <c r="THO31" s="446"/>
      <c r="THP31" s="446"/>
      <c r="THQ31" s="446"/>
      <c r="THR31" s="446"/>
      <c r="THS31" s="446"/>
      <c r="THT31" s="446"/>
      <c r="THU31" s="446"/>
      <c r="THV31" s="446"/>
      <c r="THW31" s="446"/>
      <c r="THX31" s="446"/>
      <c r="THY31" s="446"/>
      <c r="THZ31" s="446"/>
      <c r="TIA31" s="446"/>
      <c r="TIB31" s="446"/>
      <c r="TIC31" s="446"/>
      <c r="TID31" s="446"/>
      <c r="TIE31" s="446"/>
      <c r="TIF31" s="446"/>
      <c r="TIG31" s="446"/>
      <c r="TIH31" s="446"/>
      <c r="TII31" s="446"/>
      <c r="TIJ31" s="446"/>
      <c r="TIK31" s="446"/>
      <c r="TIL31" s="446"/>
      <c r="TIM31" s="446"/>
      <c r="TIN31" s="446"/>
      <c r="TIO31" s="446"/>
      <c r="TIP31" s="446"/>
      <c r="TIQ31" s="446"/>
      <c r="TIR31" s="446"/>
      <c r="TIS31" s="446"/>
      <c r="TIT31" s="446"/>
      <c r="TIU31" s="446"/>
      <c r="TIV31" s="446"/>
      <c r="TIW31" s="446"/>
      <c r="TIX31" s="446"/>
      <c r="TIY31" s="446"/>
      <c r="TIZ31" s="446"/>
      <c r="TJA31" s="446"/>
      <c r="TJB31" s="446"/>
      <c r="TJC31" s="446"/>
      <c r="TJD31" s="446"/>
      <c r="TJE31" s="446"/>
      <c r="TJF31" s="446"/>
      <c r="TJG31" s="446"/>
      <c r="TJH31" s="446"/>
      <c r="TJI31" s="446"/>
      <c r="TJJ31" s="446"/>
      <c r="TJK31" s="446"/>
      <c r="TJL31" s="446"/>
      <c r="TJM31" s="446"/>
      <c r="TJN31" s="446"/>
      <c r="TJO31" s="446"/>
      <c r="TJP31" s="446"/>
      <c r="TJQ31" s="446"/>
      <c r="TJR31" s="446"/>
      <c r="TJS31" s="446"/>
      <c r="TJT31" s="446"/>
      <c r="TJU31" s="446"/>
      <c r="TJV31" s="446"/>
      <c r="TJW31" s="446"/>
      <c r="TJX31" s="446"/>
      <c r="TJY31" s="446"/>
      <c r="TJZ31" s="446"/>
      <c r="TKA31" s="446"/>
      <c r="TKB31" s="446"/>
      <c r="TKC31" s="446"/>
      <c r="TKD31" s="446"/>
      <c r="TKE31" s="446"/>
      <c r="TKF31" s="446"/>
      <c r="TKG31" s="446"/>
      <c r="TKH31" s="446"/>
      <c r="TKI31" s="446"/>
      <c r="TKJ31" s="446"/>
      <c r="TKK31" s="446"/>
      <c r="TKL31" s="446"/>
      <c r="TKM31" s="446"/>
      <c r="TKN31" s="446"/>
      <c r="TKO31" s="446"/>
      <c r="TKP31" s="446"/>
      <c r="TKQ31" s="446"/>
      <c r="TKR31" s="446"/>
      <c r="TKS31" s="446"/>
      <c r="TKT31" s="446"/>
      <c r="TKU31" s="446"/>
      <c r="TKV31" s="446"/>
      <c r="TKW31" s="446"/>
      <c r="TKX31" s="446"/>
      <c r="TKY31" s="446"/>
      <c r="TKZ31" s="446"/>
      <c r="TLA31" s="446"/>
      <c r="TLB31" s="446"/>
      <c r="TLC31" s="446"/>
      <c r="TLD31" s="446"/>
      <c r="TLE31" s="446"/>
      <c r="TLF31" s="446"/>
      <c r="TLG31" s="446"/>
      <c r="TLH31" s="446"/>
      <c r="TLI31" s="446"/>
      <c r="TLJ31" s="446"/>
      <c r="TLK31" s="446"/>
      <c r="TLL31" s="446"/>
      <c r="TLM31" s="446"/>
      <c r="TLN31" s="446"/>
      <c r="TLO31" s="446"/>
      <c r="TLP31" s="446"/>
      <c r="TLQ31" s="446"/>
      <c r="TLR31" s="446"/>
      <c r="TLS31" s="446"/>
      <c r="TLT31" s="446"/>
      <c r="TLU31" s="446"/>
      <c r="TLV31" s="446"/>
      <c r="TLW31" s="446"/>
      <c r="TLX31" s="446"/>
      <c r="TLY31" s="446"/>
      <c r="TLZ31" s="446"/>
      <c r="TMA31" s="446"/>
      <c r="TMB31" s="446"/>
      <c r="TMC31" s="446"/>
      <c r="TMD31" s="446"/>
      <c r="TME31" s="446"/>
      <c r="TMF31" s="446"/>
      <c r="TMG31" s="446"/>
      <c r="TMH31" s="446"/>
      <c r="TMI31" s="446"/>
      <c r="TMJ31" s="446"/>
      <c r="TMK31" s="446"/>
      <c r="TML31" s="446"/>
      <c r="TMM31" s="446"/>
      <c r="TMN31" s="446"/>
      <c r="TMO31" s="446"/>
      <c r="TMP31" s="446"/>
      <c r="TMQ31" s="446"/>
      <c r="TMR31" s="446"/>
      <c r="TMS31" s="446"/>
      <c r="TMT31" s="446"/>
      <c r="TMU31" s="446"/>
      <c r="TMV31" s="446"/>
      <c r="TMW31" s="446"/>
      <c r="TMX31" s="446"/>
      <c r="TMY31" s="446"/>
      <c r="TMZ31" s="446"/>
      <c r="TNA31" s="446"/>
      <c r="TNB31" s="446"/>
      <c r="TNC31" s="446"/>
      <c r="TND31" s="446"/>
      <c r="TNE31" s="446"/>
      <c r="TNF31" s="446"/>
      <c r="TNG31" s="446"/>
      <c r="TNH31" s="446"/>
      <c r="TNI31" s="446"/>
      <c r="TNJ31" s="446"/>
      <c r="TNK31" s="446"/>
      <c r="TNL31" s="446"/>
      <c r="TNM31" s="446"/>
      <c r="TNN31" s="446"/>
      <c r="TNO31" s="446"/>
      <c r="TNP31" s="446"/>
      <c r="TNQ31" s="446"/>
      <c r="TNR31" s="446"/>
      <c r="TNS31" s="446"/>
      <c r="TNT31" s="446"/>
      <c r="TNU31" s="446"/>
      <c r="TNV31" s="446"/>
      <c r="TNW31" s="446"/>
      <c r="TNX31" s="446"/>
      <c r="TNY31" s="446"/>
      <c r="TNZ31" s="446"/>
      <c r="TOA31" s="446"/>
      <c r="TOB31" s="446"/>
      <c r="TOC31" s="446"/>
      <c r="TOD31" s="446"/>
      <c r="TOE31" s="446"/>
      <c r="TOF31" s="446"/>
      <c r="TOG31" s="446"/>
      <c r="TOH31" s="446"/>
      <c r="TOI31" s="446"/>
      <c r="TOJ31" s="446"/>
      <c r="TOK31" s="446"/>
      <c r="TOL31" s="446"/>
      <c r="TOM31" s="446"/>
      <c r="TON31" s="446"/>
      <c r="TOO31" s="446"/>
      <c r="TOP31" s="446"/>
      <c r="TOQ31" s="446"/>
      <c r="TOR31" s="446"/>
      <c r="TOS31" s="446"/>
      <c r="TOT31" s="446"/>
      <c r="TOU31" s="446"/>
      <c r="TOV31" s="446"/>
      <c r="TOW31" s="446"/>
      <c r="TOX31" s="446"/>
      <c r="TOY31" s="446"/>
      <c r="TOZ31" s="446"/>
      <c r="TPA31" s="446"/>
      <c r="TPB31" s="446"/>
      <c r="TPC31" s="446"/>
      <c r="TPD31" s="446"/>
      <c r="TPE31" s="446"/>
      <c r="TPF31" s="446"/>
      <c r="TPG31" s="446"/>
      <c r="TPH31" s="446"/>
      <c r="TPI31" s="446"/>
      <c r="TPJ31" s="446"/>
      <c r="TPK31" s="446"/>
      <c r="TPL31" s="446"/>
      <c r="TPM31" s="446"/>
      <c r="TPN31" s="446"/>
      <c r="TPO31" s="446"/>
      <c r="TPP31" s="446"/>
      <c r="TPQ31" s="446"/>
      <c r="TPR31" s="446"/>
      <c r="TPS31" s="446"/>
      <c r="TPT31" s="446"/>
      <c r="TPU31" s="446"/>
      <c r="TPV31" s="446"/>
      <c r="TPW31" s="446"/>
      <c r="TPX31" s="446"/>
      <c r="TPY31" s="446"/>
      <c r="TPZ31" s="446"/>
      <c r="TQA31" s="446"/>
      <c r="TQB31" s="446"/>
      <c r="TQC31" s="446"/>
      <c r="TQD31" s="446"/>
      <c r="TQE31" s="446"/>
      <c r="TQF31" s="446"/>
      <c r="TQG31" s="446"/>
      <c r="TQH31" s="446"/>
      <c r="TQI31" s="446"/>
      <c r="TQJ31" s="446"/>
      <c r="TQK31" s="446"/>
      <c r="TQL31" s="446"/>
      <c r="TQM31" s="446"/>
      <c r="TQN31" s="446"/>
      <c r="TQO31" s="446"/>
      <c r="TQP31" s="446"/>
      <c r="TQQ31" s="446"/>
      <c r="TQR31" s="446"/>
      <c r="TQS31" s="446"/>
      <c r="TQT31" s="446"/>
      <c r="TQU31" s="446"/>
      <c r="TQV31" s="446"/>
      <c r="TQW31" s="446"/>
      <c r="TQX31" s="446"/>
      <c r="TQY31" s="446"/>
      <c r="TQZ31" s="446"/>
      <c r="TRA31" s="446"/>
      <c r="TRB31" s="446"/>
      <c r="TRC31" s="446"/>
      <c r="TRD31" s="446"/>
      <c r="TRE31" s="446"/>
      <c r="TRF31" s="446"/>
      <c r="TRG31" s="446"/>
      <c r="TRH31" s="446"/>
      <c r="TRI31" s="446"/>
      <c r="TRJ31" s="446"/>
      <c r="TRK31" s="446"/>
      <c r="TRL31" s="446"/>
      <c r="TRM31" s="446"/>
      <c r="TRN31" s="446"/>
      <c r="TRO31" s="446"/>
      <c r="TRP31" s="446"/>
      <c r="TRQ31" s="446"/>
      <c r="TRR31" s="446"/>
      <c r="TRS31" s="446"/>
      <c r="TRT31" s="446"/>
      <c r="TRU31" s="446"/>
      <c r="TRV31" s="446"/>
      <c r="TRW31" s="446"/>
      <c r="TRX31" s="446"/>
      <c r="TRY31" s="446"/>
      <c r="TRZ31" s="446"/>
      <c r="TSA31" s="446"/>
      <c r="TSB31" s="446"/>
      <c r="TSC31" s="446"/>
      <c r="TSD31" s="446"/>
      <c r="TSE31" s="446"/>
      <c r="TSF31" s="446"/>
      <c r="TSG31" s="446"/>
      <c r="TSH31" s="446"/>
      <c r="TSI31" s="446"/>
      <c r="TSJ31" s="446"/>
      <c r="TSK31" s="446"/>
      <c r="TSL31" s="446"/>
      <c r="TSM31" s="446"/>
      <c r="TSN31" s="446"/>
      <c r="TSO31" s="446"/>
      <c r="TSP31" s="446"/>
      <c r="TSQ31" s="446"/>
      <c r="TSR31" s="446"/>
      <c r="TSS31" s="446"/>
      <c r="TST31" s="446"/>
      <c r="TSU31" s="446"/>
      <c r="TSV31" s="446"/>
      <c r="TSW31" s="446"/>
      <c r="TSX31" s="446"/>
      <c r="TSY31" s="446"/>
      <c r="TSZ31" s="446"/>
      <c r="TTA31" s="446"/>
      <c r="TTB31" s="446"/>
      <c r="TTC31" s="446"/>
      <c r="TTD31" s="446"/>
      <c r="TTE31" s="446"/>
      <c r="TTF31" s="446"/>
      <c r="TTG31" s="446"/>
      <c r="TTH31" s="446"/>
      <c r="TTI31" s="446"/>
      <c r="TTJ31" s="446"/>
      <c r="TTK31" s="446"/>
      <c r="TTL31" s="446"/>
      <c r="TTM31" s="446"/>
      <c r="TTN31" s="446"/>
      <c r="TTO31" s="446"/>
      <c r="TTP31" s="446"/>
      <c r="TTQ31" s="446"/>
      <c r="TTR31" s="446"/>
      <c r="TTS31" s="446"/>
      <c r="TTT31" s="446"/>
      <c r="TTU31" s="446"/>
      <c r="TTV31" s="446"/>
      <c r="TTW31" s="446"/>
      <c r="TTX31" s="446"/>
      <c r="TTY31" s="446"/>
      <c r="TTZ31" s="446"/>
      <c r="TUA31" s="446"/>
      <c r="TUB31" s="446"/>
      <c r="TUC31" s="446"/>
      <c r="TUD31" s="446"/>
      <c r="TUE31" s="446"/>
      <c r="TUF31" s="446"/>
      <c r="TUG31" s="446"/>
      <c r="TUH31" s="446"/>
      <c r="TUI31" s="446"/>
      <c r="TUJ31" s="446"/>
      <c r="TUK31" s="446"/>
      <c r="TUL31" s="446"/>
      <c r="TUM31" s="446"/>
      <c r="TUN31" s="446"/>
      <c r="TUO31" s="446"/>
      <c r="TUP31" s="446"/>
      <c r="TUQ31" s="446"/>
      <c r="TUR31" s="446"/>
      <c r="TUS31" s="446"/>
      <c r="TUT31" s="446"/>
      <c r="TUU31" s="446"/>
      <c r="TUV31" s="446"/>
      <c r="TUW31" s="446"/>
      <c r="TUX31" s="446"/>
      <c r="TUY31" s="446"/>
      <c r="TUZ31" s="446"/>
      <c r="TVA31" s="446"/>
      <c r="TVB31" s="446"/>
      <c r="TVC31" s="446"/>
      <c r="TVD31" s="446"/>
      <c r="TVE31" s="446"/>
      <c r="TVF31" s="446"/>
      <c r="TVG31" s="446"/>
      <c r="TVH31" s="446"/>
      <c r="TVI31" s="446"/>
      <c r="TVJ31" s="446"/>
      <c r="TVK31" s="446"/>
      <c r="TVL31" s="446"/>
      <c r="TVM31" s="446"/>
      <c r="TVN31" s="446"/>
      <c r="TVO31" s="446"/>
      <c r="TVP31" s="446"/>
      <c r="TVQ31" s="446"/>
      <c r="TVR31" s="446"/>
      <c r="TVS31" s="446"/>
      <c r="TVT31" s="446"/>
      <c r="TVU31" s="446"/>
      <c r="TVV31" s="446"/>
      <c r="TVW31" s="446"/>
      <c r="TVX31" s="446"/>
      <c r="TVY31" s="446"/>
      <c r="TVZ31" s="446"/>
      <c r="TWA31" s="446"/>
      <c r="TWB31" s="446"/>
      <c r="TWC31" s="446"/>
      <c r="TWD31" s="446"/>
      <c r="TWE31" s="446"/>
      <c r="TWF31" s="446"/>
      <c r="TWG31" s="446"/>
      <c r="TWH31" s="446"/>
      <c r="TWI31" s="446"/>
      <c r="TWJ31" s="446"/>
      <c r="TWK31" s="446"/>
      <c r="TWL31" s="446"/>
      <c r="TWM31" s="446"/>
      <c r="TWN31" s="446"/>
      <c r="TWO31" s="446"/>
      <c r="TWP31" s="446"/>
      <c r="TWQ31" s="446"/>
      <c r="TWR31" s="446"/>
      <c r="TWS31" s="446"/>
      <c r="TWT31" s="446"/>
      <c r="TWU31" s="446"/>
      <c r="TWV31" s="446"/>
      <c r="TWW31" s="446"/>
      <c r="TWX31" s="446"/>
      <c r="TWY31" s="446"/>
      <c r="TWZ31" s="446"/>
      <c r="TXA31" s="446"/>
      <c r="TXB31" s="446"/>
      <c r="TXC31" s="446"/>
      <c r="TXD31" s="446"/>
      <c r="TXE31" s="446"/>
      <c r="TXF31" s="446"/>
      <c r="TXG31" s="446"/>
      <c r="TXH31" s="446"/>
      <c r="TXI31" s="446"/>
      <c r="TXJ31" s="446"/>
      <c r="TXK31" s="446"/>
      <c r="TXL31" s="446"/>
      <c r="TXM31" s="446"/>
      <c r="TXN31" s="446"/>
      <c r="TXO31" s="446"/>
      <c r="TXP31" s="446"/>
      <c r="TXQ31" s="446"/>
      <c r="TXR31" s="446"/>
      <c r="TXS31" s="446"/>
      <c r="TXT31" s="446"/>
      <c r="TXU31" s="446"/>
      <c r="TXV31" s="446"/>
      <c r="TXW31" s="446"/>
      <c r="TXX31" s="446"/>
      <c r="TXY31" s="446"/>
      <c r="TXZ31" s="446"/>
      <c r="TYA31" s="446"/>
      <c r="TYB31" s="446"/>
      <c r="TYC31" s="446"/>
      <c r="TYD31" s="446"/>
      <c r="TYE31" s="446"/>
      <c r="TYF31" s="446"/>
      <c r="TYG31" s="446"/>
      <c r="TYH31" s="446"/>
      <c r="TYI31" s="446"/>
      <c r="TYJ31" s="446"/>
      <c r="TYK31" s="446"/>
      <c r="TYL31" s="446"/>
      <c r="TYM31" s="446"/>
      <c r="TYN31" s="446"/>
      <c r="TYO31" s="446"/>
      <c r="TYP31" s="446"/>
      <c r="TYQ31" s="446"/>
      <c r="TYR31" s="446"/>
      <c r="TYS31" s="446"/>
      <c r="TYT31" s="446"/>
      <c r="TYU31" s="446"/>
      <c r="TYV31" s="446"/>
      <c r="TYW31" s="446"/>
      <c r="TYX31" s="446"/>
      <c r="TYY31" s="446"/>
      <c r="TYZ31" s="446"/>
      <c r="TZA31" s="446"/>
      <c r="TZB31" s="446"/>
      <c r="TZC31" s="446"/>
      <c r="TZD31" s="446"/>
      <c r="TZE31" s="446"/>
      <c r="TZF31" s="446"/>
      <c r="TZG31" s="446"/>
      <c r="TZH31" s="446"/>
      <c r="TZI31" s="446"/>
      <c r="TZJ31" s="446"/>
      <c r="TZK31" s="446"/>
      <c r="TZL31" s="446"/>
      <c r="TZM31" s="446"/>
      <c r="TZN31" s="446"/>
      <c r="TZO31" s="446"/>
      <c r="TZP31" s="446"/>
      <c r="TZQ31" s="446"/>
      <c r="TZR31" s="446"/>
      <c r="TZS31" s="446"/>
      <c r="TZT31" s="446"/>
      <c r="TZU31" s="446"/>
      <c r="TZV31" s="446"/>
      <c r="TZW31" s="446"/>
      <c r="TZX31" s="446"/>
      <c r="TZY31" s="446"/>
      <c r="TZZ31" s="446"/>
      <c r="UAA31" s="446"/>
      <c r="UAB31" s="446"/>
      <c r="UAC31" s="446"/>
      <c r="UAD31" s="446"/>
      <c r="UAE31" s="446"/>
      <c r="UAF31" s="446"/>
      <c r="UAG31" s="446"/>
      <c r="UAH31" s="446"/>
      <c r="UAI31" s="446"/>
      <c r="UAJ31" s="446"/>
      <c r="UAK31" s="446"/>
      <c r="UAL31" s="446"/>
      <c r="UAM31" s="446"/>
      <c r="UAN31" s="446"/>
      <c r="UAO31" s="446"/>
      <c r="UAP31" s="446"/>
      <c r="UAQ31" s="446"/>
      <c r="UAR31" s="446"/>
      <c r="UAS31" s="446"/>
      <c r="UAT31" s="446"/>
      <c r="UAU31" s="446"/>
      <c r="UAV31" s="446"/>
      <c r="UAW31" s="446"/>
      <c r="UAX31" s="446"/>
      <c r="UAY31" s="446"/>
      <c r="UAZ31" s="446"/>
      <c r="UBA31" s="446"/>
      <c r="UBB31" s="446"/>
      <c r="UBC31" s="446"/>
      <c r="UBD31" s="446"/>
      <c r="UBE31" s="446"/>
      <c r="UBF31" s="446"/>
      <c r="UBG31" s="446"/>
      <c r="UBH31" s="446"/>
      <c r="UBI31" s="446"/>
      <c r="UBJ31" s="446"/>
      <c r="UBK31" s="446"/>
      <c r="UBL31" s="446"/>
      <c r="UBM31" s="446"/>
      <c r="UBN31" s="446"/>
      <c r="UBO31" s="446"/>
      <c r="UBP31" s="446"/>
      <c r="UBQ31" s="446"/>
      <c r="UBR31" s="446"/>
      <c r="UBS31" s="446"/>
      <c r="UBT31" s="446"/>
      <c r="UBU31" s="446"/>
      <c r="UBV31" s="446"/>
      <c r="UBW31" s="446"/>
      <c r="UBX31" s="446"/>
      <c r="UBY31" s="446"/>
      <c r="UBZ31" s="446"/>
      <c r="UCA31" s="446"/>
      <c r="UCB31" s="446"/>
      <c r="UCC31" s="446"/>
      <c r="UCD31" s="446"/>
      <c r="UCE31" s="446"/>
      <c r="UCF31" s="446"/>
      <c r="UCG31" s="446"/>
      <c r="UCH31" s="446"/>
      <c r="UCI31" s="446"/>
      <c r="UCJ31" s="446"/>
      <c r="UCK31" s="446"/>
      <c r="UCL31" s="446"/>
      <c r="UCM31" s="446"/>
      <c r="UCN31" s="446"/>
      <c r="UCO31" s="446"/>
      <c r="UCP31" s="446"/>
      <c r="UCQ31" s="446"/>
      <c r="UCR31" s="446"/>
      <c r="UCS31" s="446"/>
      <c r="UCT31" s="446"/>
      <c r="UCU31" s="446"/>
      <c r="UCV31" s="446"/>
      <c r="UCW31" s="446"/>
      <c r="UCX31" s="446"/>
      <c r="UCY31" s="446"/>
      <c r="UCZ31" s="446"/>
      <c r="UDA31" s="446"/>
      <c r="UDB31" s="446"/>
      <c r="UDC31" s="446"/>
      <c r="UDD31" s="446"/>
      <c r="UDE31" s="446"/>
      <c r="UDF31" s="446"/>
      <c r="UDG31" s="446"/>
      <c r="UDH31" s="446"/>
      <c r="UDI31" s="446"/>
      <c r="UDJ31" s="446"/>
      <c r="UDK31" s="446"/>
      <c r="UDL31" s="446"/>
      <c r="UDM31" s="446"/>
      <c r="UDN31" s="446"/>
      <c r="UDO31" s="446"/>
      <c r="UDP31" s="446"/>
      <c r="UDQ31" s="446"/>
      <c r="UDR31" s="446"/>
      <c r="UDS31" s="446"/>
      <c r="UDT31" s="446"/>
      <c r="UDU31" s="446"/>
      <c r="UDV31" s="446"/>
      <c r="UDW31" s="446"/>
      <c r="UDX31" s="446"/>
      <c r="UDY31" s="446"/>
      <c r="UDZ31" s="446"/>
      <c r="UEA31" s="446"/>
      <c r="UEB31" s="446"/>
      <c r="UEC31" s="446"/>
      <c r="UED31" s="446"/>
      <c r="UEE31" s="446"/>
      <c r="UEF31" s="446"/>
      <c r="UEG31" s="446"/>
      <c r="UEH31" s="446"/>
      <c r="UEI31" s="446"/>
      <c r="UEJ31" s="446"/>
      <c r="UEK31" s="446"/>
      <c r="UEL31" s="446"/>
      <c r="UEM31" s="446"/>
      <c r="UEN31" s="446"/>
      <c r="UEO31" s="446"/>
      <c r="UEP31" s="446"/>
      <c r="UEQ31" s="446"/>
      <c r="UER31" s="446"/>
      <c r="UES31" s="446"/>
      <c r="UET31" s="446"/>
      <c r="UEU31" s="446"/>
      <c r="UEV31" s="446"/>
      <c r="UEW31" s="446"/>
      <c r="UEX31" s="446"/>
      <c r="UEY31" s="446"/>
      <c r="UEZ31" s="446"/>
      <c r="UFA31" s="446"/>
      <c r="UFB31" s="446"/>
      <c r="UFC31" s="446"/>
      <c r="UFD31" s="446"/>
      <c r="UFE31" s="446"/>
      <c r="UFF31" s="446"/>
      <c r="UFG31" s="446"/>
      <c r="UFH31" s="446"/>
      <c r="UFI31" s="446"/>
      <c r="UFJ31" s="446"/>
      <c r="UFK31" s="446"/>
      <c r="UFL31" s="446"/>
      <c r="UFM31" s="446"/>
      <c r="UFN31" s="446"/>
      <c r="UFO31" s="446"/>
      <c r="UFP31" s="446"/>
      <c r="UFQ31" s="446"/>
      <c r="UFR31" s="446"/>
      <c r="UFS31" s="446"/>
      <c r="UFT31" s="446"/>
      <c r="UFU31" s="446"/>
      <c r="UFV31" s="446"/>
      <c r="UFW31" s="446"/>
      <c r="UFX31" s="446"/>
      <c r="UFY31" s="446"/>
      <c r="UFZ31" s="446"/>
      <c r="UGA31" s="446"/>
      <c r="UGB31" s="446"/>
      <c r="UGC31" s="446"/>
      <c r="UGD31" s="446"/>
      <c r="UGE31" s="446"/>
      <c r="UGF31" s="446"/>
      <c r="UGG31" s="446"/>
      <c r="UGH31" s="446"/>
      <c r="UGI31" s="446"/>
      <c r="UGJ31" s="446"/>
      <c r="UGK31" s="446"/>
      <c r="UGL31" s="446"/>
      <c r="UGM31" s="446"/>
      <c r="UGN31" s="446"/>
      <c r="UGO31" s="446"/>
      <c r="UGP31" s="446"/>
      <c r="UGQ31" s="446"/>
      <c r="UGR31" s="446"/>
      <c r="UGS31" s="446"/>
      <c r="UGT31" s="446"/>
      <c r="UGU31" s="446"/>
      <c r="UGV31" s="446"/>
      <c r="UGW31" s="446"/>
      <c r="UGX31" s="446"/>
      <c r="UGY31" s="446"/>
      <c r="UGZ31" s="446"/>
      <c r="UHA31" s="446"/>
      <c r="UHB31" s="446"/>
      <c r="UHC31" s="446"/>
      <c r="UHD31" s="446"/>
      <c r="UHE31" s="446"/>
      <c r="UHF31" s="446"/>
      <c r="UHG31" s="446"/>
      <c r="UHH31" s="446"/>
      <c r="UHI31" s="446"/>
      <c r="UHJ31" s="446"/>
      <c r="UHK31" s="446"/>
      <c r="UHL31" s="446"/>
      <c r="UHM31" s="446"/>
      <c r="UHN31" s="446"/>
      <c r="UHO31" s="446"/>
      <c r="UHP31" s="446"/>
      <c r="UHQ31" s="446"/>
      <c r="UHR31" s="446"/>
      <c r="UHS31" s="446"/>
      <c r="UHT31" s="446"/>
      <c r="UHU31" s="446"/>
      <c r="UHV31" s="446"/>
      <c r="UHW31" s="446"/>
      <c r="UHX31" s="446"/>
      <c r="UHY31" s="446"/>
      <c r="UHZ31" s="446"/>
      <c r="UIA31" s="446"/>
      <c r="UIB31" s="446"/>
      <c r="UIC31" s="446"/>
      <c r="UID31" s="446"/>
      <c r="UIE31" s="446"/>
      <c r="UIF31" s="446"/>
      <c r="UIG31" s="446"/>
      <c r="UIH31" s="446"/>
      <c r="UII31" s="446"/>
      <c r="UIJ31" s="446"/>
      <c r="UIK31" s="446"/>
      <c r="UIL31" s="446"/>
      <c r="UIM31" s="446"/>
      <c r="UIN31" s="446"/>
      <c r="UIO31" s="446"/>
      <c r="UIP31" s="446"/>
      <c r="UIQ31" s="446"/>
      <c r="UIR31" s="446"/>
      <c r="UIS31" s="446"/>
      <c r="UIT31" s="446"/>
      <c r="UIU31" s="446"/>
      <c r="UIV31" s="446"/>
      <c r="UIW31" s="446"/>
      <c r="UIX31" s="446"/>
      <c r="UIY31" s="446"/>
      <c r="UIZ31" s="446"/>
      <c r="UJA31" s="446"/>
      <c r="UJB31" s="446"/>
      <c r="UJC31" s="446"/>
      <c r="UJD31" s="446"/>
      <c r="UJE31" s="446"/>
      <c r="UJF31" s="446"/>
      <c r="UJG31" s="446"/>
      <c r="UJH31" s="446"/>
      <c r="UJI31" s="446"/>
      <c r="UJJ31" s="446"/>
      <c r="UJK31" s="446"/>
      <c r="UJL31" s="446"/>
      <c r="UJM31" s="446"/>
      <c r="UJN31" s="446"/>
      <c r="UJO31" s="446"/>
      <c r="UJP31" s="446"/>
      <c r="UJQ31" s="446"/>
      <c r="UJR31" s="446"/>
      <c r="UJS31" s="446"/>
      <c r="UJT31" s="446"/>
      <c r="UJU31" s="446"/>
      <c r="UJV31" s="446"/>
      <c r="UJW31" s="446"/>
      <c r="UJX31" s="446"/>
      <c r="UJY31" s="446"/>
      <c r="UJZ31" s="446"/>
      <c r="UKA31" s="446"/>
      <c r="UKB31" s="446"/>
      <c r="UKC31" s="446"/>
      <c r="UKD31" s="446"/>
      <c r="UKE31" s="446"/>
      <c r="UKF31" s="446"/>
      <c r="UKG31" s="446"/>
      <c r="UKH31" s="446"/>
      <c r="UKI31" s="446"/>
      <c r="UKJ31" s="446"/>
      <c r="UKK31" s="446"/>
      <c r="UKL31" s="446"/>
      <c r="UKM31" s="446"/>
      <c r="UKN31" s="446"/>
      <c r="UKO31" s="446"/>
      <c r="UKP31" s="446"/>
      <c r="UKQ31" s="446"/>
      <c r="UKR31" s="446"/>
      <c r="UKS31" s="446"/>
      <c r="UKT31" s="446"/>
      <c r="UKU31" s="446"/>
      <c r="UKV31" s="446"/>
      <c r="UKW31" s="446"/>
      <c r="UKX31" s="446"/>
      <c r="UKY31" s="446"/>
      <c r="UKZ31" s="446"/>
      <c r="ULA31" s="446"/>
      <c r="ULB31" s="446"/>
      <c r="ULC31" s="446"/>
      <c r="ULD31" s="446"/>
      <c r="ULE31" s="446"/>
      <c r="ULF31" s="446"/>
      <c r="ULG31" s="446"/>
      <c r="ULH31" s="446"/>
      <c r="ULI31" s="446"/>
      <c r="ULJ31" s="446"/>
      <c r="ULK31" s="446"/>
      <c r="ULL31" s="446"/>
      <c r="ULM31" s="446"/>
      <c r="ULN31" s="446"/>
      <c r="ULO31" s="446"/>
      <c r="ULP31" s="446"/>
      <c r="ULQ31" s="446"/>
      <c r="ULR31" s="446"/>
      <c r="ULS31" s="446"/>
      <c r="ULT31" s="446"/>
      <c r="ULU31" s="446"/>
      <c r="ULV31" s="446"/>
      <c r="ULW31" s="446"/>
      <c r="ULX31" s="446"/>
      <c r="ULY31" s="446"/>
      <c r="ULZ31" s="446"/>
      <c r="UMA31" s="446"/>
      <c r="UMB31" s="446"/>
      <c r="UMC31" s="446"/>
      <c r="UMD31" s="446"/>
      <c r="UME31" s="446"/>
      <c r="UMF31" s="446"/>
      <c r="UMG31" s="446"/>
      <c r="UMH31" s="446"/>
      <c r="UMI31" s="446"/>
      <c r="UMJ31" s="446"/>
      <c r="UMK31" s="446"/>
      <c r="UML31" s="446"/>
      <c r="UMM31" s="446"/>
      <c r="UMN31" s="446"/>
      <c r="UMO31" s="446"/>
      <c r="UMP31" s="446"/>
      <c r="UMQ31" s="446"/>
      <c r="UMR31" s="446"/>
      <c r="UMS31" s="446"/>
      <c r="UMT31" s="446"/>
      <c r="UMU31" s="446"/>
      <c r="UMV31" s="446"/>
      <c r="UMW31" s="446"/>
      <c r="UMX31" s="446"/>
      <c r="UMY31" s="446"/>
      <c r="UMZ31" s="446"/>
      <c r="UNA31" s="446"/>
      <c r="UNB31" s="446"/>
      <c r="UNC31" s="446"/>
      <c r="UND31" s="446"/>
      <c r="UNE31" s="446"/>
      <c r="UNF31" s="446"/>
      <c r="UNG31" s="446"/>
      <c r="UNH31" s="446"/>
      <c r="UNI31" s="446"/>
      <c r="UNJ31" s="446"/>
      <c r="UNK31" s="446"/>
      <c r="UNL31" s="446"/>
      <c r="UNM31" s="446"/>
      <c r="UNN31" s="446"/>
      <c r="UNO31" s="446"/>
      <c r="UNP31" s="446"/>
      <c r="UNQ31" s="446"/>
      <c r="UNR31" s="446"/>
      <c r="UNS31" s="446"/>
      <c r="UNT31" s="446"/>
      <c r="UNU31" s="446"/>
      <c r="UNV31" s="446"/>
      <c r="UNW31" s="446"/>
      <c r="UNX31" s="446"/>
      <c r="UNY31" s="446"/>
      <c r="UNZ31" s="446"/>
      <c r="UOA31" s="446"/>
      <c r="UOB31" s="446"/>
      <c r="UOC31" s="446"/>
      <c r="UOD31" s="446"/>
      <c r="UOE31" s="446"/>
      <c r="UOF31" s="446"/>
      <c r="UOG31" s="446"/>
      <c r="UOH31" s="446"/>
      <c r="UOI31" s="446"/>
      <c r="UOJ31" s="446"/>
      <c r="UOK31" s="446"/>
      <c r="UOL31" s="446"/>
      <c r="UOM31" s="446"/>
      <c r="UON31" s="446"/>
      <c r="UOO31" s="446"/>
      <c r="UOP31" s="446"/>
      <c r="UOQ31" s="446"/>
      <c r="UOR31" s="446"/>
      <c r="UOS31" s="446"/>
      <c r="UOT31" s="446"/>
      <c r="UOU31" s="446"/>
      <c r="UOV31" s="446"/>
      <c r="UOW31" s="446"/>
      <c r="UOX31" s="446"/>
      <c r="UOY31" s="446"/>
      <c r="UOZ31" s="446"/>
      <c r="UPA31" s="446"/>
      <c r="UPB31" s="446"/>
      <c r="UPC31" s="446"/>
      <c r="UPD31" s="446"/>
      <c r="UPE31" s="446"/>
      <c r="UPF31" s="446"/>
      <c r="UPG31" s="446"/>
      <c r="UPH31" s="446"/>
      <c r="UPI31" s="446"/>
      <c r="UPJ31" s="446"/>
      <c r="UPK31" s="446"/>
      <c r="UPL31" s="446"/>
      <c r="UPM31" s="446"/>
      <c r="UPN31" s="446"/>
      <c r="UPO31" s="446"/>
      <c r="UPP31" s="446"/>
      <c r="UPQ31" s="446"/>
      <c r="UPR31" s="446"/>
      <c r="UPS31" s="446"/>
      <c r="UPT31" s="446"/>
      <c r="UPU31" s="446"/>
      <c r="UPV31" s="446"/>
      <c r="UPW31" s="446"/>
      <c r="UPX31" s="446"/>
      <c r="UPY31" s="446"/>
      <c r="UPZ31" s="446"/>
      <c r="UQA31" s="446"/>
      <c r="UQB31" s="446"/>
      <c r="UQC31" s="446"/>
      <c r="UQD31" s="446"/>
      <c r="UQE31" s="446"/>
      <c r="UQF31" s="446"/>
      <c r="UQG31" s="446"/>
      <c r="UQH31" s="446"/>
      <c r="UQI31" s="446"/>
      <c r="UQJ31" s="446"/>
      <c r="UQK31" s="446"/>
      <c r="UQL31" s="446"/>
      <c r="UQM31" s="446"/>
      <c r="UQN31" s="446"/>
      <c r="UQO31" s="446"/>
      <c r="UQP31" s="446"/>
      <c r="UQQ31" s="446"/>
      <c r="UQR31" s="446"/>
      <c r="UQS31" s="446"/>
      <c r="UQT31" s="446"/>
      <c r="UQU31" s="446"/>
      <c r="UQV31" s="446"/>
      <c r="UQW31" s="446"/>
      <c r="UQX31" s="446"/>
      <c r="UQY31" s="446"/>
      <c r="UQZ31" s="446"/>
      <c r="URA31" s="446"/>
      <c r="URB31" s="446"/>
      <c r="URC31" s="446"/>
      <c r="URD31" s="446"/>
      <c r="URE31" s="446"/>
      <c r="URF31" s="446"/>
      <c r="URG31" s="446"/>
      <c r="URH31" s="446"/>
      <c r="URI31" s="446"/>
      <c r="URJ31" s="446"/>
      <c r="URK31" s="446"/>
      <c r="URL31" s="446"/>
      <c r="URM31" s="446"/>
      <c r="URN31" s="446"/>
      <c r="URO31" s="446"/>
      <c r="URP31" s="446"/>
      <c r="URQ31" s="446"/>
      <c r="URR31" s="446"/>
      <c r="URS31" s="446"/>
      <c r="URT31" s="446"/>
      <c r="URU31" s="446"/>
      <c r="URV31" s="446"/>
      <c r="URW31" s="446"/>
      <c r="URX31" s="446"/>
      <c r="URY31" s="446"/>
      <c r="URZ31" s="446"/>
      <c r="USA31" s="446"/>
      <c r="USB31" s="446"/>
      <c r="USC31" s="446"/>
      <c r="USD31" s="446"/>
      <c r="USE31" s="446"/>
      <c r="USF31" s="446"/>
      <c r="USG31" s="446"/>
      <c r="USH31" s="446"/>
      <c r="USI31" s="446"/>
      <c r="USJ31" s="446"/>
      <c r="USK31" s="446"/>
      <c r="USL31" s="446"/>
      <c r="USM31" s="446"/>
      <c r="USN31" s="446"/>
      <c r="USO31" s="446"/>
      <c r="USP31" s="446"/>
      <c r="USQ31" s="446"/>
      <c r="USR31" s="446"/>
      <c r="USS31" s="446"/>
      <c r="UST31" s="446"/>
      <c r="USU31" s="446"/>
      <c r="USV31" s="446"/>
      <c r="USW31" s="446"/>
      <c r="USX31" s="446"/>
      <c r="USY31" s="446"/>
      <c r="USZ31" s="446"/>
      <c r="UTA31" s="446"/>
      <c r="UTB31" s="446"/>
      <c r="UTC31" s="446"/>
      <c r="UTD31" s="446"/>
      <c r="UTE31" s="446"/>
      <c r="UTF31" s="446"/>
      <c r="UTG31" s="446"/>
      <c r="UTH31" s="446"/>
      <c r="UTI31" s="446"/>
      <c r="UTJ31" s="446"/>
      <c r="UTK31" s="446"/>
      <c r="UTL31" s="446"/>
      <c r="UTM31" s="446"/>
      <c r="UTN31" s="446"/>
      <c r="UTO31" s="446"/>
      <c r="UTP31" s="446"/>
      <c r="UTQ31" s="446"/>
      <c r="UTR31" s="446"/>
      <c r="UTS31" s="446"/>
      <c r="UTT31" s="446"/>
      <c r="UTU31" s="446"/>
      <c r="UTV31" s="446"/>
      <c r="UTW31" s="446"/>
      <c r="UTX31" s="446"/>
      <c r="UTY31" s="446"/>
      <c r="UTZ31" s="446"/>
      <c r="UUA31" s="446"/>
      <c r="UUB31" s="446"/>
      <c r="UUC31" s="446"/>
      <c r="UUD31" s="446"/>
      <c r="UUE31" s="446"/>
      <c r="UUF31" s="446"/>
      <c r="UUG31" s="446"/>
      <c r="UUH31" s="446"/>
      <c r="UUI31" s="446"/>
      <c r="UUJ31" s="446"/>
      <c r="UUK31" s="446"/>
      <c r="UUL31" s="446"/>
      <c r="UUM31" s="446"/>
      <c r="UUN31" s="446"/>
      <c r="UUO31" s="446"/>
      <c r="UUP31" s="446"/>
      <c r="UUQ31" s="446"/>
      <c r="UUR31" s="446"/>
      <c r="UUS31" s="446"/>
      <c r="UUT31" s="446"/>
      <c r="UUU31" s="446"/>
      <c r="UUV31" s="446"/>
      <c r="UUW31" s="446"/>
      <c r="UUX31" s="446"/>
      <c r="UUY31" s="446"/>
      <c r="UUZ31" s="446"/>
      <c r="UVA31" s="446"/>
      <c r="UVB31" s="446"/>
      <c r="UVC31" s="446"/>
      <c r="UVD31" s="446"/>
      <c r="UVE31" s="446"/>
      <c r="UVF31" s="446"/>
      <c r="UVG31" s="446"/>
      <c r="UVH31" s="446"/>
      <c r="UVI31" s="446"/>
      <c r="UVJ31" s="446"/>
      <c r="UVK31" s="446"/>
      <c r="UVL31" s="446"/>
      <c r="UVM31" s="446"/>
      <c r="UVN31" s="446"/>
      <c r="UVO31" s="446"/>
      <c r="UVP31" s="446"/>
      <c r="UVQ31" s="446"/>
      <c r="UVR31" s="446"/>
      <c r="UVS31" s="446"/>
      <c r="UVT31" s="446"/>
      <c r="UVU31" s="446"/>
      <c r="UVV31" s="446"/>
      <c r="UVW31" s="446"/>
      <c r="UVX31" s="446"/>
      <c r="UVY31" s="446"/>
      <c r="UVZ31" s="446"/>
      <c r="UWA31" s="446"/>
      <c r="UWB31" s="446"/>
      <c r="UWC31" s="446"/>
      <c r="UWD31" s="446"/>
      <c r="UWE31" s="446"/>
      <c r="UWF31" s="446"/>
      <c r="UWG31" s="446"/>
      <c r="UWH31" s="446"/>
      <c r="UWI31" s="446"/>
      <c r="UWJ31" s="446"/>
      <c r="UWK31" s="446"/>
      <c r="UWL31" s="446"/>
      <c r="UWM31" s="446"/>
      <c r="UWN31" s="446"/>
      <c r="UWO31" s="446"/>
      <c r="UWP31" s="446"/>
      <c r="UWQ31" s="446"/>
      <c r="UWR31" s="446"/>
      <c r="UWS31" s="446"/>
      <c r="UWT31" s="446"/>
      <c r="UWU31" s="446"/>
      <c r="UWV31" s="446"/>
      <c r="UWW31" s="446"/>
      <c r="UWX31" s="446"/>
      <c r="UWY31" s="446"/>
      <c r="UWZ31" s="446"/>
      <c r="UXA31" s="446"/>
      <c r="UXB31" s="446"/>
      <c r="UXC31" s="446"/>
      <c r="UXD31" s="446"/>
      <c r="UXE31" s="446"/>
      <c r="UXF31" s="446"/>
      <c r="UXG31" s="446"/>
      <c r="UXH31" s="446"/>
      <c r="UXI31" s="446"/>
      <c r="UXJ31" s="446"/>
      <c r="UXK31" s="446"/>
      <c r="UXL31" s="446"/>
      <c r="UXM31" s="446"/>
      <c r="UXN31" s="446"/>
      <c r="UXO31" s="446"/>
      <c r="UXP31" s="446"/>
      <c r="UXQ31" s="446"/>
      <c r="UXR31" s="446"/>
      <c r="UXS31" s="446"/>
      <c r="UXT31" s="446"/>
      <c r="UXU31" s="446"/>
      <c r="UXV31" s="446"/>
      <c r="UXW31" s="446"/>
      <c r="UXX31" s="446"/>
      <c r="UXY31" s="446"/>
      <c r="UXZ31" s="446"/>
      <c r="UYA31" s="446"/>
      <c r="UYB31" s="446"/>
      <c r="UYC31" s="446"/>
      <c r="UYD31" s="446"/>
      <c r="UYE31" s="446"/>
      <c r="UYF31" s="446"/>
      <c r="UYG31" s="446"/>
      <c r="UYH31" s="446"/>
      <c r="UYI31" s="446"/>
      <c r="UYJ31" s="446"/>
      <c r="UYK31" s="446"/>
      <c r="UYL31" s="446"/>
      <c r="UYM31" s="446"/>
      <c r="UYN31" s="446"/>
      <c r="UYO31" s="446"/>
      <c r="UYP31" s="446"/>
      <c r="UYQ31" s="446"/>
      <c r="UYR31" s="446"/>
      <c r="UYS31" s="446"/>
      <c r="UYT31" s="446"/>
      <c r="UYU31" s="446"/>
      <c r="UYV31" s="446"/>
      <c r="UYW31" s="446"/>
      <c r="UYX31" s="446"/>
      <c r="UYY31" s="446"/>
      <c r="UYZ31" s="446"/>
      <c r="UZA31" s="446"/>
      <c r="UZB31" s="446"/>
      <c r="UZC31" s="446"/>
      <c r="UZD31" s="446"/>
      <c r="UZE31" s="446"/>
      <c r="UZF31" s="446"/>
      <c r="UZG31" s="446"/>
      <c r="UZH31" s="446"/>
      <c r="UZI31" s="446"/>
      <c r="UZJ31" s="446"/>
      <c r="UZK31" s="446"/>
      <c r="UZL31" s="446"/>
      <c r="UZM31" s="446"/>
      <c r="UZN31" s="446"/>
      <c r="UZO31" s="446"/>
      <c r="UZP31" s="446"/>
      <c r="UZQ31" s="446"/>
      <c r="UZR31" s="446"/>
      <c r="UZS31" s="446"/>
      <c r="UZT31" s="446"/>
      <c r="UZU31" s="446"/>
      <c r="UZV31" s="446"/>
      <c r="UZW31" s="446"/>
      <c r="UZX31" s="446"/>
      <c r="UZY31" s="446"/>
      <c r="UZZ31" s="446"/>
      <c r="VAA31" s="446"/>
      <c r="VAB31" s="446"/>
      <c r="VAC31" s="446"/>
      <c r="VAD31" s="446"/>
      <c r="VAE31" s="446"/>
      <c r="VAF31" s="446"/>
      <c r="VAG31" s="446"/>
      <c r="VAH31" s="446"/>
      <c r="VAI31" s="446"/>
      <c r="VAJ31" s="446"/>
      <c r="VAK31" s="446"/>
      <c r="VAL31" s="446"/>
      <c r="VAM31" s="446"/>
      <c r="VAN31" s="446"/>
      <c r="VAO31" s="446"/>
      <c r="VAP31" s="446"/>
      <c r="VAQ31" s="446"/>
      <c r="VAR31" s="446"/>
      <c r="VAS31" s="446"/>
      <c r="VAT31" s="446"/>
      <c r="VAU31" s="446"/>
      <c r="VAV31" s="446"/>
      <c r="VAW31" s="446"/>
      <c r="VAX31" s="446"/>
      <c r="VAY31" s="446"/>
      <c r="VAZ31" s="446"/>
      <c r="VBA31" s="446"/>
      <c r="VBB31" s="446"/>
      <c r="VBC31" s="446"/>
      <c r="VBD31" s="446"/>
      <c r="VBE31" s="446"/>
      <c r="VBF31" s="446"/>
      <c r="VBG31" s="446"/>
      <c r="VBH31" s="446"/>
      <c r="VBI31" s="446"/>
      <c r="VBJ31" s="446"/>
      <c r="VBK31" s="446"/>
      <c r="VBL31" s="446"/>
      <c r="VBM31" s="446"/>
      <c r="VBN31" s="446"/>
      <c r="VBO31" s="446"/>
      <c r="VBP31" s="446"/>
      <c r="VBQ31" s="446"/>
      <c r="VBR31" s="446"/>
      <c r="VBS31" s="446"/>
      <c r="VBT31" s="446"/>
      <c r="VBU31" s="446"/>
      <c r="VBV31" s="446"/>
      <c r="VBW31" s="446"/>
      <c r="VBX31" s="446"/>
      <c r="VBY31" s="446"/>
      <c r="VBZ31" s="446"/>
      <c r="VCA31" s="446"/>
      <c r="VCB31" s="446"/>
      <c r="VCC31" s="446"/>
      <c r="VCD31" s="446"/>
      <c r="VCE31" s="446"/>
      <c r="VCF31" s="446"/>
      <c r="VCG31" s="446"/>
      <c r="VCH31" s="446"/>
      <c r="VCI31" s="446"/>
      <c r="VCJ31" s="446"/>
      <c r="VCK31" s="446"/>
      <c r="VCL31" s="446"/>
      <c r="VCM31" s="446"/>
      <c r="VCN31" s="446"/>
      <c r="VCO31" s="446"/>
      <c r="VCP31" s="446"/>
      <c r="VCQ31" s="446"/>
      <c r="VCR31" s="446"/>
      <c r="VCS31" s="446"/>
      <c r="VCT31" s="446"/>
      <c r="VCU31" s="446"/>
      <c r="VCV31" s="446"/>
      <c r="VCW31" s="446"/>
      <c r="VCX31" s="446"/>
      <c r="VCY31" s="446"/>
      <c r="VCZ31" s="446"/>
      <c r="VDA31" s="446"/>
      <c r="VDB31" s="446"/>
      <c r="VDC31" s="446"/>
      <c r="VDD31" s="446"/>
      <c r="VDE31" s="446"/>
      <c r="VDF31" s="446"/>
      <c r="VDG31" s="446"/>
      <c r="VDH31" s="446"/>
      <c r="VDI31" s="446"/>
      <c r="VDJ31" s="446"/>
      <c r="VDK31" s="446"/>
      <c r="VDL31" s="446"/>
      <c r="VDM31" s="446"/>
      <c r="VDN31" s="446"/>
      <c r="VDO31" s="446"/>
      <c r="VDP31" s="446"/>
      <c r="VDQ31" s="446"/>
      <c r="VDR31" s="446"/>
      <c r="VDS31" s="446"/>
      <c r="VDT31" s="446"/>
      <c r="VDU31" s="446"/>
      <c r="VDV31" s="446"/>
      <c r="VDW31" s="446"/>
      <c r="VDX31" s="446"/>
      <c r="VDY31" s="446"/>
      <c r="VDZ31" s="446"/>
      <c r="VEA31" s="446"/>
      <c r="VEB31" s="446"/>
      <c r="VEC31" s="446"/>
      <c r="VED31" s="446"/>
      <c r="VEE31" s="446"/>
      <c r="VEF31" s="446"/>
      <c r="VEG31" s="446"/>
      <c r="VEH31" s="446"/>
      <c r="VEI31" s="446"/>
      <c r="VEJ31" s="446"/>
      <c r="VEK31" s="446"/>
      <c r="VEL31" s="446"/>
      <c r="VEM31" s="446"/>
      <c r="VEN31" s="446"/>
      <c r="VEO31" s="446"/>
      <c r="VEP31" s="446"/>
      <c r="VEQ31" s="446"/>
      <c r="VER31" s="446"/>
      <c r="VES31" s="446"/>
      <c r="VET31" s="446"/>
      <c r="VEU31" s="446"/>
      <c r="VEV31" s="446"/>
      <c r="VEW31" s="446"/>
      <c r="VEX31" s="446"/>
      <c r="VEY31" s="446"/>
      <c r="VEZ31" s="446"/>
      <c r="VFA31" s="446"/>
      <c r="VFB31" s="446"/>
      <c r="VFC31" s="446"/>
      <c r="VFD31" s="446"/>
      <c r="VFE31" s="446"/>
      <c r="VFF31" s="446"/>
      <c r="VFG31" s="446"/>
      <c r="VFH31" s="446"/>
      <c r="VFI31" s="446"/>
      <c r="VFJ31" s="446"/>
      <c r="VFK31" s="446"/>
      <c r="VFL31" s="446"/>
      <c r="VFM31" s="446"/>
      <c r="VFN31" s="446"/>
      <c r="VFO31" s="446"/>
      <c r="VFP31" s="446"/>
      <c r="VFQ31" s="446"/>
      <c r="VFR31" s="446"/>
      <c r="VFS31" s="446"/>
      <c r="VFT31" s="446"/>
      <c r="VFU31" s="446"/>
      <c r="VFV31" s="446"/>
      <c r="VFW31" s="446"/>
      <c r="VFX31" s="446"/>
      <c r="VFY31" s="446"/>
      <c r="VFZ31" s="446"/>
      <c r="VGA31" s="446"/>
      <c r="VGB31" s="446"/>
      <c r="VGC31" s="446"/>
      <c r="VGD31" s="446"/>
      <c r="VGE31" s="446"/>
      <c r="VGF31" s="446"/>
      <c r="VGG31" s="446"/>
      <c r="VGH31" s="446"/>
      <c r="VGI31" s="446"/>
      <c r="VGJ31" s="446"/>
      <c r="VGK31" s="446"/>
      <c r="VGL31" s="446"/>
      <c r="VGM31" s="446"/>
      <c r="VGN31" s="446"/>
      <c r="VGO31" s="446"/>
      <c r="VGP31" s="446"/>
      <c r="VGQ31" s="446"/>
      <c r="VGR31" s="446"/>
      <c r="VGS31" s="446"/>
      <c r="VGT31" s="446"/>
      <c r="VGU31" s="446"/>
      <c r="VGV31" s="446"/>
      <c r="VGW31" s="446"/>
      <c r="VGX31" s="446"/>
      <c r="VGY31" s="446"/>
      <c r="VGZ31" s="446"/>
      <c r="VHA31" s="446"/>
      <c r="VHB31" s="446"/>
      <c r="VHC31" s="446"/>
      <c r="VHD31" s="446"/>
      <c r="VHE31" s="446"/>
      <c r="VHF31" s="446"/>
      <c r="VHG31" s="446"/>
      <c r="VHH31" s="446"/>
      <c r="VHI31" s="446"/>
      <c r="VHJ31" s="446"/>
      <c r="VHK31" s="446"/>
      <c r="VHL31" s="446"/>
      <c r="VHM31" s="446"/>
      <c r="VHN31" s="446"/>
      <c r="VHO31" s="446"/>
      <c r="VHP31" s="446"/>
      <c r="VHQ31" s="446"/>
      <c r="VHR31" s="446"/>
      <c r="VHS31" s="446"/>
      <c r="VHT31" s="446"/>
      <c r="VHU31" s="446"/>
      <c r="VHV31" s="446"/>
      <c r="VHW31" s="446"/>
      <c r="VHX31" s="446"/>
      <c r="VHY31" s="446"/>
      <c r="VHZ31" s="446"/>
      <c r="VIA31" s="446"/>
      <c r="VIB31" s="446"/>
      <c r="VIC31" s="446"/>
      <c r="VID31" s="446"/>
      <c r="VIE31" s="446"/>
      <c r="VIF31" s="446"/>
      <c r="VIG31" s="446"/>
      <c r="VIH31" s="446"/>
      <c r="VII31" s="446"/>
      <c r="VIJ31" s="446"/>
      <c r="VIK31" s="446"/>
      <c r="VIL31" s="446"/>
      <c r="VIM31" s="446"/>
      <c r="VIN31" s="446"/>
      <c r="VIO31" s="446"/>
      <c r="VIP31" s="446"/>
      <c r="VIQ31" s="446"/>
      <c r="VIR31" s="446"/>
      <c r="VIS31" s="446"/>
      <c r="VIT31" s="446"/>
      <c r="VIU31" s="446"/>
      <c r="VIV31" s="446"/>
      <c r="VIW31" s="446"/>
      <c r="VIX31" s="446"/>
      <c r="VIY31" s="446"/>
      <c r="VIZ31" s="446"/>
      <c r="VJA31" s="446"/>
      <c r="VJB31" s="446"/>
      <c r="VJC31" s="446"/>
      <c r="VJD31" s="446"/>
      <c r="VJE31" s="446"/>
      <c r="VJF31" s="446"/>
      <c r="VJG31" s="446"/>
      <c r="VJH31" s="446"/>
      <c r="VJI31" s="446"/>
      <c r="VJJ31" s="446"/>
      <c r="VJK31" s="446"/>
      <c r="VJL31" s="446"/>
      <c r="VJM31" s="446"/>
      <c r="VJN31" s="446"/>
      <c r="VJO31" s="446"/>
      <c r="VJP31" s="446"/>
      <c r="VJQ31" s="446"/>
      <c r="VJR31" s="446"/>
      <c r="VJS31" s="446"/>
      <c r="VJT31" s="446"/>
      <c r="VJU31" s="446"/>
      <c r="VJV31" s="446"/>
      <c r="VJW31" s="446"/>
      <c r="VJX31" s="446"/>
      <c r="VJY31" s="446"/>
      <c r="VJZ31" s="446"/>
      <c r="VKA31" s="446"/>
      <c r="VKB31" s="446"/>
      <c r="VKC31" s="446"/>
      <c r="VKD31" s="446"/>
      <c r="VKE31" s="446"/>
      <c r="VKF31" s="446"/>
      <c r="VKG31" s="446"/>
      <c r="VKH31" s="446"/>
      <c r="VKI31" s="446"/>
      <c r="VKJ31" s="446"/>
      <c r="VKK31" s="446"/>
      <c r="VKL31" s="446"/>
      <c r="VKM31" s="446"/>
      <c r="VKN31" s="446"/>
      <c r="VKO31" s="446"/>
      <c r="VKP31" s="446"/>
      <c r="VKQ31" s="446"/>
      <c r="VKR31" s="446"/>
      <c r="VKS31" s="446"/>
      <c r="VKT31" s="446"/>
      <c r="VKU31" s="446"/>
      <c r="VKV31" s="446"/>
      <c r="VKW31" s="446"/>
      <c r="VKX31" s="446"/>
      <c r="VKY31" s="446"/>
      <c r="VKZ31" s="446"/>
      <c r="VLA31" s="446"/>
      <c r="VLB31" s="446"/>
      <c r="VLC31" s="446"/>
      <c r="VLD31" s="446"/>
      <c r="VLE31" s="446"/>
      <c r="VLF31" s="446"/>
      <c r="VLG31" s="446"/>
      <c r="VLH31" s="446"/>
      <c r="VLI31" s="446"/>
      <c r="VLJ31" s="446"/>
      <c r="VLK31" s="446"/>
      <c r="VLL31" s="446"/>
      <c r="VLM31" s="446"/>
      <c r="VLN31" s="446"/>
      <c r="VLO31" s="446"/>
      <c r="VLP31" s="446"/>
      <c r="VLQ31" s="446"/>
      <c r="VLR31" s="446"/>
      <c r="VLS31" s="446"/>
      <c r="VLT31" s="446"/>
      <c r="VLU31" s="446"/>
      <c r="VLV31" s="446"/>
      <c r="VLW31" s="446"/>
      <c r="VLX31" s="446"/>
      <c r="VLY31" s="446"/>
      <c r="VLZ31" s="446"/>
      <c r="VMA31" s="446"/>
      <c r="VMB31" s="446"/>
      <c r="VMC31" s="446"/>
      <c r="VMD31" s="446"/>
      <c r="VME31" s="446"/>
      <c r="VMF31" s="446"/>
      <c r="VMG31" s="446"/>
      <c r="VMH31" s="446"/>
      <c r="VMI31" s="446"/>
      <c r="VMJ31" s="446"/>
      <c r="VMK31" s="446"/>
      <c r="VML31" s="446"/>
      <c r="VMM31" s="446"/>
      <c r="VMN31" s="446"/>
      <c r="VMO31" s="446"/>
      <c r="VMP31" s="446"/>
      <c r="VMQ31" s="446"/>
      <c r="VMR31" s="446"/>
      <c r="VMS31" s="446"/>
      <c r="VMT31" s="446"/>
      <c r="VMU31" s="446"/>
      <c r="VMV31" s="446"/>
      <c r="VMW31" s="446"/>
      <c r="VMX31" s="446"/>
      <c r="VMY31" s="446"/>
      <c r="VMZ31" s="446"/>
      <c r="VNA31" s="446"/>
      <c r="VNB31" s="446"/>
      <c r="VNC31" s="446"/>
      <c r="VND31" s="446"/>
      <c r="VNE31" s="446"/>
      <c r="VNF31" s="446"/>
      <c r="VNG31" s="446"/>
      <c r="VNH31" s="446"/>
      <c r="VNI31" s="446"/>
      <c r="VNJ31" s="446"/>
      <c r="VNK31" s="446"/>
      <c r="VNL31" s="446"/>
      <c r="VNM31" s="446"/>
      <c r="VNN31" s="446"/>
      <c r="VNO31" s="446"/>
      <c r="VNP31" s="446"/>
      <c r="VNQ31" s="446"/>
      <c r="VNR31" s="446"/>
      <c r="VNS31" s="446"/>
      <c r="VNT31" s="446"/>
      <c r="VNU31" s="446"/>
      <c r="VNV31" s="446"/>
      <c r="VNW31" s="446"/>
      <c r="VNX31" s="446"/>
      <c r="VNY31" s="446"/>
      <c r="VNZ31" s="446"/>
      <c r="VOA31" s="446"/>
      <c r="VOB31" s="446"/>
      <c r="VOC31" s="446"/>
      <c r="VOD31" s="446"/>
      <c r="VOE31" s="446"/>
      <c r="VOF31" s="446"/>
      <c r="VOG31" s="446"/>
      <c r="VOH31" s="446"/>
      <c r="VOI31" s="446"/>
      <c r="VOJ31" s="446"/>
      <c r="VOK31" s="446"/>
      <c r="VOL31" s="446"/>
      <c r="VOM31" s="446"/>
      <c r="VON31" s="446"/>
      <c r="VOO31" s="446"/>
      <c r="VOP31" s="446"/>
      <c r="VOQ31" s="446"/>
      <c r="VOR31" s="446"/>
      <c r="VOS31" s="446"/>
      <c r="VOT31" s="446"/>
      <c r="VOU31" s="446"/>
      <c r="VOV31" s="446"/>
      <c r="VOW31" s="446"/>
      <c r="VOX31" s="446"/>
      <c r="VOY31" s="446"/>
      <c r="VOZ31" s="446"/>
      <c r="VPA31" s="446"/>
      <c r="VPB31" s="446"/>
      <c r="VPC31" s="446"/>
      <c r="VPD31" s="446"/>
      <c r="VPE31" s="446"/>
      <c r="VPF31" s="446"/>
      <c r="VPG31" s="446"/>
      <c r="VPH31" s="446"/>
      <c r="VPI31" s="446"/>
      <c r="VPJ31" s="446"/>
      <c r="VPK31" s="446"/>
      <c r="VPL31" s="446"/>
      <c r="VPM31" s="446"/>
      <c r="VPN31" s="446"/>
      <c r="VPO31" s="446"/>
      <c r="VPP31" s="446"/>
      <c r="VPQ31" s="446"/>
      <c r="VPR31" s="446"/>
      <c r="VPS31" s="446"/>
      <c r="VPT31" s="446"/>
      <c r="VPU31" s="446"/>
      <c r="VPV31" s="446"/>
      <c r="VPW31" s="446"/>
      <c r="VPX31" s="446"/>
      <c r="VPY31" s="446"/>
      <c r="VPZ31" s="446"/>
      <c r="VQA31" s="446"/>
      <c r="VQB31" s="446"/>
      <c r="VQC31" s="446"/>
      <c r="VQD31" s="446"/>
      <c r="VQE31" s="446"/>
      <c r="VQF31" s="446"/>
      <c r="VQG31" s="446"/>
      <c r="VQH31" s="446"/>
      <c r="VQI31" s="446"/>
      <c r="VQJ31" s="446"/>
      <c r="VQK31" s="446"/>
      <c r="VQL31" s="446"/>
      <c r="VQM31" s="446"/>
      <c r="VQN31" s="446"/>
      <c r="VQO31" s="446"/>
      <c r="VQP31" s="446"/>
      <c r="VQQ31" s="446"/>
      <c r="VQR31" s="446"/>
      <c r="VQS31" s="446"/>
      <c r="VQT31" s="446"/>
      <c r="VQU31" s="446"/>
      <c r="VQV31" s="446"/>
      <c r="VQW31" s="446"/>
      <c r="VQX31" s="446"/>
      <c r="VQY31" s="446"/>
      <c r="VQZ31" s="446"/>
      <c r="VRA31" s="446"/>
      <c r="VRB31" s="446"/>
      <c r="VRC31" s="446"/>
      <c r="VRD31" s="446"/>
      <c r="VRE31" s="446"/>
      <c r="VRF31" s="446"/>
      <c r="VRG31" s="446"/>
      <c r="VRH31" s="446"/>
      <c r="VRI31" s="446"/>
      <c r="VRJ31" s="446"/>
      <c r="VRK31" s="446"/>
      <c r="VRL31" s="446"/>
      <c r="VRM31" s="446"/>
      <c r="VRN31" s="446"/>
      <c r="VRO31" s="446"/>
      <c r="VRP31" s="446"/>
      <c r="VRQ31" s="446"/>
      <c r="VRR31" s="446"/>
      <c r="VRS31" s="446"/>
      <c r="VRT31" s="446"/>
      <c r="VRU31" s="446"/>
      <c r="VRV31" s="446"/>
      <c r="VRW31" s="446"/>
      <c r="VRX31" s="446"/>
      <c r="VRY31" s="446"/>
      <c r="VRZ31" s="446"/>
      <c r="VSA31" s="446"/>
      <c r="VSB31" s="446"/>
      <c r="VSC31" s="446"/>
      <c r="VSD31" s="446"/>
      <c r="VSE31" s="446"/>
      <c r="VSF31" s="446"/>
      <c r="VSG31" s="446"/>
      <c r="VSH31" s="446"/>
      <c r="VSI31" s="446"/>
      <c r="VSJ31" s="446"/>
      <c r="VSK31" s="446"/>
      <c r="VSL31" s="446"/>
      <c r="VSM31" s="446"/>
      <c r="VSN31" s="446"/>
      <c r="VSO31" s="446"/>
      <c r="VSP31" s="446"/>
      <c r="VSQ31" s="446"/>
      <c r="VSR31" s="446"/>
      <c r="VSS31" s="446"/>
      <c r="VST31" s="446"/>
      <c r="VSU31" s="446"/>
      <c r="VSV31" s="446"/>
      <c r="VSW31" s="446"/>
      <c r="VSX31" s="446"/>
      <c r="VSY31" s="446"/>
      <c r="VSZ31" s="446"/>
      <c r="VTA31" s="446"/>
      <c r="VTB31" s="446"/>
      <c r="VTC31" s="446"/>
      <c r="VTD31" s="446"/>
      <c r="VTE31" s="446"/>
      <c r="VTF31" s="446"/>
      <c r="VTG31" s="446"/>
      <c r="VTH31" s="446"/>
      <c r="VTI31" s="446"/>
      <c r="VTJ31" s="446"/>
      <c r="VTK31" s="446"/>
      <c r="VTL31" s="446"/>
      <c r="VTM31" s="446"/>
      <c r="VTN31" s="446"/>
      <c r="VTO31" s="446"/>
      <c r="VTP31" s="446"/>
      <c r="VTQ31" s="446"/>
      <c r="VTR31" s="446"/>
      <c r="VTS31" s="446"/>
      <c r="VTT31" s="446"/>
      <c r="VTU31" s="446"/>
      <c r="VTV31" s="446"/>
      <c r="VTW31" s="446"/>
      <c r="VTX31" s="446"/>
      <c r="VTY31" s="446"/>
      <c r="VTZ31" s="446"/>
      <c r="VUA31" s="446"/>
      <c r="VUB31" s="446"/>
      <c r="VUC31" s="446"/>
      <c r="VUD31" s="446"/>
      <c r="VUE31" s="446"/>
      <c r="VUF31" s="446"/>
      <c r="VUG31" s="446"/>
      <c r="VUH31" s="446"/>
      <c r="VUI31" s="446"/>
      <c r="VUJ31" s="446"/>
      <c r="VUK31" s="446"/>
      <c r="VUL31" s="446"/>
      <c r="VUM31" s="446"/>
      <c r="VUN31" s="446"/>
      <c r="VUO31" s="446"/>
      <c r="VUP31" s="446"/>
      <c r="VUQ31" s="446"/>
      <c r="VUR31" s="446"/>
      <c r="VUS31" s="446"/>
      <c r="VUT31" s="446"/>
      <c r="VUU31" s="446"/>
      <c r="VUV31" s="446"/>
      <c r="VUW31" s="446"/>
      <c r="VUX31" s="446"/>
      <c r="VUY31" s="446"/>
      <c r="VUZ31" s="446"/>
      <c r="VVA31" s="446"/>
      <c r="VVB31" s="446"/>
      <c r="VVC31" s="446"/>
      <c r="VVD31" s="446"/>
      <c r="VVE31" s="446"/>
      <c r="VVF31" s="446"/>
      <c r="VVG31" s="446"/>
      <c r="VVH31" s="446"/>
      <c r="VVI31" s="446"/>
      <c r="VVJ31" s="446"/>
      <c r="VVK31" s="446"/>
      <c r="VVL31" s="446"/>
      <c r="VVM31" s="446"/>
      <c r="VVN31" s="446"/>
      <c r="VVO31" s="446"/>
      <c r="VVP31" s="446"/>
      <c r="VVQ31" s="446"/>
      <c r="VVR31" s="446"/>
      <c r="VVS31" s="446"/>
      <c r="VVT31" s="446"/>
      <c r="VVU31" s="446"/>
      <c r="VVV31" s="446"/>
      <c r="VVW31" s="446"/>
      <c r="VVX31" s="446"/>
      <c r="VVY31" s="446"/>
      <c r="VVZ31" s="446"/>
      <c r="VWA31" s="446"/>
      <c r="VWB31" s="446"/>
      <c r="VWC31" s="446"/>
      <c r="VWD31" s="446"/>
      <c r="VWE31" s="446"/>
      <c r="VWF31" s="446"/>
      <c r="VWG31" s="446"/>
      <c r="VWH31" s="446"/>
      <c r="VWI31" s="446"/>
      <c r="VWJ31" s="446"/>
      <c r="VWK31" s="446"/>
      <c r="VWL31" s="446"/>
      <c r="VWM31" s="446"/>
      <c r="VWN31" s="446"/>
      <c r="VWO31" s="446"/>
      <c r="VWP31" s="446"/>
      <c r="VWQ31" s="446"/>
      <c r="VWR31" s="446"/>
      <c r="VWS31" s="446"/>
      <c r="VWT31" s="446"/>
      <c r="VWU31" s="446"/>
      <c r="VWV31" s="446"/>
      <c r="VWW31" s="446"/>
      <c r="VWX31" s="446"/>
      <c r="VWY31" s="446"/>
      <c r="VWZ31" s="446"/>
      <c r="VXA31" s="446"/>
      <c r="VXB31" s="446"/>
      <c r="VXC31" s="446"/>
      <c r="VXD31" s="446"/>
      <c r="VXE31" s="446"/>
      <c r="VXF31" s="446"/>
      <c r="VXG31" s="446"/>
      <c r="VXH31" s="446"/>
      <c r="VXI31" s="446"/>
      <c r="VXJ31" s="446"/>
      <c r="VXK31" s="446"/>
      <c r="VXL31" s="446"/>
      <c r="VXM31" s="446"/>
      <c r="VXN31" s="446"/>
      <c r="VXO31" s="446"/>
      <c r="VXP31" s="446"/>
      <c r="VXQ31" s="446"/>
      <c r="VXR31" s="446"/>
      <c r="VXS31" s="446"/>
      <c r="VXT31" s="446"/>
      <c r="VXU31" s="446"/>
      <c r="VXV31" s="446"/>
      <c r="VXW31" s="446"/>
      <c r="VXX31" s="446"/>
      <c r="VXY31" s="446"/>
      <c r="VXZ31" s="446"/>
      <c r="VYA31" s="446"/>
      <c r="VYB31" s="446"/>
      <c r="VYC31" s="446"/>
      <c r="VYD31" s="446"/>
      <c r="VYE31" s="446"/>
      <c r="VYF31" s="446"/>
      <c r="VYG31" s="446"/>
      <c r="VYH31" s="446"/>
      <c r="VYI31" s="446"/>
      <c r="VYJ31" s="446"/>
      <c r="VYK31" s="446"/>
      <c r="VYL31" s="446"/>
      <c r="VYM31" s="446"/>
      <c r="VYN31" s="446"/>
      <c r="VYO31" s="446"/>
      <c r="VYP31" s="446"/>
      <c r="VYQ31" s="446"/>
      <c r="VYR31" s="446"/>
      <c r="VYS31" s="446"/>
      <c r="VYT31" s="446"/>
      <c r="VYU31" s="446"/>
      <c r="VYV31" s="446"/>
      <c r="VYW31" s="446"/>
      <c r="VYX31" s="446"/>
      <c r="VYY31" s="446"/>
      <c r="VYZ31" s="446"/>
      <c r="VZA31" s="446"/>
      <c r="VZB31" s="446"/>
      <c r="VZC31" s="446"/>
      <c r="VZD31" s="446"/>
      <c r="VZE31" s="446"/>
      <c r="VZF31" s="446"/>
      <c r="VZG31" s="446"/>
      <c r="VZH31" s="446"/>
      <c r="VZI31" s="446"/>
      <c r="VZJ31" s="446"/>
      <c r="VZK31" s="446"/>
      <c r="VZL31" s="446"/>
      <c r="VZM31" s="446"/>
      <c r="VZN31" s="446"/>
      <c r="VZO31" s="446"/>
      <c r="VZP31" s="446"/>
      <c r="VZQ31" s="446"/>
      <c r="VZR31" s="446"/>
      <c r="VZS31" s="446"/>
      <c r="VZT31" s="446"/>
      <c r="VZU31" s="446"/>
      <c r="VZV31" s="446"/>
      <c r="VZW31" s="446"/>
      <c r="VZX31" s="446"/>
      <c r="VZY31" s="446"/>
      <c r="VZZ31" s="446"/>
      <c r="WAA31" s="446"/>
      <c r="WAB31" s="446"/>
      <c r="WAC31" s="446"/>
      <c r="WAD31" s="446"/>
      <c r="WAE31" s="446"/>
      <c r="WAF31" s="446"/>
      <c r="WAG31" s="446"/>
      <c r="WAH31" s="446"/>
      <c r="WAI31" s="446"/>
      <c r="WAJ31" s="446"/>
      <c r="WAK31" s="446"/>
      <c r="WAL31" s="446"/>
      <c r="WAM31" s="446"/>
      <c r="WAN31" s="446"/>
      <c r="WAO31" s="446"/>
      <c r="WAP31" s="446"/>
      <c r="WAQ31" s="446"/>
      <c r="WAR31" s="446"/>
      <c r="WAS31" s="446"/>
      <c r="WAT31" s="446"/>
      <c r="WAU31" s="446"/>
      <c r="WAV31" s="446"/>
      <c r="WAW31" s="446"/>
      <c r="WAX31" s="446"/>
      <c r="WAY31" s="446"/>
      <c r="WAZ31" s="446"/>
      <c r="WBA31" s="446"/>
      <c r="WBB31" s="446"/>
      <c r="WBC31" s="446"/>
      <c r="WBD31" s="446"/>
      <c r="WBE31" s="446"/>
      <c r="WBF31" s="446"/>
      <c r="WBG31" s="446"/>
      <c r="WBH31" s="446"/>
      <c r="WBI31" s="446"/>
      <c r="WBJ31" s="446"/>
      <c r="WBK31" s="446"/>
      <c r="WBL31" s="446"/>
      <c r="WBM31" s="446"/>
      <c r="WBN31" s="446"/>
      <c r="WBO31" s="446"/>
      <c r="WBP31" s="446"/>
      <c r="WBQ31" s="446"/>
      <c r="WBR31" s="446"/>
      <c r="WBS31" s="446"/>
      <c r="WBT31" s="446"/>
      <c r="WBU31" s="446"/>
      <c r="WBV31" s="446"/>
      <c r="WBW31" s="446"/>
      <c r="WBX31" s="446"/>
      <c r="WBY31" s="446"/>
      <c r="WBZ31" s="446"/>
      <c r="WCA31" s="446"/>
      <c r="WCB31" s="446"/>
      <c r="WCC31" s="446"/>
      <c r="WCD31" s="446"/>
      <c r="WCE31" s="446"/>
      <c r="WCF31" s="446"/>
      <c r="WCG31" s="446"/>
      <c r="WCH31" s="446"/>
      <c r="WCI31" s="446"/>
      <c r="WCJ31" s="446"/>
      <c r="WCK31" s="446"/>
      <c r="WCL31" s="446"/>
      <c r="WCM31" s="446"/>
      <c r="WCN31" s="446"/>
      <c r="WCO31" s="446"/>
      <c r="WCP31" s="446"/>
      <c r="WCQ31" s="446"/>
      <c r="WCR31" s="446"/>
      <c r="WCS31" s="446"/>
      <c r="WCT31" s="446"/>
      <c r="WCU31" s="446"/>
      <c r="WCV31" s="446"/>
      <c r="WCW31" s="446"/>
      <c r="WCX31" s="446"/>
      <c r="WCY31" s="446"/>
      <c r="WCZ31" s="446"/>
      <c r="WDA31" s="446"/>
      <c r="WDB31" s="446"/>
      <c r="WDC31" s="446"/>
      <c r="WDD31" s="446"/>
      <c r="WDE31" s="446"/>
      <c r="WDF31" s="446"/>
      <c r="WDG31" s="446"/>
      <c r="WDH31" s="446"/>
      <c r="WDI31" s="446"/>
      <c r="WDJ31" s="446"/>
      <c r="WDK31" s="446"/>
      <c r="WDL31" s="446"/>
      <c r="WDM31" s="446"/>
      <c r="WDN31" s="446"/>
      <c r="WDO31" s="446"/>
      <c r="WDP31" s="446"/>
      <c r="WDQ31" s="446"/>
      <c r="WDR31" s="446"/>
      <c r="WDS31" s="446"/>
      <c r="WDT31" s="446"/>
      <c r="WDU31" s="446"/>
      <c r="WDV31" s="446"/>
      <c r="WDW31" s="446"/>
      <c r="WDX31" s="446"/>
      <c r="WDY31" s="446"/>
      <c r="WDZ31" s="446"/>
      <c r="WEA31" s="446"/>
      <c r="WEB31" s="446"/>
      <c r="WEC31" s="446"/>
      <c r="WED31" s="446"/>
      <c r="WEE31" s="446"/>
      <c r="WEF31" s="446"/>
      <c r="WEG31" s="446"/>
      <c r="WEH31" s="446"/>
      <c r="WEI31" s="446"/>
      <c r="WEJ31" s="446"/>
      <c r="WEK31" s="446"/>
      <c r="WEL31" s="446"/>
      <c r="WEM31" s="446"/>
      <c r="WEN31" s="446"/>
      <c r="WEO31" s="446"/>
      <c r="WEP31" s="446"/>
      <c r="WEQ31" s="446"/>
      <c r="WER31" s="446"/>
      <c r="WES31" s="446"/>
      <c r="WET31" s="446"/>
      <c r="WEU31" s="446"/>
      <c r="WEV31" s="446"/>
      <c r="WEW31" s="446"/>
      <c r="WEX31" s="446"/>
      <c r="WEY31" s="446"/>
      <c r="WEZ31" s="446"/>
      <c r="WFA31" s="446"/>
      <c r="WFB31" s="446"/>
      <c r="WFC31" s="446"/>
      <c r="WFD31" s="446"/>
      <c r="WFE31" s="446"/>
      <c r="WFF31" s="446"/>
      <c r="WFG31" s="446"/>
      <c r="WFH31" s="446"/>
      <c r="WFI31" s="446"/>
      <c r="WFJ31" s="446"/>
      <c r="WFK31" s="446"/>
      <c r="WFL31" s="446"/>
      <c r="WFM31" s="446"/>
      <c r="WFN31" s="446"/>
      <c r="WFO31" s="446"/>
      <c r="WFP31" s="446"/>
      <c r="WFQ31" s="446"/>
      <c r="WFR31" s="446"/>
      <c r="WFS31" s="446"/>
      <c r="WFT31" s="446"/>
      <c r="WFU31" s="446"/>
      <c r="WFV31" s="446"/>
      <c r="WFW31" s="446"/>
      <c r="WFX31" s="446"/>
      <c r="WFY31" s="446"/>
      <c r="WFZ31" s="446"/>
      <c r="WGA31" s="446"/>
      <c r="WGB31" s="446"/>
      <c r="WGC31" s="446"/>
      <c r="WGD31" s="446"/>
      <c r="WGE31" s="446"/>
      <c r="WGF31" s="446"/>
      <c r="WGG31" s="446"/>
      <c r="WGH31" s="446"/>
      <c r="WGI31" s="446"/>
      <c r="WGJ31" s="446"/>
      <c r="WGK31" s="446"/>
      <c r="WGL31" s="446"/>
      <c r="WGM31" s="446"/>
      <c r="WGN31" s="446"/>
      <c r="WGO31" s="446"/>
      <c r="WGP31" s="446"/>
      <c r="WGQ31" s="446"/>
      <c r="WGR31" s="446"/>
      <c r="WGS31" s="446"/>
      <c r="WGT31" s="446"/>
      <c r="WGU31" s="446"/>
      <c r="WGV31" s="446"/>
      <c r="WGW31" s="446"/>
      <c r="WGX31" s="446"/>
      <c r="WGY31" s="446"/>
      <c r="WGZ31" s="446"/>
      <c r="WHA31" s="446"/>
      <c r="WHB31" s="446"/>
      <c r="WHC31" s="446"/>
      <c r="WHD31" s="446"/>
      <c r="WHE31" s="446"/>
      <c r="WHF31" s="446"/>
      <c r="WHG31" s="446"/>
      <c r="WHH31" s="446"/>
      <c r="WHI31" s="446"/>
      <c r="WHJ31" s="446"/>
      <c r="WHK31" s="446"/>
      <c r="WHL31" s="446"/>
      <c r="WHM31" s="446"/>
      <c r="WHN31" s="446"/>
      <c r="WHO31" s="446"/>
      <c r="WHP31" s="446"/>
      <c r="WHQ31" s="446"/>
      <c r="WHR31" s="446"/>
      <c r="WHS31" s="446"/>
      <c r="WHT31" s="446"/>
      <c r="WHU31" s="446"/>
      <c r="WHV31" s="446"/>
      <c r="WHW31" s="446"/>
      <c r="WHX31" s="446"/>
      <c r="WHY31" s="446"/>
      <c r="WHZ31" s="446"/>
      <c r="WIA31" s="446"/>
      <c r="WIB31" s="446"/>
      <c r="WIC31" s="446"/>
      <c r="WID31" s="446"/>
      <c r="WIE31" s="446"/>
      <c r="WIF31" s="446"/>
      <c r="WIG31" s="446"/>
      <c r="WIH31" s="446"/>
      <c r="WII31" s="446"/>
      <c r="WIJ31" s="446"/>
      <c r="WIK31" s="446"/>
      <c r="WIL31" s="446"/>
      <c r="WIM31" s="446"/>
      <c r="WIN31" s="446"/>
      <c r="WIO31" s="446"/>
      <c r="WIP31" s="446"/>
      <c r="WIQ31" s="446"/>
      <c r="WIR31" s="446"/>
      <c r="WIS31" s="446"/>
      <c r="WIT31" s="446"/>
      <c r="WIU31" s="446"/>
      <c r="WIV31" s="446"/>
      <c r="WIW31" s="446"/>
      <c r="WIX31" s="446"/>
      <c r="WIY31" s="446"/>
      <c r="WIZ31" s="446"/>
      <c r="WJA31" s="446"/>
      <c r="WJB31" s="446"/>
      <c r="WJC31" s="446"/>
      <c r="WJD31" s="446"/>
      <c r="WJE31" s="446"/>
      <c r="WJF31" s="446"/>
      <c r="WJG31" s="446"/>
      <c r="WJH31" s="446"/>
      <c r="WJI31" s="446"/>
      <c r="WJJ31" s="446"/>
      <c r="WJK31" s="446"/>
      <c r="WJL31" s="446"/>
      <c r="WJM31" s="446"/>
      <c r="WJN31" s="446"/>
      <c r="WJO31" s="446"/>
      <c r="WJP31" s="446"/>
      <c r="WJQ31" s="446"/>
      <c r="WJR31" s="446"/>
      <c r="WJS31" s="446"/>
      <c r="WJT31" s="446"/>
      <c r="WJU31" s="446"/>
      <c r="WJV31" s="446"/>
      <c r="WJW31" s="446"/>
      <c r="WJX31" s="446"/>
      <c r="WJY31" s="446"/>
      <c r="WJZ31" s="446"/>
      <c r="WKA31" s="446"/>
      <c r="WKB31" s="446"/>
      <c r="WKC31" s="446"/>
      <c r="WKD31" s="446"/>
      <c r="WKE31" s="446"/>
      <c r="WKF31" s="446"/>
      <c r="WKG31" s="446"/>
      <c r="WKH31" s="446"/>
      <c r="WKI31" s="446"/>
      <c r="WKJ31" s="446"/>
      <c r="WKK31" s="446"/>
      <c r="WKL31" s="446"/>
      <c r="WKM31" s="446"/>
      <c r="WKN31" s="446"/>
      <c r="WKO31" s="446"/>
      <c r="WKP31" s="446"/>
      <c r="WKQ31" s="446"/>
      <c r="WKR31" s="446"/>
      <c r="WKS31" s="446"/>
      <c r="WKT31" s="446"/>
      <c r="WKU31" s="446"/>
      <c r="WKV31" s="446"/>
      <c r="WKW31" s="446"/>
      <c r="WKX31" s="446"/>
      <c r="WKY31" s="446"/>
      <c r="WKZ31" s="446"/>
      <c r="WLA31" s="446"/>
      <c r="WLB31" s="446"/>
      <c r="WLC31" s="446"/>
      <c r="WLD31" s="446"/>
      <c r="WLE31" s="446"/>
      <c r="WLF31" s="446"/>
      <c r="WLG31" s="446"/>
      <c r="WLH31" s="446"/>
      <c r="WLI31" s="446"/>
      <c r="WLJ31" s="446"/>
      <c r="WLK31" s="446"/>
      <c r="WLL31" s="446"/>
      <c r="WLM31" s="446"/>
      <c r="WLN31" s="446"/>
      <c r="WLO31" s="446"/>
      <c r="WLP31" s="446"/>
      <c r="WLQ31" s="446"/>
      <c r="WLR31" s="446"/>
      <c r="WLS31" s="446"/>
      <c r="WLT31" s="446"/>
      <c r="WLU31" s="446"/>
      <c r="WLV31" s="446"/>
      <c r="WLW31" s="446"/>
      <c r="WLX31" s="446"/>
      <c r="WLY31" s="446"/>
      <c r="WLZ31" s="446"/>
      <c r="WMA31" s="446"/>
      <c r="WMB31" s="446"/>
      <c r="WMC31" s="446"/>
      <c r="WMD31" s="446"/>
      <c r="WME31" s="446"/>
      <c r="WMF31" s="446"/>
      <c r="WMG31" s="446"/>
      <c r="WMH31" s="446"/>
      <c r="WMI31" s="446"/>
      <c r="WMJ31" s="446"/>
      <c r="WMK31" s="446"/>
      <c r="WML31" s="446"/>
      <c r="WMM31" s="446"/>
      <c r="WMN31" s="446"/>
      <c r="WMO31" s="446"/>
      <c r="WMP31" s="446"/>
      <c r="WMQ31" s="446"/>
      <c r="WMR31" s="446"/>
      <c r="WMS31" s="446"/>
      <c r="WMT31" s="446"/>
      <c r="WMU31" s="446"/>
      <c r="WMV31" s="446"/>
      <c r="WMW31" s="446"/>
      <c r="WMX31" s="446"/>
      <c r="WMY31" s="446"/>
      <c r="WMZ31" s="446"/>
      <c r="WNA31" s="446"/>
      <c r="WNB31" s="446"/>
      <c r="WNC31" s="446"/>
      <c r="WND31" s="446"/>
      <c r="WNE31" s="446"/>
      <c r="WNF31" s="446"/>
      <c r="WNG31" s="446"/>
      <c r="WNH31" s="446"/>
      <c r="WNI31" s="446"/>
      <c r="WNJ31" s="446"/>
      <c r="WNK31" s="446"/>
      <c r="WNL31" s="446"/>
      <c r="WNM31" s="446"/>
      <c r="WNN31" s="446"/>
      <c r="WNO31" s="446"/>
      <c r="WNP31" s="446"/>
      <c r="WNQ31" s="446"/>
      <c r="WNR31" s="446"/>
      <c r="WNS31" s="446"/>
      <c r="WNT31" s="446"/>
      <c r="WNU31" s="446"/>
      <c r="WNV31" s="446"/>
      <c r="WNW31" s="446"/>
      <c r="WNX31" s="446"/>
      <c r="WNY31" s="446"/>
      <c r="WNZ31" s="446"/>
      <c r="WOA31" s="446"/>
      <c r="WOB31" s="446"/>
      <c r="WOC31" s="446"/>
      <c r="WOD31" s="446"/>
      <c r="WOE31" s="446"/>
      <c r="WOF31" s="446"/>
      <c r="WOG31" s="446"/>
      <c r="WOH31" s="446"/>
      <c r="WOI31" s="446"/>
      <c r="WOJ31" s="446"/>
      <c r="WOK31" s="446"/>
      <c r="WOL31" s="446"/>
      <c r="WOM31" s="446"/>
      <c r="WON31" s="446"/>
      <c r="WOO31" s="446"/>
      <c r="WOP31" s="446"/>
      <c r="WOQ31" s="446"/>
      <c r="WOR31" s="446"/>
      <c r="WOS31" s="446"/>
      <c r="WOT31" s="446"/>
      <c r="WOU31" s="446"/>
      <c r="WOV31" s="446"/>
      <c r="WOW31" s="446"/>
      <c r="WOX31" s="446"/>
      <c r="WOY31" s="446"/>
      <c r="WOZ31" s="446"/>
      <c r="WPA31" s="446"/>
      <c r="WPB31" s="446"/>
      <c r="WPC31" s="446"/>
      <c r="WPD31" s="446"/>
      <c r="WPE31" s="446"/>
      <c r="WPF31" s="446"/>
      <c r="WPG31" s="446"/>
      <c r="WPH31" s="446"/>
      <c r="WPI31" s="446"/>
      <c r="WPJ31" s="446"/>
      <c r="WPK31" s="446"/>
      <c r="WPL31" s="446"/>
      <c r="WPM31" s="446"/>
      <c r="WPN31" s="446"/>
      <c r="WPO31" s="446"/>
      <c r="WPP31" s="446"/>
      <c r="WPQ31" s="446"/>
      <c r="WPR31" s="446"/>
      <c r="WPS31" s="446"/>
      <c r="WPT31" s="446"/>
      <c r="WPU31" s="446"/>
      <c r="WPV31" s="446"/>
      <c r="WPW31" s="446"/>
      <c r="WPX31" s="446"/>
      <c r="WPY31" s="446"/>
      <c r="WPZ31" s="446"/>
      <c r="WQA31" s="446"/>
      <c r="WQB31" s="446"/>
      <c r="WQC31" s="446"/>
      <c r="WQD31" s="446"/>
      <c r="WQE31" s="446"/>
      <c r="WQF31" s="446"/>
      <c r="WQG31" s="446"/>
      <c r="WQH31" s="446"/>
      <c r="WQI31" s="446"/>
      <c r="WQJ31" s="446"/>
      <c r="WQK31" s="446"/>
      <c r="WQL31" s="446"/>
      <c r="WQM31" s="446"/>
      <c r="WQN31" s="446"/>
      <c r="WQO31" s="446"/>
      <c r="WQP31" s="446"/>
      <c r="WQQ31" s="446"/>
      <c r="WQR31" s="446"/>
      <c r="WQS31" s="446"/>
      <c r="WQT31" s="446"/>
      <c r="WQU31" s="446"/>
      <c r="WQV31" s="446"/>
      <c r="WQW31" s="446"/>
      <c r="WQX31" s="446"/>
      <c r="WQY31" s="446"/>
      <c r="WQZ31" s="446"/>
      <c r="WRA31" s="446"/>
      <c r="WRB31" s="446"/>
      <c r="WRC31" s="446"/>
      <c r="WRD31" s="446"/>
      <c r="WRE31" s="446"/>
      <c r="WRF31" s="446"/>
      <c r="WRG31" s="446"/>
      <c r="WRH31" s="446"/>
      <c r="WRI31" s="446"/>
      <c r="WRJ31" s="446"/>
      <c r="WRK31" s="446"/>
      <c r="WRL31" s="446"/>
      <c r="WRM31" s="446"/>
      <c r="WRN31" s="446"/>
      <c r="WRO31" s="446"/>
      <c r="WRP31" s="446"/>
      <c r="WRQ31" s="446"/>
      <c r="WRR31" s="446"/>
      <c r="WRS31" s="446"/>
      <c r="WRT31" s="446"/>
      <c r="WRU31" s="446"/>
      <c r="WRV31" s="446"/>
      <c r="WRW31" s="446"/>
      <c r="WRX31" s="446"/>
      <c r="WRY31" s="446"/>
      <c r="WRZ31" s="446"/>
      <c r="WSA31" s="446"/>
      <c r="WSB31" s="446"/>
      <c r="WSC31" s="446"/>
      <c r="WSD31" s="446"/>
      <c r="WSE31" s="446"/>
      <c r="WSF31" s="446"/>
      <c r="WSG31" s="446"/>
      <c r="WSH31" s="446"/>
      <c r="WSI31" s="446"/>
      <c r="WSJ31" s="446"/>
      <c r="WSK31" s="446"/>
      <c r="WSL31" s="446"/>
      <c r="WSM31" s="446"/>
      <c r="WSN31" s="446"/>
      <c r="WSO31" s="446"/>
      <c r="WSP31" s="446"/>
      <c r="WSQ31" s="446"/>
      <c r="WSR31" s="446"/>
      <c r="WSS31" s="446"/>
      <c r="WST31" s="446"/>
      <c r="WSU31" s="446"/>
      <c r="WSV31" s="446"/>
      <c r="WSW31" s="446"/>
      <c r="WSX31" s="446"/>
      <c r="WSY31" s="446"/>
      <c r="WSZ31" s="446"/>
      <c r="WTA31" s="446"/>
      <c r="WTB31" s="446"/>
      <c r="WTC31" s="446"/>
      <c r="WTD31" s="446"/>
      <c r="WTE31" s="446"/>
      <c r="WTF31" s="446"/>
      <c r="WTG31" s="446"/>
      <c r="WTH31" s="446"/>
      <c r="WTI31" s="446"/>
      <c r="WTJ31" s="446"/>
      <c r="WTK31" s="446"/>
      <c r="WTL31" s="446"/>
      <c r="WTM31" s="446"/>
      <c r="WTN31" s="446"/>
      <c r="WTO31" s="446"/>
      <c r="WTP31" s="446"/>
      <c r="WTQ31" s="446"/>
      <c r="WTR31" s="446"/>
      <c r="WTS31" s="446"/>
      <c r="WTT31" s="446"/>
      <c r="WTU31" s="446"/>
      <c r="WTV31" s="446"/>
      <c r="WTW31" s="446"/>
      <c r="WTX31" s="446"/>
      <c r="WTY31" s="446"/>
      <c r="WTZ31" s="446"/>
      <c r="WUA31" s="446"/>
      <c r="WUB31" s="446"/>
      <c r="WUC31" s="446"/>
      <c r="WUD31" s="446"/>
      <c r="WUE31" s="446"/>
      <c r="WUF31" s="446"/>
      <c r="WUG31" s="446"/>
      <c r="WUH31" s="446"/>
      <c r="WUI31" s="446"/>
      <c r="WUJ31" s="446"/>
      <c r="WUK31" s="446"/>
      <c r="WUL31" s="446"/>
      <c r="WUM31" s="446"/>
      <c r="WUN31" s="446"/>
      <c r="WUO31" s="446"/>
      <c r="WUP31" s="446"/>
      <c r="WUQ31" s="446"/>
      <c r="WUR31" s="446"/>
      <c r="WUS31" s="446"/>
      <c r="WUT31" s="446"/>
      <c r="WUU31" s="446"/>
      <c r="WUV31" s="446"/>
      <c r="WUW31" s="446"/>
      <c r="WUX31" s="446"/>
      <c r="WUY31" s="446"/>
      <c r="WUZ31" s="446"/>
      <c r="WVA31" s="446"/>
      <c r="WVB31" s="446"/>
      <c r="WVC31" s="446"/>
      <c r="WVD31" s="446"/>
      <c r="WVE31" s="446"/>
      <c r="WVF31" s="446"/>
      <c r="WVG31" s="446"/>
      <c r="WVH31" s="446"/>
      <c r="WVI31" s="446"/>
      <c r="WVJ31" s="446"/>
      <c r="WVK31" s="446"/>
      <c r="WVL31" s="446"/>
      <c r="WVM31" s="446"/>
      <c r="WVN31" s="446"/>
      <c r="WVO31" s="446"/>
      <c r="WVP31" s="446"/>
      <c r="WVQ31" s="446"/>
      <c r="WVR31" s="446"/>
      <c r="WVS31" s="446"/>
      <c r="WVT31" s="446"/>
      <c r="WVU31" s="446"/>
      <c r="WVV31" s="446"/>
      <c r="WVW31" s="446"/>
      <c r="WVX31" s="446"/>
      <c r="WVY31" s="446"/>
      <c r="WVZ31" s="446"/>
      <c r="WWA31" s="446"/>
      <c r="WWB31" s="446"/>
      <c r="WWC31" s="446"/>
      <c r="WWD31" s="446"/>
      <c r="WWE31" s="446"/>
      <c r="WWF31" s="446"/>
      <c r="WWG31" s="446"/>
      <c r="WWH31" s="446"/>
      <c r="WWI31" s="446"/>
      <c r="WWJ31" s="446"/>
      <c r="WWK31" s="446"/>
      <c r="WWL31" s="446"/>
      <c r="WWM31" s="446"/>
      <c r="WWN31" s="446"/>
      <c r="WWO31" s="446"/>
      <c r="WWP31" s="446"/>
      <c r="WWQ31" s="446"/>
      <c r="WWR31" s="446"/>
      <c r="WWS31" s="446"/>
      <c r="WWT31" s="446"/>
      <c r="WWU31" s="446"/>
      <c r="WWV31" s="446"/>
      <c r="WWW31" s="446"/>
      <c r="WWX31" s="446"/>
      <c r="WWY31" s="446"/>
      <c r="WWZ31" s="446"/>
      <c r="WXA31" s="446"/>
      <c r="WXB31" s="446"/>
      <c r="WXC31" s="446"/>
      <c r="WXD31" s="446"/>
      <c r="WXE31" s="446"/>
      <c r="WXF31" s="446"/>
      <c r="WXG31" s="446"/>
      <c r="WXH31" s="446"/>
      <c r="WXI31" s="446"/>
      <c r="WXJ31" s="446"/>
      <c r="WXK31" s="446"/>
      <c r="WXL31" s="446"/>
      <c r="WXM31" s="446"/>
      <c r="WXN31" s="446"/>
      <c r="WXO31" s="446"/>
      <c r="WXP31" s="446"/>
      <c r="WXQ31" s="446"/>
      <c r="WXR31" s="446"/>
      <c r="WXS31" s="446"/>
      <c r="WXT31" s="446"/>
      <c r="WXU31" s="446"/>
      <c r="WXV31" s="446"/>
      <c r="WXW31" s="446"/>
      <c r="WXX31" s="446"/>
      <c r="WXY31" s="446"/>
      <c r="WXZ31" s="446"/>
      <c r="WYA31" s="446"/>
      <c r="WYB31" s="446"/>
      <c r="WYC31" s="446"/>
      <c r="WYD31" s="446"/>
      <c r="WYE31" s="446"/>
      <c r="WYF31" s="446"/>
      <c r="WYG31" s="446"/>
      <c r="WYH31" s="446"/>
      <c r="WYI31" s="446"/>
      <c r="WYJ31" s="446"/>
      <c r="WYK31" s="446"/>
      <c r="WYL31" s="446"/>
      <c r="WYM31" s="446"/>
      <c r="WYN31" s="446"/>
      <c r="WYO31" s="446"/>
      <c r="WYP31" s="446"/>
      <c r="WYQ31" s="446"/>
      <c r="WYR31" s="446"/>
      <c r="WYS31" s="446"/>
      <c r="WYT31" s="446"/>
      <c r="WYU31" s="446"/>
      <c r="WYV31" s="446"/>
      <c r="WYW31" s="446"/>
      <c r="WYX31" s="446"/>
      <c r="WYY31" s="446"/>
      <c r="WYZ31" s="446"/>
      <c r="WZA31" s="446"/>
      <c r="WZB31" s="446"/>
      <c r="WZC31" s="446"/>
      <c r="WZD31" s="446"/>
      <c r="WZE31" s="446"/>
      <c r="WZF31" s="446"/>
      <c r="WZG31" s="446"/>
      <c r="WZH31" s="446"/>
      <c r="WZI31" s="446"/>
      <c r="WZJ31" s="446"/>
      <c r="WZK31" s="446"/>
      <c r="WZL31" s="446"/>
      <c r="WZM31" s="446"/>
      <c r="WZN31" s="446"/>
      <c r="WZO31" s="446"/>
      <c r="WZP31" s="446"/>
      <c r="WZQ31" s="446"/>
      <c r="WZR31" s="446"/>
      <c r="WZS31" s="446"/>
      <c r="WZT31" s="446"/>
      <c r="WZU31" s="446"/>
      <c r="WZV31" s="446"/>
      <c r="WZW31" s="446"/>
      <c r="WZX31" s="446"/>
      <c r="WZY31" s="446"/>
      <c r="WZZ31" s="446"/>
      <c r="XAA31" s="446"/>
      <c r="XAB31" s="446"/>
      <c r="XAC31" s="446"/>
      <c r="XAD31" s="446"/>
      <c r="XAE31" s="446"/>
      <c r="XAF31" s="446"/>
      <c r="XAG31" s="446"/>
      <c r="XAH31" s="446"/>
      <c r="XAI31" s="446"/>
      <c r="XAJ31" s="446"/>
      <c r="XAK31" s="446"/>
      <c r="XAL31" s="446"/>
      <c r="XAM31" s="446"/>
      <c r="XAN31" s="446"/>
      <c r="XAO31" s="446"/>
      <c r="XAP31" s="446"/>
      <c r="XAQ31" s="446"/>
      <c r="XAR31" s="446"/>
      <c r="XAS31" s="446"/>
      <c r="XAT31" s="446"/>
      <c r="XAU31" s="446"/>
      <c r="XAV31" s="446"/>
      <c r="XAW31" s="446"/>
      <c r="XAX31" s="446"/>
      <c r="XAY31" s="446"/>
      <c r="XAZ31" s="446"/>
      <c r="XBA31" s="446"/>
      <c r="XBB31" s="446"/>
      <c r="XBC31" s="446"/>
      <c r="XBD31" s="446"/>
      <c r="XBE31" s="446"/>
      <c r="XBF31" s="446"/>
      <c r="XBG31" s="446"/>
      <c r="XBH31" s="446"/>
      <c r="XBI31" s="446"/>
      <c r="XBJ31" s="446"/>
      <c r="XBK31" s="446"/>
      <c r="XBL31" s="446"/>
      <c r="XBM31" s="446"/>
      <c r="XBN31" s="446"/>
      <c r="XBO31" s="446"/>
      <c r="XBP31" s="446"/>
      <c r="XBQ31" s="446"/>
      <c r="XBR31" s="446"/>
      <c r="XBS31" s="446"/>
      <c r="XBT31" s="446"/>
      <c r="XBU31" s="446"/>
      <c r="XBV31" s="446"/>
      <c r="XBW31" s="446"/>
      <c r="XBX31" s="446"/>
      <c r="XBY31" s="446"/>
      <c r="XBZ31" s="446"/>
      <c r="XCA31" s="446"/>
      <c r="XCB31" s="446"/>
      <c r="XCC31" s="446"/>
      <c r="XCD31" s="446"/>
      <c r="XCE31" s="446"/>
      <c r="XCF31" s="446"/>
      <c r="XCG31" s="446"/>
      <c r="XCH31" s="446"/>
      <c r="XCI31" s="446"/>
      <c r="XCJ31" s="446"/>
      <c r="XCK31" s="446"/>
      <c r="XCL31" s="446"/>
      <c r="XCM31" s="446"/>
      <c r="XCN31" s="446"/>
      <c r="XCO31" s="446"/>
      <c r="XCP31" s="446"/>
      <c r="XCQ31" s="446"/>
      <c r="XCR31" s="446"/>
      <c r="XCS31" s="446"/>
      <c r="XCT31" s="446"/>
      <c r="XCU31" s="446"/>
      <c r="XCV31" s="446"/>
      <c r="XCW31" s="446"/>
      <c r="XCX31" s="446"/>
      <c r="XCY31" s="446"/>
      <c r="XCZ31" s="446"/>
      <c r="XDA31" s="446"/>
      <c r="XDB31" s="446"/>
      <c r="XDC31" s="446"/>
      <c r="XDD31" s="446"/>
      <c r="XDE31" s="446"/>
      <c r="XDF31" s="446"/>
      <c r="XDG31" s="446"/>
      <c r="XDH31" s="446"/>
      <c r="XDI31" s="446"/>
      <c r="XDJ31" s="446"/>
      <c r="XDK31" s="446"/>
      <c r="XDL31" s="446"/>
      <c r="XDM31" s="446"/>
      <c r="XDN31" s="446"/>
      <c r="XDO31" s="446"/>
      <c r="XDP31" s="446"/>
      <c r="XDQ31" s="446"/>
      <c r="XDR31" s="446"/>
      <c r="XDS31" s="446"/>
      <c r="XDT31" s="446"/>
      <c r="XDU31" s="446"/>
      <c r="XDV31" s="446"/>
      <c r="XDW31" s="446"/>
      <c r="XDX31" s="446"/>
      <c r="XDY31" s="446"/>
      <c r="XDZ31" s="446"/>
      <c r="XEA31" s="446"/>
      <c r="XEB31" s="446"/>
      <c r="XEC31" s="446"/>
      <c r="XED31" s="446"/>
      <c r="XEE31" s="446"/>
      <c r="XEF31" s="446"/>
      <c r="XEG31" s="446"/>
      <c r="XEH31" s="446"/>
      <c r="XEI31" s="446"/>
      <c r="XEJ31" s="446"/>
      <c r="XEK31" s="446"/>
      <c r="XEL31" s="446"/>
      <c r="XEM31" s="446"/>
      <c r="XEN31" s="446"/>
      <c r="XEO31" s="446"/>
      <c r="XEP31" s="446"/>
      <c r="XEQ31" s="446"/>
      <c r="XER31" s="446"/>
      <c r="XES31" s="446"/>
      <c r="XET31" s="446"/>
      <c r="XEU31" s="446"/>
      <c r="XEV31" s="446"/>
      <c r="XEW31" s="446"/>
      <c r="XEX31" s="446"/>
      <c r="XEY31" s="446"/>
      <c r="XEZ31" s="446"/>
      <c r="XFA31" s="446"/>
      <c r="XFB31" s="446"/>
      <c r="XFC31" s="446"/>
      <c r="XFD31" s="446"/>
    </row>
    <row r="32" spans="1:16384" s="8" customFormat="1" x14ac:dyDescent="0.25">
      <c r="A32" s="446" t="s">
        <v>395</v>
      </c>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row>
    <row r="33" spans="1:29" ht="15" customHeight="1" x14ac:dyDescent="0.25">
      <c r="A33" s="6" t="s">
        <v>362</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x14ac:dyDescent="0.25">
      <c r="A34" s="159" t="s">
        <v>339</v>
      </c>
      <c r="B34" s="8"/>
      <c r="C34" s="8"/>
      <c r="D34" s="8"/>
      <c r="E34" s="8"/>
      <c r="F34" s="8"/>
      <c r="G34" s="8"/>
      <c r="H34" s="8"/>
      <c r="I34" s="8"/>
      <c r="J34" s="8"/>
      <c r="K34" s="8"/>
      <c r="L34" s="8"/>
      <c r="M34" s="8"/>
      <c r="N34" s="8"/>
      <c r="O34" s="8"/>
      <c r="P34" s="8"/>
      <c r="Q34" s="8"/>
      <c r="R34" s="8"/>
      <c r="S34" s="8"/>
      <c r="T34" s="8"/>
      <c r="U34" s="8"/>
      <c r="V34" s="8"/>
      <c r="W34" s="8"/>
      <c r="X34" s="8"/>
      <c r="Y34" s="60"/>
      <c r="Z34" s="8"/>
      <c r="AA34" s="8"/>
      <c r="AB34" s="8"/>
      <c r="AC34" s="8"/>
    </row>
    <row r="35" spans="1:29" x14ac:dyDescent="0.25">
      <c r="A35" s="159" t="s">
        <v>340</v>
      </c>
      <c r="B35" s="8"/>
      <c r="C35" s="8"/>
      <c r="D35" s="8"/>
      <c r="E35" s="8"/>
      <c r="F35" s="8"/>
      <c r="G35" s="8"/>
      <c r="H35" s="8"/>
      <c r="I35" s="8"/>
      <c r="J35" s="8"/>
      <c r="K35" s="8"/>
      <c r="L35" s="8"/>
      <c r="M35" s="8"/>
      <c r="N35" s="8"/>
      <c r="O35" s="8"/>
      <c r="P35" s="8"/>
      <c r="Q35" s="8"/>
      <c r="R35" s="8"/>
      <c r="S35" s="8"/>
      <c r="T35" s="8"/>
      <c r="U35" s="8"/>
      <c r="V35" s="8"/>
      <c r="W35" s="8"/>
      <c r="X35" s="8"/>
      <c r="Y35" s="60"/>
      <c r="Z35" s="8"/>
      <c r="AA35" s="8"/>
      <c r="AB35" s="8"/>
      <c r="AC35" s="8"/>
    </row>
    <row r="36" spans="1:29" x14ac:dyDescent="0.25">
      <c r="A36" s="28"/>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8"/>
    </row>
    <row r="37" spans="1:29" x14ac:dyDescent="0.25">
      <c r="A37" s="28"/>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8"/>
    </row>
    <row r="38" spans="1:29" ht="15" customHeigh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9" ht="15" customHeight="1" x14ac:dyDescent="0.25">
      <c r="A39" s="159"/>
    </row>
    <row r="40" spans="1:29" x14ac:dyDescent="0.25">
      <c r="F40" s="291"/>
      <c r="G40" s="291"/>
      <c r="H40" s="291"/>
      <c r="I40" s="291"/>
      <c r="J40" s="291"/>
      <c r="K40" s="291"/>
      <c r="L40" s="291"/>
      <c r="M40" s="291"/>
      <c r="N40" s="291"/>
      <c r="O40" s="291"/>
      <c r="P40" s="291"/>
      <c r="Q40" s="291"/>
      <c r="R40" s="291"/>
      <c r="S40" s="291"/>
      <c r="T40" s="291"/>
      <c r="U40" s="291"/>
      <c r="V40" s="291"/>
      <c r="W40" s="291"/>
      <c r="X40" s="291"/>
      <c r="Y40" s="291"/>
      <c r="Z40" s="291"/>
      <c r="AA40" s="291"/>
      <c r="AB40" s="291"/>
    </row>
    <row r="41" spans="1:29" x14ac:dyDescent="0.25">
      <c r="B41" s="241"/>
      <c r="C41" s="241"/>
      <c r="D41" s="241"/>
    </row>
  </sheetData>
  <mergeCells count="600">
    <mergeCell ref="XFA31:XFD31"/>
    <mergeCell ref="A32:AB32"/>
    <mergeCell ref="WZQ31:XAR31"/>
    <mergeCell ref="XAS31:XBT31"/>
    <mergeCell ref="XBU31:XCV31"/>
    <mergeCell ref="XCW31:XDX31"/>
    <mergeCell ref="XDY31:XEZ31"/>
    <mergeCell ref="WUG31:WVH31"/>
    <mergeCell ref="WVI31:WWJ31"/>
    <mergeCell ref="WWK31:WXL31"/>
    <mergeCell ref="WXM31:WYN31"/>
    <mergeCell ref="WYO31:WZP31"/>
    <mergeCell ref="WOW31:WPX31"/>
    <mergeCell ref="WPY31:WQZ31"/>
    <mergeCell ref="WRA31:WSB31"/>
    <mergeCell ref="WSC31:WTD31"/>
    <mergeCell ref="WTE31:WUF31"/>
    <mergeCell ref="WJM31:WKN31"/>
    <mergeCell ref="VYS31:VZT31"/>
    <mergeCell ref="VZU31:WAV31"/>
    <mergeCell ref="WAW31:WBX31"/>
    <mergeCell ref="WBY31:WCZ31"/>
    <mergeCell ref="WDA31:WEB31"/>
    <mergeCell ref="VTI31:VUJ31"/>
    <mergeCell ref="VUK31:VVL31"/>
    <mergeCell ref="VVM31:VWN31"/>
    <mergeCell ref="VWO31:VXP31"/>
    <mergeCell ref="VXQ31:VYR31"/>
    <mergeCell ref="WKO31:WLP31"/>
    <mergeCell ref="WLQ31:WMR31"/>
    <mergeCell ref="WMS31:WNT31"/>
    <mergeCell ref="WNU31:WOV31"/>
    <mergeCell ref="WEC31:WFD31"/>
    <mergeCell ref="WFE31:WGF31"/>
    <mergeCell ref="WGG31:WHH31"/>
    <mergeCell ref="WHI31:WIJ31"/>
    <mergeCell ref="WIK31:WJL31"/>
    <mergeCell ref="VDE31:VEF31"/>
    <mergeCell ref="VEG31:VFH31"/>
    <mergeCell ref="VFI31:VGJ31"/>
    <mergeCell ref="VGK31:VHL31"/>
    <mergeCell ref="VHM31:VIN31"/>
    <mergeCell ref="UXU31:UYV31"/>
    <mergeCell ref="UYW31:UZX31"/>
    <mergeCell ref="UZY31:VAZ31"/>
    <mergeCell ref="VBA31:VCB31"/>
    <mergeCell ref="VCC31:VDD31"/>
    <mergeCell ref="VNY31:VOZ31"/>
    <mergeCell ref="VPA31:VQB31"/>
    <mergeCell ref="VQC31:VRD31"/>
    <mergeCell ref="VRE31:VSF31"/>
    <mergeCell ref="VSG31:VTH31"/>
    <mergeCell ref="VIO31:VJP31"/>
    <mergeCell ref="VJQ31:VKR31"/>
    <mergeCell ref="VKS31:VLT31"/>
    <mergeCell ref="VLU31:VMV31"/>
    <mergeCell ref="VMW31:VNX31"/>
    <mergeCell ref="UHQ31:UIR31"/>
    <mergeCell ref="UIS31:UJT31"/>
    <mergeCell ref="UJU31:UKV31"/>
    <mergeCell ref="UKW31:ULX31"/>
    <mergeCell ref="ULY31:UMZ31"/>
    <mergeCell ref="UCG31:UDH31"/>
    <mergeCell ref="UDI31:UEJ31"/>
    <mergeCell ref="UEK31:UFL31"/>
    <mergeCell ref="UFM31:UGN31"/>
    <mergeCell ref="UGO31:UHP31"/>
    <mergeCell ref="USK31:UTL31"/>
    <mergeCell ref="UTM31:UUN31"/>
    <mergeCell ref="UUO31:UVP31"/>
    <mergeCell ref="UVQ31:UWR31"/>
    <mergeCell ref="UWS31:UXT31"/>
    <mergeCell ref="UNA31:UOB31"/>
    <mergeCell ref="UOC31:UPD31"/>
    <mergeCell ref="UPE31:UQF31"/>
    <mergeCell ref="UQG31:URH31"/>
    <mergeCell ref="URI31:USJ31"/>
    <mergeCell ref="TMC31:TND31"/>
    <mergeCell ref="TNE31:TOF31"/>
    <mergeCell ref="TOG31:TPH31"/>
    <mergeCell ref="TPI31:TQJ31"/>
    <mergeCell ref="TQK31:TRL31"/>
    <mergeCell ref="TGS31:THT31"/>
    <mergeCell ref="THU31:TIV31"/>
    <mergeCell ref="TIW31:TJX31"/>
    <mergeCell ref="TJY31:TKZ31"/>
    <mergeCell ref="TLA31:TMB31"/>
    <mergeCell ref="TWW31:TXX31"/>
    <mergeCell ref="TXY31:TYZ31"/>
    <mergeCell ref="TZA31:UAB31"/>
    <mergeCell ref="UAC31:UBD31"/>
    <mergeCell ref="UBE31:UCF31"/>
    <mergeCell ref="TRM31:TSN31"/>
    <mergeCell ref="TSO31:TTP31"/>
    <mergeCell ref="TTQ31:TUR31"/>
    <mergeCell ref="TUS31:TVT31"/>
    <mergeCell ref="TVU31:TWV31"/>
    <mergeCell ref="SQO31:SRP31"/>
    <mergeCell ref="SRQ31:SSR31"/>
    <mergeCell ref="SSS31:STT31"/>
    <mergeCell ref="STU31:SUV31"/>
    <mergeCell ref="SUW31:SVX31"/>
    <mergeCell ref="SLE31:SMF31"/>
    <mergeCell ref="SMG31:SNH31"/>
    <mergeCell ref="SNI31:SOJ31"/>
    <mergeCell ref="SOK31:SPL31"/>
    <mergeCell ref="SPM31:SQN31"/>
    <mergeCell ref="TBI31:TCJ31"/>
    <mergeCell ref="TCK31:TDL31"/>
    <mergeCell ref="TDM31:TEN31"/>
    <mergeCell ref="TEO31:TFP31"/>
    <mergeCell ref="TFQ31:TGR31"/>
    <mergeCell ref="SVY31:SWZ31"/>
    <mergeCell ref="SXA31:SYB31"/>
    <mergeCell ref="SYC31:SZD31"/>
    <mergeCell ref="SZE31:TAF31"/>
    <mergeCell ref="TAG31:TBH31"/>
    <mergeCell ref="RVA31:RWB31"/>
    <mergeCell ref="RWC31:RXD31"/>
    <mergeCell ref="RXE31:RYF31"/>
    <mergeCell ref="RYG31:RZH31"/>
    <mergeCell ref="RZI31:SAJ31"/>
    <mergeCell ref="RPQ31:RQR31"/>
    <mergeCell ref="RQS31:RRT31"/>
    <mergeCell ref="RRU31:RSV31"/>
    <mergeCell ref="RSW31:RTX31"/>
    <mergeCell ref="RTY31:RUZ31"/>
    <mergeCell ref="SFU31:SGV31"/>
    <mergeCell ref="SGW31:SHX31"/>
    <mergeCell ref="SHY31:SIZ31"/>
    <mergeCell ref="SJA31:SKB31"/>
    <mergeCell ref="SKC31:SLD31"/>
    <mergeCell ref="SAK31:SBL31"/>
    <mergeCell ref="SBM31:SCN31"/>
    <mergeCell ref="SCO31:SDP31"/>
    <mergeCell ref="SDQ31:SER31"/>
    <mergeCell ref="SES31:SFT31"/>
    <mergeCell ref="QZM31:RAN31"/>
    <mergeCell ref="RAO31:RBP31"/>
    <mergeCell ref="RBQ31:RCR31"/>
    <mergeCell ref="RCS31:RDT31"/>
    <mergeCell ref="RDU31:REV31"/>
    <mergeCell ref="QUC31:QVD31"/>
    <mergeCell ref="QVE31:QWF31"/>
    <mergeCell ref="QWG31:QXH31"/>
    <mergeCell ref="QXI31:QYJ31"/>
    <mergeCell ref="QYK31:QZL31"/>
    <mergeCell ref="RKG31:RLH31"/>
    <mergeCell ref="RLI31:RMJ31"/>
    <mergeCell ref="RMK31:RNL31"/>
    <mergeCell ref="RNM31:RON31"/>
    <mergeCell ref="ROO31:RPP31"/>
    <mergeCell ref="REW31:RFX31"/>
    <mergeCell ref="RFY31:RGZ31"/>
    <mergeCell ref="RHA31:RIB31"/>
    <mergeCell ref="RIC31:RJD31"/>
    <mergeCell ref="RJE31:RKF31"/>
    <mergeCell ref="QDY31:QEZ31"/>
    <mergeCell ref="QFA31:QGB31"/>
    <mergeCell ref="QGC31:QHD31"/>
    <mergeCell ref="QHE31:QIF31"/>
    <mergeCell ref="QIG31:QJH31"/>
    <mergeCell ref="PYO31:PZP31"/>
    <mergeCell ref="PZQ31:QAR31"/>
    <mergeCell ref="QAS31:QBT31"/>
    <mergeCell ref="QBU31:QCV31"/>
    <mergeCell ref="QCW31:QDX31"/>
    <mergeCell ref="QOS31:QPT31"/>
    <mergeCell ref="QPU31:QQV31"/>
    <mergeCell ref="QQW31:QRX31"/>
    <mergeCell ref="QRY31:QSZ31"/>
    <mergeCell ref="QTA31:QUB31"/>
    <mergeCell ref="QJI31:QKJ31"/>
    <mergeCell ref="QKK31:QLL31"/>
    <mergeCell ref="QLM31:QMN31"/>
    <mergeCell ref="QMO31:QNP31"/>
    <mergeCell ref="QNQ31:QOR31"/>
    <mergeCell ref="PIK31:PJL31"/>
    <mergeCell ref="PJM31:PKN31"/>
    <mergeCell ref="PKO31:PLP31"/>
    <mergeCell ref="PLQ31:PMR31"/>
    <mergeCell ref="PMS31:PNT31"/>
    <mergeCell ref="PDA31:PEB31"/>
    <mergeCell ref="PEC31:PFD31"/>
    <mergeCell ref="PFE31:PGF31"/>
    <mergeCell ref="PGG31:PHH31"/>
    <mergeCell ref="PHI31:PIJ31"/>
    <mergeCell ref="PTE31:PUF31"/>
    <mergeCell ref="PUG31:PVH31"/>
    <mergeCell ref="PVI31:PWJ31"/>
    <mergeCell ref="PWK31:PXL31"/>
    <mergeCell ref="PXM31:PYN31"/>
    <mergeCell ref="PNU31:POV31"/>
    <mergeCell ref="POW31:PPX31"/>
    <mergeCell ref="PPY31:PQZ31"/>
    <mergeCell ref="PRA31:PSB31"/>
    <mergeCell ref="PSC31:PTD31"/>
    <mergeCell ref="OMW31:ONX31"/>
    <mergeCell ref="ONY31:OOZ31"/>
    <mergeCell ref="OPA31:OQB31"/>
    <mergeCell ref="OQC31:ORD31"/>
    <mergeCell ref="ORE31:OSF31"/>
    <mergeCell ref="OHM31:OIN31"/>
    <mergeCell ref="OIO31:OJP31"/>
    <mergeCell ref="OJQ31:OKR31"/>
    <mergeCell ref="OKS31:OLT31"/>
    <mergeCell ref="OLU31:OMV31"/>
    <mergeCell ref="OXQ31:OYR31"/>
    <mergeCell ref="OYS31:OZT31"/>
    <mergeCell ref="OZU31:PAV31"/>
    <mergeCell ref="PAW31:PBX31"/>
    <mergeCell ref="PBY31:PCZ31"/>
    <mergeCell ref="OSG31:OTH31"/>
    <mergeCell ref="OTI31:OUJ31"/>
    <mergeCell ref="OUK31:OVL31"/>
    <mergeCell ref="OVM31:OWN31"/>
    <mergeCell ref="OWO31:OXP31"/>
    <mergeCell ref="NRI31:NSJ31"/>
    <mergeCell ref="NSK31:NTL31"/>
    <mergeCell ref="NTM31:NUN31"/>
    <mergeCell ref="NUO31:NVP31"/>
    <mergeCell ref="NVQ31:NWR31"/>
    <mergeCell ref="NLY31:NMZ31"/>
    <mergeCell ref="NNA31:NOB31"/>
    <mergeCell ref="NOC31:NPD31"/>
    <mergeCell ref="NPE31:NQF31"/>
    <mergeCell ref="NQG31:NRH31"/>
    <mergeCell ref="OCC31:ODD31"/>
    <mergeCell ref="ODE31:OEF31"/>
    <mergeCell ref="OEG31:OFH31"/>
    <mergeCell ref="OFI31:OGJ31"/>
    <mergeCell ref="OGK31:OHL31"/>
    <mergeCell ref="NWS31:NXT31"/>
    <mergeCell ref="NXU31:NYV31"/>
    <mergeCell ref="NYW31:NZX31"/>
    <mergeCell ref="NZY31:OAZ31"/>
    <mergeCell ref="OBA31:OCB31"/>
    <mergeCell ref="MVU31:MWV31"/>
    <mergeCell ref="MWW31:MXX31"/>
    <mergeCell ref="MXY31:MYZ31"/>
    <mergeCell ref="MZA31:NAB31"/>
    <mergeCell ref="NAC31:NBD31"/>
    <mergeCell ref="MQK31:MRL31"/>
    <mergeCell ref="MRM31:MSN31"/>
    <mergeCell ref="MSO31:MTP31"/>
    <mergeCell ref="MTQ31:MUR31"/>
    <mergeCell ref="MUS31:MVT31"/>
    <mergeCell ref="NGO31:NHP31"/>
    <mergeCell ref="NHQ31:NIR31"/>
    <mergeCell ref="NIS31:NJT31"/>
    <mergeCell ref="NJU31:NKV31"/>
    <mergeCell ref="NKW31:NLX31"/>
    <mergeCell ref="NBE31:NCF31"/>
    <mergeCell ref="NCG31:NDH31"/>
    <mergeCell ref="NDI31:NEJ31"/>
    <mergeCell ref="NEK31:NFL31"/>
    <mergeCell ref="NFM31:NGN31"/>
    <mergeCell ref="MAG31:MBH31"/>
    <mergeCell ref="MBI31:MCJ31"/>
    <mergeCell ref="MCK31:MDL31"/>
    <mergeCell ref="MDM31:MEN31"/>
    <mergeCell ref="MEO31:MFP31"/>
    <mergeCell ref="LUW31:LVX31"/>
    <mergeCell ref="LVY31:LWZ31"/>
    <mergeCell ref="LXA31:LYB31"/>
    <mergeCell ref="LYC31:LZD31"/>
    <mergeCell ref="LZE31:MAF31"/>
    <mergeCell ref="MLA31:MMB31"/>
    <mergeCell ref="MMC31:MND31"/>
    <mergeCell ref="MNE31:MOF31"/>
    <mergeCell ref="MOG31:MPH31"/>
    <mergeCell ref="MPI31:MQJ31"/>
    <mergeCell ref="MFQ31:MGR31"/>
    <mergeCell ref="MGS31:MHT31"/>
    <mergeCell ref="MHU31:MIV31"/>
    <mergeCell ref="MIW31:MJX31"/>
    <mergeCell ref="MJY31:MKZ31"/>
    <mergeCell ref="LES31:LFT31"/>
    <mergeCell ref="LFU31:LGV31"/>
    <mergeCell ref="LGW31:LHX31"/>
    <mergeCell ref="LHY31:LIZ31"/>
    <mergeCell ref="LJA31:LKB31"/>
    <mergeCell ref="KZI31:LAJ31"/>
    <mergeCell ref="LAK31:LBL31"/>
    <mergeCell ref="LBM31:LCN31"/>
    <mergeCell ref="LCO31:LDP31"/>
    <mergeCell ref="LDQ31:LER31"/>
    <mergeCell ref="LPM31:LQN31"/>
    <mergeCell ref="LQO31:LRP31"/>
    <mergeCell ref="LRQ31:LSR31"/>
    <mergeCell ref="LSS31:LTT31"/>
    <mergeCell ref="LTU31:LUV31"/>
    <mergeCell ref="LKC31:LLD31"/>
    <mergeCell ref="LLE31:LMF31"/>
    <mergeCell ref="LMG31:LNH31"/>
    <mergeCell ref="LNI31:LOJ31"/>
    <mergeCell ref="LOK31:LPL31"/>
    <mergeCell ref="KJE31:KKF31"/>
    <mergeCell ref="KKG31:KLH31"/>
    <mergeCell ref="KLI31:KMJ31"/>
    <mergeCell ref="KMK31:KNL31"/>
    <mergeCell ref="KNM31:KON31"/>
    <mergeCell ref="KDU31:KEV31"/>
    <mergeCell ref="KEW31:KFX31"/>
    <mergeCell ref="KFY31:KGZ31"/>
    <mergeCell ref="KHA31:KIB31"/>
    <mergeCell ref="KIC31:KJD31"/>
    <mergeCell ref="KTY31:KUZ31"/>
    <mergeCell ref="KVA31:KWB31"/>
    <mergeCell ref="KWC31:KXD31"/>
    <mergeCell ref="KXE31:KYF31"/>
    <mergeCell ref="KYG31:KZH31"/>
    <mergeCell ref="KOO31:KPP31"/>
    <mergeCell ref="KPQ31:KQR31"/>
    <mergeCell ref="KQS31:KRT31"/>
    <mergeCell ref="KRU31:KSV31"/>
    <mergeCell ref="KSW31:KTX31"/>
    <mergeCell ref="JNQ31:JOR31"/>
    <mergeCell ref="JOS31:JPT31"/>
    <mergeCell ref="JPU31:JQV31"/>
    <mergeCell ref="JQW31:JRX31"/>
    <mergeCell ref="JRY31:JSZ31"/>
    <mergeCell ref="JIG31:JJH31"/>
    <mergeCell ref="JJI31:JKJ31"/>
    <mergeCell ref="JKK31:JLL31"/>
    <mergeCell ref="JLM31:JMN31"/>
    <mergeCell ref="JMO31:JNP31"/>
    <mergeCell ref="JYK31:JZL31"/>
    <mergeCell ref="JZM31:KAN31"/>
    <mergeCell ref="KAO31:KBP31"/>
    <mergeCell ref="KBQ31:KCR31"/>
    <mergeCell ref="KCS31:KDT31"/>
    <mergeCell ref="JTA31:JUB31"/>
    <mergeCell ref="JUC31:JVD31"/>
    <mergeCell ref="JVE31:JWF31"/>
    <mergeCell ref="JWG31:JXH31"/>
    <mergeCell ref="JXI31:JYJ31"/>
    <mergeCell ref="ISC31:ITD31"/>
    <mergeCell ref="ITE31:IUF31"/>
    <mergeCell ref="IUG31:IVH31"/>
    <mergeCell ref="IVI31:IWJ31"/>
    <mergeCell ref="IWK31:IXL31"/>
    <mergeCell ref="IMS31:INT31"/>
    <mergeCell ref="INU31:IOV31"/>
    <mergeCell ref="IOW31:IPX31"/>
    <mergeCell ref="IPY31:IQZ31"/>
    <mergeCell ref="IRA31:ISB31"/>
    <mergeCell ref="JCW31:JDX31"/>
    <mergeCell ref="JDY31:JEZ31"/>
    <mergeCell ref="JFA31:JGB31"/>
    <mergeCell ref="JGC31:JHD31"/>
    <mergeCell ref="JHE31:JIF31"/>
    <mergeCell ref="IXM31:IYN31"/>
    <mergeCell ref="IYO31:IZP31"/>
    <mergeCell ref="IZQ31:JAR31"/>
    <mergeCell ref="JAS31:JBT31"/>
    <mergeCell ref="JBU31:JCV31"/>
    <mergeCell ref="HWO31:HXP31"/>
    <mergeCell ref="HXQ31:HYR31"/>
    <mergeCell ref="HYS31:HZT31"/>
    <mergeCell ref="HZU31:IAV31"/>
    <mergeCell ref="IAW31:IBX31"/>
    <mergeCell ref="HRE31:HSF31"/>
    <mergeCell ref="HSG31:HTH31"/>
    <mergeCell ref="HTI31:HUJ31"/>
    <mergeCell ref="HUK31:HVL31"/>
    <mergeCell ref="HVM31:HWN31"/>
    <mergeCell ref="IHI31:IIJ31"/>
    <mergeCell ref="IIK31:IJL31"/>
    <mergeCell ref="IJM31:IKN31"/>
    <mergeCell ref="IKO31:ILP31"/>
    <mergeCell ref="ILQ31:IMR31"/>
    <mergeCell ref="IBY31:ICZ31"/>
    <mergeCell ref="IDA31:IEB31"/>
    <mergeCell ref="IEC31:IFD31"/>
    <mergeCell ref="IFE31:IGF31"/>
    <mergeCell ref="IGG31:IHH31"/>
    <mergeCell ref="HBA31:HCB31"/>
    <mergeCell ref="HCC31:HDD31"/>
    <mergeCell ref="HDE31:HEF31"/>
    <mergeCell ref="HEG31:HFH31"/>
    <mergeCell ref="HFI31:HGJ31"/>
    <mergeCell ref="GVQ31:GWR31"/>
    <mergeCell ref="GWS31:GXT31"/>
    <mergeCell ref="GXU31:GYV31"/>
    <mergeCell ref="GYW31:GZX31"/>
    <mergeCell ref="GZY31:HAZ31"/>
    <mergeCell ref="HLU31:HMV31"/>
    <mergeCell ref="HMW31:HNX31"/>
    <mergeCell ref="HNY31:HOZ31"/>
    <mergeCell ref="HPA31:HQB31"/>
    <mergeCell ref="HQC31:HRD31"/>
    <mergeCell ref="HGK31:HHL31"/>
    <mergeCell ref="HHM31:HIN31"/>
    <mergeCell ref="HIO31:HJP31"/>
    <mergeCell ref="HJQ31:HKR31"/>
    <mergeCell ref="HKS31:HLT31"/>
    <mergeCell ref="GFM31:GGN31"/>
    <mergeCell ref="GGO31:GHP31"/>
    <mergeCell ref="GHQ31:GIR31"/>
    <mergeCell ref="GIS31:GJT31"/>
    <mergeCell ref="GJU31:GKV31"/>
    <mergeCell ref="GAC31:GBD31"/>
    <mergeCell ref="GBE31:GCF31"/>
    <mergeCell ref="GCG31:GDH31"/>
    <mergeCell ref="GDI31:GEJ31"/>
    <mergeCell ref="GEK31:GFL31"/>
    <mergeCell ref="GQG31:GRH31"/>
    <mergeCell ref="GRI31:GSJ31"/>
    <mergeCell ref="GSK31:GTL31"/>
    <mergeCell ref="GTM31:GUN31"/>
    <mergeCell ref="GUO31:GVP31"/>
    <mergeCell ref="GKW31:GLX31"/>
    <mergeCell ref="GLY31:GMZ31"/>
    <mergeCell ref="GNA31:GOB31"/>
    <mergeCell ref="GOC31:GPD31"/>
    <mergeCell ref="GPE31:GQF31"/>
    <mergeCell ref="FJY31:FKZ31"/>
    <mergeCell ref="FLA31:FMB31"/>
    <mergeCell ref="FMC31:FND31"/>
    <mergeCell ref="FNE31:FOF31"/>
    <mergeCell ref="FOG31:FPH31"/>
    <mergeCell ref="FEO31:FFP31"/>
    <mergeCell ref="FFQ31:FGR31"/>
    <mergeCell ref="FGS31:FHT31"/>
    <mergeCell ref="FHU31:FIV31"/>
    <mergeCell ref="FIW31:FJX31"/>
    <mergeCell ref="FUS31:FVT31"/>
    <mergeCell ref="FVU31:FWV31"/>
    <mergeCell ref="FWW31:FXX31"/>
    <mergeCell ref="FXY31:FYZ31"/>
    <mergeCell ref="FZA31:GAB31"/>
    <mergeCell ref="FPI31:FQJ31"/>
    <mergeCell ref="FQK31:FRL31"/>
    <mergeCell ref="FRM31:FSN31"/>
    <mergeCell ref="FSO31:FTP31"/>
    <mergeCell ref="FTQ31:FUR31"/>
    <mergeCell ref="EOK31:EPL31"/>
    <mergeCell ref="EPM31:EQN31"/>
    <mergeCell ref="EQO31:ERP31"/>
    <mergeCell ref="ERQ31:ESR31"/>
    <mergeCell ref="ESS31:ETT31"/>
    <mergeCell ref="EJA31:EKB31"/>
    <mergeCell ref="EKC31:ELD31"/>
    <mergeCell ref="ELE31:EMF31"/>
    <mergeCell ref="EMG31:ENH31"/>
    <mergeCell ref="ENI31:EOJ31"/>
    <mergeCell ref="EZE31:FAF31"/>
    <mergeCell ref="FAG31:FBH31"/>
    <mergeCell ref="FBI31:FCJ31"/>
    <mergeCell ref="FCK31:FDL31"/>
    <mergeCell ref="FDM31:FEN31"/>
    <mergeCell ref="ETU31:EUV31"/>
    <mergeCell ref="EUW31:EVX31"/>
    <mergeCell ref="EVY31:EWZ31"/>
    <mergeCell ref="EXA31:EYB31"/>
    <mergeCell ref="EYC31:EZD31"/>
    <mergeCell ref="DSW31:DTX31"/>
    <mergeCell ref="DTY31:DUZ31"/>
    <mergeCell ref="DVA31:DWB31"/>
    <mergeCell ref="DWC31:DXD31"/>
    <mergeCell ref="DXE31:DYF31"/>
    <mergeCell ref="DNM31:DON31"/>
    <mergeCell ref="DOO31:DPP31"/>
    <mergeCell ref="DPQ31:DQR31"/>
    <mergeCell ref="DQS31:DRT31"/>
    <mergeCell ref="DRU31:DSV31"/>
    <mergeCell ref="EDQ31:EER31"/>
    <mergeCell ref="EES31:EFT31"/>
    <mergeCell ref="EFU31:EGV31"/>
    <mergeCell ref="EGW31:EHX31"/>
    <mergeCell ref="EHY31:EIZ31"/>
    <mergeCell ref="DYG31:DZH31"/>
    <mergeCell ref="DZI31:EAJ31"/>
    <mergeCell ref="EAK31:EBL31"/>
    <mergeCell ref="EBM31:ECN31"/>
    <mergeCell ref="ECO31:EDP31"/>
    <mergeCell ref="CXI31:CYJ31"/>
    <mergeCell ref="CYK31:CZL31"/>
    <mergeCell ref="CZM31:DAN31"/>
    <mergeCell ref="DAO31:DBP31"/>
    <mergeCell ref="DBQ31:DCR31"/>
    <mergeCell ref="CRY31:CSZ31"/>
    <mergeCell ref="CTA31:CUB31"/>
    <mergeCell ref="CUC31:CVD31"/>
    <mergeCell ref="CVE31:CWF31"/>
    <mergeCell ref="CWG31:CXH31"/>
    <mergeCell ref="DIC31:DJD31"/>
    <mergeCell ref="DJE31:DKF31"/>
    <mergeCell ref="DKG31:DLH31"/>
    <mergeCell ref="DLI31:DMJ31"/>
    <mergeCell ref="DMK31:DNL31"/>
    <mergeCell ref="DCS31:DDT31"/>
    <mergeCell ref="DDU31:DEV31"/>
    <mergeCell ref="DEW31:DFX31"/>
    <mergeCell ref="DFY31:DGZ31"/>
    <mergeCell ref="DHA31:DIB31"/>
    <mergeCell ref="CBU31:CCV31"/>
    <mergeCell ref="CCW31:CDX31"/>
    <mergeCell ref="CDY31:CEZ31"/>
    <mergeCell ref="CFA31:CGB31"/>
    <mergeCell ref="CGC31:CHD31"/>
    <mergeCell ref="BWK31:BXL31"/>
    <mergeCell ref="BXM31:BYN31"/>
    <mergeCell ref="BYO31:BZP31"/>
    <mergeCell ref="BZQ31:CAR31"/>
    <mergeCell ref="CAS31:CBT31"/>
    <mergeCell ref="CMO31:CNP31"/>
    <mergeCell ref="CNQ31:COR31"/>
    <mergeCell ref="COS31:CPT31"/>
    <mergeCell ref="CPU31:CQV31"/>
    <mergeCell ref="CQW31:CRX31"/>
    <mergeCell ref="CHE31:CIF31"/>
    <mergeCell ref="CIG31:CJH31"/>
    <mergeCell ref="CJI31:CKJ31"/>
    <mergeCell ref="CKK31:CLL31"/>
    <mergeCell ref="CLM31:CMN31"/>
    <mergeCell ref="BGG31:BHH31"/>
    <mergeCell ref="BHI31:BIJ31"/>
    <mergeCell ref="BIK31:BJL31"/>
    <mergeCell ref="BJM31:BKN31"/>
    <mergeCell ref="BKO31:BLP31"/>
    <mergeCell ref="BAW31:BBX31"/>
    <mergeCell ref="BBY31:BCZ31"/>
    <mergeCell ref="BDA31:BEB31"/>
    <mergeCell ref="BEC31:BFD31"/>
    <mergeCell ref="BFE31:BGF31"/>
    <mergeCell ref="BRA31:BSB31"/>
    <mergeCell ref="BSC31:BTD31"/>
    <mergeCell ref="BTE31:BUF31"/>
    <mergeCell ref="BUG31:BVH31"/>
    <mergeCell ref="BVI31:BWJ31"/>
    <mergeCell ref="BLQ31:BMR31"/>
    <mergeCell ref="BMS31:BNT31"/>
    <mergeCell ref="BNU31:BOV31"/>
    <mergeCell ref="BOW31:BPX31"/>
    <mergeCell ref="BPY31:BQZ31"/>
    <mergeCell ref="AKS31:ALT31"/>
    <mergeCell ref="ALU31:AMV31"/>
    <mergeCell ref="AMW31:ANX31"/>
    <mergeCell ref="ANY31:AOZ31"/>
    <mergeCell ref="APA31:AQB31"/>
    <mergeCell ref="AFI31:AGJ31"/>
    <mergeCell ref="AGK31:AHL31"/>
    <mergeCell ref="AHM31:AIN31"/>
    <mergeCell ref="AIO31:AJP31"/>
    <mergeCell ref="AJQ31:AKR31"/>
    <mergeCell ref="AVM31:AWN31"/>
    <mergeCell ref="AWO31:AXP31"/>
    <mergeCell ref="AXQ31:AYR31"/>
    <mergeCell ref="AYS31:AZT31"/>
    <mergeCell ref="AZU31:BAV31"/>
    <mergeCell ref="AQC31:ARD31"/>
    <mergeCell ref="ARE31:ASF31"/>
    <mergeCell ref="ASG31:ATH31"/>
    <mergeCell ref="ATI31:AUJ31"/>
    <mergeCell ref="AUK31:AVL31"/>
    <mergeCell ref="PE31:QF31"/>
    <mergeCell ref="QG31:RH31"/>
    <mergeCell ref="RI31:SJ31"/>
    <mergeCell ref="SK31:TL31"/>
    <mergeCell ref="TM31:UN31"/>
    <mergeCell ref="JU31:KV31"/>
    <mergeCell ref="KW31:LX31"/>
    <mergeCell ref="LY31:MZ31"/>
    <mergeCell ref="NA31:OB31"/>
    <mergeCell ref="OC31:PD31"/>
    <mergeCell ref="ZY31:AAZ31"/>
    <mergeCell ref="ABA31:ACB31"/>
    <mergeCell ref="ACC31:ADD31"/>
    <mergeCell ref="ADE31:AEF31"/>
    <mergeCell ref="AEG31:AFH31"/>
    <mergeCell ref="UO31:VP31"/>
    <mergeCell ref="VQ31:WR31"/>
    <mergeCell ref="WS31:XT31"/>
    <mergeCell ref="XU31:YV31"/>
    <mergeCell ref="YW31:ZX31"/>
    <mergeCell ref="R6:T6"/>
    <mergeCell ref="V6:X6"/>
    <mergeCell ref="Z6:AB6"/>
    <mergeCell ref="A1:AB1"/>
    <mergeCell ref="A2:AB2"/>
    <mergeCell ref="A3:AB3"/>
    <mergeCell ref="A4:AB4"/>
    <mergeCell ref="A5:AB5"/>
    <mergeCell ref="A6:A7"/>
    <mergeCell ref="B6:D6"/>
    <mergeCell ref="F6:H6"/>
    <mergeCell ref="J6:L6"/>
    <mergeCell ref="N6:P6"/>
    <mergeCell ref="EK31:FL31"/>
    <mergeCell ref="FM31:GN31"/>
    <mergeCell ref="GO31:HP31"/>
    <mergeCell ref="HQ31:IR31"/>
    <mergeCell ref="IS31:JT31"/>
    <mergeCell ref="A31:AB31"/>
    <mergeCell ref="AC31:BD31"/>
    <mergeCell ref="BE31:CF31"/>
    <mergeCell ref="CG31:DH31"/>
    <mergeCell ref="DI31:EJ31"/>
  </mergeCells>
  <conditionalFormatting sqref="B9:AB29">
    <cfRule type="cellIs" dxfId="229" priority="1" operator="equal">
      <formula>0</formula>
    </cfRule>
  </conditionalFormatting>
  <conditionalFormatting sqref="B36:AB37">
    <cfRule type="cellIs" dxfId="228" priority="3" operator="equal">
      <formula>0</formula>
    </cfRule>
  </conditionalFormatting>
  <hyperlinks>
    <hyperlink ref="AC2" location="Contenido!A1" display="Contenido" xr:uid="{FFF71962-0466-4692-92BC-14D153163EB6}"/>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1CD0-B440-4CD6-914A-D4B8814A128C}">
  <sheetPr codeName="Hoja55">
    <tabColor rgb="FFAFCAFF"/>
    <pageSetUpPr fitToPage="1"/>
  </sheetPr>
  <dimension ref="A1:AC39"/>
  <sheetViews>
    <sheetView showGridLines="0" showOutlineSymbols="0" showWhiteSpace="0" zoomScaleNormal="100" workbookViewId="0">
      <selection activeCell="C35" sqref="C35"/>
    </sheetView>
  </sheetViews>
  <sheetFormatPr baseColWidth="10" defaultColWidth="11" defaultRowHeight="13" x14ac:dyDescent="0.25"/>
  <cols>
    <col min="1" max="1" width="17.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397</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385</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906</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SUM(B10:B29)</f>
        <v>44431</v>
      </c>
      <c r="C9" s="70">
        <f>SUM(C10:C29)</f>
        <v>22746</v>
      </c>
      <c r="D9" s="70">
        <f>SUM(D10:D29)</f>
        <v>21685</v>
      </c>
      <c r="E9" s="70"/>
      <c r="F9" s="70">
        <f>SUM(F10:F29)</f>
        <v>9654</v>
      </c>
      <c r="G9" s="70">
        <f>SUM(G10:G29)</f>
        <v>5009</v>
      </c>
      <c r="H9" s="70">
        <f>SUM(H10:H29)</f>
        <v>4645</v>
      </c>
      <c r="I9" s="70"/>
      <c r="J9" s="70">
        <f>SUM(J10:J29)</f>
        <v>9098</v>
      </c>
      <c r="K9" s="70">
        <f>SUM(K10:K29)</f>
        <v>4659</v>
      </c>
      <c r="L9" s="70">
        <f>SUM(L10:L29)</f>
        <v>4439</v>
      </c>
      <c r="M9" s="70"/>
      <c r="N9" s="70">
        <f>SUM(N10:N29)</f>
        <v>8292</v>
      </c>
      <c r="O9" s="70">
        <f>SUM(O10:O29)</f>
        <v>4169</v>
      </c>
      <c r="P9" s="70">
        <f>SUM(P10:P29)</f>
        <v>4123</v>
      </c>
      <c r="Q9" s="70"/>
      <c r="R9" s="70">
        <f>SUM(R10:R29)</f>
        <v>8452</v>
      </c>
      <c r="S9" s="70">
        <f>SUM(S10:S29)</f>
        <v>4351</v>
      </c>
      <c r="T9" s="70">
        <f>SUM(T10:T29)</f>
        <v>4101</v>
      </c>
      <c r="U9" s="70"/>
      <c r="V9" s="70">
        <f>SUM(V10:V29)</f>
        <v>7764</v>
      </c>
      <c r="W9" s="70">
        <f>SUM(W10:W29)</f>
        <v>3935</v>
      </c>
      <c r="X9" s="70">
        <f>SUM(X10:X29)</f>
        <v>3829</v>
      </c>
      <c r="Y9" s="70"/>
      <c r="Z9" s="70">
        <f>SUM(Z10:Z29)</f>
        <v>1171</v>
      </c>
      <c r="AA9" s="70">
        <f>SUM(AA10:AA29)</f>
        <v>623</v>
      </c>
      <c r="AB9" s="70">
        <f>SUM(AB10:AB29)</f>
        <v>548</v>
      </c>
    </row>
    <row r="10" spans="1:29" x14ac:dyDescent="0.25">
      <c r="A10" s="27">
        <v>11</v>
      </c>
      <c r="B10" s="71">
        <f t="shared" ref="B10:C29" si="0">+F10+J10+N10+R10+V10+Z10</f>
        <v>28</v>
      </c>
      <c r="C10" s="71">
        <f t="shared" si="0"/>
        <v>13</v>
      </c>
      <c r="D10" s="71">
        <f t="shared" ref="D10:D29" si="1">+B10-C10</f>
        <v>15</v>
      </c>
      <c r="E10" s="71"/>
      <c r="F10" s="71">
        <v>28</v>
      </c>
      <c r="G10" s="71">
        <v>13</v>
      </c>
      <c r="H10" s="71">
        <v>15</v>
      </c>
      <c r="I10" s="71"/>
      <c r="J10" s="71"/>
      <c r="K10" s="71"/>
      <c r="L10" s="71"/>
      <c r="M10" s="71"/>
      <c r="N10" s="71"/>
      <c r="O10" s="71"/>
      <c r="P10" s="71"/>
      <c r="Q10" s="71"/>
      <c r="R10" s="71"/>
      <c r="S10" s="71"/>
      <c r="T10" s="71"/>
      <c r="U10" s="71"/>
      <c r="V10" s="71"/>
      <c r="W10" s="71"/>
      <c r="X10" s="71"/>
      <c r="Y10" s="71"/>
      <c r="Z10" s="71"/>
      <c r="AA10" s="71"/>
      <c r="AB10" s="71"/>
      <c r="AC10" s="8"/>
    </row>
    <row r="11" spans="1:29" x14ac:dyDescent="0.25">
      <c r="A11" s="27">
        <v>12</v>
      </c>
      <c r="B11" s="71">
        <f t="shared" si="0"/>
        <v>6919</v>
      </c>
      <c r="C11" s="71">
        <f t="shared" si="0"/>
        <v>3486</v>
      </c>
      <c r="D11" s="71">
        <f t="shared" si="1"/>
        <v>3433</v>
      </c>
      <c r="E11" s="71"/>
      <c r="F11" s="71">
        <v>6881</v>
      </c>
      <c r="G11" s="71">
        <v>3468</v>
      </c>
      <c r="H11" s="71">
        <v>3413</v>
      </c>
      <c r="I11" s="71"/>
      <c r="J11" s="71">
        <v>38</v>
      </c>
      <c r="K11" s="71">
        <v>18</v>
      </c>
      <c r="L11" s="71">
        <v>20</v>
      </c>
      <c r="M11" s="71"/>
      <c r="N11" s="71"/>
      <c r="O11" s="71"/>
      <c r="P11" s="71"/>
      <c r="Q11" s="71"/>
      <c r="R11" s="71"/>
      <c r="S11" s="71"/>
      <c r="T11" s="71"/>
      <c r="U11" s="71"/>
      <c r="V11" s="71"/>
      <c r="W11" s="71"/>
      <c r="X11" s="71"/>
      <c r="Y11" s="71"/>
      <c r="Z11" s="71"/>
      <c r="AA11" s="71"/>
      <c r="AB11" s="71"/>
      <c r="AC11" s="8"/>
    </row>
    <row r="12" spans="1:29" x14ac:dyDescent="0.25">
      <c r="A12" s="27">
        <v>13</v>
      </c>
      <c r="B12" s="71">
        <f t="shared" si="0"/>
        <v>8569</v>
      </c>
      <c r="C12" s="71">
        <f t="shared" si="0"/>
        <v>4396</v>
      </c>
      <c r="D12" s="71">
        <f t="shared" si="1"/>
        <v>4173</v>
      </c>
      <c r="E12" s="71"/>
      <c r="F12" s="71">
        <v>2493</v>
      </c>
      <c r="G12" s="71">
        <v>1366</v>
      </c>
      <c r="H12" s="71">
        <v>1127</v>
      </c>
      <c r="I12" s="71"/>
      <c r="J12" s="71">
        <v>6040</v>
      </c>
      <c r="K12" s="71">
        <v>3015</v>
      </c>
      <c r="L12" s="71">
        <v>3025</v>
      </c>
      <c r="M12" s="71"/>
      <c r="N12" s="71">
        <v>36</v>
      </c>
      <c r="O12" s="71">
        <v>15</v>
      </c>
      <c r="P12" s="71">
        <v>21</v>
      </c>
      <c r="Q12" s="71"/>
      <c r="R12" s="71"/>
      <c r="S12" s="71"/>
      <c r="T12" s="71"/>
      <c r="U12" s="71"/>
      <c r="V12" s="71"/>
      <c r="W12" s="71"/>
      <c r="X12" s="71"/>
      <c r="Y12" s="71"/>
      <c r="Z12" s="71"/>
      <c r="AA12" s="71"/>
      <c r="AB12" s="71"/>
      <c r="AC12" s="8"/>
    </row>
    <row r="13" spans="1:29" x14ac:dyDescent="0.25">
      <c r="A13" s="27">
        <v>14</v>
      </c>
      <c r="B13" s="71">
        <f t="shared" si="0"/>
        <v>8228</v>
      </c>
      <c r="C13" s="71">
        <f t="shared" si="0"/>
        <v>4165</v>
      </c>
      <c r="D13" s="71">
        <f t="shared" si="1"/>
        <v>4063</v>
      </c>
      <c r="E13" s="71"/>
      <c r="F13" s="71">
        <v>183</v>
      </c>
      <c r="G13" s="71">
        <v>109</v>
      </c>
      <c r="H13" s="71">
        <v>74</v>
      </c>
      <c r="I13" s="71"/>
      <c r="J13" s="71">
        <v>2765</v>
      </c>
      <c r="K13" s="71">
        <v>1463</v>
      </c>
      <c r="L13" s="71">
        <v>1302</v>
      </c>
      <c r="M13" s="71"/>
      <c r="N13" s="71">
        <v>5255</v>
      </c>
      <c r="O13" s="71">
        <v>2583</v>
      </c>
      <c r="P13" s="71">
        <v>2672</v>
      </c>
      <c r="Q13" s="71"/>
      <c r="R13" s="71">
        <v>25</v>
      </c>
      <c r="S13" s="71">
        <v>10</v>
      </c>
      <c r="T13" s="71">
        <v>15</v>
      </c>
      <c r="U13" s="71"/>
      <c r="V13" s="71"/>
      <c r="W13" s="71"/>
      <c r="X13" s="71"/>
      <c r="Y13" s="71"/>
      <c r="Z13" s="71"/>
      <c r="AA13" s="71"/>
      <c r="AB13" s="71"/>
      <c r="AC13" s="8"/>
    </row>
    <row r="14" spans="1:29" x14ac:dyDescent="0.25">
      <c r="A14" s="27">
        <v>15</v>
      </c>
      <c r="B14" s="71">
        <f t="shared" si="0"/>
        <v>8299</v>
      </c>
      <c r="C14" s="71">
        <f t="shared" si="0"/>
        <v>4153</v>
      </c>
      <c r="D14" s="71">
        <f t="shared" si="1"/>
        <v>4146</v>
      </c>
      <c r="E14" s="71"/>
      <c r="F14" s="71">
        <v>38</v>
      </c>
      <c r="G14" s="71">
        <v>27</v>
      </c>
      <c r="H14" s="71">
        <v>11</v>
      </c>
      <c r="I14" s="71"/>
      <c r="J14" s="71">
        <v>198</v>
      </c>
      <c r="K14" s="71">
        <v>119</v>
      </c>
      <c r="L14" s="71">
        <v>79</v>
      </c>
      <c r="M14" s="71"/>
      <c r="N14" s="71">
        <v>2725</v>
      </c>
      <c r="O14" s="71">
        <v>1387</v>
      </c>
      <c r="P14" s="71">
        <v>1338</v>
      </c>
      <c r="Q14" s="71"/>
      <c r="R14" s="71">
        <v>5131</v>
      </c>
      <c r="S14" s="71">
        <v>2537</v>
      </c>
      <c r="T14" s="71">
        <v>2594</v>
      </c>
      <c r="U14" s="71"/>
      <c r="V14" s="71">
        <v>207</v>
      </c>
      <c r="W14" s="71">
        <v>83</v>
      </c>
      <c r="X14" s="71">
        <v>124</v>
      </c>
      <c r="Y14" s="71"/>
      <c r="Z14" s="71"/>
      <c r="AA14" s="71"/>
      <c r="AB14" s="71"/>
      <c r="AC14" s="8"/>
    </row>
    <row r="15" spans="1:29" x14ac:dyDescent="0.25">
      <c r="A15" s="27">
        <v>16</v>
      </c>
      <c r="B15" s="71">
        <f t="shared" si="0"/>
        <v>7634</v>
      </c>
      <c r="C15" s="71">
        <f t="shared" si="0"/>
        <v>3904</v>
      </c>
      <c r="D15" s="71">
        <f t="shared" si="1"/>
        <v>3730</v>
      </c>
      <c r="E15" s="71"/>
      <c r="F15" s="71">
        <v>19</v>
      </c>
      <c r="G15" s="71">
        <v>17</v>
      </c>
      <c r="H15" s="71">
        <v>2</v>
      </c>
      <c r="I15" s="71"/>
      <c r="J15" s="71">
        <v>40</v>
      </c>
      <c r="K15" s="71">
        <v>31</v>
      </c>
      <c r="L15" s="71">
        <v>9</v>
      </c>
      <c r="M15" s="71"/>
      <c r="N15" s="71">
        <v>211</v>
      </c>
      <c r="O15" s="71">
        <v>136</v>
      </c>
      <c r="P15" s="71">
        <v>75</v>
      </c>
      <c r="Q15" s="71"/>
      <c r="R15" s="71">
        <v>2606</v>
      </c>
      <c r="S15" s="71">
        <v>1387</v>
      </c>
      <c r="T15" s="71">
        <v>1219</v>
      </c>
      <c r="U15" s="71"/>
      <c r="V15" s="71">
        <v>4639</v>
      </c>
      <c r="W15" s="71">
        <v>2283</v>
      </c>
      <c r="X15" s="71">
        <v>2356</v>
      </c>
      <c r="Y15" s="71"/>
      <c r="Z15" s="71">
        <v>119</v>
      </c>
      <c r="AA15" s="71">
        <v>50</v>
      </c>
      <c r="AB15" s="71">
        <v>69</v>
      </c>
      <c r="AC15" s="8"/>
    </row>
    <row r="16" spans="1:29" x14ac:dyDescent="0.25">
      <c r="A16" s="27">
        <v>17</v>
      </c>
      <c r="B16" s="71">
        <f t="shared" si="0"/>
        <v>3422</v>
      </c>
      <c r="C16" s="71">
        <f t="shared" si="0"/>
        <v>1812</v>
      </c>
      <c r="D16" s="71">
        <f t="shared" si="1"/>
        <v>1610</v>
      </c>
      <c r="E16" s="71"/>
      <c r="F16" s="71">
        <v>8</v>
      </c>
      <c r="G16" s="71">
        <v>6</v>
      </c>
      <c r="H16" s="71">
        <v>2</v>
      </c>
      <c r="I16" s="71"/>
      <c r="J16" s="71">
        <v>14</v>
      </c>
      <c r="K16" s="71">
        <v>10</v>
      </c>
      <c r="L16" s="71">
        <v>4</v>
      </c>
      <c r="M16" s="71"/>
      <c r="N16" s="71">
        <v>48</v>
      </c>
      <c r="O16" s="71">
        <v>35</v>
      </c>
      <c r="P16" s="71">
        <v>13</v>
      </c>
      <c r="Q16" s="71"/>
      <c r="R16" s="71">
        <v>406</v>
      </c>
      <c r="S16" s="71">
        <v>240</v>
      </c>
      <c r="T16" s="71">
        <v>166</v>
      </c>
      <c r="U16" s="71"/>
      <c r="V16" s="71">
        <v>2438</v>
      </c>
      <c r="W16" s="71">
        <v>1269</v>
      </c>
      <c r="X16" s="71">
        <v>1169</v>
      </c>
      <c r="Y16" s="71"/>
      <c r="Z16" s="71">
        <v>508</v>
      </c>
      <c r="AA16" s="71">
        <v>252</v>
      </c>
      <c r="AB16" s="71">
        <v>256</v>
      </c>
      <c r="AC16" s="8"/>
    </row>
    <row r="17" spans="1:29" x14ac:dyDescent="0.25">
      <c r="A17" s="27">
        <v>18</v>
      </c>
      <c r="B17" s="71">
        <f t="shared" si="0"/>
        <v>740</v>
      </c>
      <c r="C17" s="71">
        <f t="shared" si="0"/>
        <v>448</v>
      </c>
      <c r="D17" s="71">
        <f t="shared" si="1"/>
        <v>292</v>
      </c>
      <c r="E17" s="71"/>
      <c r="F17" s="71">
        <v>3</v>
      </c>
      <c r="G17" s="71">
        <v>3</v>
      </c>
      <c r="H17" s="71">
        <v>0</v>
      </c>
      <c r="I17" s="71"/>
      <c r="J17" s="71">
        <v>2</v>
      </c>
      <c r="K17" s="71">
        <v>2</v>
      </c>
      <c r="L17" s="71">
        <v>0</v>
      </c>
      <c r="M17" s="71"/>
      <c r="N17" s="71">
        <v>10</v>
      </c>
      <c r="O17" s="71">
        <v>8</v>
      </c>
      <c r="P17" s="71">
        <v>2</v>
      </c>
      <c r="Q17" s="71"/>
      <c r="R17" s="71">
        <v>87</v>
      </c>
      <c r="S17" s="71">
        <v>57</v>
      </c>
      <c r="T17" s="71">
        <v>30</v>
      </c>
      <c r="U17" s="71"/>
      <c r="V17" s="71">
        <v>283</v>
      </c>
      <c r="W17" s="71">
        <v>170</v>
      </c>
      <c r="X17" s="71">
        <v>113</v>
      </c>
      <c r="Y17" s="71"/>
      <c r="Z17" s="71">
        <v>355</v>
      </c>
      <c r="AA17" s="71">
        <v>208</v>
      </c>
      <c r="AB17" s="71">
        <v>147</v>
      </c>
      <c r="AC17" s="8"/>
    </row>
    <row r="18" spans="1:29" x14ac:dyDescent="0.25">
      <c r="A18" s="27">
        <v>19</v>
      </c>
      <c r="B18" s="71">
        <f t="shared" si="0"/>
        <v>168</v>
      </c>
      <c r="C18" s="71">
        <f t="shared" si="0"/>
        <v>103</v>
      </c>
      <c r="D18" s="71">
        <f t="shared" si="1"/>
        <v>65</v>
      </c>
      <c r="E18" s="71"/>
      <c r="F18" s="71">
        <v>0</v>
      </c>
      <c r="G18" s="71">
        <v>0</v>
      </c>
      <c r="H18" s="71">
        <v>0</v>
      </c>
      <c r="I18" s="71"/>
      <c r="J18" s="71">
        <v>1</v>
      </c>
      <c r="K18" s="71">
        <v>1</v>
      </c>
      <c r="L18" s="71">
        <v>0</v>
      </c>
      <c r="M18" s="71"/>
      <c r="N18" s="71">
        <v>4</v>
      </c>
      <c r="O18" s="71">
        <v>3</v>
      </c>
      <c r="P18" s="71">
        <v>1</v>
      </c>
      <c r="Q18" s="71"/>
      <c r="R18" s="71">
        <v>32</v>
      </c>
      <c r="S18" s="71">
        <v>18</v>
      </c>
      <c r="T18" s="71">
        <v>14</v>
      </c>
      <c r="U18" s="71"/>
      <c r="V18" s="71">
        <v>63</v>
      </c>
      <c r="W18" s="71">
        <v>43</v>
      </c>
      <c r="X18" s="71">
        <v>20</v>
      </c>
      <c r="Y18" s="71"/>
      <c r="Z18" s="71">
        <v>68</v>
      </c>
      <c r="AA18" s="71">
        <v>38</v>
      </c>
      <c r="AB18" s="71">
        <v>30</v>
      </c>
      <c r="AC18" s="8"/>
    </row>
    <row r="19" spans="1:29" x14ac:dyDescent="0.25">
      <c r="A19" s="27">
        <v>20</v>
      </c>
      <c r="B19" s="71">
        <f t="shared" si="0"/>
        <v>102</v>
      </c>
      <c r="C19" s="71">
        <f t="shared" si="0"/>
        <v>72</v>
      </c>
      <c r="D19" s="71">
        <f t="shared" si="1"/>
        <v>30</v>
      </c>
      <c r="E19" s="71"/>
      <c r="F19" s="71">
        <v>0</v>
      </c>
      <c r="G19" s="71">
        <v>0</v>
      </c>
      <c r="H19" s="71">
        <v>0</v>
      </c>
      <c r="I19" s="71"/>
      <c r="J19" s="71">
        <v>0</v>
      </c>
      <c r="K19" s="71">
        <v>0</v>
      </c>
      <c r="L19" s="71">
        <v>0</v>
      </c>
      <c r="M19" s="71"/>
      <c r="N19" s="71">
        <v>3</v>
      </c>
      <c r="O19" s="71">
        <v>2</v>
      </c>
      <c r="P19" s="71">
        <v>1</v>
      </c>
      <c r="Q19" s="71"/>
      <c r="R19" s="71">
        <v>25</v>
      </c>
      <c r="S19" s="71">
        <v>18</v>
      </c>
      <c r="T19" s="71">
        <v>7</v>
      </c>
      <c r="U19" s="71"/>
      <c r="V19" s="71">
        <v>42</v>
      </c>
      <c r="W19" s="71">
        <v>32</v>
      </c>
      <c r="X19" s="71">
        <v>10</v>
      </c>
      <c r="Y19" s="71"/>
      <c r="Z19" s="71">
        <v>32</v>
      </c>
      <c r="AA19" s="71">
        <v>20</v>
      </c>
      <c r="AB19" s="71">
        <v>12</v>
      </c>
      <c r="AC19" s="8"/>
    </row>
    <row r="20" spans="1:29" x14ac:dyDescent="0.25">
      <c r="A20" s="27">
        <v>21</v>
      </c>
      <c r="B20" s="71">
        <f t="shared" si="0"/>
        <v>64</v>
      </c>
      <c r="C20" s="71">
        <f t="shared" si="0"/>
        <v>36</v>
      </c>
      <c r="D20" s="71">
        <f t="shared" si="1"/>
        <v>28</v>
      </c>
      <c r="E20" s="71"/>
      <c r="F20" s="71">
        <v>0</v>
      </c>
      <c r="G20" s="71">
        <v>0</v>
      </c>
      <c r="H20" s="71">
        <v>0</v>
      </c>
      <c r="I20" s="71"/>
      <c r="J20" s="71">
        <v>0</v>
      </c>
      <c r="K20" s="71">
        <v>0</v>
      </c>
      <c r="L20" s="71">
        <v>0</v>
      </c>
      <c r="M20" s="71"/>
      <c r="N20" s="71">
        <v>0</v>
      </c>
      <c r="O20" s="71">
        <v>0</v>
      </c>
      <c r="P20" s="71">
        <v>0</v>
      </c>
      <c r="Q20" s="71"/>
      <c r="R20" s="71">
        <v>27</v>
      </c>
      <c r="S20" s="71">
        <v>17</v>
      </c>
      <c r="T20" s="71">
        <v>10</v>
      </c>
      <c r="U20" s="71"/>
      <c r="V20" s="71">
        <v>19</v>
      </c>
      <c r="W20" s="71">
        <v>11</v>
      </c>
      <c r="X20" s="71">
        <v>8</v>
      </c>
      <c r="Y20" s="71"/>
      <c r="Z20" s="71">
        <v>18</v>
      </c>
      <c r="AA20" s="71">
        <v>8</v>
      </c>
      <c r="AB20" s="71">
        <v>10</v>
      </c>
      <c r="AC20" s="8"/>
    </row>
    <row r="21" spans="1:29" x14ac:dyDescent="0.25">
      <c r="A21" s="27">
        <v>22</v>
      </c>
      <c r="B21" s="71">
        <f t="shared" si="0"/>
        <v>36</v>
      </c>
      <c r="C21" s="71">
        <f t="shared" si="0"/>
        <v>28</v>
      </c>
      <c r="D21" s="71">
        <f t="shared" si="1"/>
        <v>8</v>
      </c>
      <c r="E21" s="71"/>
      <c r="F21" s="71">
        <v>0</v>
      </c>
      <c r="G21" s="71">
        <v>0</v>
      </c>
      <c r="H21" s="71">
        <v>0</v>
      </c>
      <c r="I21" s="71"/>
      <c r="J21" s="71">
        <v>0</v>
      </c>
      <c r="K21" s="71">
        <v>0</v>
      </c>
      <c r="L21" s="71">
        <v>0</v>
      </c>
      <c r="M21" s="71"/>
      <c r="N21" s="71">
        <v>0</v>
      </c>
      <c r="O21" s="71">
        <v>0</v>
      </c>
      <c r="P21" s="71">
        <v>0</v>
      </c>
      <c r="Q21" s="71"/>
      <c r="R21" s="71">
        <v>12</v>
      </c>
      <c r="S21" s="71">
        <v>8</v>
      </c>
      <c r="T21" s="71">
        <v>4</v>
      </c>
      <c r="U21" s="71"/>
      <c r="V21" s="71">
        <v>13</v>
      </c>
      <c r="W21" s="71">
        <v>11</v>
      </c>
      <c r="X21" s="71">
        <v>2</v>
      </c>
      <c r="Y21" s="71"/>
      <c r="Z21" s="71">
        <v>11</v>
      </c>
      <c r="AA21" s="71">
        <v>9</v>
      </c>
      <c r="AB21" s="71">
        <v>2</v>
      </c>
      <c r="AC21" s="8"/>
    </row>
    <row r="22" spans="1:29" x14ac:dyDescent="0.25">
      <c r="A22" s="27">
        <v>23</v>
      </c>
      <c r="B22" s="71">
        <f t="shared" si="0"/>
        <v>24</v>
      </c>
      <c r="C22" s="71">
        <f t="shared" si="0"/>
        <v>19</v>
      </c>
      <c r="D22" s="71">
        <f t="shared" si="1"/>
        <v>5</v>
      </c>
      <c r="E22" s="71"/>
      <c r="F22" s="71">
        <v>0</v>
      </c>
      <c r="G22" s="71">
        <v>0</v>
      </c>
      <c r="H22" s="71">
        <v>0</v>
      </c>
      <c r="I22" s="71"/>
      <c r="J22" s="71">
        <v>0</v>
      </c>
      <c r="K22" s="71">
        <v>0</v>
      </c>
      <c r="L22" s="71">
        <v>0</v>
      </c>
      <c r="M22" s="71"/>
      <c r="N22" s="71">
        <v>0</v>
      </c>
      <c r="O22" s="71">
        <v>0</v>
      </c>
      <c r="P22" s="71">
        <v>0</v>
      </c>
      <c r="Q22" s="71"/>
      <c r="R22" s="71">
        <v>8</v>
      </c>
      <c r="S22" s="71">
        <v>7</v>
      </c>
      <c r="T22" s="71">
        <v>1</v>
      </c>
      <c r="U22" s="71"/>
      <c r="V22" s="71">
        <v>8</v>
      </c>
      <c r="W22" s="71">
        <v>6</v>
      </c>
      <c r="X22" s="71">
        <v>2</v>
      </c>
      <c r="Y22" s="71"/>
      <c r="Z22" s="71">
        <v>8</v>
      </c>
      <c r="AA22" s="71">
        <v>6</v>
      </c>
      <c r="AB22" s="71">
        <v>2</v>
      </c>
      <c r="AC22" s="8"/>
    </row>
    <row r="23" spans="1:29" x14ac:dyDescent="0.25">
      <c r="A23" s="27">
        <v>24</v>
      </c>
      <c r="B23" s="71">
        <f t="shared" si="0"/>
        <v>25</v>
      </c>
      <c r="C23" s="71">
        <f t="shared" si="0"/>
        <v>14</v>
      </c>
      <c r="D23" s="71">
        <f t="shared" si="1"/>
        <v>11</v>
      </c>
      <c r="E23" s="71"/>
      <c r="F23" s="71">
        <v>0</v>
      </c>
      <c r="G23" s="71">
        <v>0</v>
      </c>
      <c r="H23" s="71">
        <v>0</v>
      </c>
      <c r="I23" s="71"/>
      <c r="J23" s="71">
        <v>0</v>
      </c>
      <c r="K23" s="71">
        <v>0</v>
      </c>
      <c r="L23" s="71">
        <v>0</v>
      </c>
      <c r="M23" s="71"/>
      <c r="N23" s="71">
        <v>0</v>
      </c>
      <c r="O23" s="71">
        <v>0</v>
      </c>
      <c r="P23" s="71">
        <v>0</v>
      </c>
      <c r="Q23" s="71"/>
      <c r="R23" s="71">
        <v>10</v>
      </c>
      <c r="S23" s="71">
        <v>4</v>
      </c>
      <c r="T23" s="71">
        <v>6</v>
      </c>
      <c r="U23" s="71"/>
      <c r="V23" s="71">
        <v>7</v>
      </c>
      <c r="W23" s="71">
        <v>5</v>
      </c>
      <c r="X23" s="71">
        <v>2</v>
      </c>
      <c r="Y23" s="71"/>
      <c r="Z23" s="71">
        <v>8</v>
      </c>
      <c r="AA23" s="71">
        <v>5</v>
      </c>
      <c r="AB23" s="71">
        <v>3</v>
      </c>
      <c r="AC23" s="8"/>
    </row>
    <row r="24" spans="1:29" x14ac:dyDescent="0.25">
      <c r="A24" s="27" t="s">
        <v>356</v>
      </c>
      <c r="B24" s="71">
        <f t="shared" si="0"/>
        <v>70</v>
      </c>
      <c r="C24" s="71">
        <f t="shared" si="0"/>
        <v>41</v>
      </c>
      <c r="D24" s="71">
        <f t="shared" si="1"/>
        <v>29</v>
      </c>
      <c r="E24" s="71"/>
      <c r="F24" s="71">
        <v>1</v>
      </c>
      <c r="G24" s="71">
        <v>0</v>
      </c>
      <c r="H24" s="71">
        <v>1</v>
      </c>
      <c r="I24" s="71"/>
      <c r="J24" s="71">
        <v>0</v>
      </c>
      <c r="K24" s="71">
        <v>0</v>
      </c>
      <c r="L24" s="71">
        <v>0</v>
      </c>
      <c r="M24" s="71"/>
      <c r="N24" s="71">
        <v>0</v>
      </c>
      <c r="O24" s="71">
        <v>0</v>
      </c>
      <c r="P24" s="71">
        <v>0</v>
      </c>
      <c r="Q24" s="71"/>
      <c r="R24" s="71">
        <v>29</v>
      </c>
      <c r="S24" s="71">
        <v>19</v>
      </c>
      <c r="T24" s="71">
        <v>10</v>
      </c>
      <c r="U24" s="71"/>
      <c r="V24" s="71">
        <v>22</v>
      </c>
      <c r="W24" s="71">
        <v>11</v>
      </c>
      <c r="X24" s="71">
        <v>11</v>
      </c>
      <c r="Y24" s="71"/>
      <c r="Z24" s="71">
        <v>18</v>
      </c>
      <c r="AA24" s="71">
        <v>11</v>
      </c>
      <c r="AB24" s="71">
        <v>7</v>
      </c>
      <c r="AC24" s="8"/>
    </row>
    <row r="25" spans="1:29" x14ac:dyDescent="0.25">
      <c r="A25" s="27" t="s">
        <v>357</v>
      </c>
      <c r="B25" s="71">
        <f t="shared" si="0"/>
        <v>47</v>
      </c>
      <c r="C25" s="71">
        <f t="shared" si="0"/>
        <v>27</v>
      </c>
      <c r="D25" s="71">
        <f t="shared" si="1"/>
        <v>20</v>
      </c>
      <c r="E25" s="71"/>
      <c r="F25" s="71">
        <v>0</v>
      </c>
      <c r="G25" s="71">
        <v>0</v>
      </c>
      <c r="H25" s="71">
        <v>0</v>
      </c>
      <c r="I25" s="71"/>
      <c r="J25" s="71">
        <v>0</v>
      </c>
      <c r="K25" s="71">
        <v>0</v>
      </c>
      <c r="L25" s="71">
        <v>0</v>
      </c>
      <c r="M25" s="71"/>
      <c r="N25" s="71">
        <v>0</v>
      </c>
      <c r="O25" s="71">
        <v>0</v>
      </c>
      <c r="P25" s="71">
        <v>0</v>
      </c>
      <c r="Q25" s="71"/>
      <c r="R25" s="71">
        <v>21</v>
      </c>
      <c r="S25" s="71">
        <v>13</v>
      </c>
      <c r="T25" s="71">
        <v>8</v>
      </c>
      <c r="U25" s="71"/>
      <c r="V25" s="71">
        <v>12</v>
      </c>
      <c r="W25" s="71">
        <v>6</v>
      </c>
      <c r="X25" s="71">
        <v>6</v>
      </c>
      <c r="Y25" s="71"/>
      <c r="Z25" s="71">
        <v>14</v>
      </c>
      <c r="AA25" s="71">
        <v>8</v>
      </c>
      <c r="AB25" s="71">
        <v>6</v>
      </c>
      <c r="AC25" s="8"/>
    </row>
    <row r="26" spans="1:29" x14ac:dyDescent="0.25">
      <c r="A26" s="27" t="s">
        <v>358</v>
      </c>
      <c r="B26" s="71">
        <f t="shared" si="0"/>
        <v>27</v>
      </c>
      <c r="C26" s="71">
        <f t="shared" si="0"/>
        <v>15</v>
      </c>
      <c r="D26" s="71">
        <f t="shared" si="1"/>
        <v>12</v>
      </c>
      <c r="E26" s="71"/>
      <c r="F26" s="71">
        <v>0</v>
      </c>
      <c r="G26" s="71">
        <v>0</v>
      </c>
      <c r="H26" s="71">
        <v>0</v>
      </c>
      <c r="I26" s="71"/>
      <c r="J26" s="71">
        <v>0</v>
      </c>
      <c r="K26" s="71">
        <v>0</v>
      </c>
      <c r="L26" s="71">
        <v>0</v>
      </c>
      <c r="M26" s="71"/>
      <c r="N26" s="71">
        <v>0</v>
      </c>
      <c r="O26" s="71">
        <v>0</v>
      </c>
      <c r="P26" s="71">
        <v>0</v>
      </c>
      <c r="Q26" s="71"/>
      <c r="R26" s="71">
        <v>16</v>
      </c>
      <c r="S26" s="71">
        <v>6</v>
      </c>
      <c r="T26" s="71">
        <v>10</v>
      </c>
      <c r="U26" s="71"/>
      <c r="V26" s="71">
        <v>5</v>
      </c>
      <c r="W26" s="71">
        <v>4</v>
      </c>
      <c r="X26" s="71">
        <v>1</v>
      </c>
      <c r="Y26" s="71"/>
      <c r="Z26" s="71">
        <v>6</v>
      </c>
      <c r="AA26" s="71">
        <v>5</v>
      </c>
      <c r="AB26" s="71">
        <v>1</v>
      </c>
      <c r="AC26" s="8"/>
    </row>
    <row r="27" spans="1:29" x14ac:dyDescent="0.25">
      <c r="A27" s="27" t="s">
        <v>359</v>
      </c>
      <c r="B27" s="71">
        <f t="shared" si="0"/>
        <v>13</v>
      </c>
      <c r="C27" s="71">
        <f t="shared" si="0"/>
        <v>8</v>
      </c>
      <c r="D27" s="71">
        <f t="shared" si="1"/>
        <v>5</v>
      </c>
      <c r="E27" s="71"/>
      <c r="F27" s="71">
        <v>0</v>
      </c>
      <c r="G27" s="71">
        <v>0</v>
      </c>
      <c r="H27" s="71">
        <v>0</v>
      </c>
      <c r="I27" s="71"/>
      <c r="J27" s="71">
        <v>0</v>
      </c>
      <c r="K27" s="71">
        <v>0</v>
      </c>
      <c r="L27" s="71">
        <v>0</v>
      </c>
      <c r="M27" s="71"/>
      <c r="N27" s="71">
        <v>0</v>
      </c>
      <c r="O27" s="71">
        <v>0</v>
      </c>
      <c r="P27" s="71">
        <v>0</v>
      </c>
      <c r="Q27" s="71"/>
      <c r="R27" s="71">
        <v>7</v>
      </c>
      <c r="S27" s="71">
        <v>4</v>
      </c>
      <c r="T27" s="71">
        <v>3</v>
      </c>
      <c r="U27" s="71"/>
      <c r="V27" s="71">
        <v>1</v>
      </c>
      <c r="W27" s="71">
        <v>1</v>
      </c>
      <c r="X27" s="71">
        <v>0</v>
      </c>
      <c r="Y27" s="71"/>
      <c r="Z27" s="71">
        <v>5</v>
      </c>
      <c r="AA27" s="71">
        <v>3</v>
      </c>
      <c r="AB27" s="71">
        <v>2</v>
      </c>
      <c r="AC27" s="8"/>
    </row>
    <row r="28" spans="1:29" x14ac:dyDescent="0.25">
      <c r="A28" s="27" t="s">
        <v>360</v>
      </c>
      <c r="B28" s="71">
        <f t="shared" si="0"/>
        <v>10</v>
      </c>
      <c r="C28" s="71">
        <f t="shared" si="0"/>
        <v>5</v>
      </c>
      <c r="D28" s="71">
        <f t="shared" si="1"/>
        <v>5</v>
      </c>
      <c r="E28" s="71"/>
      <c r="F28" s="71">
        <v>0</v>
      </c>
      <c r="G28" s="71">
        <v>0</v>
      </c>
      <c r="H28" s="71">
        <v>0</v>
      </c>
      <c r="I28" s="71"/>
      <c r="J28" s="71">
        <v>0</v>
      </c>
      <c r="K28" s="71">
        <v>0</v>
      </c>
      <c r="L28" s="71">
        <v>0</v>
      </c>
      <c r="M28" s="71"/>
      <c r="N28" s="71">
        <v>0</v>
      </c>
      <c r="O28" s="71">
        <v>0</v>
      </c>
      <c r="P28" s="71">
        <v>0</v>
      </c>
      <c r="Q28" s="71"/>
      <c r="R28" s="71">
        <v>8</v>
      </c>
      <c r="S28" s="71">
        <v>5</v>
      </c>
      <c r="T28" s="71">
        <v>3</v>
      </c>
      <c r="U28" s="71"/>
      <c r="V28" s="71">
        <v>2</v>
      </c>
      <c r="W28" s="71">
        <v>0</v>
      </c>
      <c r="X28" s="71">
        <v>2</v>
      </c>
      <c r="Y28" s="71"/>
      <c r="Z28" s="71">
        <v>0</v>
      </c>
      <c r="AA28" s="71">
        <v>0</v>
      </c>
      <c r="AB28" s="71">
        <v>0</v>
      </c>
      <c r="AC28" s="8"/>
    </row>
    <row r="29" spans="1:29" ht="13.5" thickBot="1" x14ac:dyDescent="0.3">
      <c r="A29" s="27" t="s">
        <v>361</v>
      </c>
      <c r="B29" s="71">
        <f t="shared" si="0"/>
        <v>6</v>
      </c>
      <c r="C29" s="71">
        <f t="shared" si="0"/>
        <v>1</v>
      </c>
      <c r="D29" s="71">
        <f t="shared" si="1"/>
        <v>5</v>
      </c>
      <c r="E29" s="71"/>
      <c r="F29" s="71">
        <v>0</v>
      </c>
      <c r="G29" s="71">
        <v>0</v>
      </c>
      <c r="H29" s="71">
        <v>0</v>
      </c>
      <c r="I29" s="71"/>
      <c r="J29" s="71">
        <v>0</v>
      </c>
      <c r="K29" s="71">
        <v>0</v>
      </c>
      <c r="L29" s="71">
        <v>0</v>
      </c>
      <c r="M29" s="71"/>
      <c r="N29" s="71">
        <v>0</v>
      </c>
      <c r="O29" s="71">
        <v>0</v>
      </c>
      <c r="P29" s="71">
        <v>0</v>
      </c>
      <c r="Q29" s="71"/>
      <c r="R29" s="71">
        <v>2</v>
      </c>
      <c r="S29" s="71">
        <v>1</v>
      </c>
      <c r="T29" s="71">
        <v>1</v>
      </c>
      <c r="U29" s="71"/>
      <c r="V29" s="71">
        <v>3</v>
      </c>
      <c r="W29" s="71">
        <v>0</v>
      </c>
      <c r="X29" s="71">
        <v>3</v>
      </c>
      <c r="Y29" s="71"/>
      <c r="Z29" s="71">
        <v>1</v>
      </c>
      <c r="AA29" s="71">
        <v>0</v>
      </c>
      <c r="AB29" s="71">
        <v>1</v>
      </c>
      <c r="AC29" s="8"/>
    </row>
    <row r="30" spans="1:29" ht="15" customHeight="1" x14ac:dyDescent="0.25">
      <c r="A30" s="451" t="s">
        <v>398</v>
      </c>
      <c r="B30" s="451"/>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row>
    <row r="31" spans="1:29" ht="15" customHeight="1" x14ac:dyDescent="0.25">
      <c r="A31" s="6" t="s">
        <v>362</v>
      </c>
      <c r="B31" s="8"/>
      <c r="C31" s="8"/>
      <c r="D31" s="8"/>
      <c r="E31" s="8"/>
      <c r="F31" s="8"/>
      <c r="G31" s="8"/>
      <c r="H31" s="8"/>
      <c r="I31" s="8"/>
      <c r="J31" s="8"/>
      <c r="K31" s="8"/>
      <c r="L31" s="8"/>
      <c r="M31" s="8"/>
      <c r="N31" s="8"/>
      <c r="O31" s="8"/>
      <c r="P31" s="8"/>
      <c r="Q31" s="8"/>
      <c r="R31" s="8"/>
      <c r="S31" s="8"/>
      <c r="T31" s="8"/>
      <c r="U31" s="8"/>
      <c r="V31" s="8"/>
      <c r="W31" s="8"/>
      <c r="X31" s="8"/>
      <c r="Y31" s="60"/>
      <c r="Z31" s="8"/>
      <c r="AA31" s="8"/>
      <c r="AB31" s="8"/>
      <c r="AC31" s="8"/>
    </row>
    <row r="32" spans="1:29" x14ac:dyDescent="0.25">
      <c r="A32" s="159" t="s">
        <v>339</v>
      </c>
      <c r="B32" s="8"/>
      <c r="C32" s="8"/>
      <c r="D32" s="8"/>
      <c r="E32" s="8"/>
      <c r="F32" s="8"/>
      <c r="G32" s="8"/>
      <c r="H32" s="8"/>
      <c r="I32" s="8"/>
      <c r="J32" s="8"/>
      <c r="K32" s="8"/>
      <c r="L32" s="8"/>
      <c r="M32" s="8"/>
      <c r="N32" s="8"/>
      <c r="O32" s="8"/>
      <c r="P32" s="8"/>
      <c r="Q32" s="8"/>
      <c r="R32" s="8"/>
      <c r="S32" s="8"/>
      <c r="T32" s="8"/>
      <c r="U32" s="8"/>
      <c r="V32" s="8"/>
      <c r="W32" s="8"/>
      <c r="X32" s="8"/>
      <c r="Y32" s="60"/>
      <c r="Z32" s="8"/>
      <c r="AA32" s="8"/>
      <c r="AB32" s="8"/>
      <c r="AC32" s="8"/>
    </row>
    <row r="33" spans="1:29" x14ac:dyDescent="0.25">
      <c r="A33" s="159" t="s">
        <v>340</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x14ac:dyDescent="0.25">
      <c r="A34" s="28"/>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8"/>
    </row>
    <row r="35" spans="1:29" x14ac:dyDescent="0.25">
      <c r="A35" s="28"/>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8"/>
    </row>
    <row r="36" spans="1:29" ht="15" customHeigh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9" ht="15" customHeight="1" x14ac:dyDescent="0.25">
      <c r="A37" s="159"/>
    </row>
    <row r="38" spans="1:29" x14ac:dyDescent="0.25">
      <c r="F38" s="291"/>
      <c r="G38" s="291"/>
      <c r="H38" s="291"/>
      <c r="I38" s="291"/>
      <c r="J38" s="291"/>
      <c r="K38" s="291"/>
      <c r="L38" s="291"/>
      <c r="M38" s="291"/>
      <c r="N38" s="291"/>
      <c r="O38" s="291"/>
      <c r="P38" s="291"/>
      <c r="Q38" s="291"/>
      <c r="R38" s="291"/>
      <c r="S38" s="291"/>
      <c r="T38" s="291"/>
      <c r="U38" s="291"/>
      <c r="V38" s="291"/>
      <c r="W38" s="291"/>
      <c r="X38" s="291"/>
      <c r="Y38" s="291"/>
      <c r="Z38" s="291"/>
      <c r="AA38" s="291"/>
      <c r="AB38" s="291"/>
    </row>
    <row r="39" spans="1:29" x14ac:dyDescent="0.25">
      <c r="B39" s="241"/>
      <c r="C39" s="241"/>
      <c r="D39" s="241"/>
    </row>
  </sheetData>
  <mergeCells count="14">
    <mergeCell ref="A30:AB30"/>
    <mergeCell ref="R6:T6"/>
    <mergeCell ref="V6:X6"/>
    <mergeCell ref="Z6:AB6"/>
    <mergeCell ref="A6:A7"/>
    <mergeCell ref="B6:D6"/>
    <mergeCell ref="F6:H6"/>
    <mergeCell ref="J6:L6"/>
    <mergeCell ref="N6:P6"/>
    <mergeCell ref="A1:AB1"/>
    <mergeCell ref="A2:AB2"/>
    <mergeCell ref="A3:AB3"/>
    <mergeCell ref="A4:AB4"/>
    <mergeCell ref="A5:AB5"/>
  </mergeCells>
  <conditionalFormatting sqref="B34:AB35">
    <cfRule type="cellIs" dxfId="227" priority="3" operator="equal">
      <formula>0</formula>
    </cfRule>
  </conditionalFormatting>
  <hyperlinks>
    <hyperlink ref="AC2" location="Contenido!A1" display="Contenido" xr:uid="{9B6040E1-5824-4CD2-86C9-394C4B4E22A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7A197-2EE1-4F89-AB7A-A4F65332D5A8}">
  <sheetPr codeName="Hoja56">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399</v>
      </c>
      <c r="C3" s="405"/>
      <c r="D3" s="405"/>
      <c r="E3" s="405"/>
      <c r="F3" s="405"/>
      <c r="G3" s="405"/>
      <c r="H3" s="405"/>
      <c r="I3" s="405"/>
      <c r="J3" s="406"/>
      <c r="L3" s="19"/>
    </row>
    <row r="4" spans="1:12" ht="15" customHeight="1" x14ac:dyDescent="0.25">
      <c r="B4" s="407"/>
      <c r="C4" s="408"/>
      <c r="D4" s="408"/>
      <c r="E4" s="408"/>
      <c r="F4" s="408"/>
      <c r="G4" s="408"/>
      <c r="H4" s="408"/>
      <c r="I4" s="408"/>
      <c r="J4" s="409"/>
      <c r="L4" s="8"/>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D599B457-5320-4E67-8008-74BC942484C7}"/>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8F152-5B8C-47B2-8151-7FA7E017E642}">
  <sheetPr codeName="Hoja57">
    <tabColor rgb="FFAFCAFF"/>
    <pageSetUpPr fitToPage="1"/>
  </sheetPr>
  <dimension ref="A1:AC25"/>
  <sheetViews>
    <sheetView showGridLines="0" showOutlineSymbols="0" showWhiteSpace="0" workbookViewId="0">
      <selection activeCell="C35" sqref="C35"/>
    </sheetView>
  </sheetViews>
  <sheetFormatPr baseColWidth="10" defaultColWidth="11" defaultRowHeight="13" x14ac:dyDescent="0.25"/>
  <cols>
    <col min="1" max="1" width="24.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400</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401</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346</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8"/>
    </row>
    <row r="5" spans="1:29" s="6" customFormat="1" ht="18.75" customHeight="1" x14ac:dyDescent="0.25">
      <c r="A5" s="438" t="s">
        <v>316</v>
      </c>
      <c r="B5" s="435" t="s">
        <v>188</v>
      </c>
      <c r="C5" s="435"/>
      <c r="D5" s="435"/>
      <c r="E5" s="110"/>
      <c r="F5" s="435" t="s">
        <v>230</v>
      </c>
      <c r="G5" s="435"/>
      <c r="H5" s="435"/>
      <c r="I5" s="110"/>
      <c r="J5" s="435" t="s">
        <v>231</v>
      </c>
      <c r="K5" s="435"/>
      <c r="L5" s="435"/>
      <c r="M5" s="110"/>
      <c r="N5" s="435" t="s">
        <v>232</v>
      </c>
      <c r="O5" s="435"/>
      <c r="P5" s="435"/>
      <c r="Q5" s="110"/>
      <c r="R5" s="435" t="s">
        <v>233</v>
      </c>
      <c r="S5" s="435"/>
      <c r="T5" s="435"/>
      <c r="U5" s="110"/>
      <c r="V5" s="435" t="s">
        <v>234</v>
      </c>
      <c r="W5" s="435"/>
      <c r="X5" s="435"/>
      <c r="Y5" s="110"/>
      <c r="Z5" s="435" t="s">
        <v>235</v>
      </c>
      <c r="AA5" s="435"/>
      <c r="AB5" s="435"/>
      <c r="AC5" s="5"/>
    </row>
    <row r="6" spans="1:29" s="6" customFormat="1" ht="18.75" customHeight="1" x14ac:dyDescent="0.25">
      <c r="A6" s="438"/>
      <c r="B6" s="112" t="s">
        <v>188</v>
      </c>
      <c r="C6" s="112" t="s">
        <v>258</v>
      </c>
      <c r="D6" s="112" t="s">
        <v>259</v>
      </c>
      <c r="E6" s="113"/>
      <c r="F6" s="112" t="s">
        <v>188</v>
      </c>
      <c r="G6" s="112" t="s">
        <v>258</v>
      </c>
      <c r="H6" s="112" t="s">
        <v>259</v>
      </c>
      <c r="I6" s="113"/>
      <c r="J6" s="112" t="s">
        <v>188</v>
      </c>
      <c r="K6" s="112" t="s">
        <v>258</v>
      </c>
      <c r="L6" s="112" t="s">
        <v>259</v>
      </c>
      <c r="M6" s="113"/>
      <c r="N6" s="112" t="s">
        <v>188</v>
      </c>
      <c r="O6" s="112" t="s">
        <v>258</v>
      </c>
      <c r="P6" s="112" t="s">
        <v>259</v>
      </c>
      <c r="Q6" s="113"/>
      <c r="R6" s="112" t="s">
        <v>188</v>
      </c>
      <c r="S6" s="112" t="s">
        <v>258</v>
      </c>
      <c r="T6" s="112" t="s">
        <v>259</v>
      </c>
      <c r="U6" s="113"/>
      <c r="V6" s="112" t="s">
        <v>188</v>
      </c>
      <c r="W6" s="112" t="s">
        <v>258</v>
      </c>
      <c r="X6" s="112" t="s">
        <v>259</v>
      </c>
      <c r="Y6" s="113"/>
      <c r="Z6" s="112" t="s">
        <v>188</v>
      </c>
      <c r="AA6" s="112" t="s">
        <v>258</v>
      </c>
      <c r="AB6" s="112" t="s">
        <v>259</v>
      </c>
      <c r="AC6" s="5"/>
    </row>
    <row r="7" spans="1:29" s="6" customFormat="1" x14ac:dyDescent="0.25">
      <c r="A7" s="161"/>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60"/>
    </row>
    <row r="8" spans="1:29" s="6" customFormat="1" x14ac:dyDescent="0.25">
      <c r="A8" s="157" t="s">
        <v>188</v>
      </c>
      <c r="B8" s="70">
        <f>SUM(B9:B11)</f>
        <v>242461</v>
      </c>
      <c r="C8" s="70">
        <f t="shared" ref="C8:D8" si="0">SUM(C9:C11)</f>
        <v>121427</v>
      </c>
      <c r="D8" s="70">
        <f t="shared" si="0"/>
        <v>121034</v>
      </c>
      <c r="E8" s="70"/>
      <c r="F8" s="70">
        <f>SUM(F9:F11)</f>
        <v>63859</v>
      </c>
      <c r="G8" s="70">
        <f t="shared" ref="G8:H8" si="1">SUM(G9:G11)</f>
        <v>32728</v>
      </c>
      <c r="H8" s="70">
        <f t="shared" si="1"/>
        <v>31131</v>
      </c>
      <c r="I8" s="70"/>
      <c r="J8" s="70">
        <f t="shared" ref="J8:L8" si="2">SUM(J9:J11)</f>
        <v>53212</v>
      </c>
      <c r="K8" s="70">
        <f t="shared" si="2"/>
        <v>26653</v>
      </c>
      <c r="L8" s="70">
        <f t="shared" si="2"/>
        <v>26559</v>
      </c>
      <c r="M8" s="70"/>
      <c r="N8" s="70">
        <f t="shared" ref="N8:P8" si="3">SUM(N9:N11)</f>
        <v>45290</v>
      </c>
      <c r="O8" s="70">
        <f t="shared" si="3"/>
        <v>22592</v>
      </c>
      <c r="P8" s="70">
        <f t="shared" si="3"/>
        <v>22698</v>
      </c>
      <c r="Q8" s="70"/>
      <c r="R8" s="70">
        <f t="shared" ref="R8:T8" si="4">SUM(R9:R11)</f>
        <v>42377</v>
      </c>
      <c r="S8" s="70">
        <f t="shared" si="4"/>
        <v>21321</v>
      </c>
      <c r="T8" s="70">
        <f t="shared" si="4"/>
        <v>21056</v>
      </c>
      <c r="U8" s="70"/>
      <c r="V8" s="70">
        <f t="shared" ref="V8:X8" si="5">SUM(V9:V11)</f>
        <v>36734</v>
      </c>
      <c r="W8" s="70">
        <f t="shared" si="5"/>
        <v>17678</v>
      </c>
      <c r="X8" s="70">
        <f t="shared" si="5"/>
        <v>19056</v>
      </c>
      <c r="Y8" s="292"/>
      <c r="Z8" s="70">
        <f t="shared" ref="Z8:AA8" si="6">SUM(Z9:Z11)</f>
        <v>989</v>
      </c>
      <c r="AA8" s="70">
        <f t="shared" si="6"/>
        <v>455</v>
      </c>
      <c r="AB8" s="70">
        <f>SUM(AB9:AB11)</f>
        <v>534</v>
      </c>
    </row>
    <row r="9" spans="1:29" x14ac:dyDescent="0.25">
      <c r="A9" s="27" t="s">
        <v>255</v>
      </c>
      <c r="B9" s="71">
        <f>+F9+J9+N9+R9+V9+Z9</f>
        <v>202434</v>
      </c>
      <c r="C9" s="71">
        <f>+G9+K9+O9+S9+W9+AA9</f>
        <v>101307</v>
      </c>
      <c r="D9" s="71">
        <f>+B9-C9</f>
        <v>101127</v>
      </c>
      <c r="E9" s="71"/>
      <c r="F9" s="71">
        <f>+F14+F19</f>
        <v>54844</v>
      </c>
      <c r="G9" s="71">
        <f t="shared" ref="G9:H9" si="7">+G14+G19</f>
        <v>28134</v>
      </c>
      <c r="H9" s="71">
        <f t="shared" si="7"/>
        <v>26710</v>
      </c>
      <c r="I9" s="71"/>
      <c r="J9" s="71">
        <f>+J14+J19</f>
        <v>44707</v>
      </c>
      <c r="K9" s="71">
        <f t="shared" ref="K9:L9" si="8">+K14+K19</f>
        <v>22366</v>
      </c>
      <c r="L9" s="71">
        <f t="shared" si="8"/>
        <v>22341</v>
      </c>
      <c r="M9" s="71"/>
      <c r="N9" s="71">
        <f>+N14+N19</f>
        <v>37535</v>
      </c>
      <c r="O9" s="71">
        <f t="shared" ref="O9:P9" si="9">+O14+O19</f>
        <v>18752</v>
      </c>
      <c r="P9" s="71">
        <f t="shared" si="9"/>
        <v>18783</v>
      </c>
      <c r="Q9" s="71"/>
      <c r="R9" s="71">
        <f>+R14+R19</f>
        <v>35041</v>
      </c>
      <c r="S9" s="71">
        <f t="shared" ref="S9:T9" si="10">+S14+S19</f>
        <v>17600</v>
      </c>
      <c r="T9" s="71">
        <f t="shared" si="10"/>
        <v>17441</v>
      </c>
      <c r="U9" s="71"/>
      <c r="V9" s="71">
        <f>+V14+V19</f>
        <v>29802</v>
      </c>
      <c r="W9" s="71">
        <f t="shared" ref="W9:X9" si="11">+W14+W19</f>
        <v>14228</v>
      </c>
      <c r="X9" s="71">
        <f t="shared" si="11"/>
        <v>15574</v>
      </c>
      <c r="Y9" s="189"/>
      <c r="Z9" s="71">
        <f>+Z14+Z19</f>
        <v>505</v>
      </c>
      <c r="AA9" s="71">
        <f t="shared" ref="AA9:AB9" si="12">+AA14+AA19</f>
        <v>227</v>
      </c>
      <c r="AB9" s="71">
        <f t="shared" si="12"/>
        <v>278</v>
      </c>
      <c r="AC9" s="8"/>
    </row>
    <row r="10" spans="1:29" x14ac:dyDescent="0.25">
      <c r="A10" s="27" t="s">
        <v>256</v>
      </c>
      <c r="B10" s="71">
        <f t="shared" ref="B10:C10" si="13">+F10+J10+N10+R10+V10+Z10</f>
        <v>30257</v>
      </c>
      <c r="C10" s="71">
        <f t="shared" si="13"/>
        <v>15465</v>
      </c>
      <c r="D10" s="71">
        <f t="shared" ref="D10" si="14">+B10-C10</f>
        <v>14792</v>
      </c>
      <c r="E10" s="71"/>
      <c r="F10" s="71">
        <f t="shared" ref="F10:H10" si="15">+F15+F20</f>
        <v>6651</v>
      </c>
      <c r="G10" s="71">
        <f t="shared" si="15"/>
        <v>3446</v>
      </c>
      <c r="H10" s="71">
        <f t="shared" si="15"/>
        <v>3205</v>
      </c>
      <c r="I10" s="71"/>
      <c r="J10" s="71">
        <f t="shared" ref="J10:AB10" si="16">+J15+J20</f>
        <v>6303</v>
      </c>
      <c r="K10" s="71">
        <f t="shared" si="16"/>
        <v>3239</v>
      </c>
      <c r="L10" s="71">
        <f t="shared" si="16"/>
        <v>3064</v>
      </c>
      <c r="M10" s="71"/>
      <c r="N10" s="71">
        <f t="shared" si="16"/>
        <v>5804</v>
      </c>
      <c r="O10" s="71">
        <f t="shared" si="16"/>
        <v>2918</v>
      </c>
      <c r="P10" s="71">
        <f t="shared" si="16"/>
        <v>2886</v>
      </c>
      <c r="Q10" s="71"/>
      <c r="R10" s="71">
        <f t="shared" ref="R10:T10" si="17">+R15+R20</f>
        <v>5655</v>
      </c>
      <c r="S10" s="71">
        <f t="shared" si="17"/>
        <v>2938</v>
      </c>
      <c r="T10" s="71">
        <f t="shared" si="17"/>
        <v>2717</v>
      </c>
      <c r="U10" s="71"/>
      <c r="V10" s="71">
        <f t="shared" si="16"/>
        <v>5360</v>
      </c>
      <c r="W10" s="71">
        <f t="shared" si="16"/>
        <v>2696</v>
      </c>
      <c r="X10" s="71">
        <f t="shared" si="16"/>
        <v>2664</v>
      </c>
      <c r="Y10" s="189"/>
      <c r="Z10" s="71">
        <f t="shared" si="16"/>
        <v>484</v>
      </c>
      <c r="AA10" s="71">
        <f t="shared" si="16"/>
        <v>228</v>
      </c>
      <c r="AB10" s="71">
        <f t="shared" si="16"/>
        <v>256</v>
      </c>
      <c r="AC10" s="8"/>
    </row>
    <row r="11" spans="1:29" x14ac:dyDescent="0.25">
      <c r="A11" s="27" t="s">
        <v>257</v>
      </c>
      <c r="B11" s="71">
        <f>+F11+J11+N11+R11+V11</f>
        <v>9770</v>
      </c>
      <c r="C11" s="71">
        <f t="shared" ref="C11:D11" si="18">+G11+K11+O11+S11+W11</f>
        <v>4655</v>
      </c>
      <c r="D11" s="71">
        <f t="shared" si="18"/>
        <v>5115</v>
      </c>
      <c r="E11" s="71"/>
      <c r="F11" s="71">
        <f>+F16</f>
        <v>2364</v>
      </c>
      <c r="G11" s="71">
        <f t="shared" ref="G11:H11" si="19">+G16</f>
        <v>1148</v>
      </c>
      <c r="H11" s="71">
        <f t="shared" si="19"/>
        <v>1216</v>
      </c>
      <c r="I11" s="71"/>
      <c r="J11" s="71">
        <f>+J16</f>
        <v>2202</v>
      </c>
      <c r="K11" s="71">
        <f t="shared" ref="K11:L11" si="20">+K16</f>
        <v>1048</v>
      </c>
      <c r="L11" s="71">
        <f t="shared" si="20"/>
        <v>1154</v>
      </c>
      <c r="M11" s="71"/>
      <c r="N11" s="71">
        <f>+N16</f>
        <v>1951</v>
      </c>
      <c r="O11" s="71">
        <f t="shared" ref="O11:P11" si="21">+O16</f>
        <v>922</v>
      </c>
      <c r="P11" s="71">
        <f t="shared" si="21"/>
        <v>1029</v>
      </c>
      <c r="Q11" s="71"/>
      <c r="R11" s="71">
        <f>+R16</f>
        <v>1681</v>
      </c>
      <c r="S11" s="71">
        <f t="shared" ref="S11:T11" si="22">+S16</f>
        <v>783</v>
      </c>
      <c r="T11" s="71">
        <f t="shared" si="22"/>
        <v>898</v>
      </c>
      <c r="U11" s="71"/>
      <c r="V11" s="71">
        <f>+V16</f>
        <v>1572</v>
      </c>
      <c r="W11" s="71">
        <f t="shared" ref="W11:X11" si="23">+W16</f>
        <v>754</v>
      </c>
      <c r="X11" s="71">
        <f t="shared" si="23"/>
        <v>818</v>
      </c>
      <c r="Y11" s="189"/>
      <c r="Z11" s="71" t="str">
        <f>+Z16</f>
        <v>.</v>
      </c>
      <c r="AA11" s="71" t="str">
        <f t="shared" ref="AA11:AB11" si="24">+AA16</f>
        <v>.</v>
      </c>
      <c r="AB11" s="71" t="str">
        <f t="shared" si="24"/>
        <v>.</v>
      </c>
      <c r="AC11" s="8"/>
    </row>
    <row r="12" spans="1:29" x14ac:dyDescent="0.2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9" s="6" customFormat="1" x14ac:dyDescent="0.25">
      <c r="A13" s="157" t="s">
        <v>323</v>
      </c>
      <c r="B13" s="70">
        <f>SUM(B14:B16)</f>
        <v>180335</v>
      </c>
      <c r="C13" s="70">
        <f t="shared" ref="C13:D13" si="25">SUM(C14:C16)</f>
        <v>90518</v>
      </c>
      <c r="D13" s="70">
        <f t="shared" si="25"/>
        <v>89817</v>
      </c>
      <c r="E13" s="70"/>
      <c r="F13" s="70">
        <f>SUM(F14:F16)</f>
        <v>47566</v>
      </c>
      <c r="G13" s="70">
        <f t="shared" ref="G13:H13" si="26">SUM(G14:G16)</f>
        <v>24265</v>
      </c>
      <c r="H13" s="70">
        <f t="shared" si="26"/>
        <v>23301</v>
      </c>
      <c r="I13" s="70"/>
      <c r="J13" s="70">
        <f>SUM(J14:J16)</f>
        <v>38944</v>
      </c>
      <c r="K13" s="70">
        <f t="shared" ref="K13:L13" si="27">SUM(K14:K16)</f>
        <v>19542</v>
      </c>
      <c r="L13" s="70">
        <f t="shared" si="27"/>
        <v>19402</v>
      </c>
      <c r="M13" s="70"/>
      <c r="N13" s="70">
        <f>SUM(N14:N16)</f>
        <v>34089</v>
      </c>
      <c r="O13" s="70">
        <f t="shared" ref="O13:P13" si="28">SUM(O14:O16)</f>
        <v>16900</v>
      </c>
      <c r="P13" s="70">
        <f t="shared" si="28"/>
        <v>17189</v>
      </c>
      <c r="Q13" s="70"/>
      <c r="R13" s="70">
        <f>SUM(R14:R16)</f>
        <v>31518</v>
      </c>
      <c r="S13" s="70">
        <f t="shared" ref="S13:T13" si="29">SUM(S14:S16)</f>
        <v>15835</v>
      </c>
      <c r="T13" s="70">
        <f t="shared" si="29"/>
        <v>15683</v>
      </c>
      <c r="U13" s="70"/>
      <c r="V13" s="70">
        <f>SUM(V14:V16)</f>
        <v>27632</v>
      </c>
      <c r="W13" s="70">
        <f t="shared" ref="W13:X13" si="30">SUM(W14:W16)</f>
        <v>13367</v>
      </c>
      <c r="X13" s="70">
        <f t="shared" si="30"/>
        <v>14265</v>
      </c>
      <c r="Y13" s="292"/>
      <c r="Z13" s="70">
        <f>SUM(Z14:Z16)</f>
        <v>889</v>
      </c>
      <c r="AA13" s="70">
        <f t="shared" ref="AA13:AB13" si="31">SUM(AA14:AA16)</f>
        <v>412</v>
      </c>
      <c r="AB13" s="70">
        <f t="shared" si="31"/>
        <v>477</v>
      </c>
    </row>
    <row r="14" spans="1:29" x14ac:dyDescent="0.25">
      <c r="A14" s="27" t="s">
        <v>255</v>
      </c>
      <c r="B14" s="71">
        <v>143444</v>
      </c>
      <c r="C14" s="71">
        <v>72005</v>
      </c>
      <c r="D14" s="71">
        <v>71439</v>
      </c>
      <c r="E14" s="71"/>
      <c r="F14" s="71">
        <v>38955</v>
      </c>
      <c r="G14" s="71">
        <v>19871</v>
      </c>
      <c r="H14" s="71">
        <v>19084</v>
      </c>
      <c r="I14" s="71"/>
      <c r="J14" s="71">
        <v>30851</v>
      </c>
      <c r="K14" s="71">
        <v>15455</v>
      </c>
      <c r="L14" s="71">
        <v>15396</v>
      </c>
      <c r="M14" s="71"/>
      <c r="N14" s="71">
        <v>26669</v>
      </c>
      <c r="O14" s="71">
        <v>13222</v>
      </c>
      <c r="P14" s="71">
        <v>13447</v>
      </c>
      <c r="Q14" s="71"/>
      <c r="R14" s="71">
        <v>24523</v>
      </c>
      <c r="S14" s="71">
        <v>12293</v>
      </c>
      <c r="T14" s="71">
        <v>12230</v>
      </c>
      <c r="U14" s="71"/>
      <c r="V14" s="71">
        <v>20954</v>
      </c>
      <c r="W14" s="71">
        <v>10030</v>
      </c>
      <c r="X14" s="71">
        <v>10924</v>
      </c>
      <c r="Y14" s="189"/>
      <c r="Z14" s="71">
        <v>480</v>
      </c>
      <c r="AA14" s="71">
        <v>218</v>
      </c>
      <c r="AB14" s="71">
        <v>262</v>
      </c>
      <c r="AC14" s="8"/>
    </row>
    <row r="15" spans="1:29" x14ac:dyDescent="0.25">
      <c r="A15" s="27" t="s">
        <v>256</v>
      </c>
      <c r="B15" s="71">
        <v>27244</v>
      </c>
      <c r="C15" s="71">
        <v>13922</v>
      </c>
      <c r="D15" s="71">
        <v>13322</v>
      </c>
      <c r="E15" s="71"/>
      <c r="F15" s="71">
        <v>6247</v>
      </c>
      <c r="G15" s="71">
        <v>3246</v>
      </c>
      <c r="H15" s="71">
        <v>3001</v>
      </c>
      <c r="I15" s="71"/>
      <c r="J15" s="71">
        <v>5891</v>
      </c>
      <c r="K15" s="71">
        <v>3039</v>
      </c>
      <c r="L15" s="71">
        <v>2852</v>
      </c>
      <c r="M15" s="71"/>
      <c r="N15" s="71">
        <v>5469</v>
      </c>
      <c r="O15" s="71">
        <v>2756</v>
      </c>
      <c r="P15" s="71">
        <v>2713</v>
      </c>
      <c r="Q15" s="71"/>
      <c r="R15" s="71">
        <v>5314</v>
      </c>
      <c r="S15" s="71">
        <v>2759</v>
      </c>
      <c r="T15" s="71">
        <v>2555</v>
      </c>
      <c r="U15" s="71"/>
      <c r="V15" s="71">
        <v>5106</v>
      </c>
      <c r="W15" s="71">
        <v>2583</v>
      </c>
      <c r="X15" s="71">
        <v>2523</v>
      </c>
      <c r="Y15" s="189"/>
      <c r="Z15" s="71">
        <v>409</v>
      </c>
      <c r="AA15" s="71">
        <v>194</v>
      </c>
      <c r="AB15" s="71">
        <v>215</v>
      </c>
      <c r="AC15" s="8"/>
    </row>
    <row r="16" spans="1:29" x14ac:dyDescent="0.25">
      <c r="A16" s="27" t="s">
        <v>257</v>
      </c>
      <c r="B16" s="71">
        <v>9647</v>
      </c>
      <c r="C16" s="71">
        <v>4591</v>
      </c>
      <c r="D16" s="71">
        <v>5056</v>
      </c>
      <c r="E16" s="71"/>
      <c r="F16" s="71">
        <v>2364</v>
      </c>
      <c r="G16" s="71">
        <v>1148</v>
      </c>
      <c r="H16" s="71">
        <v>1216</v>
      </c>
      <c r="I16" s="71"/>
      <c r="J16" s="71">
        <v>2202</v>
      </c>
      <c r="K16" s="71">
        <v>1048</v>
      </c>
      <c r="L16" s="71">
        <v>1154</v>
      </c>
      <c r="M16" s="71"/>
      <c r="N16" s="71">
        <v>1951</v>
      </c>
      <c r="O16" s="71">
        <v>922</v>
      </c>
      <c r="P16" s="71">
        <v>1029</v>
      </c>
      <c r="Q16" s="71"/>
      <c r="R16" s="71">
        <v>1681</v>
      </c>
      <c r="S16" s="71">
        <v>783</v>
      </c>
      <c r="T16" s="71">
        <v>898</v>
      </c>
      <c r="U16" s="71"/>
      <c r="V16" s="71">
        <v>1572</v>
      </c>
      <c r="W16" s="71">
        <v>754</v>
      </c>
      <c r="X16" s="71">
        <v>818</v>
      </c>
      <c r="Y16" s="189"/>
      <c r="Z16" s="71" t="s">
        <v>191</v>
      </c>
      <c r="AA16" s="71" t="s">
        <v>191</v>
      </c>
      <c r="AB16" s="71" t="s">
        <v>191</v>
      </c>
      <c r="AC16" s="8"/>
    </row>
    <row r="17" spans="1:29" x14ac:dyDescent="0.25">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row>
    <row r="18" spans="1:29" s="6" customFormat="1" x14ac:dyDescent="0.25">
      <c r="A18" s="157" t="s">
        <v>324</v>
      </c>
      <c r="B18" s="70">
        <f>SUM(B19:B21)</f>
        <v>60464</v>
      </c>
      <c r="C18" s="70">
        <f t="shared" ref="C18:D18" si="32">SUM(C19:C21)</f>
        <v>30539</v>
      </c>
      <c r="D18" s="70">
        <f t="shared" si="32"/>
        <v>29925</v>
      </c>
      <c r="E18" s="70"/>
      <c r="F18" s="70">
        <f>SUM(F19:F21)</f>
        <v>16293</v>
      </c>
      <c r="G18" s="70">
        <f t="shared" ref="G18:H18" si="33">SUM(G19:G21)</f>
        <v>8463</v>
      </c>
      <c r="H18" s="70">
        <f t="shared" si="33"/>
        <v>7830</v>
      </c>
      <c r="I18" s="70"/>
      <c r="J18" s="70">
        <f>SUM(J19:J21)</f>
        <v>14268</v>
      </c>
      <c r="K18" s="70">
        <f t="shared" ref="K18:L18" si="34">SUM(K19:K21)</f>
        <v>7111</v>
      </c>
      <c r="L18" s="70">
        <f t="shared" si="34"/>
        <v>7157</v>
      </c>
      <c r="M18" s="70"/>
      <c r="N18" s="70">
        <f>SUM(N19:N21)</f>
        <v>11201</v>
      </c>
      <c r="O18" s="70">
        <f t="shared" ref="O18:P18" si="35">SUM(O19:O21)</f>
        <v>5692</v>
      </c>
      <c r="P18" s="70">
        <f t="shared" si="35"/>
        <v>5509</v>
      </c>
      <c r="Q18" s="70"/>
      <c r="R18" s="70">
        <f>SUM(R19:R21)</f>
        <v>10859</v>
      </c>
      <c r="S18" s="70">
        <f t="shared" ref="S18:T18" si="36">SUM(S19:S21)</f>
        <v>5486</v>
      </c>
      <c r="T18" s="70">
        <f t="shared" si="36"/>
        <v>5373</v>
      </c>
      <c r="U18" s="70"/>
      <c r="V18" s="70">
        <f>SUM(V19:V21)</f>
        <v>9102</v>
      </c>
      <c r="W18" s="70">
        <f t="shared" ref="W18:X18" si="37">SUM(W19:W21)</f>
        <v>4311</v>
      </c>
      <c r="X18" s="70">
        <f t="shared" si="37"/>
        <v>4791</v>
      </c>
      <c r="Y18" s="292"/>
      <c r="Z18" s="70">
        <f>SUM(Z19:Z21)</f>
        <v>100</v>
      </c>
      <c r="AA18" s="70">
        <f t="shared" ref="AA18:AB18" si="38">SUM(AA19:AA21)</f>
        <v>43</v>
      </c>
      <c r="AB18" s="70">
        <f t="shared" si="38"/>
        <v>57</v>
      </c>
    </row>
    <row r="19" spans="1:29" x14ac:dyDescent="0.25">
      <c r="A19" s="27" t="s">
        <v>255</v>
      </c>
      <c r="B19" s="71">
        <v>58727</v>
      </c>
      <c r="C19" s="71">
        <v>29676</v>
      </c>
      <c r="D19" s="71">
        <v>29051</v>
      </c>
      <c r="E19" s="71"/>
      <c r="F19" s="71">
        <v>15889</v>
      </c>
      <c r="G19" s="71">
        <v>8263</v>
      </c>
      <c r="H19" s="71">
        <v>7626</v>
      </c>
      <c r="I19" s="71"/>
      <c r="J19" s="71">
        <v>13856</v>
      </c>
      <c r="K19" s="71">
        <v>6911</v>
      </c>
      <c r="L19" s="71">
        <v>6945</v>
      </c>
      <c r="M19" s="71"/>
      <c r="N19" s="71">
        <v>10866</v>
      </c>
      <c r="O19" s="71">
        <v>5530</v>
      </c>
      <c r="P19" s="71">
        <v>5336</v>
      </c>
      <c r="Q19" s="71"/>
      <c r="R19" s="71">
        <v>10518</v>
      </c>
      <c r="S19" s="71">
        <v>5307</v>
      </c>
      <c r="T19" s="71">
        <v>5211</v>
      </c>
      <c r="U19" s="71"/>
      <c r="V19" s="71">
        <v>8848</v>
      </c>
      <c r="W19" s="71">
        <v>4198</v>
      </c>
      <c r="X19" s="71">
        <v>4650</v>
      </c>
      <c r="Y19" s="189"/>
      <c r="Z19" s="71">
        <v>25</v>
      </c>
      <c r="AA19" s="71">
        <v>9</v>
      </c>
      <c r="AB19" s="71">
        <v>16</v>
      </c>
      <c r="AC19" s="8"/>
    </row>
    <row r="20" spans="1:29" x14ac:dyDescent="0.25">
      <c r="A20" s="27" t="s">
        <v>256</v>
      </c>
      <c r="B20" s="72">
        <v>1737</v>
      </c>
      <c r="C20" s="72">
        <v>863</v>
      </c>
      <c r="D20" s="72">
        <v>874</v>
      </c>
      <c r="E20" s="72"/>
      <c r="F20" s="72">
        <v>404</v>
      </c>
      <c r="G20" s="72">
        <v>200</v>
      </c>
      <c r="H20" s="72">
        <v>204</v>
      </c>
      <c r="I20" s="72"/>
      <c r="J20" s="72">
        <v>412</v>
      </c>
      <c r="K20" s="72">
        <v>200</v>
      </c>
      <c r="L20" s="72">
        <v>212</v>
      </c>
      <c r="M20" s="72"/>
      <c r="N20" s="72">
        <v>335</v>
      </c>
      <c r="O20" s="72">
        <v>162</v>
      </c>
      <c r="P20" s="72">
        <v>173</v>
      </c>
      <c r="Q20" s="72"/>
      <c r="R20" s="72">
        <v>341</v>
      </c>
      <c r="S20" s="72">
        <v>179</v>
      </c>
      <c r="T20" s="72">
        <v>162</v>
      </c>
      <c r="U20" s="72"/>
      <c r="V20" s="72">
        <v>254</v>
      </c>
      <c r="W20" s="72">
        <v>113</v>
      </c>
      <c r="X20" s="72">
        <v>141</v>
      </c>
      <c r="Y20" s="189"/>
      <c r="Z20" s="72">
        <v>75</v>
      </c>
      <c r="AA20" s="72">
        <v>34</v>
      </c>
      <c r="AB20" s="72">
        <v>41</v>
      </c>
      <c r="AC20" s="8"/>
    </row>
    <row r="21" spans="1:29" ht="13.5" thickBot="1" x14ac:dyDescent="0.3">
      <c r="A21" s="27" t="s">
        <v>257</v>
      </c>
      <c r="B21" s="73" t="s">
        <v>191</v>
      </c>
      <c r="C21" s="73" t="s">
        <v>191</v>
      </c>
      <c r="D21" s="73" t="s">
        <v>191</v>
      </c>
      <c r="E21" s="73"/>
      <c r="F21" s="73" t="s">
        <v>191</v>
      </c>
      <c r="G21" s="73" t="s">
        <v>191</v>
      </c>
      <c r="H21" s="73" t="s">
        <v>191</v>
      </c>
      <c r="I21" s="73"/>
      <c r="J21" s="73" t="s">
        <v>191</v>
      </c>
      <c r="K21" s="73" t="s">
        <v>191</v>
      </c>
      <c r="L21" s="73" t="s">
        <v>191</v>
      </c>
      <c r="M21" s="73"/>
      <c r="N21" s="73" t="s">
        <v>191</v>
      </c>
      <c r="O21" s="73" t="s">
        <v>191</v>
      </c>
      <c r="P21" s="73" t="s">
        <v>191</v>
      </c>
      <c r="Q21" s="73"/>
      <c r="R21" s="73" t="s">
        <v>191</v>
      </c>
      <c r="S21" s="73" t="s">
        <v>191</v>
      </c>
      <c r="T21" s="73" t="s">
        <v>191</v>
      </c>
      <c r="U21" s="73"/>
      <c r="V21" s="73" t="s">
        <v>191</v>
      </c>
      <c r="W21" s="73" t="s">
        <v>191</v>
      </c>
      <c r="X21" s="73" t="s">
        <v>191</v>
      </c>
      <c r="Y21" s="192"/>
      <c r="Z21" s="73" t="s">
        <v>191</v>
      </c>
      <c r="AA21" s="73" t="s">
        <v>191</v>
      </c>
      <c r="AB21" s="73" t="s">
        <v>191</v>
      </c>
      <c r="AC21" s="8"/>
    </row>
    <row r="22" spans="1:29" ht="15" customHeight="1" x14ac:dyDescent="0.25">
      <c r="A22" s="332" t="s">
        <v>402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row>
    <row r="23" spans="1:29" ht="15" customHeight="1" x14ac:dyDescent="0.25">
      <c r="A23" s="8" t="s">
        <v>262</v>
      </c>
      <c r="B23" s="8"/>
      <c r="C23" s="8"/>
      <c r="D23" s="8"/>
      <c r="E23" s="8"/>
      <c r="F23" s="8"/>
      <c r="G23" s="8"/>
      <c r="H23" s="8"/>
      <c r="I23" s="8"/>
      <c r="J23" s="8"/>
      <c r="K23" s="8"/>
      <c r="L23" s="8"/>
      <c r="M23" s="8"/>
      <c r="N23" s="8"/>
      <c r="O23" s="8"/>
      <c r="P23" s="8"/>
      <c r="Q23" s="8"/>
      <c r="R23" s="8"/>
      <c r="S23" s="8"/>
      <c r="T23" s="8"/>
      <c r="U23" s="8"/>
      <c r="V23" s="8"/>
      <c r="W23" s="8"/>
      <c r="X23" s="8"/>
      <c r="Y23" s="202"/>
      <c r="Z23" s="8"/>
      <c r="AA23" s="8"/>
      <c r="AB23" s="8"/>
      <c r="AC23" s="8"/>
    </row>
    <row r="25" spans="1:29" x14ac:dyDescent="0.25">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row>
  </sheetData>
  <mergeCells count="12">
    <mergeCell ref="V5:X5"/>
    <mergeCell ref="Z5:AB5"/>
    <mergeCell ref="A1:AB1"/>
    <mergeCell ref="A2:AB2"/>
    <mergeCell ref="A3:AB3"/>
    <mergeCell ref="A4:AB4"/>
    <mergeCell ref="A5:A6"/>
    <mergeCell ref="B5:D5"/>
    <mergeCell ref="F5:H5"/>
    <mergeCell ref="J5:L5"/>
    <mergeCell ref="N5:P5"/>
    <mergeCell ref="R5:T5"/>
  </mergeCells>
  <conditionalFormatting sqref="B8:X11">
    <cfRule type="cellIs" dxfId="226" priority="7" operator="equal">
      <formula>0</formula>
    </cfRule>
  </conditionalFormatting>
  <conditionalFormatting sqref="B13:X16">
    <cfRule type="cellIs" dxfId="225" priority="6" operator="equal">
      <formula>0</formula>
    </cfRule>
  </conditionalFormatting>
  <conditionalFormatting sqref="B18:X21">
    <cfRule type="cellIs" dxfId="224" priority="5" operator="equal">
      <formula>0</formula>
    </cfRule>
  </conditionalFormatting>
  <conditionalFormatting sqref="B12:AB12 B17:AB17">
    <cfRule type="cellIs" dxfId="223" priority="8" operator="equal">
      <formula>0</formula>
    </cfRule>
  </conditionalFormatting>
  <conditionalFormatting sqref="Z8:AB11">
    <cfRule type="cellIs" dxfId="222" priority="2" operator="equal">
      <formula>0</formula>
    </cfRule>
  </conditionalFormatting>
  <conditionalFormatting sqref="Z13:AB16">
    <cfRule type="cellIs" dxfId="221" priority="4" operator="equal">
      <formula>0</formula>
    </cfRule>
  </conditionalFormatting>
  <conditionalFormatting sqref="Z18:AB21">
    <cfRule type="cellIs" dxfId="220" priority="1" operator="equal">
      <formula>0</formula>
    </cfRule>
  </conditionalFormatting>
  <hyperlinks>
    <hyperlink ref="AC2" location="Contenido!A1" display="Contenido" xr:uid="{67F5E7D8-10D1-4D83-AE97-A01F2BD6BF1C}"/>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6E9A-8B4E-4425-B853-F8CA8151AF40}">
  <sheetPr codeName="Hoja58">
    <tabColor rgb="FFAFCAFF"/>
    <pageSetUpPr fitToPage="1"/>
  </sheetPr>
  <dimension ref="A1:AC38"/>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403</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401</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row>
    <row r="9" spans="1:29" s="6" customFormat="1" x14ac:dyDescent="0.25">
      <c r="A9" s="157" t="s">
        <v>188</v>
      </c>
      <c r="B9" s="70">
        <f>SUM(B10:B36)</f>
        <v>242461</v>
      </c>
      <c r="C9" s="70">
        <f>SUM(C10:C36)</f>
        <v>121427</v>
      </c>
      <c r="D9" s="70">
        <f>SUM(D10:D36)</f>
        <v>121034</v>
      </c>
      <c r="E9" s="70"/>
      <c r="F9" s="70">
        <f>SUM(F10:F36)</f>
        <v>63859</v>
      </c>
      <c r="G9" s="70">
        <f>SUM(G10:G36)</f>
        <v>32728</v>
      </c>
      <c r="H9" s="70">
        <f>SUM(H10:H36)</f>
        <v>31131</v>
      </c>
      <c r="I9" s="70"/>
      <c r="J9" s="70">
        <f>SUM(J10:J36)</f>
        <v>53212</v>
      </c>
      <c r="K9" s="70">
        <f>SUM(K10:K36)</f>
        <v>26653</v>
      </c>
      <c r="L9" s="70">
        <f>SUM(L10:L36)</f>
        <v>26559</v>
      </c>
      <c r="M9" s="70"/>
      <c r="N9" s="70">
        <f>SUM(N10:N36)</f>
        <v>45290</v>
      </c>
      <c r="O9" s="70">
        <f>SUM(O10:O36)</f>
        <v>22592</v>
      </c>
      <c r="P9" s="70">
        <f>SUM(P10:P36)</f>
        <v>22698</v>
      </c>
      <c r="Q9" s="70"/>
      <c r="R9" s="70">
        <f>SUM(R10:R36)</f>
        <v>42377</v>
      </c>
      <c r="S9" s="70">
        <f>SUM(S10:S36)</f>
        <v>21321</v>
      </c>
      <c r="T9" s="70">
        <f>SUM(T10:T36)</f>
        <v>21056</v>
      </c>
      <c r="U9" s="70"/>
      <c r="V9" s="70">
        <f>SUM(V10:V36)</f>
        <v>36734</v>
      </c>
      <c r="W9" s="70">
        <f>SUM(W10:W36)</f>
        <v>17678</v>
      </c>
      <c r="X9" s="70">
        <f>SUM(X10:X36)</f>
        <v>19056</v>
      </c>
      <c r="Y9" s="292"/>
      <c r="Z9" s="70">
        <f>SUM(Z10:Z36)</f>
        <v>989</v>
      </c>
      <c r="AA9" s="70">
        <f>SUM(AA10:AA36)</f>
        <v>455</v>
      </c>
      <c r="AB9" s="70">
        <f>SUM(AB10:AB36)</f>
        <v>534</v>
      </c>
      <c r="AC9" s="8"/>
    </row>
    <row r="10" spans="1:29" x14ac:dyDescent="0.25">
      <c r="A10" s="27" t="s">
        <v>280</v>
      </c>
      <c r="B10" s="71">
        <v>15331</v>
      </c>
      <c r="C10" s="71">
        <v>7745</v>
      </c>
      <c r="D10" s="71">
        <v>7586</v>
      </c>
      <c r="E10" s="71"/>
      <c r="F10" s="71">
        <v>4197</v>
      </c>
      <c r="G10" s="71">
        <v>2143</v>
      </c>
      <c r="H10" s="71">
        <v>2054</v>
      </c>
      <c r="I10" s="71"/>
      <c r="J10" s="71">
        <v>3333</v>
      </c>
      <c r="K10" s="71">
        <v>1671</v>
      </c>
      <c r="L10" s="71">
        <v>1662</v>
      </c>
      <c r="M10" s="71"/>
      <c r="N10" s="71">
        <v>2938</v>
      </c>
      <c r="O10" s="71">
        <v>1483</v>
      </c>
      <c r="P10" s="71">
        <v>1455</v>
      </c>
      <c r="Q10" s="71"/>
      <c r="R10" s="71">
        <v>2488</v>
      </c>
      <c r="S10" s="71">
        <v>1263</v>
      </c>
      <c r="T10" s="71">
        <v>1225</v>
      </c>
      <c r="U10" s="71"/>
      <c r="V10" s="71">
        <v>2331</v>
      </c>
      <c r="W10" s="71">
        <v>1151</v>
      </c>
      <c r="X10" s="71">
        <v>1180</v>
      </c>
      <c r="Y10" s="189"/>
      <c r="Z10" s="71">
        <v>44</v>
      </c>
      <c r="AA10" s="71">
        <v>34</v>
      </c>
      <c r="AB10" s="71">
        <v>10</v>
      </c>
      <c r="AC10" s="8"/>
    </row>
    <row r="11" spans="1:29" x14ac:dyDescent="0.25">
      <c r="A11" s="27" t="s">
        <v>281</v>
      </c>
      <c r="B11" s="71">
        <v>19190</v>
      </c>
      <c r="C11" s="71">
        <v>9659</v>
      </c>
      <c r="D11" s="71">
        <v>9531</v>
      </c>
      <c r="E11" s="71"/>
      <c r="F11" s="71">
        <v>4865</v>
      </c>
      <c r="G11" s="71">
        <v>2430</v>
      </c>
      <c r="H11" s="71">
        <v>2435</v>
      </c>
      <c r="I11" s="71"/>
      <c r="J11" s="71">
        <v>4142</v>
      </c>
      <c r="K11" s="71">
        <v>2086</v>
      </c>
      <c r="L11" s="71">
        <v>2056</v>
      </c>
      <c r="M11" s="71"/>
      <c r="N11" s="71">
        <v>3557</v>
      </c>
      <c r="O11" s="71">
        <v>1779</v>
      </c>
      <c r="P11" s="71">
        <v>1778</v>
      </c>
      <c r="Q11" s="71"/>
      <c r="R11" s="71">
        <v>3441</v>
      </c>
      <c r="S11" s="71">
        <v>1757</v>
      </c>
      <c r="T11" s="71">
        <v>1684</v>
      </c>
      <c r="U11" s="71"/>
      <c r="V11" s="71">
        <v>3065</v>
      </c>
      <c r="W11" s="71">
        <v>1551</v>
      </c>
      <c r="X11" s="71">
        <v>1514</v>
      </c>
      <c r="Y11" s="189"/>
      <c r="Z11" s="71">
        <v>120</v>
      </c>
      <c r="AA11" s="71">
        <v>56</v>
      </c>
      <c r="AB11" s="71">
        <v>64</v>
      </c>
      <c r="AC11" s="8"/>
    </row>
    <row r="12" spans="1:29" x14ac:dyDescent="0.25">
      <c r="A12" s="27" t="s">
        <v>282</v>
      </c>
      <c r="B12" s="71">
        <v>15937</v>
      </c>
      <c r="C12" s="71">
        <v>7967</v>
      </c>
      <c r="D12" s="71">
        <v>7970</v>
      </c>
      <c r="E12" s="71"/>
      <c r="F12" s="71">
        <v>4343</v>
      </c>
      <c r="G12" s="71">
        <v>2230</v>
      </c>
      <c r="H12" s="71">
        <v>2113</v>
      </c>
      <c r="I12" s="71"/>
      <c r="J12" s="71">
        <v>3487</v>
      </c>
      <c r="K12" s="71">
        <v>1740</v>
      </c>
      <c r="L12" s="71">
        <v>1747</v>
      </c>
      <c r="M12" s="71"/>
      <c r="N12" s="71">
        <v>3189</v>
      </c>
      <c r="O12" s="71">
        <v>1550</v>
      </c>
      <c r="P12" s="71">
        <v>1639</v>
      </c>
      <c r="Q12" s="71"/>
      <c r="R12" s="71">
        <v>2508</v>
      </c>
      <c r="S12" s="71">
        <v>1275</v>
      </c>
      <c r="T12" s="71">
        <v>1233</v>
      </c>
      <c r="U12" s="71"/>
      <c r="V12" s="71">
        <v>2171</v>
      </c>
      <c r="W12" s="71">
        <v>1069</v>
      </c>
      <c r="X12" s="71">
        <v>1102</v>
      </c>
      <c r="Y12" s="189"/>
      <c r="Z12" s="71">
        <v>239</v>
      </c>
      <c r="AA12" s="71">
        <v>103</v>
      </c>
      <c r="AB12" s="71">
        <v>136</v>
      </c>
    </row>
    <row r="13" spans="1:29" x14ac:dyDescent="0.25">
      <c r="A13" s="27" t="s">
        <v>283</v>
      </c>
      <c r="B13" s="71">
        <v>12665</v>
      </c>
      <c r="C13" s="71">
        <v>6413</v>
      </c>
      <c r="D13" s="71">
        <v>6252</v>
      </c>
      <c r="E13" s="71"/>
      <c r="F13" s="71">
        <v>3582</v>
      </c>
      <c r="G13" s="71">
        <v>1856</v>
      </c>
      <c r="H13" s="71">
        <v>1726</v>
      </c>
      <c r="I13" s="71"/>
      <c r="J13" s="71">
        <v>2849</v>
      </c>
      <c r="K13" s="71">
        <v>1402</v>
      </c>
      <c r="L13" s="71">
        <v>1447</v>
      </c>
      <c r="M13" s="71"/>
      <c r="N13" s="71">
        <v>2459</v>
      </c>
      <c r="O13" s="71">
        <v>1218</v>
      </c>
      <c r="P13" s="71">
        <v>1241</v>
      </c>
      <c r="Q13" s="71"/>
      <c r="R13" s="71">
        <v>2061</v>
      </c>
      <c r="S13" s="71">
        <v>1060</v>
      </c>
      <c r="T13" s="71">
        <v>1001</v>
      </c>
      <c r="U13" s="71"/>
      <c r="V13" s="71">
        <v>1714</v>
      </c>
      <c r="W13" s="71">
        <v>877</v>
      </c>
      <c r="X13" s="71">
        <v>837</v>
      </c>
      <c r="Y13" s="189"/>
      <c r="Z13" s="71">
        <v>0</v>
      </c>
      <c r="AA13" s="71">
        <v>0</v>
      </c>
      <c r="AB13" s="71">
        <v>0</v>
      </c>
      <c r="AC13" s="6"/>
    </row>
    <row r="14" spans="1:29" x14ac:dyDescent="0.25">
      <c r="A14" s="27" t="s">
        <v>284</v>
      </c>
      <c r="B14" s="71">
        <v>3166</v>
      </c>
      <c r="C14" s="71">
        <v>1663</v>
      </c>
      <c r="D14" s="71">
        <v>1503</v>
      </c>
      <c r="E14" s="71"/>
      <c r="F14" s="71">
        <v>807</v>
      </c>
      <c r="G14" s="71">
        <v>434</v>
      </c>
      <c r="H14" s="71">
        <v>373</v>
      </c>
      <c r="I14" s="71"/>
      <c r="J14" s="71">
        <v>717</v>
      </c>
      <c r="K14" s="71">
        <v>361</v>
      </c>
      <c r="L14" s="71">
        <v>356</v>
      </c>
      <c r="M14" s="71"/>
      <c r="N14" s="71">
        <v>592</v>
      </c>
      <c r="O14" s="71">
        <v>304</v>
      </c>
      <c r="P14" s="71">
        <v>288</v>
      </c>
      <c r="Q14" s="71"/>
      <c r="R14" s="71">
        <v>547</v>
      </c>
      <c r="S14" s="71">
        <v>302</v>
      </c>
      <c r="T14" s="71">
        <v>245</v>
      </c>
      <c r="U14" s="71"/>
      <c r="V14" s="71">
        <v>490</v>
      </c>
      <c r="W14" s="71">
        <v>253</v>
      </c>
      <c r="X14" s="71">
        <v>237</v>
      </c>
      <c r="Y14" s="189"/>
      <c r="Z14" s="71">
        <v>13</v>
      </c>
      <c r="AA14" s="71">
        <v>9</v>
      </c>
      <c r="AB14" s="71">
        <v>4</v>
      </c>
      <c r="AC14" s="8"/>
    </row>
    <row r="15" spans="1:29" x14ac:dyDescent="0.25">
      <c r="A15" s="27" t="s">
        <v>285</v>
      </c>
      <c r="B15" s="71">
        <v>8024</v>
      </c>
      <c r="C15" s="71">
        <v>3994</v>
      </c>
      <c r="D15" s="71">
        <v>4030</v>
      </c>
      <c r="E15" s="71"/>
      <c r="F15" s="71">
        <v>1973</v>
      </c>
      <c r="G15" s="71">
        <v>1032</v>
      </c>
      <c r="H15" s="71">
        <v>941</v>
      </c>
      <c r="I15" s="71"/>
      <c r="J15" s="71">
        <v>1759</v>
      </c>
      <c r="K15" s="71">
        <v>872</v>
      </c>
      <c r="L15" s="71">
        <v>887</v>
      </c>
      <c r="M15" s="71"/>
      <c r="N15" s="71">
        <v>1457</v>
      </c>
      <c r="O15" s="71">
        <v>691</v>
      </c>
      <c r="P15" s="71">
        <v>766</v>
      </c>
      <c r="Q15" s="71"/>
      <c r="R15" s="71">
        <v>1547</v>
      </c>
      <c r="S15" s="71">
        <v>777</v>
      </c>
      <c r="T15" s="71">
        <v>770</v>
      </c>
      <c r="U15" s="71"/>
      <c r="V15" s="71">
        <v>1261</v>
      </c>
      <c r="W15" s="71">
        <v>613</v>
      </c>
      <c r="X15" s="71">
        <v>648</v>
      </c>
      <c r="Y15" s="189"/>
      <c r="Z15" s="71">
        <v>27</v>
      </c>
      <c r="AA15" s="71">
        <v>9</v>
      </c>
      <c r="AB15" s="71">
        <v>18</v>
      </c>
      <c r="AC15" s="8"/>
    </row>
    <row r="16" spans="1:29" x14ac:dyDescent="0.25">
      <c r="A16" s="27" t="s">
        <v>286</v>
      </c>
      <c r="B16" s="71">
        <v>1502</v>
      </c>
      <c r="C16" s="71">
        <v>755</v>
      </c>
      <c r="D16" s="71">
        <v>747</v>
      </c>
      <c r="E16" s="71"/>
      <c r="F16" s="71">
        <v>355</v>
      </c>
      <c r="G16" s="71">
        <v>186</v>
      </c>
      <c r="H16" s="71">
        <v>169</v>
      </c>
      <c r="I16" s="71"/>
      <c r="J16" s="71">
        <v>310</v>
      </c>
      <c r="K16" s="71">
        <v>147</v>
      </c>
      <c r="L16" s="71">
        <v>163</v>
      </c>
      <c r="M16" s="71"/>
      <c r="N16" s="71">
        <v>261</v>
      </c>
      <c r="O16" s="71">
        <v>126</v>
      </c>
      <c r="P16" s="71">
        <v>135</v>
      </c>
      <c r="Q16" s="71"/>
      <c r="R16" s="71">
        <v>309</v>
      </c>
      <c r="S16" s="71">
        <v>171</v>
      </c>
      <c r="T16" s="71">
        <v>138</v>
      </c>
      <c r="U16" s="71"/>
      <c r="V16" s="71">
        <v>245</v>
      </c>
      <c r="W16" s="71">
        <v>111</v>
      </c>
      <c r="X16" s="71">
        <v>134</v>
      </c>
      <c r="Y16" s="189"/>
      <c r="Z16" s="71">
        <v>22</v>
      </c>
      <c r="AA16" s="71">
        <v>14</v>
      </c>
      <c r="AB16" s="71">
        <v>8</v>
      </c>
      <c r="AC16" s="8"/>
    </row>
    <row r="17" spans="1:29" x14ac:dyDescent="0.25">
      <c r="A17" s="27" t="s">
        <v>287</v>
      </c>
      <c r="B17" s="71">
        <v>23853</v>
      </c>
      <c r="C17" s="71">
        <v>11939</v>
      </c>
      <c r="D17" s="71">
        <v>11914</v>
      </c>
      <c r="E17" s="71"/>
      <c r="F17" s="71">
        <v>6296</v>
      </c>
      <c r="G17" s="71">
        <v>3195</v>
      </c>
      <c r="H17" s="71">
        <v>3101</v>
      </c>
      <c r="I17" s="71"/>
      <c r="J17" s="71">
        <v>4913</v>
      </c>
      <c r="K17" s="71">
        <v>2479</v>
      </c>
      <c r="L17" s="71">
        <v>2434</v>
      </c>
      <c r="M17" s="71"/>
      <c r="N17" s="71">
        <v>4547</v>
      </c>
      <c r="O17" s="71">
        <v>2292</v>
      </c>
      <c r="P17" s="71">
        <v>2255</v>
      </c>
      <c r="Q17" s="71"/>
      <c r="R17" s="71">
        <v>4357</v>
      </c>
      <c r="S17" s="71">
        <v>2179</v>
      </c>
      <c r="T17" s="71">
        <v>2178</v>
      </c>
      <c r="U17" s="71"/>
      <c r="V17" s="71">
        <v>3639</v>
      </c>
      <c r="W17" s="71">
        <v>1754</v>
      </c>
      <c r="X17" s="71">
        <v>1885</v>
      </c>
      <c r="Y17" s="189"/>
      <c r="Z17" s="71">
        <v>101</v>
      </c>
      <c r="AA17" s="71">
        <v>40</v>
      </c>
      <c r="AB17" s="71">
        <v>61</v>
      </c>
    </row>
    <row r="18" spans="1:29" x14ac:dyDescent="0.25">
      <c r="A18" s="27" t="s">
        <v>288</v>
      </c>
      <c r="B18" s="71">
        <v>10514</v>
      </c>
      <c r="C18" s="71">
        <v>5213</v>
      </c>
      <c r="D18" s="71">
        <v>5301</v>
      </c>
      <c r="E18" s="71"/>
      <c r="F18" s="71">
        <v>2551</v>
      </c>
      <c r="G18" s="71">
        <v>1275</v>
      </c>
      <c r="H18" s="71">
        <v>1276</v>
      </c>
      <c r="I18" s="71"/>
      <c r="J18" s="71">
        <v>2274</v>
      </c>
      <c r="K18" s="71">
        <v>1090</v>
      </c>
      <c r="L18" s="71">
        <v>1184</v>
      </c>
      <c r="M18" s="71"/>
      <c r="N18" s="71">
        <v>1922</v>
      </c>
      <c r="O18" s="71">
        <v>968</v>
      </c>
      <c r="P18" s="71">
        <v>954</v>
      </c>
      <c r="Q18" s="71"/>
      <c r="R18" s="71">
        <v>1897</v>
      </c>
      <c r="S18" s="71">
        <v>970</v>
      </c>
      <c r="T18" s="71">
        <v>927</v>
      </c>
      <c r="U18" s="71"/>
      <c r="V18" s="71">
        <v>1822</v>
      </c>
      <c r="W18" s="71">
        <v>883</v>
      </c>
      <c r="X18" s="71">
        <v>939</v>
      </c>
      <c r="Y18" s="189"/>
      <c r="Z18" s="71">
        <v>48</v>
      </c>
      <c r="AA18" s="71">
        <v>27</v>
      </c>
      <c r="AB18" s="71">
        <v>21</v>
      </c>
      <c r="AC18" s="6"/>
    </row>
    <row r="19" spans="1:29" x14ac:dyDescent="0.25">
      <c r="A19" s="27" t="s">
        <v>289</v>
      </c>
      <c r="B19" s="71">
        <v>11624</v>
      </c>
      <c r="C19" s="71">
        <v>5817</v>
      </c>
      <c r="D19" s="71">
        <v>5807</v>
      </c>
      <c r="E19" s="71"/>
      <c r="F19" s="71">
        <v>2986</v>
      </c>
      <c r="G19" s="71">
        <v>1563</v>
      </c>
      <c r="H19" s="71">
        <v>1423</v>
      </c>
      <c r="I19" s="71"/>
      <c r="J19" s="71">
        <v>2649</v>
      </c>
      <c r="K19" s="71">
        <v>1318</v>
      </c>
      <c r="L19" s="71">
        <v>1331</v>
      </c>
      <c r="M19" s="71"/>
      <c r="N19" s="71">
        <v>2095</v>
      </c>
      <c r="O19" s="71">
        <v>1078</v>
      </c>
      <c r="P19" s="71">
        <v>1017</v>
      </c>
      <c r="Q19" s="71"/>
      <c r="R19" s="71">
        <v>2082</v>
      </c>
      <c r="S19" s="71">
        <v>1014</v>
      </c>
      <c r="T19" s="71">
        <v>1068</v>
      </c>
      <c r="U19" s="71"/>
      <c r="V19" s="71">
        <v>1791</v>
      </c>
      <c r="W19" s="71">
        <v>836</v>
      </c>
      <c r="X19" s="71">
        <v>955</v>
      </c>
      <c r="Y19" s="189"/>
      <c r="Z19" s="71">
        <v>21</v>
      </c>
      <c r="AA19" s="71">
        <v>8</v>
      </c>
      <c r="AB19" s="71">
        <v>13</v>
      </c>
      <c r="AC19" s="8"/>
    </row>
    <row r="20" spans="1:29" x14ac:dyDescent="0.25">
      <c r="A20" s="27" t="s">
        <v>290</v>
      </c>
      <c r="B20" s="71">
        <v>4114</v>
      </c>
      <c r="C20" s="71">
        <v>2024</v>
      </c>
      <c r="D20" s="71">
        <v>2090</v>
      </c>
      <c r="E20" s="71"/>
      <c r="F20" s="71">
        <v>1116</v>
      </c>
      <c r="G20" s="71">
        <v>587</v>
      </c>
      <c r="H20" s="71">
        <v>529</v>
      </c>
      <c r="I20" s="71"/>
      <c r="J20" s="71">
        <v>974</v>
      </c>
      <c r="K20" s="71">
        <v>483</v>
      </c>
      <c r="L20" s="71">
        <v>491</v>
      </c>
      <c r="M20" s="71"/>
      <c r="N20" s="71">
        <v>716</v>
      </c>
      <c r="O20" s="71">
        <v>353</v>
      </c>
      <c r="P20" s="71">
        <v>363</v>
      </c>
      <c r="Q20" s="71"/>
      <c r="R20" s="71">
        <v>743</v>
      </c>
      <c r="S20" s="71">
        <v>359</v>
      </c>
      <c r="T20" s="71">
        <v>384</v>
      </c>
      <c r="U20" s="71"/>
      <c r="V20" s="71">
        <v>565</v>
      </c>
      <c r="W20" s="71">
        <v>242</v>
      </c>
      <c r="X20" s="71">
        <v>323</v>
      </c>
      <c r="Y20" s="189"/>
      <c r="Z20" s="71">
        <v>0</v>
      </c>
      <c r="AA20" s="71">
        <v>0</v>
      </c>
      <c r="AB20" s="71">
        <v>0</v>
      </c>
      <c r="AC20" s="8"/>
    </row>
    <row r="21" spans="1:29" x14ac:dyDescent="0.25">
      <c r="A21" s="27" t="s">
        <v>291</v>
      </c>
      <c r="B21" s="71">
        <v>20977</v>
      </c>
      <c r="C21" s="71">
        <v>10627</v>
      </c>
      <c r="D21" s="71">
        <v>10350</v>
      </c>
      <c r="E21" s="71"/>
      <c r="F21" s="71">
        <v>5823</v>
      </c>
      <c r="G21" s="71">
        <v>3010</v>
      </c>
      <c r="H21" s="71">
        <v>2813</v>
      </c>
      <c r="I21" s="71"/>
      <c r="J21" s="71">
        <v>4501</v>
      </c>
      <c r="K21" s="71">
        <v>2292</v>
      </c>
      <c r="L21" s="71">
        <v>2209</v>
      </c>
      <c r="M21" s="71"/>
      <c r="N21" s="71">
        <v>4049</v>
      </c>
      <c r="O21" s="71">
        <v>2033</v>
      </c>
      <c r="P21" s="71">
        <v>2016</v>
      </c>
      <c r="Q21" s="71"/>
      <c r="R21" s="71">
        <v>3640</v>
      </c>
      <c r="S21" s="71">
        <v>1877</v>
      </c>
      <c r="T21" s="71">
        <v>1763</v>
      </c>
      <c r="U21" s="71"/>
      <c r="V21" s="71">
        <v>2952</v>
      </c>
      <c r="W21" s="71">
        <v>1409</v>
      </c>
      <c r="X21" s="71">
        <v>1543</v>
      </c>
      <c r="Y21" s="189"/>
      <c r="Z21" s="71">
        <v>12</v>
      </c>
      <c r="AA21" s="71">
        <v>6</v>
      </c>
      <c r="AB21" s="71">
        <v>6</v>
      </c>
      <c r="AC21" s="8"/>
    </row>
    <row r="22" spans="1:29" x14ac:dyDescent="0.25">
      <c r="A22" s="27" t="s">
        <v>292</v>
      </c>
      <c r="B22" s="71">
        <v>6117</v>
      </c>
      <c r="C22" s="71">
        <v>3070</v>
      </c>
      <c r="D22" s="71">
        <v>3047</v>
      </c>
      <c r="E22" s="71"/>
      <c r="F22" s="71">
        <v>1571</v>
      </c>
      <c r="G22" s="71">
        <v>789</v>
      </c>
      <c r="H22" s="71">
        <v>782</v>
      </c>
      <c r="I22" s="71"/>
      <c r="J22" s="71">
        <v>1329</v>
      </c>
      <c r="K22" s="71">
        <v>660</v>
      </c>
      <c r="L22" s="71">
        <v>669</v>
      </c>
      <c r="M22" s="71"/>
      <c r="N22" s="71">
        <v>1097</v>
      </c>
      <c r="O22" s="71">
        <v>582</v>
      </c>
      <c r="P22" s="71">
        <v>515</v>
      </c>
      <c r="Q22" s="71"/>
      <c r="R22" s="71">
        <v>1113</v>
      </c>
      <c r="S22" s="71">
        <v>567</v>
      </c>
      <c r="T22" s="71">
        <v>546</v>
      </c>
      <c r="U22" s="71"/>
      <c r="V22" s="71">
        <v>983</v>
      </c>
      <c r="W22" s="71">
        <v>464</v>
      </c>
      <c r="X22" s="71">
        <v>519</v>
      </c>
      <c r="Y22" s="189"/>
      <c r="Z22" s="71">
        <v>24</v>
      </c>
      <c r="AA22" s="71">
        <v>8</v>
      </c>
      <c r="AB22" s="71">
        <v>16</v>
      </c>
    </row>
    <row r="23" spans="1:29" x14ac:dyDescent="0.25">
      <c r="A23" s="27" t="s">
        <v>293</v>
      </c>
      <c r="B23" s="71">
        <v>20996</v>
      </c>
      <c r="C23" s="71">
        <v>10440</v>
      </c>
      <c r="D23" s="71">
        <v>10556</v>
      </c>
      <c r="E23" s="71"/>
      <c r="F23" s="71">
        <v>5421</v>
      </c>
      <c r="G23" s="71">
        <v>2741</v>
      </c>
      <c r="H23" s="71">
        <v>2680</v>
      </c>
      <c r="I23" s="71"/>
      <c r="J23" s="71">
        <v>4530</v>
      </c>
      <c r="K23" s="71">
        <v>2277</v>
      </c>
      <c r="L23" s="71">
        <v>2253</v>
      </c>
      <c r="M23" s="71"/>
      <c r="N23" s="71">
        <v>4332</v>
      </c>
      <c r="O23" s="71">
        <v>2158</v>
      </c>
      <c r="P23" s="71">
        <v>2174</v>
      </c>
      <c r="Q23" s="71"/>
      <c r="R23" s="71">
        <v>3520</v>
      </c>
      <c r="S23" s="71">
        <v>1730</v>
      </c>
      <c r="T23" s="71">
        <v>1790</v>
      </c>
      <c r="U23" s="71"/>
      <c r="V23" s="71">
        <v>3093</v>
      </c>
      <c r="W23" s="71">
        <v>1488</v>
      </c>
      <c r="X23" s="71">
        <v>1605</v>
      </c>
      <c r="Y23" s="189"/>
      <c r="Z23" s="71">
        <v>100</v>
      </c>
      <c r="AA23" s="71">
        <v>46</v>
      </c>
      <c r="AB23" s="71">
        <v>54</v>
      </c>
      <c r="AC23" s="8"/>
    </row>
    <row r="24" spans="1:29" x14ac:dyDescent="0.25">
      <c r="A24" s="27" t="s">
        <v>294</v>
      </c>
      <c r="B24" s="71">
        <v>4259</v>
      </c>
      <c r="C24" s="71">
        <v>2127</v>
      </c>
      <c r="D24" s="71">
        <v>2132</v>
      </c>
      <c r="E24" s="71"/>
      <c r="F24" s="71">
        <v>1129</v>
      </c>
      <c r="G24" s="71">
        <v>609</v>
      </c>
      <c r="H24" s="71">
        <v>520</v>
      </c>
      <c r="I24" s="71"/>
      <c r="J24" s="71">
        <v>995</v>
      </c>
      <c r="K24" s="71">
        <v>482</v>
      </c>
      <c r="L24" s="71">
        <v>513</v>
      </c>
      <c r="M24" s="71"/>
      <c r="N24" s="71">
        <v>782</v>
      </c>
      <c r="O24" s="71">
        <v>383</v>
      </c>
      <c r="P24" s="71">
        <v>399</v>
      </c>
      <c r="Q24" s="71"/>
      <c r="R24" s="71">
        <v>800</v>
      </c>
      <c r="S24" s="71">
        <v>405</v>
      </c>
      <c r="T24" s="71">
        <v>395</v>
      </c>
      <c r="U24" s="71"/>
      <c r="V24" s="71">
        <v>553</v>
      </c>
      <c r="W24" s="71">
        <v>248</v>
      </c>
      <c r="X24" s="71">
        <v>305</v>
      </c>
      <c r="Y24" s="189"/>
      <c r="Z24" s="71">
        <v>0</v>
      </c>
      <c r="AA24" s="71">
        <v>0</v>
      </c>
      <c r="AB24" s="71">
        <v>0</v>
      </c>
    </row>
    <row r="25" spans="1:29" x14ac:dyDescent="0.25">
      <c r="A25" s="27" t="s">
        <v>295</v>
      </c>
      <c r="B25" s="71">
        <v>7500</v>
      </c>
      <c r="C25" s="71">
        <v>3686</v>
      </c>
      <c r="D25" s="71">
        <v>3814</v>
      </c>
      <c r="E25" s="71"/>
      <c r="F25" s="71">
        <v>2054</v>
      </c>
      <c r="G25" s="71">
        <v>1055</v>
      </c>
      <c r="H25" s="71">
        <v>999</v>
      </c>
      <c r="I25" s="71"/>
      <c r="J25" s="71">
        <v>1629</v>
      </c>
      <c r="K25" s="71">
        <v>824</v>
      </c>
      <c r="L25" s="71">
        <v>805</v>
      </c>
      <c r="M25" s="71"/>
      <c r="N25" s="71">
        <v>1246</v>
      </c>
      <c r="O25" s="71">
        <v>601</v>
      </c>
      <c r="P25" s="71">
        <v>645</v>
      </c>
      <c r="Q25" s="71"/>
      <c r="R25" s="71">
        <v>1270</v>
      </c>
      <c r="S25" s="71">
        <v>618</v>
      </c>
      <c r="T25" s="71">
        <v>652</v>
      </c>
      <c r="U25" s="71"/>
      <c r="V25" s="71">
        <v>1231</v>
      </c>
      <c r="W25" s="71">
        <v>560</v>
      </c>
      <c r="X25" s="71">
        <v>671</v>
      </c>
      <c r="Y25" s="189"/>
      <c r="Z25" s="71">
        <v>70</v>
      </c>
      <c r="AA25" s="71">
        <v>28</v>
      </c>
      <c r="AB25" s="71">
        <v>42</v>
      </c>
    </row>
    <row r="26" spans="1:29" x14ac:dyDescent="0.25">
      <c r="A26" s="27" t="s">
        <v>296</v>
      </c>
      <c r="B26" s="71">
        <v>3289</v>
      </c>
      <c r="C26" s="71">
        <v>1590</v>
      </c>
      <c r="D26" s="71">
        <v>1699</v>
      </c>
      <c r="E26" s="71"/>
      <c r="F26" s="71">
        <v>755</v>
      </c>
      <c r="G26" s="71">
        <v>370</v>
      </c>
      <c r="H26" s="71">
        <v>385</v>
      </c>
      <c r="I26" s="71"/>
      <c r="J26" s="71">
        <v>724</v>
      </c>
      <c r="K26" s="71">
        <v>363</v>
      </c>
      <c r="L26" s="71">
        <v>361</v>
      </c>
      <c r="M26" s="71"/>
      <c r="N26" s="71">
        <v>567</v>
      </c>
      <c r="O26" s="71">
        <v>264</v>
      </c>
      <c r="P26" s="71">
        <v>303</v>
      </c>
      <c r="Q26" s="71"/>
      <c r="R26" s="71">
        <v>635</v>
      </c>
      <c r="S26" s="71">
        <v>321</v>
      </c>
      <c r="T26" s="71">
        <v>314</v>
      </c>
      <c r="U26" s="71"/>
      <c r="V26" s="71">
        <v>594</v>
      </c>
      <c r="W26" s="71">
        <v>264</v>
      </c>
      <c r="X26" s="71">
        <v>330</v>
      </c>
      <c r="Y26" s="189"/>
      <c r="Z26" s="71">
        <v>14</v>
      </c>
      <c r="AA26" s="71">
        <v>8</v>
      </c>
      <c r="AB26" s="71">
        <v>6</v>
      </c>
    </row>
    <row r="27" spans="1:29" x14ac:dyDescent="0.25">
      <c r="A27" s="27" t="s">
        <v>297</v>
      </c>
      <c r="B27" s="71">
        <v>5286</v>
      </c>
      <c r="C27" s="71">
        <v>2594</v>
      </c>
      <c r="D27" s="71">
        <v>2692</v>
      </c>
      <c r="E27" s="71"/>
      <c r="F27" s="71">
        <v>1219</v>
      </c>
      <c r="G27" s="71">
        <v>620</v>
      </c>
      <c r="H27" s="71">
        <v>599</v>
      </c>
      <c r="I27" s="71"/>
      <c r="J27" s="71">
        <v>1129</v>
      </c>
      <c r="K27" s="71">
        <v>544</v>
      </c>
      <c r="L27" s="71">
        <v>585</v>
      </c>
      <c r="M27" s="71"/>
      <c r="N27" s="71">
        <v>922</v>
      </c>
      <c r="O27" s="71">
        <v>445</v>
      </c>
      <c r="P27" s="71">
        <v>477</v>
      </c>
      <c r="Q27" s="71"/>
      <c r="R27" s="71">
        <v>996</v>
      </c>
      <c r="S27" s="71">
        <v>522</v>
      </c>
      <c r="T27" s="71">
        <v>474</v>
      </c>
      <c r="U27" s="71"/>
      <c r="V27" s="71">
        <v>960</v>
      </c>
      <c r="W27" s="71">
        <v>432</v>
      </c>
      <c r="X27" s="71">
        <v>528</v>
      </c>
      <c r="Y27" s="189"/>
      <c r="Z27" s="71">
        <v>60</v>
      </c>
      <c r="AA27" s="71">
        <v>31</v>
      </c>
      <c r="AB27" s="71">
        <v>29</v>
      </c>
    </row>
    <row r="28" spans="1:29" x14ac:dyDescent="0.25">
      <c r="A28" s="27" t="s">
        <v>298</v>
      </c>
      <c r="B28" s="71">
        <v>3280</v>
      </c>
      <c r="C28" s="71">
        <v>1614</v>
      </c>
      <c r="D28" s="71">
        <v>1666</v>
      </c>
      <c r="E28" s="71"/>
      <c r="F28" s="71">
        <v>977</v>
      </c>
      <c r="G28" s="71">
        <v>485</v>
      </c>
      <c r="H28" s="71">
        <v>492</v>
      </c>
      <c r="I28" s="71"/>
      <c r="J28" s="71">
        <v>681</v>
      </c>
      <c r="K28" s="71">
        <v>333</v>
      </c>
      <c r="L28" s="71">
        <v>348</v>
      </c>
      <c r="M28" s="71"/>
      <c r="N28" s="71">
        <v>537</v>
      </c>
      <c r="O28" s="71">
        <v>277</v>
      </c>
      <c r="P28" s="71">
        <v>260</v>
      </c>
      <c r="Q28" s="71"/>
      <c r="R28" s="71">
        <v>592</v>
      </c>
      <c r="S28" s="71">
        <v>286</v>
      </c>
      <c r="T28" s="71">
        <v>306</v>
      </c>
      <c r="U28" s="71"/>
      <c r="V28" s="71">
        <v>493</v>
      </c>
      <c r="W28" s="71">
        <v>233</v>
      </c>
      <c r="X28" s="71">
        <v>260</v>
      </c>
      <c r="Y28" s="189"/>
      <c r="Z28" s="71">
        <v>0</v>
      </c>
      <c r="AA28" s="71">
        <v>0</v>
      </c>
      <c r="AB28" s="71">
        <v>0</v>
      </c>
    </row>
    <row r="29" spans="1:29" x14ac:dyDescent="0.25">
      <c r="A29" s="27" t="s">
        <v>299</v>
      </c>
      <c r="B29" s="71">
        <v>8494</v>
      </c>
      <c r="C29" s="71">
        <v>4228</v>
      </c>
      <c r="D29" s="71">
        <v>4266</v>
      </c>
      <c r="E29" s="71"/>
      <c r="F29" s="71">
        <v>2186</v>
      </c>
      <c r="G29" s="71">
        <v>1137</v>
      </c>
      <c r="H29" s="71">
        <v>1049</v>
      </c>
      <c r="I29" s="71"/>
      <c r="J29" s="71">
        <v>1829</v>
      </c>
      <c r="K29" s="71">
        <v>920</v>
      </c>
      <c r="L29" s="71">
        <v>909</v>
      </c>
      <c r="M29" s="71"/>
      <c r="N29" s="71">
        <v>1519</v>
      </c>
      <c r="O29" s="71">
        <v>757</v>
      </c>
      <c r="P29" s="71">
        <v>762</v>
      </c>
      <c r="Q29" s="71"/>
      <c r="R29" s="71">
        <v>1519</v>
      </c>
      <c r="S29" s="71">
        <v>725</v>
      </c>
      <c r="T29" s="71">
        <v>794</v>
      </c>
      <c r="U29" s="71"/>
      <c r="V29" s="71">
        <v>1432</v>
      </c>
      <c r="W29" s="71">
        <v>686</v>
      </c>
      <c r="X29" s="71">
        <v>746</v>
      </c>
      <c r="Y29" s="189"/>
      <c r="Z29" s="71">
        <v>9</v>
      </c>
      <c r="AA29" s="71">
        <v>3</v>
      </c>
      <c r="AB29" s="71">
        <v>6</v>
      </c>
    </row>
    <row r="30" spans="1:29" x14ac:dyDescent="0.25">
      <c r="A30" s="27" t="s">
        <v>300</v>
      </c>
      <c r="B30" s="71">
        <v>5542</v>
      </c>
      <c r="C30" s="71">
        <v>2766</v>
      </c>
      <c r="D30" s="71">
        <v>2776</v>
      </c>
      <c r="E30" s="71"/>
      <c r="F30" s="71">
        <v>1373</v>
      </c>
      <c r="G30" s="71">
        <v>715</v>
      </c>
      <c r="H30" s="71">
        <v>658</v>
      </c>
      <c r="I30" s="71"/>
      <c r="J30" s="71">
        <v>1267</v>
      </c>
      <c r="K30" s="71">
        <v>629</v>
      </c>
      <c r="L30" s="71">
        <v>638</v>
      </c>
      <c r="M30" s="71"/>
      <c r="N30" s="71">
        <v>974</v>
      </c>
      <c r="O30" s="71">
        <v>495</v>
      </c>
      <c r="P30" s="71">
        <v>479</v>
      </c>
      <c r="Q30" s="71"/>
      <c r="R30" s="71">
        <v>1029</v>
      </c>
      <c r="S30" s="71">
        <v>501</v>
      </c>
      <c r="T30" s="71">
        <v>528</v>
      </c>
      <c r="U30" s="71"/>
      <c r="V30" s="71">
        <v>899</v>
      </c>
      <c r="W30" s="71">
        <v>426</v>
      </c>
      <c r="X30" s="71">
        <v>473</v>
      </c>
      <c r="Y30" s="189"/>
      <c r="Z30" s="71">
        <v>0</v>
      </c>
      <c r="AA30" s="71">
        <v>0</v>
      </c>
      <c r="AB30" s="71">
        <v>0</v>
      </c>
    </row>
    <row r="31" spans="1:29" x14ac:dyDescent="0.25">
      <c r="A31" s="27" t="s">
        <v>301</v>
      </c>
      <c r="B31" s="71">
        <v>1520</v>
      </c>
      <c r="C31" s="71">
        <v>755</v>
      </c>
      <c r="D31" s="71">
        <v>765</v>
      </c>
      <c r="E31" s="71"/>
      <c r="F31" s="71">
        <v>342</v>
      </c>
      <c r="G31" s="71">
        <v>176</v>
      </c>
      <c r="H31" s="71">
        <v>166</v>
      </c>
      <c r="I31" s="71"/>
      <c r="J31" s="71">
        <v>311</v>
      </c>
      <c r="K31" s="71">
        <v>156</v>
      </c>
      <c r="L31" s="71">
        <v>155</v>
      </c>
      <c r="M31" s="71"/>
      <c r="N31" s="71">
        <v>286</v>
      </c>
      <c r="O31" s="71">
        <v>136</v>
      </c>
      <c r="P31" s="71">
        <v>150</v>
      </c>
      <c r="Q31" s="71"/>
      <c r="R31" s="71">
        <v>318</v>
      </c>
      <c r="S31" s="71">
        <v>159</v>
      </c>
      <c r="T31" s="71">
        <v>159</v>
      </c>
      <c r="U31" s="71"/>
      <c r="V31" s="71">
        <v>263</v>
      </c>
      <c r="W31" s="71">
        <v>128</v>
      </c>
      <c r="X31" s="71">
        <v>135</v>
      </c>
      <c r="Y31" s="189"/>
      <c r="Z31" s="71">
        <v>0</v>
      </c>
      <c r="AA31" s="71">
        <v>0</v>
      </c>
      <c r="AB31" s="71">
        <v>0</v>
      </c>
    </row>
    <row r="32" spans="1:29" x14ac:dyDescent="0.25">
      <c r="A32" s="27" t="s">
        <v>302</v>
      </c>
      <c r="B32" s="71">
        <v>4639</v>
      </c>
      <c r="C32" s="71">
        <v>2353</v>
      </c>
      <c r="D32" s="71">
        <v>2286</v>
      </c>
      <c r="E32" s="71"/>
      <c r="F32" s="71">
        <v>1178</v>
      </c>
      <c r="G32" s="71">
        <v>601</v>
      </c>
      <c r="H32" s="71">
        <v>577</v>
      </c>
      <c r="I32" s="71"/>
      <c r="J32" s="71">
        <v>1210</v>
      </c>
      <c r="K32" s="71">
        <v>627</v>
      </c>
      <c r="L32" s="71">
        <v>583</v>
      </c>
      <c r="M32" s="71"/>
      <c r="N32" s="71">
        <v>822</v>
      </c>
      <c r="O32" s="71">
        <v>436</v>
      </c>
      <c r="P32" s="71">
        <v>386</v>
      </c>
      <c r="Q32" s="71"/>
      <c r="R32" s="71">
        <v>765</v>
      </c>
      <c r="S32" s="71">
        <v>376</v>
      </c>
      <c r="T32" s="71">
        <v>389</v>
      </c>
      <c r="U32" s="71"/>
      <c r="V32" s="71">
        <v>652</v>
      </c>
      <c r="W32" s="71">
        <v>309</v>
      </c>
      <c r="X32" s="71">
        <v>343</v>
      </c>
      <c r="Y32" s="189"/>
      <c r="Z32" s="71">
        <v>12</v>
      </c>
      <c r="AA32" s="71">
        <v>4</v>
      </c>
      <c r="AB32" s="71">
        <v>8</v>
      </c>
    </row>
    <row r="33" spans="1:28" x14ac:dyDescent="0.25">
      <c r="A33" s="27" t="s">
        <v>303</v>
      </c>
      <c r="B33" s="71">
        <v>896</v>
      </c>
      <c r="C33" s="71">
        <v>445</v>
      </c>
      <c r="D33" s="71">
        <v>451</v>
      </c>
      <c r="E33" s="71"/>
      <c r="F33" s="71">
        <v>207</v>
      </c>
      <c r="G33" s="71">
        <v>104</v>
      </c>
      <c r="H33" s="71">
        <v>103</v>
      </c>
      <c r="I33" s="71"/>
      <c r="J33" s="71">
        <v>196</v>
      </c>
      <c r="K33" s="71">
        <v>97</v>
      </c>
      <c r="L33" s="71">
        <v>99</v>
      </c>
      <c r="M33" s="71"/>
      <c r="N33" s="71">
        <v>150</v>
      </c>
      <c r="O33" s="71">
        <v>78</v>
      </c>
      <c r="P33" s="71">
        <v>72</v>
      </c>
      <c r="Q33" s="71"/>
      <c r="R33" s="71">
        <v>185</v>
      </c>
      <c r="S33" s="71">
        <v>90</v>
      </c>
      <c r="T33" s="71">
        <v>95</v>
      </c>
      <c r="U33" s="71"/>
      <c r="V33" s="71">
        <v>148</v>
      </c>
      <c r="W33" s="71">
        <v>72</v>
      </c>
      <c r="X33" s="71">
        <v>76</v>
      </c>
      <c r="Y33" s="189"/>
      <c r="Z33" s="71">
        <v>10</v>
      </c>
      <c r="AA33" s="71">
        <v>4</v>
      </c>
      <c r="AB33" s="71">
        <v>6</v>
      </c>
    </row>
    <row r="34" spans="1:28" x14ac:dyDescent="0.25">
      <c r="A34" s="27" t="s">
        <v>304</v>
      </c>
      <c r="B34" s="71">
        <v>11256</v>
      </c>
      <c r="C34" s="71">
        <v>5611</v>
      </c>
      <c r="D34" s="71">
        <v>5645</v>
      </c>
      <c r="E34" s="71"/>
      <c r="F34" s="71">
        <v>3054</v>
      </c>
      <c r="G34" s="71">
        <v>1562</v>
      </c>
      <c r="H34" s="71">
        <v>1492</v>
      </c>
      <c r="I34" s="71"/>
      <c r="J34" s="71">
        <v>2605</v>
      </c>
      <c r="K34" s="71">
        <v>1319</v>
      </c>
      <c r="L34" s="71">
        <v>1286</v>
      </c>
      <c r="M34" s="71"/>
      <c r="N34" s="71">
        <v>2002</v>
      </c>
      <c r="O34" s="71">
        <v>997</v>
      </c>
      <c r="P34" s="71">
        <v>1005</v>
      </c>
      <c r="Q34" s="71"/>
      <c r="R34" s="71">
        <v>1931</v>
      </c>
      <c r="S34" s="71">
        <v>962</v>
      </c>
      <c r="T34" s="71">
        <v>969</v>
      </c>
      <c r="U34" s="71"/>
      <c r="V34" s="71">
        <v>1646</v>
      </c>
      <c r="W34" s="71">
        <v>765</v>
      </c>
      <c r="X34" s="71">
        <v>881</v>
      </c>
      <c r="Y34" s="189"/>
      <c r="Z34" s="71">
        <v>18</v>
      </c>
      <c r="AA34" s="71">
        <v>6</v>
      </c>
      <c r="AB34" s="71">
        <v>12</v>
      </c>
    </row>
    <row r="35" spans="1:28" x14ac:dyDescent="0.25">
      <c r="A35" s="27" t="s">
        <v>305</v>
      </c>
      <c r="B35" s="72">
        <v>10688</v>
      </c>
      <c r="C35" s="72">
        <v>5406</v>
      </c>
      <c r="D35" s="72">
        <v>5282</v>
      </c>
      <c r="E35" s="72"/>
      <c r="F35" s="72">
        <v>2936</v>
      </c>
      <c r="G35" s="72">
        <v>1534</v>
      </c>
      <c r="H35" s="72">
        <v>1402</v>
      </c>
      <c r="I35" s="72"/>
      <c r="J35" s="72">
        <v>2451</v>
      </c>
      <c r="K35" s="72">
        <v>1264</v>
      </c>
      <c r="L35" s="72">
        <v>1187</v>
      </c>
      <c r="M35" s="72"/>
      <c r="N35" s="72">
        <v>1910</v>
      </c>
      <c r="O35" s="72">
        <v>916</v>
      </c>
      <c r="P35" s="72">
        <v>994</v>
      </c>
      <c r="Q35" s="72"/>
      <c r="R35" s="72">
        <v>1819</v>
      </c>
      <c r="S35" s="72">
        <v>926</v>
      </c>
      <c r="T35" s="72">
        <v>893</v>
      </c>
      <c r="U35" s="72"/>
      <c r="V35" s="72">
        <v>1547</v>
      </c>
      <c r="W35" s="72">
        <v>755</v>
      </c>
      <c r="X35" s="72">
        <v>792</v>
      </c>
      <c r="Y35" s="189"/>
      <c r="Z35" s="72">
        <v>25</v>
      </c>
      <c r="AA35" s="72">
        <v>11</v>
      </c>
      <c r="AB35" s="72">
        <v>14</v>
      </c>
    </row>
    <row r="36" spans="1:28" ht="13.5" thickBot="1" x14ac:dyDescent="0.3">
      <c r="A36" s="27" t="s">
        <v>306</v>
      </c>
      <c r="B36" s="73">
        <v>1802</v>
      </c>
      <c r="C36" s="73">
        <v>926</v>
      </c>
      <c r="D36" s="73">
        <v>876</v>
      </c>
      <c r="E36" s="73"/>
      <c r="F36" s="73">
        <v>563</v>
      </c>
      <c r="G36" s="73">
        <v>289</v>
      </c>
      <c r="H36" s="73">
        <v>274</v>
      </c>
      <c r="I36" s="73"/>
      <c r="J36" s="73">
        <v>418</v>
      </c>
      <c r="K36" s="73">
        <v>217</v>
      </c>
      <c r="L36" s="73">
        <v>201</v>
      </c>
      <c r="M36" s="73"/>
      <c r="N36" s="73">
        <v>362</v>
      </c>
      <c r="O36" s="73">
        <v>192</v>
      </c>
      <c r="P36" s="73">
        <v>170</v>
      </c>
      <c r="Q36" s="73"/>
      <c r="R36" s="73">
        <v>265</v>
      </c>
      <c r="S36" s="73">
        <v>129</v>
      </c>
      <c r="T36" s="73">
        <v>136</v>
      </c>
      <c r="U36" s="73"/>
      <c r="V36" s="73">
        <v>194</v>
      </c>
      <c r="W36" s="73">
        <v>99</v>
      </c>
      <c r="X36" s="73">
        <v>95</v>
      </c>
      <c r="Y36" s="192"/>
      <c r="Z36" s="73">
        <v>0</v>
      </c>
      <c r="AA36" s="73">
        <v>0</v>
      </c>
      <c r="AB36" s="73">
        <v>0</v>
      </c>
    </row>
    <row r="37" spans="1:28" ht="15" customHeight="1" x14ac:dyDescent="0.25">
      <c r="A37" s="332" t="s">
        <v>402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row>
    <row r="38" spans="1:28" ht="15" customHeight="1" x14ac:dyDescent="0.25">
      <c r="A38" s="8" t="s">
        <v>262</v>
      </c>
      <c r="B38" s="8"/>
      <c r="C38" s="8"/>
      <c r="D38" s="8"/>
      <c r="E38" s="8"/>
      <c r="F38" s="8"/>
      <c r="G38" s="8"/>
      <c r="H38" s="8"/>
      <c r="I38" s="8"/>
      <c r="J38" s="8"/>
      <c r="K38" s="8"/>
      <c r="L38" s="8"/>
      <c r="M38" s="8"/>
      <c r="N38" s="8"/>
      <c r="O38" s="8"/>
      <c r="P38" s="8"/>
      <c r="Q38" s="8"/>
      <c r="R38" s="8"/>
      <c r="S38" s="8"/>
      <c r="T38" s="8"/>
      <c r="U38" s="8"/>
      <c r="V38" s="8"/>
      <c r="W38" s="8"/>
      <c r="X38" s="8"/>
      <c r="Y38" s="202"/>
      <c r="Z38" s="8"/>
      <c r="AA38" s="8"/>
      <c r="AB38" s="8"/>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hyperlinks>
    <hyperlink ref="AC2" location="Contenido!A1" display="Contenido" xr:uid="{418345CB-BAC8-459B-BB02-73ABBF06B06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BFBF-B760-4340-A3B8-A911BA91BFB1}">
  <sheetPr codeName="Hoja59">
    <tabColor rgb="FFAFCAFF"/>
    <pageSetUpPr fitToPage="1"/>
  </sheetPr>
  <dimension ref="A1:AC38"/>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404</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401</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row>
    <row r="9" spans="1:29" s="6" customFormat="1" x14ac:dyDescent="0.25">
      <c r="A9" s="157" t="s">
        <v>188</v>
      </c>
      <c r="B9" s="70">
        <f>SUM(B10:B36)</f>
        <v>202434</v>
      </c>
      <c r="C9" s="70">
        <f>SUM(C10:C36)</f>
        <v>101307</v>
      </c>
      <c r="D9" s="70">
        <f>SUM(D10:D36)</f>
        <v>101127</v>
      </c>
      <c r="E9" s="70"/>
      <c r="F9" s="70">
        <f>SUM(F10:F36)</f>
        <v>54844</v>
      </c>
      <c r="G9" s="70">
        <f>SUM(G10:G36)</f>
        <v>28134</v>
      </c>
      <c r="H9" s="70">
        <f>SUM(H10:H36)</f>
        <v>26710</v>
      </c>
      <c r="I9" s="70"/>
      <c r="J9" s="70">
        <f>SUM(J10:J36)</f>
        <v>44707</v>
      </c>
      <c r="K9" s="70">
        <f>SUM(K10:K36)</f>
        <v>22366</v>
      </c>
      <c r="L9" s="70">
        <f>SUM(L10:L36)</f>
        <v>22341</v>
      </c>
      <c r="M9" s="70"/>
      <c r="N9" s="70">
        <f>SUM(N10:N36)</f>
        <v>37535</v>
      </c>
      <c r="O9" s="70">
        <f>SUM(O10:O36)</f>
        <v>18752</v>
      </c>
      <c r="P9" s="70">
        <f>SUM(P10:P36)</f>
        <v>18783</v>
      </c>
      <c r="Q9" s="70"/>
      <c r="R9" s="70">
        <f>SUM(R10:R36)</f>
        <v>35041</v>
      </c>
      <c r="S9" s="70">
        <f>SUM(S10:S36)</f>
        <v>17600</v>
      </c>
      <c r="T9" s="70">
        <f>SUM(T10:T36)</f>
        <v>17441</v>
      </c>
      <c r="U9" s="70"/>
      <c r="V9" s="70">
        <f>SUM(V10:V36)</f>
        <v>29802</v>
      </c>
      <c r="W9" s="70">
        <f>SUM(W10:W36)</f>
        <v>14228</v>
      </c>
      <c r="X9" s="70">
        <f>SUM(X10:X36)</f>
        <v>15574</v>
      </c>
      <c r="Y9" s="292"/>
      <c r="Z9" s="70">
        <f>SUM(Z10:Z36)</f>
        <v>505</v>
      </c>
      <c r="AA9" s="70">
        <f>SUM(AA10:AA36)</f>
        <v>227</v>
      </c>
      <c r="AB9" s="70">
        <f>SUM(AB10:AB36)</f>
        <v>278</v>
      </c>
      <c r="AC9" s="8"/>
    </row>
    <row r="10" spans="1:29" x14ac:dyDescent="0.25">
      <c r="A10" s="27" t="s">
        <v>280</v>
      </c>
      <c r="B10" s="71">
        <v>10995</v>
      </c>
      <c r="C10" s="71">
        <v>5351</v>
      </c>
      <c r="D10" s="71">
        <v>5644</v>
      </c>
      <c r="E10" s="71"/>
      <c r="F10" s="71">
        <v>3198</v>
      </c>
      <c r="G10" s="71">
        <v>1594</v>
      </c>
      <c r="H10" s="71">
        <v>1604</v>
      </c>
      <c r="I10" s="71"/>
      <c r="J10" s="71">
        <v>2424</v>
      </c>
      <c r="K10" s="71">
        <v>1190</v>
      </c>
      <c r="L10" s="71">
        <v>1234</v>
      </c>
      <c r="M10" s="71"/>
      <c r="N10" s="71">
        <v>2097</v>
      </c>
      <c r="O10" s="71">
        <v>1014</v>
      </c>
      <c r="P10" s="71">
        <v>1083</v>
      </c>
      <c r="Q10" s="71"/>
      <c r="R10" s="71">
        <v>1714</v>
      </c>
      <c r="S10" s="71">
        <v>822</v>
      </c>
      <c r="T10" s="71">
        <v>892</v>
      </c>
      <c r="U10" s="71"/>
      <c r="V10" s="71">
        <v>1537</v>
      </c>
      <c r="W10" s="71">
        <v>706</v>
      </c>
      <c r="X10" s="71">
        <v>831</v>
      </c>
      <c r="Y10" s="189"/>
      <c r="Z10" s="71">
        <v>25</v>
      </c>
      <c r="AA10" s="71">
        <v>25</v>
      </c>
      <c r="AB10" s="71">
        <v>0</v>
      </c>
      <c r="AC10" s="8"/>
    </row>
    <row r="11" spans="1:29" x14ac:dyDescent="0.25">
      <c r="A11" s="27" t="s">
        <v>281</v>
      </c>
      <c r="B11" s="71">
        <v>12412</v>
      </c>
      <c r="C11" s="71">
        <v>6273</v>
      </c>
      <c r="D11" s="71">
        <v>6139</v>
      </c>
      <c r="E11" s="71"/>
      <c r="F11" s="71">
        <v>3406</v>
      </c>
      <c r="G11" s="71">
        <v>1707</v>
      </c>
      <c r="H11" s="71">
        <v>1699</v>
      </c>
      <c r="I11" s="71"/>
      <c r="J11" s="71">
        <v>2710</v>
      </c>
      <c r="K11" s="71">
        <v>1356</v>
      </c>
      <c r="L11" s="71">
        <v>1354</v>
      </c>
      <c r="M11" s="71"/>
      <c r="N11" s="71">
        <v>2250</v>
      </c>
      <c r="O11" s="71">
        <v>1136</v>
      </c>
      <c r="P11" s="71">
        <v>1114</v>
      </c>
      <c r="Q11" s="71"/>
      <c r="R11" s="71">
        <v>2148</v>
      </c>
      <c r="S11" s="71">
        <v>1110</v>
      </c>
      <c r="T11" s="71">
        <v>1038</v>
      </c>
      <c r="U11" s="71"/>
      <c r="V11" s="71">
        <v>1875</v>
      </c>
      <c r="W11" s="71">
        <v>956</v>
      </c>
      <c r="X11" s="71">
        <v>919</v>
      </c>
      <c r="Y11" s="189"/>
      <c r="Z11" s="71">
        <v>23</v>
      </c>
      <c r="AA11" s="71">
        <v>8</v>
      </c>
      <c r="AB11" s="71">
        <v>15</v>
      </c>
      <c r="AC11" s="8"/>
    </row>
    <row r="12" spans="1:29" x14ac:dyDescent="0.25">
      <c r="A12" s="27" t="s">
        <v>282</v>
      </c>
      <c r="B12" s="71">
        <v>10870</v>
      </c>
      <c r="C12" s="71">
        <v>5480</v>
      </c>
      <c r="D12" s="71">
        <v>5390</v>
      </c>
      <c r="E12" s="71"/>
      <c r="F12" s="71">
        <v>3283</v>
      </c>
      <c r="G12" s="71">
        <v>1713</v>
      </c>
      <c r="H12" s="71">
        <v>1570</v>
      </c>
      <c r="I12" s="71"/>
      <c r="J12" s="71">
        <v>2518</v>
      </c>
      <c r="K12" s="71">
        <v>1260</v>
      </c>
      <c r="L12" s="71">
        <v>1258</v>
      </c>
      <c r="M12" s="71"/>
      <c r="N12" s="71">
        <v>2218</v>
      </c>
      <c r="O12" s="71">
        <v>1102</v>
      </c>
      <c r="P12" s="71">
        <v>1116</v>
      </c>
      <c r="Q12" s="71"/>
      <c r="R12" s="71">
        <v>1652</v>
      </c>
      <c r="S12" s="71">
        <v>822</v>
      </c>
      <c r="T12" s="71">
        <v>830</v>
      </c>
      <c r="U12" s="71"/>
      <c r="V12" s="71">
        <v>1171</v>
      </c>
      <c r="W12" s="71">
        <v>572</v>
      </c>
      <c r="X12" s="71">
        <v>599</v>
      </c>
      <c r="Y12" s="189"/>
      <c r="Z12" s="71">
        <v>28</v>
      </c>
      <c r="AA12" s="71">
        <v>11</v>
      </c>
      <c r="AB12" s="71">
        <v>17</v>
      </c>
    </row>
    <row r="13" spans="1:29" x14ac:dyDescent="0.25">
      <c r="A13" s="27" t="s">
        <v>283</v>
      </c>
      <c r="B13" s="71">
        <v>11349</v>
      </c>
      <c r="C13" s="71">
        <v>5823</v>
      </c>
      <c r="D13" s="71">
        <v>5526</v>
      </c>
      <c r="E13" s="71"/>
      <c r="F13" s="71">
        <v>3263</v>
      </c>
      <c r="G13" s="71">
        <v>1713</v>
      </c>
      <c r="H13" s="71">
        <v>1550</v>
      </c>
      <c r="I13" s="71"/>
      <c r="J13" s="71">
        <v>2537</v>
      </c>
      <c r="K13" s="71">
        <v>1266</v>
      </c>
      <c r="L13" s="71">
        <v>1271</v>
      </c>
      <c r="M13" s="71"/>
      <c r="N13" s="71">
        <v>2181</v>
      </c>
      <c r="O13" s="71">
        <v>1097</v>
      </c>
      <c r="P13" s="71">
        <v>1084</v>
      </c>
      <c r="Q13" s="71"/>
      <c r="R13" s="71">
        <v>1852</v>
      </c>
      <c r="S13" s="71">
        <v>968</v>
      </c>
      <c r="T13" s="71">
        <v>884</v>
      </c>
      <c r="U13" s="71"/>
      <c r="V13" s="71">
        <v>1516</v>
      </c>
      <c r="W13" s="71">
        <v>779</v>
      </c>
      <c r="X13" s="71">
        <v>737</v>
      </c>
      <c r="Y13" s="189"/>
      <c r="Z13" s="71">
        <v>0</v>
      </c>
      <c r="AA13" s="71">
        <v>0</v>
      </c>
      <c r="AB13" s="71">
        <v>0</v>
      </c>
      <c r="AC13" s="6"/>
    </row>
    <row r="14" spans="1:29" x14ac:dyDescent="0.25">
      <c r="A14" s="27" t="s">
        <v>284</v>
      </c>
      <c r="B14" s="71">
        <v>2979</v>
      </c>
      <c r="C14" s="71">
        <v>1576</v>
      </c>
      <c r="D14" s="71">
        <v>1403</v>
      </c>
      <c r="E14" s="71"/>
      <c r="F14" s="71">
        <v>780</v>
      </c>
      <c r="G14" s="71">
        <v>423</v>
      </c>
      <c r="H14" s="71">
        <v>357</v>
      </c>
      <c r="I14" s="71"/>
      <c r="J14" s="71">
        <v>673</v>
      </c>
      <c r="K14" s="71">
        <v>338</v>
      </c>
      <c r="L14" s="71">
        <v>335</v>
      </c>
      <c r="M14" s="71"/>
      <c r="N14" s="71">
        <v>556</v>
      </c>
      <c r="O14" s="71">
        <v>289</v>
      </c>
      <c r="P14" s="71">
        <v>267</v>
      </c>
      <c r="Q14" s="71"/>
      <c r="R14" s="71">
        <v>506</v>
      </c>
      <c r="S14" s="71">
        <v>280</v>
      </c>
      <c r="T14" s="71">
        <v>226</v>
      </c>
      <c r="U14" s="71"/>
      <c r="V14" s="71">
        <v>451</v>
      </c>
      <c r="W14" s="71">
        <v>237</v>
      </c>
      <c r="X14" s="71">
        <v>214</v>
      </c>
      <c r="Y14" s="189"/>
      <c r="Z14" s="71">
        <v>13</v>
      </c>
      <c r="AA14" s="71">
        <v>9</v>
      </c>
      <c r="AB14" s="71">
        <v>4</v>
      </c>
      <c r="AC14" s="8"/>
    </row>
    <row r="15" spans="1:29" x14ac:dyDescent="0.25">
      <c r="A15" s="27" t="s">
        <v>285</v>
      </c>
      <c r="B15" s="71">
        <v>7427</v>
      </c>
      <c r="C15" s="71">
        <v>3718</v>
      </c>
      <c r="D15" s="71">
        <v>3709</v>
      </c>
      <c r="E15" s="71"/>
      <c r="F15" s="71">
        <v>1837</v>
      </c>
      <c r="G15" s="71">
        <v>962</v>
      </c>
      <c r="H15" s="71">
        <v>875</v>
      </c>
      <c r="I15" s="71"/>
      <c r="J15" s="71">
        <v>1623</v>
      </c>
      <c r="K15" s="71">
        <v>810</v>
      </c>
      <c r="L15" s="71">
        <v>813</v>
      </c>
      <c r="M15" s="71"/>
      <c r="N15" s="71">
        <v>1341</v>
      </c>
      <c r="O15" s="71">
        <v>644</v>
      </c>
      <c r="P15" s="71">
        <v>697</v>
      </c>
      <c r="Q15" s="71"/>
      <c r="R15" s="71">
        <v>1420</v>
      </c>
      <c r="S15" s="71">
        <v>724</v>
      </c>
      <c r="T15" s="71">
        <v>696</v>
      </c>
      <c r="U15" s="71"/>
      <c r="V15" s="71">
        <v>1179</v>
      </c>
      <c r="W15" s="71">
        <v>569</v>
      </c>
      <c r="X15" s="71">
        <v>610</v>
      </c>
      <c r="Y15" s="189"/>
      <c r="Z15" s="71">
        <v>27</v>
      </c>
      <c r="AA15" s="71">
        <v>9</v>
      </c>
      <c r="AB15" s="71">
        <v>18</v>
      </c>
      <c r="AC15" s="8"/>
    </row>
    <row r="16" spans="1:29" x14ac:dyDescent="0.25">
      <c r="A16" s="27" t="s">
        <v>286</v>
      </c>
      <c r="B16" s="71">
        <v>1502</v>
      </c>
      <c r="C16" s="71">
        <v>755</v>
      </c>
      <c r="D16" s="71">
        <v>747</v>
      </c>
      <c r="E16" s="71"/>
      <c r="F16" s="71">
        <v>355</v>
      </c>
      <c r="G16" s="71">
        <v>186</v>
      </c>
      <c r="H16" s="71">
        <v>169</v>
      </c>
      <c r="I16" s="71"/>
      <c r="J16" s="71">
        <v>310</v>
      </c>
      <c r="K16" s="71">
        <v>147</v>
      </c>
      <c r="L16" s="71">
        <v>163</v>
      </c>
      <c r="M16" s="71"/>
      <c r="N16" s="71">
        <v>261</v>
      </c>
      <c r="O16" s="71">
        <v>126</v>
      </c>
      <c r="P16" s="71">
        <v>135</v>
      </c>
      <c r="Q16" s="71"/>
      <c r="R16" s="71">
        <v>309</v>
      </c>
      <c r="S16" s="71">
        <v>171</v>
      </c>
      <c r="T16" s="71">
        <v>138</v>
      </c>
      <c r="U16" s="71"/>
      <c r="V16" s="71">
        <v>245</v>
      </c>
      <c r="W16" s="71">
        <v>111</v>
      </c>
      <c r="X16" s="71">
        <v>134</v>
      </c>
      <c r="Y16" s="189"/>
      <c r="Z16" s="71">
        <v>22</v>
      </c>
      <c r="AA16" s="71">
        <v>14</v>
      </c>
      <c r="AB16" s="71">
        <v>8</v>
      </c>
      <c r="AC16" s="8"/>
    </row>
    <row r="17" spans="1:29" x14ac:dyDescent="0.25">
      <c r="A17" s="27" t="s">
        <v>287</v>
      </c>
      <c r="B17" s="71">
        <v>20090</v>
      </c>
      <c r="C17" s="71">
        <v>10043</v>
      </c>
      <c r="D17" s="71">
        <v>10047</v>
      </c>
      <c r="E17" s="71"/>
      <c r="F17" s="71">
        <v>5443</v>
      </c>
      <c r="G17" s="71">
        <v>2728</v>
      </c>
      <c r="H17" s="71">
        <v>2715</v>
      </c>
      <c r="I17" s="71"/>
      <c r="J17" s="71">
        <v>4146</v>
      </c>
      <c r="K17" s="71">
        <v>2093</v>
      </c>
      <c r="L17" s="71">
        <v>2053</v>
      </c>
      <c r="M17" s="71"/>
      <c r="N17" s="71">
        <v>3819</v>
      </c>
      <c r="O17" s="71">
        <v>1945</v>
      </c>
      <c r="P17" s="71">
        <v>1874</v>
      </c>
      <c r="Q17" s="71"/>
      <c r="R17" s="71">
        <v>3586</v>
      </c>
      <c r="S17" s="71">
        <v>1788</v>
      </c>
      <c r="T17" s="71">
        <v>1798</v>
      </c>
      <c r="U17" s="71"/>
      <c r="V17" s="71">
        <v>3003</v>
      </c>
      <c r="W17" s="71">
        <v>1453</v>
      </c>
      <c r="X17" s="71">
        <v>1550</v>
      </c>
      <c r="Y17" s="189"/>
      <c r="Z17" s="71">
        <v>93</v>
      </c>
      <c r="AA17" s="71">
        <v>36</v>
      </c>
      <c r="AB17" s="71">
        <v>57</v>
      </c>
    </row>
    <row r="18" spans="1:29" x14ac:dyDescent="0.25">
      <c r="A18" s="27" t="s">
        <v>288</v>
      </c>
      <c r="B18" s="71">
        <v>9663</v>
      </c>
      <c r="C18" s="71">
        <v>4768</v>
      </c>
      <c r="D18" s="71">
        <v>4895</v>
      </c>
      <c r="E18" s="71"/>
      <c r="F18" s="71">
        <v>2347</v>
      </c>
      <c r="G18" s="71">
        <v>1166</v>
      </c>
      <c r="H18" s="71">
        <v>1181</v>
      </c>
      <c r="I18" s="71"/>
      <c r="J18" s="71">
        <v>2055</v>
      </c>
      <c r="K18" s="71">
        <v>969</v>
      </c>
      <c r="L18" s="71">
        <v>1086</v>
      </c>
      <c r="M18" s="71"/>
      <c r="N18" s="71">
        <v>1756</v>
      </c>
      <c r="O18" s="71">
        <v>886</v>
      </c>
      <c r="P18" s="71">
        <v>870</v>
      </c>
      <c r="Q18" s="71"/>
      <c r="R18" s="71">
        <v>1770</v>
      </c>
      <c r="S18" s="71">
        <v>904</v>
      </c>
      <c r="T18" s="71">
        <v>866</v>
      </c>
      <c r="U18" s="71"/>
      <c r="V18" s="71">
        <v>1687</v>
      </c>
      <c r="W18" s="71">
        <v>816</v>
      </c>
      <c r="X18" s="71">
        <v>871</v>
      </c>
      <c r="Y18" s="189"/>
      <c r="Z18" s="71">
        <v>48</v>
      </c>
      <c r="AA18" s="71">
        <v>27</v>
      </c>
      <c r="AB18" s="71">
        <v>21</v>
      </c>
      <c r="AC18" s="6"/>
    </row>
    <row r="19" spans="1:29" x14ac:dyDescent="0.25">
      <c r="A19" s="27" t="s">
        <v>289</v>
      </c>
      <c r="B19" s="71">
        <v>10704</v>
      </c>
      <c r="C19" s="71">
        <v>5350</v>
      </c>
      <c r="D19" s="71">
        <v>5354</v>
      </c>
      <c r="E19" s="71"/>
      <c r="F19" s="71">
        <v>2768</v>
      </c>
      <c r="G19" s="71">
        <v>1451</v>
      </c>
      <c r="H19" s="71">
        <v>1317</v>
      </c>
      <c r="I19" s="71"/>
      <c r="J19" s="71">
        <v>2439</v>
      </c>
      <c r="K19" s="71">
        <v>1220</v>
      </c>
      <c r="L19" s="71">
        <v>1219</v>
      </c>
      <c r="M19" s="71"/>
      <c r="N19" s="71">
        <v>1926</v>
      </c>
      <c r="O19" s="71">
        <v>996</v>
      </c>
      <c r="P19" s="71">
        <v>930</v>
      </c>
      <c r="Q19" s="71"/>
      <c r="R19" s="71">
        <v>1905</v>
      </c>
      <c r="S19" s="71">
        <v>915</v>
      </c>
      <c r="T19" s="71">
        <v>990</v>
      </c>
      <c r="U19" s="71"/>
      <c r="V19" s="71">
        <v>1645</v>
      </c>
      <c r="W19" s="71">
        <v>760</v>
      </c>
      <c r="X19" s="71">
        <v>885</v>
      </c>
      <c r="Y19" s="189"/>
      <c r="Z19" s="71">
        <v>21</v>
      </c>
      <c r="AA19" s="71">
        <v>8</v>
      </c>
      <c r="AB19" s="71">
        <v>13</v>
      </c>
      <c r="AC19" s="8"/>
    </row>
    <row r="20" spans="1:29" x14ac:dyDescent="0.25">
      <c r="A20" s="27" t="s">
        <v>290</v>
      </c>
      <c r="B20" s="71">
        <v>4114</v>
      </c>
      <c r="C20" s="71">
        <v>2024</v>
      </c>
      <c r="D20" s="71">
        <v>2090</v>
      </c>
      <c r="E20" s="71"/>
      <c r="F20" s="71">
        <v>1116</v>
      </c>
      <c r="G20" s="71">
        <v>587</v>
      </c>
      <c r="H20" s="71">
        <v>529</v>
      </c>
      <c r="I20" s="71"/>
      <c r="J20" s="71">
        <v>974</v>
      </c>
      <c r="K20" s="71">
        <v>483</v>
      </c>
      <c r="L20" s="71">
        <v>491</v>
      </c>
      <c r="M20" s="71"/>
      <c r="N20" s="71">
        <v>716</v>
      </c>
      <c r="O20" s="71">
        <v>353</v>
      </c>
      <c r="P20" s="71">
        <v>363</v>
      </c>
      <c r="Q20" s="71"/>
      <c r="R20" s="71">
        <v>743</v>
      </c>
      <c r="S20" s="71">
        <v>359</v>
      </c>
      <c r="T20" s="71">
        <v>384</v>
      </c>
      <c r="U20" s="71"/>
      <c r="V20" s="71">
        <v>565</v>
      </c>
      <c r="W20" s="71">
        <v>242</v>
      </c>
      <c r="X20" s="71">
        <v>323</v>
      </c>
      <c r="Y20" s="189"/>
      <c r="Z20" s="71">
        <v>0</v>
      </c>
      <c r="AA20" s="71">
        <v>0</v>
      </c>
      <c r="AB20" s="71">
        <v>0</v>
      </c>
      <c r="AC20" s="8"/>
    </row>
    <row r="21" spans="1:29" x14ac:dyDescent="0.25">
      <c r="A21" s="27" t="s">
        <v>291</v>
      </c>
      <c r="B21" s="71">
        <v>17071</v>
      </c>
      <c r="C21" s="71">
        <v>8651</v>
      </c>
      <c r="D21" s="71">
        <v>8420</v>
      </c>
      <c r="E21" s="71"/>
      <c r="F21" s="71">
        <v>4894</v>
      </c>
      <c r="G21" s="71">
        <v>2538</v>
      </c>
      <c r="H21" s="71">
        <v>2356</v>
      </c>
      <c r="I21" s="71"/>
      <c r="J21" s="71">
        <v>3671</v>
      </c>
      <c r="K21" s="71">
        <v>1873</v>
      </c>
      <c r="L21" s="71">
        <v>1798</v>
      </c>
      <c r="M21" s="71"/>
      <c r="N21" s="71">
        <v>3210</v>
      </c>
      <c r="O21" s="71">
        <v>1616</v>
      </c>
      <c r="P21" s="71">
        <v>1594</v>
      </c>
      <c r="Q21" s="71"/>
      <c r="R21" s="71">
        <v>2964</v>
      </c>
      <c r="S21" s="71">
        <v>1512</v>
      </c>
      <c r="T21" s="71">
        <v>1452</v>
      </c>
      <c r="U21" s="71"/>
      <c r="V21" s="71">
        <v>2320</v>
      </c>
      <c r="W21" s="71">
        <v>1106</v>
      </c>
      <c r="X21" s="71">
        <v>1214</v>
      </c>
      <c r="Y21" s="189"/>
      <c r="Z21" s="71">
        <v>12</v>
      </c>
      <c r="AA21" s="71">
        <v>6</v>
      </c>
      <c r="AB21" s="71">
        <v>6</v>
      </c>
      <c r="AC21" s="8"/>
    </row>
    <row r="22" spans="1:29" x14ac:dyDescent="0.25">
      <c r="A22" s="27" t="s">
        <v>292</v>
      </c>
      <c r="B22" s="71">
        <v>5883</v>
      </c>
      <c r="C22" s="71">
        <v>2948</v>
      </c>
      <c r="D22" s="71">
        <v>2935</v>
      </c>
      <c r="E22" s="71"/>
      <c r="F22" s="71">
        <v>1521</v>
      </c>
      <c r="G22" s="71">
        <v>760</v>
      </c>
      <c r="H22" s="71">
        <v>761</v>
      </c>
      <c r="I22" s="71"/>
      <c r="J22" s="71">
        <v>1286</v>
      </c>
      <c r="K22" s="71">
        <v>637</v>
      </c>
      <c r="L22" s="71">
        <v>649</v>
      </c>
      <c r="M22" s="71"/>
      <c r="N22" s="71">
        <v>1054</v>
      </c>
      <c r="O22" s="71">
        <v>560</v>
      </c>
      <c r="P22" s="71">
        <v>494</v>
      </c>
      <c r="Q22" s="71"/>
      <c r="R22" s="71">
        <v>1065</v>
      </c>
      <c r="S22" s="71">
        <v>546</v>
      </c>
      <c r="T22" s="71">
        <v>519</v>
      </c>
      <c r="U22" s="71"/>
      <c r="V22" s="71">
        <v>933</v>
      </c>
      <c r="W22" s="71">
        <v>437</v>
      </c>
      <c r="X22" s="71">
        <v>496</v>
      </c>
      <c r="Y22" s="189"/>
      <c r="Z22" s="71">
        <v>24</v>
      </c>
      <c r="AA22" s="71">
        <v>8</v>
      </c>
      <c r="AB22" s="71">
        <v>16</v>
      </c>
    </row>
    <row r="23" spans="1:29" x14ac:dyDescent="0.25">
      <c r="A23" s="27" t="s">
        <v>293</v>
      </c>
      <c r="B23" s="71">
        <v>14852</v>
      </c>
      <c r="C23" s="71">
        <v>7371</v>
      </c>
      <c r="D23" s="71">
        <v>7481</v>
      </c>
      <c r="E23" s="71"/>
      <c r="F23" s="71">
        <v>4063</v>
      </c>
      <c r="G23" s="71">
        <v>2058</v>
      </c>
      <c r="H23" s="71">
        <v>2005</v>
      </c>
      <c r="I23" s="71"/>
      <c r="J23" s="71">
        <v>3203</v>
      </c>
      <c r="K23" s="71">
        <v>1608</v>
      </c>
      <c r="L23" s="71">
        <v>1595</v>
      </c>
      <c r="M23" s="71"/>
      <c r="N23" s="71">
        <v>3170</v>
      </c>
      <c r="O23" s="71">
        <v>1560</v>
      </c>
      <c r="P23" s="71">
        <v>1610</v>
      </c>
      <c r="Q23" s="71"/>
      <c r="R23" s="71">
        <v>2375</v>
      </c>
      <c r="S23" s="71">
        <v>1189</v>
      </c>
      <c r="T23" s="71">
        <v>1186</v>
      </c>
      <c r="U23" s="71"/>
      <c r="V23" s="71">
        <v>2011</v>
      </c>
      <c r="W23" s="71">
        <v>944</v>
      </c>
      <c r="X23" s="71">
        <v>1067</v>
      </c>
      <c r="Y23" s="189"/>
      <c r="Z23" s="71">
        <v>30</v>
      </c>
      <c r="AA23" s="71">
        <v>12</v>
      </c>
      <c r="AB23" s="71">
        <v>18</v>
      </c>
      <c r="AC23" s="8"/>
    </row>
    <row r="24" spans="1:29" x14ac:dyDescent="0.25">
      <c r="A24" s="27" t="s">
        <v>294</v>
      </c>
      <c r="B24" s="71">
        <v>4177</v>
      </c>
      <c r="C24" s="71">
        <v>2087</v>
      </c>
      <c r="D24" s="71">
        <v>2090</v>
      </c>
      <c r="E24" s="71"/>
      <c r="F24" s="71">
        <v>1103</v>
      </c>
      <c r="G24" s="71">
        <v>595</v>
      </c>
      <c r="H24" s="71">
        <v>508</v>
      </c>
      <c r="I24" s="71"/>
      <c r="J24" s="71">
        <v>973</v>
      </c>
      <c r="K24" s="71">
        <v>474</v>
      </c>
      <c r="L24" s="71">
        <v>499</v>
      </c>
      <c r="M24" s="71"/>
      <c r="N24" s="71">
        <v>769</v>
      </c>
      <c r="O24" s="71">
        <v>373</v>
      </c>
      <c r="P24" s="71">
        <v>396</v>
      </c>
      <c r="Q24" s="71"/>
      <c r="R24" s="71">
        <v>787</v>
      </c>
      <c r="S24" s="71">
        <v>401</v>
      </c>
      <c r="T24" s="71">
        <v>386</v>
      </c>
      <c r="U24" s="71"/>
      <c r="V24" s="71">
        <v>545</v>
      </c>
      <c r="W24" s="71">
        <v>244</v>
      </c>
      <c r="X24" s="71">
        <v>301</v>
      </c>
      <c r="Y24" s="189"/>
      <c r="Z24" s="71">
        <v>0</v>
      </c>
      <c r="AA24" s="71">
        <v>0</v>
      </c>
      <c r="AB24" s="71">
        <v>0</v>
      </c>
    </row>
    <row r="25" spans="1:29" x14ac:dyDescent="0.25">
      <c r="A25" s="27" t="s">
        <v>295</v>
      </c>
      <c r="B25" s="71">
        <v>6770</v>
      </c>
      <c r="C25" s="71">
        <v>3337</v>
      </c>
      <c r="D25" s="71">
        <v>3433</v>
      </c>
      <c r="E25" s="71"/>
      <c r="F25" s="71">
        <v>1899</v>
      </c>
      <c r="G25" s="71">
        <v>985</v>
      </c>
      <c r="H25" s="71">
        <v>914</v>
      </c>
      <c r="I25" s="71"/>
      <c r="J25" s="71">
        <v>1463</v>
      </c>
      <c r="K25" s="71">
        <v>733</v>
      </c>
      <c r="L25" s="71">
        <v>730</v>
      </c>
      <c r="M25" s="71"/>
      <c r="N25" s="71">
        <v>1118</v>
      </c>
      <c r="O25" s="71">
        <v>546</v>
      </c>
      <c r="P25" s="71">
        <v>572</v>
      </c>
      <c r="Q25" s="71"/>
      <c r="R25" s="71">
        <v>1125</v>
      </c>
      <c r="S25" s="71">
        <v>553</v>
      </c>
      <c r="T25" s="71">
        <v>572</v>
      </c>
      <c r="U25" s="71"/>
      <c r="V25" s="71">
        <v>1095</v>
      </c>
      <c r="W25" s="71">
        <v>492</v>
      </c>
      <c r="X25" s="71">
        <v>603</v>
      </c>
      <c r="Y25" s="189"/>
      <c r="Z25" s="71">
        <v>70</v>
      </c>
      <c r="AA25" s="71">
        <v>28</v>
      </c>
      <c r="AB25" s="71">
        <v>42</v>
      </c>
    </row>
    <row r="26" spans="1:29" x14ac:dyDescent="0.25">
      <c r="A26" s="27" t="s">
        <v>296</v>
      </c>
      <c r="B26" s="71">
        <v>2709</v>
      </c>
      <c r="C26" s="71">
        <v>1315</v>
      </c>
      <c r="D26" s="71">
        <v>1394</v>
      </c>
      <c r="E26" s="71"/>
      <c r="F26" s="71">
        <v>626</v>
      </c>
      <c r="G26" s="71">
        <v>314</v>
      </c>
      <c r="H26" s="71">
        <v>312</v>
      </c>
      <c r="I26" s="71"/>
      <c r="J26" s="71">
        <v>601</v>
      </c>
      <c r="K26" s="71">
        <v>297</v>
      </c>
      <c r="L26" s="71">
        <v>304</v>
      </c>
      <c r="M26" s="71"/>
      <c r="N26" s="71">
        <v>457</v>
      </c>
      <c r="O26" s="71">
        <v>205</v>
      </c>
      <c r="P26" s="71">
        <v>252</v>
      </c>
      <c r="Q26" s="71"/>
      <c r="R26" s="71">
        <v>532</v>
      </c>
      <c r="S26" s="71">
        <v>269</v>
      </c>
      <c r="T26" s="71">
        <v>263</v>
      </c>
      <c r="U26" s="71"/>
      <c r="V26" s="71">
        <v>493</v>
      </c>
      <c r="W26" s="71">
        <v>230</v>
      </c>
      <c r="X26" s="71">
        <v>263</v>
      </c>
      <c r="Y26" s="189"/>
      <c r="Z26" s="71">
        <v>0</v>
      </c>
      <c r="AA26" s="71">
        <v>0</v>
      </c>
      <c r="AB26" s="71">
        <v>0</v>
      </c>
    </row>
    <row r="27" spans="1:29" x14ac:dyDescent="0.25">
      <c r="A27" s="27" t="s">
        <v>297</v>
      </c>
      <c r="B27" s="71">
        <v>3930</v>
      </c>
      <c r="C27" s="71">
        <v>1905</v>
      </c>
      <c r="D27" s="71">
        <v>2025</v>
      </c>
      <c r="E27" s="71"/>
      <c r="F27" s="71">
        <v>915</v>
      </c>
      <c r="G27" s="71">
        <v>460</v>
      </c>
      <c r="H27" s="71">
        <v>455</v>
      </c>
      <c r="I27" s="71"/>
      <c r="J27" s="71">
        <v>816</v>
      </c>
      <c r="K27" s="71">
        <v>388</v>
      </c>
      <c r="L27" s="71">
        <v>428</v>
      </c>
      <c r="M27" s="71"/>
      <c r="N27" s="71">
        <v>685</v>
      </c>
      <c r="O27" s="71">
        <v>331</v>
      </c>
      <c r="P27" s="71">
        <v>354</v>
      </c>
      <c r="Q27" s="71"/>
      <c r="R27" s="71">
        <v>742</v>
      </c>
      <c r="S27" s="71">
        <v>375</v>
      </c>
      <c r="T27" s="71">
        <v>367</v>
      </c>
      <c r="U27" s="71"/>
      <c r="V27" s="71">
        <v>767</v>
      </c>
      <c r="W27" s="71">
        <v>349</v>
      </c>
      <c r="X27" s="71">
        <v>418</v>
      </c>
      <c r="Y27" s="189"/>
      <c r="Z27" s="71">
        <v>5</v>
      </c>
      <c r="AA27" s="71">
        <v>2</v>
      </c>
      <c r="AB27" s="71">
        <v>3</v>
      </c>
    </row>
    <row r="28" spans="1:29" x14ac:dyDescent="0.25">
      <c r="A28" s="27" t="s">
        <v>298</v>
      </c>
      <c r="B28" s="71">
        <v>3157</v>
      </c>
      <c r="C28" s="71">
        <v>1543</v>
      </c>
      <c r="D28" s="71">
        <v>1614</v>
      </c>
      <c r="E28" s="71"/>
      <c r="F28" s="71">
        <v>948</v>
      </c>
      <c r="G28" s="71">
        <v>470</v>
      </c>
      <c r="H28" s="71">
        <v>478</v>
      </c>
      <c r="I28" s="71"/>
      <c r="J28" s="71">
        <v>654</v>
      </c>
      <c r="K28" s="71">
        <v>320</v>
      </c>
      <c r="L28" s="71">
        <v>334</v>
      </c>
      <c r="M28" s="71"/>
      <c r="N28" s="71">
        <v>514</v>
      </c>
      <c r="O28" s="71">
        <v>262</v>
      </c>
      <c r="P28" s="71">
        <v>252</v>
      </c>
      <c r="Q28" s="71"/>
      <c r="R28" s="71">
        <v>566</v>
      </c>
      <c r="S28" s="71">
        <v>271</v>
      </c>
      <c r="T28" s="71">
        <v>295</v>
      </c>
      <c r="U28" s="71"/>
      <c r="V28" s="71">
        <v>475</v>
      </c>
      <c r="W28" s="71">
        <v>220</v>
      </c>
      <c r="X28" s="71">
        <v>255</v>
      </c>
      <c r="Y28" s="189"/>
      <c r="Z28" s="71">
        <v>0</v>
      </c>
      <c r="AA28" s="71">
        <v>0</v>
      </c>
      <c r="AB28" s="71">
        <v>0</v>
      </c>
    </row>
    <row r="29" spans="1:29" x14ac:dyDescent="0.25">
      <c r="A29" s="27" t="s">
        <v>299</v>
      </c>
      <c r="B29" s="71">
        <v>7462</v>
      </c>
      <c r="C29" s="71">
        <v>3705</v>
      </c>
      <c r="D29" s="71">
        <v>3757</v>
      </c>
      <c r="E29" s="71"/>
      <c r="F29" s="71">
        <v>1925</v>
      </c>
      <c r="G29" s="71">
        <v>996</v>
      </c>
      <c r="H29" s="71">
        <v>929</v>
      </c>
      <c r="I29" s="71"/>
      <c r="J29" s="71">
        <v>1609</v>
      </c>
      <c r="K29" s="71">
        <v>804</v>
      </c>
      <c r="L29" s="71">
        <v>805</v>
      </c>
      <c r="M29" s="71"/>
      <c r="N29" s="71">
        <v>1325</v>
      </c>
      <c r="O29" s="71">
        <v>651</v>
      </c>
      <c r="P29" s="71">
        <v>674</v>
      </c>
      <c r="Q29" s="71"/>
      <c r="R29" s="71">
        <v>1333</v>
      </c>
      <c r="S29" s="71">
        <v>648</v>
      </c>
      <c r="T29" s="71">
        <v>685</v>
      </c>
      <c r="U29" s="71"/>
      <c r="V29" s="71">
        <v>1261</v>
      </c>
      <c r="W29" s="71">
        <v>603</v>
      </c>
      <c r="X29" s="71">
        <v>658</v>
      </c>
      <c r="Y29" s="189"/>
      <c r="Z29" s="71">
        <v>9</v>
      </c>
      <c r="AA29" s="71">
        <v>3</v>
      </c>
      <c r="AB29" s="71">
        <v>6</v>
      </c>
    </row>
    <row r="30" spans="1:29" x14ac:dyDescent="0.25">
      <c r="A30" s="27" t="s">
        <v>300</v>
      </c>
      <c r="B30" s="71">
        <v>5289</v>
      </c>
      <c r="C30" s="71">
        <v>2651</v>
      </c>
      <c r="D30" s="71">
        <v>2638</v>
      </c>
      <c r="E30" s="71"/>
      <c r="F30" s="71">
        <v>1301</v>
      </c>
      <c r="G30" s="71">
        <v>680</v>
      </c>
      <c r="H30" s="71">
        <v>621</v>
      </c>
      <c r="I30" s="71"/>
      <c r="J30" s="71">
        <v>1201</v>
      </c>
      <c r="K30" s="71">
        <v>601</v>
      </c>
      <c r="L30" s="71">
        <v>600</v>
      </c>
      <c r="M30" s="71"/>
      <c r="N30" s="71">
        <v>926</v>
      </c>
      <c r="O30" s="71">
        <v>473</v>
      </c>
      <c r="P30" s="71">
        <v>453</v>
      </c>
      <c r="Q30" s="71"/>
      <c r="R30" s="71">
        <v>993</v>
      </c>
      <c r="S30" s="71">
        <v>487</v>
      </c>
      <c r="T30" s="71">
        <v>506</v>
      </c>
      <c r="U30" s="71"/>
      <c r="V30" s="71">
        <v>868</v>
      </c>
      <c r="W30" s="71">
        <v>410</v>
      </c>
      <c r="X30" s="71">
        <v>458</v>
      </c>
      <c r="Y30" s="189"/>
      <c r="Z30" s="71">
        <v>0</v>
      </c>
      <c r="AA30" s="71">
        <v>0</v>
      </c>
      <c r="AB30" s="71">
        <v>0</v>
      </c>
    </row>
    <row r="31" spans="1:29" x14ac:dyDescent="0.25">
      <c r="A31" s="27" t="s">
        <v>301</v>
      </c>
      <c r="B31" s="71">
        <v>1190</v>
      </c>
      <c r="C31" s="71">
        <v>601</v>
      </c>
      <c r="D31" s="71">
        <v>589</v>
      </c>
      <c r="E31" s="71"/>
      <c r="F31" s="71">
        <v>253</v>
      </c>
      <c r="G31" s="71">
        <v>129</v>
      </c>
      <c r="H31" s="71">
        <v>124</v>
      </c>
      <c r="I31" s="71"/>
      <c r="J31" s="71">
        <v>234</v>
      </c>
      <c r="K31" s="71">
        <v>119</v>
      </c>
      <c r="L31" s="71">
        <v>115</v>
      </c>
      <c r="M31" s="71"/>
      <c r="N31" s="71">
        <v>217</v>
      </c>
      <c r="O31" s="71">
        <v>105</v>
      </c>
      <c r="P31" s="71">
        <v>112</v>
      </c>
      <c r="Q31" s="71"/>
      <c r="R31" s="71">
        <v>267</v>
      </c>
      <c r="S31" s="71">
        <v>137</v>
      </c>
      <c r="T31" s="71">
        <v>130</v>
      </c>
      <c r="U31" s="71"/>
      <c r="V31" s="71">
        <v>219</v>
      </c>
      <c r="W31" s="71">
        <v>111</v>
      </c>
      <c r="X31" s="71">
        <v>108</v>
      </c>
      <c r="Y31" s="189"/>
      <c r="Z31" s="71">
        <v>0</v>
      </c>
      <c r="AA31" s="71">
        <v>0</v>
      </c>
      <c r="AB31" s="71">
        <v>0</v>
      </c>
    </row>
    <row r="32" spans="1:29" x14ac:dyDescent="0.25">
      <c r="A32" s="27" t="s">
        <v>302</v>
      </c>
      <c r="B32" s="71">
        <v>4542</v>
      </c>
      <c r="C32" s="71">
        <v>2306</v>
      </c>
      <c r="D32" s="71">
        <v>2236</v>
      </c>
      <c r="E32" s="71"/>
      <c r="F32" s="71">
        <v>1152</v>
      </c>
      <c r="G32" s="71">
        <v>587</v>
      </c>
      <c r="H32" s="71">
        <v>565</v>
      </c>
      <c r="I32" s="71"/>
      <c r="J32" s="71">
        <v>1192</v>
      </c>
      <c r="K32" s="71">
        <v>617</v>
      </c>
      <c r="L32" s="71">
        <v>575</v>
      </c>
      <c r="M32" s="71"/>
      <c r="N32" s="71">
        <v>802</v>
      </c>
      <c r="O32" s="71">
        <v>428</v>
      </c>
      <c r="P32" s="71">
        <v>374</v>
      </c>
      <c r="Q32" s="71"/>
      <c r="R32" s="71">
        <v>747</v>
      </c>
      <c r="S32" s="71">
        <v>368</v>
      </c>
      <c r="T32" s="71">
        <v>379</v>
      </c>
      <c r="U32" s="71"/>
      <c r="V32" s="71">
        <v>637</v>
      </c>
      <c r="W32" s="71">
        <v>302</v>
      </c>
      <c r="X32" s="71">
        <v>335</v>
      </c>
      <c r="Y32" s="189"/>
      <c r="Z32" s="71">
        <v>12</v>
      </c>
      <c r="AA32" s="71">
        <v>4</v>
      </c>
      <c r="AB32" s="71">
        <v>8</v>
      </c>
    </row>
    <row r="33" spans="1:28" x14ac:dyDescent="0.25">
      <c r="A33" s="27" t="s">
        <v>303</v>
      </c>
      <c r="B33" s="71">
        <v>749</v>
      </c>
      <c r="C33" s="71">
        <v>379</v>
      </c>
      <c r="D33" s="71">
        <v>370</v>
      </c>
      <c r="E33" s="71"/>
      <c r="F33" s="71">
        <v>185</v>
      </c>
      <c r="G33" s="71">
        <v>94</v>
      </c>
      <c r="H33" s="71">
        <v>91</v>
      </c>
      <c r="I33" s="71"/>
      <c r="J33" s="71">
        <v>159</v>
      </c>
      <c r="K33" s="71">
        <v>81</v>
      </c>
      <c r="L33" s="71">
        <v>78</v>
      </c>
      <c r="M33" s="71"/>
      <c r="N33" s="71">
        <v>121</v>
      </c>
      <c r="O33" s="71">
        <v>61</v>
      </c>
      <c r="P33" s="71">
        <v>60</v>
      </c>
      <c r="Q33" s="71"/>
      <c r="R33" s="71">
        <v>157</v>
      </c>
      <c r="S33" s="71">
        <v>82</v>
      </c>
      <c r="T33" s="71">
        <v>75</v>
      </c>
      <c r="U33" s="71"/>
      <c r="V33" s="71">
        <v>127</v>
      </c>
      <c r="W33" s="71">
        <v>61</v>
      </c>
      <c r="X33" s="71">
        <v>66</v>
      </c>
      <c r="Y33" s="189"/>
      <c r="Z33" s="71">
        <v>0</v>
      </c>
      <c r="AA33" s="71">
        <v>0</v>
      </c>
      <c r="AB33" s="71">
        <v>0</v>
      </c>
    </row>
    <row r="34" spans="1:28" x14ac:dyDescent="0.25">
      <c r="A34" s="27" t="s">
        <v>304</v>
      </c>
      <c r="B34" s="71">
        <v>10682</v>
      </c>
      <c r="C34" s="71">
        <v>5324</v>
      </c>
      <c r="D34" s="71">
        <v>5358</v>
      </c>
      <c r="E34" s="71"/>
      <c r="F34" s="71">
        <v>2919</v>
      </c>
      <c r="G34" s="71">
        <v>1502</v>
      </c>
      <c r="H34" s="71">
        <v>1417</v>
      </c>
      <c r="I34" s="71"/>
      <c r="J34" s="71">
        <v>2483</v>
      </c>
      <c r="K34" s="71">
        <v>1254</v>
      </c>
      <c r="L34" s="71">
        <v>1229</v>
      </c>
      <c r="M34" s="71"/>
      <c r="N34" s="71">
        <v>1893</v>
      </c>
      <c r="O34" s="71">
        <v>943</v>
      </c>
      <c r="P34" s="71">
        <v>950</v>
      </c>
      <c r="Q34" s="71"/>
      <c r="R34" s="71">
        <v>1829</v>
      </c>
      <c r="S34" s="71">
        <v>909</v>
      </c>
      <c r="T34" s="71">
        <v>920</v>
      </c>
      <c r="U34" s="71"/>
      <c r="V34" s="71">
        <v>1540</v>
      </c>
      <c r="W34" s="71">
        <v>710</v>
      </c>
      <c r="X34" s="71">
        <v>830</v>
      </c>
      <c r="Y34" s="189"/>
      <c r="Z34" s="71">
        <v>18</v>
      </c>
      <c r="AA34" s="71">
        <v>6</v>
      </c>
      <c r="AB34" s="71">
        <v>12</v>
      </c>
    </row>
    <row r="35" spans="1:28" x14ac:dyDescent="0.25">
      <c r="A35" s="27" t="s">
        <v>305</v>
      </c>
      <c r="B35" s="72">
        <v>10064</v>
      </c>
      <c r="C35" s="72">
        <v>5097</v>
      </c>
      <c r="D35" s="72">
        <v>4967</v>
      </c>
      <c r="E35" s="72"/>
      <c r="F35" s="72">
        <v>2781</v>
      </c>
      <c r="G35" s="72">
        <v>1447</v>
      </c>
      <c r="H35" s="72">
        <v>1334</v>
      </c>
      <c r="I35" s="72"/>
      <c r="J35" s="72">
        <v>2335</v>
      </c>
      <c r="K35" s="72">
        <v>1211</v>
      </c>
      <c r="L35" s="72">
        <v>1124</v>
      </c>
      <c r="M35" s="72"/>
      <c r="N35" s="72">
        <v>1791</v>
      </c>
      <c r="O35" s="72">
        <v>858</v>
      </c>
      <c r="P35" s="72">
        <v>933</v>
      </c>
      <c r="Q35" s="72"/>
      <c r="R35" s="72">
        <v>1689</v>
      </c>
      <c r="S35" s="72">
        <v>861</v>
      </c>
      <c r="T35" s="72">
        <v>828</v>
      </c>
      <c r="U35" s="72"/>
      <c r="V35" s="72">
        <v>1443</v>
      </c>
      <c r="W35" s="72">
        <v>709</v>
      </c>
      <c r="X35" s="72">
        <v>734</v>
      </c>
      <c r="Y35" s="189"/>
      <c r="Z35" s="72">
        <v>25</v>
      </c>
      <c r="AA35" s="72">
        <v>11</v>
      </c>
      <c r="AB35" s="72">
        <v>14</v>
      </c>
    </row>
    <row r="36" spans="1:28" ht="13.5" thickBot="1" x14ac:dyDescent="0.3">
      <c r="A36" s="27" t="s">
        <v>306</v>
      </c>
      <c r="B36" s="73">
        <v>1802</v>
      </c>
      <c r="C36" s="73">
        <v>926</v>
      </c>
      <c r="D36" s="73">
        <v>876</v>
      </c>
      <c r="E36" s="73"/>
      <c r="F36" s="73">
        <v>563</v>
      </c>
      <c r="G36" s="73">
        <v>289</v>
      </c>
      <c r="H36" s="73">
        <v>274</v>
      </c>
      <c r="I36" s="73"/>
      <c r="J36" s="73">
        <v>418</v>
      </c>
      <c r="K36" s="73">
        <v>217</v>
      </c>
      <c r="L36" s="73">
        <v>201</v>
      </c>
      <c r="M36" s="73"/>
      <c r="N36" s="73">
        <v>362</v>
      </c>
      <c r="O36" s="73">
        <v>192</v>
      </c>
      <c r="P36" s="73">
        <v>170</v>
      </c>
      <c r="Q36" s="73"/>
      <c r="R36" s="73">
        <v>265</v>
      </c>
      <c r="S36" s="73">
        <v>129</v>
      </c>
      <c r="T36" s="73">
        <v>136</v>
      </c>
      <c r="U36" s="73"/>
      <c r="V36" s="73">
        <v>194</v>
      </c>
      <c r="W36" s="73">
        <v>99</v>
      </c>
      <c r="X36" s="73">
        <v>95</v>
      </c>
      <c r="Y36" s="192"/>
      <c r="Z36" s="73">
        <v>0</v>
      </c>
      <c r="AA36" s="73">
        <v>0</v>
      </c>
      <c r="AB36" s="73">
        <v>0</v>
      </c>
    </row>
    <row r="37" spans="1:28" ht="15" customHeight="1" x14ac:dyDescent="0.25">
      <c r="A37" s="332" t="s">
        <v>402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row>
    <row r="38" spans="1:28" ht="15" customHeight="1" x14ac:dyDescent="0.25">
      <c r="A38" s="8" t="s">
        <v>262</v>
      </c>
      <c r="B38" s="8"/>
      <c r="C38" s="8"/>
      <c r="D38" s="8"/>
      <c r="E38" s="8"/>
      <c r="F38" s="8"/>
      <c r="G38" s="8"/>
      <c r="H38" s="8"/>
      <c r="I38" s="8"/>
      <c r="J38" s="8"/>
      <c r="K38" s="8"/>
      <c r="L38" s="8"/>
      <c r="M38" s="8"/>
      <c r="N38" s="8"/>
      <c r="O38" s="8"/>
      <c r="P38" s="8"/>
      <c r="Q38" s="8"/>
      <c r="R38" s="8"/>
      <c r="S38" s="8"/>
      <c r="T38" s="8"/>
      <c r="U38" s="8"/>
      <c r="V38" s="8"/>
      <c r="W38" s="8"/>
      <c r="X38" s="8"/>
      <c r="Y38" s="202"/>
      <c r="Z38" s="8"/>
      <c r="AA38" s="8"/>
      <c r="AB38" s="8"/>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hyperlinks>
    <hyperlink ref="AC2" location="Contenido!A1" display="Contenido" xr:uid="{3E1E8C2E-393E-4A96-B135-CB0028D8F5E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DD941-09C5-4AC7-8FE5-DC50C1B7F3DB}">
  <sheetPr codeName="Hoja6">
    <tabColor rgb="FFAFCAFF"/>
    <pageSetUpPr fitToPage="1"/>
  </sheetPr>
  <dimension ref="A1:R49"/>
  <sheetViews>
    <sheetView showGridLines="0" showOutlineSymbols="0" showWhiteSpace="0" zoomScaleNormal="100" workbookViewId="0">
      <selection activeCell="C35" sqref="C35"/>
    </sheetView>
  </sheetViews>
  <sheetFormatPr baseColWidth="10" defaultColWidth="9.58203125" defaultRowHeight="13" x14ac:dyDescent="0.25"/>
  <cols>
    <col min="1" max="1" width="42.75" style="2" customWidth="1"/>
    <col min="2" max="4" width="8.5" style="2" customWidth="1"/>
    <col min="5" max="17" width="8.5" style="3" customWidth="1"/>
    <col min="18" max="18" width="11" style="60" customWidth="1"/>
    <col min="19" max="16384" width="9.58203125" style="3"/>
  </cols>
  <sheetData>
    <row r="1" spans="1:18" ht="15" customHeight="1" x14ac:dyDescent="0.25">
      <c r="A1" s="413" t="s">
        <v>184</v>
      </c>
      <c r="B1" s="413"/>
      <c r="C1" s="413"/>
      <c r="D1" s="413"/>
      <c r="E1" s="413"/>
      <c r="F1" s="413"/>
      <c r="G1" s="413"/>
      <c r="H1" s="413"/>
      <c r="I1" s="413"/>
      <c r="J1" s="413"/>
      <c r="K1" s="413"/>
      <c r="L1" s="413"/>
      <c r="M1" s="413"/>
      <c r="N1" s="413"/>
      <c r="O1" s="413"/>
      <c r="P1" s="413"/>
      <c r="Q1" s="327"/>
      <c r="R1" s="19"/>
    </row>
    <row r="2" spans="1:18" ht="15" customHeight="1" x14ac:dyDescent="0.25">
      <c r="A2" s="413" t="s">
        <v>185</v>
      </c>
      <c r="B2" s="413"/>
      <c r="C2" s="413"/>
      <c r="D2" s="413"/>
      <c r="E2" s="413"/>
      <c r="F2" s="413"/>
      <c r="G2" s="413"/>
      <c r="H2" s="413"/>
      <c r="I2" s="413"/>
      <c r="J2" s="413"/>
      <c r="K2" s="413"/>
      <c r="L2" s="413"/>
      <c r="M2" s="413"/>
      <c r="N2" s="413"/>
      <c r="O2" s="413"/>
      <c r="P2" s="413"/>
      <c r="Q2" s="327"/>
      <c r="R2" s="91" t="s">
        <v>0</v>
      </c>
    </row>
    <row r="3" spans="1:18" ht="14.5" x14ac:dyDescent="0.25">
      <c r="A3" s="413" t="s">
        <v>186</v>
      </c>
      <c r="B3" s="413"/>
      <c r="C3" s="413"/>
      <c r="D3" s="413"/>
      <c r="E3" s="413"/>
      <c r="F3" s="413"/>
      <c r="G3" s="413"/>
      <c r="H3" s="413"/>
      <c r="I3" s="413"/>
      <c r="J3" s="413"/>
      <c r="K3" s="413"/>
      <c r="L3" s="413"/>
      <c r="M3" s="413"/>
      <c r="N3" s="413"/>
      <c r="O3" s="413"/>
      <c r="P3" s="413"/>
      <c r="Q3" s="327"/>
      <c r="R3" s="19"/>
    </row>
    <row r="4" spans="1:18" ht="14.5" x14ac:dyDescent="0.25">
      <c r="A4" s="413" t="s">
        <v>901</v>
      </c>
      <c r="B4" s="413"/>
      <c r="C4" s="413"/>
      <c r="D4" s="413"/>
      <c r="E4" s="413"/>
      <c r="F4" s="413"/>
      <c r="G4" s="413"/>
      <c r="H4" s="413"/>
      <c r="I4" s="413"/>
      <c r="J4" s="413"/>
      <c r="K4" s="413"/>
      <c r="L4" s="413"/>
      <c r="M4" s="413"/>
      <c r="N4" s="413"/>
      <c r="O4" s="413"/>
      <c r="P4" s="413"/>
      <c r="Q4" s="327"/>
    </row>
    <row r="5" spans="1:18" ht="14.5" x14ac:dyDescent="0.25">
      <c r="A5" s="413" t="s">
        <v>911</v>
      </c>
      <c r="B5" s="413"/>
      <c r="C5" s="413"/>
      <c r="D5" s="413"/>
      <c r="E5" s="413"/>
      <c r="F5" s="413"/>
      <c r="G5" s="413"/>
      <c r="H5" s="413"/>
      <c r="I5" s="413"/>
      <c r="J5" s="413"/>
      <c r="K5" s="413"/>
      <c r="L5" s="413"/>
      <c r="M5" s="413"/>
      <c r="N5" s="413"/>
      <c r="O5" s="413"/>
      <c r="P5" s="413"/>
      <c r="Q5" s="328"/>
      <c r="R5" s="5"/>
    </row>
    <row r="6" spans="1:18" s="2" customFormat="1" ht="24" customHeight="1" x14ac:dyDescent="0.25">
      <c r="A6" s="94" t="s">
        <v>187</v>
      </c>
      <c r="B6" s="95">
        <v>2010</v>
      </c>
      <c r="C6" s="95">
        <v>2011</v>
      </c>
      <c r="D6" s="95">
        <v>2012</v>
      </c>
      <c r="E6" s="95">
        <v>2013</v>
      </c>
      <c r="F6" s="95">
        <v>2014</v>
      </c>
      <c r="G6" s="95">
        <v>2015</v>
      </c>
      <c r="H6" s="95">
        <v>2016</v>
      </c>
      <c r="I6" s="95">
        <v>2017</v>
      </c>
      <c r="J6" s="95">
        <v>2018</v>
      </c>
      <c r="K6" s="95">
        <v>2019</v>
      </c>
      <c r="L6" s="95">
        <v>2020</v>
      </c>
      <c r="M6" s="95">
        <v>2021</v>
      </c>
      <c r="N6" s="95">
        <v>2022</v>
      </c>
      <c r="O6" s="95">
        <v>2023</v>
      </c>
      <c r="P6" s="95">
        <v>2024</v>
      </c>
      <c r="Q6" s="95">
        <v>2025</v>
      </c>
      <c r="R6" s="5"/>
    </row>
    <row r="7" spans="1:18" s="2" customFormat="1" ht="6.75" customHeight="1" x14ac:dyDescent="0.25">
      <c r="A7" s="22"/>
      <c r="B7" s="22"/>
      <c r="C7" s="22"/>
      <c r="D7" s="22"/>
      <c r="E7" s="23"/>
      <c r="F7" s="23"/>
      <c r="G7" s="23"/>
      <c r="H7" s="23"/>
      <c r="I7" s="23"/>
      <c r="J7" s="23"/>
      <c r="K7" s="23"/>
      <c r="L7" s="23"/>
      <c r="M7" s="23"/>
      <c r="N7" s="23"/>
      <c r="O7" s="23"/>
      <c r="P7" s="23"/>
      <c r="Q7" s="23"/>
      <c r="R7" s="60"/>
    </row>
    <row r="8" spans="1:18" s="2" customFormat="1" ht="14.25" customHeight="1" x14ac:dyDescent="0.25">
      <c r="A8" s="24" t="s">
        <v>188</v>
      </c>
      <c r="B8" s="70">
        <f t="shared" ref="B8:Q8" si="0">+B9+B15+B24+B42</f>
        <v>1089584</v>
      </c>
      <c r="C8" s="70">
        <f t="shared" si="0"/>
        <v>1085703</v>
      </c>
      <c r="D8" s="70">
        <f t="shared" si="0"/>
        <v>1078759</v>
      </c>
      <c r="E8" s="70">
        <f t="shared" si="0"/>
        <v>1075629</v>
      </c>
      <c r="F8" s="70">
        <f t="shared" si="0"/>
        <v>1085015</v>
      </c>
      <c r="G8" s="70">
        <f t="shared" si="0"/>
        <v>1080919</v>
      </c>
      <c r="H8" s="70">
        <f t="shared" si="0"/>
        <v>1086772</v>
      </c>
      <c r="I8" s="70">
        <f t="shared" si="0"/>
        <v>1093656</v>
      </c>
      <c r="J8" s="70">
        <f t="shared" si="0"/>
        <v>1144868</v>
      </c>
      <c r="K8" s="70">
        <f t="shared" si="0"/>
        <v>1184112</v>
      </c>
      <c r="L8" s="70">
        <f t="shared" si="0"/>
        <v>1183283</v>
      </c>
      <c r="M8" s="70">
        <f t="shared" si="0"/>
        <v>1189839</v>
      </c>
      <c r="N8" s="70">
        <f t="shared" si="0"/>
        <v>1155201</v>
      </c>
      <c r="O8" s="70">
        <f t="shared" ref="O8" si="1">+O9+O15+O24+O42</f>
        <v>1123964</v>
      </c>
      <c r="P8" s="70">
        <f t="shared" si="0"/>
        <v>1088499</v>
      </c>
      <c r="Q8" s="70">
        <f t="shared" si="0"/>
        <v>1058512</v>
      </c>
      <c r="R8" s="5"/>
    </row>
    <row r="9" spans="1:18" s="2" customFormat="1" ht="14.25" customHeight="1" x14ac:dyDescent="0.25">
      <c r="A9" s="42" t="s">
        <v>21</v>
      </c>
      <c r="B9" s="70">
        <f t="shared" ref="B9:H9" si="2">+B10+B13</f>
        <v>115319</v>
      </c>
      <c r="C9" s="70">
        <f t="shared" si="2"/>
        <v>116489</v>
      </c>
      <c r="D9" s="70">
        <f t="shared" si="2"/>
        <v>116556</v>
      </c>
      <c r="E9" s="70">
        <f t="shared" si="2"/>
        <v>119880</v>
      </c>
      <c r="F9" s="70">
        <f t="shared" si="2"/>
        <v>122667</v>
      </c>
      <c r="G9" s="70">
        <f t="shared" si="2"/>
        <v>120723</v>
      </c>
      <c r="H9" s="70">
        <f t="shared" si="2"/>
        <v>119574</v>
      </c>
      <c r="I9" s="70">
        <f t="shared" ref="I9:P9" si="3">+I10+I13+I11</f>
        <v>123065</v>
      </c>
      <c r="J9" s="70">
        <f t="shared" si="3"/>
        <v>148442</v>
      </c>
      <c r="K9" s="70">
        <f t="shared" si="3"/>
        <v>145753</v>
      </c>
      <c r="L9" s="70">
        <f t="shared" si="3"/>
        <v>147642</v>
      </c>
      <c r="M9" s="70">
        <f t="shared" si="3"/>
        <v>142552</v>
      </c>
      <c r="N9" s="70">
        <f t="shared" si="3"/>
        <v>141243</v>
      </c>
      <c r="O9" s="70">
        <f t="shared" ref="O9" si="4">+O10+O13+O11</f>
        <v>138373</v>
      </c>
      <c r="P9" s="70">
        <f t="shared" si="3"/>
        <v>132176</v>
      </c>
      <c r="Q9" s="70">
        <f t="shared" ref="Q9" si="5">SUM(Q10:Q13)</f>
        <v>122311</v>
      </c>
      <c r="R9" s="5"/>
    </row>
    <row r="10" spans="1:18" ht="14.25" customHeight="1" x14ac:dyDescent="0.25">
      <c r="A10" s="27" t="s">
        <v>189</v>
      </c>
      <c r="B10" s="71">
        <v>112512</v>
      </c>
      <c r="C10" s="71">
        <v>113453</v>
      </c>
      <c r="D10" s="71">
        <v>114131</v>
      </c>
      <c r="E10" s="71">
        <v>117330</v>
      </c>
      <c r="F10" s="71">
        <v>120134</v>
      </c>
      <c r="G10" s="71">
        <v>118183</v>
      </c>
      <c r="H10" s="71">
        <v>116887</v>
      </c>
      <c r="I10" s="71">
        <v>119951</v>
      </c>
      <c r="J10" s="71">
        <v>144093</v>
      </c>
      <c r="K10" s="71">
        <v>140978</v>
      </c>
      <c r="L10" s="71">
        <v>142553</v>
      </c>
      <c r="M10" s="71">
        <v>137275</v>
      </c>
      <c r="N10" s="71">
        <v>135459</v>
      </c>
      <c r="O10" s="71">
        <v>132663</v>
      </c>
      <c r="P10" s="71">
        <f>128728-P11</f>
        <v>126466</v>
      </c>
      <c r="Q10" s="71">
        <v>116050</v>
      </c>
      <c r="R10" s="5"/>
    </row>
    <row r="11" spans="1:18" ht="14.25" customHeight="1" x14ac:dyDescent="0.25">
      <c r="A11" s="27" t="s">
        <v>190</v>
      </c>
      <c r="B11" s="71" t="s">
        <v>191</v>
      </c>
      <c r="C11" s="71" t="s">
        <v>191</v>
      </c>
      <c r="D11" s="71" t="s">
        <v>191</v>
      </c>
      <c r="E11" s="71" t="s">
        <v>191</v>
      </c>
      <c r="F11" s="71" t="s">
        <v>191</v>
      </c>
      <c r="G11" s="71" t="s">
        <v>191</v>
      </c>
      <c r="H11" s="71" t="s">
        <v>191</v>
      </c>
      <c r="I11" s="71">
        <v>568</v>
      </c>
      <c r="J11" s="71">
        <v>1607</v>
      </c>
      <c r="K11" s="71">
        <v>1920</v>
      </c>
      <c r="L11" s="71">
        <v>1898</v>
      </c>
      <c r="M11" s="71">
        <v>1950</v>
      </c>
      <c r="N11" s="71">
        <v>2198</v>
      </c>
      <c r="O11" s="71">
        <v>2128</v>
      </c>
      <c r="P11" s="71">
        <v>2262</v>
      </c>
      <c r="Q11" s="71">
        <v>2234</v>
      </c>
    </row>
    <row r="12" spans="1:18" ht="14.25" customHeight="1" x14ac:dyDescent="0.25">
      <c r="A12" s="27" t="s">
        <v>192</v>
      </c>
      <c r="B12" s="71" t="s">
        <v>191</v>
      </c>
      <c r="C12" s="71" t="s">
        <v>191</v>
      </c>
      <c r="D12" s="71" t="s">
        <v>191</v>
      </c>
      <c r="E12" s="71" t="s">
        <v>191</v>
      </c>
      <c r="F12" s="71" t="s">
        <v>191</v>
      </c>
      <c r="G12" s="71" t="s">
        <v>191</v>
      </c>
      <c r="H12" s="71" t="s">
        <v>191</v>
      </c>
      <c r="I12" s="71" t="s">
        <v>191</v>
      </c>
      <c r="J12" s="71" t="s">
        <v>191</v>
      </c>
      <c r="K12" s="71" t="s">
        <v>191</v>
      </c>
      <c r="L12" s="71" t="s">
        <v>191</v>
      </c>
      <c r="M12" s="71" t="s">
        <v>193</v>
      </c>
      <c r="N12" s="71" t="s">
        <v>193</v>
      </c>
      <c r="O12" s="71" t="s">
        <v>193</v>
      </c>
      <c r="P12" s="71" t="s">
        <v>193</v>
      </c>
      <c r="Q12" s="71">
        <v>666</v>
      </c>
    </row>
    <row r="13" spans="1:18" ht="15.75" customHeight="1" x14ac:dyDescent="0.25">
      <c r="A13" s="27" t="s">
        <v>194</v>
      </c>
      <c r="B13" s="71">
        <v>2807</v>
      </c>
      <c r="C13" s="71">
        <v>3036</v>
      </c>
      <c r="D13" s="71">
        <v>2425</v>
      </c>
      <c r="E13" s="71">
        <v>2550</v>
      </c>
      <c r="F13" s="71">
        <v>2533</v>
      </c>
      <c r="G13" s="71">
        <v>2540</v>
      </c>
      <c r="H13" s="71">
        <v>2687</v>
      </c>
      <c r="I13" s="71">
        <v>2546</v>
      </c>
      <c r="J13" s="71">
        <v>2742</v>
      </c>
      <c r="K13" s="71">
        <v>2855</v>
      </c>
      <c r="L13" s="71">
        <v>3191</v>
      </c>
      <c r="M13" s="71">
        <v>3327</v>
      </c>
      <c r="N13" s="71">
        <v>3586</v>
      </c>
      <c r="O13" s="71">
        <v>3582</v>
      </c>
      <c r="P13" s="71">
        <v>3448</v>
      </c>
      <c r="Q13" s="71">
        <f>2305+1056</f>
        <v>3361</v>
      </c>
    </row>
    <row r="14" spans="1:18" ht="6.75" customHeight="1" x14ac:dyDescent="0.25">
      <c r="A14" s="28"/>
      <c r="B14" s="71"/>
      <c r="C14" s="71"/>
      <c r="D14" s="71"/>
      <c r="E14" s="71"/>
      <c r="F14" s="71"/>
      <c r="G14" s="71"/>
      <c r="H14" s="71"/>
      <c r="I14" s="71"/>
      <c r="J14" s="71"/>
      <c r="K14" s="71"/>
      <c r="L14" s="71"/>
      <c r="M14" s="71"/>
      <c r="N14" s="71"/>
      <c r="O14" s="71"/>
      <c r="P14" s="87"/>
      <c r="Q14" s="71"/>
      <c r="R14" s="54"/>
    </row>
    <row r="15" spans="1:18" s="2" customFormat="1" ht="14.25" customHeight="1" x14ac:dyDescent="0.25">
      <c r="A15" s="42" t="s">
        <v>195</v>
      </c>
      <c r="B15" s="70">
        <f t="shared" ref="B15:D15" si="6">SUM(B16:B22)</f>
        <v>520609</v>
      </c>
      <c r="C15" s="70">
        <f t="shared" si="6"/>
        <v>506961</v>
      </c>
      <c r="D15" s="70">
        <f t="shared" si="6"/>
        <v>494720</v>
      </c>
      <c r="E15" s="70">
        <f t="shared" ref="E15:P15" si="7">SUM(E16:E22)</f>
        <v>480125</v>
      </c>
      <c r="F15" s="70">
        <f t="shared" si="7"/>
        <v>475766</v>
      </c>
      <c r="G15" s="70">
        <f t="shared" si="7"/>
        <v>473447</v>
      </c>
      <c r="H15" s="70">
        <f t="shared" si="7"/>
        <v>475756</v>
      </c>
      <c r="I15" s="70">
        <f t="shared" si="7"/>
        <v>472421</v>
      </c>
      <c r="J15" s="70">
        <f t="shared" si="7"/>
        <v>483770</v>
      </c>
      <c r="K15" s="70">
        <f t="shared" si="7"/>
        <v>497065</v>
      </c>
      <c r="L15" s="70">
        <f t="shared" si="7"/>
        <v>492761</v>
      </c>
      <c r="M15" s="70">
        <f t="shared" si="7"/>
        <v>487445</v>
      </c>
      <c r="N15" s="70">
        <f t="shared" si="7"/>
        <v>482118</v>
      </c>
      <c r="O15" s="70">
        <f t="shared" ref="O15" si="8">SUM(O16:O22)</f>
        <v>474484</v>
      </c>
      <c r="P15" s="70">
        <f t="shared" si="7"/>
        <v>460126</v>
      </c>
      <c r="Q15" s="70">
        <f t="shared" ref="Q15" si="9">SUM(Q16:Q22)</f>
        <v>443616</v>
      </c>
      <c r="R15" s="54"/>
    </row>
    <row r="16" spans="1:18" ht="14.25" customHeight="1" x14ac:dyDescent="0.25">
      <c r="A16" s="27" t="s">
        <v>30</v>
      </c>
      <c r="B16" s="71">
        <v>494036</v>
      </c>
      <c r="C16" s="71">
        <v>483391</v>
      </c>
      <c r="D16" s="71">
        <v>467750</v>
      </c>
      <c r="E16" s="71">
        <v>453328</v>
      </c>
      <c r="F16" s="71">
        <v>447131</v>
      </c>
      <c r="G16" s="71">
        <v>445679</v>
      </c>
      <c r="H16" s="71">
        <v>444807</v>
      </c>
      <c r="I16" s="71">
        <v>443022</v>
      </c>
      <c r="J16" s="71">
        <v>451922</v>
      </c>
      <c r="K16" s="71">
        <v>467442</v>
      </c>
      <c r="L16" s="71">
        <v>463284</v>
      </c>
      <c r="M16" s="71">
        <v>457889</v>
      </c>
      <c r="N16" s="71">
        <v>455934</v>
      </c>
      <c r="O16" s="71">
        <v>451850</v>
      </c>
      <c r="P16" s="71">
        <v>441200</v>
      </c>
      <c r="Q16" s="71">
        <v>427073</v>
      </c>
      <c r="R16" s="54"/>
    </row>
    <row r="17" spans="1:18" ht="14.25" customHeight="1" x14ac:dyDescent="0.25">
      <c r="A17" s="27" t="s">
        <v>242</v>
      </c>
      <c r="B17" s="71">
        <v>399</v>
      </c>
      <c r="C17" s="71">
        <v>404</v>
      </c>
      <c r="D17" s="71">
        <v>344</v>
      </c>
      <c r="E17" s="71">
        <v>306</v>
      </c>
      <c r="F17" s="71">
        <v>310</v>
      </c>
      <c r="G17" s="71">
        <v>264</v>
      </c>
      <c r="H17" s="71">
        <v>251</v>
      </c>
      <c r="I17" s="71">
        <v>283</v>
      </c>
      <c r="J17" s="71">
        <v>270</v>
      </c>
      <c r="K17" s="71">
        <v>266</v>
      </c>
      <c r="L17" s="71">
        <v>256</v>
      </c>
      <c r="M17" s="71">
        <v>293</v>
      </c>
      <c r="N17" s="71">
        <v>323</v>
      </c>
      <c r="O17" s="71">
        <v>279</v>
      </c>
      <c r="P17" s="71">
        <v>262</v>
      </c>
      <c r="Q17" s="71">
        <v>252</v>
      </c>
      <c r="R17" s="54"/>
    </row>
    <row r="18" spans="1:18" ht="14.25" customHeight="1" x14ac:dyDescent="0.25">
      <c r="A18" s="27" t="s">
        <v>931</v>
      </c>
      <c r="B18" s="71">
        <v>13265</v>
      </c>
      <c r="C18" s="71">
        <v>11872</v>
      </c>
      <c r="D18" s="71">
        <v>16142</v>
      </c>
      <c r="E18" s="71">
        <v>15893</v>
      </c>
      <c r="F18" s="71">
        <v>18154</v>
      </c>
      <c r="G18" s="71">
        <v>17685</v>
      </c>
      <c r="H18" s="71">
        <v>20737</v>
      </c>
      <c r="I18" s="71">
        <v>19379</v>
      </c>
      <c r="J18" s="71">
        <v>21265</v>
      </c>
      <c r="K18" s="71">
        <v>19870</v>
      </c>
      <c r="L18" s="71">
        <v>20058</v>
      </c>
      <c r="M18" s="71">
        <v>20538</v>
      </c>
      <c r="N18" s="71">
        <v>17760</v>
      </c>
      <c r="O18" s="71">
        <v>14948</v>
      </c>
      <c r="P18" s="71">
        <v>11524</v>
      </c>
      <c r="Q18" s="71">
        <v>8905</v>
      </c>
      <c r="R18" s="54"/>
    </row>
    <row r="19" spans="1:18" ht="14.25" customHeight="1" x14ac:dyDescent="0.25">
      <c r="A19" s="27" t="s">
        <v>97</v>
      </c>
      <c r="B19" s="71">
        <v>5366</v>
      </c>
      <c r="C19" s="71">
        <v>4781</v>
      </c>
      <c r="D19" s="71">
        <v>4529</v>
      </c>
      <c r="E19" s="71">
        <v>4403</v>
      </c>
      <c r="F19" s="71">
        <v>3719</v>
      </c>
      <c r="G19" s="71">
        <v>3469</v>
      </c>
      <c r="H19" s="71">
        <v>2842</v>
      </c>
      <c r="I19" s="71">
        <v>2661</v>
      </c>
      <c r="J19" s="71">
        <v>2254</v>
      </c>
      <c r="K19" s="71">
        <v>1744</v>
      </c>
      <c r="L19" s="71">
        <v>1316</v>
      </c>
      <c r="M19" s="71">
        <v>801</v>
      </c>
      <c r="N19" s="71">
        <v>694</v>
      </c>
      <c r="O19" s="71">
        <v>595</v>
      </c>
      <c r="P19" s="71">
        <v>721</v>
      </c>
      <c r="Q19" s="71">
        <v>577</v>
      </c>
      <c r="R19" s="202"/>
    </row>
    <row r="20" spans="1:18" ht="14.25" customHeight="1" x14ac:dyDescent="0.25">
      <c r="A20" s="27" t="s">
        <v>197</v>
      </c>
      <c r="B20" s="71">
        <v>2487</v>
      </c>
      <c r="C20" s="71">
        <v>1761</v>
      </c>
      <c r="D20" s="71">
        <v>1785</v>
      </c>
      <c r="E20" s="71">
        <v>1848</v>
      </c>
      <c r="F20" s="71">
        <v>2321</v>
      </c>
      <c r="G20" s="71">
        <v>2276</v>
      </c>
      <c r="H20" s="71">
        <v>2881</v>
      </c>
      <c r="I20" s="71">
        <v>3064</v>
      </c>
      <c r="J20" s="71">
        <v>4494</v>
      </c>
      <c r="K20" s="71">
        <v>4648</v>
      </c>
      <c r="L20" s="71">
        <v>4939</v>
      </c>
      <c r="M20" s="71">
        <v>5335</v>
      </c>
      <c r="N20" s="71">
        <v>4730</v>
      </c>
      <c r="O20" s="71">
        <v>4128</v>
      </c>
      <c r="P20" s="71">
        <v>3718</v>
      </c>
      <c r="Q20" s="71">
        <v>3720</v>
      </c>
      <c r="R20" s="54"/>
    </row>
    <row r="21" spans="1:18" ht="14.25" customHeight="1" x14ac:dyDescent="0.25">
      <c r="A21" s="27" t="s">
        <v>198</v>
      </c>
      <c r="B21" s="71">
        <v>96</v>
      </c>
      <c r="C21" s="71">
        <v>39</v>
      </c>
      <c r="D21" s="71">
        <v>101</v>
      </c>
      <c r="E21" s="71">
        <v>251</v>
      </c>
      <c r="F21" s="71">
        <v>84</v>
      </c>
      <c r="G21" s="71">
        <v>98</v>
      </c>
      <c r="H21" s="71">
        <v>212</v>
      </c>
      <c r="I21" s="71">
        <v>234</v>
      </c>
      <c r="J21" s="71">
        <v>223</v>
      </c>
      <c r="K21" s="71">
        <v>266</v>
      </c>
      <c r="L21" s="71">
        <v>432</v>
      </c>
      <c r="M21" s="71">
        <v>276</v>
      </c>
      <c r="N21" s="71">
        <v>202</v>
      </c>
      <c r="O21" s="71">
        <v>170</v>
      </c>
      <c r="P21" s="71">
        <v>107</v>
      </c>
      <c r="Q21" s="71">
        <v>265</v>
      </c>
      <c r="R21" s="54"/>
    </row>
    <row r="22" spans="1:18" ht="15.75" customHeight="1" x14ac:dyDescent="0.25">
      <c r="A22" s="27" t="s">
        <v>194</v>
      </c>
      <c r="B22" s="71">
        <v>4960</v>
      </c>
      <c r="C22" s="71">
        <v>4713</v>
      </c>
      <c r="D22" s="71">
        <v>4069</v>
      </c>
      <c r="E22" s="71">
        <v>4096</v>
      </c>
      <c r="F22" s="71">
        <v>4047</v>
      </c>
      <c r="G22" s="71">
        <v>3976</v>
      </c>
      <c r="H22" s="71">
        <v>4026</v>
      </c>
      <c r="I22" s="71">
        <v>3778</v>
      </c>
      <c r="J22" s="71">
        <v>3342</v>
      </c>
      <c r="K22" s="71">
        <v>2829</v>
      </c>
      <c r="L22" s="71">
        <v>2476</v>
      </c>
      <c r="M22" s="71">
        <v>2313</v>
      </c>
      <c r="N22" s="71">
        <v>2475</v>
      </c>
      <c r="O22" s="71">
        <v>2514</v>
      </c>
      <c r="P22" s="71">
        <v>2594</v>
      </c>
      <c r="Q22" s="71">
        <f>1646+1178</f>
        <v>2824</v>
      </c>
      <c r="R22" s="54"/>
    </row>
    <row r="23" spans="1:18" ht="6.75" customHeight="1" x14ac:dyDescent="0.25">
      <c r="A23" s="28"/>
      <c r="B23" s="71"/>
      <c r="C23" s="71"/>
      <c r="D23" s="71"/>
      <c r="E23" s="71"/>
      <c r="F23" s="71"/>
      <c r="G23" s="71"/>
      <c r="H23" s="71"/>
      <c r="I23" s="71"/>
      <c r="J23" s="71"/>
      <c r="K23" s="71"/>
      <c r="L23" s="71"/>
      <c r="M23" s="71"/>
      <c r="N23" s="71"/>
      <c r="O23" s="71"/>
      <c r="P23" s="87"/>
      <c r="Q23" s="71"/>
      <c r="R23" s="202"/>
    </row>
    <row r="24" spans="1:18" s="2" customFormat="1" ht="14.25" customHeight="1" x14ac:dyDescent="0.25">
      <c r="A24" s="42" t="s">
        <v>199</v>
      </c>
      <c r="B24" s="70">
        <f t="shared" ref="B24:N24" si="10">+B25+B33+B34+B35+B36+B37+B38+B39+B40</f>
        <v>427731</v>
      </c>
      <c r="C24" s="70">
        <f t="shared" si="10"/>
        <v>434285</v>
      </c>
      <c r="D24" s="70">
        <f t="shared" si="10"/>
        <v>442252</v>
      </c>
      <c r="E24" s="70">
        <f t="shared" si="10"/>
        <v>450035</v>
      </c>
      <c r="F24" s="70">
        <f t="shared" si="10"/>
        <v>460619</v>
      </c>
      <c r="G24" s="70">
        <f t="shared" si="10"/>
        <v>460201</v>
      </c>
      <c r="H24" s="70">
        <f t="shared" si="10"/>
        <v>462855</v>
      </c>
      <c r="I24" s="70">
        <f t="shared" si="10"/>
        <v>467513</v>
      </c>
      <c r="J24" s="70">
        <f t="shared" si="10"/>
        <v>476668</v>
      </c>
      <c r="K24" s="70">
        <f t="shared" si="10"/>
        <v>504316</v>
      </c>
      <c r="L24" s="70">
        <f t="shared" si="10"/>
        <v>505328</v>
      </c>
      <c r="M24" s="70">
        <f t="shared" si="10"/>
        <v>528269</v>
      </c>
      <c r="N24" s="70">
        <f t="shared" si="10"/>
        <v>501018</v>
      </c>
      <c r="O24" s="70">
        <f t="shared" ref="O24" si="11">+O25+O33+O34+O35+O36+O37+O38+O39+O40</f>
        <v>479766</v>
      </c>
      <c r="P24" s="70">
        <f>+P25+P33+P34+P36+P37+P38+P39+P40</f>
        <v>464490</v>
      </c>
      <c r="Q24" s="70">
        <f>+Q25+Q33+Q34+Q36+Q37+Q38+Q39+Q40</f>
        <v>461643</v>
      </c>
      <c r="R24" s="54"/>
    </row>
    <row r="25" spans="1:18" ht="14.25" customHeight="1" x14ac:dyDescent="0.25">
      <c r="A25" s="27" t="s">
        <v>200</v>
      </c>
      <c r="B25" s="71">
        <v>350791</v>
      </c>
      <c r="C25" s="71">
        <v>354413</v>
      </c>
      <c r="D25" s="71">
        <v>359138</v>
      </c>
      <c r="E25" s="71">
        <f t="shared" ref="E25:H25" si="12">+E26+E29</f>
        <v>364654</v>
      </c>
      <c r="F25" s="71">
        <f t="shared" si="12"/>
        <v>369573</v>
      </c>
      <c r="G25" s="71">
        <f t="shared" si="12"/>
        <v>372022</v>
      </c>
      <c r="H25" s="71">
        <f t="shared" si="12"/>
        <v>369824</v>
      </c>
      <c r="I25" s="71">
        <f>+I26+I29</f>
        <v>366727</v>
      </c>
      <c r="J25" s="71">
        <f>+J26+J29</f>
        <v>366470</v>
      </c>
      <c r="K25" s="71">
        <f>+K26+K29</f>
        <v>386609</v>
      </c>
      <c r="L25" s="71">
        <f>+L26+L29</f>
        <v>389481</v>
      </c>
      <c r="M25" s="71">
        <f>+M26+M29</f>
        <v>411532</v>
      </c>
      <c r="N25" s="71">
        <v>405648</v>
      </c>
      <c r="O25" s="71">
        <v>395696</v>
      </c>
      <c r="P25" s="71">
        <v>389031</v>
      </c>
      <c r="Q25" s="71">
        <f>+Q26+Q29</f>
        <v>388108</v>
      </c>
      <c r="R25" s="54"/>
    </row>
    <row r="26" spans="1:18" ht="14.25" customHeight="1" x14ac:dyDescent="0.25">
      <c r="A26" s="27" t="s">
        <v>201</v>
      </c>
      <c r="B26" s="71">
        <v>312089</v>
      </c>
      <c r="C26" s="71">
        <v>315367</v>
      </c>
      <c r="D26" s="71">
        <v>318078</v>
      </c>
      <c r="E26" s="71">
        <f t="shared" ref="E26:H26" si="13">+E27+E28</f>
        <v>320373</v>
      </c>
      <c r="F26" s="71">
        <f t="shared" si="13"/>
        <v>321783</v>
      </c>
      <c r="G26" s="71">
        <f t="shared" si="13"/>
        <v>323313</v>
      </c>
      <c r="H26" s="71">
        <f t="shared" si="13"/>
        <v>321611</v>
      </c>
      <c r="I26" s="71">
        <f>+I27+I28</f>
        <v>319094</v>
      </c>
      <c r="J26" s="71">
        <f>+J27+J28</f>
        <v>318519</v>
      </c>
      <c r="K26" s="71">
        <f>+K27+K28</f>
        <v>336023</v>
      </c>
      <c r="L26" s="71">
        <f>+L27+L28</f>
        <v>339178</v>
      </c>
      <c r="M26" s="71">
        <f>+M27+M28</f>
        <v>354330</v>
      </c>
      <c r="N26" s="71">
        <v>355070</v>
      </c>
      <c r="O26" s="71">
        <f>+O27+O28</f>
        <v>349467</v>
      </c>
      <c r="P26" s="71">
        <v>346864</v>
      </c>
      <c r="Q26" s="71">
        <f>+Q27+Q28</f>
        <v>348854</v>
      </c>
      <c r="R26" s="54"/>
    </row>
    <row r="27" spans="1:18" ht="14.25" customHeight="1" x14ac:dyDescent="0.25">
      <c r="A27" s="329" t="s">
        <v>202</v>
      </c>
      <c r="B27" s="71">
        <v>244997</v>
      </c>
      <c r="C27" s="71">
        <v>246875</v>
      </c>
      <c r="D27" s="71">
        <v>244670</v>
      </c>
      <c r="E27" s="71">
        <v>240652</v>
      </c>
      <c r="F27" s="71">
        <v>235832</v>
      </c>
      <c r="G27" s="71">
        <f>232845+1067</f>
        <v>233912</v>
      </c>
      <c r="H27" s="71">
        <f>230206+1170</f>
        <v>231376</v>
      </c>
      <c r="I27" s="71">
        <f>1049+227414</f>
        <v>228463</v>
      </c>
      <c r="J27" s="71">
        <f>225418+964</f>
        <v>226382</v>
      </c>
      <c r="K27" s="71">
        <v>237967</v>
      </c>
      <c r="L27" s="71">
        <v>238485</v>
      </c>
      <c r="M27" s="71">
        <v>249513</v>
      </c>
      <c r="N27" s="71">
        <v>249490</v>
      </c>
      <c r="O27" s="71">
        <f>242799+1231</f>
        <v>244030</v>
      </c>
      <c r="P27" s="71">
        <v>240799</v>
      </c>
      <c r="Q27" s="71">
        <v>242461</v>
      </c>
      <c r="R27" s="54"/>
    </row>
    <row r="28" spans="1:18" ht="14.25" customHeight="1" x14ac:dyDescent="0.25">
      <c r="A28" s="329" t="s">
        <v>203</v>
      </c>
      <c r="B28" s="71">
        <v>67092</v>
      </c>
      <c r="C28" s="71">
        <v>68492</v>
      </c>
      <c r="D28" s="71">
        <v>73408</v>
      </c>
      <c r="E28" s="71">
        <v>79721</v>
      </c>
      <c r="F28" s="71">
        <v>85951</v>
      </c>
      <c r="G28" s="71">
        <v>89401</v>
      </c>
      <c r="H28" s="71">
        <v>90235</v>
      </c>
      <c r="I28" s="71">
        <v>90631</v>
      </c>
      <c r="J28" s="71">
        <v>92137</v>
      </c>
      <c r="K28" s="71">
        <v>98056</v>
      </c>
      <c r="L28" s="71">
        <v>100693</v>
      </c>
      <c r="M28" s="71">
        <v>104817</v>
      </c>
      <c r="N28" s="71">
        <v>105580</v>
      </c>
      <c r="O28" s="71">
        <v>105437</v>
      </c>
      <c r="P28" s="71">
        <v>106065</v>
      </c>
      <c r="Q28" s="71">
        <v>106393</v>
      </c>
      <c r="R28" s="54"/>
    </row>
    <row r="29" spans="1:18" ht="14.25" customHeight="1" x14ac:dyDescent="0.25">
      <c r="A29" s="27" t="s">
        <v>204</v>
      </c>
      <c r="B29" s="71">
        <v>38702</v>
      </c>
      <c r="C29" s="71">
        <v>39046</v>
      </c>
      <c r="D29" s="71">
        <v>41060</v>
      </c>
      <c r="E29" s="71">
        <f t="shared" ref="E29:M29" si="14">+E30+E31+E32</f>
        <v>44281</v>
      </c>
      <c r="F29" s="71">
        <f t="shared" si="14"/>
        <v>47790</v>
      </c>
      <c r="G29" s="71">
        <f t="shared" si="14"/>
        <v>48709</v>
      </c>
      <c r="H29" s="71">
        <f t="shared" si="14"/>
        <v>48213</v>
      </c>
      <c r="I29" s="71">
        <f t="shared" si="14"/>
        <v>47633</v>
      </c>
      <c r="J29" s="71">
        <f t="shared" si="14"/>
        <v>47951</v>
      </c>
      <c r="K29" s="71">
        <f t="shared" si="14"/>
        <v>50586</v>
      </c>
      <c r="L29" s="71">
        <f t="shared" si="14"/>
        <v>50303</v>
      </c>
      <c r="M29" s="71">
        <f t="shared" si="14"/>
        <v>57202</v>
      </c>
      <c r="N29" s="71">
        <v>50578</v>
      </c>
      <c r="O29" s="71">
        <f>+O30+O31+O32</f>
        <v>46229</v>
      </c>
      <c r="P29" s="71">
        <f>+P30+P31+P32</f>
        <v>42167</v>
      </c>
      <c r="Q29" s="71">
        <f>+Q30+Q31+Q32</f>
        <v>39254</v>
      </c>
      <c r="R29" s="54"/>
    </row>
    <row r="30" spans="1:18" ht="14.25" customHeight="1" x14ac:dyDescent="0.25">
      <c r="A30" s="329" t="s">
        <v>202</v>
      </c>
      <c r="B30" s="71">
        <v>36371</v>
      </c>
      <c r="C30" s="71">
        <v>36007</v>
      </c>
      <c r="D30" s="71">
        <v>35749</v>
      </c>
      <c r="E30" s="71">
        <v>35966</v>
      </c>
      <c r="F30" s="71">
        <v>36411</v>
      </c>
      <c r="G30" s="71">
        <v>36198</v>
      </c>
      <c r="H30" s="71">
        <v>34850</v>
      </c>
      <c r="I30" s="71">
        <v>33414</v>
      </c>
      <c r="J30" s="71">
        <v>32969</v>
      </c>
      <c r="K30" s="71">
        <v>33864</v>
      </c>
      <c r="L30" s="71">
        <v>32162</v>
      </c>
      <c r="M30" s="71">
        <v>36872</v>
      </c>
      <c r="N30" s="71">
        <v>31926</v>
      </c>
      <c r="O30" s="71">
        <v>27759</v>
      </c>
      <c r="P30" s="71">
        <v>24129</v>
      </c>
      <c r="Q30" s="71">
        <v>22147</v>
      </c>
      <c r="R30" s="54"/>
    </row>
    <row r="31" spans="1:18" ht="14.25" customHeight="1" x14ac:dyDescent="0.25">
      <c r="A31" s="329" t="s">
        <v>203</v>
      </c>
      <c r="B31" s="71">
        <v>1332</v>
      </c>
      <c r="C31" s="71">
        <v>1371</v>
      </c>
      <c r="D31" s="71">
        <v>1282</v>
      </c>
      <c r="E31" s="71">
        <v>1409</v>
      </c>
      <c r="F31" s="71">
        <v>1413</v>
      </c>
      <c r="G31" s="71">
        <v>1564</v>
      </c>
      <c r="H31" s="71">
        <v>1640</v>
      </c>
      <c r="I31" s="71">
        <v>1631</v>
      </c>
      <c r="J31" s="71">
        <v>1597</v>
      </c>
      <c r="K31" s="71">
        <v>1646</v>
      </c>
      <c r="L31" s="71">
        <v>1772</v>
      </c>
      <c r="M31" s="71">
        <v>1540</v>
      </c>
      <c r="N31" s="71">
        <v>1596</v>
      </c>
      <c r="O31" s="71">
        <v>1626</v>
      </c>
      <c r="P31" s="71">
        <v>1683</v>
      </c>
      <c r="Q31" s="71">
        <v>1590</v>
      </c>
      <c r="R31" s="54"/>
    </row>
    <row r="32" spans="1:18" ht="14.25" customHeight="1" x14ac:dyDescent="0.25">
      <c r="A32" s="329" t="s">
        <v>205</v>
      </c>
      <c r="B32" s="71">
        <v>999</v>
      </c>
      <c r="C32" s="71">
        <v>1668</v>
      </c>
      <c r="D32" s="71">
        <v>4029</v>
      </c>
      <c r="E32" s="71">
        <v>6906</v>
      </c>
      <c r="F32" s="71">
        <v>9966</v>
      </c>
      <c r="G32" s="71">
        <v>10947</v>
      </c>
      <c r="H32" s="71">
        <v>11723</v>
      </c>
      <c r="I32" s="71">
        <v>12588</v>
      </c>
      <c r="J32" s="71">
        <v>13385</v>
      </c>
      <c r="K32" s="71">
        <v>15076</v>
      </c>
      <c r="L32" s="71">
        <v>16369</v>
      </c>
      <c r="M32" s="71">
        <v>18790</v>
      </c>
      <c r="N32" s="71">
        <v>17056</v>
      </c>
      <c r="O32" s="71">
        <f>18470-O31</f>
        <v>16844</v>
      </c>
      <c r="P32" s="71">
        <v>16355</v>
      </c>
      <c r="Q32" s="71">
        <v>15517</v>
      </c>
      <c r="R32" s="54"/>
    </row>
    <row r="33" spans="1:18" ht="14.25" customHeight="1" x14ac:dyDescent="0.25">
      <c r="A33" s="27" t="s">
        <v>932</v>
      </c>
      <c r="B33" s="71">
        <v>13842</v>
      </c>
      <c r="C33" s="71">
        <v>14989</v>
      </c>
      <c r="D33" s="71">
        <v>20197</v>
      </c>
      <c r="E33" s="71">
        <f>16931+5910+197</f>
        <v>23038</v>
      </c>
      <c r="F33" s="71">
        <f>18551+7634+389</f>
        <v>26574</v>
      </c>
      <c r="G33" s="71">
        <v>22877</v>
      </c>
      <c r="H33" s="71">
        <v>25835</v>
      </c>
      <c r="I33" s="71">
        <v>26330</v>
      </c>
      <c r="J33" s="71">
        <v>27585</v>
      </c>
      <c r="K33" s="71">
        <f>18747+10153</f>
        <v>28900</v>
      </c>
      <c r="L33" s="71">
        <v>30251</v>
      </c>
      <c r="M33" s="71">
        <v>30621</v>
      </c>
      <c r="N33" s="71">
        <v>26238</v>
      </c>
      <c r="O33" s="71">
        <v>21101</v>
      </c>
      <c r="P33" s="71">
        <v>16005</v>
      </c>
      <c r="Q33" s="71">
        <v>12794</v>
      </c>
      <c r="R33" s="54"/>
    </row>
    <row r="34" spans="1:18" ht="14.25" customHeight="1" x14ac:dyDescent="0.25">
      <c r="A34" s="27" t="s">
        <v>206</v>
      </c>
      <c r="B34" s="71">
        <v>5107</v>
      </c>
      <c r="C34" s="71">
        <v>5436</v>
      </c>
      <c r="D34" s="71">
        <v>5037</v>
      </c>
      <c r="E34" s="71">
        <v>2755</v>
      </c>
      <c r="F34" s="71">
        <v>1750</v>
      </c>
      <c r="G34" s="71">
        <v>898</v>
      </c>
      <c r="H34" s="71">
        <v>675</v>
      </c>
      <c r="I34" s="71">
        <v>2052</v>
      </c>
      <c r="J34" s="71">
        <v>2571</v>
      </c>
      <c r="K34" s="71">
        <v>3315</v>
      </c>
      <c r="L34" s="71">
        <v>3471</v>
      </c>
      <c r="M34" s="71">
        <v>3575</v>
      </c>
      <c r="N34" s="71">
        <v>3622</v>
      </c>
      <c r="O34" s="71">
        <v>3653</v>
      </c>
      <c r="P34" s="71">
        <v>3939</v>
      </c>
      <c r="Q34" s="71">
        <v>4261</v>
      </c>
      <c r="R34" s="54"/>
    </row>
    <row r="35" spans="1:18" x14ac:dyDescent="0.25">
      <c r="A35" s="27" t="s">
        <v>207</v>
      </c>
      <c r="B35" s="71">
        <v>23271</v>
      </c>
      <c r="C35" s="71">
        <v>19727</v>
      </c>
      <c r="D35" s="71">
        <v>16382</v>
      </c>
      <c r="E35" s="71">
        <v>15574</v>
      </c>
      <c r="F35" s="71">
        <v>16340</v>
      </c>
      <c r="G35" s="71">
        <v>16332</v>
      </c>
      <c r="H35" s="71">
        <v>16040</v>
      </c>
      <c r="I35" s="71">
        <v>16407</v>
      </c>
      <c r="J35" s="71">
        <v>16143</v>
      </c>
      <c r="K35" s="71">
        <v>16231</v>
      </c>
      <c r="L35" s="71">
        <v>15017</v>
      </c>
      <c r="M35" s="71">
        <v>8668</v>
      </c>
      <c r="N35" s="71">
        <v>2280</v>
      </c>
      <c r="O35" s="71">
        <v>778</v>
      </c>
      <c r="P35" s="71" t="s">
        <v>193</v>
      </c>
      <c r="Q35" s="71" t="s">
        <v>193</v>
      </c>
      <c r="R35" s="54"/>
    </row>
    <row r="36" spans="1:18" ht="14.25" customHeight="1" x14ac:dyDescent="0.25">
      <c r="A36" s="27" t="s">
        <v>208</v>
      </c>
      <c r="B36" s="71">
        <v>15785</v>
      </c>
      <c r="C36" s="71">
        <v>16711</v>
      </c>
      <c r="D36" s="71">
        <v>16237</v>
      </c>
      <c r="E36" s="71">
        <v>17586</v>
      </c>
      <c r="F36" s="71">
        <v>18946</v>
      </c>
      <c r="G36" s="71">
        <v>19781</v>
      </c>
      <c r="H36" s="71">
        <v>20922</v>
      </c>
      <c r="I36" s="71">
        <v>23621</v>
      </c>
      <c r="J36" s="71">
        <v>28766</v>
      </c>
      <c r="K36" s="71">
        <v>28551</v>
      </c>
      <c r="L36" s="71">
        <v>26288</v>
      </c>
      <c r="M36" s="71">
        <v>26470</v>
      </c>
      <c r="N36" s="71">
        <v>21740</v>
      </c>
      <c r="O36" s="71">
        <v>19549</v>
      </c>
      <c r="P36" s="71">
        <v>18138</v>
      </c>
      <c r="Q36" s="71">
        <v>18996</v>
      </c>
      <c r="R36" s="54"/>
    </row>
    <row r="37" spans="1:18" ht="14.25" customHeight="1" x14ac:dyDescent="0.25">
      <c r="A37" s="27" t="s">
        <v>209</v>
      </c>
      <c r="B37" s="71">
        <v>2524</v>
      </c>
      <c r="C37" s="71">
        <v>4341</v>
      </c>
      <c r="D37" s="71">
        <v>5330</v>
      </c>
      <c r="E37" s="71">
        <v>4198</v>
      </c>
      <c r="F37" s="71">
        <v>3978</v>
      </c>
      <c r="G37" s="71">
        <v>4077</v>
      </c>
      <c r="H37" s="71">
        <v>4056</v>
      </c>
      <c r="I37" s="71">
        <v>4808</v>
      </c>
      <c r="J37" s="71">
        <v>4855</v>
      </c>
      <c r="K37" s="71">
        <v>4433</v>
      </c>
      <c r="L37" s="71">
        <v>4163</v>
      </c>
      <c r="M37" s="71">
        <v>3376</v>
      </c>
      <c r="N37" s="71">
        <v>3083</v>
      </c>
      <c r="O37" s="71">
        <v>3227</v>
      </c>
      <c r="P37" s="71">
        <v>3314</v>
      </c>
      <c r="Q37" s="71">
        <v>3547</v>
      </c>
      <c r="R37" s="54"/>
    </row>
    <row r="38" spans="1:18" ht="14.25" customHeight="1" x14ac:dyDescent="0.25">
      <c r="A38" s="27" t="s">
        <v>210</v>
      </c>
      <c r="B38" s="71">
        <v>6964</v>
      </c>
      <c r="C38" s="71">
        <v>7774</v>
      </c>
      <c r="D38" s="71">
        <v>8873</v>
      </c>
      <c r="E38" s="71">
        <v>10830</v>
      </c>
      <c r="F38" s="71">
        <v>11971</v>
      </c>
      <c r="G38" s="71">
        <v>12626</v>
      </c>
      <c r="H38" s="71">
        <v>13879</v>
      </c>
      <c r="I38" s="71">
        <v>15391</v>
      </c>
      <c r="J38" s="71">
        <v>17638</v>
      </c>
      <c r="K38" s="71">
        <v>22428</v>
      </c>
      <c r="L38" s="71">
        <v>23042</v>
      </c>
      <c r="M38" s="71">
        <v>29263</v>
      </c>
      <c r="N38" s="71">
        <v>24420</v>
      </c>
      <c r="O38" s="71">
        <v>22313</v>
      </c>
      <c r="P38" s="71">
        <v>20856</v>
      </c>
      <c r="Q38" s="71">
        <v>20618</v>
      </c>
      <c r="R38" s="54"/>
    </row>
    <row r="39" spans="1:18" ht="14.25" customHeight="1" x14ac:dyDescent="0.25">
      <c r="A39" s="27" t="s">
        <v>211</v>
      </c>
      <c r="B39" s="71">
        <v>2159</v>
      </c>
      <c r="C39" s="71">
        <v>3001</v>
      </c>
      <c r="D39" s="71">
        <v>3143</v>
      </c>
      <c r="E39" s="71">
        <v>3292</v>
      </c>
      <c r="F39" s="71">
        <v>3123</v>
      </c>
      <c r="G39" s="71">
        <v>3022</v>
      </c>
      <c r="H39" s="71">
        <v>2846</v>
      </c>
      <c r="I39" s="71">
        <v>3285</v>
      </c>
      <c r="J39" s="71">
        <v>3640</v>
      </c>
      <c r="K39" s="71">
        <v>4834</v>
      </c>
      <c r="L39" s="71">
        <v>4877</v>
      </c>
      <c r="M39" s="71">
        <v>5632</v>
      </c>
      <c r="N39" s="71">
        <v>4741</v>
      </c>
      <c r="O39" s="71">
        <v>4579</v>
      </c>
      <c r="P39" s="71">
        <v>4619</v>
      </c>
      <c r="Q39" s="71">
        <v>4431</v>
      </c>
      <c r="R39" s="54"/>
    </row>
    <row r="40" spans="1:18" ht="14.25" customHeight="1" x14ac:dyDescent="0.25">
      <c r="A40" s="27" t="s">
        <v>194</v>
      </c>
      <c r="B40" s="71">
        <v>7288</v>
      </c>
      <c r="C40" s="71">
        <v>7893</v>
      </c>
      <c r="D40" s="71">
        <v>7915</v>
      </c>
      <c r="E40" s="71">
        <v>8108</v>
      </c>
      <c r="F40" s="71">
        <v>8364</v>
      </c>
      <c r="G40" s="71">
        <v>8566</v>
      </c>
      <c r="H40" s="71">
        <v>8778</v>
      </c>
      <c r="I40" s="71">
        <v>8892</v>
      </c>
      <c r="J40" s="71">
        <v>9000</v>
      </c>
      <c r="K40" s="71">
        <v>9015</v>
      </c>
      <c r="L40" s="71">
        <v>8738</v>
      </c>
      <c r="M40" s="71">
        <v>9132</v>
      </c>
      <c r="N40" s="71">
        <v>9246</v>
      </c>
      <c r="O40" s="71">
        <v>8870</v>
      </c>
      <c r="P40" s="71">
        <v>8588</v>
      </c>
      <c r="Q40" s="326">
        <v>8888</v>
      </c>
      <c r="R40" s="54"/>
    </row>
    <row r="41" spans="1:18" ht="6.75" customHeight="1" x14ac:dyDescent="0.25">
      <c r="A41" s="28"/>
      <c r="B41" s="71"/>
      <c r="C41" s="71"/>
      <c r="D41" s="71"/>
      <c r="E41" s="71"/>
      <c r="F41" s="71"/>
      <c r="G41" s="71"/>
      <c r="H41" s="71"/>
      <c r="I41" s="71"/>
      <c r="J41" s="71"/>
      <c r="K41" s="71"/>
      <c r="L41" s="71"/>
      <c r="M41" s="71"/>
      <c r="N41" s="71"/>
      <c r="O41" s="71"/>
      <c r="P41" s="87"/>
      <c r="Q41" s="71"/>
      <c r="R41" s="202"/>
    </row>
    <row r="42" spans="1:18" s="2" customFormat="1" x14ac:dyDescent="0.25">
      <c r="A42" s="42" t="s">
        <v>212</v>
      </c>
      <c r="B42" s="70">
        <f t="shared" ref="B42:Q42" si="15">+B43+B44+B45</f>
        <v>25925</v>
      </c>
      <c r="C42" s="70">
        <f t="shared" si="15"/>
        <v>27968</v>
      </c>
      <c r="D42" s="70">
        <f t="shared" si="15"/>
        <v>25231</v>
      </c>
      <c r="E42" s="70">
        <f t="shared" si="15"/>
        <v>25589</v>
      </c>
      <c r="F42" s="70">
        <f t="shared" si="15"/>
        <v>25963</v>
      </c>
      <c r="G42" s="70">
        <f t="shared" si="15"/>
        <v>26548</v>
      </c>
      <c r="H42" s="70">
        <f t="shared" si="15"/>
        <v>28587</v>
      </c>
      <c r="I42" s="70">
        <f t="shared" si="15"/>
        <v>30657</v>
      </c>
      <c r="J42" s="70">
        <f t="shared" si="15"/>
        <v>35988</v>
      </c>
      <c r="K42" s="70">
        <f t="shared" si="15"/>
        <v>36978</v>
      </c>
      <c r="L42" s="70">
        <f t="shared" si="15"/>
        <v>37552</v>
      </c>
      <c r="M42" s="70">
        <f t="shared" si="15"/>
        <v>31573</v>
      </c>
      <c r="N42" s="70">
        <f t="shared" si="15"/>
        <v>30822</v>
      </c>
      <c r="O42" s="70">
        <f t="shared" ref="O42" si="16">+O43+O44+O45</f>
        <v>31341</v>
      </c>
      <c r="P42" s="70">
        <f t="shared" si="15"/>
        <v>31707</v>
      </c>
      <c r="Q42" s="70">
        <f t="shared" si="15"/>
        <v>30942</v>
      </c>
      <c r="R42" s="54"/>
    </row>
    <row r="43" spans="1:18" x14ac:dyDescent="0.25">
      <c r="A43" s="27" t="s">
        <v>213</v>
      </c>
      <c r="B43" s="72">
        <v>19495</v>
      </c>
      <c r="C43" s="72">
        <v>20856</v>
      </c>
      <c r="D43" s="72">
        <v>17893</v>
      </c>
      <c r="E43" s="72">
        <v>17330</v>
      </c>
      <c r="F43" s="72">
        <v>17545</v>
      </c>
      <c r="G43" s="72">
        <v>16531</v>
      </c>
      <c r="H43" s="72">
        <v>17084</v>
      </c>
      <c r="I43" s="72">
        <v>15932</v>
      </c>
      <c r="J43" s="72">
        <v>17131</v>
      </c>
      <c r="K43" s="72">
        <v>17253</v>
      </c>
      <c r="L43" s="72">
        <v>16869</v>
      </c>
      <c r="M43" s="72">
        <v>13397</v>
      </c>
      <c r="N43" s="72">
        <v>13254</v>
      </c>
      <c r="O43" s="72">
        <v>12770</v>
      </c>
      <c r="P43" s="72">
        <v>12247</v>
      </c>
      <c r="Q43" s="72">
        <v>11709</v>
      </c>
      <c r="R43" s="54"/>
    </row>
    <row r="44" spans="1:18" x14ac:dyDescent="0.25">
      <c r="A44" s="27" t="s">
        <v>214</v>
      </c>
      <c r="B44" s="72">
        <v>5122</v>
      </c>
      <c r="C44" s="72">
        <v>5765</v>
      </c>
      <c r="D44" s="72">
        <v>6018</v>
      </c>
      <c r="E44" s="72">
        <v>6883</v>
      </c>
      <c r="F44" s="72">
        <v>7030</v>
      </c>
      <c r="G44" s="72">
        <v>8674</v>
      </c>
      <c r="H44" s="72">
        <v>10211</v>
      </c>
      <c r="I44" s="72">
        <v>13475</v>
      </c>
      <c r="J44" s="72">
        <v>17574</v>
      </c>
      <c r="K44" s="72">
        <v>18386</v>
      </c>
      <c r="L44" s="72">
        <v>19381</v>
      </c>
      <c r="M44" s="72">
        <v>16945</v>
      </c>
      <c r="N44" s="72">
        <v>16340</v>
      </c>
      <c r="O44" s="72">
        <v>17336</v>
      </c>
      <c r="P44" s="72">
        <v>18228</v>
      </c>
      <c r="Q44" s="72">
        <v>18032</v>
      </c>
      <c r="R44" s="54"/>
    </row>
    <row r="45" spans="1:18" ht="13.5" thickBot="1" x14ac:dyDescent="0.3">
      <c r="A45" s="27" t="s">
        <v>215</v>
      </c>
      <c r="B45" s="72">
        <v>1308</v>
      </c>
      <c r="C45" s="72">
        <v>1347</v>
      </c>
      <c r="D45" s="72">
        <v>1320</v>
      </c>
      <c r="E45" s="72">
        <v>1376</v>
      </c>
      <c r="F45" s="72">
        <v>1388</v>
      </c>
      <c r="G45" s="72">
        <v>1343</v>
      </c>
      <c r="H45" s="72">
        <v>1292</v>
      </c>
      <c r="I45" s="72">
        <v>1250</v>
      </c>
      <c r="J45" s="72">
        <v>1283</v>
      </c>
      <c r="K45" s="72">
        <v>1339</v>
      </c>
      <c r="L45" s="72">
        <v>1302</v>
      </c>
      <c r="M45" s="72">
        <v>1231</v>
      </c>
      <c r="N45" s="72">
        <v>1228</v>
      </c>
      <c r="O45" s="72">
        <v>1235</v>
      </c>
      <c r="P45" s="72">
        <v>1232</v>
      </c>
      <c r="Q45" s="72">
        <v>1201</v>
      </c>
    </row>
    <row r="46" spans="1:18" s="9" customFormat="1" ht="16.5" customHeight="1" x14ac:dyDescent="0.25">
      <c r="A46" s="88" t="s">
        <v>216</v>
      </c>
      <c r="B46" s="88"/>
      <c r="C46" s="88"/>
      <c r="D46" s="88"/>
      <c r="E46" s="88"/>
      <c r="F46" s="88"/>
      <c r="G46" s="88"/>
      <c r="H46" s="88"/>
      <c r="I46" s="88"/>
      <c r="J46" s="88"/>
      <c r="K46" s="88"/>
      <c r="L46" s="88"/>
      <c r="M46" s="88"/>
      <c r="N46" s="88"/>
      <c r="O46" s="88"/>
      <c r="P46" s="88"/>
      <c r="Q46" s="88"/>
      <c r="R46" s="60"/>
    </row>
    <row r="47" spans="1:18" s="9" customFormat="1" ht="16.5" customHeight="1" x14ac:dyDescent="0.25">
      <c r="A47" s="54" t="s">
        <v>933</v>
      </c>
      <c r="B47" s="54"/>
      <c r="C47" s="54"/>
      <c r="D47" s="54"/>
      <c r="E47" s="54"/>
      <c r="F47" s="54"/>
      <c r="G47" s="54"/>
      <c r="H47" s="54"/>
      <c r="I47" s="54"/>
      <c r="J47" s="54"/>
      <c r="K47" s="54"/>
      <c r="L47" s="54"/>
      <c r="M47" s="54"/>
      <c r="N47" s="54"/>
      <c r="O47" s="54"/>
      <c r="P47" s="54"/>
      <c r="Q47" s="54"/>
      <c r="R47" s="60"/>
    </row>
    <row r="48" spans="1:18" ht="12.75" customHeight="1" x14ac:dyDescent="0.25">
      <c r="A48" s="63" t="s">
        <v>217</v>
      </c>
      <c r="B48" s="145"/>
      <c r="C48" s="145"/>
      <c r="D48" s="145"/>
      <c r="E48" s="145"/>
      <c r="F48" s="145"/>
      <c r="G48" s="145"/>
      <c r="H48" s="145"/>
      <c r="I48" s="145"/>
      <c r="J48" s="145"/>
      <c r="K48" s="145"/>
      <c r="L48" s="145"/>
      <c r="M48" s="145"/>
      <c r="N48" s="145"/>
      <c r="O48" s="145"/>
      <c r="P48" s="145"/>
      <c r="Q48" s="331"/>
    </row>
    <row r="49" spans="5:17" x14ac:dyDescent="0.25">
      <c r="E49" s="31"/>
      <c r="F49" s="31"/>
      <c r="G49" s="31"/>
      <c r="H49" s="31"/>
      <c r="I49" s="31"/>
      <c r="J49" s="31"/>
      <c r="K49" s="31"/>
      <c r="L49" s="31"/>
      <c r="M49" s="31"/>
      <c r="N49" s="31"/>
      <c r="O49" s="31"/>
      <c r="P49" s="31"/>
      <c r="Q49" s="31"/>
    </row>
  </sheetData>
  <mergeCells count="5">
    <mergeCell ref="A1:P1"/>
    <mergeCell ref="A2:P2"/>
    <mergeCell ref="A3:P3"/>
    <mergeCell ref="A4:P4"/>
    <mergeCell ref="A5:P5"/>
  </mergeCells>
  <hyperlinks>
    <hyperlink ref="R2" location="Contenido!A1" display="Contenido" xr:uid="{EEDF9F87-FC06-442C-8805-C14633D373AB}"/>
  </hyperlinks>
  <printOptions horizontalCentered="1"/>
  <pageMargins left="0.39370078740157483" right="0.39370078740157483" top="0.39370078740157483" bottom="0.39370078740157483" header="0.31496062992125984" footer="0.31496062992125984"/>
  <pageSetup paperSize="172" scale="6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6C14-DE52-4ECB-9041-705238650208}">
  <sheetPr codeName="Hoja60">
    <tabColor rgb="FFAFCAFF"/>
    <pageSetUpPr fitToPage="1"/>
  </sheetPr>
  <dimension ref="A1:AE36"/>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405</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401</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903</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row>
    <row r="9" spans="1:29" s="6" customFormat="1" x14ac:dyDescent="0.25">
      <c r="A9" s="157" t="s">
        <v>188</v>
      </c>
      <c r="B9" s="70">
        <f>SUM(B10:B33)</f>
        <v>30257</v>
      </c>
      <c r="C9" s="70">
        <f>SUM(C10:C33)</f>
        <v>15465</v>
      </c>
      <c r="D9" s="70">
        <f>SUM(D10:D33)</f>
        <v>14792</v>
      </c>
      <c r="E9" s="70"/>
      <c r="F9" s="70">
        <f>SUM(F10:F33)</f>
        <v>6651</v>
      </c>
      <c r="G9" s="70">
        <f>SUM(G10:G33)</f>
        <v>3446</v>
      </c>
      <c r="H9" s="70">
        <f>SUM(H10:H33)</f>
        <v>3205</v>
      </c>
      <c r="I9" s="70"/>
      <c r="J9" s="70">
        <f>SUM(J10:J33)</f>
        <v>6303</v>
      </c>
      <c r="K9" s="70">
        <f>SUM(K10:K33)</f>
        <v>3239</v>
      </c>
      <c r="L9" s="70">
        <f>SUM(L10:L33)</f>
        <v>3064</v>
      </c>
      <c r="M9" s="70"/>
      <c r="N9" s="70">
        <f>SUM(N10:N33)</f>
        <v>5804</v>
      </c>
      <c r="O9" s="70">
        <f>SUM(O10:O33)</f>
        <v>2918</v>
      </c>
      <c r="P9" s="70">
        <f>SUM(P10:P33)</f>
        <v>2886</v>
      </c>
      <c r="Q9" s="70"/>
      <c r="R9" s="70">
        <f>SUM(R10:R33)</f>
        <v>5655</v>
      </c>
      <c r="S9" s="70">
        <f>SUM(S10:S33)</f>
        <v>2938</v>
      </c>
      <c r="T9" s="70">
        <f>SUM(T10:T33)</f>
        <v>2717</v>
      </c>
      <c r="U9" s="70"/>
      <c r="V9" s="70">
        <f>SUM(V10:V33)</f>
        <v>5360</v>
      </c>
      <c r="W9" s="70">
        <f>SUM(W10:W33)</f>
        <v>2696</v>
      </c>
      <c r="X9" s="70">
        <f>SUM(X10:X33)</f>
        <v>2664</v>
      </c>
      <c r="Y9" s="292"/>
      <c r="Z9" s="70">
        <f>SUM(Z10:Z33)</f>
        <v>484</v>
      </c>
      <c r="AA9" s="70">
        <f>SUM(AA10:AA33)</f>
        <v>228</v>
      </c>
      <c r="AB9" s="70">
        <f>SUM(AB10:AB33)</f>
        <v>256</v>
      </c>
      <c r="AC9" s="8"/>
    </row>
    <row r="10" spans="1:29" x14ac:dyDescent="0.25">
      <c r="A10" s="27" t="s">
        <v>280</v>
      </c>
      <c r="B10" s="71">
        <v>4026</v>
      </c>
      <c r="C10" s="71">
        <v>2244</v>
      </c>
      <c r="D10" s="71">
        <v>1782</v>
      </c>
      <c r="E10" s="71"/>
      <c r="F10" s="71">
        <v>928</v>
      </c>
      <c r="G10" s="71">
        <v>515</v>
      </c>
      <c r="H10" s="71">
        <v>413</v>
      </c>
      <c r="I10" s="71"/>
      <c r="J10" s="71">
        <v>846</v>
      </c>
      <c r="K10" s="71">
        <v>455</v>
      </c>
      <c r="L10" s="71">
        <v>391</v>
      </c>
      <c r="M10" s="71"/>
      <c r="N10" s="71">
        <v>779</v>
      </c>
      <c r="O10" s="71">
        <v>437</v>
      </c>
      <c r="P10" s="71">
        <v>342</v>
      </c>
      <c r="Q10" s="71"/>
      <c r="R10" s="71">
        <v>717</v>
      </c>
      <c r="S10" s="71">
        <v>414</v>
      </c>
      <c r="T10" s="71">
        <v>303</v>
      </c>
      <c r="U10" s="71"/>
      <c r="V10" s="71">
        <v>737</v>
      </c>
      <c r="W10" s="71">
        <v>414</v>
      </c>
      <c r="X10" s="71">
        <v>323</v>
      </c>
      <c r="Y10" s="189"/>
      <c r="Z10" s="71">
        <v>19</v>
      </c>
      <c r="AA10" s="71">
        <v>9</v>
      </c>
      <c r="AB10" s="71">
        <v>10</v>
      </c>
      <c r="AC10" s="8"/>
    </row>
    <row r="11" spans="1:29" x14ac:dyDescent="0.25">
      <c r="A11" s="27" t="s">
        <v>281</v>
      </c>
      <c r="B11" s="71">
        <v>5625</v>
      </c>
      <c r="C11" s="71">
        <v>2832</v>
      </c>
      <c r="D11" s="71">
        <v>2793</v>
      </c>
      <c r="E11" s="71"/>
      <c r="F11" s="71">
        <v>1117</v>
      </c>
      <c r="G11" s="71">
        <v>551</v>
      </c>
      <c r="H11" s="71">
        <v>566</v>
      </c>
      <c r="I11" s="71"/>
      <c r="J11" s="71">
        <v>1188</v>
      </c>
      <c r="K11" s="71">
        <v>615</v>
      </c>
      <c r="L11" s="71">
        <v>573</v>
      </c>
      <c r="M11" s="71"/>
      <c r="N11" s="71">
        <v>1087</v>
      </c>
      <c r="O11" s="71">
        <v>534</v>
      </c>
      <c r="P11" s="71">
        <v>553</v>
      </c>
      <c r="Q11" s="71"/>
      <c r="R11" s="71">
        <v>1114</v>
      </c>
      <c r="S11" s="71">
        <v>568</v>
      </c>
      <c r="T11" s="71">
        <v>546</v>
      </c>
      <c r="U11" s="71"/>
      <c r="V11" s="71">
        <v>1022</v>
      </c>
      <c r="W11" s="71">
        <v>516</v>
      </c>
      <c r="X11" s="71">
        <v>506</v>
      </c>
      <c r="Y11" s="189"/>
      <c r="Z11" s="71">
        <v>97</v>
      </c>
      <c r="AA11" s="71">
        <v>48</v>
      </c>
      <c r="AB11" s="71">
        <v>49</v>
      </c>
      <c r="AC11" s="8"/>
    </row>
    <row r="12" spans="1:29" x14ac:dyDescent="0.25">
      <c r="A12" s="27" t="s">
        <v>282</v>
      </c>
      <c r="B12" s="71">
        <v>4477</v>
      </c>
      <c r="C12" s="71">
        <v>2228</v>
      </c>
      <c r="D12" s="71">
        <v>2249</v>
      </c>
      <c r="E12" s="71"/>
      <c r="F12" s="71">
        <v>911</v>
      </c>
      <c r="G12" s="71">
        <v>457</v>
      </c>
      <c r="H12" s="71">
        <v>454</v>
      </c>
      <c r="I12" s="71"/>
      <c r="J12" s="71">
        <v>824</v>
      </c>
      <c r="K12" s="71">
        <v>414</v>
      </c>
      <c r="L12" s="71">
        <v>410</v>
      </c>
      <c r="M12" s="71"/>
      <c r="N12" s="71">
        <v>850</v>
      </c>
      <c r="O12" s="71">
        <v>405</v>
      </c>
      <c r="P12" s="71">
        <v>445</v>
      </c>
      <c r="Q12" s="71"/>
      <c r="R12" s="71">
        <v>772</v>
      </c>
      <c r="S12" s="71">
        <v>413</v>
      </c>
      <c r="T12" s="71">
        <v>359</v>
      </c>
      <c r="U12" s="71"/>
      <c r="V12" s="71">
        <v>909</v>
      </c>
      <c r="W12" s="71">
        <v>447</v>
      </c>
      <c r="X12" s="71">
        <v>462</v>
      </c>
      <c r="Y12" s="189"/>
      <c r="Z12" s="71">
        <v>211</v>
      </c>
      <c r="AA12" s="71">
        <v>92</v>
      </c>
      <c r="AB12" s="71">
        <v>119</v>
      </c>
    </row>
    <row r="13" spans="1:29" x14ac:dyDescent="0.25">
      <c r="A13" s="27" t="s">
        <v>283</v>
      </c>
      <c r="B13" s="71">
        <v>599</v>
      </c>
      <c r="C13" s="71">
        <v>296</v>
      </c>
      <c r="D13" s="71">
        <v>303</v>
      </c>
      <c r="E13" s="71"/>
      <c r="F13" s="71">
        <v>155</v>
      </c>
      <c r="G13" s="71">
        <v>74</v>
      </c>
      <c r="H13" s="71">
        <v>81</v>
      </c>
      <c r="I13" s="71"/>
      <c r="J13" s="71">
        <v>142</v>
      </c>
      <c r="K13" s="71">
        <v>66</v>
      </c>
      <c r="L13" s="71">
        <v>76</v>
      </c>
      <c r="M13" s="71"/>
      <c r="N13" s="71">
        <v>124</v>
      </c>
      <c r="O13" s="71">
        <v>60</v>
      </c>
      <c r="P13" s="71">
        <v>64</v>
      </c>
      <c r="Q13" s="71"/>
      <c r="R13" s="71">
        <v>91</v>
      </c>
      <c r="S13" s="71">
        <v>46</v>
      </c>
      <c r="T13" s="71">
        <v>45</v>
      </c>
      <c r="U13" s="71"/>
      <c r="V13" s="71">
        <v>87</v>
      </c>
      <c r="W13" s="71">
        <v>50</v>
      </c>
      <c r="X13" s="71">
        <v>37</v>
      </c>
      <c r="Y13" s="189"/>
      <c r="Z13" s="71">
        <v>0</v>
      </c>
      <c r="AA13" s="71">
        <v>0</v>
      </c>
      <c r="AB13" s="71">
        <v>0</v>
      </c>
      <c r="AC13" s="6"/>
    </row>
    <row r="14" spans="1:29" x14ac:dyDescent="0.25">
      <c r="A14" s="27" t="s">
        <v>284</v>
      </c>
      <c r="B14" s="71">
        <v>187</v>
      </c>
      <c r="C14" s="71">
        <v>87</v>
      </c>
      <c r="D14" s="71">
        <v>100</v>
      </c>
      <c r="E14" s="71"/>
      <c r="F14" s="71">
        <v>27</v>
      </c>
      <c r="G14" s="71">
        <v>11</v>
      </c>
      <c r="H14" s="71">
        <v>16</v>
      </c>
      <c r="I14" s="71"/>
      <c r="J14" s="71">
        <v>44</v>
      </c>
      <c r="K14" s="71">
        <v>23</v>
      </c>
      <c r="L14" s="71">
        <v>21</v>
      </c>
      <c r="M14" s="71"/>
      <c r="N14" s="71">
        <v>36</v>
      </c>
      <c r="O14" s="71">
        <v>15</v>
      </c>
      <c r="P14" s="71">
        <v>21</v>
      </c>
      <c r="Q14" s="71"/>
      <c r="R14" s="71">
        <v>41</v>
      </c>
      <c r="S14" s="71">
        <v>22</v>
      </c>
      <c r="T14" s="71">
        <v>19</v>
      </c>
      <c r="U14" s="71"/>
      <c r="V14" s="71">
        <v>39</v>
      </c>
      <c r="W14" s="71">
        <v>16</v>
      </c>
      <c r="X14" s="71">
        <v>23</v>
      </c>
      <c r="Y14" s="189"/>
      <c r="Z14" s="71">
        <v>0</v>
      </c>
      <c r="AA14" s="71">
        <v>0</v>
      </c>
      <c r="AB14" s="71">
        <v>0</v>
      </c>
      <c r="AC14" s="8"/>
    </row>
    <row r="15" spans="1:29" x14ac:dyDescent="0.25">
      <c r="A15" s="27" t="s">
        <v>285</v>
      </c>
      <c r="B15" s="71">
        <v>256</v>
      </c>
      <c r="C15" s="71">
        <v>126</v>
      </c>
      <c r="D15" s="71">
        <v>130</v>
      </c>
      <c r="E15" s="71"/>
      <c r="F15" s="71">
        <v>57</v>
      </c>
      <c r="G15" s="71">
        <v>27</v>
      </c>
      <c r="H15" s="71">
        <v>30</v>
      </c>
      <c r="I15" s="71"/>
      <c r="J15" s="71">
        <v>60</v>
      </c>
      <c r="K15" s="71">
        <v>34</v>
      </c>
      <c r="L15" s="71">
        <v>26</v>
      </c>
      <c r="M15" s="71"/>
      <c r="N15" s="71">
        <v>42</v>
      </c>
      <c r="O15" s="71">
        <v>18</v>
      </c>
      <c r="P15" s="71">
        <v>24</v>
      </c>
      <c r="Q15" s="71"/>
      <c r="R15" s="71">
        <v>58</v>
      </c>
      <c r="S15" s="71">
        <v>24</v>
      </c>
      <c r="T15" s="71">
        <v>34</v>
      </c>
      <c r="U15" s="71"/>
      <c r="V15" s="71">
        <v>39</v>
      </c>
      <c r="W15" s="71">
        <v>23</v>
      </c>
      <c r="X15" s="71">
        <v>16</v>
      </c>
      <c r="Y15" s="189"/>
      <c r="Z15" s="71">
        <v>0</v>
      </c>
      <c r="AA15" s="71">
        <v>0</v>
      </c>
      <c r="AB15" s="71">
        <v>0</v>
      </c>
      <c r="AC15" s="8"/>
    </row>
    <row r="16" spans="1:29" x14ac:dyDescent="0.25">
      <c r="A16" s="27" t="s">
        <v>287</v>
      </c>
      <c r="B16" s="71">
        <v>3458</v>
      </c>
      <c r="C16" s="71">
        <v>1760</v>
      </c>
      <c r="D16" s="71">
        <v>1698</v>
      </c>
      <c r="E16" s="71"/>
      <c r="F16" s="71">
        <v>791</v>
      </c>
      <c r="G16" s="71">
        <v>437</v>
      </c>
      <c r="H16" s="71">
        <v>354</v>
      </c>
      <c r="I16" s="71"/>
      <c r="J16" s="71">
        <v>695</v>
      </c>
      <c r="K16" s="71">
        <v>352</v>
      </c>
      <c r="L16" s="71">
        <v>343</v>
      </c>
      <c r="M16" s="71"/>
      <c r="N16" s="71">
        <v>667</v>
      </c>
      <c r="O16" s="71">
        <v>327</v>
      </c>
      <c r="P16" s="71">
        <v>340</v>
      </c>
      <c r="Q16" s="71"/>
      <c r="R16" s="71">
        <v>714</v>
      </c>
      <c r="S16" s="71">
        <v>365</v>
      </c>
      <c r="T16" s="71">
        <v>349</v>
      </c>
      <c r="U16" s="71"/>
      <c r="V16" s="71">
        <v>583</v>
      </c>
      <c r="W16" s="71">
        <v>275</v>
      </c>
      <c r="X16" s="71">
        <v>308</v>
      </c>
      <c r="Y16" s="189"/>
      <c r="Z16" s="71">
        <v>8</v>
      </c>
      <c r="AA16" s="71">
        <v>4</v>
      </c>
      <c r="AB16" s="71">
        <v>4</v>
      </c>
      <c r="AC16" s="8"/>
    </row>
    <row r="17" spans="1:29" x14ac:dyDescent="0.25">
      <c r="A17" s="27" t="s">
        <v>288</v>
      </c>
      <c r="B17" s="71">
        <v>513</v>
      </c>
      <c r="C17" s="71">
        <v>272</v>
      </c>
      <c r="D17" s="71">
        <v>241</v>
      </c>
      <c r="E17" s="71"/>
      <c r="F17" s="71">
        <v>112</v>
      </c>
      <c r="G17" s="71">
        <v>66</v>
      </c>
      <c r="H17" s="71">
        <v>46</v>
      </c>
      <c r="I17" s="71"/>
      <c r="J17" s="71">
        <v>126</v>
      </c>
      <c r="K17" s="71">
        <v>65</v>
      </c>
      <c r="L17" s="71">
        <v>61</v>
      </c>
      <c r="M17" s="71"/>
      <c r="N17" s="71">
        <v>108</v>
      </c>
      <c r="O17" s="71">
        <v>50</v>
      </c>
      <c r="P17" s="71">
        <v>58</v>
      </c>
      <c r="Q17" s="71"/>
      <c r="R17" s="71">
        <v>89</v>
      </c>
      <c r="S17" s="71">
        <v>49</v>
      </c>
      <c r="T17" s="71">
        <v>40</v>
      </c>
      <c r="U17" s="71"/>
      <c r="V17" s="71">
        <v>78</v>
      </c>
      <c r="W17" s="71">
        <v>42</v>
      </c>
      <c r="X17" s="71">
        <v>36</v>
      </c>
      <c r="Y17" s="189"/>
      <c r="Z17" s="71">
        <v>0</v>
      </c>
      <c r="AA17" s="71">
        <v>0</v>
      </c>
      <c r="AB17" s="71">
        <v>0</v>
      </c>
    </row>
    <row r="18" spans="1:29" x14ac:dyDescent="0.25">
      <c r="A18" s="27" t="s">
        <v>289</v>
      </c>
      <c r="B18" s="71">
        <v>498</v>
      </c>
      <c r="C18" s="71">
        <v>266</v>
      </c>
      <c r="D18" s="71">
        <v>232</v>
      </c>
      <c r="E18" s="71"/>
      <c r="F18" s="71">
        <v>117</v>
      </c>
      <c r="G18" s="71">
        <v>63</v>
      </c>
      <c r="H18" s="71">
        <v>54</v>
      </c>
      <c r="I18" s="71"/>
      <c r="J18" s="71">
        <v>114</v>
      </c>
      <c r="K18" s="71">
        <v>55</v>
      </c>
      <c r="L18" s="71">
        <v>59</v>
      </c>
      <c r="M18" s="71"/>
      <c r="N18" s="71">
        <v>85</v>
      </c>
      <c r="O18" s="71">
        <v>44</v>
      </c>
      <c r="P18" s="71">
        <v>41</v>
      </c>
      <c r="Q18" s="71"/>
      <c r="R18" s="71">
        <v>106</v>
      </c>
      <c r="S18" s="71">
        <v>63</v>
      </c>
      <c r="T18" s="71">
        <v>43</v>
      </c>
      <c r="U18" s="71"/>
      <c r="V18" s="71">
        <v>76</v>
      </c>
      <c r="W18" s="71">
        <v>41</v>
      </c>
      <c r="X18" s="71">
        <v>35</v>
      </c>
      <c r="Y18" s="189"/>
      <c r="Z18" s="71">
        <v>0</v>
      </c>
      <c r="AA18" s="71">
        <v>0</v>
      </c>
      <c r="AB18" s="71">
        <v>0</v>
      </c>
      <c r="AC18" s="6"/>
    </row>
    <row r="19" spans="1:29" x14ac:dyDescent="0.25">
      <c r="A19" s="27" t="s">
        <v>291</v>
      </c>
      <c r="B19" s="71">
        <v>1604</v>
      </c>
      <c r="C19" s="71">
        <v>842</v>
      </c>
      <c r="D19" s="71">
        <v>762</v>
      </c>
      <c r="E19" s="71"/>
      <c r="F19" s="71">
        <v>378</v>
      </c>
      <c r="G19" s="71">
        <v>196</v>
      </c>
      <c r="H19" s="71">
        <v>182</v>
      </c>
      <c r="I19" s="71"/>
      <c r="J19" s="71">
        <v>318</v>
      </c>
      <c r="K19" s="71">
        <v>170</v>
      </c>
      <c r="L19" s="71">
        <v>148</v>
      </c>
      <c r="M19" s="71"/>
      <c r="N19" s="71">
        <v>340</v>
      </c>
      <c r="O19" s="71">
        <v>168</v>
      </c>
      <c r="P19" s="71">
        <v>172</v>
      </c>
      <c r="Q19" s="71"/>
      <c r="R19" s="71">
        <v>298</v>
      </c>
      <c r="S19" s="71">
        <v>178</v>
      </c>
      <c r="T19" s="71">
        <v>120</v>
      </c>
      <c r="U19" s="71"/>
      <c r="V19" s="71">
        <v>270</v>
      </c>
      <c r="W19" s="71">
        <v>130</v>
      </c>
      <c r="X19" s="71">
        <v>140</v>
      </c>
      <c r="Y19" s="189"/>
      <c r="Z19" s="71">
        <v>0</v>
      </c>
      <c r="AA19" s="71">
        <v>0</v>
      </c>
      <c r="AB19" s="71">
        <v>0</v>
      </c>
      <c r="AC19" s="8"/>
    </row>
    <row r="20" spans="1:29" x14ac:dyDescent="0.25">
      <c r="A20" s="27" t="s">
        <v>292</v>
      </c>
      <c r="B20" s="71">
        <v>234</v>
      </c>
      <c r="C20" s="71">
        <v>122</v>
      </c>
      <c r="D20" s="71">
        <v>112</v>
      </c>
      <c r="E20" s="71"/>
      <c r="F20" s="71">
        <v>50</v>
      </c>
      <c r="G20" s="71">
        <v>29</v>
      </c>
      <c r="H20" s="71">
        <v>21</v>
      </c>
      <c r="I20" s="71"/>
      <c r="J20" s="71">
        <v>43</v>
      </c>
      <c r="K20" s="71">
        <v>23</v>
      </c>
      <c r="L20" s="71">
        <v>20</v>
      </c>
      <c r="M20" s="71"/>
      <c r="N20" s="71">
        <v>43</v>
      </c>
      <c r="O20" s="71">
        <v>22</v>
      </c>
      <c r="P20" s="71">
        <v>21</v>
      </c>
      <c r="Q20" s="71"/>
      <c r="R20" s="71">
        <v>48</v>
      </c>
      <c r="S20" s="71">
        <v>21</v>
      </c>
      <c r="T20" s="71">
        <v>27</v>
      </c>
      <c r="U20" s="71"/>
      <c r="V20" s="71">
        <v>50</v>
      </c>
      <c r="W20" s="71">
        <v>27</v>
      </c>
      <c r="X20" s="71">
        <v>23</v>
      </c>
      <c r="Y20" s="189"/>
      <c r="Z20" s="71">
        <v>0</v>
      </c>
      <c r="AA20" s="71">
        <v>0</v>
      </c>
      <c r="AB20" s="71">
        <v>0</v>
      </c>
      <c r="AC20" s="8"/>
    </row>
    <row r="21" spans="1:29" x14ac:dyDescent="0.25">
      <c r="A21" s="27" t="s">
        <v>293</v>
      </c>
      <c r="B21" s="71">
        <v>3490</v>
      </c>
      <c r="C21" s="71">
        <v>1804</v>
      </c>
      <c r="D21" s="71">
        <v>1686</v>
      </c>
      <c r="E21" s="71"/>
      <c r="F21" s="71">
        <v>762</v>
      </c>
      <c r="G21" s="71">
        <v>391</v>
      </c>
      <c r="H21" s="71">
        <v>371</v>
      </c>
      <c r="I21" s="71"/>
      <c r="J21" s="71">
        <v>738</v>
      </c>
      <c r="K21" s="71">
        <v>387</v>
      </c>
      <c r="L21" s="71">
        <v>351</v>
      </c>
      <c r="M21" s="71"/>
      <c r="N21" s="71">
        <v>654</v>
      </c>
      <c r="O21" s="71">
        <v>353</v>
      </c>
      <c r="P21" s="71">
        <v>301</v>
      </c>
      <c r="Q21" s="71"/>
      <c r="R21" s="71">
        <v>637</v>
      </c>
      <c r="S21" s="71">
        <v>312</v>
      </c>
      <c r="T21" s="71">
        <v>325</v>
      </c>
      <c r="U21" s="71"/>
      <c r="V21" s="71">
        <v>629</v>
      </c>
      <c r="W21" s="71">
        <v>327</v>
      </c>
      <c r="X21" s="71">
        <v>302</v>
      </c>
      <c r="Y21" s="189"/>
      <c r="Z21" s="71">
        <v>70</v>
      </c>
      <c r="AA21" s="71">
        <v>34</v>
      </c>
      <c r="AB21" s="71">
        <v>36</v>
      </c>
      <c r="AC21" s="8"/>
    </row>
    <row r="22" spans="1:29" x14ac:dyDescent="0.25">
      <c r="A22" s="27" t="s">
        <v>294</v>
      </c>
      <c r="B22" s="71">
        <v>82</v>
      </c>
      <c r="C22" s="71">
        <v>40</v>
      </c>
      <c r="D22" s="71">
        <v>42</v>
      </c>
      <c r="E22" s="71"/>
      <c r="F22" s="71">
        <v>26</v>
      </c>
      <c r="G22" s="71">
        <v>14</v>
      </c>
      <c r="H22" s="71">
        <v>12</v>
      </c>
      <c r="I22" s="71"/>
      <c r="J22" s="71">
        <v>22</v>
      </c>
      <c r="K22" s="71">
        <v>8</v>
      </c>
      <c r="L22" s="71">
        <v>14</v>
      </c>
      <c r="M22" s="71"/>
      <c r="N22" s="71">
        <v>13</v>
      </c>
      <c r="O22" s="71">
        <v>10</v>
      </c>
      <c r="P22" s="71">
        <v>3</v>
      </c>
      <c r="Q22" s="71"/>
      <c r="R22" s="71">
        <v>13</v>
      </c>
      <c r="S22" s="71">
        <v>4</v>
      </c>
      <c r="T22" s="71">
        <v>9</v>
      </c>
      <c r="U22" s="71"/>
      <c r="V22" s="71">
        <v>8</v>
      </c>
      <c r="W22" s="71">
        <v>4</v>
      </c>
      <c r="X22" s="71">
        <v>4</v>
      </c>
      <c r="Y22" s="189"/>
      <c r="Z22" s="71">
        <v>0</v>
      </c>
      <c r="AA22" s="71">
        <v>0</v>
      </c>
      <c r="AB22" s="71">
        <v>0</v>
      </c>
    </row>
    <row r="23" spans="1:29" x14ac:dyDescent="0.25">
      <c r="A23" s="27" t="s">
        <v>295</v>
      </c>
      <c r="B23" s="71">
        <v>730</v>
      </c>
      <c r="C23" s="71">
        <v>349</v>
      </c>
      <c r="D23" s="71">
        <v>381</v>
      </c>
      <c r="E23" s="71"/>
      <c r="F23" s="71">
        <v>155</v>
      </c>
      <c r="G23" s="71">
        <v>70</v>
      </c>
      <c r="H23" s="71">
        <v>85</v>
      </c>
      <c r="I23" s="71"/>
      <c r="J23" s="71">
        <v>166</v>
      </c>
      <c r="K23" s="71">
        <v>91</v>
      </c>
      <c r="L23" s="71">
        <v>75</v>
      </c>
      <c r="M23" s="71"/>
      <c r="N23" s="71">
        <v>128</v>
      </c>
      <c r="O23" s="71">
        <v>55</v>
      </c>
      <c r="P23" s="71">
        <v>73</v>
      </c>
      <c r="Q23" s="71"/>
      <c r="R23" s="71">
        <v>145</v>
      </c>
      <c r="S23" s="71">
        <v>65</v>
      </c>
      <c r="T23" s="71">
        <v>80</v>
      </c>
      <c r="U23" s="71"/>
      <c r="V23" s="71">
        <v>136</v>
      </c>
      <c r="W23" s="71">
        <v>68</v>
      </c>
      <c r="X23" s="71">
        <v>68</v>
      </c>
      <c r="Y23" s="189"/>
      <c r="Z23" s="71">
        <v>0</v>
      </c>
      <c r="AA23" s="71">
        <v>0</v>
      </c>
      <c r="AB23" s="71">
        <v>0</v>
      </c>
      <c r="AC23" s="8"/>
    </row>
    <row r="24" spans="1:29" x14ac:dyDescent="0.25">
      <c r="A24" s="27" t="s">
        <v>296</v>
      </c>
      <c r="B24" s="71">
        <v>297</v>
      </c>
      <c r="C24" s="71">
        <v>135</v>
      </c>
      <c r="D24" s="71">
        <v>162</v>
      </c>
      <c r="E24" s="71"/>
      <c r="F24" s="71">
        <v>61</v>
      </c>
      <c r="G24" s="71">
        <v>27</v>
      </c>
      <c r="H24" s="71">
        <v>34</v>
      </c>
      <c r="I24" s="71"/>
      <c r="J24" s="71">
        <v>67</v>
      </c>
      <c r="K24" s="71">
        <v>36</v>
      </c>
      <c r="L24" s="71">
        <v>31</v>
      </c>
      <c r="M24" s="71"/>
      <c r="N24" s="71">
        <v>65</v>
      </c>
      <c r="O24" s="71">
        <v>32</v>
      </c>
      <c r="P24" s="71">
        <v>33</v>
      </c>
      <c r="Q24" s="71"/>
      <c r="R24" s="71">
        <v>41</v>
      </c>
      <c r="S24" s="71">
        <v>19</v>
      </c>
      <c r="T24" s="71">
        <v>22</v>
      </c>
      <c r="U24" s="71"/>
      <c r="V24" s="71">
        <v>49</v>
      </c>
      <c r="W24" s="71">
        <v>13</v>
      </c>
      <c r="X24" s="71">
        <v>36</v>
      </c>
      <c r="Y24" s="189"/>
      <c r="Z24" s="71">
        <v>14</v>
      </c>
      <c r="AA24" s="71">
        <v>8</v>
      </c>
      <c r="AB24" s="71">
        <v>6</v>
      </c>
    </row>
    <row r="25" spans="1:29" x14ac:dyDescent="0.25">
      <c r="A25" s="27" t="s">
        <v>297</v>
      </c>
      <c r="B25" s="71">
        <v>1356</v>
      </c>
      <c r="C25" s="71">
        <v>689</v>
      </c>
      <c r="D25" s="71">
        <v>667</v>
      </c>
      <c r="E25" s="71"/>
      <c r="F25" s="71">
        <v>304</v>
      </c>
      <c r="G25" s="71">
        <v>160</v>
      </c>
      <c r="H25" s="71">
        <v>144</v>
      </c>
      <c r="I25" s="71"/>
      <c r="J25" s="71">
        <v>313</v>
      </c>
      <c r="K25" s="71">
        <v>156</v>
      </c>
      <c r="L25" s="71">
        <v>157</v>
      </c>
      <c r="M25" s="71"/>
      <c r="N25" s="71">
        <v>237</v>
      </c>
      <c r="O25" s="71">
        <v>114</v>
      </c>
      <c r="P25" s="71">
        <v>123</v>
      </c>
      <c r="Q25" s="71"/>
      <c r="R25" s="71">
        <v>254</v>
      </c>
      <c r="S25" s="71">
        <v>147</v>
      </c>
      <c r="T25" s="71">
        <v>107</v>
      </c>
      <c r="U25" s="71"/>
      <c r="V25" s="71">
        <v>193</v>
      </c>
      <c r="W25" s="71">
        <v>83</v>
      </c>
      <c r="X25" s="71">
        <v>110</v>
      </c>
      <c r="Y25" s="189"/>
      <c r="Z25" s="71">
        <v>55</v>
      </c>
      <c r="AA25" s="71">
        <v>29</v>
      </c>
      <c r="AB25" s="71">
        <v>26</v>
      </c>
    </row>
    <row r="26" spans="1:29" x14ac:dyDescent="0.25">
      <c r="A26" s="27" t="s">
        <v>298</v>
      </c>
      <c r="B26" s="71">
        <v>123</v>
      </c>
      <c r="C26" s="71">
        <v>71</v>
      </c>
      <c r="D26" s="71">
        <v>52</v>
      </c>
      <c r="E26" s="71"/>
      <c r="F26" s="71">
        <v>29</v>
      </c>
      <c r="G26" s="71">
        <v>15</v>
      </c>
      <c r="H26" s="71">
        <v>14</v>
      </c>
      <c r="I26" s="71"/>
      <c r="J26" s="71">
        <v>27</v>
      </c>
      <c r="K26" s="71">
        <v>13</v>
      </c>
      <c r="L26" s="71">
        <v>14</v>
      </c>
      <c r="M26" s="71"/>
      <c r="N26" s="71">
        <v>23</v>
      </c>
      <c r="O26" s="71">
        <v>15</v>
      </c>
      <c r="P26" s="71">
        <v>8</v>
      </c>
      <c r="Q26" s="71"/>
      <c r="R26" s="71">
        <v>26</v>
      </c>
      <c r="S26" s="71">
        <v>15</v>
      </c>
      <c r="T26" s="71">
        <v>11</v>
      </c>
      <c r="U26" s="71"/>
      <c r="V26" s="71">
        <v>18</v>
      </c>
      <c r="W26" s="71">
        <v>13</v>
      </c>
      <c r="X26" s="71">
        <v>5</v>
      </c>
      <c r="Y26" s="189"/>
      <c r="Z26" s="71">
        <v>0</v>
      </c>
      <c r="AA26" s="71">
        <v>0</v>
      </c>
      <c r="AB26" s="71">
        <v>0</v>
      </c>
    </row>
    <row r="27" spans="1:29" x14ac:dyDescent="0.25">
      <c r="A27" s="27" t="s">
        <v>299</v>
      </c>
      <c r="B27" s="71">
        <v>677</v>
      </c>
      <c r="C27" s="71">
        <v>324</v>
      </c>
      <c r="D27" s="71">
        <v>353</v>
      </c>
      <c r="E27" s="71"/>
      <c r="F27" s="71">
        <v>172</v>
      </c>
      <c r="G27" s="71">
        <v>90</v>
      </c>
      <c r="H27" s="71">
        <v>82</v>
      </c>
      <c r="I27" s="71"/>
      <c r="J27" s="71">
        <v>134</v>
      </c>
      <c r="K27" s="71">
        <v>67</v>
      </c>
      <c r="L27" s="71">
        <v>67</v>
      </c>
      <c r="M27" s="71"/>
      <c r="N27" s="71">
        <v>129</v>
      </c>
      <c r="O27" s="71">
        <v>69</v>
      </c>
      <c r="P27" s="71">
        <v>60</v>
      </c>
      <c r="Q27" s="71"/>
      <c r="R27" s="71">
        <v>126</v>
      </c>
      <c r="S27" s="71">
        <v>43</v>
      </c>
      <c r="T27" s="71">
        <v>83</v>
      </c>
      <c r="U27" s="71"/>
      <c r="V27" s="71">
        <v>116</v>
      </c>
      <c r="W27" s="71">
        <v>55</v>
      </c>
      <c r="X27" s="71">
        <v>61</v>
      </c>
      <c r="Y27" s="189"/>
      <c r="Z27" s="71">
        <v>0</v>
      </c>
      <c r="AA27" s="71">
        <v>0</v>
      </c>
      <c r="AB27" s="71">
        <v>0</v>
      </c>
    </row>
    <row r="28" spans="1:29" x14ac:dyDescent="0.25">
      <c r="A28" s="27" t="s">
        <v>300</v>
      </c>
      <c r="B28" s="71">
        <v>253</v>
      </c>
      <c r="C28" s="71">
        <v>115</v>
      </c>
      <c r="D28" s="71">
        <v>138</v>
      </c>
      <c r="E28" s="71"/>
      <c r="F28" s="71">
        <v>72</v>
      </c>
      <c r="G28" s="71">
        <v>35</v>
      </c>
      <c r="H28" s="71">
        <v>37</v>
      </c>
      <c r="I28" s="71"/>
      <c r="J28" s="71">
        <v>66</v>
      </c>
      <c r="K28" s="71">
        <v>28</v>
      </c>
      <c r="L28" s="71">
        <v>38</v>
      </c>
      <c r="M28" s="71"/>
      <c r="N28" s="71">
        <v>48</v>
      </c>
      <c r="O28" s="71">
        <v>22</v>
      </c>
      <c r="P28" s="71">
        <v>26</v>
      </c>
      <c r="Q28" s="71"/>
      <c r="R28" s="71">
        <v>36</v>
      </c>
      <c r="S28" s="71">
        <v>14</v>
      </c>
      <c r="T28" s="71">
        <v>22</v>
      </c>
      <c r="U28" s="71"/>
      <c r="V28" s="71">
        <v>31</v>
      </c>
      <c r="W28" s="71">
        <v>16</v>
      </c>
      <c r="X28" s="71">
        <v>15</v>
      </c>
      <c r="Y28" s="189"/>
      <c r="Z28" s="71">
        <v>0</v>
      </c>
      <c r="AA28" s="71">
        <v>0</v>
      </c>
      <c r="AB28" s="71">
        <v>0</v>
      </c>
    </row>
    <row r="29" spans="1:29" x14ac:dyDescent="0.25">
      <c r="A29" s="27" t="s">
        <v>301</v>
      </c>
      <c r="B29" s="71">
        <v>330</v>
      </c>
      <c r="C29" s="71">
        <v>154</v>
      </c>
      <c r="D29" s="71">
        <v>176</v>
      </c>
      <c r="E29" s="71"/>
      <c r="F29" s="71">
        <v>89</v>
      </c>
      <c r="G29" s="71">
        <v>47</v>
      </c>
      <c r="H29" s="71">
        <v>42</v>
      </c>
      <c r="I29" s="71"/>
      <c r="J29" s="71">
        <v>77</v>
      </c>
      <c r="K29" s="71">
        <v>37</v>
      </c>
      <c r="L29" s="71">
        <v>40</v>
      </c>
      <c r="M29" s="71"/>
      <c r="N29" s="71">
        <v>69</v>
      </c>
      <c r="O29" s="71">
        <v>31</v>
      </c>
      <c r="P29" s="71">
        <v>38</v>
      </c>
      <c r="Q29" s="71"/>
      <c r="R29" s="71">
        <v>51</v>
      </c>
      <c r="S29" s="71">
        <v>22</v>
      </c>
      <c r="T29" s="71">
        <v>29</v>
      </c>
      <c r="U29" s="71"/>
      <c r="V29" s="71">
        <v>44</v>
      </c>
      <c r="W29" s="71">
        <v>17</v>
      </c>
      <c r="X29" s="71">
        <v>27</v>
      </c>
      <c r="Y29" s="189"/>
      <c r="Z29" s="71">
        <v>0</v>
      </c>
      <c r="AA29" s="71">
        <v>0</v>
      </c>
      <c r="AB29" s="71">
        <v>0</v>
      </c>
    </row>
    <row r="30" spans="1:29" x14ac:dyDescent="0.25">
      <c r="A30" s="27" t="s">
        <v>302</v>
      </c>
      <c r="B30" s="71">
        <v>97</v>
      </c>
      <c r="C30" s="71">
        <v>47</v>
      </c>
      <c r="D30" s="71">
        <v>50</v>
      </c>
      <c r="E30" s="71"/>
      <c r="F30" s="71">
        <v>26</v>
      </c>
      <c r="G30" s="71">
        <v>14</v>
      </c>
      <c r="H30" s="71">
        <v>12</v>
      </c>
      <c r="I30" s="71"/>
      <c r="J30" s="71">
        <v>18</v>
      </c>
      <c r="K30" s="71">
        <v>10</v>
      </c>
      <c r="L30" s="71">
        <v>8</v>
      </c>
      <c r="M30" s="71"/>
      <c r="N30" s="71">
        <v>20</v>
      </c>
      <c r="O30" s="71">
        <v>8</v>
      </c>
      <c r="P30" s="71">
        <v>12</v>
      </c>
      <c r="Q30" s="71"/>
      <c r="R30" s="71">
        <v>18</v>
      </c>
      <c r="S30" s="71">
        <v>8</v>
      </c>
      <c r="T30" s="71">
        <v>10</v>
      </c>
      <c r="U30" s="71"/>
      <c r="V30" s="71">
        <v>15</v>
      </c>
      <c r="W30" s="71">
        <v>7</v>
      </c>
      <c r="X30" s="71">
        <v>8</v>
      </c>
      <c r="Y30" s="189"/>
      <c r="Z30" s="71">
        <v>0</v>
      </c>
      <c r="AA30" s="71">
        <v>0</v>
      </c>
      <c r="AB30" s="71">
        <v>0</v>
      </c>
    </row>
    <row r="31" spans="1:29" x14ac:dyDescent="0.25">
      <c r="A31" s="27" t="s">
        <v>303</v>
      </c>
      <c r="B31" s="71">
        <v>147</v>
      </c>
      <c r="C31" s="71">
        <v>66</v>
      </c>
      <c r="D31" s="71">
        <v>81</v>
      </c>
      <c r="E31" s="71"/>
      <c r="F31" s="71">
        <v>22</v>
      </c>
      <c r="G31" s="71">
        <v>10</v>
      </c>
      <c r="H31" s="71">
        <v>12</v>
      </c>
      <c r="I31" s="71"/>
      <c r="J31" s="71">
        <v>37</v>
      </c>
      <c r="K31" s="71">
        <v>16</v>
      </c>
      <c r="L31" s="71">
        <v>21</v>
      </c>
      <c r="M31" s="71"/>
      <c r="N31" s="71">
        <v>29</v>
      </c>
      <c r="O31" s="71">
        <v>17</v>
      </c>
      <c r="P31" s="71">
        <v>12</v>
      </c>
      <c r="Q31" s="71"/>
      <c r="R31" s="71">
        <v>28</v>
      </c>
      <c r="S31" s="71">
        <v>8</v>
      </c>
      <c r="T31" s="71">
        <v>20</v>
      </c>
      <c r="U31" s="71"/>
      <c r="V31" s="71">
        <v>21</v>
      </c>
      <c r="W31" s="71">
        <v>11</v>
      </c>
      <c r="X31" s="71">
        <v>10</v>
      </c>
      <c r="Y31" s="189"/>
      <c r="Z31" s="71">
        <v>10</v>
      </c>
      <c r="AA31" s="71">
        <v>4</v>
      </c>
      <c r="AB31" s="71">
        <v>6</v>
      </c>
    </row>
    <row r="32" spans="1:29" x14ac:dyDescent="0.25">
      <c r="A32" s="27" t="s">
        <v>304</v>
      </c>
      <c r="B32" s="71">
        <v>574</v>
      </c>
      <c r="C32" s="71">
        <v>287</v>
      </c>
      <c r="D32" s="71">
        <v>287</v>
      </c>
      <c r="E32" s="71"/>
      <c r="F32" s="71">
        <v>135</v>
      </c>
      <c r="G32" s="71">
        <v>60</v>
      </c>
      <c r="H32" s="71">
        <v>75</v>
      </c>
      <c r="I32" s="71"/>
      <c r="J32" s="71">
        <v>122</v>
      </c>
      <c r="K32" s="71">
        <v>65</v>
      </c>
      <c r="L32" s="71">
        <v>57</v>
      </c>
      <c r="M32" s="71"/>
      <c r="N32" s="71">
        <v>109</v>
      </c>
      <c r="O32" s="71">
        <v>54</v>
      </c>
      <c r="P32" s="71">
        <v>55</v>
      </c>
      <c r="Q32" s="71"/>
      <c r="R32" s="71">
        <v>102</v>
      </c>
      <c r="S32" s="71">
        <v>53</v>
      </c>
      <c r="T32" s="71">
        <v>49</v>
      </c>
      <c r="U32" s="71"/>
      <c r="V32" s="71">
        <v>106</v>
      </c>
      <c r="W32" s="71">
        <v>55</v>
      </c>
      <c r="X32" s="71">
        <v>51</v>
      </c>
      <c r="Y32" s="189"/>
      <c r="Z32" s="71">
        <v>0</v>
      </c>
      <c r="AA32" s="71">
        <v>0</v>
      </c>
      <c r="AB32" s="71">
        <v>0</v>
      </c>
    </row>
    <row r="33" spans="1:31" ht="13.5" thickBot="1" x14ac:dyDescent="0.3">
      <c r="A33" s="27" t="s">
        <v>305</v>
      </c>
      <c r="B33" s="73">
        <v>624</v>
      </c>
      <c r="C33" s="73">
        <v>309</v>
      </c>
      <c r="D33" s="73">
        <v>315</v>
      </c>
      <c r="E33" s="73"/>
      <c r="F33" s="73">
        <v>155</v>
      </c>
      <c r="G33" s="73">
        <v>87</v>
      </c>
      <c r="H33" s="73">
        <v>68</v>
      </c>
      <c r="I33" s="73"/>
      <c r="J33" s="73">
        <v>116</v>
      </c>
      <c r="K33" s="73">
        <v>53</v>
      </c>
      <c r="L33" s="73">
        <v>63</v>
      </c>
      <c r="M33" s="73"/>
      <c r="N33" s="73">
        <v>119</v>
      </c>
      <c r="O33" s="73">
        <v>58</v>
      </c>
      <c r="P33" s="73">
        <v>61</v>
      </c>
      <c r="Q33" s="73"/>
      <c r="R33" s="73">
        <v>130</v>
      </c>
      <c r="S33" s="73">
        <v>65</v>
      </c>
      <c r="T33" s="73">
        <v>65</v>
      </c>
      <c r="U33" s="73"/>
      <c r="V33" s="73">
        <v>104</v>
      </c>
      <c r="W33" s="73">
        <v>46</v>
      </c>
      <c r="X33" s="73">
        <v>58</v>
      </c>
      <c r="Y33" s="192"/>
      <c r="Z33" s="73">
        <v>0</v>
      </c>
      <c r="AA33" s="73">
        <v>0</v>
      </c>
      <c r="AB33" s="73">
        <v>0</v>
      </c>
    </row>
    <row r="34" spans="1:31" ht="15" customHeight="1" x14ac:dyDescent="0.25">
      <c r="A34" s="332" t="s">
        <v>402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E34" s="60"/>
    </row>
    <row r="35" spans="1:31" x14ac:dyDescent="0.25">
      <c r="A35" s="8" t="s">
        <v>262</v>
      </c>
      <c r="B35" s="8"/>
      <c r="C35" s="8"/>
      <c r="D35" s="8"/>
      <c r="E35" s="8"/>
      <c r="F35" s="8"/>
      <c r="G35" s="8"/>
      <c r="H35" s="8"/>
      <c r="I35" s="8"/>
      <c r="J35" s="8"/>
      <c r="K35" s="8"/>
      <c r="L35" s="8"/>
      <c r="M35" s="8"/>
      <c r="N35" s="8"/>
      <c r="O35" s="8"/>
      <c r="P35" s="8"/>
      <c r="Q35" s="8"/>
      <c r="R35" s="8"/>
      <c r="S35" s="8"/>
      <c r="T35" s="8"/>
      <c r="U35" s="8"/>
      <c r="V35" s="8"/>
      <c r="W35" s="8"/>
      <c r="X35" s="8"/>
      <c r="Y35" s="202"/>
      <c r="Z35" s="8"/>
      <c r="AA35" s="8"/>
      <c r="AB35" s="8"/>
    </row>
    <row r="36" spans="1:31" x14ac:dyDescent="0.25">
      <c r="AE36" s="202"/>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A8472B45-79CD-4FF7-BA33-8F324630F789}"/>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30745-7DD2-442F-8C7B-336DF08A6415}">
  <sheetPr codeName="Hoja61">
    <tabColor rgb="FFAFCAFF"/>
    <pageSetUpPr fitToPage="1"/>
  </sheetPr>
  <dimension ref="A1:Y23"/>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1" style="60" customWidth="1"/>
    <col min="26" max="28" width="7.83203125" style="8" customWidth="1"/>
    <col min="29" max="16384" width="11" style="8"/>
  </cols>
  <sheetData>
    <row r="1" spans="1:25" ht="15" customHeight="1" x14ac:dyDescent="0.25">
      <c r="A1" s="441" t="s">
        <v>406</v>
      </c>
      <c r="B1" s="441"/>
      <c r="C1" s="441"/>
      <c r="D1" s="441"/>
      <c r="E1" s="441"/>
      <c r="F1" s="441"/>
      <c r="G1" s="441"/>
      <c r="H1" s="441"/>
      <c r="I1" s="441"/>
      <c r="J1" s="441"/>
      <c r="K1" s="441"/>
      <c r="L1" s="441"/>
      <c r="M1" s="441"/>
      <c r="N1" s="441"/>
      <c r="O1" s="441"/>
      <c r="P1" s="441"/>
      <c r="Q1" s="441"/>
      <c r="R1" s="441"/>
      <c r="S1" s="441"/>
      <c r="T1" s="441"/>
      <c r="U1" s="441"/>
      <c r="V1" s="441"/>
      <c r="W1" s="441"/>
      <c r="X1" s="441"/>
      <c r="Y1" s="19"/>
    </row>
    <row r="2" spans="1:25" ht="15" customHeight="1" x14ac:dyDescent="0.25">
      <c r="A2" s="436" t="s">
        <v>401</v>
      </c>
      <c r="B2" s="436"/>
      <c r="C2" s="436"/>
      <c r="D2" s="436"/>
      <c r="E2" s="436"/>
      <c r="F2" s="436"/>
      <c r="G2" s="436"/>
      <c r="H2" s="436"/>
      <c r="I2" s="436"/>
      <c r="J2" s="436"/>
      <c r="K2" s="436"/>
      <c r="L2" s="436"/>
      <c r="M2" s="436"/>
      <c r="N2" s="436"/>
      <c r="O2" s="436"/>
      <c r="P2" s="436"/>
      <c r="Q2" s="436"/>
      <c r="R2" s="436"/>
      <c r="S2" s="436"/>
      <c r="T2" s="436"/>
      <c r="U2" s="436"/>
      <c r="V2" s="436"/>
      <c r="W2" s="436"/>
      <c r="X2" s="436"/>
      <c r="Y2" s="91" t="s">
        <v>0</v>
      </c>
    </row>
    <row r="3" spans="1:25"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ht="14.5" x14ac:dyDescent="0.25">
      <c r="A4" s="437" t="s">
        <v>902</v>
      </c>
      <c r="B4" s="437"/>
      <c r="C4" s="437"/>
      <c r="D4" s="437"/>
      <c r="E4" s="437"/>
      <c r="F4" s="437"/>
      <c r="G4" s="437"/>
      <c r="H4" s="437"/>
      <c r="I4" s="437"/>
      <c r="J4" s="437"/>
      <c r="K4" s="437"/>
      <c r="L4" s="437"/>
      <c r="M4" s="437"/>
      <c r="N4" s="437"/>
      <c r="O4" s="437"/>
      <c r="P4" s="437"/>
      <c r="Q4" s="437"/>
      <c r="R4" s="437"/>
      <c r="S4" s="437"/>
      <c r="T4" s="437"/>
      <c r="U4" s="437"/>
      <c r="V4" s="437"/>
      <c r="W4" s="437"/>
      <c r="X4" s="437"/>
      <c r="Y4" s="8"/>
    </row>
    <row r="5" spans="1:25"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5"/>
    </row>
    <row r="6" spans="1:25" s="6" customFormat="1" ht="18.649999999999999"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5"/>
    </row>
    <row r="7" spans="1:25"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60"/>
    </row>
    <row r="8" spans="1:25"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row>
    <row r="9" spans="1:25" s="6" customFormat="1" x14ac:dyDescent="0.25">
      <c r="A9" s="157" t="s">
        <v>188</v>
      </c>
      <c r="B9" s="76">
        <f>SUM(B10:B21)</f>
        <v>9770</v>
      </c>
      <c r="C9" s="76">
        <f>SUM(C10:C21)</f>
        <v>4655</v>
      </c>
      <c r="D9" s="76">
        <f>SUM(D10:D21)</f>
        <v>5115</v>
      </c>
      <c r="E9" s="76"/>
      <c r="F9" s="76">
        <f>SUM(F10:F21)</f>
        <v>2364</v>
      </c>
      <c r="G9" s="76">
        <f>SUM(G10:G21)</f>
        <v>1148</v>
      </c>
      <c r="H9" s="76">
        <f>SUM(H10:H21)</f>
        <v>1216</v>
      </c>
      <c r="I9" s="76"/>
      <c r="J9" s="76">
        <f>SUM(J10:J21)</f>
        <v>2202</v>
      </c>
      <c r="K9" s="76">
        <f>SUM(K10:K21)</f>
        <v>1048</v>
      </c>
      <c r="L9" s="76">
        <f>SUM(L10:L21)</f>
        <v>1154</v>
      </c>
      <c r="M9" s="76"/>
      <c r="N9" s="76">
        <f>SUM(N10:N21)</f>
        <v>1951</v>
      </c>
      <c r="O9" s="76">
        <f>SUM(O10:O21)</f>
        <v>922</v>
      </c>
      <c r="P9" s="76">
        <f>SUM(P10:P21)</f>
        <v>1029</v>
      </c>
      <c r="Q9" s="76"/>
      <c r="R9" s="76">
        <f>SUM(R10:R21)</f>
        <v>1681</v>
      </c>
      <c r="S9" s="76">
        <f>SUM(S10:S21)</f>
        <v>783</v>
      </c>
      <c r="T9" s="76">
        <f>SUM(T10:T21)</f>
        <v>898</v>
      </c>
      <c r="U9" s="76"/>
      <c r="V9" s="76">
        <f>SUM(V10:V21)</f>
        <v>1572</v>
      </c>
      <c r="W9" s="76">
        <f>SUM(W10:W21)</f>
        <v>754</v>
      </c>
      <c r="X9" s="76">
        <f>SUM(X10:X21)</f>
        <v>818</v>
      </c>
      <c r="Y9" s="8"/>
    </row>
    <row r="10" spans="1:25" x14ac:dyDescent="0.25">
      <c r="A10" s="27" t="s">
        <v>280</v>
      </c>
      <c r="B10" s="72">
        <v>310</v>
      </c>
      <c r="C10" s="72">
        <v>150</v>
      </c>
      <c r="D10" s="72">
        <v>160</v>
      </c>
      <c r="E10" s="72"/>
      <c r="F10" s="72">
        <v>71</v>
      </c>
      <c r="G10" s="72">
        <v>34</v>
      </c>
      <c r="H10" s="72">
        <v>37</v>
      </c>
      <c r="I10" s="72"/>
      <c r="J10" s="72">
        <v>63</v>
      </c>
      <c r="K10" s="72">
        <v>26</v>
      </c>
      <c r="L10" s="72">
        <v>37</v>
      </c>
      <c r="M10" s="72"/>
      <c r="N10" s="72">
        <v>62</v>
      </c>
      <c r="O10" s="72">
        <v>32</v>
      </c>
      <c r="P10" s="72">
        <v>30</v>
      </c>
      <c r="Q10" s="72"/>
      <c r="R10" s="72">
        <v>57</v>
      </c>
      <c r="S10" s="72">
        <v>27</v>
      </c>
      <c r="T10" s="72">
        <v>30</v>
      </c>
      <c r="U10" s="72"/>
      <c r="V10" s="72">
        <v>57</v>
      </c>
      <c r="W10" s="72">
        <v>31</v>
      </c>
      <c r="X10" s="72">
        <v>26</v>
      </c>
      <c r="Y10" s="8"/>
    </row>
    <row r="11" spans="1:25" x14ac:dyDescent="0.25">
      <c r="A11" s="27" t="s">
        <v>281</v>
      </c>
      <c r="B11" s="72">
        <v>1153</v>
      </c>
      <c r="C11" s="72">
        <v>554</v>
      </c>
      <c r="D11" s="72">
        <v>599</v>
      </c>
      <c r="E11" s="72"/>
      <c r="F11" s="72">
        <v>342</v>
      </c>
      <c r="G11" s="72">
        <v>172</v>
      </c>
      <c r="H11" s="72">
        <v>170</v>
      </c>
      <c r="I11" s="72"/>
      <c r="J11" s="72">
        <v>244</v>
      </c>
      <c r="K11" s="72">
        <v>115</v>
      </c>
      <c r="L11" s="72">
        <v>129</v>
      </c>
      <c r="M11" s="72"/>
      <c r="N11" s="72">
        <v>220</v>
      </c>
      <c r="O11" s="72">
        <v>109</v>
      </c>
      <c r="P11" s="72">
        <v>111</v>
      </c>
      <c r="Q11" s="72"/>
      <c r="R11" s="72">
        <v>179</v>
      </c>
      <c r="S11" s="72">
        <v>79</v>
      </c>
      <c r="T11" s="72">
        <v>100</v>
      </c>
      <c r="U11" s="72"/>
      <c r="V11" s="72">
        <v>168</v>
      </c>
      <c r="W11" s="72">
        <v>79</v>
      </c>
      <c r="X11" s="72">
        <v>89</v>
      </c>
      <c r="Y11" s="8"/>
    </row>
    <row r="12" spans="1:25" x14ac:dyDescent="0.25">
      <c r="A12" s="27" t="s">
        <v>282</v>
      </c>
      <c r="B12" s="72">
        <v>590</v>
      </c>
      <c r="C12" s="72">
        <v>259</v>
      </c>
      <c r="D12" s="72">
        <v>331</v>
      </c>
      <c r="E12" s="72"/>
      <c r="F12" s="72">
        <v>149</v>
      </c>
      <c r="G12" s="72">
        <v>60</v>
      </c>
      <c r="H12" s="72">
        <v>89</v>
      </c>
      <c r="I12" s="72"/>
      <c r="J12" s="72">
        <v>145</v>
      </c>
      <c r="K12" s="72">
        <v>66</v>
      </c>
      <c r="L12" s="72">
        <v>79</v>
      </c>
      <c r="M12" s="72"/>
      <c r="N12" s="72">
        <v>121</v>
      </c>
      <c r="O12" s="72">
        <v>43</v>
      </c>
      <c r="P12" s="72">
        <v>78</v>
      </c>
      <c r="Q12" s="72"/>
      <c r="R12" s="72">
        <v>84</v>
      </c>
      <c r="S12" s="72">
        <v>40</v>
      </c>
      <c r="T12" s="72">
        <v>44</v>
      </c>
      <c r="U12" s="72"/>
      <c r="V12" s="72">
        <v>91</v>
      </c>
      <c r="W12" s="72">
        <v>50</v>
      </c>
      <c r="X12" s="72">
        <v>41</v>
      </c>
    </row>
    <row r="13" spans="1:25" x14ac:dyDescent="0.25">
      <c r="A13" s="27" t="s">
        <v>283</v>
      </c>
      <c r="B13" s="72">
        <v>717</v>
      </c>
      <c r="C13" s="72">
        <v>294</v>
      </c>
      <c r="D13" s="72">
        <v>423</v>
      </c>
      <c r="E13" s="72"/>
      <c r="F13" s="72">
        <v>164</v>
      </c>
      <c r="G13" s="72">
        <v>69</v>
      </c>
      <c r="H13" s="72">
        <v>95</v>
      </c>
      <c r="I13" s="72"/>
      <c r="J13" s="72">
        <v>170</v>
      </c>
      <c r="K13" s="72">
        <v>70</v>
      </c>
      <c r="L13" s="72">
        <v>100</v>
      </c>
      <c r="M13" s="72"/>
      <c r="N13" s="72">
        <v>154</v>
      </c>
      <c r="O13" s="72">
        <v>61</v>
      </c>
      <c r="P13" s="72">
        <v>93</v>
      </c>
      <c r="Q13" s="72"/>
      <c r="R13" s="72">
        <v>118</v>
      </c>
      <c r="S13" s="72">
        <v>46</v>
      </c>
      <c r="T13" s="72">
        <v>72</v>
      </c>
      <c r="U13" s="72"/>
      <c r="V13" s="72">
        <v>111</v>
      </c>
      <c r="W13" s="72">
        <v>48</v>
      </c>
      <c r="X13" s="72">
        <v>63</v>
      </c>
      <c r="Y13" s="6"/>
    </row>
    <row r="14" spans="1:25" x14ac:dyDescent="0.25">
      <c r="A14" s="27" t="s">
        <v>285</v>
      </c>
      <c r="B14" s="72">
        <v>341</v>
      </c>
      <c r="C14" s="72">
        <v>150</v>
      </c>
      <c r="D14" s="72">
        <v>191</v>
      </c>
      <c r="E14" s="72"/>
      <c r="F14" s="72">
        <v>79</v>
      </c>
      <c r="G14" s="72">
        <v>43</v>
      </c>
      <c r="H14" s="72">
        <v>36</v>
      </c>
      <c r="I14" s="72"/>
      <c r="J14" s="72">
        <v>76</v>
      </c>
      <c r="K14" s="72">
        <v>28</v>
      </c>
      <c r="L14" s="72">
        <v>48</v>
      </c>
      <c r="M14" s="72"/>
      <c r="N14" s="72">
        <v>74</v>
      </c>
      <c r="O14" s="72">
        <v>29</v>
      </c>
      <c r="P14" s="72">
        <v>45</v>
      </c>
      <c r="Q14" s="72"/>
      <c r="R14" s="72">
        <v>69</v>
      </c>
      <c r="S14" s="72">
        <v>29</v>
      </c>
      <c r="T14" s="72">
        <v>40</v>
      </c>
      <c r="U14" s="72"/>
      <c r="V14" s="72">
        <v>43</v>
      </c>
      <c r="W14" s="72">
        <v>21</v>
      </c>
      <c r="X14" s="72">
        <v>22</v>
      </c>
      <c r="Y14" s="8"/>
    </row>
    <row r="15" spans="1:25" x14ac:dyDescent="0.25">
      <c r="A15" s="27" t="s">
        <v>287</v>
      </c>
      <c r="B15" s="72">
        <v>305</v>
      </c>
      <c r="C15" s="72">
        <v>136</v>
      </c>
      <c r="D15" s="72">
        <v>169</v>
      </c>
      <c r="E15" s="72"/>
      <c r="F15" s="72">
        <v>62</v>
      </c>
      <c r="G15" s="72">
        <v>30</v>
      </c>
      <c r="H15" s="72">
        <v>32</v>
      </c>
      <c r="I15" s="72"/>
      <c r="J15" s="72">
        <v>72</v>
      </c>
      <c r="K15" s="72">
        <v>34</v>
      </c>
      <c r="L15" s="72">
        <v>38</v>
      </c>
      <c r="M15" s="72"/>
      <c r="N15" s="72">
        <v>61</v>
      </c>
      <c r="O15" s="72">
        <v>20</v>
      </c>
      <c r="P15" s="72">
        <v>41</v>
      </c>
      <c r="Q15" s="72"/>
      <c r="R15" s="72">
        <v>57</v>
      </c>
      <c r="S15" s="72">
        <v>26</v>
      </c>
      <c r="T15" s="72">
        <v>31</v>
      </c>
      <c r="U15" s="72"/>
      <c r="V15" s="72">
        <v>53</v>
      </c>
      <c r="W15" s="72">
        <v>26</v>
      </c>
      <c r="X15" s="72">
        <v>27</v>
      </c>
      <c r="Y15" s="8"/>
    </row>
    <row r="16" spans="1:25" x14ac:dyDescent="0.25">
      <c r="A16" s="27" t="s">
        <v>288</v>
      </c>
      <c r="B16" s="72">
        <v>338</v>
      </c>
      <c r="C16" s="72">
        <v>173</v>
      </c>
      <c r="D16" s="72">
        <v>165</v>
      </c>
      <c r="E16" s="72"/>
      <c r="F16" s="72">
        <v>92</v>
      </c>
      <c r="G16" s="72">
        <v>43</v>
      </c>
      <c r="H16" s="72">
        <v>49</v>
      </c>
      <c r="I16" s="72"/>
      <c r="J16" s="72">
        <v>93</v>
      </c>
      <c r="K16" s="72">
        <v>56</v>
      </c>
      <c r="L16" s="72">
        <v>37</v>
      </c>
      <c r="M16" s="72"/>
      <c r="N16" s="72">
        <v>58</v>
      </c>
      <c r="O16" s="72">
        <v>32</v>
      </c>
      <c r="P16" s="72">
        <v>26</v>
      </c>
      <c r="Q16" s="72"/>
      <c r="R16" s="72">
        <v>38</v>
      </c>
      <c r="S16" s="72">
        <v>17</v>
      </c>
      <c r="T16" s="72">
        <v>21</v>
      </c>
      <c r="U16" s="72"/>
      <c r="V16" s="72">
        <v>57</v>
      </c>
      <c r="W16" s="72">
        <v>25</v>
      </c>
      <c r="X16" s="72">
        <v>32</v>
      </c>
      <c r="Y16" s="8"/>
    </row>
    <row r="17" spans="1:25" x14ac:dyDescent="0.25">
      <c r="A17" s="27" t="s">
        <v>289</v>
      </c>
      <c r="B17" s="72">
        <v>422</v>
      </c>
      <c r="C17" s="72">
        <v>201</v>
      </c>
      <c r="D17" s="72">
        <v>221</v>
      </c>
      <c r="E17" s="72"/>
      <c r="F17" s="72">
        <v>101</v>
      </c>
      <c r="G17" s="72">
        <v>49</v>
      </c>
      <c r="H17" s="72">
        <v>52</v>
      </c>
      <c r="I17" s="72"/>
      <c r="J17" s="72">
        <v>96</v>
      </c>
      <c r="K17" s="72">
        <v>43</v>
      </c>
      <c r="L17" s="72">
        <v>53</v>
      </c>
      <c r="M17" s="72"/>
      <c r="N17" s="72">
        <v>84</v>
      </c>
      <c r="O17" s="72">
        <v>38</v>
      </c>
      <c r="P17" s="72">
        <v>46</v>
      </c>
      <c r="Q17" s="72"/>
      <c r="R17" s="72">
        <v>71</v>
      </c>
      <c r="S17" s="72">
        <v>36</v>
      </c>
      <c r="T17" s="72">
        <v>35</v>
      </c>
      <c r="U17" s="72"/>
      <c r="V17" s="72">
        <v>70</v>
      </c>
      <c r="W17" s="72">
        <v>35</v>
      </c>
      <c r="X17" s="72">
        <v>35</v>
      </c>
    </row>
    <row r="18" spans="1:25" x14ac:dyDescent="0.25">
      <c r="A18" s="27" t="s">
        <v>291</v>
      </c>
      <c r="B18" s="72">
        <v>2302</v>
      </c>
      <c r="C18" s="72">
        <v>1134</v>
      </c>
      <c r="D18" s="72">
        <v>1168</v>
      </c>
      <c r="E18" s="72"/>
      <c r="F18" s="72">
        <v>551</v>
      </c>
      <c r="G18" s="72">
        <v>276</v>
      </c>
      <c r="H18" s="72">
        <v>275</v>
      </c>
      <c r="I18" s="72"/>
      <c r="J18" s="72">
        <v>512</v>
      </c>
      <c r="K18" s="72">
        <v>249</v>
      </c>
      <c r="L18" s="72">
        <v>263</v>
      </c>
      <c r="M18" s="72"/>
      <c r="N18" s="72">
        <v>499</v>
      </c>
      <c r="O18" s="72">
        <v>249</v>
      </c>
      <c r="P18" s="72">
        <v>250</v>
      </c>
      <c r="Q18" s="72"/>
      <c r="R18" s="72">
        <v>378</v>
      </c>
      <c r="S18" s="72">
        <v>187</v>
      </c>
      <c r="T18" s="72">
        <v>191</v>
      </c>
      <c r="U18" s="72"/>
      <c r="V18" s="72">
        <v>362</v>
      </c>
      <c r="W18" s="72">
        <v>173</v>
      </c>
      <c r="X18" s="72">
        <v>189</v>
      </c>
      <c r="Y18" s="6"/>
    </row>
    <row r="19" spans="1:25" x14ac:dyDescent="0.25">
      <c r="A19" s="27" t="s">
        <v>293</v>
      </c>
      <c r="B19" s="72">
        <v>2654</v>
      </c>
      <c r="C19" s="72">
        <v>1265</v>
      </c>
      <c r="D19" s="72">
        <v>1389</v>
      </c>
      <c r="E19" s="72"/>
      <c r="F19" s="72">
        <v>596</v>
      </c>
      <c r="G19" s="72">
        <v>292</v>
      </c>
      <c r="H19" s="72">
        <v>304</v>
      </c>
      <c r="I19" s="72"/>
      <c r="J19" s="72">
        <v>589</v>
      </c>
      <c r="K19" s="72">
        <v>282</v>
      </c>
      <c r="L19" s="72">
        <v>307</v>
      </c>
      <c r="M19" s="72"/>
      <c r="N19" s="72">
        <v>508</v>
      </c>
      <c r="O19" s="72">
        <v>245</v>
      </c>
      <c r="P19" s="72">
        <v>263</v>
      </c>
      <c r="Q19" s="72"/>
      <c r="R19" s="72">
        <v>508</v>
      </c>
      <c r="S19" s="72">
        <v>229</v>
      </c>
      <c r="T19" s="72">
        <v>279</v>
      </c>
      <c r="U19" s="72"/>
      <c r="V19" s="72">
        <v>453</v>
      </c>
      <c r="W19" s="72">
        <v>217</v>
      </c>
      <c r="X19" s="72">
        <v>236</v>
      </c>
      <c r="Y19" s="8"/>
    </row>
    <row r="20" spans="1:25" x14ac:dyDescent="0.25">
      <c r="A20" s="27" t="s">
        <v>296</v>
      </c>
      <c r="B20" s="72">
        <v>283</v>
      </c>
      <c r="C20" s="72">
        <v>140</v>
      </c>
      <c r="D20" s="72">
        <v>143</v>
      </c>
      <c r="E20" s="72"/>
      <c r="F20" s="72">
        <v>68</v>
      </c>
      <c r="G20" s="72">
        <v>29</v>
      </c>
      <c r="H20" s="72">
        <v>39</v>
      </c>
      <c r="I20" s="72"/>
      <c r="J20" s="72">
        <v>56</v>
      </c>
      <c r="K20" s="72">
        <v>30</v>
      </c>
      <c r="L20" s="72">
        <v>26</v>
      </c>
      <c r="M20" s="72"/>
      <c r="N20" s="72">
        <v>45</v>
      </c>
      <c r="O20" s="72">
        <v>27</v>
      </c>
      <c r="P20" s="72">
        <v>18</v>
      </c>
      <c r="Q20" s="72"/>
      <c r="R20" s="72">
        <v>62</v>
      </c>
      <c r="S20" s="72">
        <v>33</v>
      </c>
      <c r="T20" s="72">
        <v>29</v>
      </c>
      <c r="U20" s="72"/>
      <c r="V20" s="72">
        <v>52</v>
      </c>
      <c r="W20" s="72">
        <v>21</v>
      </c>
      <c r="X20" s="72">
        <v>31</v>
      </c>
      <c r="Y20" s="8"/>
    </row>
    <row r="21" spans="1:25" ht="13.5" thickBot="1" x14ac:dyDescent="0.3">
      <c r="A21" s="27" t="s">
        <v>299</v>
      </c>
      <c r="B21" s="73">
        <v>355</v>
      </c>
      <c r="C21" s="73">
        <v>199</v>
      </c>
      <c r="D21" s="73">
        <v>156</v>
      </c>
      <c r="E21" s="73"/>
      <c r="F21" s="73">
        <v>89</v>
      </c>
      <c r="G21" s="73">
        <v>51</v>
      </c>
      <c r="H21" s="73">
        <v>38</v>
      </c>
      <c r="I21" s="73"/>
      <c r="J21" s="73">
        <v>86</v>
      </c>
      <c r="K21" s="73">
        <v>49</v>
      </c>
      <c r="L21" s="73">
        <v>37</v>
      </c>
      <c r="M21" s="73"/>
      <c r="N21" s="73">
        <v>65</v>
      </c>
      <c r="O21" s="73">
        <v>37</v>
      </c>
      <c r="P21" s="73">
        <v>28</v>
      </c>
      <c r="Q21" s="73"/>
      <c r="R21" s="73">
        <v>60</v>
      </c>
      <c r="S21" s="73">
        <v>34</v>
      </c>
      <c r="T21" s="73">
        <v>26</v>
      </c>
      <c r="U21" s="73"/>
      <c r="V21" s="73">
        <v>55</v>
      </c>
      <c r="W21" s="73">
        <v>28</v>
      </c>
      <c r="X21" s="73">
        <v>27</v>
      </c>
      <c r="Y21" s="8"/>
    </row>
    <row r="22" spans="1:25" ht="15" customHeight="1" x14ac:dyDescent="0.25">
      <c r="A22" s="332" t="s">
        <v>402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row>
    <row r="23" spans="1:25" x14ac:dyDescent="0.25">
      <c r="A23" s="8" t="s">
        <v>262</v>
      </c>
      <c r="B23" s="8"/>
      <c r="C23" s="8"/>
      <c r="D23" s="8"/>
      <c r="E23" s="8"/>
      <c r="F23" s="8"/>
      <c r="G23" s="8"/>
      <c r="H23" s="8"/>
      <c r="I23" s="8"/>
      <c r="J23" s="8"/>
      <c r="K23" s="8"/>
      <c r="L23" s="8"/>
      <c r="M23" s="8"/>
      <c r="N23" s="8"/>
      <c r="O23" s="8"/>
      <c r="P23" s="8"/>
      <c r="Q23" s="8"/>
      <c r="R23" s="8"/>
      <c r="S23" s="8"/>
      <c r="T23" s="8"/>
      <c r="U23" s="8"/>
      <c r="V23" s="8"/>
      <c r="W23" s="8"/>
      <c r="X23" s="8"/>
      <c r="Y23" s="8"/>
    </row>
  </sheetData>
  <mergeCells count="12">
    <mergeCell ref="A1:X1"/>
    <mergeCell ref="A2:X2"/>
    <mergeCell ref="A3:X3"/>
    <mergeCell ref="A4:X4"/>
    <mergeCell ref="A5:X5"/>
    <mergeCell ref="R6:T6"/>
    <mergeCell ref="V6:X6"/>
    <mergeCell ref="A6:A7"/>
    <mergeCell ref="B6:D6"/>
    <mergeCell ref="F6:H6"/>
    <mergeCell ref="J6:L6"/>
    <mergeCell ref="N6:P6"/>
  </mergeCells>
  <conditionalFormatting sqref="B9:X21">
    <cfRule type="cellIs" dxfId="219" priority="2" operator="equal">
      <formula>0</formula>
    </cfRule>
  </conditionalFormatting>
  <hyperlinks>
    <hyperlink ref="Y2" location="Contenido!A1" display="Contenido" xr:uid="{B919B7CB-D9F3-492A-89F3-7F551157B608}"/>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A6DE-F81C-4A75-A52B-66D7ADD324DB}">
  <sheetPr codeName="Hoja62">
    <tabColor rgb="FFAFCAFF"/>
    <pageSetUpPr fitToPage="1"/>
  </sheetPr>
  <dimension ref="A1:AC36"/>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60" customWidth="1"/>
    <col min="26" max="28" width="7.83203125" style="8" customWidth="1"/>
    <col min="29" max="29" width="11" style="60"/>
    <col min="30" max="16384" width="11" style="8"/>
  </cols>
  <sheetData>
    <row r="1" spans="1:29" ht="15" customHeight="1" x14ac:dyDescent="0.25">
      <c r="A1" s="436" t="s">
        <v>407</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6" t="s">
        <v>401</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6" t="s">
        <v>353</v>
      </c>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19"/>
    </row>
    <row r="4" spans="1:29" ht="14.5" x14ac:dyDescent="0.25">
      <c r="A4" s="436" t="s">
        <v>901</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332</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row>
    <row r="9" spans="1:29" s="6" customFormat="1" x14ac:dyDescent="0.25">
      <c r="A9" s="157" t="s">
        <v>188</v>
      </c>
      <c r="B9" s="70">
        <f>SUM(B10:B16)</f>
        <v>242461</v>
      </c>
      <c r="C9" s="70">
        <f>SUM(C10:C16)</f>
        <v>121427</v>
      </c>
      <c r="D9" s="70">
        <f>SUM(D10:D16)</f>
        <v>121034</v>
      </c>
      <c r="E9" s="70"/>
      <c r="F9" s="70">
        <f>SUM(F10:F16)</f>
        <v>63859</v>
      </c>
      <c r="G9" s="70">
        <f>SUM(G10:G16)</f>
        <v>32728</v>
      </c>
      <c r="H9" s="70">
        <f>SUM(H10:H16)</f>
        <v>31131</v>
      </c>
      <c r="I9" s="70"/>
      <c r="J9" s="70">
        <f>SUM(J10:J16)</f>
        <v>53212</v>
      </c>
      <c r="K9" s="70">
        <f>SUM(K10:K16)</f>
        <v>26653</v>
      </c>
      <c r="L9" s="70">
        <f>SUM(L10:L16)</f>
        <v>26559</v>
      </c>
      <c r="M9" s="70"/>
      <c r="N9" s="70">
        <f>SUM(N10:N16)</f>
        <v>45290</v>
      </c>
      <c r="O9" s="70">
        <f>SUM(O10:O16)</f>
        <v>22592</v>
      </c>
      <c r="P9" s="70">
        <f>SUM(P10:P16)</f>
        <v>22698</v>
      </c>
      <c r="Q9" s="70"/>
      <c r="R9" s="70">
        <f>SUM(R10:R16)</f>
        <v>42377</v>
      </c>
      <c r="S9" s="70">
        <f>SUM(S10:S16)</f>
        <v>21321</v>
      </c>
      <c r="T9" s="70">
        <f>SUM(T10:T16)</f>
        <v>21056</v>
      </c>
      <c r="U9" s="70"/>
      <c r="V9" s="70">
        <f>SUM(V10:V16)</f>
        <v>36734</v>
      </c>
      <c r="W9" s="70">
        <f>SUM(W10:W16)</f>
        <v>17678</v>
      </c>
      <c r="X9" s="70">
        <f>SUM(X10:X16)</f>
        <v>19056</v>
      </c>
      <c r="Y9" s="70"/>
      <c r="Z9" s="70">
        <f>SUM(Z10:Z16)</f>
        <v>989</v>
      </c>
      <c r="AA9" s="70">
        <f>SUM(AA10:AA16)</f>
        <v>455</v>
      </c>
      <c r="AB9" s="70">
        <f>SUM(AB10:AB16)</f>
        <v>534</v>
      </c>
      <c r="AC9" s="8"/>
    </row>
    <row r="10" spans="1:29" x14ac:dyDescent="0.25">
      <c r="A10" s="27" t="s">
        <v>333</v>
      </c>
      <c r="B10" s="71">
        <f>+F10+J10+N10+R10+V10+Z10</f>
        <v>73568</v>
      </c>
      <c r="C10" s="71">
        <f>+G10+K10+O10+S10+W10+AA10</f>
        <v>37068</v>
      </c>
      <c r="D10" s="71">
        <f>+B10-C10</f>
        <v>36500</v>
      </c>
      <c r="E10" s="71"/>
      <c r="F10" s="71">
        <f>+F19+F28</f>
        <v>19686</v>
      </c>
      <c r="G10" s="71">
        <f t="shared" ref="G10:H10" si="0">+G19+G28</f>
        <v>10091</v>
      </c>
      <c r="H10" s="71">
        <f t="shared" si="0"/>
        <v>9595</v>
      </c>
      <c r="I10" s="71"/>
      <c r="J10" s="71">
        <f>+J19+J28</f>
        <v>16158</v>
      </c>
      <c r="K10" s="71">
        <f t="shared" ref="K10:L10" si="1">+K19+K28</f>
        <v>8055</v>
      </c>
      <c r="L10" s="71">
        <f t="shared" si="1"/>
        <v>8103</v>
      </c>
      <c r="M10" s="71"/>
      <c r="N10" s="71">
        <f>+N19+N28</f>
        <v>14047</v>
      </c>
      <c r="O10" s="71">
        <f t="shared" ref="O10:P10" si="2">+O19+O28</f>
        <v>6964</v>
      </c>
      <c r="P10" s="71">
        <f t="shared" si="2"/>
        <v>7083</v>
      </c>
      <c r="Q10" s="71"/>
      <c r="R10" s="71">
        <f>+R19+R28</f>
        <v>12429</v>
      </c>
      <c r="S10" s="71">
        <f t="shared" ref="S10:T10" si="3">+S19+S28</f>
        <v>6362</v>
      </c>
      <c r="T10" s="71">
        <f t="shared" si="3"/>
        <v>6067</v>
      </c>
      <c r="U10" s="71"/>
      <c r="V10" s="71">
        <f>+V19+V28</f>
        <v>10915</v>
      </c>
      <c r="W10" s="71">
        <f t="shared" ref="W10:X10" si="4">+W19+W28</f>
        <v>5436</v>
      </c>
      <c r="X10" s="71">
        <f t="shared" si="4"/>
        <v>5479</v>
      </c>
      <c r="Y10" s="71"/>
      <c r="Z10" s="71">
        <f>+Z19+Z28</f>
        <v>333</v>
      </c>
      <c r="AA10" s="71">
        <f t="shared" ref="AA10:AB10" si="5">+AA19+AA28</f>
        <v>160</v>
      </c>
      <c r="AB10" s="71">
        <f t="shared" si="5"/>
        <v>173</v>
      </c>
      <c r="AC10" s="8"/>
    </row>
    <row r="11" spans="1:29" x14ac:dyDescent="0.25">
      <c r="A11" s="27" t="s">
        <v>287</v>
      </c>
      <c r="B11" s="71">
        <f t="shared" ref="B11:C16" si="6">+F11+J11+N11+R11+V11+Z11</f>
        <v>50105</v>
      </c>
      <c r="C11" s="71">
        <f t="shared" si="6"/>
        <v>24993</v>
      </c>
      <c r="D11" s="71">
        <f t="shared" ref="D11:D16" si="7">+B11-C11</f>
        <v>25112</v>
      </c>
      <c r="E11" s="71"/>
      <c r="F11" s="71">
        <f t="shared" ref="F11:H16" si="8">+F20+F29</f>
        <v>12949</v>
      </c>
      <c r="G11" s="71">
        <f t="shared" si="8"/>
        <v>6620</v>
      </c>
      <c r="H11" s="71">
        <f t="shared" si="8"/>
        <v>6329</v>
      </c>
      <c r="I11" s="71"/>
      <c r="J11" s="71">
        <f t="shared" ref="J11:L16" si="9">+J20+J29</f>
        <v>10810</v>
      </c>
      <c r="K11" s="71">
        <f t="shared" si="9"/>
        <v>5370</v>
      </c>
      <c r="L11" s="71">
        <f t="shared" si="9"/>
        <v>5440</v>
      </c>
      <c r="M11" s="71"/>
      <c r="N11" s="71">
        <f t="shared" ref="N11:P16" si="10">+N20+N29</f>
        <v>9280</v>
      </c>
      <c r="O11" s="71">
        <f t="shared" si="10"/>
        <v>4691</v>
      </c>
      <c r="P11" s="71">
        <f t="shared" si="10"/>
        <v>4589</v>
      </c>
      <c r="Q11" s="71"/>
      <c r="R11" s="71">
        <f t="shared" ref="R11:T16" si="11">+R20+R29</f>
        <v>9079</v>
      </c>
      <c r="S11" s="71">
        <f t="shared" si="11"/>
        <v>4522</v>
      </c>
      <c r="T11" s="71">
        <f t="shared" si="11"/>
        <v>4557</v>
      </c>
      <c r="U11" s="71"/>
      <c r="V11" s="71">
        <f t="shared" ref="V11:X16" si="12">+V20+V29</f>
        <v>7817</v>
      </c>
      <c r="W11" s="71">
        <f t="shared" si="12"/>
        <v>3715</v>
      </c>
      <c r="X11" s="71">
        <f t="shared" si="12"/>
        <v>4102</v>
      </c>
      <c r="Y11" s="71"/>
      <c r="Z11" s="71">
        <f t="shared" ref="Z11:AB16" si="13">+Z20+Z29</f>
        <v>170</v>
      </c>
      <c r="AA11" s="71">
        <f t="shared" si="13"/>
        <v>75</v>
      </c>
      <c r="AB11" s="71">
        <f t="shared" si="13"/>
        <v>95</v>
      </c>
      <c r="AC11" s="8"/>
    </row>
    <row r="12" spans="1:29" x14ac:dyDescent="0.25">
      <c r="A12" s="27" t="s">
        <v>291</v>
      </c>
      <c r="B12" s="71">
        <f t="shared" si="6"/>
        <v>27721</v>
      </c>
      <c r="C12" s="71">
        <f t="shared" si="6"/>
        <v>14027</v>
      </c>
      <c r="D12" s="71">
        <f t="shared" si="7"/>
        <v>13694</v>
      </c>
      <c r="E12" s="71"/>
      <c r="F12" s="71">
        <f t="shared" si="8"/>
        <v>7457</v>
      </c>
      <c r="G12" s="71">
        <f t="shared" si="8"/>
        <v>3836</v>
      </c>
      <c r="H12" s="71">
        <f t="shared" si="8"/>
        <v>3621</v>
      </c>
      <c r="I12" s="71"/>
      <c r="J12" s="71">
        <f t="shared" si="9"/>
        <v>5959</v>
      </c>
      <c r="K12" s="71">
        <f t="shared" si="9"/>
        <v>3016</v>
      </c>
      <c r="L12" s="71">
        <f t="shared" si="9"/>
        <v>2943</v>
      </c>
      <c r="M12" s="71"/>
      <c r="N12" s="71">
        <f t="shared" si="10"/>
        <v>5276</v>
      </c>
      <c r="O12" s="71">
        <f t="shared" si="10"/>
        <v>2681</v>
      </c>
      <c r="P12" s="71">
        <f t="shared" si="10"/>
        <v>2595</v>
      </c>
      <c r="Q12" s="71"/>
      <c r="R12" s="71">
        <f t="shared" si="11"/>
        <v>4916</v>
      </c>
      <c r="S12" s="71">
        <f t="shared" si="11"/>
        <v>2528</v>
      </c>
      <c r="T12" s="71">
        <f t="shared" si="11"/>
        <v>2388</v>
      </c>
      <c r="U12" s="71"/>
      <c r="V12" s="71">
        <f t="shared" si="12"/>
        <v>4077</v>
      </c>
      <c r="W12" s="71">
        <f t="shared" si="12"/>
        <v>1952</v>
      </c>
      <c r="X12" s="71">
        <f t="shared" si="12"/>
        <v>2125</v>
      </c>
      <c r="Y12" s="71"/>
      <c r="Z12" s="71">
        <f t="shared" si="13"/>
        <v>36</v>
      </c>
      <c r="AA12" s="71">
        <f t="shared" si="13"/>
        <v>14</v>
      </c>
      <c r="AB12" s="71">
        <f t="shared" si="13"/>
        <v>22</v>
      </c>
    </row>
    <row r="13" spans="1:29" x14ac:dyDescent="0.25">
      <c r="A13" s="27" t="s">
        <v>293</v>
      </c>
      <c r="B13" s="71">
        <f t="shared" si="6"/>
        <v>26104</v>
      </c>
      <c r="C13" s="71">
        <f t="shared" si="6"/>
        <v>12975</v>
      </c>
      <c r="D13" s="71">
        <f t="shared" si="7"/>
        <v>13129</v>
      </c>
      <c r="E13" s="71"/>
      <c r="F13" s="71">
        <f t="shared" si="8"/>
        <v>6695</v>
      </c>
      <c r="G13" s="71">
        <f t="shared" si="8"/>
        <v>3423</v>
      </c>
      <c r="H13" s="71">
        <f t="shared" si="8"/>
        <v>3272</v>
      </c>
      <c r="I13" s="71"/>
      <c r="J13" s="71">
        <f t="shared" si="9"/>
        <v>5668</v>
      </c>
      <c r="K13" s="71">
        <f t="shared" si="9"/>
        <v>2829</v>
      </c>
      <c r="L13" s="71">
        <f t="shared" si="9"/>
        <v>2839</v>
      </c>
      <c r="M13" s="71"/>
      <c r="N13" s="71">
        <f t="shared" si="10"/>
        <v>5268</v>
      </c>
      <c r="O13" s="71">
        <f t="shared" si="10"/>
        <v>2606</v>
      </c>
      <c r="P13" s="71">
        <f t="shared" si="10"/>
        <v>2662</v>
      </c>
      <c r="Q13" s="71"/>
      <c r="R13" s="71">
        <f t="shared" si="11"/>
        <v>4479</v>
      </c>
      <c r="S13" s="71">
        <f t="shared" si="11"/>
        <v>2212</v>
      </c>
      <c r="T13" s="71">
        <f t="shared" si="11"/>
        <v>2267</v>
      </c>
      <c r="U13" s="71"/>
      <c r="V13" s="71">
        <f t="shared" si="12"/>
        <v>3762</v>
      </c>
      <c r="W13" s="71">
        <f t="shared" si="12"/>
        <v>1794</v>
      </c>
      <c r="X13" s="71">
        <f t="shared" si="12"/>
        <v>1968</v>
      </c>
      <c r="Y13" s="71"/>
      <c r="Z13" s="71">
        <f t="shared" si="13"/>
        <v>232</v>
      </c>
      <c r="AA13" s="71">
        <f t="shared" si="13"/>
        <v>111</v>
      </c>
      <c r="AB13" s="71">
        <f t="shared" si="13"/>
        <v>121</v>
      </c>
      <c r="AC13" s="6"/>
    </row>
    <row r="14" spans="1:29" x14ac:dyDescent="0.25">
      <c r="A14" s="27" t="s">
        <v>334</v>
      </c>
      <c r="B14" s="71">
        <f t="shared" si="6"/>
        <v>19355</v>
      </c>
      <c r="C14" s="71">
        <f t="shared" si="6"/>
        <v>9484</v>
      </c>
      <c r="D14" s="71">
        <f t="shared" si="7"/>
        <v>9871</v>
      </c>
      <c r="E14" s="71"/>
      <c r="F14" s="71">
        <f t="shared" si="8"/>
        <v>5005</v>
      </c>
      <c r="G14" s="71">
        <f t="shared" si="8"/>
        <v>2530</v>
      </c>
      <c r="H14" s="71">
        <f t="shared" si="8"/>
        <v>2475</v>
      </c>
      <c r="I14" s="71"/>
      <c r="J14" s="71">
        <f t="shared" si="9"/>
        <v>4163</v>
      </c>
      <c r="K14" s="71">
        <f t="shared" si="9"/>
        <v>2064</v>
      </c>
      <c r="L14" s="71">
        <f t="shared" si="9"/>
        <v>2099</v>
      </c>
      <c r="M14" s="71"/>
      <c r="N14" s="71">
        <f t="shared" si="10"/>
        <v>3272</v>
      </c>
      <c r="O14" s="71">
        <f t="shared" si="10"/>
        <v>1587</v>
      </c>
      <c r="P14" s="71">
        <f t="shared" si="10"/>
        <v>1685</v>
      </c>
      <c r="Q14" s="71"/>
      <c r="R14" s="71">
        <f t="shared" si="11"/>
        <v>3493</v>
      </c>
      <c r="S14" s="71">
        <f t="shared" si="11"/>
        <v>1747</v>
      </c>
      <c r="T14" s="71">
        <f t="shared" si="11"/>
        <v>1746</v>
      </c>
      <c r="U14" s="71"/>
      <c r="V14" s="71">
        <f t="shared" si="12"/>
        <v>3278</v>
      </c>
      <c r="W14" s="71">
        <f t="shared" si="12"/>
        <v>1489</v>
      </c>
      <c r="X14" s="71">
        <f t="shared" si="12"/>
        <v>1789</v>
      </c>
      <c r="Y14" s="71"/>
      <c r="Z14" s="71">
        <f t="shared" si="13"/>
        <v>144</v>
      </c>
      <c r="AA14" s="71">
        <f t="shared" si="13"/>
        <v>67</v>
      </c>
      <c r="AB14" s="71">
        <f t="shared" si="13"/>
        <v>77</v>
      </c>
      <c r="AC14" s="8"/>
    </row>
    <row r="15" spans="1:29" x14ac:dyDescent="0.25">
      <c r="A15" s="27" t="s">
        <v>299</v>
      </c>
      <c r="B15" s="71">
        <f t="shared" si="6"/>
        <v>21416</v>
      </c>
      <c r="C15" s="71">
        <f t="shared" si="6"/>
        <v>10716</v>
      </c>
      <c r="D15" s="71">
        <f t="shared" si="7"/>
        <v>10700</v>
      </c>
      <c r="E15" s="71"/>
      <c r="F15" s="71">
        <f t="shared" si="8"/>
        <v>5367</v>
      </c>
      <c r="G15" s="71">
        <f t="shared" si="8"/>
        <v>2775</v>
      </c>
      <c r="H15" s="71">
        <f t="shared" si="8"/>
        <v>2592</v>
      </c>
      <c r="I15" s="71"/>
      <c r="J15" s="71">
        <f t="shared" si="9"/>
        <v>4880</v>
      </c>
      <c r="K15" s="71">
        <f t="shared" si="9"/>
        <v>2468</v>
      </c>
      <c r="L15" s="71">
        <f t="shared" si="9"/>
        <v>2412</v>
      </c>
      <c r="M15" s="71"/>
      <c r="N15" s="71">
        <f t="shared" si="10"/>
        <v>3808</v>
      </c>
      <c r="O15" s="71">
        <f t="shared" si="10"/>
        <v>1925</v>
      </c>
      <c r="P15" s="71">
        <f t="shared" si="10"/>
        <v>1883</v>
      </c>
      <c r="Q15" s="71"/>
      <c r="R15" s="71">
        <f t="shared" si="11"/>
        <v>3888</v>
      </c>
      <c r="S15" s="71">
        <f t="shared" si="11"/>
        <v>1892</v>
      </c>
      <c r="T15" s="71">
        <f t="shared" si="11"/>
        <v>1996</v>
      </c>
      <c r="U15" s="71"/>
      <c r="V15" s="71">
        <f t="shared" si="12"/>
        <v>3442</v>
      </c>
      <c r="W15" s="71">
        <f t="shared" si="12"/>
        <v>1645</v>
      </c>
      <c r="X15" s="71">
        <f t="shared" si="12"/>
        <v>1797</v>
      </c>
      <c r="Y15" s="71"/>
      <c r="Z15" s="71">
        <f t="shared" si="13"/>
        <v>31</v>
      </c>
      <c r="AA15" s="71">
        <f t="shared" si="13"/>
        <v>11</v>
      </c>
      <c r="AB15" s="71">
        <f t="shared" si="13"/>
        <v>20</v>
      </c>
      <c r="AC15" s="8"/>
    </row>
    <row r="16" spans="1:29" x14ac:dyDescent="0.25">
      <c r="A16" s="27" t="s">
        <v>304</v>
      </c>
      <c r="B16" s="71">
        <f t="shared" si="6"/>
        <v>24192</v>
      </c>
      <c r="C16" s="71">
        <f t="shared" si="6"/>
        <v>12164</v>
      </c>
      <c r="D16" s="71">
        <f t="shared" si="7"/>
        <v>12028</v>
      </c>
      <c r="E16" s="71"/>
      <c r="F16" s="71">
        <f t="shared" si="8"/>
        <v>6700</v>
      </c>
      <c r="G16" s="71">
        <f t="shared" si="8"/>
        <v>3453</v>
      </c>
      <c r="H16" s="71">
        <f t="shared" si="8"/>
        <v>3247</v>
      </c>
      <c r="I16" s="71"/>
      <c r="J16" s="71">
        <f t="shared" si="9"/>
        <v>5574</v>
      </c>
      <c r="K16" s="71">
        <f t="shared" si="9"/>
        <v>2851</v>
      </c>
      <c r="L16" s="71">
        <f t="shared" si="9"/>
        <v>2723</v>
      </c>
      <c r="M16" s="71"/>
      <c r="N16" s="71">
        <f t="shared" si="10"/>
        <v>4339</v>
      </c>
      <c r="O16" s="71">
        <f t="shared" si="10"/>
        <v>2138</v>
      </c>
      <c r="P16" s="71">
        <f t="shared" si="10"/>
        <v>2201</v>
      </c>
      <c r="Q16" s="71"/>
      <c r="R16" s="71">
        <f t="shared" si="11"/>
        <v>4093</v>
      </c>
      <c r="S16" s="71">
        <f t="shared" si="11"/>
        <v>2058</v>
      </c>
      <c r="T16" s="71">
        <f t="shared" si="11"/>
        <v>2035</v>
      </c>
      <c r="U16" s="71"/>
      <c r="V16" s="71">
        <f t="shared" si="12"/>
        <v>3443</v>
      </c>
      <c r="W16" s="71">
        <f t="shared" si="12"/>
        <v>1647</v>
      </c>
      <c r="X16" s="71">
        <f t="shared" si="12"/>
        <v>1796</v>
      </c>
      <c r="Y16" s="71"/>
      <c r="Z16" s="71">
        <f t="shared" si="13"/>
        <v>43</v>
      </c>
      <c r="AA16" s="71">
        <f t="shared" si="13"/>
        <v>17</v>
      </c>
      <c r="AB16" s="71">
        <f t="shared" si="13"/>
        <v>26</v>
      </c>
      <c r="AC16" s="8"/>
    </row>
    <row r="17" spans="1:29" x14ac:dyDescent="0.2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row>
    <row r="18" spans="1:29" s="6" customFormat="1" x14ac:dyDescent="0.25">
      <c r="A18" s="157" t="s">
        <v>323</v>
      </c>
      <c r="B18" s="70">
        <f>SUM(B19:B25)</f>
        <v>180638</v>
      </c>
      <c r="C18" s="70">
        <f>SUM(C19:C25)</f>
        <v>90321</v>
      </c>
      <c r="D18" s="70">
        <f>SUM(D19:D25)</f>
        <v>90317</v>
      </c>
      <c r="E18" s="70"/>
      <c r="F18" s="70">
        <f>SUM(F19:F25)</f>
        <v>47566</v>
      </c>
      <c r="G18" s="70">
        <f>SUM(G19:G25)</f>
        <v>24265</v>
      </c>
      <c r="H18" s="70">
        <f>SUM(H19:H25)</f>
        <v>23301</v>
      </c>
      <c r="I18" s="70"/>
      <c r="J18" s="70">
        <f>SUM(J19:J25)</f>
        <v>38944</v>
      </c>
      <c r="K18" s="70">
        <f>SUM(K19:K25)</f>
        <v>19542</v>
      </c>
      <c r="L18" s="70">
        <f>SUM(L19:L25)</f>
        <v>19402</v>
      </c>
      <c r="M18" s="70"/>
      <c r="N18" s="70">
        <f>SUM(N19:N25)</f>
        <v>34089</v>
      </c>
      <c r="O18" s="70">
        <f>SUM(O19:O25)</f>
        <v>16900</v>
      </c>
      <c r="P18" s="70">
        <f>SUM(P19:P25)</f>
        <v>17189</v>
      </c>
      <c r="Q18" s="70"/>
      <c r="R18" s="70">
        <f>SUM(R19:R25)</f>
        <v>31518</v>
      </c>
      <c r="S18" s="70">
        <f>SUM(S19:S25)</f>
        <v>15835</v>
      </c>
      <c r="T18" s="70">
        <f>SUM(T19:T25)</f>
        <v>15683</v>
      </c>
      <c r="U18" s="70"/>
      <c r="V18" s="70">
        <f>SUM(V19:V25)</f>
        <v>27632</v>
      </c>
      <c r="W18" s="70">
        <f>SUM(W19:W25)</f>
        <v>13367</v>
      </c>
      <c r="X18" s="70">
        <f>SUM(X19:X25)</f>
        <v>14265</v>
      </c>
      <c r="Y18" s="70"/>
      <c r="Z18" s="70">
        <f>SUM(Z19:Z25)</f>
        <v>889</v>
      </c>
      <c r="AA18" s="70">
        <f>SUM(AA19:AA25)</f>
        <v>412</v>
      </c>
      <c r="AB18" s="70">
        <f>SUM(AB19:AB25)</f>
        <v>477</v>
      </c>
    </row>
    <row r="19" spans="1:29" x14ac:dyDescent="0.25">
      <c r="A19" s="27" t="s">
        <v>333</v>
      </c>
      <c r="B19" s="71">
        <v>66409</v>
      </c>
      <c r="C19" s="71">
        <v>33354</v>
      </c>
      <c r="D19" s="71">
        <v>33055</v>
      </c>
      <c r="E19" s="71"/>
      <c r="F19" s="71">
        <v>17898</v>
      </c>
      <c r="G19" s="71">
        <v>9172</v>
      </c>
      <c r="H19" s="71">
        <v>8726</v>
      </c>
      <c r="I19" s="71"/>
      <c r="J19" s="71">
        <v>14500</v>
      </c>
      <c r="K19" s="71">
        <v>7220</v>
      </c>
      <c r="L19" s="71">
        <v>7280</v>
      </c>
      <c r="M19" s="71"/>
      <c r="N19" s="71">
        <v>12766</v>
      </c>
      <c r="O19" s="71">
        <v>6278</v>
      </c>
      <c r="P19" s="71">
        <v>6488</v>
      </c>
      <c r="Q19" s="71"/>
      <c r="R19" s="71">
        <v>11129</v>
      </c>
      <c r="S19" s="71">
        <v>5660</v>
      </c>
      <c r="T19" s="71">
        <v>5469</v>
      </c>
      <c r="U19" s="71"/>
      <c r="V19" s="71">
        <v>9792</v>
      </c>
      <c r="W19" s="71">
        <v>4866</v>
      </c>
      <c r="X19" s="71">
        <v>4926</v>
      </c>
      <c r="Y19" s="71"/>
      <c r="Z19" s="71">
        <v>324</v>
      </c>
      <c r="AA19" s="71">
        <v>158</v>
      </c>
      <c r="AB19" s="71">
        <v>166</v>
      </c>
      <c r="AC19" s="8"/>
    </row>
    <row r="20" spans="1:29" x14ac:dyDescent="0.25">
      <c r="A20" s="27" t="s">
        <v>287</v>
      </c>
      <c r="B20" s="71">
        <v>34231</v>
      </c>
      <c r="C20" s="71">
        <v>17132</v>
      </c>
      <c r="D20" s="71">
        <v>17099</v>
      </c>
      <c r="E20" s="71"/>
      <c r="F20" s="71">
        <v>8801</v>
      </c>
      <c r="G20" s="71">
        <v>4476</v>
      </c>
      <c r="H20" s="71">
        <v>4325</v>
      </c>
      <c r="I20" s="71"/>
      <c r="J20" s="71">
        <v>7122</v>
      </c>
      <c r="K20" s="71">
        <v>3556</v>
      </c>
      <c r="L20" s="71">
        <v>3566</v>
      </c>
      <c r="M20" s="71"/>
      <c r="N20" s="71">
        <v>6376</v>
      </c>
      <c r="O20" s="71">
        <v>3220</v>
      </c>
      <c r="P20" s="71">
        <v>3156</v>
      </c>
      <c r="Q20" s="71"/>
      <c r="R20" s="71">
        <v>6296</v>
      </c>
      <c r="S20" s="71">
        <v>3174</v>
      </c>
      <c r="T20" s="71">
        <v>3122</v>
      </c>
      <c r="U20" s="71"/>
      <c r="V20" s="71">
        <v>5466</v>
      </c>
      <c r="W20" s="71">
        <v>2631</v>
      </c>
      <c r="X20" s="71">
        <v>2835</v>
      </c>
      <c r="Y20" s="71"/>
      <c r="Z20" s="71">
        <v>170</v>
      </c>
      <c r="AA20" s="71">
        <v>75</v>
      </c>
      <c r="AB20" s="71">
        <v>95</v>
      </c>
      <c r="AC20" s="8"/>
    </row>
    <row r="21" spans="1:29" x14ac:dyDescent="0.25">
      <c r="A21" s="27" t="s">
        <v>291</v>
      </c>
      <c r="B21" s="71">
        <v>24069</v>
      </c>
      <c r="C21" s="71">
        <v>12145</v>
      </c>
      <c r="D21" s="71">
        <v>11924</v>
      </c>
      <c r="E21" s="71"/>
      <c r="F21" s="71">
        <v>6458</v>
      </c>
      <c r="G21" s="71">
        <v>3321</v>
      </c>
      <c r="H21" s="71">
        <v>3137</v>
      </c>
      <c r="I21" s="71"/>
      <c r="J21" s="71">
        <v>5194</v>
      </c>
      <c r="K21" s="71">
        <v>2644</v>
      </c>
      <c r="L21" s="71">
        <v>2550</v>
      </c>
      <c r="M21" s="71"/>
      <c r="N21" s="71">
        <v>4586</v>
      </c>
      <c r="O21" s="71">
        <v>2312</v>
      </c>
      <c r="P21" s="71">
        <v>2274</v>
      </c>
      <c r="Q21" s="71"/>
      <c r="R21" s="71">
        <v>4224</v>
      </c>
      <c r="S21" s="71">
        <v>2158</v>
      </c>
      <c r="T21" s="71">
        <v>2066</v>
      </c>
      <c r="U21" s="71"/>
      <c r="V21" s="71">
        <v>3571</v>
      </c>
      <c r="W21" s="71">
        <v>1696</v>
      </c>
      <c r="X21" s="71">
        <v>1875</v>
      </c>
      <c r="Y21" s="71"/>
      <c r="Z21" s="71">
        <v>36</v>
      </c>
      <c r="AA21" s="71">
        <v>14</v>
      </c>
      <c r="AB21" s="71">
        <v>22</v>
      </c>
      <c r="AC21" s="8"/>
    </row>
    <row r="22" spans="1:29" x14ac:dyDescent="0.25">
      <c r="A22" s="27" t="s">
        <v>293</v>
      </c>
      <c r="B22" s="71">
        <v>21342</v>
      </c>
      <c r="C22" s="71">
        <v>10589</v>
      </c>
      <c r="D22" s="71">
        <v>10753</v>
      </c>
      <c r="E22" s="71"/>
      <c r="F22" s="71">
        <v>5427</v>
      </c>
      <c r="G22" s="71">
        <v>2738</v>
      </c>
      <c r="H22" s="71">
        <v>2689</v>
      </c>
      <c r="I22" s="71"/>
      <c r="J22" s="71">
        <v>4571</v>
      </c>
      <c r="K22" s="71">
        <v>2301</v>
      </c>
      <c r="L22" s="71">
        <v>2270</v>
      </c>
      <c r="M22" s="71"/>
      <c r="N22" s="71">
        <v>4393</v>
      </c>
      <c r="O22" s="71">
        <v>2175</v>
      </c>
      <c r="P22" s="71">
        <v>2218</v>
      </c>
      <c r="Q22" s="71"/>
      <c r="R22" s="71">
        <v>3579</v>
      </c>
      <c r="S22" s="71">
        <v>1752</v>
      </c>
      <c r="T22" s="71">
        <v>1827</v>
      </c>
      <c r="U22" s="71"/>
      <c r="V22" s="71">
        <v>3140</v>
      </c>
      <c r="W22" s="71">
        <v>1512</v>
      </c>
      <c r="X22" s="71">
        <v>1628</v>
      </c>
      <c r="Y22" s="71"/>
      <c r="Z22" s="71">
        <v>232</v>
      </c>
      <c r="AA22" s="71">
        <v>111</v>
      </c>
      <c r="AB22" s="71">
        <v>121</v>
      </c>
    </row>
    <row r="23" spans="1:29" x14ac:dyDescent="0.25">
      <c r="A23" s="27" t="s">
        <v>334</v>
      </c>
      <c r="B23" s="71">
        <v>11345</v>
      </c>
      <c r="C23" s="71">
        <v>5571</v>
      </c>
      <c r="D23" s="71">
        <v>5774</v>
      </c>
      <c r="E23" s="71"/>
      <c r="F23" s="71">
        <v>2920</v>
      </c>
      <c r="G23" s="71">
        <v>1458</v>
      </c>
      <c r="H23" s="71">
        <v>1462</v>
      </c>
      <c r="I23" s="71"/>
      <c r="J23" s="71">
        <v>2403</v>
      </c>
      <c r="K23" s="71">
        <v>1214</v>
      </c>
      <c r="L23" s="71">
        <v>1189</v>
      </c>
      <c r="M23" s="71"/>
      <c r="N23" s="71">
        <v>1899</v>
      </c>
      <c r="O23" s="71">
        <v>923</v>
      </c>
      <c r="P23" s="71">
        <v>976</v>
      </c>
      <c r="Q23" s="71"/>
      <c r="R23" s="71">
        <v>2089</v>
      </c>
      <c r="S23" s="71">
        <v>1036</v>
      </c>
      <c r="T23" s="71">
        <v>1053</v>
      </c>
      <c r="U23" s="71"/>
      <c r="V23" s="71">
        <v>1971</v>
      </c>
      <c r="W23" s="71">
        <v>910</v>
      </c>
      <c r="X23" s="71">
        <v>1061</v>
      </c>
      <c r="Y23" s="71"/>
      <c r="Z23" s="71">
        <v>63</v>
      </c>
      <c r="AA23" s="71">
        <v>30</v>
      </c>
      <c r="AB23" s="71">
        <v>33</v>
      </c>
      <c r="AC23" s="8"/>
    </row>
    <row r="24" spans="1:29" x14ac:dyDescent="0.25">
      <c r="A24" s="27" t="s">
        <v>299</v>
      </c>
      <c r="B24" s="71">
        <v>11641</v>
      </c>
      <c r="C24" s="71">
        <v>5698</v>
      </c>
      <c r="D24" s="71">
        <v>5943</v>
      </c>
      <c r="E24" s="71"/>
      <c r="F24" s="71">
        <v>2985</v>
      </c>
      <c r="G24" s="71">
        <v>1519</v>
      </c>
      <c r="H24" s="71">
        <v>1466</v>
      </c>
      <c r="I24" s="71"/>
      <c r="J24" s="71">
        <v>2568</v>
      </c>
      <c r="K24" s="71">
        <v>1272</v>
      </c>
      <c r="L24" s="71">
        <v>1296</v>
      </c>
      <c r="M24" s="71"/>
      <c r="N24" s="71">
        <v>2028</v>
      </c>
      <c r="O24" s="71">
        <v>1006</v>
      </c>
      <c r="P24" s="71">
        <v>1022</v>
      </c>
      <c r="Q24" s="71"/>
      <c r="R24" s="71">
        <v>2119</v>
      </c>
      <c r="S24" s="71">
        <v>1005</v>
      </c>
      <c r="T24" s="71">
        <v>1114</v>
      </c>
      <c r="U24" s="71"/>
      <c r="V24" s="71">
        <v>1920</v>
      </c>
      <c r="W24" s="71">
        <v>889</v>
      </c>
      <c r="X24" s="71">
        <v>1031</v>
      </c>
      <c r="Y24" s="71"/>
      <c r="Z24" s="71">
        <v>21</v>
      </c>
      <c r="AA24" s="71">
        <v>7</v>
      </c>
      <c r="AB24" s="71">
        <v>14</v>
      </c>
    </row>
    <row r="25" spans="1:29" x14ac:dyDescent="0.25">
      <c r="A25" s="27" t="s">
        <v>304</v>
      </c>
      <c r="B25" s="71">
        <v>11601</v>
      </c>
      <c r="C25" s="71">
        <v>5832</v>
      </c>
      <c r="D25" s="71">
        <v>5769</v>
      </c>
      <c r="E25" s="71"/>
      <c r="F25" s="71">
        <v>3077</v>
      </c>
      <c r="G25" s="71">
        <v>1581</v>
      </c>
      <c r="H25" s="71">
        <v>1496</v>
      </c>
      <c r="I25" s="71"/>
      <c r="J25" s="71">
        <v>2586</v>
      </c>
      <c r="K25" s="71">
        <v>1335</v>
      </c>
      <c r="L25" s="71">
        <v>1251</v>
      </c>
      <c r="M25" s="71"/>
      <c r="N25" s="71">
        <v>2041</v>
      </c>
      <c r="O25" s="71">
        <v>986</v>
      </c>
      <c r="P25" s="71">
        <v>1055</v>
      </c>
      <c r="Q25" s="71"/>
      <c r="R25" s="71">
        <v>2082</v>
      </c>
      <c r="S25" s="71">
        <v>1050</v>
      </c>
      <c r="T25" s="71">
        <v>1032</v>
      </c>
      <c r="U25" s="71"/>
      <c r="V25" s="71">
        <v>1772</v>
      </c>
      <c r="W25" s="71">
        <v>863</v>
      </c>
      <c r="X25" s="71">
        <v>909</v>
      </c>
      <c r="Y25" s="71"/>
      <c r="Z25" s="71">
        <v>43</v>
      </c>
      <c r="AA25" s="71">
        <v>17</v>
      </c>
      <c r="AB25" s="71">
        <v>26</v>
      </c>
    </row>
    <row r="26" spans="1:29" x14ac:dyDescent="0.25">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row>
    <row r="27" spans="1:29" s="6" customFormat="1" x14ac:dyDescent="0.25">
      <c r="A27" s="157" t="s">
        <v>324</v>
      </c>
      <c r="B27" s="70">
        <f>SUM(B28:B34)</f>
        <v>61823</v>
      </c>
      <c r="C27" s="70">
        <f>SUM(C28:C34)</f>
        <v>31106</v>
      </c>
      <c r="D27" s="70">
        <f>SUM(D28:D34)</f>
        <v>30717</v>
      </c>
      <c r="E27" s="70"/>
      <c r="F27" s="70">
        <f>SUM(F28:F34)</f>
        <v>16293</v>
      </c>
      <c r="G27" s="70">
        <f>SUM(G28:G34)</f>
        <v>8463</v>
      </c>
      <c r="H27" s="70">
        <f>SUM(H28:H34)</f>
        <v>7830</v>
      </c>
      <c r="I27" s="70"/>
      <c r="J27" s="70">
        <f>SUM(J28:J34)</f>
        <v>14268</v>
      </c>
      <c r="K27" s="70">
        <f>SUM(K28:K34)</f>
        <v>7111</v>
      </c>
      <c r="L27" s="70">
        <f>SUM(L28:L34)</f>
        <v>7157</v>
      </c>
      <c r="M27" s="70"/>
      <c r="N27" s="70">
        <f>SUM(N28:N34)</f>
        <v>11201</v>
      </c>
      <c r="O27" s="70">
        <f>SUM(O28:O34)</f>
        <v>5692</v>
      </c>
      <c r="P27" s="70">
        <f>SUM(P28:P34)</f>
        <v>5509</v>
      </c>
      <c r="Q27" s="70"/>
      <c r="R27" s="70">
        <f>SUM(R28:R34)</f>
        <v>10859</v>
      </c>
      <c r="S27" s="70">
        <f>SUM(S28:S34)</f>
        <v>5486</v>
      </c>
      <c r="T27" s="70">
        <f>SUM(T28:T34)</f>
        <v>5373</v>
      </c>
      <c r="U27" s="70"/>
      <c r="V27" s="70">
        <f>SUM(V28:V34)</f>
        <v>9102</v>
      </c>
      <c r="W27" s="70">
        <f>SUM(W28:W34)</f>
        <v>4311</v>
      </c>
      <c r="X27" s="70">
        <f>SUM(X28:X34)</f>
        <v>4791</v>
      </c>
      <c r="Y27" s="70"/>
      <c r="Z27" s="70">
        <f>SUM(Z28:Z34)</f>
        <v>100</v>
      </c>
      <c r="AA27" s="70">
        <f>SUM(AA28:AA34)</f>
        <v>43</v>
      </c>
      <c r="AB27" s="70">
        <f>SUM(AB28:AB34)</f>
        <v>57</v>
      </c>
      <c r="AC27" s="60"/>
    </row>
    <row r="28" spans="1:29" x14ac:dyDescent="0.25">
      <c r="A28" s="27" t="s">
        <v>333</v>
      </c>
      <c r="B28" s="71">
        <v>7159</v>
      </c>
      <c r="C28" s="71">
        <v>3714</v>
      </c>
      <c r="D28" s="71">
        <v>3445</v>
      </c>
      <c r="E28" s="71"/>
      <c r="F28" s="71">
        <v>1788</v>
      </c>
      <c r="G28" s="71">
        <v>919</v>
      </c>
      <c r="H28" s="71">
        <v>869</v>
      </c>
      <c r="I28" s="71"/>
      <c r="J28" s="71">
        <v>1658</v>
      </c>
      <c r="K28" s="71">
        <v>835</v>
      </c>
      <c r="L28" s="71">
        <v>823</v>
      </c>
      <c r="M28" s="71"/>
      <c r="N28" s="71">
        <v>1281</v>
      </c>
      <c r="O28" s="71">
        <v>686</v>
      </c>
      <c r="P28" s="71">
        <v>595</v>
      </c>
      <c r="Q28" s="71"/>
      <c r="R28" s="71">
        <v>1300</v>
      </c>
      <c r="S28" s="71">
        <v>702</v>
      </c>
      <c r="T28" s="71">
        <v>598</v>
      </c>
      <c r="U28" s="71"/>
      <c r="V28" s="71">
        <v>1123</v>
      </c>
      <c r="W28" s="71">
        <v>570</v>
      </c>
      <c r="X28" s="71">
        <v>553</v>
      </c>
      <c r="Y28" s="71"/>
      <c r="Z28" s="71">
        <v>9</v>
      </c>
      <c r="AA28" s="71">
        <v>2</v>
      </c>
      <c r="AB28" s="71">
        <v>7</v>
      </c>
    </row>
    <row r="29" spans="1:29" x14ac:dyDescent="0.25">
      <c r="A29" s="27" t="s">
        <v>287</v>
      </c>
      <c r="B29" s="71">
        <v>15874</v>
      </c>
      <c r="C29" s="71">
        <v>7861</v>
      </c>
      <c r="D29" s="71">
        <v>8013</v>
      </c>
      <c r="E29" s="71"/>
      <c r="F29" s="71">
        <v>4148</v>
      </c>
      <c r="G29" s="71">
        <v>2144</v>
      </c>
      <c r="H29" s="71">
        <v>2004</v>
      </c>
      <c r="I29" s="71"/>
      <c r="J29" s="71">
        <v>3688</v>
      </c>
      <c r="K29" s="71">
        <v>1814</v>
      </c>
      <c r="L29" s="71">
        <v>1874</v>
      </c>
      <c r="M29" s="71"/>
      <c r="N29" s="71">
        <v>2904</v>
      </c>
      <c r="O29" s="71">
        <v>1471</v>
      </c>
      <c r="P29" s="71">
        <v>1433</v>
      </c>
      <c r="Q29" s="71"/>
      <c r="R29" s="71">
        <v>2783</v>
      </c>
      <c r="S29" s="71">
        <v>1348</v>
      </c>
      <c r="T29" s="71">
        <v>1435</v>
      </c>
      <c r="U29" s="71"/>
      <c r="V29" s="71">
        <v>2351</v>
      </c>
      <c r="W29" s="71">
        <v>1084</v>
      </c>
      <c r="X29" s="71">
        <v>1267</v>
      </c>
      <c r="Y29" s="71"/>
      <c r="Z29" s="71">
        <v>0</v>
      </c>
      <c r="AA29" s="71">
        <v>0</v>
      </c>
      <c r="AB29" s="71">
        <v>0</v>
      </c>
    </row>
    <row r="30" spans="1:29" x14ac:dyDescent="0.25">
      <c r="A30" s="27" t="s">
        <v>291</v>
      </c>
      <c r="B30" s="71">
        <v>3652</v>
      </c>
      <c r="C30" s="71">
        <v>1882</v>
      </c>
      <c r="D30" s="71">
        <v>1770</v>
      </c>
      <c r="E30" s="71"/>
      <c r="F30" s="71">
        <v>999</v>
      </c>
      <c r="G30" s="71">
        <v>515</v>
      </c>
      <c r="H30" s="71">
        <v>484</v>
      </c>
      <c r="I30" s="71"/>
      <c r="J30" s="71">
        <v>765</v>
      </c>
      <c r="K30" s="71">
        <v>372</v>
      </c>
      <c r="L30" s="71">
        <v>393</v>
      </c>
      <c r="M30" s="71"/>
      <c r="N30" s="71">
        <v>690</v>
      </c>
      <c r="O30" s="71">
        <v>369</v>
      </c>
      <c r="P30" s="71">
        <v>321</v>
      </c>
      <c r="Q30" s="71"/>
      <c r="R30" s="71">
        <v>692</v>
      </c>
      <c r="S30" s="71">
        <v>370</v>
      </c>
      <c r="T30" s="71">
        <v>322</v>
      </c>
      <c r="U30" s="71"/>
      <c r="V30" s="71">
        <v>506</v>
      </c>
      <c r="W30" s="71">
        <v>256</v>
      </c>
      <c r="X30" s="71">
        <v>250</v>
      </c>
      <c r="Y30" s="71"/>
      <c r="Z30" s="71">
        <v>0</v>
      </c>
      <c r="AA30" s="71">
        <v>0</v>
      </c>
      <c r="AB30" s="71">
        <v>0</v>
      </c>
    </row>
    <row r="31" spans="1:29" x14ac:dyDescent="0.25">
      <c r="A31" s="27" t="s">
        <v>293</v>
      </c>
      <c r="B31" s="71">
        <v>4762</v>
      </c>
      <c r="C31" s="71">
        <v>2386</v>
      </c>
      <c r="D31" s="71">
        <v>2376</v>
      </c>
      <c r="E31" s="71"/>
      <c r="F31" s="71">
        <v>1268</v>
      </c>
      <c r="G31" s="71">
        <v>685</v>
      </c>
      <c r="H31" s="71">
        <v>583</v>
      </c>
      <c r="I31" s="71"/>
      <c r="J31" s="71">
        <v>1097</v>
      </c>
      <c r="K31" s="71">
        <v>528</v>
      </c>
      <c r="L31" s="71">
        <v>569</v>
      </c>
      <c r="M31" s="71"/>
      <c r="N31" s="71">
        <v>875</v>
      </c>
      <c r="O31" s="71">
        <v>431</v>
      </c>
      <c r="P31" s="71">
        <v>444</v>
      </c>
      <c r="Q31" s="71"/>
      <c r="R31" s="71">
        <v>900</v>
      </c>
      <c r="S31" s="71">
        <v>460</v>
      </c>
      <c r="T31" s="71">
        <v>440</v>
      </c>
      <c r="U31" s="71"/>
      <c r="V31" s="71">
        <v>622</v>
      </c>
      <c r="W31" s="71">
        <v>282</v>
      </c>
      <c r="X31" s="71">
        <v>340</v>
      </c>
      <c r="Y31" s="71"/>
      <c r="Z31" s="71">
        <v>0</v>
      </c>
      <c r="AA31" s="71">
        <v>0</v>
      </c>
      <c r="AB31" s="71">
        <v>0</v>
      </c>
    </row>
    <row r="32" spans="1:29" x14ac:dyDescent="0.25">
      <c r="A32" s="27" t="s">
        <v>334</v>
      </c>
      <c r="B32" s="71">
        <v>8010</v>
      </c>
      <c r="C32" s="71">
        <v>3913</v>
      </c>
      <c r="D32" s="71">
        <v>4097</v>
      </c>
      <c r="E32" s="71"/>
      <c r="F32" s="71">
        <v>2085</v>
      </c>
      <c r="G32" s="71">
        <v>1072</v>
      </c>
      <c r="H32" s="71">
        <v>1013</v>
      </c>
      <c r="I32" s="71"/>
      <c r="J32" s="71">
        <v>1760</v>
      </c>
      <c r="K32" s="71">
        <v>850</v>
      </c>
      <c r="L32" s="71">
        <v>910</v>
      </c>
      <c r="M32" s="71"/>
      <c r="N32" s="71">
        <v>1373</v>
      </c>
      <c r="O32" s="71">
        <v>664</v>
      </c>
      <c r="P32" s="71">
        <v>709</v>
      </c>
      <c r="Q32" s="71"/>
      <c r="R32" s="71">
        <v>1404</v>
      </c>
      <c r="S32" s="71">
        <v>711</v>
      </c>
      <c r="T32" s="71">
        <v>693</v>
      </c>
      <c r="U32" s="71"/>
      <c r="V32" s="71">
        <v>1307</v>
      </c>
      <c r="W32" s="71">
        <v>579</v>
      </c>
      <c r="X32" s="71">
        <v>728</v>
      </c>
      <c r="Y32" s="71"/>
      <c r="Z32" s="71">
        <v>81</v>
      </c>
      <c r="AA32" s="71">
        <v>37</v>
      </c>
      <c r="AB32" s="71">
        <v>44</v>
      </c>
    </row>
    <row r="33" spans="1:28" x14ac:dyDescent="0.25">
      <c r="A33" s="27" t="s">
        <v>299</v>
      </c>
      <c r="B33" s="71">
        <v>9775</v>
      </c>
      <c r="C33" s="71">
        <v>5018</v>
      </c>
      <c r="D33" s="71">
        <v>4757</v>
      </c>
      <c r="E33" s="71"/>
      <c r="F33" s="71">
        <v>2382</v>
      </c>
      <c r="G33" s="71">
        <v>1256</v>
      </c>
      <c r="H33" s="71">
        <v>1126</v>
      </c>
      <c r="I33" s="71"/>
      <c r="J33" s="71">
        <v>2312</v>
      </c>
      <c r="K33" s="71">
        <v>1196</v>
      </c>
      <c r="L33" s="71">
        <v>1116</v>
      </c>
      <c r="M33" s="71"/>
      <c r="N33" s="71">
        <v>1780</v>
      </c>
      <c r="O33" s="71">
        <v>919</v>
      </c>
      <c r="P33" s="71">
        <v>861</v>
      </c>
      <c r="Q33" s="71"/>
      <c r="R33" s="71">
        <v>1769</v>
      </c>
      <c r="S33" s="71">
        <v>887</v>
      </c>
      <c r="T33" s="71">
        <v>882</v>
      </c>
      <c r="U33" s="71"/>
      <c r="V33" s="71">
        <v>1522</v>
      </c>
      <c r="W33" s="71">
        <v>756</v>
      </c>
      <c r="X33" s="71">
        <v>766</v>
      </c>
      <c r="Y33" s="71"/>
      <c r="Z33" s="71">
        <v>10</v>
      </c>
      <c r="AA33" s="71">
        <v>4</v>
      </c>
      <c r="AB33" s="71">
        <v>6</v>
      </c>
    </row>
    <row r="34" spans="1:28" ht="13.5" thickBot="1" x14ac:dyDescent="0.3">
      <c r="A34" s="32" t="s">
        <v>304</v>
      </c>
      <c r="B34" s="73">
        <v>12591</v>
      </c>
      <c r="C34" s="73">
        <v>6332</v>
      </c>
      <c r="D34" s="73">
        <v>6259</v>
      </c>
      <c r="E34" s="73"/>
      <c r="F34" s="73">
        <v>3623</v>
      </c>
      <c r="G34" s="73">
        <v>1872</v>
      </c>
      <c r="H34" s="73">
        <v>1751</v>
      </c>
      <c r="I34" s="73"/>
      <c r="J34" s="73">
        <v>2988</v>
      </c>
      <c r="K34" s="73">
        <v>1516</v>
      </c>
      <c r="L34" s="73">
        <v>1472</v>
      </c>
      <c r="M34" s="73"/>
      <c r="N34" s="73">
        <v>2298</v>
      </c>
      <c r="O34" s="73">
        <v>1152</v>
      </c>
      <c r="P34" s="73">
        <v>1146</v>
      </c>
      <c r="Q34" s="73"/>
      <c r="R34" s="73">
        <v>2011</v>
      </c>
      <c r="S34" s="73">
        <v>1008</v>
      </c>
      <c r="T34" s="73">
        <v>1003</v>
      </c>
      <c r="U34" s="73"/>
      <c r="V34" s="73">
        <v>1671</v>
      </c>
      <c r="W34" s="73">
        <v>784</v>
      </c>
      <c r="X34" s="73">
        <v>887</v>
      </c>
      <c r="Y34" s="73"/>
      <c r="Z34" s="73">
        <v>0</v>
      </c>
      <c r="AA34" s="73">
        <v>0</v>
      </c>
      <c r="AB34" s="73">
        <v>0</v>
      </c>
    </row>
    <row r="35" spans="1:28" ht="15" customHeight="1" x14ac:dyDescent="0.25">
      <c r="A35" s="332" t="s">
        <v>402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row>
    <row r="36" spans="1:28" x14ac:dyDescent="0.25">
      <c r="A36" s="8" t="s">
        <v>262</v>
      </c>
      <c r="B36" s="8"/>
      <c r="C36" s="8"/>
      <c r="D36" s="8"/>
      <c r="E36" s="8"/>
      <c r="F36" s="8"/>
      <c r="G36" s="8"/>
      <c r="H36" s="8"/>
      <c r="I36" s="8"/>
      <c r="J36" s="8"/>
      <c r="K36" s="8"/>
      <c r="L36" s="8"/>
      <c r="M36" s="8"/>
      <c r="N36" s="8"/>
      <c r="O36" s="8"/>
      <c r="P36" s="8"/>
      <c r="Q36" s="8"/>
      <c r="R36" s="8"/>
      <c r="S36" s="8"/>
      <c r="T36" s="8"/>
      <c r="U36" s="8"/>
      <c r="V36" s="8"/>
      <c r="W36" s="8"/>
      <c r="X36" s="8"/>
      <c r="Y36" s="202"/>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61DA86BB-E52F-4343-B4B5-DC94EA4C091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1C3E-B1C2-4C30-BDCE-8E15A330485F}">
  <sheetPr codeName="Hoja63">
    <tabColor rgb="FFAFCAFF"/>
    <pageSetUpPr fitToPage="1"/>
  </sheetPr>
  <dimension ref="A1:XFD38"/>
  <sheetViews>
    <sheetView showGridLines="0" showOutlineSymbols="0" showWhiteSpace="0" workbookViewId="0">
      <selection activeCell="C35" sqref="C35"/>
    </sheetView>
  </sheetViews>
  <sheetFormatPr baseColWidth="10" defaultColWidth="11" defaultRowHeight="13" x14ac:dyDescent="0.25"/>
  <cols>
    <col min="1" max="1" width="19.5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0.83203125" style="60" customWidth="1"/>
    <col min="30" max="16384" width="11" style="8"/>
  </cols>
  <sheetData>
    <row r="1" spans="1:29" ht="15" customHeight="1" x14ac:dyDescent="0.25">
      <c r="A1" s="436" t="s">
        <v>408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401</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SUM(B10:B29)</f>
        <v>242461</v>
      </c>
      <c r="C9" s="70">
        <f>SUM(C10:C29)</f>
        <v>121427</v>
      </c>
      <c r="D9" s="70">
        <f>SUM(D10:D29)</f>
        <v>121034</v>
      </c>
      <c r="E9" s="70"/>
      <c r="F9" s="70">
        <f>SUM(F10:F29)</f>
        <v>63859</v>
      </c>
      <c r="G9" s="70">
        <f>SUM(G10:G29)</f>
        <v>32728</v>
      </c>
      <c r="H9" s="70">
        <f>SUM(H10:H29)</f>
        <v>31131</v>
      </c>
      <c r="I9" s="325"/>
      <c r="J9" s="70">
        <f>SUM(J10:J29)</f>
        <v>53212</v>
      </c>
      <c r="K9" s="70">
        <f>SUM(K10:K29)</f>
        <v>26653</v>
      </c>
      <c r="L9" s="70">
        <f>SUM(L10:L29)</f>
        <v>26559</v>
      </c>
      <c r="M9" s="325"/>
      <c r="N9" s="70">
        <f>SUM(N10:N29)</f>
        <v>45290</v>
      </c>
      <c r="O9" s="70">
        <f>SUM(O10:O29)</f>
        <v>22592</v>
      </c>
      <c r="P9" s="70">
        <f>SUM(P10:P29)</f>
        <v>22698</v>
      </c>
      <c r="Q9" s="325"/>
      <c r="R9" s="70">
        <f>SUM(R10:R29)</f>
        <v>42377</v>
      </c>
      <c r="S9" s="70">
        <f>SUM(S10:S29)</f>
        <v>21321</v>
      </c>
      <c r="T9" s="70">
        <f>SUM(T10:T29)</f>
        <v>21056</v>
      </c>
      <c r="U9" s="325"/>
      <c r="V9" s="70">
        <f>SUM(V10:V29)</f>
        <v>36734</v>
      </c>
      <c r="W9" s="70">
        <f>SUM(W10:W29)</f>
        <v>17678</v>
      </c>
      <c r="X9" s="70">
        <f>SUM(X10:X29)</f>
        <v>19056</v>
      </c>
      <c r="Y9" s="325"/>
      <c r="Z9" s="70">
        <f>SUM(Z10:Z29)</f>
        <v>989</v>
      </c>
      <c r="AA9" s="70">
        <f>SUM(AA10:AA29)</f>
        <v>455</v>
      </c>
      <c r="AB9" s="70">
        <f>SUM(AB10:AB29)</f>
        <v>534</v>
      </c>
    </row>
    <row r="10" spans="1:29" x14ac:dyDescent="0.25">
      <c r="A10" s="27">
        <v>11</v>
      </c>
      <c r="B10" s="71">
        <f t="shared" ref="B10:C29" si="0">+F10+J10+N10+R10+V10+Z10</f>
        <v>133</v>
      </c>
      <c r="C10" s="71">
        <f t="shared" si="0"/>
        <v>57</v>
      </c>
      <c r="D10" s="71">
        <f t="shared" ref="D10:D29" si="1">+B10-C10</f>
        <v>76</v>
      </c>
      <c r="E10" s="71"/>
      <c r="F10" s="71">
        <v>133</v>
      </c>
      <c r="G10" s="71">
        <v>57</v>
      </c>
      <c r="H10" s="71">
        <v>76</v>
      </c>
      <c r="I10" s="326"/>
      <c r="J10" s="71"/>
      <c r="K10" s="71"/>
      <c r="L10" s="71"/>
      <c r="M10" s="326"/>
      <c r="N10" s="71"/>
      <c r="O10" s="71"/>
      <c r="P10" s="71"/>
      <c r="Q10" s="326"/>
      <c r="R10" s="71"/>
      <c r="S10" s="71"/>
      <c r="T10" s="71"/>
      <c r="U10" s="326"/>
      <c r="V10" s="71"/>
      <c r="W10" s="71"/>
      <c r="X10" s="71"/>
      <c r="Y10" s="326"/>
      <c r="Z10" s="71"/>
      <c r="AA10" s="71"/>
      <c r="AB10" s="71"/>
      <c r="AC10" s="8"/>
    </row>
    <row r="11" spans="1:29" x14ac:dyDescent="0.25">
      <c r="A11" s="27">
        <v>12</v>
      </c>
      <c r="B11" s="71">
        <f t="shared" si="0"/>
        <v>42539</v>
      </c>
      <c r="C11" s="71">
        <f t="shared" si="0"/>
        <v>21045</v>
      </c>
      <c r="D11" s="71">
        <f t="shared" si="1"/>
        <v>21494</v>
      </c>
      <c r="E11" s="71"/>
      <c r="F11" s="71">
        <v>42370</v>
      </c>
      <c r="G11" s="71">
        <v>20967</v>
      </c>
      <c r="H11" s="71">
        <v>21403</v>
      </c>
      <c r="I11" s="326"/>
      <c r="J11" s="71">
        <v>169</v>
      </c>
      <c r="K11" s="71">
        <v>78</v>
      </c>
      <c r="L11" s="71">
        <v>91</v>
      </c>
      <c r="M11" s="326"/>
      <c r="N11" s="71"/>
      <c r="O11" s="71"/>
      <c r="P11" s="71"/>
      <c r="Q11" s="326"/>
      <c r="R11" s="71"/>
      <c r="S11" s="71"/>
      <c r="T11" s="71"/>
      <c r="U11" s="326"/>
      <c r="V11" s="71"/>
      <c r="W11" s="71"/>
      <c r="X11" s="71"/>
      <c r="Y11" s="326"/>
      <c r="Z11" s="71"/>
      <c r="AA11" s="71"/>
      <c r="AB11" s="71"/>
      <c r="AC11" s="8"/>
    </row>
    <row r="12" spans="1:29" x14ac:dyDescent="0.25">
      <c r="A12" s="27">
        <v>13</v>
      </c>
      <c r="B12" s="71">
        <f t="shared" si="0"/>
        <v>48837</v>
      </c>
      <c r="C12" s="71">
        <f t="shared" si="0"/>
        <v>24537</v>
      </c>
      <c r="D12" s="71">
        <f t="shared" si="1"/>
        <v>24300</v>
      </c>
      <c r="E12" s="71"/>
      <c r="F12" s="71">
        <v>15730</v>
      </c>
      <c r="G12" s="71">
        <v>8428</v>
      </c>
      <c r="H12" s="71">
        <v>7302</v>
      </c>
      <c r="I12" s="326"/>
      <c r="J12" s="71">
        <v>32988</v>
      </c>
      <c r="K12" s="71">
        <v>16060</v>
      </c>
      <c r="L12" s="71">
        <v>16928</v>
      </c>
      <c r="M12" s="326"/>
      <c r="N12" s="71">
        <v>119</v>
      </c>
      <c r="O12" s="71">
        <v>49</v>
      </c>
      <c r="P12" s="71">
        <v>70</v>
      </c>
      <c r="Q12" s="326"/>
      <c r="R12" s="71"/>
      <c r="S12" s="71"/>
      <c r="T12" s="71"/>
      <c r="U12" s="326"/>
      <c r="V12" s="71"/>
      <c r="W12" s="71"/>
      <c r="X12" s="71"/>
      <c r="Y12" s="326"/>
      <c r="Z12" s="71"/>
      <c r="AA12" s="71"/>
      <c r="AB12" s="71"/>
      <c r="AC12" s="8"/>
    </row>
    <row r="13" spans="1:29" x14ac:dyDescent="0.25">
      <c r="A13" s="27">
        <v>14</v>
      </c>
      <c r="B13" s="71">
        <f t="shared" si="0"/>
        <v>47070</v>
      </c>
      <c r="C13" s="71">
        <f t="shared" si="0"/>
        <v>23759</v>
      </c>
      <c r="D13" s="71">
        <f t="shared" si="1"/>
        <v>23311</v>
      </c>
      <c r="E13" s="71"/>
      <c r="F13" s="71">
        <v>4674</v>
      </c>
      <c r="G13" s="71">
        <v>2765</v>
      </c>
      <c r="H13" s="71">
        <v>1909</v>
      </c>
      <c r="I13" s="326"/>
      <c r="J13" s="71">
        <v>15764</v>
      </c>
      <c r="K13" s="71">
        <v>8087</v>
      </c>
      <c r="L13" s="71">
        <v>7677</v>
      </c>
      <c r="M13" s="326"/>
      <c r="N13" s="71">
        <v>26493</v>
      </c>
      <c r="O13" s="71">
        <v>12852</v>
      </c>
      <c r="P13" s="71">
        <v>13641</v>
      </c>
      <c r="Q13" s="326"/>
      <c r="R13" s="71">
        <v>139</v>
      </c>
      <c r="S13" s="71">
        <v>55</v>
      </c>
      <c r="T13" s="71">
        <v>84</v>
      </c>
      <c r="U13" s="326"/>
      <c r="V13" s="71"/>
      <c r="W13" s="71"/>
      <c r="X13" s="71"/>
      <c r="Y13" s="326"/>
      <c r="Z13" s="71"/>
      <c r="AA13" s="71"/>
      <c r="AB13" s="71"/>
      <c r="AC13" s="8"/>
    </row>
    <row r="14" spans="1:29" x14ac:dyDescent="0.25">
      <c r="A14" s="27">
        <v>15</v>
      </c>
      <c r="B14" s="71">
        <f t="shared" si="0"/>
        <v>43133</v>
      </c>
      <c r="C14" s="71">
        <f t="shared" si="0"/>
        <v>21503</v>
      </c>
      <c r="D14" s="71">
        <f t="shared" si="1"/>
        <v>21630</v>
      </c>
      <c r="E14" s="71"/>
      <c r="F14" s="71">
        <v>729</v>
      </c>
      <c r="G14" s="71">
        <v>388</v>
      </c>
      <c r="H14" s="71">
        <v>341</v>
      </c>
      <c r="I14" s="326"/>
      <c r="J14" s="71">
        <v>3424</v>
      </c>
      <c r="K14" s="71">
        <v>1929</v>
      </c>
      <c r="L14" s="71">
        <v>1495</v>
      </c>
      <c r="M14" s="326"/>
      <c r="N14" s="71">
        <v>14850</v>
      </c>
      <c r="O14" s="71">
        <v>7502</v>
      </c>
      <c r="P14" s="71">
        <v>7348</v>
      </c>
      <c r="Q14" s="326"/>
      <c r="R14" s="71">
        <v>23796</v>
      </c>
      <c r="S14" s="71">
        <v>11555</v>
      </c>
      <c r="T14" s="71">
        <v>12241</v>
      </c>
      <c r="U14" s="326"/>
      <c r="V14" s="71">
        <v>334</v>
      </c>
      <c r="W14" s="71">
        <v>129</v>
      </c>
      <c r="X14" s="71">
        <v>205</v>
      </c>
      <c r="Y14" s="326"/>
      <c r="Z14" s="71"/>
      <c r="AA14" s="71"/>
      <c r="AB14" s="71"/>
      <c r="AC14" s="8"/>
    </row>
    <row r="15" spans="1:29" x14ac:dyDescent="0.25">
      <c r="A15" s="27">
        <v>16</v>
      </c>
      <c r="B15" s="71">
        <f t="shared" si="0"/>
        <v>39948</v>
      </c>
      <c r="C15" s="71">
        <f t="shared" si="0"/>
        <v>19669</v>
      </c>
      <c r="D15" s="71">
        <f t="shared" si="1"/>
        <v>20279</v>
      </c>
      <c r="E15" s="71"/>
      <c r="F15" s="71">
        <v>145</v>
      </c>
      <c r="G15" s="71">
        <v>83</v>
      </c>
      <c r="H15" s="71">
        <v>62</v>
      </c>
      <c r="I15" s="326"/>
      <c r="J15" s="71">
        <v>689</v>
      </c>
      <c r="K15" s="71">
        <v>405</v>
      </c>
      <c r="L15" s="71">
        <v>284</v>
      </c>
      <c r="M15" s="326"/>
      <c r="N15" s="71">
        <v>3122</v>
      </c>
      <c r="O15" s="71">
        <v>1773</v>
      </c>
      <c r="P15" s="71">
        <v>1349</v>
      </c>
      <c r="Q15" s="326"/>
      <c r="R15" s="71">
        <v>14285</v>
      </c>
      <c r="S15" s="71">
        <v>7359</v>
      </c>
      <c r="T15" s="71">
        <v>6926</v>
      </c>
      <c r="U15" s="326"/>
      <c r="V15" s="71">
        <v>21585</v>
      </c>
      <c r="W15" s="71">
        <v>9997</v>
      </c>
      <c r="X15" s="71">
        <v>11588</v>
      </c>
      <c r="Y15" s="326"/>
      <c r="Z15" s="71">
        <v>122</v>
      </c>
      <c r="AA15" s="71">
        <v>52</v>
      </c>
      <c r="AB15" s="71">
        <v>70</v>
      </c>
      <c r="AC15" s="8"/>
    </row>
    <row r="16" spans="1:29" x14ac:dyDescent="0.25">
      <c r="A16" s="27">
        <v>17</v>
      </c>
      <c r="B16" s="71">
        <f t="shared" si="0"/>
        <v>16870</v>
      </c>
      <c r="C16" s="71">
        <f t="shared" si="0"/>
        <v>8684</v>
      </c>
      <c r="D16" s="71">
        <f t="shared" si="1"/>
        <v>8186</v>
      </c>
      <c r="E16" s="71"/>
      <c r="F16" s="71">
        <v>41</v>
      </c>
      <c r="G16" s="71">
        <v>25</v>
      </c>
      <c r="H16" s="71">
        <v>16</v>
      </c>
      <c r="I16" s="326"/>
      <c r="J16" s="71">
        <v>116</v>
      </c>
      <c r="K16" s="71">
        <v>65</v>
      </c>
      <c r="L16" s="71">
        <v>51</v>
      </c>
      <c r="M16" s="326"/>
      <c r="N16" s="71">
        <v>601</v>
      </c>
      <c r="O16" s="71">
        <v>355</v>
      </c>
      <c r="P16" s="71">
        <v>246</v>
      </c>
      <c r="Q16" s="326"/>
      <c r="R16" s="71">
        <v>3448</v>
      </c>
      <c r="S16" s="71">
        <v>1966</v>
      </c>
      <c r="T16" s="71">
        <v>1482</v>
      </c>
      <c r="U16" s="326"/>
      <c r="V16" s="71">
        <v>12162</v>
      </c>
      <c r="W16" s="71">
        <v>6054</v>
      </c>
      <c r="X16" s="71">
        <v>6108</v>
      </c>
      <c r="Y16" s="326"/>
      <c r="Z16" s="71">
        <v>502</v>
      </c>
      <c r="AA16" s="71">
        <v>219</v>
      </c>
      <c r="AB16" s="71">
        <v>283</v>
      </c>
      <c r="AC16" s="8"/>
    </row>
    <row r="17" spans="1:16384" s="8" customFormat="1" x14ac:dyDescent="0.25">
      <c r="A17" s="27">
        <v>18</v>
      </c>
      <c r="B17" s="71">
        <f t="shared" si="0"/>
        <v>3124</v>
      </c>
      <c r="C17" s="71">
        <f t="shared" si="0"/>
        <v>1738</v>
      </c>
      <c r="D17" s="71">
        <f t="shared" si="1"/>
        <v>1386</v>
      </c>
      <c r="E17" s="71"/>
      <c r="F17" s="71">
        <v>12</v>
      </c>
      <c r="G17" s="71">
        <v>5</v>
      </c>
      <c r="H17" s="71">
        <v>7</v>
      </c>
      <c r="I17" s="326"/>
      <c r="J17" s="71">
        <v>22</v>
      </c>
      <c r="K17" s="71">
        <v>14</v>
      </c>
      <c r="L17" s="71">
        <v>8</v>
      </c>
      <c r="M17" s="326"/>
      <c r="N17" s="71">
        <v>64</v>
      </c>
      <c r="O17" s="71">
        <v>38</v>
      </c>
      <c r="P17" s="71">
        <v>26</v>
      </c>
      <c r="Q17" s="326"/>
      <c r="R17" s="71">
        <v>522</v>
      </c>
      <c r="S17" s="71">
        <v>290</v>
      </c>
      <c r="T17" s="71">
        <v>232</v>
      </c>
      <c r="U17" s="326"/>
      <c r="V17" s="71">
        <v>2179</v>
      </c>
      <c r="W17" s="71">
        <v>1225</v>
      </c>
      <c r="X17" s="71">
        <v>954</v>
      </c>
      <c r="Y17" s="326"/>
      <c r="Z17" s="71">
        <v>325</v>
      </c>
      <c r="AA17" s="71">
        <v>166</v>
      </c>
      <c r="AB17" s="71">
        <v>159</v>
      </c>
    </row>
    <row r="18" spans="1:16384" s="8" customFormat="1" x14ac:dyDescent="0.25">
      <c r="A18" s="27">
        <v>19</v>
      </c>
      <c r="B18" s="71">
        <f t="shared" si="0"/>
        <v>495</v>
      </c>
      <c r="C18" s="71">
        <f t="shared" si="0"/>
        <v>290</v>
      </c>
      <c r="D18" s="71">
        <f t="shared" si="1"/>
        <v>205</v>
      </c>
      <c r="E18" s="71"/>
      <c r="F18" s="71">
        <v>3</v>
      </c>
      <c r="G18" s="71">
        <v>2</v>
      </c>
      <c r="H18" s="71">
        <v>1</v>
      </c>
      <c r="I18" s="326"/>
      <c r="J18" s="71">
        <v>12</v>
      </c>
      <c r="K18" s="71">
        <v>8</v>
      </c>
      <c r="L18" s="71">
        <v>4</v>
      </c>
      <c r="M18" s="326"/>
      <c r="N18" s="71">
        <v>12</v>
      </c>
      <c r="O18" s="71">
        <v>7</v>
      </c>
      <c r="P18" s="71">
        <v>5</v>
      </c>
      <c r="Q18" s="326"/>
      <c r="R18" s="71">
        <v>95</v>
      </c>
      <c r="S18" s="71">
        <v>55</v>
      </c>
      <c r="T18" s="71">
        <v>40</v>
      </c>
      <c r="U18" s="326"/>
      <c r="V18" s="71">
        <v>337</v>
      </c>
      <c r="W18" s="71">
        <v>202</v>
      </c>
      <c r="X18" s="71">
        <v>135</v>
      </c>
      <c r="Y18" s="326"/>
      <c r="Z18" s="71">
        <v>36</v>
      </c>
      <c r="AA18" s="71">
        <v>16</v>
      </c>
      <c r="AB18" s="71">
        <v>20</v>
      </c>
    </row>
    <row r="19" spans="1:16384" s="8" customFormat="1" x14ac:dyDescent="0.25">
      <c r="A19" s="27">
        <v>20</v>
      </c>
      <c r="B19" s="71">
        <f t="shared" si="0"/>
        <v>113</v>
      </c>
      <c r="C19" s="71">
        <f t="shared" si="0"/>
        <v>65</v>
      </c>
      <c r="D19" s="71">
        <f t="shared" si="1"/>
        <v>48</v>
      </c>
      <c r="E19" s="71"/>
      <c r="F19" s="71">
        <v>5</v>
      </c>
      <c r="G19" s="71">
        <v>2</v>
      </c>
      <c r="H19" s="71">
        <v>3</v>
      </c>
      <c r="I19" s="326"/>
      <c r="J19" s="71">
        <v>3</v>
      </c>
      <c r="K19" s="71">
        <v>2</v>
      </c>
      <c r="L19" s="71">
        <v>1</v>
      </c>
      <c r="M19" s="326"/>
      <c r="N19" s="71">
        <v>6</v>
      </c>
      <c r="O19" s="71">
        <v>4</v>
      </c>
      <c r="P19" s="71">
        <v>2</v>
      </c>
      <c r="Q19" s="326"/>
      <c r="R19" s="71">
        <v>30</v>
      </c>
      <c r="S19" s="71">
        <v>13</v>
      </c>
      <c r="T19" s="71">
        <v>17</v>
      </c>
      <c r="U19" s="326"/>
      <c r="V19" s="71">
        <v>66</v>
      </c>
      <c r="W19" s="71">
        <v>42</v>
      </c>
      <c r="X19" s="71">
        <v>24</v>
      </c>
      <c r="Y19" s="326"/>
      <c r="Z19" s="71">
        <v>3</v>
      </c>
      <c r="AA19" s="71">
        <v>2</v>
      </c>
      <c r="AB19" s="71">
        <v>1</v>
      </c>
    </row>
    <row r="20" spans="1:16384" s="8" customFormat="1" x14ac:dyDescent="0.25">
      <c r="A20" s="27">
        <v>21</v>
      </c>
      <c r="B20" s="71">
        <f t="shared" si="0"/>
        <v>38</v>
      </c>
      <c r="C20" s="71">
        <f t="shared" si="0"/>
        <v>16</v>
      </c>
      <c r="D20" s="71">
        <f t="shared" si="1"/>
        <v>22</v>
      </c>
      <c r="E20" s="71"/>
      <c r="F20" s="71">
        <v>3</v>
      </c>
      <c r="G20" s="71">
        <v>1</v>
      </c>
      <c r="H20" s="71">
        <v>2</v>
      </c>
      <c r="I20" s="326"/>
      <c r="J20" s="71">
        <v>2</v>
      </c>
      <c r="K20" s="71">
        <v>0</v>
      </c>
      <c r="L20" s="71">
        <v>2</v>
      </c>
      <c r="M20" s="326"/>
      <c r="N20" s="71">
        <v>2</v>
      </c>
      <c r="O20" s="71">
        <v>1</v>
      </c>
      <c r="P20" s="71">
        <v>1</v>
      </c>
      <c r="Q20" s="326"/>
      <c r="R20" s="71">
        <v>13</v>
      </c>
      <c r="S20" s="71">
        <v>6</v>
      </c>
      <c r="T20" s="71">
        <v>7</v>
      </c>
      <c r="U20" s="326"/>
      <c r="V20" s="71">
        <v>17</v>
      </c>
      <c r="W20" s="71">
        <v>8</v>
      </c>
      <c r="X20" s="71">
        <v>9</v>
      </c>
      <c r="Y20" s="326"/>
      <c r="Z20" s="71">
        <v>1</v>
      </c>
      <c r="AA20" s="71">
        <v>0</v>
      </c>
      <c r="AB20" s="71">
        <v>1</v>
      </c>
    </row>
    <row r="21" spans="1:16384" s="8" customFormat="1" x14ac:dyDescent="0.25">
      <c r="A21" s="27">
        <v>22</v>
      </c>
      <c r="B21" s="71">
        <f t="shared" si="0"/>
        <v>28</v>
      </c>
      <c r="C21" s="71">
        <f t="shared" si="0"/>
        <v>15</v>
      </c>
      <c r="D21" s="71">
        <f t="shared" si="1"/>
        <v>13</v>
      </c>
      <c r="E21" s="71"/>
      <c r="F21" s="71">
        <v>0</v>
      </c>
      <c r="G21" s="71">
        <v>0</v>
      </c>
      <c r="H21" s="71">
        <v>0</v>
      </c>
      <c r="I21" s="326"/>
      <c r="J21" s="71">
        <v>1</v>
      </c>
      <c r="K21" s="71">
        <v>0</v>
      </c>
      <c r="L21" s="71">
        <v>1</v>
      </c>
      <c r="M21" s="326"/>
      <c r="N21" s="71">
        <v>4</v>
      </c>
      <c r="O21" s="71">
        <v>3</v>
      </c>
      <c r="P21" s="71">
        <v>1</v>
      </c>
      <c r="Q21" s="326"/>
      <c r="R21" s="71">
        <v>11</v>
      </c>
      <c r="S21" s="71">
        <v>5</v>
      </c>
      <c r="T21" s="71">
        <v>6</v>
      </c>
      <c r="U21" s="326"/>
      <c r="V21" s="71">
        <v>12</v>
      </c>
      <c r="W21" s="71">
        <v>7</v>
      </c>
      <c r="X21" s="71">
        <v>5</v>
      </c>
      <c r="Y21" s="326"/>
      <c r="Z21" s="71">
        <v>0</v>
      </c>
      <c r="AA21" s="71">
        <v>0</v>
      </c>
      <c r="AB21" s="71">
        <v>0</v>
      </c>
    </row>
    <row r="22" spans="1:16384" s="8" customFormat="1" x14ac:dyDescent="0.25">
      <c r="A22" s="27">
        <v>23</v>
      </c>
      <c r="B22" s="71">
        <f t="shared" si="0"/>
        <v>5</v>
      </c>
      <c r="C22" s="71">
        <f t="shared" si="0"/>
        <v>0</v>
      </c>
      <c r="D22" s="71">
        <f t="shared" si="1"/>
        <v>5</v>
      </c>
      <c r="E22" s="71"/>
      <c r="F22" s="71">
        <v>0</v>
      </c>
      <c r="G22" s="71">
        <v>0</v>
      </c>
      <c r="H22" s="71">
        <v>0</v>
      </c>
      <c r="I22" s="326"/>
      <c r="J22" s="71">
        <v>0</v>
      </c>
      <c r="K22" s="71">
        <v>0</v>
      </c>
      <c r="L22" s="71">
        <v>0</v>
      </c>
      <c r="M22" s="326"/>
      <c r="N22" s="71">
        <v>1</v>
      </c>
      <c r="O22" s="71">
        <v>0</v>
      </c>
      <c r="P22" s="71">
        <v>1</v>
      </c>
      <c r="Q22" s="326"/>
      <c r="R22" s="71">
        <v>2</v>
      </c>
      <c r="S22" s="71">
        <v>0</v>
      </c>
      <c r="T22" s="71">
        <v>2</v>
      </c>
      <c r="U22" s="326"/>
      <c r="V22" s="71">
        <v>2</v>
      </c>
      <c r="W22" s="71">
        <v>0</v>
      </c>
      <c r="X22" s="71">
        <v>2</v>
      </c>
      <c r="Y22" s="326"/>
      <c r="Z22" s="71">
        <v>0</v>
      </c>
      <c r="AA22" s="71">
        <v>0</v>
      </c>
      <c r="AB22" s="71">
        <v>0</v>
      </c>
    </row>
    <row r="23" spans="1:16384" s="8" customFormat="1" x14ac:dyDescent="0.25">
      <c r="A23" s="27">
        <v>24</v>
      </c>
      <c r="B23" s="71">
        <f t="shared" si="0"/>
        <v>20</v>
      </c>
      <c r="C23" s="71">
        <f t="shared" si="0"/>
        <v>8</v>
      </c>
      <c r="D23" s="71">
        <f t="shared" si="1"/>
        <v>12</v>
      </c>
      <c r="E23" s="71"/>
      <c r="F23" s="71">
        <v>0</v>
      </c>
      <c r="G23" s="71">
        <v>0</v>
      </c>
      <c r="H23" s="71">
        <v>0</v>
      </c>
      <c r="I23" s="326"/>
      <c r="J23" s="71">
        <v>0</v>
      </c>
      <c r="K23" s="71">
        <v>0</v>
      </c>
      <c r="L23" s="71">
        <v>0</v>
      </c>
      <c r="M23" s="326"/>
      <c r="N23" s="71">
        <v>2</v>
      </c>
      <c r="O23" s="71">
        <v>2</v>
      </c>
      <c r="P23" s="71">
        <v>0</v>
      </c>
      <c r="Q23" s="326"/>
      <c r="R23" s="71">
        <v>9</v>
      </c>
      <c r="S23" s="71">
        <v>4</v>
      </c>
      <c r="T23" s="71">
        <v>5</v>
      </c>
      <c r="U23" s="326"/>
      <c r="V23" s="71">
        <v>9</v>
      </c>
      <c r="W23" s="71">
        <v>2</v>
      </c>
      <c r="X23" s="71">
        <v>7</v>
      </c>
      <c r="Y23" s="326"/>
      <c r="Z23" s="71">
        <v>0</v>
      </c>
      <c r="AA23" s="71">
        <v>0</v>
      </c>
      <c r="AB23" s="71">
        <v>0</v>
      </c>
    </row>
    <row r="24" spans="1:16384" s="8" customFormat="1" x14ac:dyDescent="0.25">
      <c r="A24" s="27" t="s">
        <v>356</v>
      </c>
      <c r="B24" s="71">
        <f t="shared" si="0"/>
        <v>32</v>
      </c>
      <c r="C24" s="71">
        <f t="shared" si="0"/>
        <v>18</v>
      </c>
      <c r="D24" s="71">
        <f t="shared" si="1"/>
        <v>14</v>
      </c>
      <c r="E24" s="71"/>
      <c r="F24" s="71">
        <v>4</v>
      </c>
      <c r="G24" s="71">
        <v>2</v>
      </c>
      <c r="H24" s="71">
        <v>2</v>
      </c>
      <c r="I24" s="326"/>
      <c r="J24" s="71">
        <v>2</v>
      </c>
      <c r="K24" s="71">
        <v>1</v>
      </c>
      <c r="L24" s="71">
        <v>1</v>
      </c>
      <c r="M24" s="326"/>
      <c r="N24" s="71">
        <v>4</v>
      </c>
      <c r="O24" s="71">
        <v>2</v>
      </c>
      <c r="P24" s="71">
        <v>2</v>
      </c>
      <c r="Q24" s="326"/>
      <c r="R24" s="71">
        <v>14</v>
      </c>
      <c r="S24" s="71">
        <v>9</v>
      </c>
      <c r="T24" s="71">
        <v>5</v>
      </c>
      <c r="U24" s="326"/>
      <c r="V24" s="71">
        <v>8</v>
      </c>
      <c r="W24" s="71">
        <v>4</v>
      </c>
      <c r="X24" s="71">
        <v>4</v>
      </c>
      <c r="Y24" s="326"/>
      <c r="Z24" s="71">
        <v>0</v>
      </c>
      <c r="AA24" s="71">
        <v>0</v>
      </c>
      <c r="AB24" s="71">
        <v>0</v>
      </c>
    </row>
    <row r="25" spans="1:16384" s="8" customFormat="1" x14ac:dyDescent="0.25">
      <c r="A25" s="27" t="s">
        <v>357</v>
      </c>
      <c r="B25" s="71">
        <f t="shared" si="0"/>
        <v>30</v>
      </c>
      <c r="C25" s="71">
        <f t="shared" si="0"/>
        <v>15</v>
      </c>
      <c r="D25" s="71">
        <f t="shared" si="1"/>
        <v>15</v>
      </c>
      <c r="E25" s="71"/>
      <c r="F25" s="71">
        <v>5</v>
      </c>
      <c r="G25" s="71">
        <v>2</v>
      </c>
      <c r="H25" s="71">
        <v>3</v>
      </c>
      <c r="I25" s="326"/>
      <c r="J25" s="71">
        <v>4</v>
      </c>
      <c r="K25" s="71">
        <v>1</v>
      </c>
      <c r="L25" s="71">
        <v>3</v>
      </c>
      <c r="M25" s="326"/>
      <c r="N25" s="71">
        <v>7</v>
      </c>
      <c r="O25" s="71">
        <v>3</v>
      </c>
      <c r="P25" s="71">
        <v>4</v>
      </c>
      <c r="Q25" s="326"/>
      <c r="R25" s="71">
        <v>4</v>
      </c>
      <c r="S25" s="71">
        <v>2</v>
      </c>
      <c r="T25" s="71">
        <v>2</v>
      </c>
      <c r="U25" s="326"/>
      <c r="V25" s="71">
        <v>10</v>
      </c>
      <c r="W25" s="71">
        <v>7</v>
      </c>
      <c r="X25" s="71">
        <v>3</v>
      </c>
      <c r="Y25" s="326"/>
      <c r="Z25" s="71">
        <v>0</v>
      </c>
      <c r="AA25" s="71">
        <v>0</v>
      </c>
      <c r="AB25" s="71">
        <v>0</v>
      </c>
    </row>
    <row r="26" spans="1:16384" s="8" customFormat="1" x14ac:dyDescent="0.25">
      <c r="A26" s="27" t="s">
        <v>358</v>
      </c>
      <c r="B26" s="71">
        <f t="shared" si="0"/>
        <v>21</v>
      </c>
      <c r="C26" s="71">
        <f t="shared" si="0"/>
        <v>3</v>
      </c>
      <c r="D26" s="71">
        <f t="shared" si="1"/>
        <v>18</v>
      </c>
      <c r="E26" s="71"/>
      <c r="F26" s="71">
        <v>2</v>
      </c>
      <c r="G26" s="71">
        <v>0</v>
      </c>
      <c r="H26" s="71">
        <v>2</v>
      </c>
      <c r="I26" s="326"/>
      <c r="J26" s="71">
        <v>3</v>
      </c>
      <c r="K26" s="71">
        <v>2</v>
      </c>
      <c r="L26" s="71">
        <v>1</v>
      </c>
      <c r="M26" s="326"/>
      <c r="N26" s="71">
        <v>2</v>
      </c>
      <c r="O26" s="71">
        <v>0</v>
      </c>
      <c r="P26" s="71">
        <v>2</v>
      </c>
      <c r="Q26" s="326"/>
      <c r="R26" s="71">
        <v>5</v>
      </c>
      <c r="S26" s="71">
        <v>0</v>
      </c>
      <c r="T26" s="71">
        <v>5</v>
      </c>
      <c r="U26" s="326"/>
      <c r="V26" s="71">
        <v>9</v>
      </c>
      <c r="W26" s="71">
        <v>1</v>
      </c>
      <c r="X26" s="71">
        <v>8</v>
      </c>
      <c r="Y26" s="326"/>
      <c r="Z26" s="71">
        <v>0</v>
      </c>
      <c r="AA26" s="71">
        <v>0</v>
      </c>
      <c r="AB26" s="71">
        <v>0</v>
      </c>
    </row>
    <row r="27" spans="1:16384" s="8" customFormat="1" x14ac:dyDescent="0.25">
      <c r="A27" s="27" t="s">
        <v>359</v>
      </c>
      <c r="B27" s="71">
        <f t="shared" si="0"/>
        <v>11</v>
      </c>
      <c r="C27" s="71">
        <f t="shared" si="0"/>
        <v>1</v>
      </c>
      <c r="D27" s="71">
        <f t="shared" si="1"/>
        <v>10</v>
      </c>
      <c r="E27" s="71"/>
      <c r="F27" s="71">
        <v>0</v>
      </c>
      <c r="G27" s="71">
        <v>0</v>
      </c>
      <c r="H27" s="71">
        <v>0</v>
      </c>
      <c r="I27" s="326"/>
      <c r="J27" s="71">
        <v>7</v>
      </c>
      <c r="K27" s="71">
        <v>0</v>
      </c>
      <c r="L27" s="71">
        <v>7</v>
      </c>
      <c r="M27" s="326"/>
      <c r="N27" s="71">
        <v>0</v>
      </c>
      <c r="O27" s="71">
        <v>0</v>
      </c>
      <c r="P27" s="71">
        <v>0</v>
      </c>
      <c r="Q27" s="326"/>
      <c r="R27" s="71">
        <v>1</v>
      </c>
      <c r="S27" s="71">
        <v>1</v>
      </c>
      <c r="T27" s="71">
        <v>0</v>
      </c>
      <c r="U27" s="326"/>
      <c r="V27" s="71">
        <v>3</v>
      </c>
      <c r="W27" s="71">
        <v>0</v>
      </c>
      <c r="X27" s="71">
        <v>3</v>
      </c>
      <c r="Y27" s="326"/>
      <c r="Z27" s="71">
        <v>0</v>
      </c>
      <c r="AA27" s="71">
        <v>0</v>
      </c>
      <c r="AB27" s="71">
        <v>0</v>
      </c>
    </row>
    <row r="28" spans="1:16384" s="8" customFormat="1" x14ac:dyDescent="0.25">
      <c r="A28" s="27" t="s">
        <v>360</v>
      </c>
      <c r="B28" s="71">
        <f t="shared" si="0"/>
        <v>13</v>
      </c>
      <c r="C28" s="71">
        <f t="shared" si="0"/>
        <v>4</v>
      </c>
      <c r="D28" s="71">
        <f t="shared" si="1"/>
        <v>9</v>
      </c>
      <c r="E28" s="71"/>
      <c r="F28" s="71">
        <v>2</v>
      </c>
      <c r="G28" s="71">
        <v>1</v>
      </c>
      <c r="H28" s="71">
        <v>1</v>
      </c>
      <c r="I28" s="326"/>
      <c r="J28" s="71">
        <v>6</v>
      </c>
      <c r="K28" s="71">
        <v>1</v>
      </c>
      <c r="L28" s="71">
        <v>5</v>
      </c>
      <c r="M28" s="326"/>
      <c r="N28" s="71">
        <v>1</v>
      </c>
      <c r="O28" s="71">
        <v>1</v>
      </c>
      <c r="P28" s="71">
        <v>0</v>
      </c>
      <c r="Q28" s="326"/>
      <c r="R28" s="71">
        <v>3</v>
      </c>
      <c r="S28" s="71">
        <v>1</v>
      </c>
      <c r="T28" s="71">
        <v>2</v>
      </c>
      <c r="U28" s="326"/>
      <c r="V28" s="71">
        <v>1</v>
      </c>
      <c r="W28" s="71">
        <v>0</v>
      </c>
      <c r="X28" s="71">
        <v>1</v>
      </c>
      <c r="Y28" s="326"/>
      <c r="Z28" s="71">
        <v>0</v>
      </c>
      <c r="AA28" s="71">
        <v>0</v>
      </c>
      <c r="AB28" s="71">
        <v>0</v>
      </c>
    </row>
    <row r="29" spans="1:16384" s="8" customFormat="1" ht="13.5" thickBot="1" x14ac:dyDescent="0.3">
      <c r="A29" s="27" t="s">
        <v>361</v>
      </c>
      <c r="B29" s="71">
        <f t="shared" si="0"/>
        <v>1</v>
      </c>
      <c r="C29" s="71">
        <f t="shared" si="0"/>
        <v>0</v>
      </c>
      <c r="D29" s="71">
        <f t="shared" si="1"/>
        <v>1</v>
      </c>
      <c r="E29" s="71"/>
      <c r="F29" s="71">
        <v>1</v>
      </c>
      <c r="G29" s="71">
        <v>0</v>
      </c>
      <c r="H29" s="71">
        <v>1</v>
      </c>
      <c r="I29" s="326"/>
      <c r="J29" s="71">
        <v>0</v>
      </c>
      <c r="K29" s="71">
        <v>0</v>
      </c>
      <c r="L29" s="71">
        <v>0</v>
      </c>
      <c r="M29" s="326"/>
      <c r="N29" s="71">
        <v>0</v>
      </c>
      <c r="O29" s="71">
        <v>0</v>
      </c>
      <c r="P29" s="71">
        <v>0</v>
      </c>
      <c r="Q29" s="326"/>
      <c r="R29" s="71">
        <v>0</v>
      </c>
      <c r="S29" s="71">
        <v>0</v>
      </c>
      <c r="T29" s="71">
        <v>0</v>
      </c>
      <c r="U29" s="326"/>
      <c r="V29" s="71">
        <v>0</v>
      </c>
      <c r="W29" s="71">
        <v>0</v>
      </c>
      <c r="X29" s="71">
        <v>0</v>
      </c>
      <c r="Y29" s="326"/>
      <c r="Z29" s="71">
        <v>0</v>
      </c>
      <c r="AA29" s="71">
        <v>0</v>
      </c>
      <c r="AB29" s="71">
        <v>0</v>
      </c>
    </row>
    <row r="30" spans="1:16384" s="8" customFormat="1" ht="15" customHeight="1" x14ac:dyDescent="0.25">
      <c r="A30" s="61" t="s">
        <v>393</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0"/>
    </row>
    <row r="31" spans="1:16384" s="8" customFormat="1" ht="15" customHeight="1" x14ac:dyDescent="0.25">
      <c r="A31" s="55" t="s">
        <v>940</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446"/>
      <c r="FC31" s="446"/>
      <c r="FD31" s="446"/>
      <c r="FE31" s="446"/>
      <c r="FF31" s="446"/>
      <c r="FG31" s="446"/>
      <c r="FH31" s="446"/>
      <c r="FI31" s="446"/>
      <c r="FJ31" s="446"/>
      <c r="FK31" s="446"/>
      <c r="FL31" s="446"/>
      <c r="FM31" s="446"/>
      <c r="FN31" s="446"/>
      <c r="FO31" s="446"/>
      <c r="FP31" s="446"/>
      <c r="FQ31" s="446"/>
      <c r="FR31" s="446"/>
      <c r="FS31" s="446"/>
      <c r="FT31" s="446"/>
      <c r="FU31" s="446"/>
      <c r="FV31" s="446"/>
      <c r="FW31" s="446"/>
      <c r="FX31" s="446"/>
      <c r="FY31" s="446"/>
      <c r="FZ31" s="446"/>
      <c r="GA31" s="446"/>
      <c r="GB31" s="446"/>
      <c r="GC31" s="446"/>
      <c r="GD31" s="446"/>
      <c r="GE31" s="446"/>
      <c r="GF31" s="446"/>
      <c r="GG31" s="446"/>
      <c r="GH31" s="446"/>
      <c r="GI31" s="446"/>
      <c r="GJ31" s="446"/>
      <c r="GK31" s="446"/>
      <c r="GL31" s="446"/>
      <c r="GM31" s="446"/>
      <c r="GN31" s="446"/>
      <c r="GO31" s="446"/>
      <c r="GP31" s="446"/>
      <c r="GQ31" s="446"/>
      <c r="GR31" s="446"/>
      <c r="GS31" s="446"/>
      <c r="GT31" s="446"/>
      <c r="GU31" s="446"/>
      <c r="GV31" s="446"/>
      <c r="GW31" s="446"/>
      <c r="GX31" s="446"/>
      <c r="GY31" s="446"/>
      <c r="GZ31" s="446"/>
      <c r="HA31" s="446"/>
      <c r="HB31" s="446"/>
      <c r="HC31" s="446"/>
      <c r="HD31" s="446"/>
      <c r="HE31" s="446"/>
      <c r="HF31" s="446"/>
      <c r="HG31" s="446"/>
      <c r="HH31" s="446"/>
      <c r="HI31" s="446"/>
      <c r="HJ31" s="446"/>
      <c r="HK31" s="446"/>
      <c r="HL31" s="446"/>
      <c r="HM31" s="446"/>
      <c r="HN31" s="446"/>
      <c r="HO31" s="446"/>
      <c r="HP31" s="446"/>
      <c r="HQ31" s="446"/>
      <c r="HR31" s="446"/>
      <c r="HS31" s="446"/>
      <c r="HT31" s="446"/>
      <c r="HU31" s="446"/>
      <c r="HV31" s="446"/>
      <c r="HW31" s="446"/>
      <c r="HX31" s="446"/>
      <c r="HY31" s="446"/>
      <c r="HZ31" s="446"/>
      <c r="IA31" s="446"/>
      <c r="IB31" s="446"/>
      <c r="IC31" s="446"/>
      <c r="ID31" s="446"/>
      <c r="IE31" s="446"/>
      <c r="IF31" s="446"/>
      <c r="IG31" s="446"/>
      <c r="IH31" s="446"/>
      <c r="II31" s="446"/>
      <c r="IJ31" s="446"/>
      <c r="IK31" s="446"/>
      <c r="IL31" s="446"/>
      <c r="IM31" s="446"/>
      <c r="IN31" s="446"/>
      <c r="IO31" s="446"/>
      <c r="IP31" s="446"/>
      <c r="IQ31" s="446"/>
      <c r="IR31" s="446"/>
      <c r="IS31" s="446"/>
      <c r="IT31" s="446"/>
      <c r="IU31" s="446"/>
      <c r="IV31" s="446"/>
      <c r="IW31" s="446"/>
      <c r="IX31" s="446"/>
      <c r="IY31" s="446"/>
      <c r="IZ31" s="446"/>
      <c r="JA31" s="446"/>
      <c r="JB31" s="446"/>
      <c r="JC31" s="446"/>
      <c r="JD31" s="446"/>
      <c r="JE31" s="446"/>
      <c r="JF31" s="446"/>
      <c r="JG31" s="446"/>
      <c r="JH31" s="446"/>
      <c r="JI31" s="446"/>
      <c r="JJ31" s="446"/>
      <c r="JK31" s="446"/>
      <c r="JL31" s="446"/>
      <c r="JM31" s="446"/>
      <c r="JN31" s="446"/>
      <c r="JO31" s="446"/>
      <c r="JP31" s="446"/>
      <c r="JQ31" s="446"/>
      <c r="JR31" s="446"/>
      <c r="JS31" s="446"/>
      <c r="JT31" s="446"/>
      <c r="JU31" s="446"/>
      <c r="JV31" s="446"/>
      <c r="JW31" s="446"/>
      <c r="JX31" s="446"/>
      <c r="JY31" s="446"/>
      <c r="JZ31" s="446"/>
      <c r="KA31" s="446"/>
      <c r="KB31" s="446"/>
      <c r="KC31" s="446"/>
      <c r="KD31" s="446"/>
      <c r="KE31" s="446"/>
      <c r="KF31" s="446"/>
      <c r="KG31" s="446"/>
      <c r="KH31" s="446"/>
      <c r="KI31" s="446"/>
      <c r="KJ31" s="446"/>
      <c r="KK31" s="446"/>
      <c r="KL31" s="446"/>
      <c r="KM31" s="446"/>
      <c r="KN31" s="446"/>
      <c r="KO31" s="446"/>
      <c r="KP31" s="446"/>
      <c r="KQ31" s="446"/>
      <c r="KR31" s="446"/>
      <c r="KS31" s="446"/>
      <c r="KT31" s="446"/>
      <c r="KU31" s="446"/>
      <c r="KV31" s="446"/>
      <c r="KW31" s="446"/>
      <c r="KX31" s="446"/>
      <c r="KY31" s="446"/>
      <c r="KZ31" s="446"/>
      <c r="LA31" s="446"/>
      <c r="LB31" s="446"/>
      <c r="LC31" s="446"/>
      <c r="LD31" s="446"/>
      <c r="LE31" s="446"/>
      <c r="LF31" s="446"/>
      <c r="LG31" s="446"/>
      <c r="LH31" s="446"/>
      <c r="LI31" s="446"/>
      <c r="LJ31" s="446"/>
      <c r="LK31" s="446"/>
      <c r="LL31" s="446"/>
      <c r="LM31" s="446"/>
      <c r="LN31" s="446"/>
      <c r="LO31" s="446"/>
      <c r="LP31" s="446"/>
      <c r="LQ31" s="446"/>
      <c r="LR31" s="446"/>
      <c r="LS31" s="446"/>
      <c r="LT31" s="446"/>
      <c r="LU31" s="446"/>
      <c r="LV31" s="446"/>
      <c r="LW31" s="446"/>
      <c r="LX31" s="446"/>
      <c r="LY31" s="446"/>
      <c r="LZ31" s="446"/>
      <c r="MA31" s="446"/>
      <c r="MB31" s="446"/>
      <c r="MC31" s="446"/>
      <c r="MD31" s="446"/>
      <c r="ME31" s="446"/>
      <c r="MF31" s="446"/>
      <c r="MG31" s="446"/>
      <c r="MH31" s="446"/>
      <c r="MI31" s="446"/>
      <c r="MJ31" s="446"/>
      <c r="MK31" s="446"/>
      <c r="ML31" s="446"/>
      <c r="MM31" s="446"/>
      <c r="MN31" s="446"/>
      <c r="MO31" s="446"/>
      <c r="MP31" s="446"/>
      <c r="MQ31" s="446"/>
      <c r="MR31" s="446"/>
      <c r="MS31" s="446"/>
      <c r="MT31" s="446"/>
      <c r="MU31" s="446"/>
      <c r="MV31" s="446"/>
      <c r="MW31" s="446"/>
      <c r="MX31" s="446"/>
      <c r="MY31" s="446"/>
      <c r="MZ31" s="446"/>
      <c r="NA31" s="446"/>
      <c r="NB31" s="446"/>
      <c r="NC31" s="446"/>
      <c r="ND31" s="446"/>
      <c r="NE31" s="446"/>
      <c r="NF31" s="446"/>
      <c r="NG31" s="446"/>
      <c r="NH31" s="446"/>
      <c r="NI31" s="446"/>
      <c r="NJ31" s="446"/>
      <c r="NK31" s="446"/>
      <c r="NL31" s="446"/>
      <c r="NM31" s="446"/>
      <c r="NN31" s="446"/>
      <c r="NO31" s="446"/>
      <c r="NP31" s="446"/>
      <c r="NQ31" s="446"/>
      <c r="NR31" s="446"/>
      <c r="NS31" s="446"/>
      <c r="NT31" s="446"/>
      <c r="NU31" s="446"/>
      <c r="NV31" s="446"/>
      <c r="NW31" s="446"/>
      <c r="NX31" s="446"/>
      <c r="NY31" s="446"/>
      <c r="NZ31" s="446"/>
      <c r="OA31" s="446"/>
      <c r="OB31" s="446"/>
      <c r="OC31" s="446"/>
      <c r="OD31" s="446"/>
      <c r="OE31" s="446"/>
      <c r="OF31" s="446"/>
      <c r="OG31" s="446"/>
      <c r="OH31" s="446"/>
      <c r="OI31" s="446"/>
      <c r="OJ31" s="446"/>
      <c r="OK31" s="446"/>
      <c r="OL31" s="446"/>
      <c r="OM31" s="446"/>
      <c r="ON31" s="446"/>
      <c r="OO31" s="446"/>
      <c r="OP31" s="446"/>
      <c r="OQ31" s="446"/>
      <c r="OR31" s="446"/>
      <c r="OS31" s="446"/>
      <c r="OT31" s="446"/>
      <c r="OU31" s="446"/>
      <c r="OV31" s="446"/>
      <c r="OW31" s="446"/>
      <c r="OX31" s="446"/>
      <c r="OY31" s="446"/>
      <c r="OZ31" s="446"/>
      <c r="PA31" s="446"/>
      <c r="PB31" s="446"/>
      <c r="PC31" s="446"/>
      <c r="PD31" s="446"/>
      <c r="PE31" s="446"/>
      <c r="PF31" s="446"/>
      <c r="PG31" s="446"/>
      <c r="PH31" s="446"/>
      <c r="PI31" s="446"/>
      <c r="PJ31" s="446"/>
      <c r="PK31" s="446"/>
      <c r="PL31" s="446"/>
      <c r="PM31" s="446"/>
      <c r="PN31" s="446"/>
      <c r="PO31" s="446"/>
      <c r="PP31" s="446"/>
      <c r="PQ31" s="446"/>
      <c r="PR31" s="446"/>
      <c r="PS31" s="446"/>
      <c r="PT31" s="446"/>
      <c r="PU31" s="446"/>
      <c r="PV31" s="446"/>
      <c r="PW31" s="446"/>
      <c r="PX31" s="446"/>
      <c r="PY31" s="446"/>
      <c r="PZ31" s="446"/>
      <c r="QA31" s="446"/>
      <c r="QB31" s="446"/>
      <c r="QC31" s="446"/>
      <c r="QD31" s="446"/>
      <c r="QE31" s="446"/>
      <c r="QF31" s="446"/>
      <c r="QG31" s="446"/>
      <c r="QH31" s="446"/>
      <c r="QI31" s="446"/>
      <c r="QJ31" s="446"/>
      <c r="QK31" s="446"/>
      <c r="QL31" s="446"/>
      <c r="QM31" s="446"/>
      <c r="QN31" s="446"/>
      <c r="QO31" s="446"/>
      <c r="QP31" s="446"/>
      <c r="QQ31" s="446"/>
      <c r="QR31" s="446"/>
      <c r="QS31" s="446"/>
      <c r="QT31" s="446"/>
      <c r="QU31" s="446"/>
      <c r="QV31" s="446"/>
      <c r="QW31" s="446"/>
      <c r="QX31" s="446"/>
      <c r="QY31" s="446"/>
      <c r="QZ31" s="446"/>
      <c r="RA31" s="446"/>
      <c r="RB31" s="446"/>
      <c r="RC31" s="446"/>
      <c r="RD31" s="446"/>
      <c r="RE31" s="446"/>
      <c r="RF31" s="446"/>
      <c r="RG31" s="446"/>
      <c r="RH31" s="446"/>
      <c r="RI31" s="446"/>
      <c r="RJ31" s="446"/>
      <c r="RK31" s="446"/>
      <c r="RL31" s="446"/>
      <c r="RM31" s="446"/>
      <c r="RN31" s="446"/>
      <c r="RO31" s="446"/>
      <c r="RP31" s="446"/>
      <c r="RQ31" s="446"/>
      <c r="RR31" s="446"/>
      <c r="RS31" s="446"/>
      <c r="RT31" s="446"/>
      <c r="RU31" s="446"/>
      <c r="RV31" s="446"/>
      <c r="RW31" s="446"/>
      <c r="RX31" s="446"/>
      <c r="RY31" s="446"/>
      <c r="RZ31" s="446"/>
      <c r="SA31" s="446"/>
      <c r="SB31" s="446"/>
      <c r="SC31" s="446"/>
      <c r="SD31" s="446"/>
      <c r="SE31" s="446"/>
      <c r="SF31" s="446"/>
      <c r="SG31" s="446"/>
      <c r="SH31" s="446"/>
      <c r="SI31" s="446"/>
      <c r="SJ31" s="446"/>
      <c r="SK31" s="446"/>
      <c r="SL31" s="446"/>
      <c r="SM31" s="446"/>
      <c r="SN31" s="446"/>
      <c r="SO31" s="446"/>
      <c r="SP31" s="446"/>
      <c r="SQ31" s="446"/>
      <c r="SR31" s="446"/>
      <c r="SS31" s="446"/>
      <c r="ST31" s="446"/>
      <c r="SU31" s="446"/>
      <c r="SV31" s="446"/>
      <c r="SW31" s="446"/>
      <c r="SX31" s="446"/>
      <c r="SY31" s="446"/>
      <c r="SZ31" s="446"/>
      <c r="TA31" s="446"/>
      <c r="TB31" s="446"/>
      <c r="TC31" s="446"/>
      <c r="TD31" s="446"/>
      <c r="TE31" s="446"/>
      <c r="TF31" s="446"/>
      <c r="TG31" s="446"/>
      <c r="TH31" s="446"/>
      <c r="TI31" s="446"/>
      <c r="TJ31" s="446"/>
      <c r="TK31" s="446"/>
      <c r="TL31" s="446"/>
      <c r="TM31" s="446"/>
      <c r="TN31" s="446"/>
      <c r="TO31" s="446"/>
      <c r="TP31" s="446"/>
      <c r="TQ31" s="446"/>
      <c r="TR31" s="446"/>
      <c r="TS31" s="446"/>
      <c r="TT31" s="446"/>
      <c r="TU31" s="446"/>
      <c r="TV31" s="446"/>
      <c r="TW31" s="446"/>
      <c r="TX31" s="446"/>
      <c r="TY31" s="446"/>
      <c r="TZ31" s="446"/>
      <c r="UA31" s="446"/>
      <c r="UB31" s="446"/>
      <c r="UC31" s="446"/>
      <c r="UD31" s="446"/>
      <c r="UE31" s="446"/>
      <c r="UF31" s="446"/>
      <c r="UG31" s="446"/>
      <c r="UH31" s="446"/>
      <c r="UI31" s="446"/>
      <c r="UJ31" s="446"/>
      <c r="UK31" s="446"/>
      <c r="UL31" s="446"/>
      <c r="UM31" s="446"/>
      <c r="UN31" s="446"/>
      <c r="UO31" s="446"/>
      <c r="UP31" s="446"/>
      <c r="UQ31" s="446"/>
      <c r="UR31" s="446"/>
      <c r="US31" s="446"/>
      <c r="UT31" s="446"/>
      <c r="UU31" s="446"/>
      <c r="UV31" s="446"/>
      <c r="UW31" s="446"/>
      <c r="UX31" s="446"/>
      <c r="UY31" s="446"/>
      <c r="UZ31" s="446"/>
      <c r="VA31" s="446"/>
      <c r="VB31" s="446"/>
      <c r="VC31" s="446"/>
      <c r="VD31" s="446"/>
      <c r="VE31" s="446"/>
      <c r="VF31" s="446"/>
      <c r="VG31" s="446"/>
      <c r="VH31" s="446"/>
      <c r="VI31" s="446"/>
      <c r="VJ31" s="446"/>
      <c r="VK31" s="446"/>
      <c r="VL31" s="446"/>
      <c r="VM31" s="446"/>
      <c r="VN31" s="446"/>
      <c r="VO31" s="446"/>
      <c r="VP31" s="446"/>
      <c r="VQ31" s="446"/>
      <c r="VR31" s="446"/>
      <c r="VS31" s="446"/>
      <c r="VT31" s="446"/>
      <c r="VU31" s="446"/>
      <c r="VV31" s="446"/>
      <c r="VW31" s="446"/>
      <c r="VX31" s="446"/>
      <c r="VY31" s="446"/>
      <c r="VZ31" s="446"/>
      <c r="WA31" s="446"/>
      <c r="WB31" s="446"/>
      <c r="WC31" s="446"/>
      <c r="WD31" s="446"/>
      <c r="WE31" s="446"/>
      <c r="WF31" s="446"/>
      <c r="WG31" s="446"/>
      <c r="WH31" s="446"/>
      <c r="WI31" s="446"/>
      <c r="WJ31" s="446"/>
      <c r="WK31" s="446"/>
      <c r="WL31" s="446"/>
      <c r="WM31" s="446"/>
      <c r="WN31" s="446"/>
      <c r="WO31" s="446"/>
      <c r="WP31" s="446"/>
      <c r="WQ31" s="446"/>
      <c r="WR31" s="446"/>
      <c r="WS31" s="446"/>
      <c r="WT31" s="446"/>
      <c r="WU31" s="446"/>
      <c r="WV31" s="446"/>
      <c r="WW31" s="446"/>
      <c r="WX31" s="446"/>
      <c r="WY31" s="446"/>
      <c r="WZ31" s="446"/>
      <c r="XA31" s="446"/>
      <c r="XB31" s="446"/>
      <c r="XC31" s="446"/>
      <c r="XD31" s="446"/>
      <c r="XE31" s="446"/>
      <c r="XF31" s="446"/>
      <c r="XG31" s="446"/>
      <c r="XH31" s="446"/>
      <c r="XI31" s="446"/>
      <c r="XJ31" s="446"/>
      <c r="XK31" s="446"/>
      <c r="XL31" s="446"/>
      <c r="XM31" s="446"/>
      <c r="XN31" s="446"/>
      <c r="XO31" s="446"/>
      <c r="XP31" s="446"/>
      <c r="XQ31" s="446"/>
      <c r="XR31" s="446"/>
      <c r="XS31" s="446"/>
      <c r="XT31" s="446"/>
      <c r="XU31" s="446"/>
      <c r="XV31" s="446"/>
      <c r="XW31" s="446"/>
      <c r="XX31" s="446"/>
      <c r="XY31" s="446"/>
      <c r="XZ31" s="446"/>
      <c r="YA31" s="446"/>
      <c r="YB31" s="446"/>
      <c r="YC31" s="446"/>
      <c r="YD31" s="446"/>
      <c r="YE31" s="446"/>
      <c r="YF31" s="446"/>
      <c r="YG31" s="446"/>
      <c r="YH31" s="446"/>
      <c r="YI31" s="446"/>
      <c r="YJ31" s="446"/>
      <c r="YK31" s="446"/>
      <c r="YL31" s="446"/>
      <c r="YM31" s="446"/>
      <c r="YN31" s="446"/>
      <c r="YO31" s="446"/>
      <c r="YP31" s="446"/>
      <c r="YQ31" s="446"/>
      <c r="YR31" s="446"/>
      <c r="YS31" s="446"/>
      <c r="YT31" s="446"/>
      <c r="YU31" s="446"/>
      <c r="YV31" s="446"/>
      <c r="YW31" s="446"/>
      <c r="YX31" s="446"/>
      <c r="YY31" s="446"/>
      <c r="YZ31" s="446"/>
      <c r="ZA31" s="446"/>
      <c r="ZB31" s="446"/>
      <c r="ZC31" s="446"/>
      <c r="ZD31" s="446"/>
      <c r="ZE31" s="446"/>
      <c r="ZF31" s="446"/>
      <c r="ZG31" s="446"/>
      <c r="ZH31" s="446"/>
      <c r="ZI31" s="446"/>
      <c r="ZJ31" s="446"/>
      <c r="ZK31" s="446"/>
      <c r="ZL31" s="446"/>
      <c r="ZM31" s="446"/>
      <c r="ZN31" s="446"/>
      <c r="ZO31" s="446"/>
      <c r="ZP31" s="446"/>
      <c r="ZQ31" s="446"/>
      <c r="ZR31" s="446"/>
      <c r="ZS31" s="446"/>
      <c r="ZT31" s="446"/>
      <c r="ZU31" s="446"/>
      <c r="ZV31" s="446"/>
      <c r="ZW31" s="446"/>
      <c r="ZX31" s="446"/>
      <c r="ZY31" s="446"/>
      <c r="ZZ31" s="446"/>
      <c r="AAA31" s="446"/>
      <c r="AAB31" s="446"/>
      <c r="AAC31" s="446"/>
      <c r="AAD31" s="446"/>
      <c r="AAE31" s="446"/>
      <c r="AAF31" s="446"/>
      <c r="AAG31" s="446"/>
      <c r="AAH31" s="446"/>
      <c r="AAI31" s="446"/>
      <c r="AAJ31" s="446"/>
      <c r="AAK31" s="446"/>
      <c r="AAL31" s="446"/>
      <c r="AAM31" s="446"/>
      <c r="AAN31" s="446"/>
      <c r="AAO31" s="446"/>
      <c r="AAP31" s="446"/>
      <c r="AAQ31" s="446"/>
      <c r="AAR31" s="446"/>
      <c r="AAS31" s="446"/>
      <c r="AAT31" s="446"/>
      <c r="AAU31" s="446"/>
      <c r="AAV31" s="446"/>
      <c r="AAW31" s="446"/>
      <c r="AAX31" s="446"/>
      <c r="AAY31" s="446"/>
      <c r="AAZ31" s="446"/>
      <c r="ABA31" s="446"/>
      <c r="ABB31" s="446"/>
      <c r="ABC31" s="446"/>
      <c r="ABD31" s="446"/>
      <c r="ABE31" s="446"/>
      <c r="ABF31" s="446"/>
      <c r="ABG31" s="446"/>
      <c r="ABH31" s="446"/>
      <c r="ABI31" s="446"/>
      <c r="ABJ31" s="446"/>
      <c r="ABK31" s="446"/>
      <c r="ABL31" s="446"/>
      <c r="ABM31" s="446"/>
      <c r="ABN31" s="446"/>
      <c r="ABO31" s="446"/>
      <c r="ABP31" s="446"/>
      <c r="ABQ31" s="446"/>
      <c r="ABR31" s="446"/>
      <c r="ABS31" s="446"/>
      <c r="ABT31" s="446"/>
      <c r="ABU31" s="446"/>
      <c r="ABV31" s="446"/>
      <c r="ABW31" s="446"/>
      <c r="ABX31" s="446"/>
      <c r="ABY31" s="446"/>
      <c r="ABZ31" s="446"/>
      <c r="ACA31" s="446"/>
      <c r="ACB31" s="446"/>
      <c r="ACC31" s="446"/>
      <c r="ACD31" s="446"/>
      <c r="ACE31" s="446"/>
      <c r="ACF31" s="446"/>
      <c r="ACG31" s="446"/>
      <c r="ACH31" s="446"/>
      <c r="ACI31" s="446"/>
      <c r="ACJ31" s="446"/>
      <c r="ACK31" s="446"/>
      <c r="ACL31" s="446"/>
      <c r="ACM31" s="446"/>
      <c r="ACN31" s="446"/>
      <c r="ACO31" s="446"/>
      <c r="ACP31" s="446"/>
      <c r="ACQ31" s="446"/>
      <c r="ACR31" s="446"/>
      <c r="ACS31" s="446"/>
      <c r="ACT31" s="446"/>
      <c r="ACU31" s="446"/>
      <c r="ACV31" s="446"/>
      <c r="ACW31" s="446"/>
      <c r="ACX31" s="446"/>
      <c r="ACY31" s="446"/>
      <c r="ACZ31" s="446"/>
      <c r="ADA31" s="446"/>
      <c r="ADB31" s="446"/>
      <c r="ADC31" s="446"/>
      <c r="ADD31" s="446"/>
      <c r="ADE31" s="446"/>
      <c r="ADF31" s="446"/>
      <c r="ADG31" s="446"/>
      <c r="ADH31" s="446"/>
      <c r="ADI31" s="446"/>
      <c r="ADJ31" s="446"/>
      <c r="ADK31" s="446"/>
      <c r="ADL31" s="446"/>
      <c r="ADM31" s="446"/>
      <c r="ADN31" s="446"/>
      <c r="ADO31" s="446"/>
      <c r="ADP31" s="446"/>
      <c r="ADQ31" s="446"/>
      <c r="ADR31" s="446"/>
      <c r="ADS31" s="446"/>
      <c r="ADT31" s="446"/>
      <c r="ADU31" s="446"/>
      <c r="ADV31" s="446"/>
      <c r="ADW31" s="446"/>
      <c r="ADX31" s="446"/>
      <c r="ADY31" s="446"/>
      <c r="ADZ31" s="446"/>
      <c r="AEA31" s="446"/>
      <c r="AEB31" s="446"/>
      <c r="AEC31" s="446"/>
      <c r="AED31" s="446"/>
      <c r="AEE31" s="446"/>
      <c r="AEF31" s="446"/>
      <c r="AEG31" s="446"/>
      <c r="AEH31" s="446"/>
      <c r="AEI31" s="446"/>
      <c r="AEJ31" s="446"/>
      <c r="AEK31" s="446"/>
      <c r="AEL31" s="446"/>
      <c r="AEM31" s="446"/>
      <c r="AEN31" s="446"/>
      <c r="AEO31" s="446"/>
      <c r="AEP31" s="446"/>
      <c r="AEQ31" s="446"/>
      <c r="AER31" s="446"/>
      <c r="AES31" s="446"/>
      <c r="AET31" s="446"/>
      <c r="AEU31" s="446"/>
      <c r="AEV31" s="446"/>
      <c r="AEW31" s="446"/>
      <c r="AEX31" s="446"/>
      <c r="AEY31" s="446"/>
      <c r="AEZ31" s="446"/>
      <c r="AFA31" s="446"/>
      <c r="AFB31" s="446"/>
      <c r="AFC31" s="446"/>
      <c r="AFD31" s="446"/>
      <c r="AFE31" s="446"/>
      <c r="AFF31" s="446"/>
      <c r="AFG31" s="446"/>
      <c r="AFH31" s="446"/>
      <c r="AFI31" s="446"/>
      <c r="AFJ31" s="446"/>
      <c r="AFK31" s="446"/>
      <c r="AFL31" s="446"/>
      <c r="AFM31" s="446"/>
      <c r="AFN31" s="446"/>
      <c r="AFO31" s="446"/>
      <c r="AFP31" s="446"/>
      <c r="AFQ31" s="446"/>
      <c r="AFR31" s="446"/>
      <c r="AFS31" s="446"/>
      <c r="AFT31" s="446"/>
      <c r="AFU31" s="446"/>
      <c r="AFV31" s="446"/>
      <c r="AFW31" s="446"/>
      <c r="AFX31" s="446"/>
      <c r="AFY31" s="446"/>
      <c r="AFZ31" s="446"/>
      <c r="AGA31" s="446"/>
      <c r="AGB31" s="446"/>
      <c r="AGC31" s="446"/>
      <c r="AGD31" s="446"/>
      <c r="AGE31" s="446"/>
      <c r="AGF31" s="446"/>
      <c r="AGG31" s="446"/>
      <c r="AGH31" s="446"/>
      <c r="AGI31" s="446"/>
      <c r="AGJ31" s="446"/>
      <c r="AGK31" s="446"/>
      <c r="AGL31" s="446"/>
      <c r="AGM31" s="446"/>
      <c r="AGN31" s="446"/>
      <c r="AGO31" s="446"/>
      <c r="AGP31" s="446"/>
      <c r="AGQ31" s="446"/>
      <c r="AGR31" s="446"/>
      <c r="AGS31" s="446"/>
      <c r="AGT31" s="446"/>
      <c r="AGU31" s="446"/>
      <c r="AGV31" s="446"/>
      <c r="AGW31" s="446"/>
      <c r="AGX31" s="446"/>
      <c r="AGY31" s="446"/>
      <c r="AGZ31" s="446"/>
      <c r="AHA31" s="446"/>
      <c r="AHB31" s="446"/>
      <c r="AHC31" s="446"/>
      <c r="AHD31" s="446"/>
      <c r="AHE31" s="446"/>
      <c r="AHF31" s="446"/>
      <c r="AHG31" s="446"/>
      <c r="AHH31" s="446"/>
      <c r="AHI31" s="446"/>
      <c r="AHJ31" s="446"/>
      <c r="AHK31" s="446"/>
      <c r="AHL31" s="446"/>
      <c r="AHM31" s="446"/>
      <c r="AHN31" s="446"/>
      <c r="AHO31" s="446"/>
      <c r="AHP31" s="446"/>
      <c r="AHQ31" s="446"/>
      <c r="AHR31" s="446"/>
      <c r="AHS31" s="446"/>
      <c r="AHT31" s="446"/>
      <c r="AHU31" s="446"/>
      <c r="AHV31" s="446"/>
      <c r="AHW31" s="446"/>
      <c r="AHX31" s="446"/>
      <c r="AHY31" s="446"/>
      <c r="AHZ31" s="446"/>
      <c r="AIA31" s="446"/>
      <c r="AIB31" s="446"/>
      <c r="AIC31" s="446"/>
      <c r="AID31" s="446"/>
      <c r="AIE31" s="446"/>
      <c r="AIF31" s="446"/>
      <c r="AIG31" s="446"/>
      <c r="AIH31" s="446"/>
      <c r="AII31" s="446"/>
      <c r="AIJ31" s="446"/>
      <c r="AIK31" s="446"/>
      <c r="AIL31" s="446"/>
      <c r="AIM31" s="446"/>
      <c r="AIN31" s="446"/>
      <c r="AIO31" s="446"/>
      <c r="AIP31" s="446"/>
      <c r="AIQ31" s="446"/>
      <c r="AIR31" s="446"/>
      <c r="AIS31" s="446"/>
      <c r="AIT31" s="446"/>
      <c r="AIU31" s="446"/>
      <c r="AIV31" s="446"/>
      <c r="AIW31" s="446"/>
      <c r="AIX31" s="446"/>
      <c r="AIY31" s="446"/>
      <c r="AIZ31" s="446"/>
      <c r="AJA31" s="446"/>
      <c r="AJB31" s="446"/>
      <c r="AJC31" s="446"/>
      <c r="AJD31" s="446"/>
      <c r="AJE31" s="446"/>
      <c r="AJF31" s="446"/>
      <c r="AJG31" s="446"/>
      <c r="AJH31" s="446"/>
      <c r="AJI31" s="446"/>
      <c r="AJJ31" s="446"/>
      <c r="AJK31" s="446"/>
      <c r="AJL31" s="446"/>
      <c r="AJM31" s="446"/>
      <c r="AJN31" s="446"/>
      <c r="AJO31" s="446"/>
      <c r="AJP31" s="446"/>
      <c r="AJQ31" s="446"/>
      <c r="AJR31" s="446"/>
      <c r="AJS31" s="446"/>
      <c r="AJT31" s="446"/>
      <c r="AJU31" s="446"/>
      <c r="AJV31" s="446"/>
      <c r="AJW31" s="446"/>
      <c r="AJX31" s="446"/>
      <c r="AJY31" s="446"/>
      <c r="AJZ31" s="446"/>
      <c r="AKA31" s="446"/>
      <c r="AKB31" s="446"/>
      <c r="AKC31" s="446"/>
      <c r="AKD31" s="446"/>
      <c r="AKE31" s="446"/>
      <c r="AKF31" s="446"/>
      <c r="AKG31" s="446"/>
      <c r="AKH31" s="446"/>
      <c r="AKI31" s="446"/>
      <c r="AKJ31" s="446"/>
      <c r="AKK31" s="446"/>
      <c r="AKL31" s="446"/>
      <c r="AKM31" s="446"/>
      <c r="AKN31" s="446"/>
      <c r="AKO31" s="446"/>
      <c r="AKP31" s="446"/>
      <c r="AKQ31" s="446"/>
      <c r="AKR31" s="446"/>
      <c r="AKS31" s="446"/>
      <c r="AKT31" s="446"/>
      <c r="AKU31" s="446"/>
      <c r="AKV31" s="446"/>
      <c r="AKW31" s="446"/>
      <c r="AKX31" s="446"/>
      <c r="AKY31" s="446"/>
      <c r="AKZ31" s="446"/>
      <c r="ALA31" s="446"/>
      <c r="ALB31" s="446"/>
      <c r="ALC31" s="446"/>
      <c r="ALD31" s="446"/>
      <c r="ALE31" s="446"/>
      <c r="ALF31" s="446"/>
      <c r="ALG31" s="446"/>
      <c r="ALH31" s="446"/>
      <c r="ALI31" s="446"/>
      <c r="ALJ31" s="446"/>
      <c r="ALK31" s="446"/>
      <c r="ALL31" s="446"/>
      <c r="ALM31" s="446"/>
      <c r="ALN31" s="446"/>
      <c r="ALO31" s="446"/>
      <c r="ALP31" s="446"/>
      <c r="ALQ31" s="446"/>
      <c r="ALR31" s="446"/>
      <c r="ALS31" s="446"/>
      <c r="ALT31" s="446"/>
      <c r="ALU31" s="446"/>
      <c r="ALV31" s="446"/>
      <c r="ALW31" s="446"/>
      <c r="ALX31" s="446"/>
      <c r="ALY31" s="446"/>
      <c r="ALZ31" s="446"/>
      <c r="AMA31" s="446"/>
      <c r="AMB31" s="446"/>
      <c r="AMC31" s="446"/>
      <c r="AMD31" s="446"/>
      <c r="AME31" s="446"/>
      <c r="AMF31" s="446"/>
      <c r="AMG31" s="446"/>
      <c r="AMH31" s="446"/>
      <c r="AMI31" s="446"/>
      <c r="AMJ31" s="446"/>
      <c r="AMK31" s="446"/>
      <c r="AML31" s="446"/>
      <c r="AMM31" s="446"/>
      <c r="AMN31" s="446"/>
      <c r="AMO31" s="446"/>
      <c r="AMP31" s="446"/>
      <c r="AMQ31" s="446"/>
      <c r="AMR31" s="446"/>
      <c r="AMS31" s="446"/>
      <c r="AMT31" s="446"/>
      <c r="AMU31" s="446"/>
      <c r="AMV31" s="446"/>
      <c r="AMW31" s="446"/>
      <c r="AMX31" s="446"/>
      <c r="AMY31" s="446"/>
      <c r="AMZ31" s="446"/>
      <c r="ANA31" s="446"/>
      <c r="ANB31" s="446"/>
      <c r="ANC31" s="446"/>
      <c r="AND31" s="446"/>
      <c r="ANE31" s="446"/>
      <c r="ANF31" s="446"/>
      <c r="ANG31" s="446"/>
      <c r="ANH31" s="446"/>
      <c r="ANI31" s="446"/>
      <c r="ANJ31" s="446"/>
      <c r="ANK31" s="446"/>
      <c r="ANL31" s="446"/>
      <c r="ANM31" s="446"/>
      <c r="ANN31" s="446"/>
      <c r="ANO31" s="446"/>
      <c r="ANP31" s="446"/>
      <c r="ANQ31" s="446"/>
      <c r="ANR31" s="446"/>
      <c r="ANS31" s="446"/>
      <c r="ANT31" s="446"/>
      <c r="ANU31" s="446"/>
      <c r="ANV31" s="446"/>
      <c r="ANW31" s="446"/>
      <c r="ANX31" s="446"/>
      <c r="ANY31" s="446"/>
      <c r="ANZ31" s="446"/>
      <c r="AOA31" s="446"/>
      <c r="AOB31" s="446"/>
      <c r="AOC31" s="446"/>
      <c r="AOD31" s="446"/>
      <c r="AOE31" s="446"/>
      <c r="AOF31" s="446"/>
      <c r="AOG31" s="446"/>
      <c r="AOH31" s="446"/>
      <c r="AOI31" s="446"/>
      <c r="AOJ31" s="446"/>
      <c r="AOK31" s="446"/>
      <c r="AOL31" s="446"/>
      <c r="AOM31" s="446"/>
      <c r="AON31" s="446"/>
      <c r="AOO31" s="446"/>
      <c r="AOP31" s="446"/>
      <c r="AOQ31" s="446"/>
      <c r="AOR31" s="446"/>
      <c r="AOS31" s="446"/>
      <c r="AOT31" s="446"/>
      <c r="AOU31" s="446"/>
      <c r="AOV31" s="446"/>
      <c r="AOW31" s="446"/>
      <c r="AOX31" s="446"/>
      <c r="AOY31" s="446"/>
      <c r="AOZ31" s="446"/>
      <c r="APA31" s="446"/>
      <c r="APB31" s="446"/>
      <c r="APC31" s="446"/>
      <c r="APD31" s="446"/>
      <c r="APE31" s="446"/>
      <c r="APF31" s="446"/>
      <c r="APG31" s="446"/>
      <c r="APH31" s="446"/>
      <c r="API31" s="446"/>
      <c r="APJ31" s="446"/>
      <c r="APK31" s="446"/>
      <c r="APL31" s="446"/>
      <c r="APM31" s="446"/>
      <c r="APN31" s="446"/>
      <c r="APO31" s="446"/>
      <c r="APP31" s="446"/>
      <c r="APQ31" s="446"/>
      <c r="APR31" s="446"/>
      <c r="APS31" s="446"/>
      <c r="APT31" s="446"/>
      <c r="APU31" s="446"/>
      <c r="APV31" s="446"/>
      <c r="APW31" s="446"/>
      <c r="APX31" s="446"/>
      <c r="APY31" s="446"/>
      <c r="APZ31" s="446"/>
      <c r="AQA31" s="446"/>
      <c r="AQB31" s="446"/>
      <c r="AQC31" s="446"/>
      <c r="AQD31" s="446"/>
      <c r="AQE31" s="446"/>
      <c r="AQF31" s="446"/>
      <c r="AQG31" s="446"/>
      <c r="AQH31" s="446"/>
      <c r="AQI31" s="446"/>
      <c r="AQJ31" s="446"/>
      <c r="AQK31" s="446"/>
      <c r="AQL31" s="446"/>
      <c r="AQM31" s="446"/>
      <c r="AQN31" s="446"/>
      <c r="AQO31" s="446"/>
      <c r="AQP31" s="446"/>
      <c r="AQQ31" s="446"/>
      <c r="AQR31" s="446"/>
      <c r="AQS31" s="446"/>
      <c r="AQT31" s="446"/>
      <c r="AQU31" s="446"/>
      <c r="AQV31" s="446"/>
      <c r="AQW31" s="446"/>
      <c r="AQX31" s="446"/>
      <c r="AQY31" s="446"/>
      <c r="AQZ31" s="446"/>
      <c r="ARA31" s="446"/>
      <c r="ARB31" s="446"/>
      <c r="ARC31" s="446"/>
      <c r="ARD31" s="446"/>
      <c r="ARE31" s="446"/>
      <c r="ARF31" s="446"/>
      <c r="ARG31" s="446"/>
      <c r="ARH31" s="446"/>
      <c r="ARI31" s="446"/>
      <c r="ARJ31" s="446"/>
      <c r="ARK31" s="446"/>
      <c r="ARL31" s="446"/>
      <c r="ARM31" s="446"/>
      <c r="ARN31" s="446"/>
      <c r="ARO31" s="446"/>
      <c r="ARP31" s="446"/>
      <c r="ARQ31" s="446"/>
      <c r="ARR31" s="446"/>
      <c r="ARS31" s="446"/>
      <c r="ART31" s="446"/>
      <c r="ARU31" s="446"/>
      <c r="ARV31" s="446"/>
      <c r="ARW31" s="446"/>
      <c r="ARX31" s="446"/>
      <c r="ARY31" s="446"/>
      <c r="ARZ31" s="446"/>
      <c r="ASA31" s="446"/>
      <c r="ASB31" s="446"/>
      <c r="ASC31" s="446"/>
      <c r="ASD31" s="446"/>
      <c r="ASE31" s="446"/>
      <c r="ASF31" s="446"/>
      <c r="ASG31" s="446"/>
      <c r="ASH31" s="446"/>
      <c r="ASI31" s="446"/>
      <c r="ASJ31" s="446"/>
      <c r="ASK31" s="446"/>
      <c r="ASL31" s="446"/>
      <c r="ASM31" s="446"/>
      <c r="ASN31" s="446"/>
      <c r="ASO31" s="446"/>
      <c r="ASP31" s="446"/>
      <c r="ASQ31" s="446"/>
      <c r="ASR31" s="446"/>
      <c r="ASS31" s="446"/>
      <c r="AST31" s="446"/>
      <c r="ASU31" s="446"/>
      <c r="ASV31" s="446"/>
      <c r="ASW31" s="446"/>
      <c r="ASX31" s="446"/>
      <c r="ASY31" s="446"/>
      <c r="ASZ31" s="446"/>
      <c r="ATA31" s="446"/>
      <c r="ATB31" s="446"/>
      <c r="ATC31" s="446"/>
      <c r="ATD31" s="446"/>
      <c r="ATE31" s="446"/>
      <c r="ATF31" s="446"/>
      <c r="ATG31" s="446"/>
      <c r="ATH31" s="446"/>
      <c r="ATI31" s="446"/>
      <c r="ATJ31" s="446"/>
      <c r="ATK31" s="446"/>
      <c r="ATL31" s="446"/>
      <c r="ATM31" s="446"/>
      <c r="ATN31" s="446"/>
      <c r="ATO31" s="446"/>
      <c r="ATP31" s="446"/>
      <c r="ATQ31" s="446"/>
      <c r="ATR31" s="446"/>
      <c r="ATS31" s="446"/>
      <c r="ATT31" s="446"/>
      <c r="ATU31" s="446"/>
      <c r="ATV31" s="446"/>
      <c r="ATW31" s="446"/>
      <c r="ATX31" s="446"/>
      <c r="ATY31" s="446"/>
      <c r="ATZ31" s="446"/>
      <c r="AUA31" s="446"/>
      <c r="AUB31" s="446"/>
      <c r="AUC31" s="446"/>
      <c r="AUD31" s="446"/>
      <c r="AUE31" s="446"/>
      <c r="AUF31" s="446"/>
      <c r="AUG31" s="446"/>
      <c r="AUH31" s="446"/>
      <c r="AUI31" s="446"/>
      <c r="AUJ31" s="446"/>
      <c r="AUK31" s="446"/>
      <c r="AUL31" s="446"/>
      <c r="AUM31" s="446"/>
      <c r="AUN31" s="446"/>
      <c r="AUO31" s="446"/>
      <c r="AUP31" s="446"/>
      <c r="AUQ31" s="446"/>
      <c r="AUR31" s="446"/>
      <c r="AUS31" s="446"/>
      <c r="AUT31" s="446"/>
      <c r="AUU31" s="446"/>
      <c r="AUV31" s="446"/>
      <c r="AUW31" s="446"/>
      <c r="AUX31" s="446"/>
      <c r="AUY31" s="446"/>
      <c r="AUZ31" s="446"/>
      <c r="AVA31" s="446"/>
      <c r="AVB31" s="446"/>
      <c r="AVC31" s="446"/>
      <c r="AVD31" s="446"/>
      <c r="AVE31" s="446"/>
      <c r="AVF31" s="446"/>
      <c r="AVG31" s="446"/>
      <c r="AVH31" s="446"/>
      <c r="AVI31" s="446"/>
      <c r="AVJ31" s="446"/>
      <c r="AVK31" s="446"/>
      <c r="AVL31" s="446"/>
      <c r="AVM31" s="446"/>
      <c r="AVN31" s="446"/>
      <c r="AVO31" s="446"/>
      <c r="AVP31" s="446"/>
      <c r="AVQ31" s="446"/>
      <c r="AVR31" s="446"/>
      <c r="AVS31" s="446"/>
      <c r="AVT31" s="446"/>
      <c r="AVU31" s="446"/>
      <c r="AVV31" s="446"/>
      <c r="AVW31" s="446"/>
      <c r="AVX31" s="446"/>
      <c r="AVY31" s="446"/>
      <c r="AVZ31" s="446"/>
      <c r="AWA31" s="446"/>
      <c r="AWB31" s="446"/>
      <c r="AWC31" s="446"/>
      <c r="AWD31" s="446"/>
      <c r="AWE31" s="446"/>
      <c r="AWF31" s="446"/>
      <c r="AWG31" s="446"/>
      <c r="AWH31" s="446"/>
      <c r="AWI31" s="446"/>
      <c r="AWJ31" s="446"/>
      <c r="AWK31" s="446"/>
      <c r="AWL31" s="446"/>
      <c r="AWM31" s="446"/>
      <c r="AWN31" s="446"/>
      <c r="AWO31" s="446"/>
      <c r="AWP31" s="446"/>
      <c r="AWQ31" s="446"/>
      <c r="AWR31" s="446"/>
      <c r="AWS31" s="446"/>
      <c r="AWT31" s="446"/>
      <c r="AWU31" s="446"/>
      <c r="AWV31" s="446"/>
      <c r="AWW31" s="446"/>
      <c r="AWX31" s="446"/>
      <c r="AWY31" s="446"/>
      <c r="AWZ31" s="446"/>
      <c r="AXA31" s="446"/>
      <c r="AXB31" s="446"/>
      <c r="AXC31" s="446"/>
      <c r="AXD31" s="446"/>
      <c r="AXE31" s="446"/>
      <c r="AXF31" s="446"/>
      <c r="AXG31" s="446"/>
      <c r="AXH31" s="446"/>
      <c r="AXI31" s="446"/>
      <c r="AXJ31" s="446"/>
      <c r="AXK31" s="446"/>
      <c r="AXL31" s="446"/>
      <c r="AXM31" s="446"/>
      <c r="AXN31" s="446"/>
      <c r="AXO31" s="446"/>
      <c r="AXP31" s="446"/>
      <c r="AXQ31" s="446"/>
      <c r="AXR31" s="446"/>
      <c r="AXS31" s="446"/>
      <c r="AXT31" s="446"/>
      <c r="AXU31" s="446"/>
      <c r="AXV31" s="446"/>
      <c r="AXW31" s="446"/>
      <c r="AXX31" s="446"/>
      <c r="AXY31" s="446"/>
      <c r="AXZ31" s="446"/>
      <c r="AYA31" s="446"/>
      <c r="AYB31" s="446"/>
      <c r="AYC31" s="446"/>
      <c r="AYD31" s="446"/>
      <c r="AYE31" s="446"/>
      <c r="AYF31" s="446"/>
      <c r="AYG31" s="446"/>
      <c r="AYH31" s="446"/>
      <c r="AYI31" s="446"/>
      <c r="AYJ31" s="446"/>
      <c r="AYK31" s="446"/>
      <c r="AYL31" s="446"/>
      <c r="AYM31" s="446"/>
      <c r="AYN31" s="446"/>
      <c r="AYO31" s="446"/>
      <c r="AYP31" s="446"/>
      <c r="AYQ31" s="446"/>
      <c r="AYR31" s="446"/>
      <c r="AYS31" s="446"/>
      <c r="AYT31" s="446"/>
      <c r="AYU31" s="446"/>
      <c r="AYV31" s="446"/>
      <c r="AYW31" s="446"/>
      <c r="AYX31" s="446"/>
      <c r="AYY31" s="446"/>
      <c r="AYZ31" s="446"/>
      <c r="AZA31" s="446"/>
      <c r="AZB31" s="446"/>
      <c r="AZC31" s="446"/>
      <c r="AZD31" s="446"/>
      <c r="AZE31" s="446"/>
      <c r="AZF31" s="446"/>
      <c r="AZG31" s="446"/>
      <c r="AZH31" s="446"/>
      <c r="AZI31" s="446"/>
      <c r="AZJ31" s="446"/>
      <c r="AZK31" s="446"/>
      <c r="AZL31" s="446"/>
      <c r="AZM31" s="446"/>
      <c r="AZN31" s="446"/>
      <c r="AZO31" s="446"/>
      <c r="AZP31" s="446"/>
      <c r="AZQ31" s="446"/>
      <c r="AZR31" s="446"/>
      <c r="AZS31" s="446"/>
      <c r="AZT31" s="446"/>
      <c r="AZU31" s="446"/>
      <c r="AZV31" s="446"/>
      <c r="AZW31" s="446"/>
      <c r="AZX31" s="446"/>
      <c r="AZY31" s="446"/>
      <c r="AZZ31" s="446"/>
      <c r="BAA31" s="446"/>
      <c r="BAB31" s="446"/>
      <c r="BAC31" s="446"/>
      <c r="BAD31" s="446"/>
      <c r="BAE31" s="446"/>
      <c r="BAF31" s="446"/>
      <c r="BAG31" s="446"/>
      <c r="BAH31" s="446"/>
      <c r="BAI31" s="446"/>
      <c r="BAJ31" s="446"/>
      <c r="BAK31" s="446"/>
      <c r="BAL31" s="446"/>
      <c r="BAM31" s="446"/>
      <c r="BAN31" s="446"/>
      <c r="BAO31" s="446"/>
      <c r="BAP31" s="446"/>
      <c r="BAQ31" s="446"/>
      <c r="BAR31" s="446"/>
      <c r="BAS31" s="446"/>
      <c r="BAT31" s="446"/>
      <c r="BAU31" s="446"/>
      <c r="BAV31" s="446"/>
      <c r="BAW31" s="446"/>
      <c r="BAX31" s="446"/>
      <c r="BAY31" s="446"/>
      <c r="BAZ31" s="446"/>
      <c r="BBA31" s="446"/>
      <c r="BBB31" s="446"/>
      <c r="BBC31" s="446"/>
      <c r="BBD31" s="446"/>
      <c r="BBE31" s="446"/>
      <c r="BBF31" s="446"/>
      <c r="BBG31" s="446"/>
      <c r="BBH31" s="446"/>
      <c r="BBI31" s="446"/>
      <c r="BBJ31" s="446"/>
      <c r="BBK31" s="446"/>
      <c r="BBL31" s="446"/>
      <c r="BBM31" s="446"/>
      <c r="BBN31" s="446"/>
      <c r="BBO31" s="446"/>
      <c r="BBP31" s="446"/>
      <c r="BBQ31" s="446"/>
      <c r="BBR31" s="446"/>
      <c r="BBS31" s="446"/>
      <c r="BBT31" s="446"/>
      <c r="BBU31" s="446"/>
      <c r="BBV31" s="446"/>
      <c r="BBW31" s="446"/>
      <c r="BBX31" s="446"/>
      <c r="BBY31" s="446"/>
      <c r="BBZ31" s="446"/>
      <c r="BCA31" s="446"/>
      <c r="BCB31" s="446"/>
      <c r="BCC31" s="446"/>
      <c r="BCD31" s="446"/>
      <c r="BCE31" s="446"/>
      <c r="BCF31" s="446"/>
      <c r="BCG31" s="446"/>
      <c r="BCH31" s="446"/>
      <c r="BCI31" s="446"/>
      <c r="BCJ31" s="446"/>
      <c r="BCK31" s="446"/>
      <c r="BCL31" s="446"/>
      <c r="BCM31" s="446"/>
      <c r="BCN31" s="446"/>
      <c r="BCO31" s="446"/>
      <c r="BCP31" s="446"/>
      <c r="BCQ31" s="446"/>
      <c r="BCR31" s="446"/>
      <c r="BCS31" s="446"/>
      <c r="BCT31" s="446"/>
      <c r="BCU31" s="446"/>
      <c r="BCV31" s="446"/>
      <c r="BCW31" s="446"/>
      <c r="BCX31" s="446"/>
      <c r="BCY31" s="446"/>
      <c r="BCZ31" s="446"/>
      <c r="BDA31" s="446"/>
      <c r="BDB31" s="446"/>
      <c r="BDC31" s="446"/>
      <c r="BDD31" s="446"/>
      <c r="BDE31" s="446"/>
      <c r="BDF31" s="446"/>
      <c r="BDG31" s="446"/>
      <c r="BDH31" s="446"/>
      <c r="BDI31" s="446"/>
      <c r="BDJ31" s="446"/>
      <c r="BDK31" s="446"/>
      <c r="BDL31" s="446"/>
      <c r="BDM31" s="446"/>
      <c r="BDN31" s="446"/>
      <c r="BDO31" s="446"/>
      <c r="BDP31" s="446"/>
      <c r="BDQ31" s="446"/>
      <c r="BDR31" s="446"/>
      <c r="BDS31" s="446"/>
      <c r="BDT31" s="446"/>
      <c r="BDU31" s="446"/>
      <c r="BDV31" s="446"/>
      <c r="BDW31" s="446"/>
      <c r="BDX31" s="446"/>
      <c r="BDY31" s="446"/>
      <c r="BDZ31" s="446"/>
      <c r="BEA31" s="446"/>
      <c r="BEB31" s="446"/>
      <c r="BEC31" s="446"/>
      <c r="BED31" s="446"/>
      <c r="BEE31" s="446"/>
      <c r="BEF31" s="446"/>
      <c r="BEG31" s="446"/>
      <c r="BEH31" s="446"/>
      <c r="BEI31" s="446"/>
      <c r="BEJ31" s="446"/>
      <c r="BEK31" s="446"/>
      <c r="BEL31" s="446"/>
      <c r="BEM31" s="446"/>
      <c r="BEN31" s="446"/>
      <c r="BEO31" s="446"/>
      <c r="BEP31" s="446"/>
      <c r="BEQ31" s="446"/>
      <c r="BER31" s="446"/>
      <c r="BES31" s="446"/>
      <c r="BET31" s="446"/>
      <c r="BEU31" s="446"/>
      <c r="BEV31" s="446"/>
      <c r="BEW31" s="446"/>
      <c r="BEX31" s="446"/>
      <c r="BEY31" s="446"/>
      <c r="BEZ31" s="446"/>
      <c r="BFA31" s="446"/>
      <c r="BFB31" s="446"/>
      <c r="BFC31" s="446"/>
      <c r="BFD31" s="446"/>
      <c r="BFE31" s="446"/>
      <c r="BFF31" s="446"/>
      <c r="BFG31" s="446"/>
      <c r="BFH31" s="446"/>
      <c r="BFI31" s="446"/>
      <c r="BFJ31" s="446"/>
      <c r="BFK31" s="446"/>
      <c r="BFL31" s="446"/>
      <c r="BFM31" s="446"/>
      <c r="BFN31" s="446"/>
      <c r="BFO31" s="446"/>
      <c r="BFP31" s="446"/>
      <c r="BFQ31" s="446"/>
      <c r="BFR31" s="446"/>
      <c r="BFS31" s="446"/>
      <c r="BFT31" s="446"/>
      <c r="BFU31" s="446"/>
      <c r="BFV31" s="446"/>
      <c r="BFW31" s="446"/>
      <c r="BFX31" s="446"/>
      <c r="BFY31" s="446"/>
      <c r="BFZ31" s="446"/>
      <c r="BGA31" s="446"/>
      <c r="BGB31" s="446"/>
      <c r="BGC31" s="446"/>
      <c r="BGD31" s="446"/>
      <c r="BGE31" s="446"/>
      <c r="BGF31" s="446"/>
      <c r="BGG31" s="446"/>
      <c r="BGH31" s="446"/>
      <c r="BGI31" s="446"/>
      <c r="BGJ31" s="446"/>
      <c r="BGK31" s="446"/>
      <c r="BGL31" s="446"/>
      <c r="BGM31" s="446"/>
      <c r="BGN31" s="446"/>
      <c r="BGO31" s="446"/>
      <c r="BGP31" s="446"/>
      <c r="BGQ31" s="446"/>
      <c r="BGR31" s="446"/>
      <c r="BGS31" s="446"/>
      <c r="BGT31" s="446"/>
      <c r="BGU31" s="446"/>
      <c r="BGV31" s="446"/>
      <c r="BGW31" s="446"/>
      <c r="BGX31" s="446"/>
      <c r="BGY31" s="446"/>
      <c r="BGZ31" s="446"/>
      <c r="BHA31" s="446"/>
      <c r="BHB31" s="446"/>
      <c r="BHC31" s="446"/>
      <c r="BHD31" s="446"/>
      <c r="BHE31" s="446"/>
      <c r="BHF31" s="446"/>
      <c r="BHG31" s="446"/>
      <c r="BHH31" s="446"/>
      <c r="BHI31" s="446"/>
      <c r="BHJ31" s="446"/>
      <c r="BHK31" s="446"/>
      <c r="BHL31" s="446"/>
      <c r="BHM31" s="446"/>
      <c r="BHN31" s="446"/>
      <c r="BHO31" s="446"/>
      <c r="BHP31" s="446"/>
      <c r="BHQ31" s="446"/>
      <c r="BHR31" s="446"/>
      <c r="BHS31" s="446"/>
      <c r="BHT31" s="446"/>
      <c r="BHU31" s="446"/>
      <c r="BHV31" s="446"/>
      <c r="BHW31" s="446"/>
      <c r="BHX31" s="446"/>
      <c r="BHY31" s="446"/>
      <c r="BHZ31" s="446"/>
      <c r="BIA31" s="446"/>
      <c r="BIB31" s="446"/>
      <c r="BIC31" s="446"/>
      <c r="BID31" s="446"/>
      <c r="BIE31" s="446"/>
      <c r="BIF31" s="446"/>
      <c r="BIG31" s="446"/>
      <c r="BIH31" s="446"/>
      <c r="BII31" s="446"/>
      <c r="BIJ31" s="446"/>
      <c r="BIK31" s="446"/>
      <c r="BIL31" s="446"/>
      <c r="BIM31" s="446"/>
      <c r="BIN31" s="446"/>
      <c r="BIO31" s="446"/>
      <c r="BIP31" s="446"/>
      <c r="BIQ31" s="446"/>
      <c r="BIR31" s="446"/>
      <c r="BIS31" s="446"/>
      <c r="BIT31" s="446"/>
      <c r="BIU31" s="446"/>
      <c r="BIV31" s="446"/>
      <c r="BIW31" s="446"/>
      <c r="BIX31" s="446"/>
      <c r="BIY31" s="446"/>
      <c r="BIZ31" s="446"/>
      <c r="BJA31" s="446"/>
      <c r="BJB31" s="446"/>
      <c r="BJC31" s="446"/>
      <c r="BJD31" s="446"/>
      <c r="BJE31" s="446"/>
      <c r="BJF31" s="446"/>
      <c r="BJG31" s="446"/>
      <c r="BJH31" s="446"/>
      <c r="BJI31" s="446"/>
      <c r="BJJ31" s="446"/>
      <c r="BJK31" s="446"/>
      <c r="BJL31" s="446"/>
      <c r="BJM31" s="446"/>
      <c r="BJN31" s="446"/>
      <c r="BJO31" s="446"/>
      <c r="BJP31" s="446"/>
      <c r="BJQ31" s="446"/>
      <c r="BJR31" s="446"/>
      <c r="BJS31" s="446"/>
      <c r="BJT31" s="446"/>
      <c r="BJU31" s="446"/>
      <c r="BJV31" s="446"/>
      <c r="BJW31" s="446"/>
      <c r="BJX31" s="446"/>
      <c r="BJY31" s="446"/>
      <c r="BJZ31" s="446"/>
      <c r="BKA31" s="446"/>
      <c r="BKB31" s="446"/>
      <c r="BKC31" s="446"/>
      <c r="BKD31" s="446"/>
      <c r="BKE31" s="446"/>
      <c r="BKF31" s="446"/>
      <c r="BKG31" s="446"/>
      <c r="BKH31" s="446"/>
      <c r="BKI31" s="446"/>
      <c r="BKJ31" s="446"/>
      <c r="BKK31" s="446"/>
      <c r="BKL31" s="446"/>
      <c r="BKM31" s="446"/>
      <c r="BKN31" s="446"/>
      <c r="BKO31" s="446"/>
      <c r="BKP31" s="446"/>
      <c r="BKQ31" s="446"/>
      <c r="BKR31" s="446"/>
      <c r="BKS31" s="446"/>
      <c r="BKT31" s="446"/>
      <c r="BKU31" s="446"/>
      <c r="BKV31" s="446"/>
      <c r="BKW31" s="446"/>
      <c r="BKX31" s="446"/>
      <c r="BKY31" s="446"/>
      <c r="BKZ31" s="446"/>
      <c r="BLA31" s="446"/>
      <c r="BLB31" s="446"/>
      <c r="BLC31" s="446"/>
      <c r="BLD31" s="446"/>
      <c r="BLE31" s="446"/>
      <c r="BLF31" s="446"/>
      <c r="BLG31" s="446"/>
      <c r="BLH31" s="446"/>
      <c r="BLI31" s="446"/>
      <c r="BLJ31" s="446"/>
      <c r="BLK31" s="446"/>
      <c r="BLL31" s="446"/>
      <c r="BLM31" s="446"/>
      <c r="BLN31" s="446"/>
      <c r="BLO31" s="446"/>
      <c r="BLP31" s="446"/>
      <c r="BLQ31" s="446"/>
      <c r="BLR31" s="446"/>
      <c r="BLS31" s="446"/>
      <c r="BLT31" s="446"/>
      <c r="BLU31" s="446"/>
      <c r="BLV31" s="446"/>
      <c r="BLW31" s="446"/>
      <c r="BLX31" s="446"/>
      <c r="BLY31" s="446"/>
      <c r="BLZ31" s="446"/>
      <c r="BMA31" s="446"/>
      <c r="BMB31" s="446"/>
      <c r="BMC31" s="446"/>
      <c r="BMD31" s="446"/>
      <c r="BME31" s="446"/>
      <c r="BMF31" s="446"/>
      <c r="BMG31" s="446"/>
      <c r="BMH31" s="446"/>
      <c r="BMI31" s="446"/>
      <c r="BMJ31" s="446"/>
      <c r="BMK31" s="446"/>
      <c r="BML31" s="446"/>
      <c r="BMM31" s="446"/>
      <c r="BMN31" s="446"/>
      <c r="BMO31" s="446"/>
      <c r="BMP31" s="446"/>
      <c r="BMQ31" s="446"/>
      <c r="BMR31" s="446"/>
      <c r="BMS31" s="446"/>
      <c r="BMT31" s="446"/>
      <c r="BMU31" s="446"/>
      <c r="BMV31" s="446"/>
      <c r="BMW31" s="446"/>
      <c r="BMX31" s="446"/>
      <c r="BMY31" s="446"/>
      <c r="BMZ31" s="446"/>
      <c r="BNA31" s="446"/>
      <c r="BNB31" s="446"/>
      <c r="BNC31" s="446"/>
      <c r="BND31" s="446"/>
      <c r="BNE31" s="446"/>
      <c r="BNF31" s="446"/>
      <c r="BNG31" s="446"/>
      <c r="BNH31" s="446"/>
      <c r="BNI31" s="446"/>
      <c r="BNJ31" s="446"/>
      <c r="BNK31" s="446"/>
      <c r="BNL31" s="446"/>
      <c r="BNM31" s="446"/>
      <c r="BNN31" s="446"/>
      <c r="BNO31" s="446"/>
      <c r="BNP31" s="446"/>
      <c r="BNQ31" s="446"/>
      <c r="BNR31" s="446"/>
      <c r="BNS31" s="446"/>
      <c r="BNT31" s="446"/>
      <c r="BNU31" s="446"/>
      <c r="BNV31" s="446"/>
      <c r="BNW31" s="446"/>
      <c r="BNX31" s="446"/>
      <c r="BNY31" s="446"/>
      <c r="BNZ31" s="446"/>
      <c r="BOA31" s="446"/>
      <c r="BOB31" s="446"/>
      <c r="BOC31" s="446"/>
      <c r="BOD31" s="446"/>
      <c r="BOE31" s="446"/>
      <c r="BOF31" s="446"/>
      <c r="BOG31" s="446"/>
      <c r="BOH31" s="446"/>
      <c r="BOI31" s="446"/>
      <c r="BOJ31" s="446"/>
      <c r="BOK31" s="446"/>
      <c r="BOL31" s="446"/>
      <c r="BOM31" s="446"/>
      <c r="BON31" s="446"/>
      <c r="BOO31" s="446"/>
      <c r="BOP31" s="446"/>
      <c r="BOQ31" s="446"/>
      <c r="BOR31" s="446"/>
      <c r="BOS31" s="446"/>
      <c r="BOT31" s="446"/>
      <c r="BOU31" s="446"/>
      <c r="BOV31" s="446"/>
      <c r="BOW31" s="446"/>
      <c r="BOX31" s="446"/>
      <c r="BOY31" s="446"/>
      <c r="BOZ31" s="446"/>
      <c r="BPA31" s="446"/>
      <c r="BPB31" s="446"/>
      <c r="BPC31" s="446"/>
      <c r="BPD31" s="446"/>
      <c r="BPE31" s="446"/>
      <c r="BPF31" s="446"/>
      <c r="BPG31" s="446"/>
      <c r="BPH31" s="446"/>
      <c r="BPI31" s="446"/>
      <c r="BPJ31" s="446"/>
      <c r="BPK31" s="446"/>
      <c r="BPL31" s="446"/>
      <c r="BPM31" s="446"/>
      <c r="BPN31" s="446"/>
      <c r="BPO31" s="446"/>
      <c r="BPP31" s="446"/>
      <c r="BPQ31" s="446"/>
      <c r="BPR31" s="446"/>
      <c r="BPS31" s="446"/>
      <c r="BPT31" s="446"/>
      <c r="BPU31" s="446"/>
      <c r="BPV31" s="446"/>
      <c r="BPW31" s="446"/>
      <c r="BPX31" s="446"/>
      <c r="BPY31" s="446"/>
      <c r="BPZ31" s="446"/>
      <c r="BQA31" s="446"/>
      <c r="BQB31" s="446"/>
      <c r="BQC31" s="446"/>
      <c r="BQD31" s="446"/>
      <c r="BQE31" s="446"/>
      <c r="BQF31" s="446"/>
      <c r="BQG31" s="446"/>
      <c r="BQH31" s="446"/>
      <c r="BQI31" s="446"/>
      <c r="BQJ31" s="446"/>
      <c r="BQK31" s="446"/>
      <c r="BQL31" s="446"/>
      <c r="BQM31" s="446"/>
      <c r="BQN31" s="446"/>
      <c r="BQO31" s="446"/>
      <c r="BQP31" s="446"/>
      <c r="BQQ31" s="446"/>
      <c r="BQR31" s="446"/>
      <c r="BQS31" s="446"/>
      <c r="BQT31" s="446"/>
      <c r="BQU31" s="446"/>
      <c r="BQV31" s="446"/>
      <c r="BQW31" s="446"/>
      <c r="BQX31" s="446"/>
      <c r="BQY31" s="446"/>
      <c r="BQZ31" s="446"/>
      <c r="BRA31" s="446"/>
      <c r="BRB31" s="446"/>
      <c r="BRC31" s="446"/>
      <c r="BRD31" s="446"/>
      <c r="BRE31" s="446"/>
      <c r="BRF31" s="446"/>
      <c r="BRG31" s="446"/>
      <c r="BRH31" s="446"/>
      <c r="BRI31" s="446"/>
      <c r="BRJ31" s="446"/>
      <c r="BRK31" s="446"/>
      <c r="BRL31" s="446"/>
      <c r="BRM31" s="446"/>
      <c r="BRN31" s="446"/>
      <c r="BRO31" s="446"/>
      <c r="BRP31" s="446"/>
      <c r="BRQ31" s="446"/>
      <c r="BRR31" s="446"/>
      <c r="BRS31" s="446"/>
      <c r="BRT31" s="446"/>
      <c r="BRU31" s="446"/>
      <c r="BRV31" s="446"/>
      <c r="BRW31" s="446"/>
      <c r="BRX31" s="446"/>
      <c r="BRY31" s="446"/>
      <c r="BRZ31" s="446"/>
      <c r="BSA31" s="446"/>
      <c r="BSB31" s="446"/>
      <c r="BSC31" s="446"/>
      <c r="BSD31" s="446"/>
      <c r="BSE31" s="446"/>
      <c r="BSF31" s="446"/>
      <c r="BSG31" s="446"/>
      <c r="BSH31" s="446"/>
      <c r="BSI31" s="446"/>
      <c r="BSJ31" s="446"/>
      <c r="BSK31" s="446"/>
      <c r="BSL31" s="446"/>
      <c r="BSM31" s="446"/>
      <c r="BSN31" s="446"/>
      <c r="BSO31" s="446"/>
      <c r="BSP31" s="446"/>
      <c r="BSQ31" s="446"/>
      <c r="BSR31" s="446"/>
      <c r="BSS31" s="446"/>
      <c r="BST31" s="446"/>
      <c r="BSU31" s="446"/>
      <c r="BSV31" s="446"/>
      <c r="BSW31" s="446"/>
      <c r="BSX31" s="446"/>
      <c r="BSY31" s="446"/>
      <c r="BSZ31" s="446"/>
      <c r="BTA31" s="446"/>
      <c r="BTB31" s="446"/>
      <c r="BTC31" s="446"/>
      <c r="BTD31" s="446"/>
      <c r="BTE31" s="446"/>
      <c r="BTF31" s="446"/>
      <c r="BTG31" s="446"/>
      <c r="BTH31" s="446"/>
      <c r="BTI31" s="446"/>
      <c r="BTJ31" s="446"/>
      <c r="BTK31" s="446"/>
      <c r="BTL31" s="446"/>
      <c r="BTM31" s="446"/>
      <c r="BTN31" s="446"/>
      <c r="BTO31" s="446"/>
      <c r="BTP31" s="446"/>
      <c r="BTQ31" s="446"/>
      <c r="BTR31" s="446"/>
      <c r="BTS31" s="446"/>
      <c r="BTT31" s="446"/>
      <c r="BTU31" s="446"/>
      <c r="BTV31" s="446"/>
      <c r="BTW31" s="446"/>
      <c r="BTX31" s="446"/>
      <c r="BTY31" s="446"/>
      <c r="BTZ31" s="446"/>
      <c r="BUA31" s="446"/>
      <c r="BUB31" s="446"/>
      <c r="BUC31" s="446"/>
      <c r="BUD31" s="446"/>
      <c r="BUE31" s="446"/>
      <c r="BUF31" s="446"/>
      <c r="BUG31" s="446"/>
      <c r="BUH31" s="446"/>
      <c r="BUI31" s="446"/>
      <c r="BUJ31" s="446"/>
      <c r="BUK31" s="446"/>
      <c r="BUL31" s="446"/>
      <c r="BUM31" s="446"/>
      <c r="BUN31" s="446"/>
      <c r="BUO31" s="446"/>
      <c r="BUP31" s="446"/>
      <c r="BUQ31" s="446"/>
      <c r="BUR31" s="446"/>
      <c r="BUS31" s="446"/>
      <c r="BUT31" s="446"/>
      <c r="BUU31" s="446"/>
      <c r="BUV31" s="446"/>
      <c r="BUW31" s="446"/>
      <c r="BUX31" s="446"/>
      <c r="BUY31" s="446"/>
      <c r="BUZ31" s="446"/>
      <c r="BVA31" s="446"/>
      <c r="BVB31" s="446"/>
      <c r="BVC31" s="446"/>
      <c r="BVD31" s="446"/>
      <c r="BVE31" s="446"/>
      <c r="BVF31" s="446"/>
      <c r="BVG31" s="446"/>
      <c r="BVH31" s="446"/>
      <c r="BVI31" s="446"/>
      <c r="BVJ31" s="446"/>
      <c r="BVK31" s="446"/>
      <c r="BVL31" s="446"/>
      <c r="BVM31" s="446"/>
      <c r="BVN31" s="446"/>
      <c r="BVO31" s="446"/>
      <c r="BVP31" s="446"/>
      <c r="BVQ31" s="446"/>
      <c r="BVR31" s="446"/>
      <c r="BVS31" s="446"/>
      <c r="BVT31" s="446"/>
      <c r="BVU31" s="446"/>
      <c r="BVV31" s="446"/>
      <c r="BVW31" s="446"/>
      <c r="BVX31" s="446"/>
      <c r="BVY31" s="446"/>
      <c r="BVZ31" s="446"/>
      <c r="BWA31" s="446"/>
      <c r="BWB31" s="446"/>
      <c r="BWC31" s="446"/>
      <c r="BWD31" s="446"/>
      <c r="BWE31" s="446"/>
      <c r="BWF31" s="446"/>
      <c r="BWG31" s="446"/>
      <c r="BWH31" s="446"/>
      <c r="BWI31" s="446"/>
      <c r="BWJ31" s="446"/>
      <c r="BWK31" s="446"/>
      <c r="BWL31" s="446"/>
      <c r="BWM31" s="446"/>
      <c r="BWN31" s="446"/>
      <c r="BWO31" s="446"/>
      <c r="BWP31" s="446"/>
      <c r="BWQ31" s="446"/>
      <c r="BWR31" s="446"/>
      <c r="BWS31" s="446"/>
      <c r="BWT31" s="446"/>
      <c r="BWU31" s="446"/>
      <c r="BWV31" s="446"/>
      <c r="BWW31" s="446"/>
      <c r="BWX31" s="446"/>
      <c r="BWY31" s="446"/>
      <c r="BWZ31" s="446"/>
      <c r="BXA31" s="446"/>
      <c r="BXB31" s="446"/>
      <c r="BXC31" s="446"/>
      <c r="BXD31" s="446"/>
      <c r="BXE31" s="446"/>
      <c r="BXF31" s="446"/>
      <c r="BXG31" s="446"/>
      <c r="BXH31" s="446"/>
      <c r="BXI31" s="446"/>
      <c r="BXJ31" s="446"/>
      <c r="BXK31" s="446"/>
      <c r="BXL31" s="446"/>
      <c r="BXM31" s="446"/>
      <c r="BXN31" s="446"/>
      <c r="BXO31" s="446"/>
      <c r="BXP31" s="446"/>
      <c r="BXQ31" s="446"/>
      <c r="BXR31" s="446"/>
      <c r="BXS31" s="446"/>
      <c r="BXT31" s="446"/>
      <c r="BXU31" s="446"/>
      <c r="BXV31" s="446"/>
      <c r="BXW31" s="446"/>
      <c r="BXX31" s="446"/>
      <c r="BXY31" s="446"/>
      <c r="BXZ31" s="446"/>
      <c r="BYA31" s="446"/>
      <c r="BYB31" s="446"/>
      <c r="BYC31" s="446"/>
      <c r="BYD31" s="446"/>
      <c r="BYE31" s="446"/>
      <c r="BYF31" s="446"/>
      <c r="BYG31" s="446"/>
      <c r="BYH31" s="446"/>
      <c r="BYI31" s="446"/>
      <c r="BYJ31" s="446"/>
      <c r="BYK31" s="446"/>
      <c r="BYL31" s="446"/>
      <c r="BYM31" s="446"/>
      <c r="BYN31" s="446"/>
      <c r="BYO31" s="446"/>
      <c r="BYP31" s="446"/>
      <c r="BYQ31" s="446"/>
      <c r="BYR31" s="446"/>
      <c r="BYS31" s="446"/>
      <c r="BYT31" s="446"/>
      <c r="BYU31" s="446"/>
      <c r="BYV31" s="446"/>
      <c r="BYW31" s="446"/>
      <c r="BYX31" s="446"/>
      <c r="BYY31" s="446"/>
      <c r="BYZ31" s="446"/>
      <c r="BZA31" s="446"/>
      <c r="BZB31" s="446"/>
      <c r="BZC31" s="446"/>
      <c r="BZD31" s="446"/>
      <c r="BZE31" s="446"/>
      <c r="BZF31" s="446"/>
      <c r="BZG31" s="446"/>
      <c r="BZH31" s="446"/>
      <c r="BZI31" s="446"/>
      <c r="BZJ31" s="446"/>
      <c r="BZK31" s="446"/>
      <c r="BZL31" s="446"/>
      <c r="BZM31" s="446"/>
      <c r="BZN31" s="446"/>
      <c r="BZO31" s="446"/>
      <c r="BZP31" s="446"/>
      <c r="BZQ31" s="446"/>
      <c r="BZR31" s="446"/>
      <c r="BZS31" s="446"/>
      <c r="BZT31" s="446"/>
      <c r="BZU31" s="446"/>
      <c r="BZV31" s="446"/>
      <c r="BZW31" s="446"/>
      <c r="BZX31" s="446"/>
      <c r="BZY31" s="446"/>
      <c r="BZZ31" s="446"/>
      <c r="CAA31" s="446"/>
      <c r="CAB31" s="446"/>
      <c r="CAC31" s="446"/>
      <c r="CAD31" s="446"/>
      <c r="CAE31" s="446"/>
      <c r="CAF31" s="446"/>
      <c r="CAG31" s="446"/>
      <c r="CAH31" s="446"/>
      <c r="CAI31" s="446"/>
      <c r="CAJ31" s="446"/>
      <c r="CAK31" s="446"/>
      <c r="CAL31" s="446"/>
      <c r="CAM31" s="446"/>
      <c r="CAN31" s="446"/>
      <c r="CAO31" s="446"/>
      <c r="CAP31" s="446"/>
      <c r="CAQ31" s="446"/>
      <c r="CAR31" s="446"/>
      <c r="CAS31" s="446"/>
      <c r="CAT31" s="446"/>
      <c r="CAU31" s="446"/>
      <c r="CAV31" s="446"/>
      <c r="CAW31" s="446"/>
      <c r="CAX31" s="446"/>
      <c r="CAY31" s="446"/>
      <c r="CAZ31" s="446"/>
      <c r="CBA31" s="446"/>
      <c r="CBB31" s="446"/>
      <c r="CBC31" s="446"/>
      <c r="CBD31" s="446"/>
      <c r="CBE31" s="446"/>
      <c r="CBF31" s="446"/>
      <c r="CBG31" s="446"/>
      <c r="CBH31" s="446"/>
      <c r="CBI31" s="446"/>
      <c r="CBJ31" s="446"/>
      <c r="CBK31" s="446"/>
      <c r="CBL31" s="446"/>
      <c r="CBM31" s="446"/>
      <c r="CBN31" s="446"/>
      <c r="CBO31" s="446"/>
      <c r="CBP31" s="446"/>
      <c r="CBQ31" s="446"/>
      <c r="CBR31" s="446"/>
      <c r="CBS31" s="446"/>
      <c r="CBT31" s="446"/>
      <c r="CBU31" s="446"/>
      <c r="CBV31" s="446"/>
      <c r="CBW31" s="446"/>
      <c r="CBX31" s="446"/>
      <c r="CBY31" s="446"/>
      <c r="CBZ31" s="446"/>
      <c r="CCA31" s="446"/>
      <c r="CCB31" s="446"/>
      <c r="CCC31" s="446"/>
      <c r="CCD31" s="446"/>
      <c r="CCE31" s="446"/>
      <c r="CCF31" s="446"/>
      <c r="CCG31" s="446"/>
      <c r="CCH31" s="446"/>
      <c r="CCI31" s="446"/>
      <c r="CCJ31" s="446"/>
      <c r="CCK31" s="446"/>
      <c r="CCL31" s="446"/>
      <c r="CCM31" s="446"/>
      <c r="CCN31" s="446"/>
      <c r="CCO31" s="446"/>
      <c r="CCP31" s="446"/>
      <c r="CCQ31" s="446"/>
      <c r="CCR31" s="446"/>
      <c r="CCS31" s="446"/>
      <c r="CCT31" s="446"/>
      <c r="CCU31" s="446"/>
      <c r="CCV31" s="446"/>
      <c r="CCW31" s="446"/>
      <c r="CCX31" s="446"/>
      <c r="CCY31" s="446"/>
      <c r="CCZ31" s="446"/>
      <c r="CDA31" s="446"/>
      <c r="CDB31" s="446"/>
      <c r="CDC31" s="446"/>
      <c r="CDD31" s="446"/>
      <c r="CDE31" s="446"/>
      <c r="CDF31" s="446"/>
      <c r="CDG31" s="446"/>
      <c r="CDH31" s="446"/>
      <c r="CDI31" s="446"/>
      <c r="CDJ31" s="446"/>
      <c r="CDK31" s="446"/>
      <c r="CDL31" s="446"/>
      <c r="CDM31" s="446"/>
      <c r="CDN31" s="446"/>
      <c r="CDO31" s="446"/>
      <c r="CDP31" s="446"/>
      <c r="CDQ31" s="446"/>
      <c r="CDR31" s="446"/>
      <c r="CDS31" s="446"/>
      <c r="CDT31" s="446"/>
      <c r="CDU31" s="446"/>
      <c r="CDV31" s="446"/>
      <c r="CDW31" s="446"/>
      <c r="CDX31" s="446"/>
      <c r="CDY31" s="446"/>
      <c r="CDZ31" s="446"/>
      <c r="CEA31" s="446"/>
      <c r="CEB31" s="446"/>
      <c r="CEC31" s="446"/>
      <c r="CED31" s="446"/>
      <c r="CEE31" s="446"/>
      <c r="CEF31" s="446"/>
      <c r="CEG31" s="446"/>
      <c r="CEH31" s="446"/>
      <c r="CEI31" s="446"/>
      <c r="CEJ31" s="446"/>
      <c r="CEK31" s="446"/>
      <c r="CEL31" s="446"/>
      <c r="CEM31" s="446"/>
      <c r="CEN31" s="446"/>
      <c r="CEO31" s="446"/>
      <c r="CEP31" s="446"/>
      <c r="CEQ31" s="446"/>
      <c r="CER31" s="446"/>
      <c r="CES31" s="446"/>
      <c r="CET31" s="446"/>
      <c r="CEU31" s="446"/>
      <c r="CEV31" s="446"/>
      <c r="CEW31" s="446"/>
      <c r="CEX31" s="446"/>
      <c r="CEY31" s="446"/>
      <c r="CEZ31" s="446"/>
      <c r="CFA31" s="446"/>
      <c r="CFB31" s="446"/>
      <c r="CFC31" s="446"/>
      <c r="CFD31" s="446"/>
      <c r="CFE31" s="446"/>
      <c r="CFF31" s="446"/>
      <c r="CFG31" s="446"/>
      <c r="CFH31" s="446"/>
      <c r="CFI31" s="446"/>
      <c r="CFJ31" s="446"/>
      <c r="CFK31" s="446"/>
      <c r="CFL31" s="446"/>
      <c r="CFM31" s="446"/>
      <c r="CFN31" s="446"/>
      <c r="CFO31" s="446"/>
      <c r="CFP31" s="446"/>
      <c r="CFQ31" s="446"/>
      <c r="CFR31" s="446"/>
      <c r="CFS31" s="446"/>
      <c r="CFT31" s="446"/>
      <c r="CFU31" s="446"/>
      <c r="CFV31" s="446"/>
      <c r="CFW31" s="446"/>
      <c r="CFX31" s="446"/>
      <c r="CFY31" s="446"/>
      <c r="CFZ31" s="446"/>
      <c r="CGA31" s="446"/>
      <c r="CGB31" s="446"/>
      <c r="CGC31" s="446"/>
      <c r="CGD31" s="446"/>
      <c r="CGE31" s="446"/>
      <c r="CGF31" s="446"/>
      <c r="CGG31" s="446"/>
      <c r="CGH31" s="446"/>
      <c r="CGI31" s="446"/>
      <c r="CGJ31" s="446"/>
      <c r="CGK31" s="446"/>
      <c r="CGL31" s="446"/>
      <c r="CGM31" s="446"/>
      <c r="CGN31" s="446"/>
      <c r="CGO31" s="446"/>
      <c r="CGP31" s="446"/>
      <c r="CGQ31" s="446"/>
      <c r="CGR31" s="446"/>
      <c r="CGS31" s="446"/>
      <c r="CGT31" s="446"/>
      <c r="CGU31" s="446"/>
      <c r="CGV31" s="446"/>
      <c r="CGW31" s="446"/>
      <c r="CGX31" s="446"/>
      <c r="CGY31" s="446"/>
      <c r="CGZ31" s="446"/>
      <c r="CHA31" s="446"/>
      <c r="CHB31" s="446"/>
      <c r="CHC31" s="446"/>
      <c r="CHD31" s="446"/>
      <c r="CHE31" s="446"/>
      <c r="CHF31" s="446"/>
      <c r="CHG31" s="446"/>
      <c r="CHH31" s="446"/>
      <c r="CHI31" s="446"/>
      <c r="CHJ31" s="446"/>
      <c r="CHK31" s="446"/>
      <c r="CHL31" s="446"/>
      <c r="CHM31" s="446"/>
      <c r="CHN31" s="446"/>
      <c r="CHO31" s="446"/>
      <c r="CHP31" s="446"/>
      <c r="CHQ31" s="446"/>
      <c r="CHR31" s="446"/>
      <c r="CHS31" s="446"/>
      <c r="CHT31" s="446"/>
      <c r="CHU31" s="446"/>
      <c r="CHV31" s="446"/>
      <c r="CHW31" s="446"/>
      <c r="CHX31" s="446"/>
      <c r="CHY31" s="446"/>
      <c r="CHZ31" s="446"/>
      <c r="CIA31" s="446"/>
      <c r="CIB31" s="446"/>
      <c r="CIC31" s="446"/>
      <c r="CID31" s="446"/>
      <c r="CIE31" s="446"/>
      <c r="CIF31" s="446"/>
      <c r="CIG31" s="446"/>
      <c r="CIH31" s="446"/>
      <c r="CII31" s="446"/>
      <c r="CIJ31" s="446"/>
      <c r="CIK31" s="446"/>
      <c r="CIL31" s="446"/>
      <c r="CIM31" s="446"/>
      <c r="CIN31" s="446"/>
      <c r="CIO31" s="446"/>
      <c r="CIP31" s="446"/>
      <c r="CIQ31" s="446"/>
      <c r="CIR31" s="446"/>
      <c r="CIS31" s="446"/>
      <c r="CIT31" s="446"/>
      <c r="CIU31" s="446"/>
      <c r="CIV31" s="446"/>
      <c r="CIW31" s="446"/>
      <c r="CIX31" s="446"/>
      <c r="CIY31" s="446"/>
      <c r="CIZ31" s="446"/>
      <c r="CJA31" s="446"/>
      <c r="CJB31" s="446"/>
      <c r="CJC31" s="446"/>
      <c r="CJD31" s="446"/>
      <c r="CJE31" s="446"/>
      <c r="CJF31" s="446"/>
      <c r="CJG31" s="446"/>
      <c r="CJH31" s="446"/>
      <c r="CJI31" s="446"/>
      <c r="CJJ31" s="446"/>
      <c r="CJK31" s="446"/>
      <c r="CJL31" s="446"/>
      <c r="CJM31" s="446"/>
      <c r="CJN31" s="446"/>
      <c r="CJO31" s="446"/>
      <c r="CJP31" s="446"/>
      <c r="CJQ31" s="446"/>
      <c r="CJR31" s="446"/>
      <c r="CJS31" s="446"/>
      <c r="CJT31" s="446"/>
      <c r="CJU31" s="446"/>
      <c r="CJV31" s="446"/>
      <c r="CJW31" s="446"/>
      <c r="CJX31" s="446"/>
      <c r="CJY31" s="446"/>
      <c r="CJZ31" s="446"/>
      <c r="CKA31" s="446"/>
      <c r="CKB31" s="446"/>
      <c r="CKC31" s="446"/>
      <c r="CKD31" s="446"/>
      <c r="CKE31" s="446"/>
      <c r="CKF31" s="446"/>
      <c r="CKG31" s="446"/>
      <c r="CKH31" s="446"/>
      <c r="CKI31" s="446"/>
      <c r="CKJ31" s="446"/>
      <c r="CKK31" s="446"/>
      <c r="CKL31" s="446"/>
      <c r="CKM31" s="446"/>
      <c r="CKN31" s="446"/>
      <c r="CKO31" s="446"/>
      <c r="CKP31" s="446"/>
      <c r="CKQ31" s="446"/>
      <c r="CKR31" s="446"/>
      <c r="CKS31" s="446"/>
      <c r="CKT31" s="446"/>
      <c r="CKU31" s="446"/>
      <c r="CKV31" s="446"/>
      <c r="CKW31" s="446"/>
      <c r="CKX31" s="446"/>
      <c r="CKY31" s="446"/>
      <c r="CKZ31" s="446"/>
      <c r="CLA31" s="446"/>
      <c r="CLB31" s="446"/>
      <c r="CLC31" s="446"/>
      <c r="CLD31" s="446"/>
      <c r="CLE31" s="446"/>
      <c r="CLF31" s="446"/>
      <c r="CLG31" s="446"/>
      <c r="CLH31" s="446"/>
      <c r="CLI31" s="446"/>
      <c r="CLJ31" s="446"/>
      <c r="CLK31" s="446"/>
      <c r="CLL31" s="446"/>
      <c r="CLM31" s="446"/>
      <c r="CLN31" s="446"/>
      <c r="CLO31" s="446"/>
      <c r="CLP31" s="446"/>
      <c r="CLQ31" s="446"/>
      <c r="CLR31" s="446"/>
      <c r="CLS31" s="446"/>
      <c r="CLT31" s="446"/>
      <c r="CLU31" s="446"/>
      <c r="CLV31" s="446"/>
      <c r="CLW31" s="446"/>
      <c r="CLX31" s="446"/>
      <c r="CLY31" s="446"/>
      <c r="CLZ31" s="446"/>
      <c r="CMA31" s="446"/>
      <c r="CMB31" s="446"/>
      <c r="CMC31" s="446"/>
      <c r="CMD31" s="446"/>
      <c r="CME31" s="446"/>
      <c r="CMF31" s="446"/>
      <c r="CMG31" s="446"/>
      <c r="CMH31" s="446"/>
      <c r="CMI31" s="446"/>
      <c r="CMJ31" s="446"/>
      <c r="CMK31" s="446"/>
      <c r="CML31" s="446"/>
      <c r="CMM31" s="446"/>
      <c r="CMN31" s="446"/>
      <c r="CMO31" s="446"/>
      <c r="CMP31" s="446"/>
      <c r="CMQ31" s="446"/>
      <c r="CMR31" s="446"/>
      <c r="CMS31" s="446"/>
      <c r="CMT31" s="446"/>
      <c r="CMU31" s="446"/>
      <c r="CMV31" s="446"/>
      <c r="CMW31" s="446"/>
      <c r="CMX31" s="446"/>
      <c r="CMY31" s="446"/>
      <c r="CMZ31" s="446"/>
      <c r="CNA31" s="446"/>
      <c r="CNB31" s="446"/>
      <c r="CNC31" s="446"/>
      <c r="CND31" s="446"/>
      <c r="CNE31" s="446"/>
      <c r="CNF31" s="446"/>
      <c r="CNG31" s="446"/>
      <c r="CNH31" s="446"/>
      <c r="CNI31" s="446"/>
      <c r="CNJ31" s="446"/>
      <c r="CNK31" s="446"/>
      <c r="CNL31" s="446"/>
      <c r="CNM31" s="446"/>
      <c r="CNN31" s="446"/>
      <c r="CNO31" s="446"/>
      <c r="CNP31" s="446"/>
      <c r="CNQ31" s="446"/>
      <c r="CNR31" s="446"/>
      <c r="CNS31" s="446"/>
      <c r="CNT31" s="446"/>
      <c r="CNU31" s="446"/>
      <c r="CNV31" s="446"/>
      <c r="CNW31" s="446"/>
      <c r="CNX31" s="446"/>
      <c r="CNY31" s="446"/>
      <c r="CNZ31" s="446"/>
      <c r="COA31" s="446"/>
      <c r="COB31" s="446"/>
      <c r="COC31" s="446"/>
      <c r="COD31" s="446"/>
      <c r="COE31" s="446"/>
      <c r="COF31" s="446"/>
      <c r="COG31" s="446"/>
      <c r="COH31" s="446"/>
      <c r="COI31" s="446"/>
      <c r="COJ31" s="446"/>
      <c r="COK31" s="446"/>
      <c r="COL31" s="446"/>
      <c r="COM31" s="446"/>
      <c r="CON31" s="446"/>
      <c r="COO31" s="446"/>
      <c r="COP31" s="446"/>
      <c r="COQ31" s="446"/>
      <c r="COR31" s="446"/>
      <c r="COS31" s="446"/>
      <c r="COT31" s="446"/>
      <c r="COU31" s="446"/>
      <c r="COV31" s="446"/>
      <c r="COW31" s="446"/>
      <c r="COX31" s="446"/>
      <c r="COY31" s="446"/>
      <c r="COZ31" s="446"/>
      <c r="CPA31" s="446"/>
      <c r="CPB31" s="446"/>
      <c r="CPC31" s="446"/>
      <c r="CPD31" s="446"/>
      <c r="CPE31" s="446"/>
      <c r="CPF31" s="446"/>
      <c r="CPG31" s="446"/>
      <c r="CPH31" s="446"/>
      <c r="CPI31" s="446"/>
      <c r="CPJ31" s="446"/>
      <c r="CPK31" s="446"/>
      <c r="CPL31" s="446"/>
      <c r="CPM31" s="446"/>
      <c r="CPN31" s="446"/>
      <c r="CPO31" s="446"/>
      <c r="CPP31" s="446"/>
      <c r="CPQ31" s="446"/>
      <c r="CPR31" s="446"/>
      <c r="CPS31" s="446"/>
      <c r="CPT31" s="446"/>
      <c r="CPU31" s="446"/>
      <c r="CPV31" s="446"/>
      <c r="CPW31" s="446"/>
      <c r="CPX31" s="446"/>
      <c r="CPY31" s="446"/>
      <c r="CPZ31" s="446"/>
      <c r="CQA31" s="446"/>
      <c r="CQB31" s="446"/>
      <c r="CQC31" s="446"/>
      <c r="CQD31" s="446"/>
      <c r="CQE31" s="446"/>
      <c r="CQF31" s="446"/>
      <c r="CQG31" s="446"/>
      <c r="CQH31" s="446"/>
      <c r="CQI31" s="446"/>
      <c r="CQJ31" s="446"/>
      <c r="CQK31" s="446"/>
      <c r="CQL31" s="446"/>
      <c r="CQM31" s="446"/>
      <c r="CQN31" s="446"/>
      <c r="CQO31" s="446"/>
      <c r="CQP31" s="446"/>
      <c r="CQQ31" s="446"/>
      <c r="CQR31" s="446"/>
      <c r="CQS31" s="446"/>
      <c r="CQT31" s="446"/>
      <c r="CQU31" s="446"/>
      <c r="CQV31" s="446"/>
      <c r="CQW31" s="446"/>
      <c r="CQX31" s="446"/>
      <c r="CQY31" s="446"/>
      <c r="CQZ31" s="446"/>
      <c r="CRA31" s="446"/>
      <c r="CRB31" s="446"/>
      <c r="CRC31" s="446"/>
      <c r="CRD31" s="446"/>
      <c r="CRE31" s="446"/>
      <c r="CRF31" s="446"/>
      <c r="CRG31" s="446"/>
      <c r="CRH31" s="446"/>
      <c r="CRI31" s="446"/>
      <c r="CRJ31" s="446"/>
      <c r="CRK31" s="446"/>
      <c r="CRL31" s="446"/>
      <c r="CRM31" s="446"/>
      <c r="CRN31" s="446"/>
      <c r="CRO31" s="446"/>
      <c r="CRP31" s="446"/>
      <c r="CRQ31" s="446"/>
      <c r="CRR31" s="446"/>
      <c r="CRS31" s="446"/>
      <c r="CRT31" s="446"/>
      <c r="CRU31" s="446"/>
      <c r="CRV31" s="446"/>
      <c r="CRW31" s="446"/>
      <c r="CRX31" s="446"/>
      <c r="CRY31" s="446"/>
      <c r="CRZ31" s="446"/>
      <c r="CSA31" s="446"/>
      <c r="CSB31" s="446"/>
      <c r="CSC31" s="446"/>
      <c r="CSD31" s="446"/>
      <c r="CSE31" s="446"/>
      <c r="CSF31" s="446"/>
      <c r="CSG31" s="446"/>
      <c r="CSH31" s="446"/>
      <c r="CSI31" s="446"/>
      <c r="CSJ31" s="446"/>
      <c r="CSK31" s="446"/>
      <c r="CSL31" s="446"/>
      <c r="CSM31" s="446"/>
      <c r="CSN31" s="446"/>
      <c r="CSO31" s="446"/>
      <c r="CSP31" s="446"/>
      <c r="CSQ31" s="446"/>
      <c r="CSR31" s="446"/>
      <c r="CSS31" s="446"/>
      <c r="CST31" s="446"/>
      <c r="CSU31" s="446"/>
      <c r="CSV31" s="446"/>
      <c r="CSW31" s="446"/>
      <c r="CSX31" s="446"/>
      <c r="CSY31" s="446"/>
      <c r="CSZ31" s="446"/>
      <c r="CTA31" s="446"/>
      <c r="CTB31" s="446"/>
      <c r="CTC31" s="446"/>
      <c r="CTD31" s="446"/>
      <c r="CTE31" s="446"/>
      <c r="CTF31" s="446"/>
      <c r="CTG31" s="446"/>
      <c r="CTH31" s="446"/>
      <c r="CTI31" s="446"/>
      <c r="CTJ31" s="446"/>
      <c r="CTK31" s="446"/>
      <c r="CTL31" s="446"/>
      <c r="CTM31" s="446"/>
      <c r="CTN31" s="446"/>
      <c r="CTO31" s="446"/>
      <c r="CTP31" s="446"/>
      <c r="CTQ31" s="446"/>
      <c r="CTR31" s="446"/>
      <c r="CTS31" s="446"/>
      <c r="CTT31" s="446"/>
      <c r="CTU31" s="446"/>
      <c r="CTV31" s="446"/>
      <c r="CTW31" s="446"/>
      <c r="CTX31" s="446"/>
      <c r="CTY31" s="446"/>
      <c r="CTZ31" s="446"/>
      <c r="CUA31" s="446"/>
      <c r="CUB31" s="446"/>
      <c r="CUC31" s="446"/>
      <c r="CUD31" s="446"/>
      <c r="CUE31" s="446"/>
      <c r="CUF31" s="446"/>
      <c r="CUG31" s="446"/>
      <c r="CUH31" s="446"/>
      <c r="CUI31" s="446"/>
      <c r="CUJ31" s="446"/>
      <c r="CUK31" s="446"/>
      <c r="CUL31" s="446"/>
      <c r="CUM31" s="446"/>
      <c r="CUN31" s="446"/>
      <c r="CUO31" s="446"/>
      <c r="CUP31" s="446"/>
      <c r="CUQ31" s="446"/>
      <c r="CUR31" s="446"/>
      <c r="CUS31" s="446"/>
      <c r="CUT31" s="446"/>
      <c r="CUU31" s="446"/>
      <c r="CUV31" s="446"/>
      <c r="CUW31" s="446"/>
      <c r="CUX31" s="446"/>
      <c r="CUY31" s="446"/>
      <c r="CUZ31" s="446"/>
      <c r="CVA31" s="446"/>
      <c r="CVB31" s="446"/>
      <c r="CVC31" s="446"/>
      <c r="CVD31" s="446"/>
      <c r="CVE31" s="446"/>
      <c r="CVF31" s="446"/>
      <c r="CVG31" s="446"/>
      <c r="CVH31" s="446"/>
      <c r="CVI31" s="446"/>
      <c r="CVJ31" s="446"/>
      <c r="CVK31" s="446"/>
      <c r="CVL31" s="446"/>
      <c r="CVM31" s="446"/>
      <c r="CVN31" s="446"/>
      <c r="CVO31" s="446"/>
      <c r="CVP31" s="446"/>
      <c r="CVQ31" s="446"/>
      <c r="CVR31" s="446"/>
      <c r="CVS31" s="446"/>
      <c r="CVT31" s="446"/>
      <c r="CVU31" s="446"/>
      <c r="CVV31" s="446"/>
      <c r="CVW31" s="446"/>
      <c r="CVX31" s="446"/>
      <c r="CVY31" s="446"/>
      <c r="CVZ31" s="446"/>
      <c r="CWA31" s="446"/>
      <c r="CWB31" s="446"/>
      <c r="CWC31" s="446"/>
      <c r="CWD31" s="446"/>
      <c r="CWE31" s="446"/>
      <c r="CWF31" s="446"/>
      <c r="CWG31" s="446"/>
      <c r="CWH31" s="446"/>
      <c r="CWI31" s="446"/>
      <c r="CWJ31" s="446"/>
      <c r="CWK31" s="446"/>
      <c r="CWL31" s="446"/>
      <c r="CWM31" s="446"/>
      <c r="CWN31" s="446"/>
      <c r="CWO31" s="446"/>
      <c r="CWP31" s="446"/>
      <c r="CWQ31" s="446"/>
      <c r="CWR31" s="446"/>
      <c r="CWS31" s="446"/>
      <c r="CWT31" s="446"/>
      <c r="CWU31" s="446"/>
      <c r="CWV31" s="446"/>
      <c r="CWW31" s="446"/>
      <c r="CWX31" s="446"/>
      <c r="CWY31" s="446"/>
      <c r="CWZ31" s="446"/>
      <c r="CXA31" s="446"/>
      <c r="CXB31" s="446"/>
      <c r="CXC31" s="446"/>
      <c r="CXD31" s="446"/>
      <c r="CXE31" s="446"/>
      <c r="CXF31" s="446"/>
      <c r="CXG31" s="446"/>
      <c r="CXH31" s="446"/>
      <c r="CXI31" s="446"/>
      <c r="CXJ31" s="446"/>
      <c r="CXK31" s="446"/>
      <c r="CXL31" s="446"/>
      <c r="CXM31" s="446"/>
      <c r="CXN31" s="446"/>
      <c r="CXO31" s="446"/>
      <c r="CXP31" s="446"/>
      <c r="CXQ31" s="446"/>
      <c r="CXR31" s="446"/>
      <c r="CXS31" s="446"/>
      <c r="CXT31" s="446"/>
      <c r="CXU31" s="446"/>
      <c r="CXV31" s="446"/>
      <c r="CXW31" s="446"/>
      <c r="CXX31" s="446"/>
      <c r="CXY31" s="446"/>
      <c r="CXZ31" s="446"/>
      <c r="CYA31" s="446"/>
      <c r="CYB31" s="446"/>
      <c r="CYC31" s="446"/>
      <c r="CYD31" s="446"/>
      <c r="CYE31" s="446"/>
      <c r="CYF31" s="446"/>
      <c r="CYG31" s="446"/>
      <c r="CYH31" s="446"/>
      <c r="CYI31" s="446"/>
      <c r="CYJ31" s="446"/>
      <c r="CYK31" s="446"/>
      <c r="CYL31" s="446"/>
      <c r="CYM31" s="446"/>
      <c r="CYN31" s="446"/>
      <c r="CYO31" s="446"/>
      <c r="CYP31" s="446"/>
      <c r="CYQ31" s="446"/>
      <c r="CYR31" s="446"/>
      <c r="CYS31" s="446"/>
      <c r="CYT31" s="446"/>
      <c r="CYU31" s="446"/>
      <c r="CYV31" s="446"/>
      <c r="CYW31" s="446"/>
      <c r="CYX31" s="446"/>
      <c r="CYY31" s="446"/>
      <c r="CYZ31" s="446"/>
      <c r="CZA31" s="446"/>
      <c r="CZB31" s="446"/>
      <c r="CZC31" s="446"/>
      <c r="CZD31" s="446"/>
      <c r="CZE31" s="446"/>
      <c r="CZF31" s="446"/>
      <c r="CZG31" s="446"/>
      <c r="CZH31" s="446"/>
      <c r="CZI31" s="446"/>
      <c r="CZJ31" s="446"/>
      <c r="CZK31" s="446"/>
      <c r="CZL31" s="446"/>
      <c r="CZM31" s="446"/>
      <c r="CZN31" s="446"/>
      <c r="CZO31" s="446"/>
      <c r="CZP31" s="446"/>
      <c r="CZQ31" s="446"/>
      <c r="CZR31" s="446"/>
      <c r="CZS31" s="446"/>
      <c r="CZT31" s="446"/>
      <c r="CZU31" s="446"/>
      <c r="CZV31" s="446"/>
      <c r="CZW31" s="446"/>
      <c r="CZX31" s="446"/>
      <c r="CZY31" s="446"/>
      <c r="CZZ31" s="446"/>
      <c r="DAA31" s="446"/>
      <c r="DAB31" s="446"/>
      <c r="DAC31" s="446"/>
      <c r="DAD31" s="446"/>
      <c r="DAE31" s="446"/>
      <c r="DAF31" s="446"/>
      <c r="DAG31" s="446"/>
      <c r="DAH31" s="446"/>
      <c r="DAI31" s="446"/>
      <c r="DAJ31" s="446"/>
      <c r="DAK31" s="446"/>
      <c r="DAL31" s="446"/>
      <c r="DAM31" s="446"/>
      <c r="DAN31" s="446"/>
      <c r="DAO31" s="446"/>
      <c r="DAP31" s="446"/>
      <c r="DAQ31" s="446"/>
      <c r="DAR31" s="446"/>
      <c r="DAS31" s="446"/>
      <c r="DAT31" s="446"/>
      <c r="DAU31" s="446"/>
      <c r="DAV31" s="446"/>
      <c r="DAW31" s="446"/>
      <c r="DAX31" s="446"/>
      <c r="DAY31" s="446"/>
      <c r="DAZ31" s="446"/>
      <c r="DBA31" s="446"/>
      <c r="DBB31" s="446"/>
      <c r="DBC31" s="446"/>
      <c r="DBD31" s="446"/>
      <c r="DBE31" s="446"/>
      <c r="DBF31" s="446"/>
      <c r="DBG31" s="446"/>
      <c r="DBH31" s="446"/>
      <c r="DBI31" s="446"/>
      <c r="DBJ31" s="446"/>
      <c r="DBK31" s="446"/>
      <c r="DBL31" s="446"/>
      <c r="DBM31" s="446"/>
      <c r="DBN31" s="446"/>
      <c r="DBO31" s="446"/>
      <c r="DBP31" s="446"/>
      <c r="DBQ31" s="446"/>
      <c r="DBR31" s="446"/>
      <c r="DBS31" s="446"/>
      <c r="DBT31" s="446"/>
      <c r="DBU31" s="446"/>
      <c r="DBV31" s="446"/>
      <c r="DBW31" s="446"/>
      <c r="DBX31" s="446"/>
      <c r="DBY31" s="446"/>
      <c r="DBZ31" s="446"/>
      <c r="DCA31" s="446"/>
      <c r="DCB31" s="446"/>
      <c r="DCC31" s="446"/>
      <c r="DCD31" s="446"/>
      <c r="DCE31" s="446"/>
      <c r="DCF31" s="446"/>
      <c r="DCG31" s="446"/>
      <c r="DCH31" s="446"/>
      <c r="DCI31" s="446"/>
      <c r="DCJ31" s="446"/>
      <c r="DCK31" s="446"/>
      <c r="DCL31" s="446"/>
      <c r="DCM31" s="446"/>
      <c r="DCN31" s="446"/>
      <c r="DCO31" s="446"/>
      <c r="DCP31" s="446"/>
      <c r="DCQ31" s="446"/>
      <c r="DCR31" s="446"/>
      <c r="DCS31" s="446"/>
      <c r="DCT31" s="446"/>
      <c r="DCU31" s="446"/>
      <c r="DCV31" s="446"/>
      <c r="DCW31" s="446"/>
      <c r="DCX31" s="446"/>
      <c r="DCY31" s="446"/>
      <c r="DCZ31" s="446"/>
      <c r="DDA31" s="446"/>
      <c r="DDB31" s="446"/>
      <c r="DDC31" s="446"/>
      <c r="DDD31" s="446"/>
      <c r="DDE31" s="446"/>
      <c r="DDF31" s="446"/>
      <c r="DDG31" s="446"/>
      <c r="DDH31" s="446"/>
      <c r="DDI31" s="446"/>
      <c r="DDJ31" s="446"/>
      <c r="DDK31" s="446"/>
      <c r="DDL31" s="446"/>
      <c r="DDM31" s="446"/>
      <c r="DDN31" s="446"/>
      <c r="DDO31" s="446"/>
      <c r="DDP31" s="446"/>
      <c r="DDQ31" s="446"/>
      <c r="DDR31" s="446"/>
      <c r="DDS31" s="446"/>
      <c r="DDT31" s="446"/>
      <c r="DDU31" s="446"/>
      <c r="DDV31" s="446"/>
      <c r="DDW31" s="446"/>
      <c r="DDX31" s="446"/>
      <c r="DDY31" s="446"/>
      <c r="DDZ31" s="446"/>
      <c r="DEA31" s="446"/>
      <c r="DEB31" s="446"/>
      <c r="DEC31" s="446"/>
      <c r="DED31" s="446"/>
      <c r="DEE31" s="446"/>
      <c r="DEF31" s="446"/>
      <c r="DEG31" s="446"/>
      <c r="DEH31" s="446"/>
      <c r="DEI31" s="446"/>
      <c r="DEJ31" s="446"/>
      <c r="DEK31" s="446"/>
      <c r="DEL31" s="446"/>
      <c r="DEM31" s="446"/>
      <c r="DEN31" s="446"/>
      <c r="DEO31" s="446"/>
      <c r="DEP31" s="446"/>
      <c r="DEQ31" s="446"/>
      <c r="DER31" s="446"/>
      <c r="DES31" s="446"/>
      <c r="DET31" s="446"/>
      <c r="DEU31" s="446"/>
      <c r="DEV31" s="446"/>
      <c r="DEW31" s="446"/>
      <c r="DEX31" s="446"/>
      <c r="DEY31" s="446"/>
      <c r="DEZ31" s="446"/>
      <c r="DFA31" s="446"/>
      <c r="DFB31" s="446"/>
      <c r="DFC31" s="446"/>
      <c r="DFD31" s="446"/>
      <c r="DFE31" s="446"/>
      <c r="DFF31" s="446"/>
      <c r="DFG31" s="446"/>
      <c r="DFH31" s="446"/>
      <c r="DFI31" s="446"/>
      <c r="DFJ31" s="446"/>
      <c r="DFK31" s="446"/>
      <c r="DFL31" s="446"/>
      <c r="DFM31" s="446"/>
      <c r="DFN31" s="446"/>
      <c r="DFO31" s="446"/>
      <c r="DFP31" s="446"/>
      <c r="DFQ31" s="446"/>
      <c r="DFR31" s="446"/>
      <c r="DFS31" s="446"/>
      <c r="DFT31" s="446"/>
      <c r="DFU31" s="446"/>
      <c r="DFV31" s="446"/>
      <c r="DFW31" s="446"/>
      <c r="DFX31" s="446"/>
      <c r="DFY31" s="446"/>
      <c r="DFZ31" s="446"/>
      <c r="DGA31" s="446"/>
      <c r="DGB31" s="446"/>
      <c r="DGC31" s="446"/>
      <c r="DGD31" s="446"/>
      <c r="DGE31" s="446"/>
      <c r="DGF31" s="446"/>
      <c r="DGG31" s="446"/>
      <c r="DGH31" s="446"/>
      <c r="DGI31" s="446"/>
      <c r="DGJ31" s="446"/>
      <c r="DGK31" s="446"/>
      <c r="DGL31" s="446"/>
      <c r="DGM31" s="446"/>
      <c r="DGN31" s="446"/>
      <c r="DGO31" s="446"/>
      <c r="DGP31" s="446"/>
      <c r="DGQ31" s="446"/>
      <c r="DGR31" s="446"/>
      <c r="DGS31" s="446"/>
      <c r="DGT31" s="446"/>
      <c r="DGU31" s="446"/>
      <c r="DGV31" s="446"/>
      <c r="DGW31" s="446"/>
      <c r="DGX31" s="446"/>
      <c r="DGY31" s="446"/>
      <c r="DGZ31" s="446"/>
      <c r="DHA31" s="446"/>
      <c r="DHB31" s="446"/>
      <c r="DHC31" s="446"/>
      <c r="DHD31" s="446"/>
      <c r="DHE31" s="446"/>
      <c r="DHF31" s="446"/>
      <c r="DHG31" s="446"/>
      <c r="DHH31" s="446"/>
      <c r="DHI31" s="446"/>
      <c r="DHJ31" s="446"/>
      <c r="DHK31" s="446"/>
      <c r="DHL31" s="446"/>
      <c r="DHM31" s="446"/>
      <c r="DHN31" s="446"/>
      <c r="DHO31" s="446"/>
      <c r="DHP31" s="446"/>
      <c r="DHQ31" s="446"/>
      <c r="DHR31" s="446"/>
      <c r="DHS31" s="446"/>
      <c r="DHT31" s="446"/>
      <c r="DHU31" s="446"/>
      <c r="DHV31" s="446"/>
      <c r="DHW31" s="446"/>
      <c r="DHX31" s="446"/>
      <c r="DHY31" s="446"/>
      <c r="DHZ31" s="446"/>
      <c r="DIA31" s="446"/>
      <c r="DIB31" s="446"/>
      <c r="DIC31" s="446"/>
      <c r="DID31" s="446"/>
      <c r="DIE31" s="446"/>
      <c r="DIF31" s="446"/>
      <c r="DIG31" s="446"/>
      <c r="DIH31" s="446"/>
      <c r="DII31" s="446"/>
      <c r="DIJ31" s="446"/>
      <c r="DIK31" s="446"/>
      <c r="DIL31" s="446"/>
      <c r="DIM31" s="446"/>
      <c r="DIN31" s="446"/>
      <c r="DIO31" s="446"/>
      <c r="DIP31" s="446"/>
      <c r="DIQ31" s="446"/>
      <c r="DIR31" s="446"/>
      <c r="DIS31" s="446"/>
      <c r="DIT31" s="446"/>
      <c r="DIU31" s="446"/>
      <c r="DIV31" s="446"/>
      <c r="DIW31" s="446"/>
      <c r="DIX31" s="446"/>
      <c r="DIY31" s="446"/>
      <c r="DIZ31" s="446"/>
      <c r="DJA31" s="446"/>
      <c r="DJB31" s="446"/>
      <c r="DJC31" s="446"/>
      <c r="DJD31" s="446"/>
      <c r="DJE31" s="446"/>
      <c r="DJF31" s="446"/>
      <c r="DJG31" s="446"/>
      <c r="DJH31" s="446"/>
      <c r="DJI31" s="446"/>
      <c r="DJJ31" s="446"/>
      <c r="DJK31" s="446"/>
      <c r="DJL31" s="446"/>
      <c r="DJM31" s="446"/>
      <c r="DJN31" s="446"/>
      <c r="DJO31" s="446"/>
      <c r="DJP31" s="446"/>
      <c r="DJQ31" s="446"/>
      <c r="DJR31" s="446"/>
      <c r="DJS31" s="446"/>
      <c r="DJT31" s="446"/>
      <c r="DJU31" s="446"/>
      <c r="DJV31" s="446"/>
      <c r="DJW31" s="446"/>
      <c r="DJX31" s="446"/>
      <c r="DJY31" s="446"/>
      <c r="DJZ31" s="446"/>
      <c r="DKA31" s="446"/>
      <c r="DKB31" s="446"/>
      <c r="DKC31" s="446"/>
      <c r="DKD31" s="446"/>
      <c r="DKE31" s="446"/>
      <c r="DKF31" s="446"/>
      <c r="DKG31" s="446"/>
      <c r="DKH31" s="446"/>
      <c r="DKI31" s="446"/>
      <c r="DKJ31" s="446"/>
      <c r="DKK31" s="446"/>
      <c r="DKL31" s="446"/>
      <c r="DKM31" s="446"/>
      <c r="DKN31" s="446"/>
      <c r="DKO31" s="446"/>
      <c r="DKP31" s="446"/>
      <c r="DKQ31" s="446"/>
      <c r="DKR31" s="446"/>
      <c r="DKS31" s="446"/>
      <c r="DKT31" s="446"/>
      <c r="DKU31" s="446"/>
      <c r="DKV31" s="446"/>
      <c r="DKW31" s="446"/>
      <c r="DKX31" s="446"/>
      <c r="DKY31" s="446"/>
      <c r="DKZ31" s="446"/>
      <c r="DLA31" s="446"/>
      <c r="DLB31" s="446"/>
      <c r="DLC31" s="446"/>
      <c r="DLD31" s="446"/>
      <c r="DLE31" s="446"/>
      <c r="DLF31" s="446"/>
      <c r="DLG31" s="446"/>
      <c r="DLH31" s="446"/>
      <c r="DLI31" s="446"/>
      <c r="DLJ31" s="446"/>
      <c r="DLK31" s="446"/>
      <c r="DLL31" s="446"/>
      <c r="DLM31" s="446"/>
      <c r="DLN31" s="446"/>
      <c r="DLO31" s="446"/>
      <c r="DLP31" s="446"/>
      <c r="DLQ31" s="446"/>
      <c r="DLR31" s="446"/>
      <c r="DLS31" s="446"/>
      <c r="DLT31" s="446"/>
      <c r="DLU31" s="446"/>
      <c r="DLV31" s="446"/>
      <c r="DLW31" s="446"/>
      <c r="DLX31" s="446"/>
      <c r="DLY31" s="446"/>
      <c r="DLZ31" s="446"/>
      <c r="DMA31" s="446"/>
      <c r="DMB31" s="446"/>
      <c r="DMC31" s="446"/>
      <c r="DMD31" s="446"/>
      <c r="DME31" s="446"/>
      <c r="DMF31" s="446"/>
      <c r="DMG31" s="446"/>
      <c r="DMH31" s="446"/>
      <c r="DMI31" s="446"/>
      <c r="DMJ31" s="446"/>
      <c r="DMK31" s="446"/>
      <c r="DML31" s="446"/>
      <c r="DMM31" s="446"/>
      <c r="DMN31" s="446"/>
      <c r="DMO31" s="446"/>
      <c r="DMP31" s="446"/>
      <c r="DMQ31" s="446"/>
      <c r="DMR31" s="446"/>
      <c r="DMS31" s="446"/>
      <c r="DMT31" s="446"/>
      <c r="DMU31" s="446"/>
      <c r="DMV31" s="446"/>
      <c r="DMW31" s="446"/>
      <c r="DMX31" s="446"/>
      <c r="DMY31" s="446"/>
      <c r="DMZ31" s="446"/>
      <c r="DNA31" s="446"/>
      <c r="DNB31" s="446"/>
      <c r="DNC31" s="446"/>
      <c r="DND31" s="446"/>
      <c r="DNE31" s="446"/>
      <c r="DNF31" s="446"/>
      <c r="DNG31" s="446"/>
      <c r="DNH31" s="446"/>
      <c r="DNI31" s="446"/>
      <c r="DNJ31" s="446"/>
      <c r="DNK31" s="446"/>
      <c r="DNL31" s="446"/>
      <c r="DNM31" s="446"/>
      <c r="DNN31" s="446"/>
      <c r="DNO31" s="446"/>
      <c r="DNP31" s="446"/>
      <c r="DNQ31" s="446"/>
      <c r="DNR31" s="446"/>
      <c r="DNS31" s="446"/>
      <c r="DNT31" s="446"/>
      <c r="DNU31" s="446"/>
      <c r="DNV31" s="446"/>
      <c r="DNW31" s="446"/>
      <c r="DNX31" s="446"/>
      <c r="DNY31" s="446"/>
      <c r="DNZ31" s="446"/>
      <c r="DOA31" s="446"/>
      <c r="DOB31" s="446"/>
      <c r="DOC31" s="446"/>
      <c r="DOD31" s="446"/>
      <c r="DOE31" s="446"/>
      <c r="DOF31" s="446"/>
      <c r="DOG31" s="446"/>
      <c r="DOH31" s="446"/>
      <c r="DOI31" s="446"/>
      <c r="DOJ31" s="446"/>
      <c r="DOK31" s="446"/>
      <c r="DOL31" s="446"/>
      <c r="DOM31" s="446"/>
      <c r="DON31" s="446"/>
      <c r="DOO31" s="446"/>
      <c r="DOP31" s="446"/>
      <c r="DOQ31" s="446"/>
      <c r="DOR31" s="446"/>
      <c r="DOS31" s="446"/>
      <c r="DOT31" s="446"/>
      <c r="DOU31" s="446"/>
      <c r="DOV31" s="446"/>
      <c r="DOW31" s="446"/>
      <c r="DOX31" s="446"/>
      <c r="DOY31" s="446"/>
      <c r="DOZ31" s="446"/>
      <c r="DPA31" s="446"/>
      <c r="DPB31" s="446"/>
      <c r="DPC31" s="446"/>
      <c r="DPD31" s="446"/>
      <c r="DPE31" s="446"/>
      <c r="DPF31" s="446"/>
      <c r="DPG31" s="446"/>
      <c r="DPH31" s="446"/>
      <c r="DPI31" s="446"/>
      <c r="DPJ31" s="446"/>
      <c r="DPK31" s="446"/>
      <c r="DPL31" s="446"/>
      <c r="DPM31" s="446"/>
      <c r="DPN31" s="446"/>
      <c r="DPO31" s="446"/>
      <c r="DPP31" s="446"/>
      <c r="DPQ31" s="446"/>
      <c r="DPR31" s="446"/>
      <c r="DPS31" s="446"/>
      <c r="DPT31" s="446"/>
      <c r="DPU31" s="446"/>
      <c r="DPV31" s="446"/>
      <c r="DPW31" s="446"/>
      <c r="DPX31" s="446"/>
      <c r="DPY31" s="446"/>
      <c r="DPZ31" s="446"/>
      <c r="DQA31" s="446"/>
      <c r="DQB31" s="446"/>
      <c r="DQC31" s="446"/>
      <c r="DQD31" s="446"/>
      <c r="DQE31" s="446"/>
      <c r="DQF31" s="446"/>
      <c r="DQG31" s="446"/>
      <c r="DQH31" s="446"/>
      <c r="DQI31" s="446"/>
      <c r="DQJ31" s="446"/>
      <c r="DQK31" s="446"/>
      <c r="DQL31" s="446"/>
      <c r="DQM31" s="446"/>
      <c r="DQN31" s="446"/>
      <c r="DQO31" s="446"/>
      <c r="DQP31" s="446"/>
      <c r="DQQ31" s="446"/>
      <c r="DQR31" s="446"/>
      <c r="DQS31" s="446"/>
      <c r="DQT31" s="446"/>
      <c r="DQU31" s="446"/>
      <c r="DQV31" s="446"/>
      <c r="DQW31" s="446"/>
      <c r="DQX31" s="446"/>
      <c r="DQY31" s="446"/>
      <c r="DQZ31" s="446"/>
      <c r="DRA31" s="446"/>
      <c r="DRB31" s="446"/>
      <c r="DRC31" s="446"/>
      <c r="DRD31" s="446"/>
      <c r="DRE31" s="446"/>
      <c r="DRF31" s="446"/>
      <c r="DRG31" s="446"/>
      <c r="DRH31" s="446"/>
      <c r="DRI31" s="446"/>
      <c r="DRJ31" s="446"/>
      <c r="DRK31" s="446"/>
      <c r="DRL31" s="446"/>
      <c r="DRM31" s="446"/>
      <c r="DRN31" s="446"/>
      <c r="DRO31" s="446"/>
      <c r="DRP31" s="446"/>
      <c r="DRQ31" s="446"/>
      <c r="DRR31" s="446"/>
      <c r="DRS31" s="446"/>
      <c r="DRT31" s="446"/>
      <c r="DRU31" s="446"/>
      <c r="DRV31" s="446"/>
      <c r="DRW31" s="446"/>
      <c r="DRX31" s="446"/>
      <c r="DRY31" s="446"/>
      <c r="DRZ31" s="446"/>
      <c r="DSA31" s="446"/>
      <c r="DSB31" s="446"/>
      <c r="DSC31" s="446"/>
      <c r="DSD31" s="446"/>
      <c r="DSE31" s="446"/>
      <c r="DSF31" s="446"/>
      <c r="DSG31" s="446"/>
      <c r="DSH31" s="446"/>
      <c r="DSI31" s="446"/>
      <c r="DSJ31" s="446"/>
      <c r="DSK31" s="446"/>
      <c r="DSL31" s="446"/>
      <c r="DSM31" s="446"/>
      <c r="DSN31" s="446"/>
      <c r="DSO31" s="446"/>
      <c r="DSP31" s="446"/>
      <c r="DSQ31" s="446"/>
      <c r="DSR31" s="446"/>
      <c r="DSS31" s="446"/>
      <c r="DST31" s="446"/>
      <c r="DSU31" s="446"/>
      <c r="DSV31" s="446"/>
      <c r="DSW31" s="446"/>
      <c r="DSX31" s="446"/>
      <c r="DSY31" s="446"/>
      <c r="DSZ31" s="446"/>
      <c r="DTA31" s="446"/>
      <c r="DTB31" s="446"/>
      <c r="DTC31" s="446"/>
      <c r="DTD31" s="446"/>
      <c r="DTE31" s="446"/>
      <c r="DTF31" s="446"/>
      <c r="DTG31" s="446"/>
      <c r="DTH31" s="446"/>
      <c r="DTI31" s="446"/>
      <c r="DTJ31" s="446"/>
      <c r="DTK31" s="446"/>
      <c r="DTL31" s="446"/>
      <c r="DTM31" s="446"/>
      <c r="DTN31" s="446"/>
      <c r="DTO31" s="446"/>
      <c r="DTP31" s="446"/>
      <c r="DTQ31" s="446"/>
      <c r="DTR31" s="446"/>
      <c r="DTS31" s="446"/>
      <c r="DTT31" s="446"/>
      <c r="DTU31" s="446"/>
      <c r="DTV31" s="446"/>
      <c r="DTW31" s="446"/>
      <c r="DTX31" s="446"/>
      <c r="DTY31" s="446"/>
      <c r="DTZ31" s="446"/>
      <c r="DUA31" s="446"/>
      <c r="DUB31" s="446"/>
      <c r="DUC31" s="446"/>
      <c r="DUD31" s="446"/>
      <c r="DUE31" s="446"/>
      <c r="DUF31" s="446"/>
      <c r="DUG31" s="446"/>
      <c r="DUH31" s="446"/>
      <c r="DUI31" s="446"/>
      <c r="DUJ31" s="446"/>
      <c r="DUK31" s="446"/>
      <c r="DUL31" s="446"/>
      <c r="DUM31" s="446"/>
      <c r="DUN31" s="446"/>
      <c r="DUO31" s="446"/>
      <c r="DUP31" s="446"/>
      <c r="DUQ31" s="446"/>
      <c r="DUR31" s="446"/>
      <c r="DUS31" s="446"/>
      <c r="DUT31" s="446"/>
      <c r="DUU31" s="446"/>
      <c r="DUV31" s="446"/>
      <c r="DUW31" s="446"/>
      <c r="DUX31" s="446"/>
      <c r="DUY31" s="446"/>
      <c r="DUZ31" s="446"/>
      <c r="DVA31" s="446"/>
      <c r="DVB31" s="446"/>
      <c r="DVC31" s="446"/>
      <c r="DVD31" s="446"/>
      <c r="DVE31" s="446"/>
      <c r="DVF31" s="446"/>
      <c r="DVG31" s="446"/>
      <c r="DVH31" s="446"/>
      <c r="DVI31" s="446"/>
      <c r="DVJ31" s="446"/>
      <c r="DVK31" s="446"/>
      <c r="DVL31" s="446"/>
      <c r="DVM31" s="446"/>
      <c r="DVN31" s="446"/>
      <c r="DVO31" s="446"/>
      <c r="DVP31" s="446"/>
      <c r="DVQ31" s="446"/>
      <c r="DVR31" s="446"/>
      <c r="DVS31" s="446"/>
      <c r="DVT31" s="446"/>
      <c r="DVU31" s="446"/>
      <c r="DVV31" s="446"/>
      <c r="DVW31" s="446"/>
      <c r="DVX31" s="446"/>
      <c r="DVY31" s="446"/>
      <c r="DVZ31" s="446"/>
      <c r="DWA31" s="446"/>
      <c r="DWB31" s="446"/>
      <c r="DWC31" s="446"/>
      <c r="DWD31" s="446"/>
      <c r="DWE31" s="446"/>
      <c r="DWF31" s="446"/>
      <c r="DWG31" s="446"/>
      <c r="DWH31" s="446"/>
      <c r="DWI31" s="446"/>
      <c r="DWJ31" s="446"/>
      <c r="DWK31" s="446"/>
      <c r="DWL31" s="446"/>
      <c r="DWM31" s="446"/>
      <c r="DWN31" s="446"/>
      <c r="DWO31" s="446"/>
      <c r="DWP31" s="446"/>
      <c r="DWQ31" s="446"/>
      <c r="DWR31" s="446"/>
      <c r="DWS31" s="446"/>
      <c r="DWT31" s="446"/>
      <c r="DWU31" s="446"/>
      <c r="DWV31" s="446"/>
      <c r="DWW31" s="446"/>
      <c r="DWX31" s="446"/>
      <c r="DWY31" s="446"/>
      <c r="DWZ31" s="446"/>
      <c r="DXA31" s="446"/>
      <c r="DXB31" s="446"/>
      <c r="DXC31" s="446"/>
      <c r="DXD31" s="446"/>
      <c r="DXE31" s="446"/>
      <c r="DXF31" s="446"/>
      <c r="DXG31" s="446"/>
      <c r="DXH31" s="446"/>
      <c r="DXI31" s="446"/>
      <c r="DXJ31" s="446"/>
      <c r="DXK31" s="446"/>
      <c r="DXL31" s="446"/>
      <c r="DXM31" s="446"/>
      <c r="DXN31" s="446"/>
      <c r="DXO31" s="446"/>
      <c r="DXP31" s="446"/>
      <c r="DXQ31" s="446"/>
      <c r="DXR31" s="446"/>
      <c r="DXS31" s="446"/>
      <c r="DXT31" s="446"/>
      <c r="DXU31" s="446"/>
      <c r="DXV31" s="446"/>
      <c r="DXW31" s="446"/>
      <c r="DXX31" s="446"/>
      <c r="DXY31" s="446"/>
      <c r="DXZ31" s="446"/>
      <c r="DYA31" s="446"/>
      <c r="DYB31" s="446"/>
      <c r="DYC31" s="446"/>
      <c r="DYD31" s="446"/>
      <c r="DYE31" s="446"/>
      <c r="DYF31" s="446"/>
      <c r="DYG31" s="446"/>
      <c r="DYH31" s="446"/>
      <c r="DYI31" s="446"/>
      <c r="DYJ31" s="446"/>
      <c r="DYK31" s="446"/>
      <c r="DYL31" s="446"/>
      <c r="DYM31" s="446"/>
      <c r="DYN31" s="446"/>
      <c r="DYO31" s="446"/>
      <c r="DYP31" s="446"/>
      <c r="DYQ31" s="446"/>
      <c r="DYR31" s="446"/>
      <c r="DYS31" s="446"/>
      <c r="DYT31" s="446"/>
      <c r="DYU31" s="446"/>
      <c r="DYV31" s="446"/>
      <c r="DYW31" s="446"/>
      <c r="DYX31" s="446"/>
      <c r="DYY31" s="446"/>
      <c r="DYZ31" s="446"/>
      <c r="DZA31" s="446"/>
      <c r="DZB31" s="446"/>
      <c r="DZC31" s="446"/>
      <c r="DZD31" s="446"/>
      <c r="DZE31" s="446"/>
      <c r="DZF31" s="446"/>
      <c r="DZG31" s="446"/>
      <c r="DZH31" s="446"/>
      <c r="DZI31" s="446"/>
      <c r="DZJ31" s="446"/>
      <c r="DZK31" s="446"/>
      <c r="DZL31" s="446"/>
      <c r="DZM31" s="446"/>
      <c r="DZN31" s="446"/>
      <c r="DZO31" s="446"/>
      <c r="DZP31" s="446"/>
      <c r="DZQ31" s="446"/>
      <c r="DZR31" s="446"/>
      <c r="DZS31" s="446"/>
      <c r="DZT31" s="446"/>
      <c r="DZU31" s="446"/>
      <c r="DZV31" s="446"/>
      <c r="DZW31" s="446"/>
      <c r="DZX31" s="446"/>
      <c r="DZY31" s="446"/>
      <c r="DZZ31" s="446"/>
      <c r="EAA31" s="446"/>
      <c r="EAB31" s="446"/>
      <c r="EAC31" s="446"/>
      <c r="EAD31" s="446"/>
      <c r="EAE31" s="446"/>
      <c r="EAF31" s="446"/>
      <c r="EAG31" s="446"/>
      <c r="EAH31" s="446"/>
      <c r="EAI31" s="446"/>
      <c r="EAJ31" s="446"/>
      <c r="EAK31" s="446"/>
      <c r="EAL31" s="446"/>
      <c r="EAM31" s="446"/>
      <c r="EAN31" s="446"/>
      <c r="EAO31" s="446"/>
      <c r="EAP31" s="446"/>
      <c r="EAQ31" s="446"/>
      <c r="EAR31" s="446"/>
      <c r="EAS31" s="446"/>
      <c r="EAT31" s="446"/>
      <c r="EAU31" s="446"/>
      <c r="EAV31" s="446"/>
      <c r="EAW31" s="446"/>
      <c r="EAX31" s="446"/>
      <c r="EAY31" s="446"/>
      <c r="EAZ31" s="446"/>
      <c r="EBA31" s="446"/>
      <c r="EBB31" s="446"/>
      <c r="EBC31" s="446"/>
      <c r="EBD31" s="446"/>
      <c r="EBE31" s="446"/>
      <c r="EBF31" s="446"/>
      <c r="EBG31" s="446"/>
      <c r="EBH31" s="446"/>
      <c r="EBI31" s="446"/>
      <c r="EBJ31" s="446"/>
      <c r="EBK31" s="446"/>
      <c r="EBL31" s="446"/>
      <c r="EBM31" s="446"/>
      <c r="EBN31" s="446"/>
      <c r="EBO31" s="446"/>
      <c r="EBP31" s="446"/>
      <c r="EBQ31" s="446"/>
      <c r="EBR31" s="446"/>
      <c r="EBS31" s="446"/>
      <c r="EBT31" s="446"/>
      <c r="EBU31" s="446"/>
      <c r="EBV31" s="446"/>
      <c r="EBW31" s="446"/>
      <c r="EBX31" s="446"/>
      <c r="EBY31" s="446"/>
      <c r="EBZ31" s="446"/>
      <c r="ECA31" s="446"/>
      <c r="ECB31" s="446"/>
      <c r="ECC31" s="446"/>
      <c r="ECD31" s="446"/>
      <c r="ECE31" s="446"/>
      <c r="ECF31" s="446"/>
      <c r="ECG31" s="446"/>
      <c r="ECH31" s="446"/>
      <c r="ECI31" s="446"/>
      <c r="ECJ31" s="446"/>
      <c r="ECK31" s="446"/>
      <c r="ECL31" s="446"/>
      <c r="ECM31" s="446"/>
      <c r="ECN31" s="446"/>
      <c r="ECO31" s="446"/>
      <c r="ECP31" s="446"/>
      <c r="ECQ31" s="446"/>
      <c r="ECR31" s="446"/>
      <c r="ECS31" s="446"/>
      <c r="ECT31" s="446"/>
      <c r="ECU31" s="446"/>
      <c r="ECV31" s="446"/>
      <c r="ECW31" s="446"/>
      <c r="ECX31" s="446"/>
      <c r="ECY31" s="446"/>
      <c r="ECZ31" s="446"/>
      <c r="EDA31" s="446"/>
      <c r="EDB31" s="446"/>
      <c r="EDC31" s="446"/>
      <c r="EDD31" s="446"/>
      <c r="EDE31" s="446"/>
      <c r="EDF31" s="446"/>
      <c r="EDG31" s="446"/>
      <c r="EDH31" s="446"/>
      <c r="EDI31" s="446"/>
      <c r="EDJ31" s="446"/>
      <c r="EDK31" s="446"/>
      <c r="EDL31" s="446"/>
      <c r="EDM31" s="446"/>
      <c r="EDN31" s="446"/>
      <c r="EDO31" s="446"/>
      <c r="EDP31" s="446"/>
      <c r="EDQ31" s="446"/>
      <c r="EDR31" s="446"/>
      <c r="EDS31" s="446"/>
      <c r="EDT31" s="446"/>
      <c r="EDU31" s="446"/>
      <c r="EDV31" s="446"/>
      <c r="EDW31" s="446"/>
      <c r="EDX31" s="446"/>
      <c r="EDY31" s="446"/>
      <c r="EDZ31" s="446"/>
      <c r="EEA31" s="446"/>
      <c r="EEB31" s="446"/>
      <c r="EEC31" s="446"/>
      <c r="EED31" s="446"/>
      <c r="EEE31" s="446"/>
      <c r="EEF31" s="446"/>
      <c r="EEG31" s="446"/>
      <c r="EEH31" s="446"/>
      <c r="EEI31" s="446"/>
      <c r="EEJ31" s="446"/>
      <c r="EEK31" s="446"/>
      <c r="EEL31" s="446"/>
      <c r="EEM31" s="446"/>
      <c r="EEN31" s="446"/>
      <c r="EEO31" s="446"/>
      <c r="EEP31" s="446"/>
      <c r="EEQ31" s="446"/>
      <c r="EER31" s="446"/>
      <c r="EES31" s="446"/>
      <c r="EET31" s="446"/>
      <c r="EEU31" s="446"/>
      <c r="EEV31" s="446"/>
      <c r="EEW31" s="446"/>
      <c r="EEX31" s="446"/>
      <c r="EEY31" s="446"/>
      <c r="EEZ31" s="446"/>
      <c r="EFA31" s="446"/>
      <c r="EFB31" s="446"/>
      <c r="EFC31" s="446"/>
      <c r="EFD31" s="446"/>
      <c r="EFE31" s="446"/>
      <c r="EFF31" s="446"/>
      <c r="EFG31" s="446"/>
      <c r="EFH31" s="446"/>
      <c r="EFI31" s="446"/>
      <c r="EFJ31" s="446"/>
      <c r="EFK31" s="446"/>
      <c r="EFL31" s="446"/>
      <c r="EFM31" s="446"/>
      <c r="EFN31" s="446"/>
      <c r="EFO31" s="446"/>
      <c r="EFP31" s="446"/>
      <c r="EFQ31" s="446"/>
      <c r="EFR31" s="446"/>
      <c r="EFS31" s="446"/>
      <c r="EFT31" s="446"/>
      <c r="EFU31" s="446"/>
      <c r="EFV31" s="446"/>
      <c r="EFW31" s="446"/>
      <c r="EFX31" s="446"/>
      <c r="EFY31" s="446"/>
      <c r="EFZ31" s="446"/>
      <c r="EGA31" s="446"/>
      <c r="EGB31" s="446"/>
      <c r="EGC31" s="446"/>
      <c r="EGD31" s="446"/>
      <c r="EGE31" s="446"/>
      <c r="EGF31" s="446"/>
      <c r="EGG31" s="446"/>
      <c r="EGH31" s="446"/>
      <c r="EGI31" s="446"/>
      <c r="EGJ31" s="446"/>
      <c r="EGK31" s="446"/>
      <c r="EGL31" s="446"/>
      <c r="EGM31" s="446"/>
      <c r="EGN31" s="446"/>
      <c r="EGO31" s="446"/>
      <c r="EGP31" s="446"/>
      <c r="EGQ31" s="446"/>
      <c r="EGR31" s="446"/>
      <c r="EGS31" s="446"/>
      <c r="EGT31" s="446"/>
      <c r="EGU31" s="446"/>
      <c r="EGV31" s="446"/>
      <c r="EGW31" s="446"/>
      <c r="EGX31" s="446"/>
      <c r="EGY31" s="446"/>
      <c r="EGZ31" s="446"/>
      <c r="EHA31" s="446"/>
      <c r="EHB31" s="446"/>
      <c r="EHC31" s="446"/>
      <c r="EHD31" s="446"/>
      <c r="EHE31" s="446"/>
      <c r="EHF31" s="446"/>
      <c r="EHG31" s="446"/>
      <c r="EHH31" s="446"/>
      <c r="EHI31" s="446"/>
      <c r="EHJ31" s="446"/>
      <c r="EHK31" s="446"/>
      <c r="EHL31" s="446"/>
      <c r="EHM31" s="446"/>
      <c r="EHN31" s="446"/>
      <c r="EHO31" s="446"/>
      <c r="EHP31" s="446"/>
      <c r="EHQ31" s="446"/>
      <c r="EHR31" s="446"/>
      <c r="EHS31" s="446"/>
      <c r="EHT31" s="446"/>
      <c r="EHU31" s="446"/>
      <c r="EHV31" s="446"/>
      <c r="EHW31" s="446"/>
      <c r="EHX31" s="446"/>
      <c r="EHY31" s="446"/>
      <c r="EHZ31" s="446"/>
      <c r="EIA31" s="446"/>
      <c r="EIB31" s="446"/>
      <c r="EIC31" s="446"/>
      <c r="EID31" s="446"/>
      <c r="EIE31" s="446"/>
      <c r="EIF31" s="446"/>
      <c r="EIG31" s="446"/>
      <c r="EIH31" s="446"/>
      <c r="EII31" s="446"/>
      <c r="EIJ31" s="446"/>
      <c r="EIK31" s="446"/>
      <c r="EIL31" s="446"/>
      <c r="EIM31" s="446"/>
      <c r="EIN31" s="446"/>
      <c r="EIO31" s="446"/>
      <c r="EIP31" s="446"/>
      <c r="EIQ31" s="446"/>
      <c r="EIR31" s="446"/>
      <c r="EIS31" s="446"/>
      <c r="EIT31" s="446"/>
      <c r="EIU31" s="446"/>
      <c r="EIV31" s="446"/>
      <c r="EIW31" s="446"/>
      <c r="EIX31" s="446"/>
      <c r="EIY31" s="446"/>
      <c r="EIZ31" s="446"/>
      <c r="EJA31" s="446"/>
      <c r="EJB31" s="446"/>
      <c r="EJC31" s="446"/>
      <c r="EJD31" s="446"/>
      <c r="EJE31" s="446"/>
      <c r="EJF31" s="446"/>
      <c r="EJG31" s="446"/>
      <c r="EJH31" s="446"/>
      <c r="EJI31" s="446"/>
      <c r="EJJ31" s="446"/>
      <c r="EJK31" s="446"/>
      <c r="EJL31" s="446"/>
      <c r="EJM31" s="446"/>
      <c r="EJN31" s="446"/>
      <c r="EJO31" s="446"/>
      <c r="EJP31" s="446"/>
      <c r="EJQ31" s="446"/>
      <c r="EJR31" s="446"/>
      <c r="EJS31" s="446"/>
      <c r="EJT31" s="446"/>
      <c r="EJU31" s="446"/>
      <c r="EJV31" s="446"/>
      <c r="EJW31" s="446"/>
      <c r="EJX31" s="446"/>
      <c r="EJY31" s="446"/>
      <c r="EJZ31" s="446"/>
      <c r="EKA31" s="446"/>
      <c r="EKB31" s="446"/>
      <c r="EKC31" s="446"/>
      <c r="EKD31" s="446"/>
      <c r="EKE31" s="446"/>
      <c r="EKF31" s="446"/>
      <c r="EKG31" s="446"/>
      <c r="EKH31" s="446"/>
      <c r="EKI31" s="446"/>
      <c r="EKJ31" s="446"/>
      <c r="EKK31" s="446"/>
      <c r="EKL31" s="446"/>
      <c r="EKM31" s="446"/>
      <c r="EKN31" s="446"/>
      <c r="EKO31" s="446"/>
      <c r="EKP31" s="446"/>
      <c r="EKQ31" s="446"/>
      <c r="EKR31" s="446"/>
      <c r="EKS31" s="446"/>
      <c r="EKT31" s="446"/>
      <c r="EKU31" s="446"/>
      <c r="EKV31" s="446"/>
      <c r="EKW31" s="446"/>
      <c r="EKX31" s="446"/>
      <c r="EKY31" s="446"/>
      <c r="EKZ31" s="446"/>
      <c r="ELA31" s="446"/>
      <c r="ELB31" s="446"/>
      <c r="ELC31" s="446"/>
      <c r="ELD31" s="446"/>
      <c r="ELE31" s="446"/>
      <c r="ELF31" s="446"/>
      <c r="ELG31" s="446"/>
      <c r="ELH31" s="446"/>
      <c r="ELI31" s="446"/>
      <c r="ELJ31" s="446"/>
      <c r="ELK31" s="446"/>
      <c r="ELL31" s="446"/>
      <c r="ELM31" s="446"/>
      <c r="ELN31" s="446"/>
      <c r="ELO31" s="446"/>
      <c r="ELP31" s="446"/>
      <c r="ELQ31" s="446"/>
      <c r="ELR31" s="446"/>
      <c r="ELS31" s="446"/>
      <c r="ELT31" s="446"/>
      <c r="ELU31" s="446"/>
      <c r="ELV31" s="446"/>
      <c r="ELW31" s="446"/>
      <c r="ELX31" s="446"/>
      <c r="ELY31" s="446"/>
      <c r="ELZ31" s="446"/>
      <c r="EMA31" s="446"/>
      <c r="EMB31" s="446"/>
      <c r="EMC31" s="446"/>
      <c r="EMD31" s="446"/>
      <c r="EME31" s="446"/>
      <c r="EMF31" s="446"/>
      <c r="EMG31" s="446"/>
      <c r="EMH31" s="446"/>
      <c r="EMI31" s="446"/>
      <c r="EMJ31" s="446"/>
      <c r="EMK31" s="446"/>
      <c r="EML31" s="446"/>
      <c r="EMM31" s="446"/>
      <c r="EMN31" s="446"/>
      <c r="EMO31" s="446"/>
      <c r="EMP31" s="446"/>
      <c r="EMQ31" s="446"/>
      <c r="EMR31" s="446"/>
      <c r="EMS31" s="446"/>
      <c r="EMT31" s="446"/>
      <c r="EMU31" s="446"/>
      <c r="EMV31" s="446"/>
      <c r="EMW31" s="446"/>
      <c r="EMX31" s="446"/>
      <c r="EMY31" s="446"/>
      <c r="EMZ31" s="446"/>
      <c r="ENA31" s="446"/>
      <c r="ENB31" s="446"/>
      <c r="ENC31" s="446"/>
      <c r="END31" s="446"/>
      <c r="ENE31" s="446"/>
      <c r="ENF31" s="446"/>
      <c r="ENG31" s="446"/>
      <c r="ENH31" s="446"/>
      <c r="ENI31" s="446"/>
      <c r="ENJ31" s="446"/>
      <c r="ENK31" s="446"/>
      <c r="ENL31" s="446"/>
      <c r="ENM31" s="446"/>
      <c r="ENN31" s="446"/>
      <c r="ENO31" s="446"/>
      <c r="ENP31" s="446"/>
      <c r="ENQ31" s="446"/>
      <c r="ENR31" s="446"/>
      <c r="ENS31" s="446"/>
      <c r="ENT31" s="446"/>
      <c r="ENU31" s="446"/>
      <c r="ENV31" s="446"/>
      <c r="ENW31" s="446"/>
      <c r="ENX31" s="446"/>
      <c r="ENY31" s="446"/>
      <c r="ENZ31" s="446"/>
      <c r="EOA31" s="446"/>
      <c r="EOB31" s="446"/>
      <c r="EOC31" s="446"/>
      <c r="EOD31" s="446"/>
      <c r="EOE31" s="446"/>
      <c r="EOF31" s="446"/>
      <c r="EOG31" s="446"/>
      <c r="EOH31" s="446"/>
      <c r="EOI31" s="446"/>
      <c r="EOJ31" s="446"/>
      <c r="EOK31" s="446"/>
      <c r="EOL31" s="446"/>
      <c r="EOM31" s="446"/>
      <c r="EON31" s="446"/>
      <c r="EOO31" s="446"/>
      <c r="EOP31" s="446"/>
      <c r="EOQ31" s="446"/>
      <c r="EOR31" s="446"/>
      <c r="EOS31" s="446"/>
      <c r="EOT31" s="446"/>
      <c r="EOU31" s="446"/>
      <c r="EOV31" s="446"/>
      <c r="EOW31" s="446"/>
      <c r="EOX31" s="446"/>
      <c r="EOY31" s="446"/>
      <c r="EOZ31" s="446"/>
      <c r="EPA31" s="446"/>
      <c r="EPB31" s="446"/>
      <c r="EPC31" s="446"/>
      <c r="EPD31" s="446"/>
      <c r="EPE31" s="446"/>
      <c r="EPF31" s="446"/>
      <c r="EPG31" s="446"/>
      <c r="EPH31" s="446"/>
      <c r="EPI31" s="446"/>
      <c r="EPJ31" s="446"/>
      <c r="EPK31" s="446"/>
      <c r="EPL31" s="446"/>
      <c r="EPM31" s="446"/>
      <c r="EPN31" s="446"/>
      <c r="EPO31" s="446"/>
      <c r="EPP31" s="446"/>
      <c r="EPQ31" s="446"/>
      <c r="EPR31" s="446"/>
      <c r="EPS31" s="446"/>
      <c r="EPT31" s="446"/>
      <c r="EPU31" s="446"/>
      <c r="EPV31" s="446"/>
      <c r="EPW31" s="446"/>
      <c r="EPX31" s="446"/>
      <c r="EPY31" s="446"/>
      <c r="EPZ31" s="446"/>
      <c r="EQA31" s="446"/>
      <c r="EQB31" s="446"/>
      <c r="EQC31" s="446"/>
      <c r="EQD31" s="446"/>
      <c r="EQE31" s="446"/>
      <c r="EQF31" s="446"/>
      <c r="EQG31" s="446"/>
      <c r="EQH31" s="446"/>
      <c r="EQI31" s="446"/>
      <c r="EQJ31" s="446"/>
      <c r="EQK31" s="446"/>
      <c r="EQL31" s="446"/>
      <c r="EQM31" s="446"/>
      <c r="EQN31" s="446"/>
      <c r="EQO31" s="446"/>
      <c r="EQP31" s="446"/>
      <c r="EQQ31" s="446"/>
      <c r="EQR31" s="446"/>
      <c r="EQS31" s="446"/>
      <c r="EQT31" s="446"/>
      <c r="EQU31" s="446"/>
      <c r="EQV31" s="446"/>
      <c r="EQW31" s="446"/>
      <c r="EQX31" s="446"/>
      <c r="EQY31" s="446"/>
      <c r="EQZ31" s="446"/>
      <c r="ERA31" s="446"/>
      <c r="ERB31" s="446"/>
      <c r="ERC31" s="446"/>
      <c r="ERD31" s="446"/>
      <c r="ERE31" s="446"/>
      <c r="ERF31" s="446"/>
      <c r="ERG31" s="446"/>
      <c r="ERH31" s="446"/>
      <c r="ERI31" s="446"/>
      <c r="ERJ31" s="446"/>
      <c r="ERK31" s="446"/>
      <c r="ERL31" s="446"/>
      <c r="ERM31" s="446"/>
      <c r="ERN31" s="446"/>
      <c r="ERO31" s="446"/>
      <c r="ERP31" s="446"/>
      <c r="ERQ31" s="446"/>
      <c r="ERR31" s="446"/>
      <c r="ERS31" s="446"/>
      <c r="ERT31" s="446"/>
      <c r="ERU31" s="446"/>
      <c r="ERV31" s="446"/>
      <c r="ERW31" s="446"/>
      <c r="ERX31" s="446"/>
      <c r="ERY31" s="446"/>
      <c r="ERZ31" s="446"/>
      <c r="ESA31" s="446"/>
      <c r="ESB31" s="446"/>
      <c r="ESC31" s="446"/>
      <c r="ESD31" s="446"/>
      <c r="ESE31" s="446"/>
      <c r="ESF31" s="446"/>
      <c r="ESG31" s="446"/>
      <c r="ESH31" s="446"/>
      <c r="ESI31" s="446"/>
      <c r="ESJ31" s="446"/>
      <c r="ESK31" s="446"/>
      <c r="ESL31" s="446"/>
      <c r="ESM31" s="446"/>
      <c r="ESN31" s="446"/>
      <c r="ESO31" s="446"/>
      <c r="ESP31" s="446"/>
      <c r="ESQ31" s="446"/>
      <c r="ESR31" s="446"/>
      <c r="ESS31" s="446"/>
      <c r="EST31" s="446"/>
      <c r="ESU31" s="446"/>
      <c r="ESV31" s="446"/>
      <c r="ESW31" s="446"/>
      <c r="ESX31" s="446"/>
      <c r="ESY31" s="446"/>
      <c r="ESZ31" s="446"/>
      <c r="ETA31" s="446"/>
      <c r="ETB31" s="446"/>
      <c r="ETC31" s="446"/>
      <c r="ETD31" s="446"/>
      <c r="ETE31" s="446"/>
      <c r="ETF31" s="446"/>
      <c r="ETG31" s="446"/>
      <c r="ETH31" s="446"/>
      <c r="ETI31" s="446"/>
      <c r="ETJ31" s="446"/>
      <c r="ETK31" s="446"/>
      <c r="ETL31" s="446"/>
      <c r="ETM31" s="446"/>
      <c r="ETN31" s="446"/>
      <c r="ETO31" s="446"/>
      <c r="ETP31" s="446"/>
      <c r="ETQ31" s="446"/>
      <c r="ETR31" s="446"/>
      <c r="ETS31" s="446"/>
      <c r="ETT31" s="446"/>
      <c r="ETU31" s="446"/>
      <c r="ETV31" s="446"/>
      <c r="ETW31" s="446"/>
      <c r="ETX31" s="446"/>
      <c r="ETY31" s="446"/>
      <c r="ETZ31" s="446"/>
      <c r="EUA31" s="446"/>
      <c r="EUB31" s="446"/>
      <c r="EUC31" s="446"/>
      <c r="EUD31" s="446"/>
      <c r="EUE31" s="446"/>
      <c r="EUF31" s="446"/>
      <c r="EUG31" s="446"/>
      <c r="EUH31" s="446"/>
      <c r="EUI31" s="446"/>
      <c r="EUJ31" s="446"/>
      <c r="EUK31" s="446"/>
      <c r="EUL31" s="446"/>
      <c r="EUM31" s="446"/>
      <c r="EUN31" s="446"/>
      <c r="EUO31" s="446"/>
      <c r="EUP31" s="446"/>
      <c r="EUQ31" s="446"/>
      <c r="EUR31" s="446"/>
      <c r="EUS31" s="446"/>
      <c r="EUT31" s="446"/>
      <c r="EUU31" s="446"/>
      <c r="EUV31" s="446"/>
      <c r="EUW31" s="446"/>
      <c r="EUX31" s="446"/>
      <c r="EUY31" s="446"/>
      <c r="EUZ31" s="446"/>
      <c r="EVA31" s="446"/>
      <c r="EVB31" s="446"/>
      <c r="EVC31" s="446"/>
      <c r="EVD31" s="446"/>
      <c r="EVE31" s="446"/>
      <c r="EVF31" s="446"/>
      <c r="EVG31" s="446"/>
      <c r="EVH31" s="446"/>
      <c r="EVI31" s="446"/>
      <c r="EVJ31" s="446"/>
      <c r="EVK31" s="446"/>
      <c r="EVL31" s="446"/>
      <c r="EVM31" s="446"/>
      <c r="EVN31" s="446"/>
      <c r="EVO31" s="446"/>
      <c r="EVP31" s="446"/>
      <c r="EVQ31" s="446"/>
      <c r="EVR31" s="446"/>
      <c r="EVS31" s="446"/>
      <c r="EVT31" s="446"/>
      <c r="EVU31" s="446"/>
      <c r="EVV31" s="446"/>
      <c r="EVW31" s="446"/>
      <c r="EVX31" s="446"/>
      <c r="EVY31" s="446"/>
      <c r="EVZ31" s="446"/>
      <c r="EWA31" s="446"/>
      <c r="EWB31" s="446"/>
      <c r="EWC31" s="446"/>
      <c r="EWD31" s="446"/>
      <c r="EWE31" s="446"/>
      <c r="EWF31" s="446"/>
      <c r="EWG31" s="446"/>
      <c r="EWH31" s="446"/>
      <c r="EWI31" s="446"/>
      <c r="EWJ31" s="446"/>
      <c r="EWK31" s="446"/>
      <c r="EWL31" s="446"/>
      <c r="EWM31" s="446"/>
      <c r="EWN31" s="446"/>
      <c r="EWO31" s="446"/>
      <c r="EWP31" s="446"/>
      <c r="EWQ31" s="446"/>
      <c r="EWR31" s="446"/>
      <c r="EWS31" s="446"/>
      <c r="EWT31" s="446"/>
      <c r="EWU31" s="446"/>
      <c r="EWV31" s="446"/>
      <c r="EWW31" s="446"/>
      <c r="EWX31" s="446"/>
      <c r="EWY31" s="446"/>
      <c r="EWZ31" s="446"/>
      <c r="EXA31" s="446"/>
      <c r="EXB31" s="446"/>
      <c r="EXC31" s="446"/>
      <c r="EXD31" s="446"/>
      <c r="EXE31" s="446"/>
      <c r="EXF31" s="446"/>
      <c r="EXG31" s="446"/>
      <c r="EXH31" s="446"/>
      <c r="EXI31" s="446"/>
      <c r="EXJ31" s="446"/>
      <c r="EXK31" s="446"/>
      <c r="EXL31" s="446"/>
      <c r="EXM31" s="446"/>
      <c r="EXN31" s="446"/>
      <c r="EXO31" s="446"/>
      <c r="EXP31" s="446"/>
      <c r="EXQ31" s="446"/>
      <c r="EXR31" s="446"/>
      <c r="EXS31" s="446"/>
      <c r="EXT31" s="446"/>
      <c r="EXU31" s="446"/>
      <c r="EXV31" s="446"/>
      <c r="EXW31" s="446"/>
      <c r="EXX31" s="446"/>
      <c r="EXY31" s="446"/>
      <c r="EXZ31" s="446"/>
      <c r="EYA31" s="446"/>
      <c r="EYB31" s="446"/>
      <c r="EYC31" s="446"/>
      <c r="EYD31" s="446"/>
      <c r="EYE31" s="446"/>
      <c r="EYF31" s="446"/>
      <c r="EYG31" s="446"/>
      <c r="EYH31" s="446"/>
      <c r="EYI31" s="446"/>
      <c r="EYJ31" s="446"/>
      <c r="EYK31" s="446"/>
      <c r="EYL31" s="446"/>
      <c r="EYM31" s="446"/>
      <c r="EYN31" s="446"/>
      <c r="EYO31" s="446"/>
      <c r="EYP31" s="446"/>
      <c r="EYQ31" s="446"/>
      <c r="EYR31" s="446"/>
      <c r="EYS31" s="446"/>
      <c r="EYT31" s="446"/>
      <c r="EYU31" s="446"/>
      <c r="EYV31" s="446"/>
      <c r="EYW31" s="446"/>
      <c r="EYX31" s="446"/>
      <c r="EYY31" s="446"/>
      <c r="EYZ31" s="446"/>
      <c r="EZA31" s="446"/>
      <c r="EZB31" s="446"/>
      <c r="EZC31" s="446"/>
      <c r="EZD31" s="446"/>
      <c r="EZE31" s="446"/>
      <c r="EZF31" s="446"/>
      <c r="EZG31" s="446"/>
      <c r="EZH31" s="446"/>
      <c r="EZI31" s="446"/>
      <c r="EZJ31" s="446"/>
      <c r="EZK31" s="446"/>
      <c r="EZL31" s="446"/>
      <c r="EZM31" s="446"/>
      <c r="EZN31" s="446"/>
      <c r="EZO31" s="446"/>
      <c r="EZP31" s="446"/>
      <c r="EZQ31" s="446"/>
      <c r="EZR31" s="446"/>
      <c r="EZS31" s="446"/>
      <c r="EZT31" s="446"/>
      <c r="EZU31" s="446"/>
      <c r="EZV31" s="446"/>
      <c r="EZW31" s="446"/>
      <c r="EZX31" s="446"/>
      <c r="EZY31" s="446"/>
      <c r="EZZ31" s="446"/>
      <c r="FAA31" s="446"/>
      <c r="FAB31" s="446"/>
      <c r="FAC31" s="446"/>
      <c r="FAD31" s="446"/>
      <c r="FAE31" s="446"/>
      <c r="FAF31" s="446"/>
      <c r="FAG31" s="446"/>
      <c r="FAH31" s="446"/>
      <c r="FAI31" s="446"/>
      <c r="FAJ31" s="446"/>
      <c r="FAK31" s="446"/>
      <c r="FAL31" s="446"/>
      <c r="FAM31" s="446"/>
      <c r="FAN31" s="446"/>
      <c r="FAO31" s="446"/>
      <c r="FAP31" s="446"/>
      <c r="FAQ31" s="446"/>
      <c r="FAR31" s="446"/>
      <c r="FAS31" s="446"/>
      <c r="FAT31" s="446"/>
      <c r="FAU31" s="446"/>
      <c r="FAV31" s="446"/>
      <c r="FAW31" s="446"/>
      <c r="FAX31" s="446"/>
      <c r="FAY31" s="446"/>
      <c r="FAZ31" s="446"/>
      <c r="FBA31" s="446"/>
      <c r="FBB31" s="446"/>
      <c r="FBC31" s="446"/>
      <c r="FBD31" s="446"/>
      <c r="FBE31" s="446"/>
      <c r="FBF31" s="446"/>
      <c r="FBG31" s="446"/>
      <c r="FBH31" s="446"/>
      <c r="FBI31" s="446"/>
      <c r="FBJ31" s="446"/>
      <c r="FBK31" s="446"/>
      <c r="FBL31" s="446"/>
      <c r="FBM31" s="446"/>
      <c r="FBN31" s="446"/>
      <c r="FBO31" s="446"/>
      <c r="FBP31" s="446"/>
      <c r="FBQ31" s="446"/>
      <c r="FBR31" s="446"/>
      <c r="FBS31" s="446"/>
      <c r="FBT31" s="446"/>
      <c r="FBU31" s="446"/>
      <c r="FBV31" s="446"/>
      <c r="FBW31" s="446"/>
      <c r="FBX31" s="446"/>
      <c r="FBY31" s="446"/>
      <c r="FBZ31" s="446"/>
      <c r="FCA31" s="446"/>
      <c r="FCB31" s="446"/>
      <c r="FCC31" s="446"/>
      <c r="FCD31" s="446"/>
      <c r="FCE31" s="446"/>
      <c r="FCF31" s="446"/>
      <c r="FCG31" s="446"/>
      <c r="FCH31" s="446"/>
      <c r="FCI31" s="446"/>
      <c r="FCJ31" s="446"/>
      <c r="FCK31" s="446"/>
      <c r="FCL31" s="446"/>
      <c r="FCM31" s="446"/>
      <c r="FCN31" s="446"/>
      <c r="FCO31" s="446"/>
      <c r="FCP31" s="446"/>
      <c r="FCQ31" s="446"/>
      <c r="FCR31" s="446"/>
      <c r="FCS31" s="446"/>
      <c r="FCT31" s="446"/>
      <c r="FCU31" s="446"/>
      <c r="FCV31" s="446"/>
      <c r="FCW31" s="446"/>
      <c r="FCX31" s="446"/>
      <c r="FCY31" s="446"/>
      <c r="FCZ31" s="446"/>
      <c r="FDA31" s="446"/>
      <c r="FDB31" s="446"/>
      <c r="FDC31" s="446"/>
      <c r="FDD31" s="446"/>
      <c r="FDE31" s="446"/>
      <c r="FDF31" s="446"/>
      <c r="FDG31" s="446"/>
      <c r="FDH31" s="446"/>
      <c r="FDI31" s="446"/>
      <c r="FDJ31" s="446"/>
      <c r="FDK31" s="446"/>
      <c r="FDL31" s="446"/>
      <c r="FDM31" s="446"/>
      <c r="FDN31" s="446"/>
      <c r="FDO31" s="446"/>
      <c r="FDP31" s="446"/>
      <c r="FDQ31" s="446"/>
      <c r="FDR31" s="446"/>
      <c r="FDS31" s="446"/>
      <c r="FDT31" s="446"/>
      <c r="FDU31" s="446"/>
      <c r="FDV31" s="446"/>
      <c r="FDW31" s="446"/>
      <c r="FDX31" s="446"/>
      <c r="FDY31" s="446"/>
      <c r="FDZ31" s="446"/>
      <c r="FEA31" s="446"/>
      <c r="FEB31" s="446"/>
      <c r="FEC31" s="446"/>
      <c r="FED31" s="446"/>
      <c r="FEE31" s="446"/>
      <c r="FEF31" s="446"/>
      <c r="FEG31" s="446"/>
      <c r="FEH31" s="446"/>
      <c r="FEI31" s="446"/>
      <c r="FEJ31" s="446"/>
      <c r="FEK31" s="446"/>
      <c r="FEL31" s="446"/>
      <c r="FEM31" s="446"/>
      <c r="FEN31" s="446"/>
      <c r="FEO31" s="446"/>
      <c r="FEP31" s="446"/>
      <c r="FEQ31" s="446"/>
      <c r="FER31" s="446"/>
      <c r="FES31" s="446"/>
      <c r="FET31" s="446"/>
      <c r="FEU31" s="446"/>
      <c r="FEV31" s="446"/>
      <c r="FEW31" s="446"/>
      <c r="FEX31" s="446"/>
      <c r="FEY31" s="446"/>
      <c r="FEZ31" s="446"/>
      <c r="FFA31" s="446"/>
      <c r="FFB31" s="446"/>
      <c r="FFC31" s="446"/>
      <c r="FFD31" s="446"/>
      <c r="FFE31" s="446"/>
      <c r="FFF31" s="446"/>
      <c r="FFG31" s="446"/>
      <c r="FFH31" s="446"/>
      <c r="FFI31" s="446"/>
      <c r="FFJ31" s="446"/>
      <c r="FFK31" s="446"/>
      <c r="FFL31" s="446"/>
      <c r="FFM31" s="446"/>
      <c r="FFN31" s="446"/>
      <c r="FFO31" s="446"/>
      <c r="FFP31" s="446"/>
      <c r="FFQ31" s="446"/>
      <c r="FFR31" s="446"/>
      <c r="FFS31" s="446"/>
      <c r="FFT31" s="446"/>
      <c r="FFU31" s="446"/>
      <c r="FFV31" s="446"/>
      <c r="FFW31" s="446"/>
      <c r="FFX31" s="446"/>
      <c r="FFY31" s="446"/>
      <c r="FFZ31" s="446"/>
      <c r="FGA31" s="446"/>
      <c r="FGB31" s="446"/>
      <c r="FGC31" s="446"/>
      <c r="FGD31" s="446"/>
      <c r="FGE31" s="446"/>
      <c r="FGF31" s="446"/>
      <c r="FGG31" s="446"/>
      <c r="FGH31" s="446"/>
      <c r="FGI31" s="446"/>
      <c r="FGJ31" s="446"/>
      <c r="FGK31" s="446"/>
      <c r="FGL31" s="446"/>
      <c r="FGM31" s="446"/>
      <c r="FGN31" s="446"/>
      <c r="FGO31" s="446"/>
      <c r="FGP31" s="446"/>
      <c r="FGQ31" s="446"/>
      <c r="FGR31" s="446"/>
      <c r="FGS31" s="446"/>
      <c r="FGT31" s="446"/>
      <c r="FGU31" s="446"/>
      <c r="FGV31" s="446"/>
      <c r="FGW31" s="446"/>
      <c r="FGX31" s="446"/>
      <c r="FGY31" s="446"/>
      <c r="FGZ31" s="446"/>
      <c r="FHA31" s="446"/>
      <c r="FHB31" s="446"/>
      <c r="FHC31" s="446"/>
      <c r="FHD31" s="446"/>
      <c r="FHE31" s="446"/>
      <c r="FHF31" s="446"/>
      <c r="FHG31" s="446"/>
      <c r="FHH31" s="446"/>
      <c r="FHI31" s="446"/>
      <c r="FHJ31" s="446"/>
      <c r="FHK31" s="446"/>
      <c r="FHL31" s="446"/>
      <c r="FHM31" s="446"/>
      <c r="FHN31" s="446"/>
      <c r="FHO31" s="446"/>
      <c r="FHP31" s="446"/>
      <c r="FHQ31" s="446"/>
      <c r="FHR31" s="446"/>
      <c r="FHS31" s="446"/>
      <c r="FHT31" s="446"/>
      <c r="FHU31" s="446"/>
      <c r="FHV31" s="446"/>
      <c r="FHW31" s="446"/>
      <c r="FHX31" s="446"/>
      <c r="FHY31" s="446"/>
      <c r="FHZ31" s="446"/>
      <c r="FIA31" s="446"/>
      <c r="FIB31" s="446"/>
      <c r="FIC31" s="446"/>
      <c r="FID31" s="446"/>
      <c r="FIE31" s="446"/>
      <c r="FIF31" s="446"/>
      <c r="FIG31" s="446"/>
      <c r="FIH31" s="446"/>
      <c r="FII31" s="446"/>
      <c r="FIJ31" s="446"/>
      <c r="FIK31" s="446"/>
      <c r="FIL31" s="446"/>
      <c r="FIM31" s="446"/>
      <c r="FIN31" s="446"/>
      <c r="FIO31" s="446"/>
      <c r="FIP31" s="446"/>
      <c r="FIQ31" s="446"/>
      <c r="FIR31" s="446"/>
      <c r="FIS31" s="446"/>
      <c r="FIT31" s="446"/>
      <c r="FIU31" s="446"/>
      <c r="FIV31" s="446"/>
      <c r="FIW31" s="446"/>
      <c r="FIX31" s="446"/>
      <c r="FIY31" s="446"/>
      <c r="FIZ31" s="446"/>
      <c r="FJA31" s="446"/>
      <c r="FJB31" s="446"/>
      <c r="FJC31" s="446"/>
      <c r="FJD31" s="446"/>
      <c r="FJE31" s="446"/>
      <c r="FJF31" s="446"/>
      <c r="FJG31" s="446"/>
      <c r="FJH31" s="446"/>
      <c r="FJI31" s="446"/>
      <c r="FJJ31" s="446"/>
      <c r="FJK31" s="446"/>
      <c r="FJL31" s="446"/>
      <c r="FJM31" s="446"/>
      <c r="FJN31" s="446"/>
      <c r="FJO31" s="446"/>
      <c r="FJP31" s="446"/>
      <c r="FJQ31" s="446"/>
      <c r="FJR31" s="446"/>
      <c r="FJS31" s="446"/>
      <c r="FJT31" s="446"/>
      <c r="FJU31" s="446"/>
      <c r="FJV31" s="446"/>
      <c r="FJW31" s="446"/>
      <c r="FJX31" s="446"/>
      <c r="FJY31" s="446"/>
      <c r="FJZ31" s="446"/>
      <c r="FKA31" s="446"/>
      <c r="FKB31" s="446"/>
      <c r="FKC31" s="446"/>
      <c r="FKD31" s="446"/>
      <c r="FKE31" s="446"/>
      <c r="FKF31" s="446"/>
      <c r="FKG31" s="446"/>
      <c r="FKH31" s="446"/>
      <c r="FKI31" s="446"/>
      <c r="FKJ31" s="446"/>
      <c r="FKK31" s="446"/>
      <c r="FKL31" s="446"/>
      <c r="FKM31" s="446"/>
      <c r="FKN31" s="446"/>
      <c r="FKO31" s="446"/>
      <c r="FKP31" s="446"/>
      <c r="FKQ31" s="446"/>
      <c r="FKR31" s="446"/>
      <c r="FKS31" s="446"/>
      <c r="FKT31" s="446"/>
      <c r="FKU31" s="446"/>
      <c r="FKV31" s="446"/>
      <c r="FKW31" s="446"/>
      <c r="FKX31" s="446"/>
      <c r="FKY31" s="446"/>
      <c r="FKZ31" s="446"/>
      <c r="FLA31" s="446"/>
      <c r="FLB31" s="446"/>
      <c r="FLC31" s="446"/>
      <c r="FLD31" s="446"/>
      <c r="FLE31" s="446"/>
      <c r="FLF31" s="446"/>
      <c r="FLG31" s="446"/>
      <c r="FLH31" s="446"/>
      <c r="FLI31" s="446"/>
      <c r="FLJ31" s="446"/>
      <c r="FLK31" s="446"/>
      <c r="FLL31" s="446"/>
      <c r="FLM31" s="446"/>
      <c r="FLN31" s="446"/>
      <c r="FLO31" s="446"/>
      <c r="FLP31" s="446"/>
      <c r="FLQ31" s="446"/>
      <c r="FLR31" s="446"/>
      <c r="FLS31" s="446"/>
      <c r="FLT31" s="446"/>
      <c r="FLU31" s="446"/>
      <c r="FLV31" s="446"/>
      <c r="FLW31" s="446"/>
      <c r="FLX31" s="446"/>
      <c r="FLY31" s="446"/>
      <c r="FLZ31" s="446"/>
      <c r="FMA31" s="446"/>
      <c r="FMB31" s="446"/>
      <c r="FMC31" s="446"/>
      <c r="FMD31" s="446"/>
      <c r="FME31" s="446"/>
      <c r="FMF31" s="446"/>
      <c r="FMG31" s="446"/>
      <c r="FMH31" s="446"/>
      <c r="FMI31" s="446"/>
      <c r="FMJ31" s="446"/>
      <c r="FMK31" s="446"/>
      <c r="FML31" s="446"/>
      <c r="FMM31" s="446"/>
      <c r="FMN31" s="446"/>
      <c r="FMO31" s="446"/>
      <c r="FMP31" s="446"/>
      <c r="FMQ31" s="446"/>
      <c r="FMR31" s="446"/>
      <c r="FMS31" s="446"/>
      <c r="FMT31" s="446"/>
      <c r="FMU31" s="446"/>
      <c r="FMV31" s="446"/>
      <c r="FMW31" s="446"/>
      <c r="FMX31" s="446"/>
      <c r="FMY31" s="446"/>
      <c r="FMZ31" s="446"/>
      <c r="FNA31" s="446"/>
      <c r="FNB31" s="446"/>
      <c r="FNC31" s="446"/>
      <c r="FND31" s="446"/>
      <c r="FNE31" s="446"/>
      <c r="FNF31" s="446"/>
      <c r="FNG31" s="446"/>
      <c r="FNH31" s="446"/>
      <c r="FNI31" s="446"/>
      <c r="FNJ31" s="446"/>
      <c r="FNK31" s="446"/>
      <c r="FNL31" s="446"/>
      <c r="FNM31" s="446"/>
      <c r="FNN31" s="446"/>
      <c r="FNO31" s="446"/>
      <c r="FNP31" s="446"/>
      <c r="FNQ31" s="446"/>
      <c r="FNR31" s="446"/>
      <c r="FNS31" s="446"/>
      <c r="FNT31" s="446"/>
      <c r="FNU31" s="446"/>
      <c r="FNV31" s="446"/>
      <c r="FNW31" s="446"/>
      <c r="FNX31" s="446"/>
      <c r="FNY31" s="446"/>
      <c r="FNZ31" s="446"/>
      <c r="FOA31" s="446"/>
      <c r="FOB31" s="446"/>
      <c r="FOC31" s="446"/>
      <c r="FOD31" s="446"/>
      <c r="FOE31" s="446"/>
      <c r="FOF31" s="446"/>
      <c r="FOG31" s="446"/>
      <c r="FOH31" s="446"/>
      <c r="FOI31" s="446"/>
      <c r="FOJ31" s="446"/>
      <c r="FOK31" s="446"/>
      <c r="FOL31" s="446"/>
      <c r="FOM31" s="446"/>
      <c r="FON31" s="446"/>
      <c r="FOO31" s="446"/>
      <c r="FOP31" s="446"/>
      <c r="FOQ31" s="446"/>
      <c r="FOR31" s="446"/>
      <c r="FOS31" s="446"/>
      <c r="FOT31" s="446"/>
      <c r="FOU31" s="446"/>
      <c r="FOV31" s="446"/>
      <c r="FOW31" s="446"/>
      <c r="FOX31" s="446"/>
      <c r="FOY31" s="446"/>
      <c r="FOZ31" s="446"/>
      <c r="FPA31" s="446"/>
      <c r="FPB31" s="446"/>
      <c r="FPC31" s="446"/>
      <c r="FPD31" s="446"/>
      <c r="FPE31" s="446"/>
      <c r="FPF31" s="446"/>
      <c r="FPG31" s="446"/>
      <c r="FPH31" s="446"/>
      <c r="FPI31" s="446"/>
      <c r="FPJ31" s="446"/>
      <c r="FPK31" s="446"/>
      <c r="FPL31" s="446"/>
      <c r="FPM31" s="446"/>
      <c r="FPN31" s="446"/>
      <c r="FPO31" s="446"/>
      <c r="FPP31" s="446"/>
      <c r="FPQ31" s="446"/>
      <c r="FPR31" s="446"/>
      <c r="FPS31" s="446"/>
      <c r="FPT31" s="446"/>
      <c r="FPU31" s="446"/>
      <c r="FPV31" s="446"/>
      <c r="FPW31" s="446"/>
      <c r="FPX31" s="446"/>
      <c r="FPY31" s="446"/>
      <c r="FPZ31" s="446"/>
      <c r="FQA31" s="446"/>
      <c r="FQB31" s="446"/>
      <c r="FQC31" s="446"/>
      <c r="FQD31" s="446"/>
      <c r="FQE31" s="446"/>
      <c r="FQF31" s="446"/>
      <c r="FQG31" s="446"/>
      <c r="FQH31" s="446"/>
      <c r="FQI31" s="446"/>
      <c r="FQJ31" s="446"/>
      <c r="FQK31" s="446"/>
      <c r="FQL31" s="446"/>
      <c r="FQM31" s="446"/>
      <c r="FQN31" s="446"/>
      <c r="FQO31" s="446"/>
      <c r="FQP31" s="446"/>
      <c r="FQQ31" s="446"/>
      <c r="FQR31" s="446"/>
      <c r="FQS31" s="446"/>
      <c r="FQT31" s="446"/>
      <c r="FQU31" s="446"/>
      <c r="FQV31" s="446"/>
      <c r="FQW31" s="446"/>
      <c r="FQX31" s="446"/>
      <c r="FQY31" s="446"/>
      <c r="FQZ31" s="446"/>
      <c r="FRA31" s="446"/>
      <c r="FRB31" s="446"/>
      <c r="FRC31" s="446"/>
      <c r="FRD31" s="446"/>
      <c r="FRE31" s="446"/>
      <c r="FRF31" s="446"/>
      <c r="FRG31" s="446"/>
      <c r="FRH31" s="446"/>
      <c r="FRI31" s="446"/>
      <c r="FRJ31" s="446"/>
      <c r="FRK31" s="446"/>
      <c r="FRL31" s="446"/>
      <c r="FRM31" s="446"/>
      <c r="FRN31" s="446"/>
      <c r="FRO31" s="446"/>
      <c r="FRP31" s="446"/>
      <c r="FRQ31" s="446"/>
      <c r="FRR31" s="446"/>
      <c r="FRS31" s="446"/>
      <c r="FRT31" s="446"/>
      <c r="FRU31" s="446"/>
      <c r="FRV31" s="446"/>
      <c r="FRW31" s="446"/>
      <c r="FRX31" s="446"/>
      <c r="FRY31" s="446"/>
      <c r="FRZ31" s="446"/>
      <c r="FSA31" s="446"/>
      <c r="FSB31" s="446"/>
      <c r="FSC31" s="446"/>
      <c r="FSD31" s="446"/>
      <c r="FSE31" s="446"/>
      <c r="FSF31" s="446"/>
      <c r="FSG31" s="446"/>
      <c r="FSH31" s="446"/>
      <c r="FSI31" s="446"/>
      <c r="FSJ31" s="446"/>
      <c r="FSK31" s="446"/>
      <c r="FSL31" s="446"/>
      <c r="FSM31" s="446"/>
      <c r="FSN31" s="446"/>
      <c r="FSO31" s="446"/>
      <c r="FSP31" s="446"/>
      <c r="FSQ31" s="446"/>
      <c r="FSR31" s="446"/>
      <c r="FSS31" s="446"/>
      <c r="FST31" s="446"/>
      <c r="FSU31" s="446"/>
      <c r="FSV31" s="446"/>
      <c r="FSW31" s="446"/>
      <c r="FSX31" s="446"/>
      <c r="FSY31" s="446"/>
      <c r="FSZ31" s="446"/>
      <c r="FTA31" s="446"/>
      <c r="FTB31" s="446"/>
      <c r="FTC31" s="446"/>
      <c r="FTD31" s="446"/>
      <c r="FTE31" s="446"/>
      <c r="FTF31" s="446"/>
      <c r="FTG31" s="446"/>
      <c r="FTH31" s="446"/>
      <c r="FTI31" s="446"/>
      <c r="FTJ31" s="446"/>
      <c r="FTK31" s="446"/>
      <c r="FTL31" s="446"/>
      <c r="FTM31" s="446"/>
      <c r="FTN31" s="446"/>
      <c r="FTO31" s="446"/>
      <c r="FTP31" s="446"/>
      <c r="FTQ31" s="446"/>
      <c r="FTR31" s="446"/>
      <c r="FTS31" s="446"/>
      <c r="FTT31" s="446"/>
      <c r="FTU31" s="446"/>
      <c r="FTV31" s="446"/>
      <c r="FTW31" s="446"/>
      <c r="FTX31" s="446"/>
      <c r="FTY31" s="446"/>
      <c r="FTZ31" s="446"/>
      <c r="FUA31" s="446"/>
      <c r="FUB31" s="446"/>
      <c r="FUC31" s="446"/>
      <c r="FUD31" s="446"/>
      <c r="FUE31" s="446"/>
      <c r="FUF31" s="446"/>
      <c r="FUG31" s="446"/>
      <c r="FUH31" s="446"/>
      <c r="FUI31" s="446"/>
      <c r="FUJ31" s="446"/>
      <c r="FUK31" s="446"/>
      <c r="FUL31" s="446"/>
      <c r="FUM31" s="446"/>
      <c r="FUN31" s="446"/>
      <c r="FUO31" s="446"/>
      <c r="FUP31" s="446"/>
      <c r="FUQ31" s="446"/>
      <c r="FUR31" s="446"/>
      <c r="FUS31" s="446"/>
      <c r="FUT31" s="446"/>
      <c r="FUU31" s="446"/>
      <c r="FUV31" s="446"/>
      <c r="FUW31" s="446"/>
      <c r="FUX31" s="446"/>
      <c r="FUY31" s="446"/>
      <c r="FUZ31" s="446"/>
      <c r="FVA31" s="446"/>
      <c r="FVB31" s="446"/>
      <c r="FVC31" s="446"/>
      <c r="FVD31" s="446"/>
      <c r="FVE31" s="446"/>
      <c r="FVF31" s="446"/>
      <c r="FVG31" s="446"/>
      <c r="FVH31" s="446"/>
      <c r="FVI31" s="446"/>
      <c r="FVJ31" s="446"/>
      <c r="FVK31" s="446"/>
      <c r="FVL31" s="446"/>
      <c r="FVM31" s="446"/>
      <c r="FVN31" s="446"/>
      <c r="FVO31" s="446"/>
      <c r="FVP31" s="446"/>
      <c r="FVQ31" s="446"/>
      <c r="FVR31" s="446"/>
      <c r="FVS31" s="446"/>
      <c r="FVT31" s="446"/>
      <c r="FVU31" s="446"/>
      <c r="FVV31" s="446"/>
      <c r="FVW31" s="446"/>
      <c r="FVX31" s="446"/>
      <c r="FVY31" s="446"/>
      <c r="FVZ31" s="446"/>
      <c r="FWA31" s="446"/>
      <c r="FWB31" s="446"/>
      <c r="FWC31" s="446"/>
      <c r="FWD31" s="446"/>
      <c r="FWE31" s="446"/>
      <c r="FWF31" s="446"/>
      <c r="FWG31" s="446"/>
      <c r="FWH31" s="446"/>
      <c r="FWI31" s="446"/>
      <c r="FWJ31" s="446"/>
      <c r="FWK31" s="446"/>
      <c r="FWL31" s="446"/>
      <c r="FWM31" s="446"/>
      <c r="FWN31" s="446"/>
      <c r="FWO31" s="446"/>
      <c r="FWP31" s="446"/>
      <c r="FWQ31" s="446"/>
      <c r="FWR31" s="446"/>
      <c r="FWS31" s="446"/>
      <c r="FWT31" s="446"/>
      <c r="FWU31" s="446"/>
      <c r="FWV31" s="446"/>
      <c r="FWW31" s="446"/>
      <c r="FWX31" s="446"/>
      <c r="FWY31" s="446"/>
      <c r="FWZ31" s="446"/>
      <c r="FXA31" s="446"/>
      <c r="FXB31" s="446"/>
      <c r="FXC31" s="446"/>
      <c r="FXD31" s="446"/>
      <c r="FXE31" s="446"/>
      <c r="FXF31" s="446"/>
      <c r="FXG31" s="446"/>
      <c r="FXH31" s="446"/>
      <c r="FXI31" s="446"/>
      <c r="FXJ31" s="446"/>
      <c r="FXK31" s="446"/>
      <c r="FXL31" s="446"/>
      <c r="FXM31" s="446"/>
      <c r="FXN31" s="446"/>
      <c r="FXO31" s="446"/>
      <c r="FXP31" s="446"/>
      <c r="FXQ31" s="446"/>
      <c r="FXR31" s="446"/>
      <c r="FXS31" s="446"/>
      <c r="FXT31" s="446"/>
      <c r="FXU31" s="446"/>
      <c r="FXV31" s="446"/>
      <c r="FXW31" s="446"/>
      <c r="FXX31" s="446"/>
      <c r="FXY31" s="446"/>
      <c r="FXZ31" s="446"/>
      <c r="FYA31" s="446"/>
      <c r="FYB31" s="446"/>
      <c r="FYC31" s="446"/>
      <c r="FYD31" s="446"/>
      <c r="FYE31" s="446"/>
      <c r="FYF31" s="446"/>
      <c r="FYG31" s="446"/>
      <c r="FYH31" s="446"/>
      <c r="FYI31" s="446"/>
      <c r="FYJ31" s="446"/>
      <c r="FYK31" s="446"/>
      <c r="FYL31" s="446"/>
      <c r="FYM31" s="446"/>
      <c r="FYN31" s="446"/>
      <c r="FYO31" s="446"/>
      <c r="FYP31" s="446"/>
      <c r="FYQ31" s="446"/>
      <c r="FYR31" s="446"/>
      <c r="FYS31" s="446"/>
      <c r="FYT31" s="446"/>
      <c r="FYU31" s="446"/>
      <c r="FYV31" s="446"/>
      <c r="FYW31" s="446"/>
      <c r="FYX31" s="446"/>
      <c r="FYY31" s="446"/>
      <c r="FYZ31" s="446"/>
      <c r="FZA31" s="446"/>
      <c r="FZB31" s="446"/>
      <c r="FZC31" s="446"/>
      <c r="FZD31" s="446"/>
      <c r="FZE31" s="446"/>
      <c r="FZF31" s="446"/>
      <c r="FZG31" s="446"/>
      <c r="FZH31" s="446"/>
      <c r="FZI31" s="446"/>
      <c r="FZJ31" s="446"/>
      <c r="FZK31" s="446"/>
      <c r="FZL31" s="446"/>
      <c r="FZM31" s="446"/>
      <c r="FZN31" s="446"/>
      <c r="FZO31" s="446"/>
      <c r="FZP31" s="446"/>
      <c r="FZQ31" s="446"/>
      <c r="FZR31" s="446"/>
      <c r="FZS31" s="446"/>
      <c r="FZT31" s="446"/>
      <c r="FZU31" s="446"/>
      <c r="FZV31" s="446"/>
      <c r="FZW31" s="446"/>
      <c r="FZX31" s="446"/>
      <c r="FZY31" s="446"/>
      <c r="FZZ31" s="446"/>
      <c r="GAA31" s="446"/>
      <c r="GAB31" s="446"/>
      <c r="GAC31" s="446"/>
      <c r="GAD31" s="446"/>
      <c r="GAE31" s="446"/>
      <c r="GAF31" s="446"/>
      <c r="GAG31" s="446"/>
      <c r="GAH31" s="446"/>
      <c r="GAI31" s="446"/>
      <c r="GAJ31" s="446"/>
      <c r="GAK31" s="446"/>
      <c r="GAL31" s="446"/>
      <c r="GAM31" s="446"/>
      <c r="GAN31" s="446"/>
      <c r="GAO31" s="446"/>
      <c r="GAP31" s="446"/>
      <c r="GAQ31" s="446"/>
      <c r="GAR31" s="446"/>
      <c r="GAS31" s="446"/>
      <c r="GAT31" s="446"/>
      <c r="GAU31" s="446"/>
      <c r="GAV31" s="446"/>
      <c r="GAW31" s="446"/>
      <c r="GAX31" s="446"/>
      <c r="GAY31" s="446"/>
      <c r="GAZ31" s="446"/>
      <c r="GBA31" s="446"/>
      <c r="GBB31" s="446"/>
      <c r="GBC31" s="446"/>
      <c r="GBD31" s="446"/>
      <c r="GBE31" s="446"/>
      <c r="GBF31" s="446"/>
      <c r="GBG31" s="446"/>
      <c r="GBH31" s="446"/>
      <c r="GBI31" s="446"/>
      <c r="GBJ31" s="446"/>
      <c r="GBK31" s="446"/>
      <c r="GBL31" s="446"/>
      <c r="GBM31" s="446"/>
      <c r="GBN31" s="446"/>
      <c r="GBO31" s="446"/>
      <c r="GBP31" s="446"/>
      <c r="GBQ31" s="446"/>
      <c r="GBR31" s="446"/>
      <c r="GBS31" s="446"/>
      <c r="GBT31" s="446"/>
      <c r="GBU31" s="446"/>
      <c r="GBV31" s="446"/>
      <c r="GBW31" s="446"/>
      <c r="GBX31" s="446"/>
      <c r="GBY31" s="446"/>
      <c r="GBZ31" s="446"/>
      <c r="GCA31" s="446"/>
      <c r="GCB31" s="446"/>
      <c r="GCC31" s="446"/>
      <c r="GCD31" s="446"/>
      <c r="GCE31" s="446"/>
      <c r="GCF31" s="446"/>
      <c r="GCG31" s="446"/>
      <c r="GCH31" s="446"/>
      <c r="GCI31" s="446"/>
      <c r="GCJ31" s="446"/>
      <c r="GCK31" s="446"/>
      <c r="GCL31" s="446"/>
      <c r="GCM31" s="446"/>
      <c r="GCN31" s="446"/>
      <c r="GCO31" s="446"/>
      <c r="GCP31" s="446"/>
      <c r="GCQ31" s="446"/>
      <c r="GCR31" s="446"/>
      <c r="GCS31" s="446"/>
      <c r="GCT31" s="446"/>
      <c r="GCU31" s="446"/>
      <c r="GCV31" s="446"/>
      <c r="GCW31" s="446"/>
      <c r="GCX31" s="446"/>
      <c r="GCY31" s="446"/>
      <c r="GCZ31" s="446"/>
      <c r="GDA31" s="446"/>
      <c r="GDB31" s="446"/>
      <c r="GDC31" s="446"/>
      <c r="GDD31" s="446"/>
      <c r="GDE31" s="446"/>
      <c r="GDF31" s="446"/>
      <c r="GDG31" s="446"/>
      <c r="GDH31" s="446"/>
      <c r="GDI31" s="446"/>
      <c r="GDJ31" s="446"/>
      <c r="GDK31" s="446"/>
      <c r="GDL31" s="446"/>
      <c r="GDM31" s="446"/>
      <c r="GDN31" s="446"/>
      <c r="GDO31" s="446"/>
      <c r="GDP31" s="446"/>
      <c r="GDQ31" s="446"/>
      <c r="GDR31" s="446"/>
      <c r="GDS31" s="446"/>
      <c r="GDT31" s="446"/>
      <c r="GDU31" s="446"/>
      <c r="GDV31" s="446"/>
      <c r="GDW31" s="446"/>
      <c r="GDX31" s="446"/>
      <c r="GDY31" s="446"/>
      <c r="GDZ31" s="446"/>
      <c r="GEA31" s="446"/>
      <c r="GEB31" s="446"/>
      <c r="GEC31" s="446"/>
      <c r="GED31" s="446"/>
      <c r="GEE31" s="446"/>
      <c r="GEF31" s="446"/>
      <c r="GEG31" s="446"/>
      <c r="GEH31" s="446"/>
      <c r="GEI31" s="446"/>
      <c r="GEJ31" s="446"/>
      <c r="GEK31" s="446"/>
      <c r="GEL31" s="446"/>
      <c r="GEM31" s="446"/>
      <c r="GEN31" s="446"/>
      <c r="GEO31" s="446"/>
      <c r="GEP31" s="446"/>
      <c r="GEQ31" s="446"/>
      <c r="GER31" s="446"/>
      <c r="GES31" s="446"/>
      <c r="GET31" s="446"/>
      <c r="GEU31" s="446"/>
      <c r="GEV31" s="446"/>
      <c r="GEW31" s="446"/>
      <c r="GEX31" s="446"/>
      <c r="GEY31" s="446"/>
      <c r="GEZ31" s="446"/>
      <c r="GFA31" s="446"/>
      <c r="GFB31" s="446"/>
      <c r="GFC31" s="446"/>
      <c r="GFD31" s="446"/>
      <c r="GFE31" s="446"/>
      <c r="GFF31" s="446"/>
      <c r="GFG31" s="446"/>
      <c r="GFH31" s="446"/>
      <c r="GFI31" s="446"/>
      <c r="GFJ31" s="446"/>
      <c r="GFK31" s="446"/>
      <c r="GFL31" s="446"/>
      <c r="GFM31" s="446"/>
      <c r="GFN31" s="446"/>
      <c r="GFO31" s="446"/>
      <c r="GFP31" s="446"/>
      <c r="GFQ31" s="446"/>
      <c r="GFR31" s="446"/>
      <c r="GFS31" s="446"/>
      <c r="GFT31" s="446"/>
      <c r="GFU31" s="446"/>
      <c r="GFV31" s="446"/>
      <c r="GFW31" s="446"/>
      <c r="GFX31" s="446"/>
      <c r="GFY31" s="446"/>
      <c r="GFZ31" s="446"/>
      <c r="GGA31" s="446"/>
      <c r="GGB31" s="446"/>
      <c r="GGC31" s="446"/>
      <c r="GGD31" s="446"/>
      <c r="GGE31" s="446"/>
      <c r="GGF31" s="446"/>
      <c r="GGG31" s="446"/>
      <c r="GGH31" s="446"/>
      <c r="GGI31" s="446"/>
      <c r="GGJ31" s="446"/>
      <c r="GGK31" s="446"/>
      <c r="GGL31" s="446"/>
      <c r="GGM31" s="446"/>
      <c r="GGN31" s="446"/>
      <c r="GGO31" s="446"/>
      <c r="GGP31" s="446"/>
      <c r="GGQ31" s="446"/>
      <c r="GGR31" s="446"/>
      <c r="GGS31" s="446"/>
      <c r="GGT31" s="446"/>
      <c r="GGU31" s="446"/>
      <c r="GGV31" s="446"/>
      <c r="GGW31" s="446"/>
      <c r="GGX31" s="446"/>
      <c r="GGY31" s="446"/>
      <c r="GGZ31" s="446"/>
      <c r="GHA31" s="446"/>
      <c r="GHB31" s="446"/>
      <c r="GHC31" s="446"/>
      <c r="GHD31" s="446"/>
      <c r="GHE31" s="446"/>
      <c r="GHF31" s="446"/>
      <c r="GHG31" s="446"/>
      <c r="GHH31" s="446"/>
      <c r="GHI31" s="446"/>
      <c r="GHJ31" s="446"/>
      <c r="GHK31" s="446"/>
      <c r="GHL31" s="446"/>
      <c r="GHM31" s="446"/>
      <c r="GHN31" s="446"/>
      <c r="GHO31" s="446"/>
      <c r="GHP31" s="446"/>
      <c r="GHQ31" s="446"/>
      <c r="GHR31" s="446"/>
      <c r="GHS31" s="446"/>
      <c r="GHT31" s="446"/>
      <c r="GHU31" s="446"/>
      <c r="GHV31" s="446"/>
      <c r="GHW31" s="446"/>
      <c r="GHX31" s="446"/>
      <c r="GHY31" s="446"/>
      <c r="GHZ31" s="446"/>
      <c r="GIA31" s="446"/>
      <c r="GIB31" s="446"/>
      <c r="GIC31" s="446"/>
      <c r="GID31" s="446"/>
      <c r="GIE31" s="446"/>
      <c r="GIF31" s="446"/>
      <c r="GIG31" s="446"/>
      <c r="GIH31" s="446"/>
      <c r="GII31" s="446"/>
      <c r="GIJ31" s="446"/>
      <c r="GIK31" s="446"/>
      <c r="GIL31" s="446"/>
      <c r="GIM31" s="446"/>
      <c r="GIN31" s="446"/>
      <c r="GIO31" s="446"/>
      <c r="GIP31" s="446"/>
      <c r="GIQ31" s="446"/>
      <c r="GIR31" s="446"/>
      <c r="GIS31" s="446"/>
      <c r="GIT31" s="446"/>
      <c r="GIU31" s="446"/>
      <c r="GIV31" s="446"/>
      <c r="GIW31" s="446"/>
      <c r="GIX31" s="446"/>
      <c r="GIY31" s="446"/>
      <c r="GIZ31" s="446"/>
      <c r="GJA31" s="446"/>
      <c r="GJB31" s="446"/>
      <c r="GJC31" s="446"/>
      <c r="GJD31" s="446"/>
      <c r="GJE31" s="446"/>
      <c r="GJF31" s="446"/>
      <c r="GJG31" s="446"/>
      <c r="GJH31" s="446"/>
      <c r="GJI31" s="446"/>
      <c r="GJJ31" s="446"/>
      <c r="GJK31" s="446"/>
      <c r="GJL31" s="446"/>
      <c r="GJM31" s="446"/>
      <c r="GJN31" s="446"/>
      <c r="GJO31" s="446"/>
      <c r="GJP31" s="446"/>
      <c r="GJQ31" s="446"/>
      <c r="GJR31" s="446"/>
      <c r="GJS31" s="446"/>
      <c r="GJT31" s="446"/>
      <c r="GJU31" s="446"/>
      <c r="GJV31" s="446"/>
      <c r="GJW31" s="446"/>
      <c r="GJX31" s="446"/>
      <c r="GJY31" s="446"/>
      <c r="GJZ31" s="446"/>
      <c r="GKA31" s="446"/>
      <c r="GKB31" s="446"/>
      <c r="GKC31" s="446"/>
      <c r="GKD31" s="446"/>
      <c r="GKE31" s="446"/>
      <c r="GKF31" s="446"/>
      <c r="GKG31" s="446"/>
      <c r="GKH31" s="446"/>
      <c r="GKI31" s="446"/>
      <c r="GKJ31" s="446"/>
      <c r="GKK31" s="446"/>
      <c r="GKL31" s="446"/>
      <c r="GKM31" s="446"/>
      <c r="GKN31" s="446"/>
      <c r="GKO31" s="446"/>
      <c r="GKP31" s="446"/>
      <c r="GKQ31" s="446"/>
      <c r="GKR31" s="446"/>
      <c r="GKS31" s="446"/>
      <c r="GKT31" s="446"/>
      <c r="GKU31" s="446"/>
      <c r="GKV31" s="446"/>
      <c r="GKW31" s="446"/>
      <c r="GKX31" s="446"/>
      <c r="GKY31" s="446"/>
      <c r="GKZ31" s="446"/>
      <c r="GLA31" s="446"/>
      <c r="GLB31" s="446"/>
      <c r="GLC31" s="446"/>
      <c r="GLD31" s="446"/>
      <c r="GLE31" s="446"/>
      <c r="GLF31" s="446"/>
      <c r="GLG31" s="446"/>
      <c r="GLH31" s="446"/>
      <c r="GLI31" s="446"/>
      <c r="GLJ31" s="446"/>
      <c r="GLK31" s="446"/>
      <c r="GLL31" s="446"/>
      <c r="GLM31" s="446"/>
      <c r="GLN31" s="446"/>
      <c r="GLO31" s="446"/>
      <c r="GLP31" s="446"/>
      <c r="GLQ31" s="446"/>
      <c r="GLR31" s="446"/>
      <c r="GLS31" s="446"/>
      <c r="GLT31" s="446"/>
      <c r="GLU31" s="446"/>
      <c r="GLV31" s="446"/>
      <c r="GLW31" s="446"/>
      <c r="GLX31" s="446"/>
      <c r="GLY31" s="446"/>
      <c r="GLZ31" s="446"/>
      <c r="GMA31" s="446"/>
      <c r="GMB31" s="446"/>
      <c r="GMC31" s="446"/>
      <c r="GMD31" s="446"/>
      <c r="GME31" s="446"/>
      <c r="GMF31" s="446"/>
      <c r="GMG31" s="446"/>
      <c r="GMH31" s="446"/>
      <c r="GMI31" s="446"/>
      <c r="GMJ31" s="446"/>
      <c r="GMK31" s="446"/>
      <c r="GML31" s="446"/>
      <c r="GMM31" s="446"/>
      <c r="GMN31" s="446"/>
      <c r="GMO31" s="446"/>
      <c r="GMP31" s="446"/>
      <c r="GMQ31" s="446"/>
      <c r="GMR31" s="446"/>
      <c r="GMS31" s="446"/>
      <c r="GMT31" s="446"/>
      <c r="GMU31" s="446"/>
      <c r="GMV31" s="446"/>
      <c r="GMW31" s="446"/>
      <c r="GMX31" s="446"/>
      <c r="GMY31" s="446"/>
      <c r="GMZ31" s="446"/>
      <c r="GNA31" s="446"/>
      <c r="GNB31" s="446"/>
      <c r="GNC31" s="446"/>
      <c r="GND31" s="446"/>
      <c r="GNE31" s="446"/>
      <c r="GNF31" s="446"/>
      <c r="GNG31" s="446"/>
      <c r="GNH31" s="446"/>
      <c r="GNI31" s="446"/>
      <c r="GNJ31" s="446"/>
      <c r="GNK31" s="446"/>
      <c r="GNL31" s="446"/>
      <c r="GNM31" s="446"/>
      <c r="GNN31" s="446"/>
      <c r="GNO31" s="446"/>
      <c r="GNP31" s="446"/>
      <c r="GNQ31" s="446"/>
      <c r="GNR31" s="446"/>
      <c r="GNS31" s="446"/>
      <c r="GNT31" s="446"/>
      <c r="GNU31" s="446"/>
      <c r="GNV31" s="446"/>
      <c r="GNW31" s="446"/>
      <c r="GNX31" s="446"/>
      <c r="GNY31" s="446"/>
      <c r="GNZ31" s="446"/>
      <c r="GOA31" s="446"/>
      <c r="GOB31" s="446"/>
      <c r="GOC31" s="446"/>
      <c r="GOD31" s="446"/>
      <c r="GOE31" s="446"/>
      <c r="GOF31" s="446"/>
      <c r="GOG31" s="446"/>
      <c r="GOH31" s="446"/>
      <c r="GOI31" s="446"/>
      <c r="GOJ31" s="446"/>
      <c r="GOK31" s="446"/>
      <c r="GOL31" s="446"/>
      <c r="GOM31" s="446"/>
      <c r="GON31" s="446"/>
      <c r="GOO31" s="446"/>
      <c r="GOP31" s="446"/>
      <c r="GOQ31" s="446"/>
      <c r="GOR31" s="446"/>
      <c r="GOS31" s="446"/>
      <c r="GOT31" s="446"/>
      <c r="GOU31" s="446"/>
      <c r="GOV31" s="446"/>
      <c r="GOW31" s="446"/>
      <c r="GOX31" s="446"/>
      <c r="GOY31" s="446"/>
      <c r="GOZ31" s="446"/>
      <c r="GPA31" s="446"/>
      <c r="GPB31" s="446"/>
      <c r="GPC31" s="446"/>
      <c r="GPD31" s="446"/>
      <c r="GPE31" s="446"/>
      <c r="GPF31" s="446"/>
      <c r="GPG31" s="446"/>
      <c r="GPH31" s="446"/>
      <c r="GPI31" s="446"/>
      <c r="GPJ31" s="446"/>
      <c r="GPK31" s="446"/>
      <c r="GPL31" s="446"/>
      <c r="GPM31" s="446"/>
      <c r="GPN31" s="446"/>
      <c r="GPO31" s="446"/>
      <c r="GPP31" s="446"/>
      <c r="GPQ31" s="446"/>
      <c r="GPR31" s="446"/>
      <c r="GPS31" s="446"/>
      <c r="GPT31" s="446"/>
      <c r="GPU31" s="446"/>
      <c r="GPV31" s="446"/>
      <c r="GPW31" s="446"/>
      <c r="GPX31" s="446"/>
      <c r="GPY31" s="446"/>
      <c r="GPZ31" s="446"/>
      <c r="GQA31" s="446"/>
      <c r="GQB31" s="446"/>
      <c r="GQC31" s="446"/>
      <c r="GQD31" s="446"/>
      <c r="GQE31" s="446"/>
      <c r="GQF31" s="446"/>
      <c r="GQG31" s="446"/>
      <c r="GQH31" s="446"/>
      <c r="GQI31" s="446"/>
      <c r="GQJ31" s="446"/>
      <c r="GQK31" s="446"/>
      <c r="GQL31" s="446"/>
      <c r="GQM31" s="446"/>
      <c r="GQN31" s="446"/>
      <c r="GQO31" s="446"/>
      <c r="GQP31" s="446"/>
      <c r="GQQ31" s="446"/>
      <c r="GQR31" s="446"/>
      <c r="GQS31" s="446"/>
      <c r="GQT31" s="446"/>
      <c r="GQU31" s="446"/>
      <c r="GQV31" s="446"/>
      <c r="GQW31" s="446"/>
      <c r="GQX31" s="446"/>
      <c r="GQY31" s="446"/>
      <c r="GQZ31" s="446"/>
      <c r="GRA31" s="446"/>
      <c r="GRB31" s="446"/>
      <c r="GRC31" s="446"/>
      <c r="GRD31" s="446"/>
      <c r="GRE31" s="446"/>
      <c r="GRF31" s="446"/>
      <c r="GRG31" s="446"/>
      <c r="GRH31" s="446"/>
      <c r="GRI31" s="446"/>
      <c r="GRJ31" s="446"/>
      <c r="GRK31" s="446"/>
      <c r="GRL31" s="446"/>
      <c r="GRM31" s="446"/>
      <c r="GRN31" s="446"/>
      <c r="GRO31" s="446"/>
      <c r="GRP31" s="446"/>
      <c r="GRQ31" s="446"/>
      <c r="GRR31" s="446"/>
      <c r="GRS31" s="446"/>
      <c r="GRT31" s="446"/>
      <c r="GRU31" s="446"/>
      <c r="GRV31" s="446"/>
      <c r="GRW31" s="446"/>
      <c r="GRX31" s="446"/>
      <c r="GRY31" s="446"/>
      <c r="GRZ31" s="446"/>
      <c r="GSA31" s="446"/>
      <c r="GSB31" s="446"/>
      <c r="GSC31" s="446"/>
      <c r="GSD31" s="446"/>
      <c r="GSE31" s="446"/>
      <c r="GSF31" s="446"/>
      <c r="GSG31" s="446"/>
      <c r="GSH31" s="446"/>
      <c r="GSI31" s="446"/>
      <c r="GSJ31" s="446"/>
      <c r="GSK31" s="446"/>
      <c r="GSL31" s="446"/>
      <c r="GSM31" s="446"/>
      <c r="GSN31" s="446"/>
      <c r="GSO31" s="446"/>
      <c r="GSP31" s="446"/>
      <c r="GSQ31" s="446"/>
      <c r="GSR31" s="446"/>
      <c r="GSS31" s="446"/>
      <c r="GST31" s="446"/>
      <c r="GSU31" s="446"/>
      <c r="GSV31" s="446"/>
      <c r="GSW31" s="446"/>
      <c r="GSX31" s="446"/>
      <c r="GSY31" s="446"/>
      <c r="GSZ31" s="446"/>
      <c r="GTA31" s="446"/>
      <c r="GTB31" s="446"/>
      <c r="GTC31" s="446"/>
      <c r="GTD31" s="446"/>
      <c r="GTE31" s="446"/>
      <c r="GTF31" s="446"/>
      <c r="GTG31" s="446"/>
      <c r="GTH31" s="446"/>
      <c r="GTI31" s="446"/>
      <c r="GTJ31" s="446"/>
      <c r="GTK31" s="446"/>
      <c r="GTL31" s="446"/>
      <c r="GTM31" s="446"/>
      <c r="GTN31" s="446"/>
      <c r="GTO31" s="446"/>
      <c r="GTP31" s="446"/>
      <c r="GTQ31" s="446"/>
      <c r="GTR31" s="446"/>
      <c r="GTS31" s="446"/>
      <c r="GTT31" s="446"/>
      <c r="GTU31" s="446"/>
      <c r="GTV31" s="446"/>
      <c r="GTW31" s="446"/>
      <c r="GTX31" s="446"/>
      <c r="GTY31" s="446"/>
      <c r="GTZ31" s="446"/>
      <c r="GUA31" s="446"/>
      <c r="GUB31" s="446"/>
      <c r="GUC31" s="446"/>
      <c r="GUD31" s="446"/>
      <c r="GUE31" s="446"/>
      <c r="GUF31" s="446"/>
      <c r="GUG31" s="446"/>
      <c r="GUH31" s="446"/>
      <c r="GUI31" s="446"/>
      <c r="GUJ31" s="446"/>
      <c r="GUK31" s="446"/>
      <c r="GUL31" s="446"/>
      <c r="GUM31" s="446"/>
      <c r="GUN31" s="446"/>
      <c r="GUO31" s="446"/>
      <c r="GUP31" s="446"/>
      <c r="GUQ31" s="446"/>
      <c r="GUR31" s="446"/>
      <c r="GUS31" s="446"/>
      <c r="GUT31" s="446"/>
      <c r="GUU31" s="446"/>
      <c r="GUV31" s="446"/>
      <c r="GUW31" s="446"/>
      <c r="GUX31" s="446"/>
      <c r="GUY31" s="446"/>
      <c r="GUZ31" s="446"/>
      <c r="GVA31" s="446"/>
      <c r="GVB31" s="446"/>
      <c r="GVC31" s="446"/>
      <c r="GVD31" s="446"/>
      <c r="GVE31" s="446"/>
      <c r="GVF31" s="446"/>
      <c r="GVG31" s="446"/>
      <c r="GVH31" s="446"/>
      <c r="GVI31" s="446"/>
      <c r="GVJ31" s="446"/>
      <c r="GVK31" s="446"/>
      <c r="GVL31" s="446"/>
      <c r="GVM31" s="446"/>
      <c r="GVN31" s="446"/>
      <c r="GVO31" s="446"/>
      <c r="GVP31" s="446"/>
      <c r="GVQ31" s="446"/>
      <c r="GVR31" s="446"/>
      <c r="GVS31" s="446"/>
      <c r="GVT31" s="446"/>
      <c r="GVU31" s="446"/>
      <c r="GVV31" s="446"/>
      <c r="GVW31" s="446"/>
      <c r="GVX31" s="446"/>
      <c r="GVY31" s="446"/>
      <c r="GVZ31" s="446"/>
      <c r="GWA31" s="446"/>
      <c r="GWB31" s="446"/>
      <c r="GWC31" s="446"/>
      <c r="GWD31" s="446"/>
      <c r="GWE31" s="446"/>
      <c r="GWF31" s="446"/>
      <c r="GWG31" s="446"/>
      <c r="GWH31" s="446"/>
      <c r="GWI31" s="446"/>
      <c r="GWJ31" s="446"/>
      <c r="GWK31" s="446"/>
      <c r="GWL31" s="446"/>
      <c r="GWM31" s="446"/>
      <c r="GWN31" s="446"/>
      <c r="GWO31" s="446"/>
      <c r="GWP31" s="446"/>
      <c r="GWQ31" s="446"/>
      <c r="GWR31" s="446"/>
      <c r="GWS31" s="446"/>
      <c r="GWT31" s="446"/>
      <c r="GWU31" s="446"/>
      <c r="GWV31" s="446"/>
      <c r="GWW31" s="446"/>
      <c r="GWX31" s="446"/>
      <c r="GWY31" s="446"/>
      <c r="GWZ31" s="446"/>
      <c r="GXA31" s="446"/>
      <c r="GXB31" s="446"/>
      <c r="GXC31" s="446"/>
      <c r="GXD31" s="446"/>
      <c r="GXE31" s="446"/>
      <c r="GXF31" s="446"/>
      <c r="GXG31" s="446"/>
      <c r="GXH31" s="446"/>
      <c r="GXI31" s="446"/>
      <c r="GXJ31" s="446"/>
      <c r="GXK31" s="446"/>
      <c r="GXL31" s="446"/>
      <c r="GXM31" s="446"/>
      <c r="GXN31" s="446"/>
      <c r="GXO31" s="446"/>
      <c r="GXP31" s="446"/>
      <c r="GXQ31" s="446"/>
      <c r="GXR31" s="446"/>
      <c r="GXS31" s="446"/>
      <c r="GXT31" s="446"/>
      <c r="GXU31" s="446"/>
      <c r="GXV31" s="446"/>
      <c r="GXW31" s="446"/>
      <c r="GXX31" s="446"/>
      <c r="GXY31" s="446"/>
      <c r="GXZ31" s="446"/>
      <c r="GYA31" s="446"/>
      <c r="GYB31" s="446"/>
      <c r="GYC31" s="446"/>
      <c r="GYD31" s="446"/>
      <c r="GYE31" s="446"/>
      <c r="GYF31" s="446"/>
      <c r="GYG31" s="446"/>
      <c r="GYH31" s="446"/>
      <c r="GYI31" s="446"/>
      <c r="GYJ31" s="446"/>
      <c r="GYK31" s="446"/>
      <c r="GYL31" s="446"/>
      <c r="GYM31" s="446"/>
      <c r="GYN31" s="446"/>
      <c r="GYO31" s="446"/>
      <c r="GYP31" s="446"/>
      <c r="GYQ31" s="446"/>
      <c r="GYR31" s="446"/>
      <c r="GYS31" s="446"/>
      <c r="GYT31" s="446"/>
      <c r="GYU31" s="446"/>
      <c r="GYV31" s="446"/>
      <c r="GYW31" s="446"/>
      <c r="GYX31" s="446"/>
      <c r="GYY31" s="446"/>
      <c r="GYZ31" s="446"/>
      <c r="GZA31" s="446"/>
      <c r="GZB31" s="446"/>
      <c r="GZC31" s="446"/>
      <c r="GZD31" s="446"/>
      <c r="GZE31" s="446"/>
      <c r="GZF31" s="446"/>
      <c r="GZG31" s="446"/>
      <c r="GZH31" s="446"/>
      <c r="GZI31" s="446"/>
      <c r="GZJ31" s="446"/>
      <c r="GZK31" s="446"/>
      <c r="GZL31" s="446"/>
      <c r="GZM31" s="446"/>
      <c r="GZN31" s="446"/>
      <c r="GZO31" s="446"/>
      <c r="GZP31" s="446"/>
      <c r="GZQ31" s="446"/>
      <c r="GZR31" s="446"/>
      <c r="GZS31" s="446"/>
      <c r="GZT31" s="446"/>
      <c r="GZU31" s="446"/>
      <c r="GZV31" s="446"/>
      <c r="GZW31" s="446"/>
      <c r="GZX31" s="446"/>
      <c r="GZY31" s="446"/>
      <c r="GZZ31" s="446"/>
      <c r="HAA31" s="446"/>
      <c r="HAB31" s="446"/>
      <c r="HAC31" s="446"/>
      <c r="HAD31" s="446"/>
      <c r="HAE31" s="446"/>
      <c r="HAF31" s="446"/>
      <c r="HAG31" s="446"/>
      <c r="HAH31" s="446"/>
      <c r="HAI31" s="446"/>
      <c r="HAJ31" s="446"/>
      <c r="HAK31" s="446"/>
      <c r="HAL31" s="446"/>
      <c r="HAM31" s="446"/>
      <c r="HAN31" s="446"/>
      <c r="HAO31" s="446"/>
      <c r="HAP31" s="446"/>
      <c r="HAQ31" s="446"/>
      <c r="HAR31" s="446"/>
      <c r="HAS31" s="446"/>
      <c r="HAT31" s="446"/>
      <c r="HAU31" s="446"/>
      <c r="HAV31" s="446"/>
      <c r="HAW31" s="446"/>
      <c r="HAX31" s="446"/>
      <c r="HAY31" s="446"/>
      <c r="HAZ31" s="446"/>
      <c r="HBA31" s="446"/>
      <c r="HBB31" s="446"/>
      <c r="HBC31" s="446"/>
      <c r="HBD31" s="446"/>
      <c r="HBE31" s="446"/>
      <c r="HBF31" s="446"/>
      <c r="HBG31" s="446"/>
      <c r="HBH31" s="446"/>
      <c r="HBI31" s="446"/>
      <c r="HBJ31" s="446"/>
      <c r="HBK31" s="446"/>
      <c r="HBL31" s="446"/>
      <c r="HBM31" s="446"/>
      <c r="HBN31" s="446"/>
      <c r="HBO31" s="446"/>
      <c r="HBP31" s="446"/>
      <c r="HBQ31" s="446"/>
      <c r="HBR31" s="446"/>
      <c r="HBS31" s="446"/>
      <c r="HBT31" s="446"/>
      <c r="HBU31" s="446"/>
      <c r="HBV31" s="446"/>
      <c r="HBW31" s="446"/>
      <c r="HBX31" s="446"/>
      <c r="HBY31" s="446"/>
      <c r="HBZ31" s="446"/>
      <c r="HCA31" s="446"/>
      <c r="HCB31" s="446"/>
      <c r="HCC31" s="446"/>
      <c r="HCD31" s="446"/>
      <c r="HCE31" s="446"/>
      <c r="HCF31" s="446"/>
      <c r="HCG31" s="446"/>
      <c r="HCH31" s="446"/>
      <c r="HCI31" s="446"/>
      <c r="HCJ31" s="446"/>
      <c r="HCK31" s="446"/>
      <c r="HCL31" s="446"/>
      <c r="HCM31" s="446"/>
      <c r="HCN31" s="446"/>
      <c r="HCO31" s="446"/>
      <c r="HCP31" s="446"/>
      <c r="HCQ31" s="446"/>
      <c r="HCR31" s="446"/>
      <c r="HCS31" s="446"/>
      <c r="HCT31" s="446"/>
      <c r="HCU31" s="446"/>
      <c r="HCV31" s="446"/>
      <c r="HCW31" s="446"/>
      <c r="HCX31" s="446"/>
      <c r="HCY31" s="446"/>
      <c r="HCZ31" s="446"/>
      <c r="HDA31" s="446"/>
      <c r="HDB31" s="446"/>
      <c r="HDC31" s="446"/>
      <c r="HDD31" s="446"/>
      <c r="HDE31" s="446"/>
      <c r="HDF31" s="446"/>
      <c r="HDG31" s="446"/>
      <c r="HDH31" s="446"/>
      <c r="HDI31" s="446"/>
      <c r="HDJ31" s="446"/>
      <c r="HDK31" s="446"/>
      <c r="HDL31" s="446"/>
      <c r="HDM31" s="446"/>
      <c r="HDN31" s="446"/>
      <c r="HDO31" s="446"/>
      <c r="HDP31" s="446"/>
      <c r="HDQ31" s="446"/>
      <c r="HDR31" s="446"/>
      <c r="HDS31" s="446"/>
      <c r="HDT31" s="446"/>
      <c r="HDU31" s="446"/>
      <c r="HDV31" s="446"/>
      <c r="HDW31" s="446"/>
      <c r="HDX31" s="446"/>
      <c r="HDY31" s="446"/>
      <c r="HDZ31" s="446"/>
      <c r="HEA31" s="446"/>
      <c r="HEB31" s="446"/>
      <c r="HEC31" s="446"/>
      <c r="HED31" s="446"/>
      <c r="HEE31" s="446"/>
      <c r="HEF31" s="446"/>
      <c r="HEG31" s="446"/>
      <c r="HEH31" s="446"/>
      <c r="HEI31" s="446"/>
      <c r="HEJ31" s="446"/>
      <c r="HEK31" s="446"/>
      <c r="HEL31" s="446"/>
      <c r="HEM31" s="446"/>
      <c r="HEN31" s="446"/>
      <c r="HEO31" s="446"/>
      <c r="HEP31" s="446"/>
      <c r="HEQ31" s="446"/>
      <c r="HER31" s="446"/>
      <c r="HES31" s="446"/>
      <c r="HET31" s="446"/>
      <c r="HEU31" s="446"/>
      <c r="HEV31" s="446"/>
      <c r="HEW31" s="446"/>
      <c r="HEX31" s="446"/>
      <c r="HEY31" s="446"/>
      <c r="HEZ31" s="446"/>
      <c r="HFA31" s="446"/>
      <c r="HFB31" s="446"/>
      <c r="HFC31" s="446"/>
      <c r="HFD31" s="446"/>
      <c r="HFE31" s="446"/>
      <c r="HFF31" s="446"/>
      <c r="HFG31" s="446"/>
      <c r="HFH31" s="446"/>
      <c r="HFI31" s="446"/>
      <c r="HFJ31" s="446"/>
      <c r="HFK31" s="446"/>
      <c r="HFL31" s="446"/>
      <c r="HFM31" s="446"/>
      <c r="HFN31" s="446"/>
      <c r="HFO31" s="446"/>
      <c r="HFP31" s="446"/>
      <c r="HFQ31" s="446"/>
      <c r="HFR31" s="446"/>
      <c r="HFS31" s="446"/>
      <c r="HFT31" s="446"/>
      <c r="HFU31" s="446"/>
      <c r="HFV31" s="446"/>
      <c r="HFW31" s="446"/>
      <c r="HFX31" s="446"/>
      <c r="HFY31" s="446"/>
      <c r="HFZ31" s="446"/>
      <c r="HGA31" s="446"/>
      <c r="HGB31" s="446"/>
      <c r="HGC31" s="446"/>
      <c r="HGD31" s="446"/>
      <c r="HGE31" s="446"/>
      <c r="HGF31" s="446"/>
      <c r="HGG31" s="446"/>
      <c r="HGH31" s="446"/>
      <c r="HGI31" s="446"/>
      <c r="HGJ31" s="446"/>
      <c r="HGK31" s="446"/>
      <c r="HGL31" s="446"/>
      <c r="HGM31" s="446"/>
      <c r="HGN31" s="446"/>
      <c r="HGO31" s="446"/>
      <c r="HGP31" s="446"/>
      <c r="HGQ31" s="446"/>
      <c r="HGR31" s="446"/>
      <c r="HGS31" s="446"/>
      <c r="HGT31" s="446"/>
      <c r="HGU31" s="446"/>
      <c r="HGV31" s="446"/>
      <c r="HGW31" s="446"/>
      <c r="HGX31" s="446"/>
      <c r="HGY31" s="446"/>
      <c r="HGZ31" s="446"/>
      <c r="HHA31" s="446"/>
      <c r="HHB31" s="446"/>
      <c r="HHC31" s="446"/>
      <c r="HHD31" s="446"/>
      <c r="HHE31" s="446"/>
      <c r="HHF31" s="446"/>
      <c r="HHG31" s="446"/>
      <c r="HHH31" s="446"/>
      <c r="HHI31" s="446"/>
      <c r="HHJ31" s="446"/>
      <c r="HHK31" s="446"/>
      <c r="HHL31" s="446"/>
      <c r="HHM31" s="446"/>
      <c r="HHN31" s="446"/>
      <c r="HHO31" s="446"/>
      <c r="HHP31" s="446"/>
      <c r="HHQ31" s="446"/>
      <c r="HHR31" s="446"/>
      <c r="HHS31" s="446"/>
      <c r="HHT31" s="446"/>
      <c r="HHU31" s="446"/>
      <c r="HHV31" s="446"/>
      <c r="HHW31" s="446"/>
      <c r="HHX31" s="446"/>
      <c r="HHY31" s="446"/>
      <c r="HHZ31" s="446"/>
      <c r="HIA31" s="446"/>
      <c r="HIB31" s="446"/>
      <c r="HIC31" s="446"/>
      <c r="HID31" s="446"/>
      <c r="HIE31" s="446"/>
      <c r="HIF31" s="446"/>
      <c r="HIG31" s="446"/>
      <c r="HIH31" s="446"/>
      <c r="HII31" s="446"/>
      <c r="HIJ31" s="446"/>
      <c r="HIK31" s="446"/>
      <c r="HIL31" s="446"/>
      <c r="HIM31" s="446"/>
      <c r="HIN31" s="446"/>
      <c r="HIO31" s="446"/>
      <c r="HIP31" s="446"/>
      <c r="HIQ31" s="446"/>
      <c r="HIR31" s="446"/>
      <c r="HIS31" s="446"/>
      <c r="HIT31" s="446"/>
      <c r="HIU31" s="446"/>
      <c r="HIV31" s="446"/>
      <c r="HIW31" s="446"/>
      <c r="HIX31" s="446"/>
      <c r="HIY31" s="446"/>
      <c r="HIZ31" s="446"/>
      <c r="HJA31" s="446"/>
      <c r="HJB31" s="446"/>
      <c r="HJC31" s="446"/>
      <c r="HJD31" s="446"/>
      <c r="HJE31" s="446"/>
      <c r="HJF31" s="446"/>
      <c r="HJG31" s="446"/>
      <c r="HJH31" s="446"/>
      <c r="HJI31" s="446"/>
      <c r="HJJ31" s="446"/>
      <c r="HJK31" s="446"/>
      <c r="HJL31" s="446"/>
      <c r="HJM31" s="446"/>
      <c r="HJN31" s="446"/>
      <c r="HJO31" s="446"/>
      <c r="HJP31" s="446"/>
      <c r="HJQ31" s="446"/>
      <c r="HJR31" s="446"/>
      <c r="HJS31" s="446"/>
      <c r="HJT31" s="446"/>
      <c r="HJU31" s="446"/>
      <c r="HJV31" s="446"/>
      <c r="HJW31" s="446"/>
      <c r="HJX31" s="446"/>
      <c r="HJY31" s="446"/>
      <c r="HJZ31" s="446"/>
      <c r="HKA31" s="446"/>
      <c r="HKB31" s="446"/>
      <c r="HKC31" s="446"/>
      <c r="HKD31" s="446"/>
      <c r="HKE31" s="446"/>
      <c r="HKF31" s="446"/>
      <c r="HKG31" s="446"/>
      <c r="HKH31" s="446"/>
      <c r="HKI31" s="446"/>
      <c r="HKJ31" s="446"/>
      <c r="HKK31" s="446"/>
      <c r="HKL31" s="446"/>
      <c r="HKM31" s="446"/>
      <c r="HKN31" s="446"/>
      <c r="HKO31" s="446"/>
      <c r="HKP31" s="446"/>
      <c r="HKQ31" s="446"/>
      <c r="HKR31" s="446"/>
      <c r="HKS31" s="446"/>
      <c r="HKT31" s="446"/>
      <c r="HKU31" s="446"/>
      <c r="HKV31" s="446"/>
      <c r="HKW31" s="446"/>
      <c r="HKX31" s="446"/>
      <c r="HKY31" s="446"/>
      <c r="HKZ31" s="446"/>
      <c r="HLA31" s="446"/>
      <c r="HLB31" s="446"/>
      <c r="HLC31" s="446"/>
      <c r="HLD31" s="446"/>
      <c r="HLE31" s="446"/>
      <c r="HLF31" s="446"/>
      <c r="HLG31" s="446"/>
      <c r="HLH31" s="446"/>
      <c r="HLI31" s="446"/>
      <c r="HLJ31" s="446"/>
      <c r="HLK31" s="446"/>
      <c r="HLL31" s="446"/>
      <c r="HLM31" s="446"/>
      <c r="HLN31" s="446"/>
      <c r="HLO31" s="446"/>
      <c r="HLP31" s="446"/>
      <c r="HLQ31" s="446"/>
      <c r="HLR31" s="446"/>
      <c r="HLS31" s="446"/>
      <c r="HLT31" s="446"/>
      <c r="HLU31" s="446"/>
      <c r="HLV31" s="446"/>
      <c r="HLW31" s="446"/>
      <c r="HLX31" s="446"/>
      <c r="HLY31" s="446"/>
      <c r="HLZ31" s="446"/>
      <c r="HMA31" s="446"/>
      <c r="HMB31" s="446"/>
      <c r="HMC31" s="446"/>
      <c r="HMD31" s="446"/>
      <c r="HME31" s="446"/>
      <c r="HMF31" s="446"/>
      <c r="HMG31" s="446"/>
      <c r="HMH31" s="446"/>
      <c r="HMI31" s="446"/>
      <c r="HMJ31" s="446"/>
      <c r="HMK31" s="446"/>
      <c r="HML31" s="446"/>
      <c r="HMM31" s="446"/>
      <c r="HMN31" s="446"/>
      <c r="HMO31" s="446"/>
      <c r="HMP31" s="446"/>
      <c r="HMQ31" s="446"/>
      <c r="HMR31" s="446"/>
      <c r="HMS31" s="446"/>
      <c r="HMT31" s="446"/>
      <c r="HMU31" s="446"/>
      <c r="HMV31" s="446"/>
      <c r="HMW31" s="446"/>
      <c r="HMX31" s="446"/>
      <c r="HMY31" s="446"/>
      <c r="HMZ31" s="446"/>
      <c r="HNA31" s="446"/>
      <c r="HNB31" s="446"/>
      <c r="HNC31" s="446"/>
      <c r="HND31" s="446"/>
      <c r="HNE31" s="446"/>
      <c r="HNF31" s="446"/>
      <c r="HNG31" s="446"/>
      <c r="HNH31" s="446"/>
      <c r="HNI31" s="446"/>
      <c r="HNJ31" s="446"/>
      <c r="HNK31" s="446"/>
      <c r="HNL31" s="446"/>
      <c r="HNM31" s="446"/>
      <c r="HNN31" s="446"/>
      <c r="HNO31" s="446"/>
      <c r="HNP31" s="446"/>
      <c r="HNQ31" s="446"/>
      <c r="HNR31" s="446"/>
      <c r="HNS31" s="446"/>
      <c r="HNT31" s="446"/>
      <c r="HNU31" s="446"/>
      <c r="HNV31" s="446"/>
      <c r="HNW31" s="446"/>
      <c r="HNX31" s="446"/>
      <c r="HNY31" s="446"/>
      <c r="HNZ31" s="446"/>
      <c r="HOA31" s="446"/>
      <c r="HOB31" s="446"/>
      <c r="HOC31" s="446"/>
      <c r="HOD31" s="446"/>
      <c r="HOE31" s="446"/>
      <c r="HOF31" s="446"/>
      <c r="HOG31" s="446"/>
      <c r="HOH31" s="446"/>
      <c r="HOI31" s="446"/>
      <c r="HOJ31" s="446"/>
      <c r="HOK31" s="446"/>
      <c r="HOL31" s="446"/>
      <c r="HOM31" s="446"/>
      <c r="HON31" s="446"/>
      <c r="HOO31" s="446"/>
      <c r="HOP31" s="446"/>
      <c r="HOQ31" s="446"/>
      <c r="HOR31" s="446"/>
      <c r="HOS31" s="446"/>
      <c r="HOT31" s="446"/>
      <c r="HOU31" s="446"/>
      <c r="HOV31" s="446"/>
      <c r="HOW31" s="446"/>
      <c r="HOX31" s="446"/>
      <c r="HOY31" s="446"/>
      <c r="HOZ31" s="446"/>
      <c r="HPA31" s="446"/>
      <c r="HPB31" s="446"/>
      <c r="HPC31" s="446"/>
      <c r="HPD31" s="446"/>
      <c r="HPE31" s="446"/>
      <c r="HPF31" s="446"/>
      <c r="HPG31" s="446"/>
      <c r="HPH31" s="446"/>
      <c r="HPI31" s="446"/>
      <c r="HPJ31" s="446"/>
      <c r="HPK31" s="446"/>
      <c r="HPL31" s="446"/>
      <c r="HPM31" s="446"/>
      <c r="HPN31" s="446"/>
      <c r="HPO31" s="446"/>
      <c r="HPP31" s="446"/>
      <c r="HPQ31" s="446"/>
      <c r="HPR31" s="446"/>
      <c r="HPS31" s="446"/>
      <c r="HPT31" s="446"/>
      <c r="HPU31" s="446"/>
      <c r="HPV31" s="446"/>
      <c r="HPW31" s="446"/>
      <c r="HPX31" s="446"/>
      <c r="HPY31" s="446"/>
      <c r="HPZ31" s="446"/>
      <c r="HQA31" s="446"/>
      <c r="HQB31" s="446"/>
      <c r="HQC31" s="446"/>
      <c r="HQD31" s="446"/>
      <c r="HQE31" s="446"/>
      <c r="HQF31" s="446"/>
      <c r="HQG31" s="446"/>
      <c r="HQH31" s="446"/>
      <c r="HQI31" s="446"/>
      <c r="HQJ31" s="446"/>
      <c r="HQK31" s="446"/>
      <c r="HQL31" s="446"/>
      <c r="HQM31" s="446"/>
      <c r="HQN31" s="446"/>
      <c r="HQO31" s="446"/>
      <c r="HQP31" s="446"/>
      <c r="HQQ31" s="446"/>
      <c r="HQR31" s="446"/>
      <c r="HQS31" s="446"/>
      <c r="HQT31" s="446"/>
      <c r="HQU31" s="446"/>
      <c r="HQV31" s="446"/>
      <c r="HQW31" s="446"/>
      <c r="HQX31" s="446"/>
      <c r="HQY31" s="446"/>
      <c r="HQZ31" s="446"/>
      <c r="HRA31" s="446"/>
      <c r="HRB31" s="446"/>
      <c r="HRC31" s="446"/>
      <c r="HRD31" s="446"/>
      <c r="HRE31" s="446"/>
      <c r="HRF31" s="446"/>
      <c r="HRG31" s="446"/>
      <c r="HRH31" s="446"/>
      <c r="HRI31" s="446"/>
      <c r="HRJ31" s="446"/>
      <c r="HRK31" s="446"/>
      <c r="HRL31" s="446"/>
      <c r="HRM31" s="446"/>
      <c r="HRN31" s="446"/>
      <c r="HRO31" s="446"/>
      <c r="HRP31" s="446"/>
      <c r="HRQ31" s="446"/>
      <c r="HRR31" s="446"/>
      <c r="HRS31" s="446"/>
      <c r="HRT31" s="446"/>
      <c r="HRU31" s="446"/>
      <c r="HRV31" s="446"/>
      <c r="HRW31" s="446"/>
      <c r="HRX31" s="446"/>
      <c r="HRY31" s="446"/>
      <c r="HRZ31" s="446"/>
      <c r="HSA31" s="446"/>
      <c r="HSB31" s="446"/>
      <c r="HSC31" s="446"/>
      <c r="HSD31" s="446"/>
      <c r="HSE31" s="446"/>
      <c r="HSF31" s="446"/>
      <c r="HSG31" s="446"/>
      <c r="HSH31" s="446"/>
      <c r="HSI31" s="446"/>
      <c r="HSJ31" s="446"/>
      <c r="HSK31" s="446"/>
      <c r="HSL31" s="446"/>
      <c r="HSM31" s="446"/>
      <c r="HSN31" s="446"/>
      <c r="HSO31" s="446"/>
      <c r="HSP31" s="446"/>
      <c r="HSQ31" s="446"/>
      <c r="HSR31" s="446"/>
      <c r="HSS31" s="446"/>
      <c r="HST31" s="446"/>
      <c r="HSU31" s="446"/>
      <c r="HSV31" s="446"/>
      <c r="HSW31" s="446"/>
      <c r="HSX31" s="446"/>
      <c r="HSY31" s="446"/>
      <c r="HSZ31" s="446"/>
      <c r="HTA31" s="446"/>
      <c r="HTB31" s="446"/>
      <c r="HTC31" s="446"/>
      <c r="HTD31" s="446"/>
      <c r="HTE31" s="446"/>
      <c r="HTF31" s="446"/>
      <c r="HTG31" s="446"/>
      <c r="HTH31" s="446"/>
      <c r="HTI31" s="446"/>
      <c r="HTJ31" s="446"/>
      <c r="HTK31" s="446"/>
      <c r="HTL31" s="446"/>
      <c r="HTM31" s="446"/>
      <c r="HTN31" s="446"/>
      <c r="HTO31" s="446"/>
      <c r="HTP31" s="446"/>
      <c r="HTQ31" s="446"/>
      <c r="HTR31" s="446"/>
      <c r="HTS31" s="446"/>
      <c r="HTT31" s="446"/>
      <c r="HTU31" s="446"/>
      <c r="HTV31" s="446"/>
      <c r="HTW31" s="446"/>
      <c r="HTX31" s="446"/>
      <c r="HTY31" s="446"/>
      <c r="HTZ31" s="446"/>
      <c r="HUA31" s="446"/>
      <c r="HUB31" s="446"/>
      <c r="HUC31" s="446"/>
      <c r="HUD31" s="446"/>
      <c r="HUE31" s="446"/>
      <c r="HUF31" s="446"/>
      <c r="HUG31" s="446"/>
      <c r="HUH31" s="446"/>
      <c r="HUI31" s="446"/>
      <c r="HUJ31" s="446"/>
      <c r="HUK31" s="446"/>
      <c r="HUL31" s="446"/>
      <c r="HUM31" s="446"/>
      <c r="HUN31" s="446"/>
      <c r="HUO31" s="446"/>
      <c r="HUP31" s="446"/>
      <c r="HUQ31" s="446"/>
      <c r="HUR31" s="446"/>
      <c r="HUS31" s="446"/>
      <c r="HUT31" s="446"/>
      <c r="HUU31" s="446"/>
      <c r="HUV31" s="446"/>
      <c r="HUW31" s="446"/>
      <c r="HUX31" s="446"/>
      <c r="HUY31" s="446"/>
      <c r="HUZ31" s="446"/>
      <c r="HVA31" s="446"/>
      <c r="HVB31" s="446"/>
      <c r="HVC31" s="446"/>
      <c r="HVD31" s="446"/>
      <c r="HVE31" s="446"/>
      <c r="HVF31" s="446"/>
      <c r="HVG31" s="446"/>
      <c r="HVH31" s="446"/>
      <c r="HVI31" s="446"/>
      <c r="HVJ31" s="446"/>
      <c r="HVK31" s="446"/>
      <c r="HVL31" s="446"/>
      <c r="HVM31" s="446"/>
      <c r="HVN31" s="446"/>
      <c r="HVO31" s="446"/>
      <c r="HVP31" s="446"/>
      <c r="HVQ31" s="446"/>
      <c r="HVR31" s="446"/>
      <c r="HVS31" s="446"/>
      <c r="HVT31" s="446"/>
      <c r="HVU31" s="446"/>
      <c r="HVV31" s="446"/>
      <c r="HVW31" s="446"/>
      <c r="HVX31" s="446"/>
      <c r="HVY31" s="446"/>
      <c r="HVZ31" s="446"/>
      <c r="HWA31" s="446"/>
      <c r="HWB31" s="446"/>
      <c r="HWC31" s="446"/>
      <c r="HWD31" s="446"/>
      <c r="HWE31" s="446"/>
      <c r="HWF31" s="446"/>
      <c r="HWG31" s="446"/>
      <c r="HWH31" s="446"/>
      <c r="HWI31" s="446"/>
      <c r="HWJ31" s="446"/>
      <c r="HWK31" s="446"/>
      <c r="HWL31" s="446"/>
      <c r="HWM31" s="446"/>
      <c r="HWN31" s="446"/>
      <c r="HWO31" s="446"/>
      <c r="HWP31" s="446"/>
      <c r="HWQ31" s="446"/>
      <c r="HWR31" s="446"/>
      <c r="HWS31" s="446"/>
      <c r="HWT31" s="446"/>
      <c r="HWU31" s="446"/>
      <c r="HWV31" s="446"/>
      <c r="HWW31" s="446"/>
      <c r="HWX31" s="446"/>
      <c r="HWY31" s="446"/>
      <c r="HWZ31" s="446"/>
      <c r="HXA31" s="446"/>
      <c r="HXB31" s="446"/>
      <c r="HXC31" s="446"/>
      <c r="HXD31" s="446"/>
      <c r="HXE31" s="446"/>
      <c r="HXF31" s="446"/>
      <c r="HXG31" s="446"/>
      <c r="HXH31" s="446"/>
      <c r="HXI31" s="446"/>
      <c r="HXJ31" s="446"/>
      <c r="HXK31" s="446"/>
      <c r="HXL31" s="446"/>
      <c r="HXM31" s="446"/>
      <c r="HXN31" s="446"/>
      <c r="HXO31" s="446"/>
      <c r="HXP31" s="446"/>
      <c r="HXQ31" s="446"/>
      <c r="HXR31" s="446"/>
      <c r="HXS31" s="446"/>
      <c r="HXT31" s="446"/>
      <c r="HXU31" s="446"/>
      <c r="HXV31" s="446"/>
      <c r="HXW31" s="446"/>
      <c r="HXX31" s="446"/>
      <c r="HXY31" s="446"/>
      <c r="HXZ31" s="446"/>
      <c r="HYA31" s="446"/>
      <c r="HYB31" s="446"/>
      <c r="HYC31" s="446"/>
      <c r="HYD31" s="446"/>
      <c r="HYE31" s="446"/>
      <c r="HYF31" s="446"/>
      <c r="HYG31" s="446"/>
      <c r="HYH31" s="446"/>
      <c r="HYI31" s="446"/>
      <c r="HYJ31" s="446"/>
      <c r="HYK31" s="446"/>
      <c r="HYL31" s="446"/>
      <c r="HYM31" s="446"/>
      <c r="HYN31" s="446"/>
      <c r="HYO31" s="446"/>
      <c r="HYP31" s="446"/>
      <c r="HYQ31" s="446"/>
      <c r="HYR31" s="446"/>
      <c r="HYS31" s="446"/>
      <c r="HYT31" s="446"/>
      <c r="HYU31" s="446"/>
      <c r="HYV31" s="446"/>
      <c r="HYW31" s="446"/>
      <c r="HYX31" s="446"/>
      <c r="HYY31" s="446"/>
      <c r="HYZ31" s="446"/>
      <c r="HZA31" s="446"/>
      <c r="HZB31" s="446"/>
      <c r="HZC31" s="446"/>
      <c r="HZD31" s="446"/>
      <c r="HZE31" s="446"/>
      <c r="HZF31" s="446"/>
      <c r="HZG31" s="446"/>
      <c r="HZH31" s="446"/>
      <c r="HZI31" s="446"/>
      <c r="HZJ31" s="446"/>
      <c r="HZK31" s="446"/>
      <c r="HZL31" s="446"/>
      <c r="HZM31" s="446"/>
      <c r="HZN31" s="446"/>
      <c r="HZO31" s="446"/>
      <c r="HZP31" s="446"/>
      <c r="HZQ31" s="446"/>
      <c r="HZR31" s="446"/>
      <c r="HZS31" s="446"/>
      <c r="HZT31" s="446"/>
      <c r="HZU31" s="446"/>
      <c r="HZV31" s="446"/>
      <c r="HZW31" s="446"/>
      <c r="HZX31" s="446"/>
      <c r="HZY31" s="446"/>
      <c r="HZZ31" s="446"/>
      <c r="IAA31" s="446"/>
      <c r="IAB31" s="446"/>
      <c r="IAC31" s="446"/>
      <c r="IAD31" s="446"/>
      <c r="IAE31" s="446"/>
      <c r="IAF31" s="446"/>
      <c r="IAG31" s="446"/>
      <c r="IAH31" s="446"/>
      <c r="IAI31" s="446"/>
      <c r="IAJ31" s="446"/>
      <c r="IAK31" s="446"/>
      <c r="IAL31" s="446"/>
      <c r="IAM31" s="446"/>
      <c r="IAN31" s="446"/>
      <c r="IAO31" s="446"/>
      <c r="IAP31" s="446"/>
      <c r="IAQ31" s="446"/>
      <c r="IAR31" s="446"/>
      <c r="IAS31" s="446"/>
      <c r="IAT31" s="446"/>
      <c r="IAU31" s="446"/>
      <c r="IAV31" s="446"/>
      <c r="IAW31" s="446"/>
      <c r="IAX31" s="446"/>
      <c r="IAY31" s="446"/>
      <c r="IAZ31" s="446"/>
      <c r="IBA31" s="446"/>
      <c r="IBB31" s="446"/>
      <c r="IBC31" s="446"/>
      <c r="IBD31" s="446"/>
      <c r="IBE31" s="446"/>
      <c r="IBF31" s="446"/>
      <c r="IBG31" s="446"/>
      <c r="IBH31" s="446"/>
      <c r="IBI31" s="446"/>
      <c r="IBJ31" s="446"/>
      <c r="IBK31" s="446"/>
      <c r="IBL31" s="446"/>
      <c r="IBM31" s="446"/>
      <c r="IBN31" s="446"/>
      <c r="IBO31" s="446"/>
      <c r="IBP31" s="446"/>
      <c r="IBQ31" s="446"/>
      <c r="IBR31" s="446"/>
      <c r="IBS31" s="446"/>
      <c r="IBT31" s="446"/>
      <c r="IBU31" s="446"/>
      <c r="IBV31" s="446"/>
      <c r="IBW31" s="446"/>
      <c r="IBX31" s="446"/>
      <c r="IBY31" s="446"/>
      <c r="IBZ31" s="446"/>
      <c r="ICA31" s="446"/>
      <c r="ICB31" s="446"/>
      <c r="ICC31" s="446"/>
      <c r="ICD31" s="446"/>
      <c r="ICE31" s="446"/>
      <c r="ICF31" s="446"/>
      <c r="ICG31" s="446"/>
      <c r="ICH31" s="446"/>
      <c r="ICI31" s="446"/>
      <c r="ICJ31" s="446"/>
      <c r="ICK31" s="446"/>
      <c r="ICL31" s="446"/>
      <c r="ICM31" s="446"/>
      <c r="ICN31" s="446"/>
      <c r="ICO31" s="446"/>
      <c r="ICP31" s="446"/>
      <c r="ICQ31" s="446"/>
      <c r="ICR31" s="446"/>
      <c r="ICS31" s="446"/>
      <c r="ICT31" s="446"/>
      <c r="ICU31" s="446"/>
      <c r="ICV31" s="446"/>
      <c r="ICW31" s="446"/>
      <c r="ICX31" s="446"/>
      <c r="ICY31" s="446"/>
      <c r="ICZ31" s="446"/>
      <c r="IDA31" s="446"/>
      <c r="IDB31" s="446"/>
      <c r="IDC31" s="446"/>
      <c r="IDD31" s="446"/>
      <c r="IDE31" s="446"/>
      <c r="IDF31" s="446"/>
      <c r="IDG31" s="446"/>
      <c r="IDH31" s="446"/>
      <c r="IDI31" s="446"/>
      <c r="IDJ31" s="446"/>
      <c r="IDK31" s="446"/>
      <c r="IDL31" s="446"/>
      <c r="IDM31" s="446"/>
      <c r="IDN31" s="446"/>
      <c r="IDO31" s="446"/>
      <c r="IDP31" s="446"/>
      <c r="IDQ31" s="446"/>
      <c r="IDR31" s="446"/>
      <c r="IDS31" s="446"/>
      <c r="IDT31" s="446"/>
      <c r="IDU31" s="446"/>
      <c r="IDV31" s="446"/>
      <c r="IDW31" s="446"/>
      <c r="IDX31" s="446"/>
      <c r="IDY31" s="446"/>
      <c r="IDZ31" s="446"/>
      <c r="IEA31" s="446"/>
      <c r="IEB31" s="446"/>
      <c r="IEC31" s="446"/>
      <c r="IED31" s="446"/>
      <c r="IEE31" s="446"/>
      <c r="IEF31" s="446"/>
      <c r="IEG31" s="446"/>
      <c r="IEH31" s="446"/>
      <c r="IEI31" s="446"/>
      <c r="IEJ31" s="446"/>
      <c r="IEK31" s="446"/>
      <c r="IEL31" s="446"/>
      <c r="IEM31" s="446"/>
      <c r="IEN31" s="446"/>
      <c r="IEO31" s="446"/>
      <c r="IEP31" s="446"/>
      <c r="IEQ31" s="446"/>
      <c r="IER31" s="446"/>
      <c r="IES31" s="446"/>
      <c r="IET31" s="446"/>
      <c r="IEU31" s="446"/>
      <c r="IEV31" s="446"/>
      <c r="IEW31" s="446"/>
      <c r="IEX31" s="446"/>
      <c r="IEY31" s="446"/>
      <c r="IEZ31" s="446"/>
      <c r="IFA31" s="446"/>
      <c r="IFB31" s="446"/>
      <c r="IFC31" s="446"/>
      <c r="IFD31" s="446"/>
      <c r="IFE31" s="446"/>
      <c r="IFF31" s="446"/>
      <c r="IFG31" s="446"/>
      <c r="IFH31" s="446"/>
      <c r="IFI31" s="446"/>
      <c r="IFJ31" s="446"/>
      <c r="IFK31" s="446"/>
      <c r="IFL31" s="446"/>
      <c r="IFM31" s="446"/>
      <c r="IFN31" s="446"/>
      <c r="IFO31" s="446"/>
      <c r="IFP31" s="446"/>
      <c r="IFQ31" s="446"/>
      <c r="IFR31" s="446"/>
      <c r="IFS31" s="446"/>
      <c r="IFT31" s="446"/>
      <c r="IFU31" s="446"/>
      <c r="IFV31" s="446"/>
      <c r="IFW31" s="446"/>
      <c r="IFX31" s="446"/>
      <c r="IFY31" s="446"/>
      <c r="IFZ31" s="446"/>
      <c r="IGA31" s="446"/>
      <c r="IGB31" s="446"/>
      <c r="IGC31" s="446"/>
      <c r="IGD31" s="446"/>
      <c r="IGE31" s="446"/>
      <c r="IGF31" s="446"/>
      <c r="IGG31" s="446"/>
      <c r="IGH31" s="446"/>
      <c r="IGI31" s="446"/>
      <c r="IGJ31" s="446"/>
      <c r="IGK31" s="446"/>
      <c r="IGL31" s="446"/>
      <c r="IGM31" s="446"/>
      <c r="IGN31" s="446"/>
      <c r="IGO31" s="446"/>
      <c r="IGP31" s="446"/>
      <c r="IGQ31" s="446"/>
      <c r="IGR31" s="446"/>
      <c r="IGS31" s="446"/>
      <c r="IGT31" s="446"/>
      <c r="IGU31" s="446"/>
      <c r="IGV31" s="446"/>
      <c r="IGW31" s="446"/>
      <c r="IGX31" s="446"/>
      <c r="IGY31" s="446"/>
      <c r="IGZ31" s="446"/>
      <c r="IHA31" s="446"/>
      <c r="IHB31" s="446"/>
      <c r="IHC31" s="446"/>
      <c r="IHD31" s="446"/>
      <c r="IHE31" s="446"/>
      <c r="IHF31" s="446"/>
      <c r="IHG31" s="446"/>
      <c r="IHH31" s="446"/>
      <c r="IHI31" s="446"/>
      <c r="IHJ31" s="446"/>
      <c r="IHK31" s="446"/>
      <c r="IHL31" s="446"/>
      <c r="IHM31" s="446"/>
      <c r="IHN31" s="446"/>
      <c r="IHO31" s="446"/>
      <c r="IHP31" s="446"/>
      <c r="IHQ31" s="446"/>
      <c r="IHR31" s="446"/>
      <c r="IHS31" s="446"/>
      <c r="IHT31" s="446"/>
      <c r="IHU31" s="446"/>
      <c r="IHV31" s="446"/>
      <c r="IHW31" s="446"/>
      <c r="IHX31" s="446"/>
      <c r="IHY31" s="446"/>
      <c r="IHZ31" s="446"/>
      <c r="IIA31" s="446"/>
      <c r="IIB31" s="446"/>
      <c r="IIC31" s="446"/>
      <c r="IID31" s="446"/>
      <c r="IIE31" s="446"/>
      <c r="IIF31" s="446"/>
      <c r="IIG31" s="446"/>
      <c r="IIH31" s="446"/>
      <c r="III31" s="446"/>
      <c r="IIJ31" s="446"/>
      <c r="IIK31" s="446"/>
      <c r="IIL31" s="446"/>
      <c r="IIM31" s="446"/>
      <c r="IIN31" s="446"/>
      <c r="IIO31" s="446"/>
      <c r="IIP31" s="446"/>
      <c r="IIQ31" s="446"/>
      <c r="IIR31" s="446"/>
      <c r="IIS31" s="446"/>
      <c r="IIT31" s="446"/>
      <c r="IIU31" s="446"/>
      <c r="IIV31" s="446"/>
      <c r="IIW31" s="446"/>
      <c r="IIX31" s="446"/>
      <c r="IIY31" s="446"/>
      <c r="IIZ31" s="446"/>
      <c r="IJA31" s="446"/>
      <c r="IJB31" s="446"/>
      <c r="IJC31" s="446"/>
      <c r="IJD31" s="446"/>
      <c r="IJE31" s="446"/>
      <c r="IJF31" s="446"/>
      <c r="IJG31" s="446"/>
      <c r="IJH31" s="446"/>
      <c r="IJI31" s="446"/>
      <c r="IJJ31" s="446"/>
      <c r="IJK31" s="446"/>
      <c r="IJL31" s="446"/>
      <c r="IJM31" s="446"/>
      <c r="IJN31" s="446"/>
      <c r="IJO31" s="446"/>
      <c r="IJP31" s="446"/>
      <c r="IJQ31" s="446"/>
      <c r="IJR31" s="446"/>
      <c r="IJS31" s="446"/>
      <c r="IJT31" s="446"/>
      <c r="IJU31" s="446"/>
      <c r="IJV31" s="446"/>
      <c r="IJW31" s="446"/>
      <c r="IJX31" s="446"/>
      <c r="IJY31" s="446"/>
      <c r="IJZ31" s="446"/>
      <c r="IKA31" s="446"/>
      <c r="IKB31" s="446"/>
      <c r="IKC31" s="446"/>
      <c r="IKD31" s="446"/>
      <c r="IKE31" s="446"/>
      <c r="IKF31" s="446"/>
      <c r="IKG31" s="446"/>
      <c r="IKH31" s="446"/>
      <c r="IKI31" s="446"/>
      <c r="IKJ31" s="446"/>
      <c r="IKK31" s="446"/>
      <c r="IKL31" s="446"/>
      <c r="IKM31" s="446"/>
      <c r="IKN31" s="446"/>
      <c r="IKO31" s="446"/>
      <c r="IKP31" s="446"/>
      <c r="IKQ31" s="446"/>
      <c r="IKR31" s="446"/>
      <c r="IKS31" s="446"/>
      <c r="IKT31" s="446"/>
      <c r="IKU31" s="446"/>
      <c r="IKV31" s="446"/>
      <c r="IKW31" s="446"/>
      <c r="IKX31" s="446"/>
      <c r="IKY31" s="446"/>
      <c r="IKZ31" s="446"/>
      <c r="ILA31" s="446"/>
      <c r="ILB31" s="446"/>
      <c r="ILC31" s="446"/>
      <c r="ILD31" s="446"/>
      <c r="ILE31" s="446"/>
      <c r="ILF31" s="446"/>
      <c r="ILG31" s="446"/>
      <c r="ILH31" s="446"/>
      <c r="ILI31" s="446"/>
      <c r="ILJ31" s="446"/>
      <c r="ILK31" s="446"/>
      <c r="ILL31" s="446"/>
      <c r="ILM31" s="446"/>
      <c r="ILN31" s="446"/>
      <c r="ILO31" s="446"/>
      <c r="ILP31" s="446"/>
      <c r="ILQ31" s="446"/>
      <c r="ILR31" s="446"/>
      <c r="ILS31" s="446"/>
      <c r="ILT31" s="446"/>
      <c r="ILU31" s="446"/>
      <c r="ILV31" s="446"/>
      <c r="ILW31" s="446"/>
      <c r="ILX31" s="446"/>
      <c r="ILY31" s="446"/>
      <c r="ILZ31" s="446"/>
      <c r="IMA31" s="446"/>
      <c r="IMB31" s="446"/>
      <c r="IMC31" s="446"/>
      <c r="IMD31" s="446"/>
      <c r="IME31" s="446"/>
      <c r="IMF31" s="446"/>
      <c r="IMG31" s="446"/>
      <c r="IMH31" s="446"/>
      <c r="IMI31" s="446"/>
      <c r="IMJ31" s="446"/>
      <c r="IMK31" s="446"/>
      <c r="IML31" s="446"/>
      <c r="IMM31" s="446"/>
      <c r="IMN31" s="446"/>
      <c r="IMO31" s="446"/>
      <c r="IMP31" s="446"/>
      <c r="IMQ31" s="446"/>
      <c r="IMR31" s="446"/>
      <c r="IMS31" s="446"/>
      <c r="IMT31" s="446"/>
      <c r="IMU31" s="446"/>
      <c r="IMV31" s="446"/>
      <c r="IMW31" s="446"/>
      <c r="IMX31" s="446"/>
      <c r="IMY31" s="446"/>
      <c r="IMZ31" s="446"/>
      <c r="INA31" s="446"/>
      <c r="INB31" s="446"/>
      <c r="INC31" s="446"/>
      <c r="IND31" s="446"/>
      <c r="INE31" s="446"/>
      <c r="INF31" s="446"/>
      <c r="ING31" s="446"/>
      <c r="INH31" s="446"/>
      <c r="INI31" s="446"/>
      <c r="INJ31" s="446"/>
      <c r="INK31" s="446"/>
      <c r="INL31" s="446"/>
      <c r="INM31" s="446"/>
      <c r="INN31" s="446"/>
      <c r="INO31" s="446"/>
      <c r="INP31" s="446"/>
      <c r="INQ31" s="446"/>
      <c r="INR31" s="446"/>
      <c r="INS31" s="446"/>
      <c r="INT31" s="446"/>
      <c r="INU31" s="446"/>
      <c r="INV31" s="446"/>
      <c r="INW31" s="446"/>
      <c r="INX31" s="446"/>
      <c r="INY31" s="446"/>
      <c r="INZ31" s="446"/>
      <c r="IOA31" s="446"/>
      <c r="IOB31" s="446"/>
      <c r="IOC31" s="446"/>
      <c r="IOD31" s="446"/>
      <c r="IOE31" s="446"/>
      <c r="IOF31" s="446"/>
      <c r="IOG31" s="446"/>
      <c r="IOH31" s="446"/>
      <c r="IOI31" s="446"/>
      <c r="IOJ31" s="446"/>
      <c r="IOK31" s="446"/>
      <c r="IOL31" s="446"/>
      <c r="IOM31" s="446"/>
      <c r="ION31" s="446"/>
      <c r="IOO31" s="446"/>
      <c r="IOP31" s="446"/>
      <c r="IOQ31" s="446"/>
      <c r="IOR31" s="446"/>
      <c r="IOS31" s="446"/>
      <c r="IOT31" s="446"/>
      <c r="IOU31" s="446"/>
      <c r="IOV31" s="446"/>
      <c r="IOW31" s="446"/>
      <c r="IOX31" s="446"/>
      <c r="IOY31" s="446"/>
      <c r="IOZ31" s="446"/>
      <c r="IPA31" s="446"/>
      <c r="IPB31" s="446"/>
      <c r="IPC31" s="446"/>
      <c r="IPD31" s="446"/>
      <c r="IPE31" s="446"/>
      <c r="IPF31" s="446"/>
      <c r="IPG31" s="446"/>
      <c r="IPH31" s="446"/>
      <c r="IPI31" s="446"/>
      <c r="IPJ31" s="446"/>
      <c r="IPK31" s="446"/>
      <c r="IPL31" s="446"/>
      <c r="IPM31" s="446"/>
      <c r="IPN31" s="446"/>
      <c r="IPO31" s="446"/>
      <c r="IPP31" s="446"/>
      <c r="IPQ31" s="446"/>
      <c r="IPR31" s="446"/>
      <c r="IPS31" s="446"/>
      <c r="IPT31" s="446"/>
      <c r="IPU31" s="446"/>
      <c r="IPV31" s="446"/>
      <c r="IPW31" s="446"/>
      <c r="IPX31" s="446"/>
      <c r="IPY31" s="446"/>
      <c r="IPZ31" s="446"/>
      <c r="IQA31" s="446"/>
      <c r="IQB31" s="446"/>
      <c r="IQC31" s="446"/>
      <c r="IQD31" s="446"/>
      <c r="IQE31" s="446"/>
      <c r="IQF31" s="446"/>
      <c r="IQG31" s="446"/>
      <c r="IQH31" s="446"/>
      <c r="IQI31" s="446"/>
      <c r="IQJ31" s="446"/>
      <c r="IQK31" s="446"/>
      <c r="IQL31" s="446"/>
      <c r="IQM31" s="446"/>
      <c r="IQN31" s="446"/>
      <c r="IQO31" s="446"/>
      <c r="IQP31" s="446"/>
      <c r="IQQ31" s="446"/>
      <c r="IQR31" s="446"/>
      <c r="IQS31" s="446"/>
      <c r="IQT31" s="446"/>
      <c r="IQU31" s="446"/>
      <c r="IQV31" s="446"/>
      <c r="IQW31" s="446"/>
      <c r="IQX31" s="446"/>
      <c r="IQY31" s="446"/>
      <c r="IQZ31" s="446"/>
      <c r="IRA31" s="446"/>
      <c r="IRB31" s="446"/>
      <c r="IRC31" s="446"/>
      <c r="IRD31" s="446"/>
      <c r="IRE31" s="446"/>
      <c r="IRF31" s="446"/>
      <c r="IRG31" s="446"/>
      <c r="IRH31" s="446"/>
      <c r="IRI31" s="446"/>
      <c r="IRJ31" s="446"/>
      <c r="IRK31" s="446"/>
      <c r="IRL31" s="446"/>
      <c r="IRM31" s="446"/>
      <c r="IRN31" s="446"/>
      <c r="IRO31" s="446"/>
      <c r="IRP31" s="446"/>
      <c r="IRQ31" s="446"/>
      <c r="IRR31" s="446"/>
      <c r="IRS31" s="446"/>
      <c r="IRT31" s="446"/>
      <c r="IRU31" s="446"/>
      <c r="IRV31" s="446"/>
      <c r="IRW31" s="446"/>
      <c r="IRX31" s="446"/>
      <c r="IRY31" s="446"/>
      <c r="IRZ31" s="446"/>
      <c r="ISA31" s="446"/>
      <c r="ISB31" s="446"/>
      <c r="ISC31" s="446"/>
      <c r="ISD31" s="446"/>
      <c r="ISE31" s="446"/>
      <c r="ISF31" s="446"/>
      <c r="ISG31" s="446"/>
      <c r="ISH31" s="446"/>
      <c r="ISI31" s="446"/>
      <c r="ISJ31" s="446"/>
      <c r="ISK31" s="446"/>
      <c r="ISL31" s="446"/>
      <c r="ISM31" s="446"/>
      <c r="ISN31" s="446"/>
      <c r="ISO31" s="446"/>
      <c r="ISP31" s="446"/>
      <c r="ISQ31" s="446"/>
      <c r="ISR31" s="446"/>
      <c r="ISS31" s="446"/>
      <c r="IST31" s="446"/>
      <c r="ISU31" s="446"/>
      <c r="ISV31" s="446"/>
      <c r="ISW31" s="446"/>
      <c r="ISX31" s="446"/>
      <c r="ISY31" s="446"/>
      <c r="ISZ31" s="446"/>
      <c r="ITA31" s="446"/>
      <c r="ITB31" s="446"/>
      <c r="ITC31" s="446"/>
      <c r="ITD31" s="446"/>
      <c r="ITE31" s="446"/>
      <c r="ITF31" s="446"/>
      <c r="ITG31" s="446"/>
      <c r="ITH31" s="446"/>
      <c r="ITI31" s="446"/>
      <c r="ITJ31" s="446"/>
      <c r="ITK31" s="446"/>
      <c r="ITL31" s="446"/>
      <c r="ITM31" s="446"/>
      <c r="ITN31" s="446"/>
      <c r="ITO31" s="446"/>
      <c r="ITP31" s="446"/>
      <c r="ITQ31" s="446"/>
      <c r="ITR31" s="446"/>
      <c r="ITS31" s="446"/>
      <c r="ITT31" s="446"/>
      <c r="ITU31" s="446"/>
      <c r="ITV31" s="446"/>
      <c r="ITW31" s="446"/>
      <c r="ITX31" s="446"/>
      <c r="ITY31" s="446"/>
      <c r="ITZ31" s="446"/>
      <c r="IUA31" s="446"/>
      <c r="IUB31" s="446"/>
      <c r="IUC31" s="446"/>
      <c r="IUD31" s="446"/>
      <c r="IUE31" s="446"/>
      <c r="IUF31" s="446"/>
      <c r="IUG31" s="446"/>
      <c r="IUH31" s="446"/>
      <c r="IUI31" s="446"/>
      <c r="IUJ31" s="446"/>
      <c r="IUK31" s="446"/>
      <c r="IUL31" s="446"/>
      <c r="IUM31" s="446"/>
      <c r="IUN31" s="446"/>
      <c r="IUO31" s="446"/>
      <c r="IUP31" s="446"/>
      <c r="IUQ31" s="446"/>
      <c r="IUR31" s="446"/>
      <c r="IUS31" s="446"/>
      <c r="IUT31" s="446"/>
      <c r="IUU31" s="446"/>
      <c r="IUV31" s="446"/>
      <c r="IUW31" s="446"/>
      <c r="IUX31" s="446"/>
      <c r="IUY31" s="446"/>
      <c r="IUZ31" s="446"/>
      <c r="IVA31" s="446"/>
      <c r="IVB31" s="446"/>
      <c r="IVC31" s="446"/>
      <c r="IVD31" s="446"/>
      <c r="IVE31" s="446"/>
      <c r="IVF31" s="446"/>
      <c r="IVG31" s="446"/>
      <c r="IVH31" s="446"/>
      <c r="IVI31" s="446"/>
      <c r="IVJ31" s="446"/>
      <c r="IVK31" s="446"/>
      <c r="IVL31" s="446"/>
      <c r="IVM31" s="446"/>
      <c r="IVN31" s="446"/>
      <c r="IVO31" s="446"/>
      <c r="IVP31" s="446"/>
      <c r="IVQ31" s="446"/>
      <c r="IVR31" s="446"/>
      <c r="IVS31" s="446"/>
      <c r="IVT31" s="446"/>
      <c r="IVU31" s="446"/>
      <c r="IVV31" s="446"/>
      <c r="IVW31" s="446"/>
      <c r="IVX31" s="446"/>
      <c r="IVY31" s="446"/>
      <c r="IVZ31" s="446"/>
      <c r="IWA31" s="446"/>
      <c r="IWB31" s="446"/>
      <c r="IWC31" s="446"/>
      <c r="IWD31" s="446"/>
      <c r="IWE31" s="446"/>
      <c r="IWF31" s="446"/>
      <c r="IWG31" s="446"/>
      <c r="IWH31" s="446"/>
      <c r="IWI31" s="446"/>
      <c r="IWJ31" s="446"/>
      <c r="IWK31" s="446"/>
      <c r="IWL31" s="446"/>
      <c r="IWM31" s="446"/>
      <c r="IWN31" s="446"/>
      <c r="IWO31" s="446"/>
      <c r="IWP31" s="446"/>
      <c r="IWQ31" s="446"/>
      <c r="IWR31" s="446"/>
      <c r="IWS31" s="446"/>
      <c r="IWT31" s="446"/>
      <c r="IWU31" s="446"/>
      <c r="IWV31" s="446"/>
      <c r="IWW31" s="446"/>
      <c r="IWX31" s="446"/>
      <c r="IWY31" s="446"/>
      <c r="IWZ31" s="446"/>
      <c r="IXA31" s="446"/>
      <c r="IXB31" s="446"/>
      <c r="IXC31" s="446"/>
      <c r="IXD31" s="446"/>
      <c r="IXE31" s="446"/>
      <c r="IXF31" s="446"/>
      <c r="IXG31" s="446"/>
      <c r="IXH31" s="446"/>
      <c r="IXI31" s="446"/>
      <c r="IXJ31" s="446"/>
      <c r="IXK31" s="446"/>
      <c r="IXL31" s="446"/>
      <c r="IXM31" s="446"/>
      <c r="IXN31" s="446"/>
      <c r="IXO31" s="446"/>
      <c r="IXP31" s="446"/>
      <c r="IXQ31" s="446"/>
      <c r="IXR31" s="446"/>
      <c r="IXS31" s="446"/>
      <c r="IXT31" s="446"/>
      <c r="IXU31" s="446"/>
      <c r="IXV31" s="446"/>
      <c r="IXW31" s="446"/>
      <c r="IXX31" s="446"/>
      <c r="IXY31" s="446"/>
      <c r="IXZ31" s="446"/>
      <c r="IYA31" s="446"/>
      <c r="IYB31" s="446"/>
      <c r="IYC31" s="446"/>
      <c r="IYD31" s="446"/>
      <c r="IYE31" s="446"/>
      <c r="IYF31" s="446"/>
      <c r="IYG31" s="446"/>
      <c r="IYH31" s="446"/>
      <c r="IYI31" s="446"/>
      <c r="IYJ31" s="446"/>
      <c r="IYK31" s="446"/>
      <c r="IYL31" s="446"/>
      <c r="IYM31" s="446"/>
      <c r="IYN31" s="446"/>
      <c r="IYO31" s="446"/>
      <c r="IYP31" s="446"/>
      <c r="IYQ31" s="446"/>
      <c r="IYR31" s="446"/>
      <c r="IYS31" s="446"/>
      <c r="IYT31" s="446"/>
      <c r="IYU31" s="446"/>
      <c r="IYV31" s="446"/>
      <c r="IYW31" s="446"/>
      <c r="IYX31" s="446"/>
      <c r="IYY31" s="446"/>
      <c r="IYZ31" s="446"/>
      <c r="IZA31" s="446"/>
      <c r="IZB31" s="446"/>
      <c r="IZC31" s="446"/>
      <c r="IZD31" s="446"/>
      <c r="IZE31" s="446"/>
      <c r="IZF31" s="446"/>
      <c r="IZG31" s="446"/>
      <c r="IZH31" s="446"/>
      <c r="IZI31" s="446"/>
      <c r="IZJ31" s="446"/>
      <c r="IZK31" s="446"/>
      <c r="IZL31" s="446"/>
      <c r="IZM31" s="446"/>
      <c r="IZN31" s="446"/>
      <c r="IZO31" s="446"/>
      <c r="IZP31" s="446"/>
      <c r="IZQ31" s="446"/>
      <c r="IZR31" s="446"/>
      <c r="IZS31" s="446"/>
      <c r="IZT31" s="446"/>
      <c r="IZU31" s="446"/>
      <c r="IZV31" s="446"/>
      <c r="IZW31" s="446"/>
      <c r="IZX31" s="446"/>
      <c r="IZY31" s="446"/>
      <c r="IZZ31" s="446"/>
      <c r="JAA31" s="446"/>
      <c r="JAB31" s="446"/>
      <c r="JAC31" s="446"/>
      <c r="JAD31" s="446"/>
      <c r="JAE31" s="446"/>
      <c r="JAF31" s="446"/>
      <c r="JAG31" s="446"/>
      <c r="JAH31" s="446"/>
      <c r="JAI31" s="446"/>
      <c r="JAJ31" s="446"/>
      <c r="JAK31" s="446"/>
      <c r="JAL31" s="446"/>
      <c r="JAM31" s="446"/>
      <c r="JAN31" s="446"/>
      <c r="JAO31" s="446"/>
      <c r="JAP31" s="446"/>
      <c r="JAQ31" s="446"/>
      <c r="JAR31" s="446"/>
      <c r="JAS31" s="446"/>
      <c r="JAT31" s="446"/>
      <c r="JAU31" s="446"/>
      <c r="JAV31" s="446"/>
      <c r="JAW31" s="446"/>
      <c r="JAX31" s="446"/>
      <c r="JAY31" s="446"/>
      <c r="JAZ31" s="446"/>
      <c r="JBA31" s="446"/>
      <c r="JBB31" s="446"/>
      <c r="JBC31" s="446"/>
      <c r="JBD31" s="446"/>
      <c r="JBE31" s="446"/>
      <c r="JBF31" s="446"/>
      <c r="JBG31" s="446"/>
      <c r="JBH31" s="446"/>
      <c r="JBI31" s="446"/>
      <c r="JBJ31" s="446"/>
      <c r="JBK31" s="446"/>
      <c r="JBL31" s="446"/>
      <c r="JBM31" s="446"/>
      <c r="JBN31" s="446"/>
      <c r="JBO31" s="446"/>
      <c r="JBP31" s="446"/>
      <c r="JBQ31" s="446"/>
      <c r="JBR31" s="446"/>
      <c r="JBS31" s="446"/>
      <c r="JBT31" s="446"/>
      <c r="JBU31" s="446"/>
      <c r="JBV31" s="446"/>
      <c r="JBW31" s="446"/>
      <c r="JBX31" s="446"/>
      <c r="JBY31" s="446"/>
      <c r="JBZ31" s="446"/>
      <c r="JCA31" s="446"/>
      <c r="JCB31" s="446"/>
      <c r="JCC31" s="446"/>
      <c r="JCD31" s="446"/>
      <c r="JCE31" s="446"/>
      <c r="JCF31" s="446"/>
      <c r="JCG31" s="446"/>
      <c r="JCH31" s="446"/>
      <c r="JCI31" s="446"/>
      <c r="JCJ31" s="446"/>
      <c r="JCK31" s="446"/>
      <c r="JCL31" s="446"/>
      <c r="JCM31" s="446"/>
      <c r="JCN31" s="446"/>
      <c r="JCO31" s="446"/>
      <c r="JCP31" s="446"/>
      <c r="JCQ31" s="446"/>
      <c r="JCR31" s="446"/>
      <c r="JCS31" s="446"/>
      <c r="JCT31" s="446"/>
      <c r="JCU31" s="446"/>
      <c r="JCV31" s="446"/>
      <c r="JCW31" s="446"/>
      <c r="JCX31" s="446"/>
      <c r="JCY31" s="446"/>
      <c r="JCZ31" s="446"/>
      <c r="JDA31" s="446"/>
      <c r="JDB31" s="446"/>
      <c r="JDC31" s="446"/>
      <c r="JDD31" s="446"/>
      <c r="JDE31" s="446"/>
      <c r="JDF31" s="446"/>
      <c r="JDG31" s="446"/>
      <c r="JDH31" s="446"/>
      <c r="JDI31" s="446"/>
      <c r="JDJ31" s="446"/>
      <c r="JDK31" s="446"/>
      <c r="JDL31" s="446"/>
      <c r="JDM31" s="446"/>
      <c r="JDN31" s="446"/>
      <c r="JDO31" s="446"/>
      <c r="JDP31" s="446"/>
      <c r="JDQ31" s="446"/>
      <c r="JDR31" s="446"/>
      <c r="JDS31" s="446"/>
      <c r="JDT31" s="446"/>
      <c r="JDU31" s="446"/>
      <c r="JDV31" s="446"/>
      <c r="JDW31" s="446"/>
      <c r="JDX31" s="446"/>
      <c r="JDY31" s="446"/>
      <c r="JDZ31" s="446"/>
      <c r="JEA31" s="446"/>
      <c r="JEB31" s="446"/>
      <c r="JEC31" s="446"/>
      <c r="JED31" s="446"/>
      <c r="JEE31" s="446"/>
      <c r="JEF31" s="446"/>
      <c r="JEG31" s="446"/>
      <c r="JEH31" s="446"/>
      <c r="JEI31" s="446"/>
      <c r="JEJ31" s="446"/>
      <c r="JEK31" s="446"/>
      <c r="JEL31" s="446"/>
      <c r="JEM31" s="446"/>
      <c r="JEN31" s="446"/>
      <c r="JEO31" s="446"/>
      <c r="JEP31" s="446"/>
      <c r="JEQ31" s="446"/>
      <c r="JER31" s="446"/>
      <c r="JES31" s="446"/>
      <c r="JET31" s="446"/>
      <c r="JEU31" s="446"/>
      <c r="JEV31" s="446"/>
      <c r="JEW31" s="446"/>
      <c r="JEX31" s="446"/>
      <c r="JEY31" s="446"/>
      <c r="JEZ31" s="446"/>
      <c r="JFA31" s="446"/>
      <c r="JFB31" s="446"/>
      <c r="JFC31" s="446"/>
      <c r="JFD31" s="446"/>
      <c r="JFE31" s="446"/>
      <c r="JFF31" s="446"/>
      <c r="JFG31" s="446"/>
      <c r="JFH31" s="446"/>
      <c r="JFI31" s="446"/>
      <c r="JFJ31" s="446"/>
      <c r="JFK31" s="446"/>
      <c r="JFL31" s="446"/>
      <c r="JFM31" s="446"/>
      <c r="JFN31" s="446"/>
      <c r="JFO31" s="446"/>
      <c r="JFP31" s="446"/>
      <c r="JFQ31" s="446"/>
      <c r="JFR31" s="446"/>
      <c r="JFS31" s="446"/>
      <c r="JFT31" s="446"/>
      <c r="JFU31" s="446"/>
      <c r="JFV31" s="446"/>
      <c r="JFW31" s="446"/>
      <c r="JFX31" s="446"/>
      <c r="JFY31" s="446"/>
      <c r="JFZ31" s="446"/>
      <c r="JGA31" s="446"/>
      <c r="JGB31" s="446"/>
      <c r="JGC31" s="446"/>
      <c r="JGD31" s="446"/>
      <c r="JGE31" s="446"/>
      <c r="JGF31" s="446"/>
      <c r="JGG31" s="446"/>
      <c r="JGH31" s="446"/>
      <c r="JGI31" s="446"/>
      <c r="JGJ31" s="446"/>
      <c r="JGK31" s="446"/>
      <c r="JGL31" s="446"/>
      <c r="JGM31" s="446"/>
      <c r="JGN31" s="446"/>
      <c r="JGO31" s="446"/>
      <c r="JGP31" s="446"/>
      <c r="JGQ31" s="446"/>
      <c r="JGR31" s="446"/>
      <c r="JGS31" s="446"/>
      <c r="JGT31" s="446"/>
      <c r="JGU31" s="446"/>
      <c r="JGV31" s="446"/>
      <c r="JGW31" s="446"/>
      <c r="JGX31" s="446"/>
      <c r="JGY31" s="446"/>
      <c r="JGZ31" s="446"/>
      <c r="JHA31" s="446"/>
      <c r="JHB31" s="446"/>
      <c r="JHC31" s="446"/>
      <c r="JHD31" s="446"/>
      <c r="JHE31" s="446"/>
      <c r="JHF31" s="446"/>
      <c r="JHG31" s="446"/>
      <c r="JHH31" s="446"/>
      <c r="JHI31" s="446"/>
      <c r="JHJ31" s="446"/>
      <c r="JHK31" s="446"/>
      <c r="JHL31" s="446"/>
      <c r="JHM31" s="446"/>
      <c r="JHN31" s="446"/>
      <c r="JHO31" s="446"/>
      <c r="JHP31" s="446"/>
      <c r="JHQ31" s="446"/>
      <c r="JHR31" s="446"/>
      <c r="JHS31" s="446"/>
      <c r="JHT31" s="446"/>
      <c r="JHU31" s="446"/>
      <c r="JHV31" s="446"/>
      <c r="JHW31" s="446"/>
      <c r="JHX31" s="446"/>
      <c r="JHY31" s="446"/>
      <c r="JHZ31" s="446"/>
      <c r="JIA31" s="446"/>
      <c r="JIB31" s="446"/>
      <c r="JIC31" s="446"/>
      <c r="JID31" s="446"/>
      <c r="JIE31" s="446"/>
      <c r="JIF31" s="446"/>
      <c r="JIG31" s="446"/>
      <c r="JIH31" s="446"/>
      <c r="JII31" s="446"/>
      <c r="JIJ31" s="446"/>
      <c r="JIK31" s="446"/>
      <c r="JIL31" s="446"/>
      <c r="JIM31" s="446"/>
      <c r="JIN31" s="446"/>
      <c r="JIO31" s="446"/>
      <c r="JIP31" s="446"/>
      <c r="JIQ31" s="446"/>
      <c r="JIR31" s="446"/>
      <c r="JIS31" s="446"/>
      <c r="JIT31" s="446"/>
      <c r="JIU31" s="446"/>
      <c r="JIV31" s="446"/>
      <c r="JIW31" s="446"/>
      <c r="JIX31" s="446"/>
      <c r="JIY31" s="446"/>
      <c r="JIZ31" s="446"/>
      <c r="JJA31" s="446"/>
      <c r="JJB31" s="446"/>
      <c r="JJC31" s="446"/>
      <c r="JJD31" s="446"/>
      <c r="JJE31" s="446"/>
      <c r="JJF31" s="446"/>
      <c r="JJG31" s="446"/>
      <c r="JJH31" s="446"/>
      <c r="JJI31" s="446"/>
      <c r="JJJ31" s="446"/>
      <c r="JJK31" s="446"/>
      <c r="JJL31" s="446"/>
      <c r="JJM31" s="446"/>
      <c r="JJN31" s="446"/>
      <c r="JJO31" s="446"/>
      <c r="JJP31" s="446"/>
      <c r="JJQ31" s="446"/>
      <c r="JJR31" s="446"/>
      <c r="JJS31" s="446"/>
      <c r="JJT31" s="446"/>
      <c r="JJU31" s="446"/>
      <c r="JJV31" s="446"/>
      <c r="JJW31" s="446"/>
      <c r="JJX31" s="446"/>
      <c r="JJY31" s="446"/>
      <c r="JJZ31" s="446"/>
      <c r="JKA31" s="446"/>
      <c r="JKB31" s="446"/>
      <c r="JKC31" s="446"/>
      <c r="JKD31" s="446"/>
      <c r="JKE31" s="446"/>
      <c r="JKF31" s="446"/>
      <c r="JKG31" s="446"/>
      <c r="JKH31" s="446"/>
      <c r="JKI31" s="446"/>
      <c r="JKJ31" s="446"/>
      <c r="JKK31" s="446"/>
      <c r="JKL31" s="446"/>
      <c r="JKM31" s="446"/>
      <c r="JKN31" s="446"/>
      <c r="JKO31" s="446"/>
      <c r="JKP31" s="446"/>
      <c r="JKQ31" s="446"/>
      <c r="JKR31" s="446"/>
      <c r="JKS31" s="446"/>
      <c r="JKT31" s="446"/>
      <c r="JKU31" s="446"/>
      <c r="JKV31" s="446"/>
      <c r="JKW31" s="446"/>
      <c r="JKX31" s="446"/>
      <c r="JKY31" s="446"/>
      <c r="JKZ31" s="446"/>
      <c r="JLA31" s="446"/>
      <c r="JLB31" s="446"/>
      <c r="JLC31" s="446"/>
      <c r="JLD31" s="446"/>
      <c r="JLE31" s="446"/>
      <c r="JLF31" s="446"/>
      <c r="JLG31" s="446"/>
      <c r="JLH31" s="446"/>
      <c r="JLI31" s="446"/>
      <c r="JLJ31" s="446"/>
      <c r="JLK31" s="446"/>
      <c r="JLL31" s="446"/>
      <c r="JLM31" s="446"/>
      <c r="JLN31" s="446"/>
      <c r="JLO31" s="446"/>
      <c r="JLP31" s="446"/>
      <c r="JLQ31" s="446"/>
      <c r="JLR31" s="446"/>
      <c r="JLS31" s="446"/>
      <c r="JLT31" s="446"/>
      <c r="JLU31" s="446"/>
      <c r="JLV31" s="446"/>
      <c r="JLW31" s="446"/>
      <c r="JLX31" s="446"/>
      <c r="JLY31" s="446"/>
      <c r="JLZ31" s="446"/>
      <c r="JMA31" s="446"/>
      <c r="JMB31" s="446"/>
      <c r="JMC31" s="446"/>
      <c r="JMD31" s="446"/>
      <c r="JME31" s="446"/>
      <c r="JMF31" s="446"/>
      <c r="JMG31" s="446"/>
      <c r="JMH31" s="446"/>
      <c r="JMI31" s="446"/>
      <c r="JMJ31" s="446"/>
      <c r="JMK31" s="446"/>
      <c r="JML31" s="446"/>
      <c r="JMM31" s="446"/>
      <c r="JMN31" s="446"/>
      <c r="JMO31" s="446"/>
      <c r="JMP31" s="446"/>
      <c r="JMQ31" s="446"/>
      <c r="JMR31" s="446"/>
      <c r="JMS31" s="446"/>
      <c r="JMT31" s="446"/>
      <c r="JMU31" s="446"/>
      <c r="JMV31" s="446"/>
      <c r="JMW31" s="446"/>
      <c r="JMX31" s="446"/>
      <c r="JMY31" s="446"/>
      <c r="JMZ31" s="446"/>
      <c r="JNA31" s="446"/>
      <c r="JNB31" s="446"/>
      <c r="JNC31" s="446"/>
      <c r="JND31" s="446"/>
      <c r="JNE31" s="446"/>
      <c r="JNF31" s="446"/>
      <c r="JNG31" s="446"/>
      <c r="JNH31" s="446"/>
      <c r="JNI31" s="446"/>
      <c r="JNJ31" s="446"/>
      <c r="JNK31" s="446"/>
      <c r="JNL31" s="446"/>
      <c r="JNM31" s="446"/>
      <c r="JNN31" s="446"/>
      <c r="JNO31" s="446"/>
      <c r="JNP31" s="446"/>
      <c r="JNQ31" s="446"/>
      <c r="JNR31" s="446"/>
      <c r="JNS31" s="446"/>
      <c r="JNT31" s="446"/>
      <c r="JNU31" s="446"/>
      <c r="JNV31" s="446"/>
      <c r="JNW31" s="446"/>
      <c r="JNX31" s="446"/>
      <c r="JNY31" s="446"/>
      <c r="JNZ31" s="446"/>
      <c r="JOA31" s="446"/>
      <c r="JOB31" s="446"/>
      <c r="JOC31" s="446"/>
      <c r="JOD31" s="446"/>
      <c r="JOE31" s="446"/>
      <c r="JOF31" s="446"/>
      <c r="JOG31" s="446"/>
      <c r="JOH31" s="446"/>
      <c r="JOI31" s="446"/>
      <c r="JOJ31" s="446"/>
      <c r="JOK31" s="446"/>
      <c r="JOL31" s="446"/>
      <c r="JOM31" s="446"/>
      <c r="JON31" s="446"/>
      <c r="JOO31" s="446"/>
      <c r="JOP31" s="446"/>
      <c r="JOQ31" s="446"/>
      <c r="JOR31" s="446"/>
      <c r="JOS31" s="446"/>
      <c r="JOT31" s="446"/>
      <c r="JOU31" s="446"/>
      <c r="JOV31" s="446"/>
      <c r="JOW31" s="446"/>
      <c r="JOX31" s="446"/>
      <c r="JOY31" s="446"/>
      <c r="JOZ31" s="446"/>
      <c r="JPA31" s="446"/>
      <c r="JPB31" s="446"/>
      <c r="JPC31" s="446"/>
      <c r="JPD31" s="446"/>
      <c r="JPE31" s="446"/>
      <c r="JPF31" s="446"/>
      <c r="JPG31" s="446"/>
      <c r="JPH31" s="446"/>
      <c r="JPI31" s="446"/>
      <c r="JPJ31" s="446"/>
      <c r="JPK31" s="446"/>
      <c r="JPL31" s="446"/>
      <c r="JPM31" s="446"/>
      <c r="JPN31" s="446"/>
      <c r="JPO31" s="446"/>
      <c r="JPP31" s="446"/>
      <c r="JPQ31" s="446"/>
      <c r="JPR31" s="446"/>
      <c r="JPS31" s="446"/>
      <c r="JPT31" s="446"/>
      <c r="JPU31" s="446"/>
      <c r="JPV31" s="446"/>
      <c r="JPW31" s="446"/>
      <c r="JPX31" s="446"/>
      <c r="JPY31" s="446"/>
      <c r="JPZ31" s="446"/>
      <c r="JQA31" s="446"/>
      <c r="JQB31" s="446"/>
      <c r="JQC31" s="446"/>
      <c r="JQD31" s="446"/>
      <c r="JQE31" s="446"/>
      <c r="JQF31" s="446"/>
      <c r="JQG31" s="446"/>
      <c r="JQH31" s="446"/>
      <c r="JQI31" s="446"/>
      <c r="JQJ31" s="446"/>
      <c r="JQK31" s="446"/>
      <c r="JQL31" s="446"/>
      <c r="JQM31" s="446"/>
      <c r="JQN31" s="446"/>
      <c r="JQO31" s="446"/>
      <c r="JQP31" s="446"/>
      <c r="JQQ31" s="446"/>
      <c r="JQR31" s="446"/>
      <c r="JQS31" s="446"/>
      <c r="JQT31" s="446"/>
      <c r="JQU31" s="446"/>
      <c r="JQV31" s="446"/>
      <c r="JQW31" s="446"/>
      <c r="JQX31" s="446"/>
      <c r="JQY31" s="446"/>
      <c r="JQZ31" s="446"/>
      <c r="JRA31" s="446"/>
      <c r="JRB31" s="446"/>
      <c r="JRC31" s="446"/>
      <c r="JRD31" s="446"/>
      <c r="JRE31" s="446"/>
      <c r="JRF31" s="446"/>
      <c r="JRG31" s="446"/>
      <c r="JRH31" s="446"/>
      <c r="JRI31" s="446"/>
      <c r="JRJ31" s="446"/>
      <c r="JRK31" s="446"/>
      <c r="JRL31" s="446"/>
      <c r="JRM31" s="446"/>
      <c r="JRN31" s="446"/>
      <c r="JRO31" s="446"/>
      <c r="JRP31" s="446"/>
      <c r="JRQ31" s="446"/>
      <c r="JRR31" s="446"/>
      <c r="JRS31" s="446"/>
      <c r="JRT31" s="446"/>
      <c r="JRU31" s="446"/>
      <c r="JRV31" s="446"/>
      <c r="JRW31" s="446"/>
      <c r="JRX31" s="446"/>
      <c r="JRY31" s="446"/>
      <c r="JRZ31" s="446"/>
      <c r="JSA31" s="446"/>
      <c r="JSB31" s="446"/>
      <c r="JSC31" s="446"/>
      <c r="JSD31" s="446"/>
      <c r="JSE31" s="446"/>
      <c r="JSF31" s="446"/>
      <c r="JSG31" s="446"/>
      <c r="JSH31" s="446"/>
      <c r="JSI31" s="446"/>
      <c r="JSJ31" s="446"/>
      <c r="JSK31" s="446"/>
      <c r="JSL31" s="446"/>
      <c r="JSM31" s="446"/>
      <c r="JSN31" s="446"/>
      <c r="JSO31" s="446"/>
      <c r="JSP31" s="446"/>
      <c r="JSQ31" s="446"/>
      <c r="JSR31" s="446"/>
      <c r="JSS31" s="446"/>
      <c r="JST31" s="446"/>
      <c r="JSU31" s="446"/>
      <c r="JSV31" s="446"/>
      <c r="JSW31" s="446"/>
      <c r="JSX31" s="446"/>
      <c r="JSY31" s="446"/>
      <c r="JSZ31" s="446"/>
      <c r="JTA31" s="446"/>
      <c r="JTB31" s="446"/>
      <c r="JTC31" s="446"/>
      <c r="JTD31" s="446"/>
      <c r="JTE31" s="446"/>
      <c r="JTF31" s="446"/>
      <c r="JTG31" s="446"/>
      <c r="JTH31" s="446"/>
      <c r="JTI31" s="446"/>
      <c r="JTJ31" s="446"/>
      <c r="JTK31" s="446"/>
      <c r="JTL31" s="446"/>
      <c r="JTM31" s="446"/>
      <c r="JTN31" s="446"/>
      <c r="JTO31" s="446"/>
      <c r="JTP31" s="446"/>
      <c r="JTQ31" s="446"/>
      <c r="JTR31" s="446"/>
      <c r="JTS31" s="446"/>
      <c r="JTT31" s="446"/>
      <c r="JTU31" s="446"/>
      <c r="JTV31" s="446"/>
      <c r="JTW31" s="446"/>
      <c r="JTX31" s="446"/>
      <c r="JTY31" s="446"/>
      <c r="JTZ31" s="446"/>
      <c r="JUA31" s="446"/>
      <c r="JUB31" s="446"/>
      <c r="JUC31" s="446"/>
      <c r="JUD31" s="446"/>
      <c r="JUE31" s="446"/>
      <c r="JUF31" s="446"/>
      <c r="JUG31" s="446"/>
      <c r="JUH31" s="446"/>
      <c r="JUI31" s="446"/>
      <c r="JUJ31" s="446"/>
      <c r="JUK31" s="446"/>
      <c r="JUL31" s="446"/>
      <c r="JUM31" s="446"/>
      <c r="JUN31" s="446"/>
      <c r="JUO31" s="446"/>
      <c r="JUP31" s="446"/>
      <c r="JUQ31" s="446"/>
      <c r="JUR31" s="446"/>
      <c r="JUS31" s="446"/>
      <c r="JUT31" s="446"/>
      <c r="JUU31" s="446"/>
      <c r="JUV31" s="446"/>
      <c r="JUW31" s="446"/>
      <c r="JUX31" s="446"/>
      <c r="JUY31" s="446"/>
      <c r="JUZ31" s="446"/>
      <c r="JVA31" s="446"/>
      <c r="JVB31" s="446"/>
      <c r="JVC31" s="446"/>
      <c r="JVD31" s="446"/>
      <c r="JVE31" s="446"/>
      <c r="JVF31" s="446"/>
      <c r="JVG31" s="446"/>
      <c r="JVH31" s="446"/>
      <c r="JVI31" s="446"/>
      <c r="JVJ31" s="446"/>
      <c r="JVK31" s="446"/>
      <c r="JVL31" s="446"/>
      <c r="JVM31" s="446"/>
      <c r="JVN31" s="446"/>
      <c r="JVO31" s="446"/>
      <c r="JVP31" s="446"/>
      <c r="JVQ31" s="446"/>
      <c r="JVR31" s="446"/>
      <c r="JVS31" s="446"/>
      <c r="JVT31" s="446"/>
      <c r="JVU31" s="446"/>
      <c r="JVV31" s="446"/>
      <c r="JVW31" s="446"/>
      <c r="JVX31" s="446"/>
      <c r="JVY31" s="446"/>
      <c r="JVZ31" s="446"/>
      <c r="JWA31" s="446"/>
      <c r="JWB31" s="446"/>
      <c r="JWC31" s="446"/>
      <c r="JWD31" s="446"/>
      <c r="JWE31" s="446"/>
      <c r="JWF31" s="446"/>
      <c r="JWG31" s="446"/>
      <c r="JWH31" s="446"/>
      <c r="JWI31" s="446"/>
      <c r="JWJ31" s="446"/>
      <c r="JWK31" s="446"/>
      <c r="JWL31" s="446"/>
      <c r="JWM31" s="446"/>
      <c r="JWN31" s="446"/>
      <c r="JWO31" s="446"/>
      <c r="JWP31" s="446"/>
      <c r="JWQ31" s="446"/>
      <c r="JWR31" s="446"/>
      <c r="JWS31" s="446"/>
      <c r="JWT31" s="446"/>
      <c r="JWU31" s="446"/>
      <c r="JWV31" s="446"/>
      <c r="JWW31" s="446"/>
      <c r="JWX31" s="446"/>
      <c r="JWY31" s="446"/>
      <c r="JWZ31" s="446"/>
      <c r="JXA31" s="446"/>
      <c r="JXB31" s="446"/>
      <c r="JXC31" s="446"/>
      <c r="JXD31" s="446"/>
      <c r="JXE31" s="446"/>
      <c r="JXF31" s="446"/>
      <c r="JXG31" s="446"/>
      <c r="JXH31" s="446"/>
      <c r="JXI31" s="446"/>
      <c r="JXJ31" s="446"/>
      <c r="JXK31" s="446"/>
      <c r="JXL31" s="446"/>
      <c r="JXM31" s="446"/>
      <c r="JXN31" s="446"/>
      <c r="JXO31" s="446"/>
      <c r="JXP31" s="446"/>
      <c r="JXQ31" s="446"/>
      <c r="JXR31" s="446"/>
      <c r="JXS31" s="446"/>
      <c r="JXT31" s="446"/>
      <c r="JXU31" s="446"/>
      <c r="JXV31" s="446"/>
      <c r="JXW31" s="446"/>
      <c r="JXX31" s="446"/>
      <c r="JXY31" s="446"/>
      <c r="JXZ31" s="446"/>
      <c r="JYA31" s="446"/>
      <c r="JYB31" s="446"/>
      <c r="JYC31" s="446"/>
      <c r="JYD31" s="446"/>
      <c r="JYE31" s="446"/>
      <c r="JYF31" s="446"/>
      <c r="JYG31" s="446"/>
      <c r="JYH31" s="446"/>
      <c r="JYI31" s="446"/>
      <c r="JYJ31" s="446"/>
      <c r="JYK31" s="446"/>
      <c r="JYL31" s="446"/>
      <c r="JYM31" s="446"/>
      <c r="JYN31" s="446"/>
      <c r="JYO31" s="446"/>
      <c r="JYP31" s="446"/>
      <c r="JYQ31" s="446"/>
      <c r="JYR31" s="446"/>
      <c r="JYS31" s="446"/>
      <c r="JYT31" s="446"/>
      <c r="JYU31" s="446"/>
      <c r="JYV31" s="446"/>
      <c r="JYW31" s="446"/>
      <c r="JYX31" s="446"/>
      <c r="JYY31" s="446"/>
      <c r="JYZ31" s="446"/>
      <c r="JZA31" s="446"/>
      <c r="JZB31" s="446"/>
      <c r="JZC31" s="446"/>
      <c r="JZD31" s="446"/>
      <c r="JZE31" s="446"/>
      <c r="JZF31" s="446"/>
      <c r="JZG31" s="446"/>
      <c r="JZH31" s="446"/>
      <c r="JZI31" s="446"/>
      <c r="JZJ31" s="446"/>
      <c r="JZK31" s="446"/>
      <c r="JZL31" s="446"/>
      <c r="JZM31" s="446"/>
      <c r="JZN31" s="446"/>
      <c r="JZO31" s="446"/>
      <c r="JZP31" s="446"/>
      <c r="JZQ31" s="446"/>
      <c r="JZR31" s="446"/>
      <c r="JZS31" s="446"/>
      <c r="JZT31" s="446"/>
      <c r="JZU31" s="446"/>
      <c r="JZV31" s="446"/>
      <c r="JZW31" s="446"/>
      <c r="JZX31" s="446"/>
      <c r="JZY31" s="446"/>
      <c r="JZZ31" s="446"/>
      <c r="KAA31" s="446"/>
      <c r="KAB31" s="446"/>
      <c r="KAC31" s="446"/>
      <c r="KAD31" s="446"/>
      <c r="KAE31" s="446"/>
      <c r="KAF31" s="446"/>
      <c r="KAG31" s="446"/>
      <c r="KAH31" s="446"/>
      <c r="KAI31" s="446"/>
      <c r="KAJ31" s="446"/>
      <c r="KAK31" s="446"/>
      <c r="KAL31" s="446"/>
      <c r="KAM31" s="446"/>
      <c r="KAN31" s="446"/>
      <c r="KAO31" s="446"/>
      <c r="KAP31" s="446"/>
      <c r="KAQ31" s="446"/>
      <c r="KAR31" s="446"/>
      <c r="KAS31" s="446"/>
      <c r="KAT31" s="446"/>
      <c r="KAU31" s="446"/>
      <c r="KAV31" s="446"/>
      <c r="KAW31" s="446"/>
      <c r="KAX31" s="446"/>
      <c r="KAY31" s="446"/>
      <c r="KAZ31" s="446"/>
      <c r="KBA31" s="446"/>
      <c r="KBB31" s="446"/>
      <c r="KBC31" s="446"/>
      <c r="KBD31" s="446"/>
      <c r="KBE31" s="446"/>
      <c r="KBF31" s="446"/>
      <c r="KBG31" s="446"/>
      <c r="KBH31" s="446"/>
      <c r="KBI31" s="446"/>
      <c r="KBJ31" s="446"/>
      <c r="KBK31" s="446"/>
      <c r="KBL31" s="446"/>
      <c r="KBM31" s="446"/>
      <c r="KBN31" s="446"/>
      <c r="KBO31" s="446"/>
      <c r="KBP31" s="446"/>
      <c r="KBQ31" s="446"/>
      <c r="KBR31" s="446"/>
      <c r="KBS31" s="446"/>
      <c r="KBT31" s="446"/>
      <c r="KBU31" s="446"/>
      <c r="KBV31" s="446"/>
      <c r="KBW31" s="446"/>
      <c r="KBX31" s="446"/>
      <c r="KBY31" s="446"/>
      <c r="KBZ31" s="446"/>
      <c r="KCA31" s="446"/>
      <c r="KCB31" s="446"/>
      <c r="KCC31" s="446"/>
      <c r="KCD31" s="446"/>
      <c r="KCE31" s="446"/>
      <c r="KCF31" s="446"/>
      <c r="KCG31" s="446"/>
      <c r="KCH31" s="446"/>
      <c r="KCI31" s="446"/>
      <c r="KCJ31" s="446"/>
      <c r="KCK31" s="446"/>
      <c r="KCL31" s="446"/>
      <c r="KCM31" s="446"/>
      <c r="KCN31" s="446"/>
      <c r="KCO31" s="446"/>
      <c r="KCP31" s="446"/>
      <c r="KCQ31" s="446"/>
      <c r="KCR31" s="446"/>
      <c r="KCS31" s="446"/>
      <c r="KCT31" s="446"/>
      <c r="KCU31" s="446"/>
      <c r="KCV31" s="446"/>
      <c r="KCW31" s="446"/>
      <c r="KCX31" s="446"/>
      <c r="KCY31" s="446"/>
      <c r="KCZ31" s="446"/>
      <c r="KDA31" s="446"/>
      <c r="KDB31" s="446"/>
      <c r="KDC31" s="446"/>
      <c r="KDD31" s="446"/>
      <c r="KDE31" s="446"/>
      <c r="KDF31" s="446"/>
      <c r="KDG31" s="446"/>
      <c r="KDH31" s="446"/>
      <c r="KDI31" s="446"/>
      <c r="KDJ31" s="446"/>
      <c r="KDK31" s="446"/>
      <c r="KDL31" s="446"/>
      <c r="KDM31" s="446"/>
      <c r="KDN31" s="446"/>
      <c r="KDO31" s="446"/>
      <c r="KDP31" s="446"/>
      <c r="KDQ31" s="446"/>
      <c r="KDR31" s="446"/>
      <c r="KDS31" s="446"/>
      <c r="KDT31" s="446"/>
      <c r="KDU31" s="446"/>
      <c r="KDV31" s="446"/>
      <c r="KDW31" s="446"/>
      <c r="KDX31" s="446"/>
      <c r="KDY31" s="446"/>
      <c r="KDZ31" s="446"/>
      <c r="KEA31" s="446"/>
      <c r="KEB31" s="446"/>
      <c r="KEC31" s="446"/>
      <c r="KED31" s="446"/>
      <c r="KEE31" s="446"/>
      <c r="KEF31" s="446"/>
      <c r="KEG31" s="446"/>
      <c r="KEH31" s="446"/>
      <c r="KEI31" s="446"/>
      <c r="KEJ31" s="446"/>
      <c r="KEK31" s="446"/>
      <c r="KEL31" s="446"/>
      <c r="KEM31" s="446"/>
      <c r="KEN31" s="446"/>
      <c r="KEO31" s="446"/>
      <c r="KEP31" s="446"/>
      <c r="KEQ31" s="446"/>
      <c r="KER31" s="446"/>
      <c r="KES31" s="446"/>
      <c r="KET31" s="446"/>
      <c r="KEU31" s="446"/>
      <c r="KEV31" s="446"/>
      <c r="KEW31" s="446"/>
      <c r="KEX31" s="446"/>
      <c r="KEY31" s="446"/>
      <c r="KEZ31" s="446"/>
      <c r="KFA31" s="446"/>
      <c r="KFB31" s="446"/>
      <c r="KFC31" s="446"/>
      <c r="KFD31" s="446"/>
      <c r="KFE31" s="446"/>
      <c r="KFF31" s="446"/>
      <c r="KFG31" s="446"/>
      <c r="KFH31" s="446"/>
      <c r="KFI31" s="446"/>
      <c r="KFJ31" s="446"/>
      <c r="KFK31" s="446"/>
      <c r="KFL31" s="446"/>
      <c r="KFM31" s="446"/>
      <c r="KFN31" s="446"/>
      <c r="KFO31" s="446"/>
      <c r="KFP31" s="446"/>
      <c r="KFQ31" s="446"/>
      <c r="KFR31" s="446"/>
      <c r="KFS31" s="446"/>
      <c r="KFT31" s="446"/>
      <c r="KFU31" s="446"/>
      <c r="KFV31" s="446"/>
      <c r="KFW31" s="446"/>
      <c r="KFX31" s="446"/>
      <c r="KFY31" s="446"/>
      <c r="KFZ31" s="446"/>
      <c r="KGA31" s="446"/>
      <c r="KGB31" s="446"/>
      <c r="KGC31" s="446"/>
      <c r="KGD31" s="446"/>
      <c r="KGE31" s="446"/>
      <c r="KGF31" s="446"/>
      <c r="KGG31" s="446"/>
      <c r="KGH31" s="446"/>
      <c r="KGI31" s="446"/>
      <c r="KGJ31" s="446"/>
      <c r="KGK31" s="446"/>
      <c r="KGL31" s="446"/>
      <c r="KGM31" s="446"/>
      <c r="KGN31" s="446"/>
      <c r="KGO31" s="446"/>
      <c r="KGP31" s="446"/>
      <c r="KGQ31" s="446"/>
      <c r="KGR31" s="446"/>
      <c r="KGS31" s="446"/>
      <c r="KGT31" s="446"/>
      <c r="KGU31" s="446"/>
      <c r="KGV31" s="446"/>
      <c r="KGW31" s="446"/>
      <c r="KGX31" s="446"/>
      <c r="KGY31" s="446"/>
      <c r="KGZ31" s="446"/>
      <c r="KHA31" s="446"/>
      <c r="KHB31" s="446"/>
      <c r="KHC31" s="446"/>
      <c r="KHD31" s="446"/>
      <c r="KHE31" s="446"/>
      <c r="KHF31" s="446"/>
      <c r="KHG31" s="446"/>
      <c r="KHH31" s="446"/>
      <c r="KHI31" s="446"/>
      <c r="KHJ31" s="446"/>
      <c r="KHK31" s="446"/>
      <c r="KHL31" s="446"/>
      <c r="KHM31" s="446"/>
      <c r="KHN31" s="446"/>
      <c r="KHO31" s="446"/>
      <c r="KHP31" s="446"/>
      <c r="KHQ31" s="446"/>
      <c r="KHR31" s="446"/>
      <c r="KHS31" s="446"/>
      <c r="KHT31" s="446"/>
      <c r="KHU31" s="446"/>
      <c r="KHV31" s="446"/>
      <c r="KHW31" s="446"/>
      <c r="KHX31" s="446"/>
      <c r="KHY31" s="446"/>
      <c r="KHZ31" s="446"/>
      <c r="KIA31" s="446"/>
      <c r="KIB31" s="446"/>
      <c r="KIC31" s="446"/>
      <c r="KID31" s="446"/>
      <c r="KIE31" s="446"/>
      <c r="KIF31" s="446"/>
      <c r="KIG31" s="446"/>
      <c r="KIH31" s="446"/>
      <c r="KII31" s="446"/>
      <c r="KIJ31" s="446"/>
      <c r="KIK31" s="446"/>
      <c r="KIL31" s="446"/>
      <c r="KIM31" s="446"/>
      <c r="KIN31" s="446"/>
      <c r="KIO31" s="446"/>
      <c r="KIP31" s="446"/>
      <c r="KIQ31" s="446"/>
      <c r="KIR31" s="446"/>
      <c r="KIS31" s="446"/>
      <c r="KIT31" s="446"/>
      <c r="KIU31" s="446"/>
      <c r="KIV31" s="446"/>
      <c r="KIW31" s="446"/>
      <c r="KIX31" s="446"/>
      <c r="KIY31" s="446"/>
      <c r="KIZ31" s="446"/>
      <c r="KJA31" s="446"/>
      <c r="KJB31" s="446"/>
      <c r="KJC31" s="446"/>
      <c r="KJD31" s="446"/>
      <c r="KJE31" s="446"/>
      <c r="KJF31" s="446"/>
      <c r="KJG31" s="446"/>
      <c r="KJH31" s="446"/>
      <c r="KJI31" s="446"/>
      <c r="KJJ31" s="446"/>
      <c r="KJK31" s="446"/>
      <c r="KJL31" s="446"/>
      <c r="KJM31" s="446"/>
      <c r="KJN31" s="446"/>
      <c r="KJO31" s="446"/>
      <c r="KJP31" s="446"/>
      <c r="KJQ31" s="446"/>
      <c r="KJR31" s="446"/>
      <c r="KJS31" s="446"/>
      <c r="KJT31" s="446"/>
      <c r="KJU31" s="446"/>
      <c r="KJV31" s="446"/>
      <c r="KJW31" s="446"/>
      <c r="KJX31" s="446"/>
      <c r="KJY31" s="446"/>
      <c r="KJZ31" s="446"/>
      <c r="KKA31" s="446"/>
      <c r="KKB31" s="446"/>
      <c r="KKC31" s="446"/>
      <c r="KKD31" s="446"/>
      <c r="KKE31" s="446"/>
      <c r="KKF31" s="446"/>
      <c r="KKG31" s="446"/>
      <c r="KKH31" s="446"/>
      <c r="KKI31" s="446"/>
      <c r="KKJ31" s="446"/>
      <c r="KKK31" s="446"/>
      <c r="KKL31" s="446"/>
      <c r="KKM31" s="446"/>
      <c r="KKN31" s="446"/>
      <c r="KKO31" s="446"/>
      <c r="KKP31" s="446"/>
      <c r="KKQ31" s="446"/>
      <c r="KKR31" s="446"/>
      <c r="KKS31" s="446"/>
      <c r="KKT31" s="446"/>
      <c r="KKU31" s="446"/>
      <c r="KKV31" s="446"/>
      <c r="KKW31" s="446"/>
      <c r="KKX31" s="446"/>
      <c r="KKY31" s="446"/>
      <c r="KKZ31" s="446"/>
      <c r="KLA31" s="446"/>
      <c r="KLB31" s="446"/>
      <c r="KLC31" s="446"/>
      <c r="KLD31" s="446"/>
      <c r="KLE31" s="446"/>
      <c r="KLF31" s="446"/>
      <c r="KLG31" s="446"/>
      <c r="KLH31" s="446"/>
      <c r="KLI31" s="446"/>
      <c r="KLJ31" s="446"/>
      <c r="KLK31" s="446"/>
      <c r="KLL31" s="446"/>
      <c r="KLM31" s="446"/>
      <c r="KLN31" s="446"/>
      <c r="KLO31" s="446"/>
      <c r="KLP31" s="446"/>
      <c r="KLQ31" s="446"/>
      <c r="KLR31" s="446"/>
      <c r="KLS31" s="446"/>
      <c r="KLT31" s="446"/>
      <c r="KLU31" s="446"/>
      <c r="KLV31" s="446"/>
      <c r="KLW31" s="446"/>
      <c r="KLX31" s="446"/>
      <c r="KLY31" s="446"/>
      <c r="KLZ31" s="446"/>
      <c r="KMA31" s="446"/>
      <c r="KMB31" s="446"/>
      <c r="KMC31" s="446"/>
      <c r="KMD31" s="446"/>
      <c r="KME31" s="446"/>
      <c r="KMF31" s="446"/>
      <c r="KMG31" s="446"/>
      <c r="KMH31" s="446"/>
      <c r="KMI31" s="446"/>
      <c r="KMJ31" s="446"/>
      <c r="KMK31" s="446"/>
      <c r="KML31" s="446"/>
      <c r="KMM31" s="446"/>
      <c r="KMN31" s="446"/>
      <c r="KMO31" s="446"/>
      <c r="KMP31" s="446"/>
      <c r="KMQ31" s="446"/>
      <c r="KMR31" s="446"/>
      <c r="KMS31" s="446"/>
      <c r="KMT31" s="446"/>
      <c r="KMU31" s="446"/>
      <c r="KMV31" s="446"/>
      <c r="KMW31" s="446"/>
      <c r="KMX31" s="446"/>
      <c r="KMY31" s="446"/>
      <c r="KMZ31" s="446"/>
      <c r="KNA31" s="446"/>
      <c r="KNB31" s="446"/>
      <c r="KNC31" s="446"/>
      <c r="KND31" s="446"/>
      <c r="KNE31" s="446"/>
      <c r="KNF31" s="446"/>
      <c r="KNG31" s="446"/>
      <c r="KNH31" s="446"/>
      <c r="KNI31" s="446"/>
      <c r="KNJ31" s="446"/>
      <c r="KNK31" s="446"/>
      <c r="KNL31" s="446"/>
      <c r="KNM31" s="446"/>
      <c r="KNN31" s="446"/>
      <c r="KNO31" s="446"/>
      <c r="KNP31" s="446"/>
      <c r="KNQ31" s="446"/>
      <c r="KNR31" s="446"/>
      <c r="KNS31" s="446"/>
      <c r="KNT31" s="446"/>
      <c r="KNU31" s="446"/>
      <c r="KNV31" s="446"/>
      <c r="KNW31" s="446"/>
      <c r="KNX31" s="446"/>
      <c r="KNY31" s="446"/>
      <c r="KNZ31" s="446"/>
      <c r="KOA31" s="446"/>
      <c r="KOB31" s="446"/>
      <c r="KOC31" s="446"/>
      <c r="KOD31" s="446"/>
      <c r="KOE31" s="446"/>
      <c r="KOF31" s="446"/>
      <c r="KOG31" s="446"/>
      <c r="KOH31" s="446"/>
      <c r="KOI31" s="446"/>
      <c r="KOJ31" s="446"/>
      <c r="KOK31" s="446"/>
      <c r="KOL31" s="446"/>
      <c r="KOM31" s="446"/>
      <c r="KON31" s="446"/>
      <c r="KOO31" s="446"/>
      <c r="KOP31" s="446"/>
      <c r="KOQ31" s="446"/>
      <c r="KOR31" s="446"/>
      <c r="KOS31" s="446"/>
      <c r="KOT31" s="446"/>
      <c r="KOU31" s="446"/>
      <c r="KOV31" s="446"/>
      <c r="KOW31" s="446"/>
      <c r="KOX31" s="446"/>
      <c r="KOY31" s="446"/>
      <c r="KOZ31" s="446"/>
      <c r="KPA31" s="446"/>
      <c r="KPB31" s="446"/>
      <c r="KPC31" s="446"/>
      <c r="KPD31" s="446"/>
      <c r="KPE31" s="446"/>
      <c r="KPF31" s="446"/>
      <c r="KPG31" s="446"/>
      <c r="KPH31" s="446"/>
      <c r="KPI31" s="446"/>
      <c r="KPJ31" s="446"/>
      <c r="KPK31" s="446"/>
      <c r="KPL31" s="446"/>
      <c r="KPM31" s="446"/>
      <c r="KPN31" s="446"/>
      <c r="KPO31" s="446"/>
      <c r="KPP31" s="446"/>
      <c r="KPQ31" s="446"/>
      <c r="KPR31" s="446"/>
      <c r="KPS31" s="446"/>
      <c r="KPT31" s="446"/>
      <c r="KPU31" s="446"/>
      <c r="KPV31" s="446"/>
      <c r="KPW31" s="446"/>
      <c r="KPX31" s="446"/>
      <c r="KPY31" s="446"/>
      <c r="KPZ31" s="446"/>
      <c r="KQA31" s="446"/>
      <c r="KQB31" s="446"/>
      <c r="KQC31" s="446"/>
      <c r="KQD31" s="446"/>
      <c r="KQE31" s="446"/>
      <c r="KQF31" s="446"/>
      <c r="KQG31" s="446"/>
      <c r="KQH31" s="446"/>
      <c r="KQI31" s="446"/>
      <c r="KQJ31" s="446"/>
      <c r="KQK31" s="446"/>
      <c r="KQL31" s="446"/>
      <c r="KQM31" s="446"/>
      <c r="KQN31" s="446"/>
      <c r="KQO31" s="446"/>
      <c r="KQP31" s="446"/>
      <c r="KQQ31" s="446"/>
      <c r="KQR31" s="446"/>
      <c r="KQS31" s="446"/>
      <c r="KQT31" s="446"/>
      <c r="KQU31" s="446"/>
      <c r="KQV31" s="446"/>
      <c r="KQW31" s="446"/>
      <c r="KQX31" s="446"/>
      <c r="KQY31" s="446"/>
      <c r="KQZ31" s="446"/>
      <c r="KRA31" s="446"/>
      <c r="KRB31" s="446"/>
      <c r="KRC31" s="446"/>
      <c r="KRD31" s="446"/>
      <c r="KRE31" s="446"/>
      <c r="KRF31" s="446"/>
      <c r="KRG31" s="446"/>
      <c r="KRH31" s="446"/>
      <c r="KRI31" s="446"/>
      <c r="KRJ31" s="446"/>
      <c r="KRK31" s="446"/>
      <c r="KRL31" s="446"/>
      <c r="KRM31" s="446"/>
      <c r="KRN31" s="446"/>
      <c r="KRO31" s="446"/>
      <c r="KRP31" s="446"/>
      <c r="KRQ31" s="446"/>
      <c r="KRR31" s="446"/>
      <c r="KRS31" s="446"/>
      <c r="KRT31" s="446"/>
      <c r="KRU31" s="446"/>
      <c r="KRV31" s="446"/>
      <c r="KRW31" s="446"/>
      <c r="KRX31" s="446"/>
      <c r="KRY31" s="446"/>
      <c r="KRZ31" s="446"/>
      <c r="KSA31" s="446"/>
      <c r="KSB31" s="446"/>
      <c r="KSC31" s="446"/>
      <c r="KSD31" s="446"/>
      <c r="KSE31" s="446"/>
      <c r="KSF31" s="446"/>
      <c r="KSG31" s="446"/>
      <c r="KSH31" s="446"/>
      <c r="KSI31" s="446"/>
      <c r="KSJ31" s="446"/>
      <c r="KSK31" s="446"/>
      <c r="KSL31" s="446"/>
      <c r="KSM31" s="446"/>
      <c r="KSN31" s="446"/>
      <c r="KSO31" s="446"/>
      <c r="KSP31" s="446"/>
      <c r="KSQ31" s="446"/>
      <c r="KSR31" s="446"/>
      <c r="KSS31" s="446"/>
      <c r="KST31" s="446"/>
      <c r="KSU31" s="446"/>
      <c r="KSV31" s="446"/>
      <c r="KSW31" s="446"/>
      <c r="KSX31" s="446"/>
      <c r="KSY31" s="446"/>
      <c r="KSZ31" s="446"/>
      <c r="KTA31" s="446"/>
      <c r="KTB31" s="446"/>
      <c r="KTC31" s="446"/>
      <c r="KTD31" s="446"/>
      <c r="KTE31" s="446"/>
      <c r="KTF31" s="446"/>
      <c r="KTG31" s="446"/>
      <c r="KTH31" s="446"/>
      <c r="KTI31" s="446"/>
      <c r="KTJ31" s="446"/>
      <c r="KTK31" s="446"/>
      <c r="KTL31" s="446"/>
      <c r="KTM31" s="446"/>
      <c r="KTN31" s="446"/>
      <c r="KTO31" s="446"/>
      <c r="KTP31" s="446"/>
      <c r="KTQ31" s="446"/>
      <c r="KTR31" s="446"/>
      <c r="KTS31" s="446"/>
      <c r="KTT31" s="446"/>
      <c r="KTU31" s="446"/>
      <c r="KTV31" s="446"/>
      <c r="KTW31" s="446"/>
      <c r="KTX31" s="446"/>
      <c r="KTY31" s="446"/>
      <c r="KTZ31" s="446"/>
      <c r="KUA31" s="446"/>
      <c r="KUB31" s="446"/>
      <c r="KUC31" s="446"/>
      <c r="KUD31" s="446"/>
      <c r="KUE31" s="446"/>
      <c r="KUF31" s="446"/>
      <c r="KUG31" s="446"/>
      <c r="KUH31" s="446"/>
      <c r="KUI31" s="446"/>
      <c r="KUJ31" s="446"/>
      <c r="KUK31" s="446"/>
      <c r="KUL31" s="446"/>
      <c r="KUM31" s="446"/>
      <c r="KUN31" s="446"/>
      <c r="KUO31" s="446"/>
      <c r="KUP31" s="446"/>
      <c r="KUQ31" s="446"/>
      <c r="KUR31" s="446"/>
      <c r="KUS31" s="446"/>
      <c r="KUT31" s="446"/>
      <c r="KUU31" s="446"/>
      <c r="KUV31" s="446"/>
      <c r="KUW31" s="446"/>
      <c r="KUX31" s="446"/>
      <c r="KUY31" s="446"/>
      <c r="KUZ31" s="446"/>
      <c r="KVA31" s="446"/>
      <c r="KVB31" s="446"/>
      <c r="KVC31" s="446"/>
      <c r="KVD31" s="446"/>
      <c r="KVE31" s="446"/>
      <c r="KVF31" s="446"/>
      <c r="KVG31" s="446"/>
      <c r="KVH31" s="446"/>
      <c r="KVI31" s="446"/>
      <c r="KVJ31" s="446"/>
      <c r="KVK31" s="446"/>
      <c r="KVL31" s="446"/>
      <c r="KVM31" s="446"/>
      <c r="KVN31" s="446"/>
      <c r="KVO31" s="446"/>
      <c r="KVP31" s="446"/>
      <c r="KVQ31" s="446"/>
      <c r="KVR31" s="446"/>
      <c r="KVS31" s="446"/>
      <c r="KVT31" s="446"/>
      <c r="KVU31" s="446"/>
      <c r="KVV31" s="446"/>
      <c r="KVW31" s="446"/>
      <c r="KVX31" s="446"/>
      <c r="KVY31" s="446"/>
      <c r="KVZ31" s="446"/>
      <c r="KWA31" s="446"/>
      <c r="KWB31" s="446"/>
      <c r="KWC31" s="446"/>
      <c r="KWD31" s="446"/>
      <c r="KWE31" s="446"/>
      <c r="KWF31" s="446"/>
      <c r="KWG31" s="446"/>
      <c r="KWH31" s="446"/>
      <c r="KWI31" s="446"/>
      <c r="KWJ31" s="446"/>
      <c r="KWK31" s="446"/>
      <c r="KWL31" s="446"/>
      <c r="KWM31" s="446"/>
      <c r="KWN31" s="446"/>
      <c r="KWO31" s="446"/>
      <c r="KWP31" s="446"/>
      <c r="KWQ31" s="446"/>
      <c r="KWR31" s="446"/>
      <c r="KWS31" s="446"/>
      <c r="KWT31" s="446"/>
      <c r="KWU31" s="446"/>
      <c r="KWV31" s="446"/>
      <c r="KWW31" s="446"/>
      <c r="KWX31" s="446"/>
      <c r="KWY31" s="446"/>
      <c r="KWZ31" s="446"/>
      <c r="KXA31" s="446"/>
      <c r="KXB31" s="446"/>
      <c r="KXC31" s="446"/>
      <c r="KXD31" s="446"/>
      <c r="KXE31" s="446"/>
      <c r="KXF31" s="446"/>
      <c r="KXG31" s="446"/>
      <c r="KXH31" s="446"/>
      <c r="KXI31" s="446"/>
      <c r="KXJ31" s="446"/>
      <c r="KXK31" s="446"/>
      <c r="KXL31" s="446"/>
      <c r="KXM31" s="446"/>
      <c r="KXN31" s="446"/>
      <c r="KXO31" s="446"/>
      <c r="KXP31" s="446"/>
      <c r="KXQ31" s="446"/>
      <c r="KXR31" s="446"/>
      <c r="KXS31" s="446"/>
      <c r="KXT31" s="446"/>
      <c r="KXU31" s="446"/>
      <c r="KXV31" s="446"/>
      <c r="KXW31" s="446"/>
      <c r="KXX31" s="446"/>
      <c r="KXY31" s="446"/>
      <c r="KXZ31" s="446"/>
      <c r="KYA31" s="446"/>
      <c r="KYB31" s="446"/>
      <c r="KYC31" s="446"/>
      <c r="KYD31" s="446"/>
      <c r="KYE31" s="446"/>
      <c r="KYF31" s="446"/>
      <c r="KYG31" s="446"/>
      <c r="KYH31" s="446"/>
      <c r="KYI31" s="446"/>
      <c r="KYJ31" s="446"/>
      <c r="KYK31" s="446"/>
      <c r="KYL31" s="446"/>
      <c r="KYM31" s="446"/>
      <c r="KYN31" s="446"/>
      <c r="KYO31" s="446"/>
      <c r="KYP31" s="446"/>
      <c r="KYQ31" s="446"/>
      <c r="KYR31" s="446"/>
      <c r="KYS31" s="446"/>
      <c r="KYT31" s="446"/>
      <c r="KYU31" s="446"/>
      <c r="KYV31" s="446"/>
      <c r="KYW31" s="446"/>
      <c r="KYX31" s="446"/>
      <c r="KYY31" s="446"/>
      <c r="KYZ31" s="446"/>
      <c r="KZA31" s="446"/>
      <c r="KZB31" s="446"/>
      <c r="KZC31" s="446"/>
      <c r="KZD31" s="446"/>
      <c r="KZE31" s="446"/>
      <c r="KZF31" s="446"/>
      <c r="KZG31" s="446"/>
      <c r="KZH31" s="446"/>
      <c r="KZI31" s="446"/>
      <c r="KZJ31" s="446"/>
      <c r="KZK31" s="446"/>
      <c r="KZL31" s="446"/>
      <c r="KZM31" s="446"/>
      <c r="KZN31" s="446"/>
      <c r="KZO31" s="446"/>
      <c r="KZP31" s="446"/>
      <c r="KZQ31" s="446"/>
      <c r="KZR31" s="446"/>
      <c r="KZS31" s="446"/>
      <c r="KZT31" s="446"/>
      <c r="KZU31" s="446"/>
      <c r="KZV31" s="446"/>
      <c r="KZW31" s="446"/>
      <c r="KZX31" s="446"/>
      <c r="KZY31" s="446"/>
      <c r="KZZ31" s="446"/>
      <c r="LAA31" s="446"/>
      <c r="LAB31" s="446"/>
      <c r="LAC31" s="446"/>
      <c r="LAD31" s="446"/>
      <c r="LAE31" s="446"/>
      <c r="LAF31" s="446"/>
      <c r="LAG31" s="446"/>
      <c r="LAH31" s="446"/>
      <c r="LAI31" s="446"/>
      <c r="LAJ31" s="446"/>
      <c r="LAK31" s="446"/>
      <c r="LAL31" s="446"/>
      <c r="LAM31" s="446"/>
      <c r="LAN31" s="446"/>
      <c r="LAO31" s="446"/>
      <c r="LAP31" s="446"/>
      <c r="LAQ31" s="446"/>
      <c r="LAR31" s="446"/>
      <c r="LAS31" s="446"/>
      <c r="LAT31" s="446"/>
      <c r="LAU31" s="446"/>
      <c r="LAV31" s="446"/>
      <c r="LAW31" s="446"/>
      <c r="LAX31" s="446"/>
      <c r="LAY31" s="446"/>
      <c r="LAZ31" s="446"/>
      <c r="LBA31" s="446"/>
      <c r="LBB31" s="446"/>
      <c r="LBC31" s="446"/>
      <c r="LBD31" s="446"/>
      <c r="LBE31" s="446"/>
      <c r="LBF31" s="446"/>
      <c r="LBG31" s="446"/>
      <c r="LBH31" s="446"/>
      <c r="LBI31" s="446"/>
      <c r="LBJ31" s="446"/>
      <c r="LBK31" s="446"/>
      <c r="LBL31" s="446"/>
      <c r="LBM31" s="446"/>
      <c r="LBN31" s="446"/>
      <c r="LBO31" s="446"/>
      <c r="LBP31" s="446"/>
      <c r="LBQ31" s="446"/>
      <c r="LBR31" s="446"/>
      <c r="LBS31" s="446"/>
      <c r="LBT31" s="446"/>
      <c r="LBU31" s="446"/>
      <c r="LBV31" s="446"/>
      <c r="LBW31" s="446"/>
      <c r="LBX31" s="446"/>
      <c r="LBY31" s="446"/>
      <c r="LBZ31" s="446"/>
      <c r="LCA31" s="446"/>
      <c r="LCB31" s="446"/>
      <c r="LCC31" s="446"/>
      <c r="LCD31" s="446"/>
      <c r="LCE31" s="446"/>
      <c r="LCF31" s="446"/>
      <c r="LCG31" s="446"/>
      <c r="LCH31" s="446"/>
      <c r="LCI31" s="446"/>
      <c r="LCJ31" s="446"/>
      <c r="LCK31" s="446"/>
      <c r="LCL31" s="446"/>
      <c r="LCM31" s="446"/>
      <c r="LCN31" s="446"/>
      <c r="LCO31" s="446"/>
      <c r="LCP31" s="446"/>
      <c r="LCQ31" s="446"/>
      <c r="LCR31" s="446"/>
      <c r="LCS31" s="446"/>
      <c r="LCT31" s="446"/>
      <c r="LCU31" s="446"/>
      <c r="LCV31" s="446"/>
      <c r="LCW31" s="446"/>
      <c r="LCX31" s="446"/>
      <c r="LCY31" s="446"/>
      <c r="LCZ31" s="446"/>
      <c r="LDA31" s="446"/>
      <c r="LDB31" s="446"/>
      <c r="LDC31" s="446"/>
      <c r="LDD31" s="446"/>
      <c r="LDE31" s="446"/>
      <c r="LDF31" s="446"/>
      <c r="LDG31" s="446"/>
      <c r="LDH31" s="446"/>
      <c r="LDI31" s="446"/>
      <c r="LDJ31" s="446"/>
      <c r="LDK31" s="446"/>
      <c r="LDL31" s="446"/>
      <c r="LDM31" s="446"/>
      <c r="LDN31" s="446"/>
      <c r="LDO31" s="446"/>
      <c r="LDP31" s="446"/>
      <c r="LDQ31" s="446"/>
      <c r="LDR31" s="446"/>
      <c r="LDS31" s="446"/>
      <c r="LDT31" s="446"/>
      <c r="LDU31" s="446"/>
      <c r="LDV31" s="446"/>
      <c r="LDW31" s="446"/>
      <c r="LDX31" s="446"/>
      <c r="LDY31" s="446"/>
      <c r="LDZ31" s="446"/>
      <c r="LEA31" s="446"/>
      <c r="LEB31" s="446"/>
      <c r="LEC31" s="446"/>
      <c r="LED31" s="446"/>
      <c r="LEE31" s="446"/>
      <c r="LEF31" s="446"/>
      <c r="LEG31" s="446"/>
      <c r="LEH31" s="446"/>
      <c r="LEI31" s="446"/>
      <c r="LEJ31" s="446"/>
      <c r="LEK31" s="446"/>
      <c r="LEL31" s="446"/>
      <c r="LEM31" s="446"/>
      <c r="LEN31" s="446"/>
      <c r="LEO31" s="446"/>
      <c r="LEP31" s="446"/>
      <c r="LEQ31" s="446"/>
      <c r="LER31" s="446"/>
      <c r="LES31" s="446"/>
      <c r="LET31" s="446"/>
      <c r="LEU31" s="446"/>
      <c r="LEV31" s="446"/>
      <c r="LEW31" s="446"/>
      <c r="LEX31" s="446"/>
      <c r="LEY31" s="446"/>
      <c r="LEZ31" s="446"/>
      <c r="LFA31" s="446"/>
      <c r="LFB31" s="446"/>
      <c r="LFC31" s="446"/>
      <c r="LFD31" s="446"/>
      <c r="LFE31" s="446"/>
      <c r="LFF31" s="446"/>
      <c r="LFG31" s="446"/>
      <c r="LFH31" s="446"/>
      <c r="LFI31" s="446"/>
      <c r="LFJ31" s="446"/>
      <c r="LFK31" s="446"/>
      <c r="LFL31" s="446"/>
      <c r="LFM31" s="446"/>
      <c r="LFN31" s="446"/>
      <c r="LFO31" s="446"/>
      <c r="LFP31" s="446"/>
      <c r="LFQ31" s="446"/>
      <c r="LFR31" s="446"/>
      <c r="LFS31" s="446"/>
      <c r="LFT31" s="446"/>
      <c r="LFU31" s="446"/>
      <c r="LFV31" s="446"/>
      <c r="LFW31" s="446"/>
      <c r="LFX31" s="446"/>
      <c r="LFY31" s="446"/>
      <c r="LFZ31" s="446"/>
      <c r="LGA31" s="446"/>
      <c r="LGB31" s="446"/>
      <c r="LGC31" s="446"/>
      <c r="LGD31" s="446"/>
      <c r="LGE31" s="446"/>
      <c r="LGF31" s="446"/>
      <c r="LGG31" s="446"/>
      <c r="LGH31" s="446"/>
      <c r="LGI31" s="446"/>
      <c r="LGJ31" s="446"/>
      <c r="LGK31" s="446"/>
      <c r="LGL31" s="446"/>
      <c r="LGM31" s="446"/>
      <c r="LGN31" s="446"/>
      <c r="LGO31" s="446"/>
      <c r="LGP31" s="446"/>
      <c r="LGQ31" s="446"/>
      <c r="LGR31" s="446"/>
      <c r="LGS31" s="446"/>
      <c r="LGT31" s="446"/>
      <c r="LGU31" s="446"/>
      <c r="LGV31" s="446"/>
      <c r="LGW31" s="446"/>
      <c r="LGX31" s="446"/>
      <c r="LGY31" s="446"/>
      <c r="LGZ31" s="446"/>
      <c r="LHA31" s="446"/>
      <c r="LHB31" s="446"/>
      <c r="LHC31" s="446"/>
      <c r="LHD31" s="446"/>
      <c r="LHE31" s="446"/>
      <c r="LHF31" s="446"/>
      <c r="LHG31" s="446"/>
      <c r="LHH31" s="446"/>
      <c r="LHI31" s="446"/>
      <c r="LHJ31" s="446"/>
      <c r="LHK31" s="446"/>
      <c r="LHL31" s="446"/>
      <c r="LHM31" s="446"/>
      <c r="LHN31" s="446"/>
      <c r="LHO31" s="446"/>
      <c r="LHP31" s="446"/>
      <c r="LHQ31" s="446"/>
      <c r="LHR31" s="446"/>
      <c r="LHS31" s="446"/>
      <c r="LHT31" s="446"/>
      <c r="LHU31" s="446"/>
      <c r="LHV31" s="446"/>
      <c r="LHW31" s="446"/>
      <c r="LHX31" s="446"/>
      <c r="LHY31" s="446"/>
      <c r="LHZ31" s="446"/>
      <c r="LIA31" s="446"/>
      <c r="LIB31" s="446"/>
      <c r="LIC31" s="446"/>
      <c r="LID31" s="446"/>
      <c r="LIE31" s="446"/>
      <c r="LIF31" s="446"/>
      <c r="LIG31" s="446"/>
      <c r="LIH31" s="446"/>
      <c r="LII31" s="446"/>
      <c r="LIJ31" s="446"/>
      <c r="LIK31" s="446"/>
      <c r="LIL31" s="446"/>
      <c r="LIM31" s="446"/>
      <c r="LIN31" s="446"/>
      <c r="LIO31" s="446"/>
      <c r="LIP31" s="446"/>
      <c r="LIQ31" s="446"/>
      <c r="LIR31" s="446"/>
      <c r="LIS31" s="446"/>
      <c r="LIT31" s="446"/>
      <c r="LIU31" s="446"/>
      <c r="LIV31" s="446"/>
      <c r="LIW31" s="446"/>
      <c r="LIX31" s="446"/>
      <c r="LIY31" s="446"/>
      <c r="LIZ31" s="446"/>
      <c r="LJA31" s="446"/>
      <c r="LJB31" s="446"/>
      <c r="LJC31" s="446"/>
      <c r="LJD31" s="446"/>
      <c r="LJE31" s="446"/>
      <c r="LJF31" s="446"/>
      <c r="LJG31" s="446"/>
      <c r="LJH31" s="446"/>
      <c r="LJI31" s="446"/>
      <c r="LJJ31" s="446"/>
      <c r="LJK31" s="446"/>
      <c r="LJL31" s="446"/>
      <c r="LJM31" s="446"/>
      <c r="LJN31" s="446"/>
      <c r="LJO31" s="446"/>
      <c r="LJP31" s="446"/>
      <c r="LJQ31" s="446"/>
      <c r="LJR31" s="446"/>
      <c r="LJS31" s="446"/>
      <c r="LJT31" s="446"/>
      <c r="LJU31" s="446"/>
      <c r="LJV31" s="446"/>
      <c r="LJW31" s="446"/>
      <c r="LJX31" s="446"/>
      <c r="LJY31" s="446"/>
      <c r="LJZ31" s="446"/>
      <c r="LKA31" s="446"/>
      <c r="LKB31" s="446"/>
      <c r="LKC31" s="446"/>
      <c r="LKD31" s="446"/>
      <c r="LKE31" s="446"/>
      <c r="LKF31" s="446"/>
      <c r="LKG31" s="446"/>
      <c r="LKH31" s="446"/>
      <c r="LKI31" s="446"/>
      <c r="LKJ31" s="446"/>
      <c r="LKK31" s="446"/>
      <c r="LKL31" s="446"/>
      <c r="LKM31" s="446"/>
      <c r="LKN31" s="446"/>
      <c r="LKO31" s="446"/>
      <c r="LKP31" s="446"/>
      <c r="LKQ31" s="446"/>
      <c r="LKR31" s="446"/>
      <c r="LKS31" s="446"/>
      <c r="LKT31" s="446"/>
      <c r="LKU31" s="446"/>
      <c r="LKV31" s="446"/>
      <c r="LKW31" s="446"/>
      <c r="LKX31" s="446"/>
      <c r="LKY31" s="446"/>
      <c r="LKZ31" s="446"/>
      <c r="LLA31" s="446"/>
      <c r="LLB31" s="446"/>
      <c r="LLC31" s="446"/>
      <c r="LLD31" s="446"/>
      <c r="LLE31" s="446"/>
      <c r="LLF31" s="446"/>
      <c r="LLG31" s="446"/>
      <c r="LLH31" s="446"/>
      <c r="LLI31" s="446"/>
      <c r="LLJ31" s="446"/>
      <c r="LLK31" s="446"/>
      <c r="LLL31" s="446"/>
      <c r="LLM31" s="446"/>
      <c r="LLN31" s="446"/>
      <c r="LLO31" s="446"/>
      <c r="LLP31" s="446"/>
      <c r="LLQ31" s="446"/>
      <c r="LLR31" s="446"/>
      <c r="LLS31" s="446"/>
      <c r="LLT31" s="446"/>
      <c r="LLU31" s="446"/>
      <c r="LLV31" s="446"/>
      <c r="LLW31" s="446"/>
      <c r="LLX31" s="446"/>
      <c r="LLY31" s="446"/>
      <c r="LLZ31" s="446"/>
      <c r="LMA31" s="446"/>
      <c r="LMB31" s="446"/>
      <c r="LMC31" s="446"/>
      <c r="LMD31" s="446"/>
      <c r="LME31" s="446"/>
      <c r="LMF31" s="446"/>
      <c r="LMG31" s="446"/>
      <c r="LMH31" s="446"/>
      <c r="LMI31" s="446"/>
      <c r="LMJ31" s="446"/>
      <c r="LMK31" s="446"/>
      <c r="LML31" s="446"/>
      <c r="LMM31" s="446"/>
      <c r="LMN31" s="446"/>
      <c r="LMO31" s="446"/>
      <c r="LMP31" s="446"/>
      <c r="LMQ31" s="446"/>
      <c r="LMR31" s="446"/>
      <c r="LMS31" s="446"/>
      <c r="LMT31" s="446"/>
      <c r="LMU31" s="446"/>
      <c r="LMV31" s="446"/>
      <c r="LMW31" s="446"/>
      <c r="LMX31" s="446"/>
      <c r="LMY31" s="446"/>
      <c r="LMZ31" s="446"/>
      <c r="LNA31" s="446"/>
      <c r="LNB31" s="446"/>
      <c r="LNC31" s="446"/>
      <c r="LND31" s="446"/>
      <c r="LNE31" s="446"/>
      <c r="LNF31" s="446"/>
      <c r="LNG31" s="446"/>
      <c r="LNH31" s="446"/>
      <c r="LNI31" s="446"/>
      <c r="LNJ31" s="446"/>
      <c r="LNK31" s="446"/>
      <c r="LNL31" s="446"/>
      <c r="LNM31" s="446"/>
      <c r="LNN31" s="446"/>
      <c r="LNO31" s="446"/>
      <c r="LNP31" s="446"/>
      <c r="LNQ31" s="446"/>
      <c r="LNR31" s="446"/>
      <c r="LNS31" s="446"/>
      <c r="LNT31" s="446"/>
      <c r="LNU31" s="446"/>
      <c r="LNV31" s="446"/>
      <c r="LNW31" s="446"/>
      <c r="LNX31" s="446"/>
      <c r="LNY31" s="446"/>
      <c r="LNZ31" s="446"/>
      <c r="LOA31" s="446"/>
      <c r="LOB31" s="446"/>
      <c r="LOC31" s="446"/>
      <c r="LOD31" s="446"/>
      <c r="LOE31" s="446"/>
      <c r="LOF31" s="446"/>
      <c r="LOG31" s="446"/>
      <c r="LOH31" s="446"/>
      <c r="LOI31" s="446"/>
      <c r="LOJ31" s="446"/>
      <c r="LOK31" s="446"/>
      <c r="LOL31" s="446"/>
      <c r="LOM31" s="446"/>
      <c r="LON31" s="446"/>
      <c r="LOO31" s="446"/>
      <c r="LOP31" s="446"/>
      <c r="LOQ31" s="446"/>
      <c r="LOR31" s="446"/>
      <c r="LOS31" s="446"/>
      <c r="LOT31" s="446"/>
      <c r="LOU31" s="446"/>
      <c r="LOV31" s="446"/>
      <c r="LOW31" s="446"/>
      <c r="LOX31" s="446"/>
      <c r="LOY31" s="446"/>
      <c r="LOZ31" s="446"/>
      <c r="LPA31" s="446"/>
      <c r="LPB31" s="446"/>
      <c r="LPC31" s="446"/>
      <c r="LPD31" s="446"/>
      <c r="LPE31" s="446"/>
      <c r="LPF31" s="446"/>
      <c r="LPG31" s="446"/>
      <c r="LPH31" s="446"/>
      <c r="LPI31" s="446"/>
      <c r="LPJ31" s="446"/>
      <c r="LPK31" s="446"/>
      <c r="LPL31" s="446"/>
      <c r="LPM31" s="446"/>
      <c r="LPN31" s="446"/>
      <c r="LPO31" s="446"/>
      <c r="LPP31" s="446"/>
      <c r="LPQ31" s="446"/>
      <c r="LPR31" s="446"/>
      <c r="LPS31" s="446"/>
      <c r="LPT31" s="446"/>
      <c r="LPU31" s="446"/>
      <c r="LPV31" s="446"/>
      <c r="LPW31" s="446"/>
      <c r="LPX31" s="446"/>
      <c r="LPY31" s="446"/>
      <c r="LPZ31" s="446"/>
      <c r="LQA31" s="446"/>
      <c r="LQB31" s="446"/>
      <c r="LQC31" s="446"/>
      <c r="LQD31" s="446"/>
      <c r="LQE31" s="446"/>
      <c r="LQF31" s="446"/>
      <c r="LQG31" s="446"/>
      <c r="LQH31" s="446"/>
      <c r="LQI31" s="446"/>
      <c r="LQJ31" s="446"/>
      <c r="LQK31" s="446"/>
      <c r="LQL31" s="446"/>
      <c r="LQM31" s="446"/>
      <c r="LQN31" s="446"/>
      <c r="LQO31" s="446"/>
      <c r="LQP31" s="446"/>
      <c r="LQQ31" s="446"/>
      <c r="LQR31" s="446"/>
      <c r="LQS31" s="446"/>
      <c r="LQT31" s="446"/>
      <c r="LQU31" s="446"/>
      <c r="LQV31" s="446"/>
      <c r="LQW31" s="446"/>
      <c r="LQX31" s="446"/>
      <c r="LQY31" s="446"/>
      <c r="LQZ31" s="446"/>
      <c r="LRA31" s="446"/>
      <c r="LRB31" s="446"/>
      <c r="LRC31" s="446"/>
      <c r="LRD31" s="446"/>
      <c r="LRE31" s="446"/>
      <c r="LRF31" s="446"/>
      <c r="LRG31" s="446"/>
      <c r="LRH31" s="446"/>
      <c r="LRI31" s="446"/>
      <c r="LRJ31" s="446"/>
      <c r="LRK31" s="446"/>
      <c r="LRL31" s="446"/>
      <c r="LRM31" s="446"/>
      <c r="LRN31" s="446"/>
      <c r="LRO31" s="446"/>
      <c r="LRP31" s="446"/>
      <c r="LRQ31" s="446"/>
      <c r="LRR31" s="446"/>
      <c r="LRS31" s="446"/>
      <c r="LRT31" s="446"/>
      <c r="LRU31" s="446"/>
      <c r="LRV31" s="446"/>
      <c r="LRW31" s="446"/>
      <c r="LRX31" s="446"/>
      <c r="LRY31" s="446"/>
      <c r="LRZ31" s="446"/>
      <c r="LSA31" s="446"/>
      <c r="LSB31" s="446"/>
      <c r="LSC31" s="446"/>
      <c r="LSD31" s="446"/>
      <c r="LSE31" s="446"/>
      <c r="LSF31" s="446"/>
      <c r="LSG31" s="446"/>
      <c r="LSH31" s="446"/>
      <c r="LSI31" s="446"/>
      <c r="LSJ31" s="446"/>
      <c r="LSK31" s="446"/>
      <c r="LSL31" s="446"/>
      <c r="LSM31" s="446"/>
      <c r="LSN31" s="446"/>
      <c r="LSO31" s="446"/>
      <c r="LSP31" s="446"/>
      <c r="LSQ31" s="446"/>
      <c r="LSR31" s="446"/>
      <c r="LSS31" s="446"/>
      <c r="LST31" s="446"/>
      <c r="LSU31" s="446"/>
      <c r="LSV31" s="446"/>
      <c r="LSW31" s="446"/>
      <c r="LSX31" s="446"/>
      <c r="LSY31" s="446"/>
      <c r="LSZ31" s="446"/>
      <c r="LTA31" s="446"/>
      <c r="LTB31" s="446"/>
      <c r="LTC31" s="446"/>
      <c r="LTD31" s="446"/>
      <c r="LTE31" s="446"/>
      <c r="LTF31" s="446"/>
      <c r="LTG31" s="446"/>
      <c r="LTH31" s="446"/>
      <c r="LTI31" s="446"/>
      <c r="LTJ31" s="446"/>
      <c r="LTK31" s="446"/>
      <c r="LTL31" s="446"/>
      <c r="LTM31" s="446"/>
      <c r="LTN31" s="446"/>
      <c r="LTO31" s="446"/>
      <c r="LTP31" s="446"/>
      <c r="LTQ31" s="446"/>
      <c r="LTR31" s="446"/>
      <c r="LTS31" s="446"/>
      <c r="LTT31" s="446"/>
      <c r="LTU31" s="446"/>
      <c r="LTV31" s="446"/>
      <c r="LTW31" s="446"/>
      <c r="LTX31" s="446"/>
      <c r="LTY31" s="446"/>
      <c r="LTZ31" s="446"/>
      <c r="LUA31" s="446"/>
      <c r="LUB31" s="446"/>
      <c r="LUC31" s="446"/>
      <c r="LUD31" s="446"/>
      <c r="LUE31" s="446"/>
      <c r="LUF31" s="446"/>
      <c r="LUG31" s="446"/>
      <c r="LUH31" s="446"/>
      <c r="LUI31" s="446"/>
      <c r="LUJ31" s="446"/>
      <c r="LUK31" s="446"/>
      <c r="LUL31" s="446"/>
      <c r="LUM31" s="446"/>
      <c r="LUN31" s="446"/>
      <c r="LUO31" s="446"/>
      <c r="LUP31" s="446"/>
      <c r="LUQ31" s="446"/>
      <c r="LUR31" s="446"/>
      <c r="LUS31" s="446"/>
      <c r="LUT31" s="446"/>
      <c r="LUU31" s="446"/>
      <c r="LUV31" s="446"/>
      <c r="LUW31" s="446"/>
      <c r="LUX31" s="446"/>
      <c r="LUY31" s="446"/>
      <c r="LUZ31" s="446"/>
      <c r="LVA31" s="446"/>
      <c r="LVB31" s="446"/>
      <c r="LVC31" s="446"/>
      <c r="LVD31" s="446"/>
      <c r="LVE31" s="446"/>
      <c r="LVF31" s="446"/>
      <c r="LVG31" s="446"/>
      <c r="LVH31" s="446"/>
      <c r="LVI31" s="446"/>
      <c r="LVJ31" s="446"/>
      <c r="LVK31" s="446"/>
      <c r="LVL31" s="446"/>
      <c r="LVM31" s="446"/>
      <c r="LVN31" s="446"/>
      <c r="LVO31" s="446"/>
      <c r="LVP31" s="446"/>
      <c r="LVQ31" s="446"/>
      <c r="LVR31" s="446"/>
      <c r="LVS31" s="446"/>
      <c r="LVT31" s="446"/>
      <c r="LVU31" s="446"/>
      <c r="LVV31" s="446"/>
      <c r="LVW31" s="446"/>
      <c r="LVX31" s="446"/>
      <c r="LVY31" s="446"/>
      <c r="LVZ31" s="446"/>
      <c r="LWA31" s="446"/>
      <c r="LWB31" s="446"/>
      <c r="LWC31" s="446"/>
      <c r="LWD31" s="446"/>
      <c r="LWE31" s="446"/>
      <c r="LWF31" s="446"/>
      <c r="LWG31" s="446"/>
      <c r="LWH31" s="446"/>
      <c r="LWI31" s="446"/>
      <c r="LWJ31" s="446"/>
      <c r="LWK31" s="446"/>
      <c r="LWL31" s="446"/>
      <c r="LWM31" s="446"/>
      <c r="LWN31" s="446"/>
      <c r="LWO31" s="446"/>
      <c r="LWP31" s="446"/>
      <c r="LWQ31" s="446"/>
      <c r="LWR31" s="446"/>
      <c r="LWS31" s="446"/>
      <c r="LWT31" s="446"/>
      <c r="LWU31" s="446"/>
      <c r="LWV31" s="446"/>
      <c r="LWW31" s="446"/>
      <c r="LWX31" s="446"/>
      <c r="LWY31" s="446"/>
      <c r="LWZ31" s="446"/>
      <c r="LXA31" s="446"/>
      <c r="LXB31" s="446"/>
      <c r="LXC31" s="446"/>
      <c r="LXD31" s="446"/>
      <c r="LXE31" s="446"/>
      <c r="LXF31" s="446"/>
      <c r="LXG31" s="446"/>
      <c r="LXH31" s="446"/>
      <c r="LXI31" s="446"/>
      <c r="LXJ31" s="446"/>
      <c r="LXK31" s="446"/>
      <c r="LXL31" s="446"/>
      <c r="LXM31" s="446"/>
      <c r="LXN31" s="446"/>
      <c r="LXO31" s="446"/>
      <c r="LXP31" s="446"/>
      <c r="LXQ31" s="446"/>
      <c r="LXR31" s="446"/>
      <c r="LXS31" s="446"/>
      <c r="LXT31" s="446"/>
      <c r="LXU31" s="446"/>
      <c r="LXV31" s="446"/>
      <c r="LXW31" s="446"/>
      <c r="LXX31" s="446"/>
      <c r="LXY31" s="446"/>
      <c r="LXZ31" s="446"/>
      <c r="LYA31" s="446"/>
      <c r="LYB31" s="446"/>
      <c r="LYC31" s="446"/>
      <c r="LYD31" s="446"/>
      <c r="LYE31" s="446"/>
      <c r="LYF31" s="446"/>
      <c r="LYG31" s="446"/>
      <c r="LYH31" s="446"/>
      <c r="LYI31" s="446"/>
      <c r="LYJ31" s="446"/>
      <c r="LYK31" s="446"/>
      <c r="LYL31" s="446"/>
      <c r="LYM31" s="446"/>
      <c r="LYN31" s="446"/>
      <c r="LYO31" s="446"/>
      <c r="LYP31" s="446"/>
      <c r="LYQ31" s="446"/>
      <c r="LYR31" s="446"/>
      <c r="LYS31" s="446"/>
      <c r="LYT31" s="446"/>
      <c r="LYU31" s="446"/>
      <c r="LYV31" s="446"/>
      <c r="LYW31" s="446"/>
      <c r="LYX31" s="446"/>
      <c r="LYY31" s="446"/>
      <c r="LYZ31" s="446"/>
      <c r="LZA31" s="446"/>
      <c r="LZB31" s="446"/>
      <c r="LZC31" s="446"/>
      <c r="LZD31" s="446"/>
      <c r="LZE31" s="446"/>
      <c r="LZF31" s="446"/>
      <c r="LZG31" s="446"/>
      <c r="LZH31" s="446"/>
      <c r="LZI31" s="446"/>
      <c r="LZJ31" s="446"/>
      <c r="LZK31" s="446"/>
      <c r="LZL31" s="446"/>
      <c r="LZM31" s="446"/>
      <c r="LZN31" s="446"/>
      <c r="LZO31" s="446"/>
      <c r="LZP31" s="446"/>
      <c r="LZQ31" s="446"/>
      <c r="LZR31" s="446"/>
      <c r="LZS31" s="446"/>
      <c r="LZT31" s="446"/>
      <c r="LZU31" s="446"/>
      <c r="LZV31" s="446"/>
      <c r="LZW31" s="446"/>
      <c r="LZX31" s="446"/>
      <c r="LZY31" s="446"/>
      <c r="LZZ31" s="446"/>
      <c r="MAA31" s="446"/>
      <c r="MAB31" s="446"/>
      <c r="MAC31" s="446"/>
      <c r="MAD31" s="446"/>
      <c r="MAE31" s="446"/>
      <c r="MAF31" s="446"/>
      <c r="MAG31" s="446"/>
      <c r="MAH31" s="446"/>
      <c r="MAI31" s="446"/>
      <c r="MAJ31" s="446"/>
      <c r="MAK31" s="446"/>
      <c r="MAL31" s="446"/>
      <c r="MAM31" s="446"/>
      <c r="MAN31" s="446"/>
      <c r="MAO31" s="446"/>
      <c r="MAP31" s="446"/>
      <c r="MAQ31" s="446"/>
      <c r="MAR31" s="446"/>
      <c r="MAS31" s="446"/>
      <c r="MAT31" s="446"/>
      <c r="MAU31" s="446"/>
      <c r="MAV31" s="446"/>
      <c r="MAW31" s="446"/>
      <c r="MAX31" s="446"/>
      <c r="MAY31" s="446"/>
      <c r="MAZ31" s="446"/>
      <c r="MBA31" s="446"/>
      <c r="MBB31" s="446"/>
      <c r="MBC31" s="446"/>
      <c r="MBD31" s="446"/>
      <c r="MBE31" s="446"/>
      <c r="MBF31" s="446"/>
      <c r="MBG31" s="446"/>
      <c r="MBH31" s="446"/>
      <c r="MBI31" s="446"/>
      <c r="MBJ31" s="446"/>
      <c r="MBK31" s="446"/>
      <c r="MBL31" s="446"/>
      <c r="MBM31" s="446"/>
      <c r="MBN31" s="446"/>
      <c r="MBO31" s="446"/>
      <c r="MBP31" s="446"/>
      <c r="MBQ31" s="446"/>
      <c r="MBR31" s="446"/>
      <c r="MBS31" s="446"/>
      <c r="MBT31" s="446"/>
      <c r="MBU31" s="446"/>
      <c r="MBV31" s="446"/>
      <c r="MBW31" s="446"/>
      <c r="MBX31" s="446"/>
      <c r="MBY31" s="446"/>
      <c r="MBZ31" s="446"/>
      <c r="MCA31" s="446"/>
      <c r="MCB31" s="446"/>
      <c r="MCC31" s="446"/>
      <c r="MCD31" s="446"/>
      <c r="MCE31" s="446"/>
      <c r="MCF31" s="446"/>
      <c r="MCG31" s="446"/>
      <c r="MCH31" s="446"/>
      <c r="MCI31" s="446"/>
      <c r="MCJ31" s="446"/>
      <c r="MCK31" s="446"/>
      <c r="MCL31" s="446"/>
      <c r="MCM31" s="446"/>
      <c r="MCN31" s="446"/>
      <c r="MCO31" s="446"/>
      <c r="MCP31" s="446"/>
      <c r="MCQ31" s="446"/>
      <c r="MCR31" s="446"/>
      <c r="MCS31" s="446"/>
      <c r="MCT31" s="446"/>
      <c r="MCU31" s="446"/>
      <c r="MCV31" s="446"/>
      <c r="MCW31" s="446"/>
      <c r="MCX31" s="446"/>
      <c r="MCY31" s="446"/>
      <c r="MCZ31" s="446"/>
      <c r="MDA31" s="446"/>
      <c r="MDB31" s="446"/>
      <c r="MDC31" s="446"/>
      <c r="MDD31" s="446"/>
      <c r="MDE31" s="446"/>
      <c r="MDF31" s="446"/>
      <c r="MDG31" s="446"/>
      <c r="MDH31" s="446"/>
      <c r="MDI31" s="446"/>
      <c r="MDJ31" s="446"/>
      <c r="MDK31" s="446"/>
      <c r="MDL31" s="446"/>
      <c r="MDM31" s="446"/>
      <c r="MDN31" s="446"/>
      <c r="MDO31" s="446"/>
      <c r="MDP31" s="446"/>
      <c r="MDQ31" s="446"/>
      <c r="MDR31" s="446"/>
      <c r="MDS31" s="446"/>
      <c r="MDT31" s="446"/>
      <c r="MDU31" s="446"/>
      <c r="MDV31" s="446"/>
      <c r="MDW31" s="446"/>
      <c r="MDX31" s="446"/>
      <c r="MDY31" s="446"/>
      <c r="MDZ31" s="446"/>
      <c r="MEA31" s="446"/>
      <c r="MEB31" s="446"/>
      <c r="MEC31" s="446"/>
      <c r="MED31" s="446"/>
      <c r="MEE31" s="446"/>
      <c r="MEF31" s="446"/>
      <c r="MEG31" s="446"/>
      <c r="MEH31" s="446"/>
      <c r="MEI31" s="446"/>
      <c r="MEJ31" s="446"/>
      <c r="MEK31" s="446"/>
      <c r="MEL31" s="446"/>
      <c r="MEM31" s="446"/>
      <c r="MEN31" s="446"/>
      <c r="MEO31" s="446"/>
      <c r="MEP31" s="446"/>
      <c r="MEQ31" s="446"/>
      <c r="MER31" s="446"/>
      <c r="MES31" s="446"/>
      <c r="MET31" s="446"/>
      <c r="MEU31" s="446"/>
      <c r="MEV31" s="446"/>
      <c r="MEW31" s="446"/>
      <c r="MEX31" s="446"/>
      <c r="MEY31" s="446"/>
      <c r="MEZ31" s="446"/>
      <c r="MFA31" s="446"/>
      <c r="MFB31" s="446"/>
      <c r="MFC31" s="446"/>
      <c r="MFD31" s="446"/>
      <c r="MFE31" s="446"/>
      <c r="MFF31" s="446"/>
      <c r="MFG31" s="446"/>
      <c r="MFH31" s="446"/>
      <c r="MFI31" s="446"/>
      <c r="MFJ31" s="446"/>
      <c r="MFK31" s="446"/>
      <c r="MFL31" s="446"/>
      <c r="MFM31" s="446"/>
      <c r="MFN31" s="446"/>
      <c r="MFO31" s="446"/>
      <c r="MFP31" s="446"/>
      <c r="MFQ31" s="446"/>
      <c r="MFR31" s="446"/>
      <c r="MFS31" s="446"/>
      <c r="MFT31" s="446"/>
      <c r="MFU31" s="446"/>
      <c r="MFV31" s="446"/>
      <c r="MFW31" s="446"/>
      <c r="MFX31" s="446"/>
      <c r="MFY31" s="446"/>
      <c r="MFZ31" s="446"/>
      <c r="MGA31" s="446"/>
      <c r="MGB31" s="446"/>
      <c r="MGC31" s="446"/>
      <c r="MGD31" s="446"/>
      <c r="MGE31" s="446"/>
      <c r="MGF31" s="446"/>
      <c r="MGG31" s="446"/>
      <c r="MGH31" s="446"/>
      <c r="MGI31" s="446"/>
      <c r="MGJ31" s="446"/>
      <c r="MGK31" s="446"/>
      <c r="MGL31" s="446"/>
      <c r="MGM31" s="446"/>
      <c r="MGN31" s="446"/>
      <c r="MGO31" s="446"/>
      <c r="MGP31" s="446"/>
      <c r="MGQ31" s="446"/>
      <c r="MGR31" s="446"/>
      <c r="MGS31" s="446"/>
      <c r="MGT31" s="446"/>
      <c r="MGU31" s="446"/>
      <c r="MGV31" s="446"/>
      <c r="MGW31" s="446"/>
      <c r="MGX31" s="446"/>
      <c r="MGY31" s="446"/>
      <c r="MGZ31" s="446"/>
      <c r="MHA31" s="446"/>
      <c r="MHB31" s="446"/>
      <c r="MHC31" s="446"/>
      <c r="MHD31" s="446"/>
      <c r="MHE31" s="446"/>
      <c r="MHF31" s="446"/>
      <c r="MHG31" s="446"/>
      <c r="MHH31" s="446"/>
      <c r="MHI31" s="446"/>
      <c r="MHJ31" s="446"/>
      <c r="MHK31" s="446"/>
      <c r="MHL31" s="446"/>
      <c r="MHM31" s="446"/>
      <c r="MHN31" s="446"/>
      <c r="MHO31" s="446"/>
      <c r="MHP31" s="446"/>
      <c r="MHQ31" s="446"/>
      <c r="MHR31" s="446"/>
      <c r="MHS31" s="446"/>
      <c r="MHT31" s="446"/>
      <c r="MHU31" s="446"/>
      <c r="MHV31" s="446"/>
      <c r="MHW31" s="446"/>
      <c r="MHX31" s="446"/>
      <c r="MHY31" s="446"/>
      <c r="MHZ31" s="446"/>
      <c r="MIA31" s="446"/>
      <c r="MIB31" s="446"/>
      <c r="MIC31" s="446"/>
      <c r="MID31" s="446"/>
      <c r="MIE31" s="446"/>
      <c r="MIF31" s="446"/>
      <c r="MIG31" s="446"/>
      <c r="MIH31" s="446"/>
      <c r="MII31" s="446"/>
      <c r="MIJ31" s="446"/>
      <c r="MIK31" s="446"/>
      <c r="MIL31" s="446"/>
      <c r="MIM31" s="446"/>
      <c r="MIN31" s="446"/>
      <c r="MIO31" s="446"/>
      <c r="MIP31" s="446"/>
      <c r="MIQ31" s="446"/>
      <c r="MIR31" s="446"/>
      <c r="MIS31" s="446"/>
      <c r="MIT31" s="446"/>
      <c r="MIU31" s="446"/>
      <c r="MIV31" s="446"/>
      <c r="MIW31" s="446"/>
      <c r="MIX31" s="446"/>
      <c r="MIY31" s="446"/>
      <c r="MIZ31" s="446"/>
      <c r="MJA31" s="446"/>
      <c r="MJB31" s="446"/>
      <c r="MJC31" s="446"/>
      <c r="MJD31" s="446"/>
      <c r="MJE31" s="446"/>
      <c r="MJF31" s="446"/>
      <c r="MJG31" s="446"/>
      <c r="MJH31" s="446"/>
      <c r="MJI31" s="446"/>
      <c r="MJJ31" s="446"/>
      <c r="MJK31" s="446"/>
      <c r="MJL31" s="446"/>
      <c r="MJM31" s="446"/>
      <c r="MJN31" s="446"/>
      <c r="MJO31" s="446"/>
      <c r="MJP31" s="446"/>
      <c r="MJQ31" s="446"/>
      <c r="MJR31" s="446"/>
      <c r="MJS31" s="446"/>
      <c r="MJT31" s="446"/>
      <c r="MJU31" s="446"/>
      <c r="MJV31" s="446"/>
      <c r="MJW31" s="446"/>
      <c r="MJX31" s="446"/>
      <c r="MJY31" s="446"/>
      <c r="MJZ31" s="446"/>
      <c r="MKA31" s="446"/>
      <c r="MKB31" s="446"/>
      <c r="MKC31" s="446"/>
      <c r="MKD31" s="446"/>
      <c r="MKE31" s="446"/>
      <c r="MKF31" s="446"/>
      <c r="MKG31" s="446"/>
      <c r="MKH31" s="446"/>
      <c r="MKI31" s="446"/>
      <c r="MKJ31" s="446"/>
      <c r="MKK31" s="446"/>
      <c r="MKL31" s="446"/>
      <c r="MKM31" s="446"/>
      <c r="MKN31" s="446"/>
      <c r="MKO31" s="446"/>
      <c r="MKP31" s="446"/>
      <c r="MKQ31" s="446"/>
      <c r="MKR31" s="446"/>
      <c r="MKS31" s="446"/>
      <c r="MKT31" s="446"/>
      <c r="MKU31" s="446"/>
      <c r="MKV31" s="446"/>
      <c r="MKW31" s="446"/>
      <c r="MKX31" s="446"/>
      <c r="MKY31" s="446"/>
      <c r="MKZ31" s="446"/>
      <c r="MLA31" s="446"/>
      <c r="MLB31" s="446"/>
      <c r="MLC31" s="446"/>
      <c r="MLD31" s="446"/>
      <c r="MLE31" s="446"/>
      <c r="MLF31" s="446"/>
      <c r="MLG31" s="446"/>
      <c r="MLH31" s="446"/>
      <c r="MLI31" s="446"/>
      <c r="MLJ31" s="446"/>
      <c r="MLK31" s="446"/>
      <c r="MLL31" s="446"/>
      <c r="MLM31" s="446"/>
      <c r="MLN31" s="446"/>
      <c r="MLO31" s="446"/>
      <c r="MLP31" s="446"/>
      <c r="MLQ31" s="446"/>
      <c r="MLR31" s="446"/>
      <c r="MLS31" s="446"/>
      <c r="MLT31" s="446"/>
      <c r="MLU31" s="446"/>
      <c r="MLV31" s="446"/>
      <c r="MLW31" s="446"/>
      <c r="MLX31" s="446"/>
      <c r="MLY31" s="446"/>
      <c r="MLZ31" s="446"/>
      <c r="MMA31" s="446"/>
      <c r="MMB31" s="446"/>
      <c r="MMC31" s="446"/>
      <c r="MMD31" s="446"/>
      <c r="MME31" s="446"/>
      <c r="MMF31" s="446"/>
      <c r="MMG31" s="446"/>
      <c r="MMH31" s="446"/>
      <c r="MMI31" s="446"/>
      <c r="MMJ31" s="446"/>
      <c r="MMK31" s="446"/>
      <c r="MML31" s="446"/>
      <c r="MMM31" s="446"/>
      <c r="MMN31" s="446"/>
      <c r="MMO31" s="446"/>
      <c r="MMP31" s="446"/>
      <c r="MMQ31" s="446"/>
      <c r="MMR31" s="446"/>
      <c r="MMS31" s="446"/>
      <c r="MMT31" s="446"/>
      <c r="MMU31" s="446"/>
      <c r="MMV31" s="446"/>
      <c r="MMW31" s="446"/>
      <c r="MMX31" s="446"/>
      <c r="MMY31" s="446"/>
      <c r="MMZ31" s="446"/>
      <c r="MNA31" s="446"/>
      <c r="MNB31" s="446"/>
      <c r="MNC31" s="446"/>
      <c r="MND31" s="446"/>
      <c r="MNE31" s="446"/>
      <c r="MNF31" s="446"/>
      <c r="MNG31" s="446"/>
      <c r="MNH31" s="446"/>
      <c r="MNI31" s="446"/>
      <c r="MNJ31" s="446"/>
      <c r="MNK31" s="446"/>
      <c r="MNL31" s="446"/>
      <c r="MNM31" s="446"/>
      <c r="MNN31" s="446"/>
      <c r="MNO31" s="446"/>
      <c r="MNP31" s="446"/>
      <c r="MNQ31" s="446"/>
      <c r="MNR31" s="446"/>
      <c r="MNS31" s="446"/>
      <c r="MNT31" s="446"/>
      <c r="MNU31" s="446"/>
      <c r="MNV31" s="446"/>
      <c r="MNW31" s="446"/>
      <c r="MNX31" s="446"/>
      <c r="MNY31" s="446"/>
      <c r="MNZ31" s="446"/>
      <c r="MOA31" s="446"/>
      <c r="MOB31" s="446"/>
      <c r="MOC31" s="446"/>
      <c r="MOD31" s="446"/>
      <c r="MOE31" s="446"/>
      <c r="MOF31" s="446"/>
      <c r="MOG31" s="446"/>
      <c r="MOH31" s="446"/>
      <c r="MOI31" s="446"/>
      <c r="MOJ31" s="446"/>
      <c r="MOK31" s="446"/>
      <c r="MOL31" s="446"/>
      <c r="MOM31" s="446"/>
      <c r="MON31" s="446"/>
      <c r="MOO31" s="446"/>
      <c r="MOP31" s="446"/>
      <c r="MOQ31" s="446"/>
      <c r="MOR31" s="446"/>
      <c r="MOS31" s="446"/>
      <c r="MOT31" s="446"/>
      <c r="MOU31" s="446"/>
      <c r="MOV31" s="446"/>
      <c r="MOW31" s="446"/>
      <c r="MOX31" s="446"/>
      <c r="MOY31" s="446"/>
      <c r="MOZ31" s="446"/>
      <c r="MPA31" s="446"/>
      <c r="MPB31" s="446"/>
      <c r="MPC31" s="446"/>
      <c r="MPD31" s="446"/>
      <c r="MPE31" s="446"/>
      <c r="MPF31" s="446"/>
      <c r="MPG31" s="446"/>
      <c r="MPH31" s="446"/>
      <c r="MPI31" s="446"/>
      <c r="MPJ31" s="446"/>
      <c r="MPK31" s="446"/>
      <c r="MPL31" s="446"/>
      <c r="MPM31" s="446"/>
      <c r="MPN31" s="446"/>
      <c r="MPO31" s="446"/>
      <c r="MPP31" s="446"/>
      <c r="MPQ31" s="446"/>
      <c r="MPR31" s="446"/>
      <c r="MPS31" s="446"/>
      <c r="MPT31" s="446"/>
      <c r="MPU31" s="446"/>
      <c r="MPV31" s="446"/>
      <c r="MPW31" s="446"/>
      <c r="MPX31" s="446"/>
      <c r="MPY31" s="446"/>
      <c r="MPZ31" s="446"/>
      <c r="MQA31" s="446"/>
      <c r="MQB31" s="446"/>
      <c r="MQC31" s="446"/>
      <c r="MQD31" s="446"/>
      <c r="MQE31" s="446"/>
      <c r="MQF31" s="446"/>
      <c r="MQG31" s="446"/>
      <c r="MQH31" s="446"/>
      <c r="MQI31" s="446"/>
      <c r="MQJ31" s="446"/>
      <c r="MQK31" s="446"/>
      <c r="MQL31" s="446"/>
      <c r="MQM31" s="446"/>
      <c r="MQN31" s="446"/>
      <c r="MQO31" s="446"/>
      <c r="MQP31" s="446"/>
      <c r="MQQ31" s="446"/>
      <c r="MQR31" s="446"/>
      <c r="MQS31" s="446"/>
      <c r="MQT31" s="446"/>
      <c r="MQU31" s="446"/>
      <c r="MQV31" s="446"/>
      <c r="MQW31" s="446"/>
      <c r="MQX31" s="446"/>
      <c r="MQY31" s="446"/>
      <c r="MQZ31" s="446"/>
      <c r="MRA31" s="446"/>
      <c r="MRB31" s="446"/>
      <c r="MRC31" s="446"/>
      <c r="MRD31" s="446"/>
      <c r="MRE31" s="446"/>
      <c r="MRF31" s="446"/>
      <c r="MRG31" s="446"/>
      <c r="MRH31" s="446"/>
      <c r="MRI31" s="446"/>
      <c r="MRJ31" s="446"/>
      <c r="MRK31" s="446"/>
      <c r="MRL31" s="446"/>
      <c r="MRM31" s="446"/>
      <c r="MRN31" s="446"/>
      <c r="MRO31" s="446"/>
      <c r="MRP31" s="446"/>
      <c r="MRQ31" s="446"/>
      <c r="MRR31" s="446"/>
      <c r="MRS31" s="446"/>
      <c r="MRT31" s="446"/>
      <c r="MRU31" s="446"/>
      <c r="MRV31" s="446"/>
      <c r="MRW31" s="446"/>
      <c r="MRX31" s="446"/>
      <c r="MRY31" s="446"/>
      <c r="MRZ31" s="446"/>
      <c r="MSA31" s="446"/>
      <c r="MSB31" s="446"/>
      <c r="MSC31" s="446"/>
      <c r="MSD31" s="446"/>
      <c r="MSE31" s="446"/>
      <c r="MSF31" s="446"/>
      <c r="MSG31" s="446"/>
      <c r="MSH31" s="446"/>
      <c r="MSI31" s="446"/>
      <c r="MSJ31" s="446"/>
      <c r="MSK31" s="446"/>
      <c r="MSL31" s="446"/>
      <c r="MSM31" s="446"/>
      <c r="MSN31" s="446"/>
      <c r="MSO31" s="446"/>
      <c r="MSP31" s="446"/>
      <c r="MSQ31" s="446"/>
      <c r="MSR31" s="446"/>
      <c r="MSS31" s="446"/>
      <c r="MST31" s="446"/>
      <c r="MSU31" s="446"/>
      <c r="MSV31" s="446"/>
      <c r="MSW31" s="446"/>
      <c r="MSX31" s="446"/>
      <c r="MSY31" s="446"/>
      <c r="MSZ31" s="446"/>
      <c r="MTA31" s="446"/>
      <c r="MTB31" s="446"/>
      <c r="MTC31" s="446"/>
      <c r="MTD31" s="446"/>
      <c r="MTE31" s="446"/>
      <c r="MTF31" s="446"/>
      <c r="MTG31" s="446"/>
      <c r="MTH31" s="446"/>
      <c r="MTI31" s="446"/>
      <c r="MTJ31" s="446"/>
      <c r="MTK31" s="446"/>
      <c r="MTL31" s="446"/>
      <c r="MTM31" s="446"/>
      <c r="MTN31" s="446"/>
      <c r="MTO31" s="446"/>
      <c r="MTP31" s="446"/>
      <c r="MTQ31" s="446"/>
      <c r="MTR31" s="446"/>
      <c r="MTS31" s="446"/>
      <c r="MTT31" s="446"/>
      <c r="MTU31" s="446"/>
      <c r="MTV31" s="446"/>
      <c r="MTW31" s="446"/>
      <c r="MTX31" s="446"/>
      <c r="MTY31" s="446"/>
      <c r="MTZ31" s="446"/>
      <c r="MUA31" s="446"/>
      <c r="MUB31" s="446"/>
      <c r="MUC31" s="446"/>
      <c r="MUD31" s="446"/>
      <c r="MUE31" s="446"/>
      <c r="MUF31" s="446"/>
      <c r="MUG31" s="446"/>
      <c r="MUH31" s="446"/>
      <c r="MUI31" s="446"/>
      <c r="MUJ31" s="446"/>
      <c r="MUK31" s="446"/>
      <c r="MUL31" s="446"/>
      <c r="MUM31" s="446"/>
      <c r="MUN31" s="446"/>
      <c r="MUO31" s="446"/>
      <c r="MUP31" s="446"/>
      <c r="MUQ31" s="446"/>
      <c r="MUR31" s="446"/>
      <c r="MUS31" s="446"/>
      <c r="MUT31" s="446"/>
      <c r="MUU31" s="446"/>
      <c r="MUV31" s="446"/>
      <c r="MUW31" s="446"/>
      <c r="MUX31" s="446"/>
      <c r="MUY31" s="446"/>
      <c r="MUZ31" s="446"/>
      <c r="MVA31" s="446"/>
      <c r="MVB31" s="446"/>
      <c r="MVC31" s="446"/>
      <c r="MVD31" s="446"/>
      <c r="MVE31" s="446"/>
      <c r="MVF31" s="446"/>
      <c r="MVG31" s="446"/>
      <c r="MVH31" s="446"/>
      <c r="MVI31" s="446"/>
      <c r="MVJ31" s="446"/>
      <c r="MVK31" s="446"/>
      <c r="MVL31" s="446"/>
      <c r="MVM31" s="446"/>
      <c r="MVN31" s="446"/>
      <c r="MVO31" s="446"/>
      <c r="MVP31" s="446"/>
      <c r="MVQ31" s="446"/>
      <c r="MVR31" s="446"/>
      <c r="MVS31" s="446"/>
      <c r="MVT31" s="446"/>
      <c r="MVU31" s="446"/>
      <c r="MVV31" s="446"/>
      <c r="MVW31" s="446"/>
      <c r="MVX31" s="446"/>
      <c r="MVY31" s="446"/>
      <c r="MVZ31" s="446"/>
      <c r="MWA31" s="446"/>
      <c r="MWB31" s="446"/>
      <c r="MWC31" s="446"/>
      <c r="MWD31" s="446"/>
      <c r="MWE31" s="446"/>
      <c r="MWF31" s="446"/>
      <c r="MWG31" s="446"/>
      <c r="MWH31" s="446"/>
      <c r="MWI31" s="446"/>
      <c r="MWJ31" s="446"/>
      <c r="MWK31" s="446"/>
      <c r="MWL31" s="446"/>
      <c r="MWM31" s="446"/>
      <c r="MWN31" s="446"/>
      <c r="MWO31" s="446"/>
      <c r="MWP31" s="446"/>
      <c r="MWQ31" s="446"/>
      <c r="MWR31" s="446"/>
      <c r="MWS31" s="446"/>
      <c r="MWT31" s="446"/>
      <c r="MWU31" s="446"/>
      <c r="MWV31" s="446"/>
      <c r="MWW31" s="446"/>
      <c r="MWX31" s="446"/>
      <c r="MWY31" s="446"/>
      <c r="MWZ31" s="446"/>
      <c r="MXA31" s="446"/>
      <c r="MXB31" s="446"/>
      <c r="MXC31" s="446"/>
      <c r="MXD31" s="446"/>
      <c r="MXE31" s="446"/>
      <c r="MXF31" s="446"/>
      <c r="MXG31" s="446"/>
      <c r="MXH31" s="446"/>
      <c r="MXI31" s="446"/>
      <c r="MXJ31" s="446"/>
      <c r="MXK31" s="446"/>
      <c r="MXL31" s="446"/>
      <c r="MXM31" s="446"/>
      <c r="MXN31" s="446"/>
      <c r="MXO31" s="446"/>
      <c r="MXP31" s="446"/>
      <c r="MXQ31" s="446"/>
      <c r="MXR31" s="446"/>
      <c r="MXS31" s="446"/>
      <c r="MXT31" s="446"/>
      <c r="MXU31" s="446"/>
      <c r="MXV31" s="446"/>
      <c r="MXW31" s="446"/>
      <c r="MXX31" s="446"/>
      <c r="MXY31" s="446"/>
      <c r="MXZ31" s="446"/>
      <c r="MYA31" s="446"/>
      <c r="MYB31" s="446"/>
      <c r="MYC31" s="446"/>
      <c r="MYD31" s="446"/>
      <c r="MYE31" s="446"/>
      <c r="MYF31" s="446"/>
      <c r="MYG31" s="446"/>
      <c r="MYH31" s="446"/>
      <c r="MYI31" s="446"/>
      <c r="MYJ31" s="446"/>
      <c r="MYK31" s="446"/>
      <c r="MYL31" s="446"/>
      <c r="MYM31" s="446"/>
      <c r="MYN31" s="446"/>
      <c r="MYO31" s="446"/>
      <c r="MYP31" s="446"/>
      <c r="MYQ31" s="446"/>
      <c r="MYR31" s="446"/>
      <c r="MYS31" s="446"/>
      <c r="MYT31" s="446"/>
      <c r="MYU31" s="446"/>
      <c r="MYV31" s="446"/>
      <c r="MYW31" s="446"/>
      <c r="MYX31" s="446"/>
      <c r="MYY31" s="446"/>
      <c r="MYZ31" s="446"/>
      <c r="MZA31" s="446"/>
      <c r="MZB31" s="446"/>
      <c r="MZC31" s="446"/>
      <c r="MZD31" s="446"/>
      <c r="MZE31" s="446"/>
      <c r="MZF31" s="446"/>
      <c r="MZG31" s="446"/>
      <c r="MZH31" s="446"/>
      <c r="MZI31" s="446"/>
      <c r="MZJ31" s="446"/>
      <c r="MZK31" s="446"/>
      <c r="MZL31" s="446"/>
      <c r="MZM31" s="446"/>
      <c r="MZN31" s="446"/>
      <c r="MZO31" s="446"/>
      <c r="MZP31" s="446"/>
      <c r="MZQ31" s="446"/>
      <c r="MZR31" s="446"/>
      <c r="MZS31" s="446"/>
      <c r="MZT31" s="446"/>
      <c r="MZU31" s="446"/>
      <c r="MZV31" s="446"/>
      <c r="MZW31" s="446"/>
      <c r="MZX31" s="446"/>
      <c r="MZY31" s="446"/>
      <c r="MZZ31" s="446"/>
      <c r="NAA31" s="446"/>
      <c r="NAB31" s="446"/>
      <c r="NAC31" s="446"/>
      <c r="NAD31" s="446"/>
      <c r="NAE31" s="446"/>
      <c r="NAF31" s="446"/>
      <c r="NAG31" s="446"/>
      <c r="NAH31" s="446"/>
      <c r="NAI31" s="446"/>
      <c r="NAJ31" s="446"/>
      <c r="NAK31" s="446"/>
      <c r="NAL31" s="446"/>
      <c r="NAM31" s="446"/>
      <c r="NAN31" s="446"/>
      <c r="NAO31" s="446"/>
      <c r="NAP31" s="446"/>
      <c r="NAQ31" s="446"/>
      <c r="NAR31" s="446"/>
      <c r="NAS31" s="446"/>
      <c r="NAT31" s="446"/>
      <c r="NAU31" s="446"/>
      <c r="NAV31" s="446"/>
      <c r="NAW31" s="446"/>
      <c r="NAX31" s="446"/>
      <c r="NAY31" s="446"/>
      <c r="NAZ31" s="446"/>
      <c r="NBA31" s="446"/>
      <c r="NBB31" s="446"/>
      <c r="NBC31" s="446"/>
      <c r="NBD31" s="446"/>
      <c r="NBE31" s="446"/>
      <c r="NBF31" s="446"/>
      <c r="NBG31" s="446"/>
      <c r="NBH31" s="446"/>
      <c r="NBI31" s="446"/>
      <c r="NBJ31" s="446"/>
      <c r="NBK31" s="446"/>
      <c r="NBL31" s="446"/>
      <c r="NBM31" s="446"/>
      <c r="NBN31" s="446"/>
      <c r="NBO31" s="446"/>
      <c r="NBP31" s="446"/>
      <c r="NBQ31" s="446"/>
      <c r="NBR31" s="446"/>
      <c r="NBS31" s="446"/>
      <c r="NBT31" s="446"/>
      <c r="NBU31" s="446"/>
      <c r="NBV31" s="446"/>
      <c r="NBW31" s="446"/>
      <c r="NBX31" s="446"/>
      <c r="NBY31" s="446"/>
      <c r="NBZ31" s="446"/>
      <c r="NCA31" s="446"/>
      <c r="NCB31" s="446"/>
      <c r="NCC31" s="446"/>
      <c r="NCD31" s="446"/>
      <c r="NCE31" s="446"/>
      <c r="NCF31" s="446"/>
      <c r="NCG31" s="446"/>
      <c r="NCH31" s="446"/>
      <c r="NCI31" s="446"/>
      <c r="NCJ31" s="446"/>
      <c r="NCK31" s="446"/>
      <c r="NCL31" s="446"/>
      <c r="NCM31" s="446"/>
      <c r="NCN31" s="446"/>
      <c r="NCO31" s="446"/>
      <c r="NCP31" s="446"/>
      <c r="NCQ31" s="446"/>
      <c r="NCR31" s="446"/>
      <c r="NCS31" s="446"/>
      <c r="NCT31" s="446"/>
      <c r="NCU31" s="446"/>
      <c r="NCV31" s="446"/>
      <c r="NCW31" s="446"/>
      <c r="NCX31" s="446"/>
      <c r="NCY31" s="446"/>
      <c r="NCZ31" s="446"/>
      <c r="NDA31" s="446"/>
      <c r="NDB31" s="446"/>
      <c r="NDC31" s="446"/>
      <c r="NDD31" s="446"/>
      <c r="NDE31" s="446"/>
      <c r="NDF31" s="446"/>
      <c r="NDG31" s="446"/>
      <c r="NDH31" s="446"/>
      <c r="NDI31" s="446"/>
      <c r="NDJ31" s="446"/>
      <c r="NDK31" s="446"/>
      <c r="NDL31" s="446"/>
      <c r="NDM31" s="446"/>
      <c r="NDN31" s="446"/>
      <c r="NDO31" s="446"/>
      <c r="NDP31" s="446"/>
      <c r="NDQ31" s="446"/>
      <c r="NDR31" s="446"/>
      <c r="NDS31" s="446"/>
      <c r="NDT31" s="446"/>
      <c r="NDU31" s="446"/>
      <c r="NDV31" s="446"/>
      <c r="NDW31" s="446"/>
      <c r="NDX31" s="446"/>
      <c r="NDY31" s="446"/>
      <c r="NDZ31" s="446"/>
      <c r="NEA31" s="446"/>
      <c r="NEB31" s="446"/>
      <c r="NEC31" s="446"/>
      <c r="NED31" s="446"/>
      <c r="NEE31" s="446"/>
      <c r="NEF31" s="446"/>
      <c r="NEG31" s="446"/>
      <c r="NEH31" s="446"/>
      <c r="NEI31" s="446"/>
      <c r="NEJ31" s="446"/>
      <c r="NEK31" s="446"/>
      <c r="NEL31" s="446"/>
      <c r="NEM31" s="446"/>
      <c r="NEN31" s="446"/>
      <c r="NEO31" s="446"/>
      <c r="NEP31" s="446"/>
      <c r="NEQ31" s="446"/>
      <c r="NER31" s="446"/>
      <c r="NES31" s="446"/>
      <c r="NET31" s="446"/>
      <c r="NEU31" s="446"/>
      <c r="NEV31" s="446"/>
      <c r="NEW31" s="446"/>
      <c r="NEX31" s="446"/>
      <c r="NEY31" s="446"/>
      <c r="NEZ31" s="446"/>
      <c r="NFA31" s="446"/>
      <c r="NFB31" s="446"/>
      <c r="NFC31" s="446"/>
      <c r="NFD31" s="446"/>
      <c r="NFE31" s="446"/>
      <c r="NFF31" s="446"/>
      <c r="NFG31" s="446"/>
      <c r="NFH31" s="446"/>
      <c r="NFI31" s="446"/>
      <c r="NFJ31" s="446"/>
      <c r="NFK31" s="446"/>
      <c r="NFL31" s="446"/>
      <c r="NFM31" s="446"/>
      <c r="NFN31" s="446"/>
      <c r="NFO31" s="446"/>
      <c r="NFP31" s="446"/>
      <c r="NFQ31" s="446"/>
      <c r="NFR31" s="446"/>
      <c r="NFS31" s="446"/>
      <c r="NFT31" s="446"/>
      <c r="NFU31" s="446"/>
      <c r="NFV31" s="446"/>
      <c r="NFW31" s="446"/>
      <c r="NFX31" s="446"/>
      <c r="NFY31" s="446"/>
      <c r="NFZ31" s="446"/>
      <c r="NGA31" s="446"/>
      <c r="NGB31" s="446"/>
      <c r="NGC31" s="446"/>
      <c r="NGD31" s="446"/>
      <c r="NGE31" s="446"/>
      <c r="NGF31" s="446"/>
      <c r="NGG31" s="446"/>
      <c r="NGH31" s="446"/>
      <c r="NGI31" s="446"/>
      <c r="NGJ31" s="446"/>
      <c r="NGK31" s="446"/>
      <c r="NGL31" s="446"/>
      <c r="NGM31" s="446"/>
      <c r="NGN31" s="446"/>
      <c r="NGO31" s="446"/>
      <c r="NGP31" s="446"/>
      <c r="NGQ31" s="446"/>
      <c r="NGR31" s="446"/>
      <c r="NGS31" s="446"/>
      <c r="NGT31" s="446"/>
      <c r="NGU31" s="446"/>
      <c r="NGV31" s="446"/>
      <c r="NGW31" s="446"/>
      <c r="NGX31" s="446"/>
      <c r="NGY31" s="446"/>
      <c r="NGZ31" s="446"/>
      <c r="NHA31" s="446"/>
      <c r="NHB31" s="446"/>
      <c r="NHC31" s="446"/>
      <c r="NHD31" s="446"/>
      <c r="NHE31" s="446"/>
      <c r="NHF31" s="446"/>
      <c r="NHG31" s="446"/>
      <c r="NHH31" s="446"/>
      <c r="NHI31" s="446"/>
      <c r="NHJ31" s="446"/>
      <c r="NHK31" s="446"/>
      <c r="NHL31" s="446"/>
      <c r="NHM31" s="446"/>
      <c r="NHN31" s="446"/>
      <c r="NHO31" s="446"/>
      <c r="NHP31" s="446"/>
      <c r="NHQ31" s="446"/>
      <c r="NHR31" s="446"/>
      <c r="NHS31" s="446"/>
      <c r="NHT31" s="446"/>
      <c r="NHU31" s="446"/>
      <c r="NHV31" s="446"/>
      <c r="NHW31" s="446"/>
      <c r="NHX31" s="446"/>
      <c r="NHY31" s="446"/>
      <c r="NHZ31" s="446"/>
      <c r="NIA31" s="446"/>
      <c r="NIB31" s="446"/>
      <c r="NIC31" s="446"/>
      <c r="NID31" s="446"/>
      <c r="NIE31" s="446"/>
      <c r="NIF31" s="446"/>
      <c r="NIG31" s="446"/>
      <c r="NIH31" s="446"/>
      <c r="NII31" s="446"/>
      <c r="NIJ31" s="446"/>
      <c r="NIK31" s="446"/>
      <c r="NIL31" s="446"/>
      <c r="NIM31" s="446"/>
      <c r="NIN31" s="446"/>
      <c r="NIO31" s="446"/>
      <c r="NIP31" s="446"/>
      <c r="NIQ31" s="446"/>
      <c r="NIR31" s="446"/>
      <c r="NIS31" s="446"/>
      <c r="NIT31" s="446"/>
      <c r="NIU31" s="446"/>
      <c r="NIV31" s="446"/>
      <c r="NIW31" s="446"/>
      <c r="NIX31" s="446"/>
      <c r="NIY31" s="446"/>
      <c r="NIZ31" s="446"/>
      <c r="NJA31" s="446"/>
      <c r="NJB31" s="446"/>
      <c r="NJC31" s="446"/>
      <c r="NJD31" s="446"/>
      <c r="NJE31" s="446"/>
      <c r="NJF31" s="446"/>
      <c r="NJG31" s="446"/>
      <c r="NJH31" s="446"/>
      <c r="NJI31" s="446"/>
      <c r="NJJ31" s="446"/>
      <c r="NJK31" s="446"/>
      <c r="NJL31" s="446"/>
      <c r="NJM31" s="446"/>
      <c r="NJN31" s="446"/>
      <c r="NJO31" s="446"/>
      <c r="NJP31" s="446"/>
      <c r="NJQ31" s="446"/>
      <c r="NJR31" s="446"/>
      <c r="NJS31" s="446"/>
      <c r="NJT31" s="446"/>
      <c r="NJU31" s="446"/>
      <c r="NJV31" s="446"/>
      <c r="NJW31" s="446"/>
      <c r="NJX31" s="446"/>
      <c r="NJY31" s="446"/>
      <c r="NJZ31" s="446"/>
      <c r="NKA31" s="446"/>
      <c r="NKB31" s="446"/>
      <c r="NKC31" s="446"/>
      <c r="NKD31" s="446"/>
      <c r="NKE31" s="446"/>
      <c r="NKF31" s="446"/>
      <c r="NKG31" s="446"/>
      <c r="NKH31" s="446"/>
      <c r="NKI31" s="446"/>
      <c r="NKJ31" s="446"/>
      <c r="NKK31" s="446"/>
      <c r="NKL31" s="446"/>
      <c r="NKM31" s="446"/>
      <c r="NKN31" s="446"/>
      <c r="NKO31" s="446"/>
      <c r="NKP31" s="446"/>
      <c r="NKQ31" s="446"/>
      <c r="NKR31" s="446"/>
      <c r="NKS31" s="446"/>
      <c r="NKT31" s="446"/>
      <c r="NKU31" s="446"/>
      <c r="NKV31" s="446"/>
      <c r="NKW31" s="446"/>
      <c r="NKX31" s="446"/>
      <c r="NKY31" s="446"/>
      <c r="NKZ31" s="446"/>
      <c r="NLA31" s="446"/>
      <c r="NLB31" s="446"/>
      <c r="NLC31" s="446"/>
      <c r="NLD31" s="446"/>
      <c r="NLE31" s="446"/>
      <c r="NLF31" s="446"/>
      <c r="NLG31" s="446"/>
      <c r="NLH31" s="446"/>
      <c r="NLI31" s="446"/>
      <c r="NLJ31" s="446"/>
      <c r="NLK31" s="446"/>
      <c r="NLL31" s="446"/>
      <c r="NLM31" s="446"/>
      <c r="NLN31" s="446"/>
      <c r="NLO31" s="446"/>
      <c r="NLP31" s="446"/>
      <c r="NLQ31" s="446"/>
      <c r="NLR31" s="446"/>
      <c r="NLS31" s="446"/>
      <c r="NLT31" s="446"/>
      <c r="NLU31" s="446"/>
      <c r="NLV31" s="446"/>
      <c r="NLW31" s="446"/>
      <c r="NLX31" s="446"/>
      <c r="NLY31" s="446"/>
      <c r="NLZ31" s="446"/>
      <c r="NMA31" s="446"/>
      <c r="NMB31" s="446"/>
      <c r="NMC31" s="446"/>
      <c r="NMD31" s="446"/>
      <c r="NME31" s="446"/>
      <c r="NMF31" s="446"/>
      <c r="NMG31" s="446"/>
      <c r="NMH31" s="446"/>
      <c r="NMI31" s="446"/>
      <c r="NMJ31" s="446"/>
      <c r="NMK31" s="446"/>
      <c r="NML31" s="446"/>
      <c r="NMM31" s="446"/>
      <c r="NMN31" s="446"/>
      <c r="NMO31" s="446"/>
      <c r="NMP31" s="446"/>
      <c r="NMQ31" s="446"/>
      <c r="NMR31" s="446"/>
      <c r="NMS31" s="446"/>
      <c r="NMT31" s="446"/>
      <c r="NMU31" s="446"/>
      <c r="NMV31" s="446"/>
      <c r="NMW31" s="446"/>
      <c r="NMX31" s="446"/>
      <c r="NMY31" s="446"/>
      <c r="NMZ31" s="446"/>
      <c r="NNA31" s="446"/>
      <c r="NNB31" s="446"/>
      <c r="NNC31" s="446"/>
      <c r="NND31" s="446"/>
      <c r="NNE31" s="446"/>
      <c r="NNF31" s="446"/>
      <c r="NNG31" s="446"/>
      <c r="NNH31" s="446"/>
      <c r="NNI31" s="446"/>
      <c r="NNJ31" s="446"/>
      <c r="NNK31" s="446"/>
      <c r="NNL31" s="446"/>
      <c r="NNM31" s="446"/>
      <c r="NNN31" s="446"/>
      <c r="NNO31" s="446"/>
      <c r="NNP31" s="446"/>
      <c r="NNQ31" s="446"/>
      <c r="NNR31" s="446"/>
      <c r="NNS31" s="446"/>
      <c r="NNT31" s="446"/>
      <c r="NNU31" s="446"/>
      <c r="NNV31" s="446"/>
      <c r="NNW31" s="446"/>
      <c r="NNX31" s="446"/>
      <c r="NNY31" s="446"/>
      <c r="NNZ31" s="446"/>
      <c r="NOA31" s="446"/>
      <c r="NOB31" s="446"/>
      <c r="NOC31" s="446"/>
      <c r="NOD31" s="446"/>
      <c r="NOE31" s="446"/>
      <c r="NOF31" s="446"/>
      <c r="NOG31" s="446"/>
      <c r="NOH31" s="446"/>
      <c r="NOI31" s="446"/>
      <c r="NOJ31" s="446"/>
      <c r="NOK31" s="446"/>
      <c r="NOL31" s="446"/>
      <c r="NOM31" s="446"/>
      <c r="NON31" s="446"/>
      <c r="NOO31" s="446"/>
      <c r="NOP31" s="446"/>
      <c r="NOQ31" s="446"/>
      <c r="NOR31" s="446"/>
      <c r="NOS31" s="446"/>
      <c r="NOT31" s="446"/>
      <c r="NOU31" s="446"/>
      <c r="NOV31" s="446"/>
      <c r="NOW31" s="446"/>
      <c r="NOX31" s="446"/>
      <c r="NOY31" s="446"/>
      <c r="NOZ31" s="446"/>
      <c r="NPA31" s="446"/>
      <c r="NPB31" s="446"/>
      <c r="NPC31" s="446"/>
      <c r="NPD31" s="446"/>
      <c r="NPE31" s="446"/>
      <c r="NPF31" s="446"/>
      <c r="NPG31" s="446"/>
      <c r="NPH31" s="446"/>
      <c r="NPI31" s="446"/>
      <c r="NPJ31" s="446"/>
      <c r="NPK31" s="446"/>
      <c r="NPL31" s="446"/>
      <c r="NPM31" s="446"/>
      <c r="NPN31" s="446"/>
      <c r="NPO31" s="446"/>
      <c r="NPP31" s="446"/>
      <c r="NPQ31" s="446"/>
      <c r="NPR31" s="446"/>
      <c r="NPS31" s="446"/>
      <c r="NPT31" s="446"/>
      <c r="NPU31" s="446"/>
      <c r="NPV31" s="446"/>
      <c r="NPW31" s="446"/>
      <c r="NPX31" s="446"/>
      <c r="NPY31" s="446"/>
      <c r="NPZ31" s="446"/>
      <c r="NQA31" s="446"/>
      <c r="NQB31" s="446"/>
      <c r="NQC31" s="446"/>
      <c r="NQD31" s="446"/>
      <c r="NQE31" s="446"/>
      <c r="NQF31" s="446"/>
      <c r="NQG31" s="446"/>
      <c r="NQH31" s="446"/>
      <c r="NQI31" s="446"/>
      <c r="NQJ31" s="446"/>
      <c r="NQK31" s="446"/>
      <c r="NQL31" s="446"/>
      <c r="NQM31" s="446"/>
      <c r="NQN31" s="446"/>
      <c r="NQO31" s="446"/>
      <c r="NQP31" s="446"/>
      <c r="NQQ31" s="446"/>
      <c r="NQR31" s="446"/>
      <c r="NQS31" s="446"/>
      <c r="NQT31" s="446"/>
      <c r="NQU31" s="446"/>
      <c r="NQV31" s="446"/>
      <c r="NQW31" s="446"/>
      <c r="NQX31" s="446"/>
      <c r="NQY31" s="446"/>
      <c r="NQZ31" s="446"/>
      <c r="NRA31" s="446"/>
      <c r="NRB31" s="446"/>
      <c r="NRC31" s="446"/>
      <c r="NRD31" s="446"/>
      <c r="NRE31" s="446"/>
      <c r="NRF31" s="446"/>
      <c r="NRG31" s="446"/>
      <c r="NRH31" s="446"/>
      <c r="NRI31" s="446"/>
      <c r="NRJ31" s="446"/>
      <c r="NRK31" s="446"/>
      <c r="NRL31" s="446"/>
      <c r="NRM31" s="446"/>
      <c r="NRN31" s="446"/>
      <c r="NRO31" s="446"/>
      <c r="NRP31" s="446"/>
      <c r="NRQ31" s="446"/>
      <c r="NRR31" s="446"/>
      <c r="NRS31" s="446"/>
      <c r="NRT31" s="446"/>
      <c r="NRU31" s="446"/>
      <c r="NRV31" s="446"/>
      <c r="NRW31" s="446"/>
      <c r="NRX31" s="446"/>
      <c r="NRY31" s="446"/>
      <c r="NRZ31" s="446"/>
      <c r="NSA31" s="446"/>
      <c r="NSB31" s="446"/>
      <c r="NSC31" s="446"/>
      <c r="NSD31" s="446"/>
      <c r="NSE31" s="446"/>
      <c r="NSF31" s="446"/>
      <c r="NSG31" s="446"/>
      <c r="NSH31" s="446"/>
      <c r="NSI31" s="446"/>
      <c r="NSJ31" s="446"/>
      <c r="NSK31" s="446"/>
      <c r="NSL31" s="446"/>
      <c r="NSM31" s="446"/>
      <c r="NSN31" s="446"/>
      <c r="NSO31" s="446"/>
      <c r="NSP31" s="446"/>
      <c r="NSQ31" s="446"/>
      <c r="NSR31" s="446"/>
      <c r="NSS31" s="446"/>
      <c r="NST31" s="446"/>
      <c r="NSU31" s="446"/>
      <c r="NSV31" s="446"/>
      <c r="NSW31" s="446"/>
      <c r="NSX31" s="446"/>
      <c r="NSY31" s="446"/>
      <c r="NSZ31" s="446"/>
      <c r="NTA31" s="446"/>
      <c r="NTB31" s="446"/>
      <c r="NTC31" s="446"/>
      <c r="NTD31" s="446"/>
      <c r="NTE31" s="446"/>
      <c r="NTF31" s="446"/>
      <c r="NTG31" s="446"/>
      <c r="NTH31" s="446"/>
      <c r="NTI31" s="446"/>
      <c r="NTJ31" s="446"/>
      <c r="NTK31" s="446"/>
      <c r="NTL31" s="446"/>
      <c r="NTM31" s="446"/>
      <c r="NTN31" s="446"/>
      <c r="NTO31" s="446"/>
      <c r="NTP31" s="446"/>
      <c r="NTQ31" s="446"/>
      <c r="NTR31" s="446"/>
      <c r="NTS31" s="446"/>
      <c r="NTT31" s="446"/>
      <c r="NTU31" s="446"/>
      <c r="NTV31" s="446"/>
      <c r="NTW31" s="446"/>
      <c r="NTX31" s="446"/>
      <c r="NTY31" s="446"/>
      <c r="NTZ31" s="446"/>
      <c r="NUA31" s="446"/>
      <c r="NUB31" s="446"/>
      <c r="NUC31" s="446"/>
      <c r="NUD31" s="446"/>
      <c r="NUE31" s="446"/>
      <c r="NUF31" s="446"/>
      <c r="NUG31" s="446"/>
      <c r="NUH31" s="446"/>
      <c r="NUI31" s="446"/>
      <c r="NUJ31" s="446"/>
      <c r="NUK31" s="446"/>
      <c r="NUL31" s="446"/>
      <c r="NUM31" s="446"/>
      <c r="NUN31" s="446"/>
      <c r="NUO31" s="446"/>
      <c r="NUP31" s="446"/>
      <c r="NUQ31" s="446"/>
      <c r="NUR31" s="446"/>
      <c r="NUS31" s="446"/>
      <c r="NUT31" s="446"/>
      <c r="NUU31" s="446"/>
      <c r="NUV31" s="446"/>
      <c r="NUW31" s="446"/>
      <c r="NUX31" s="446"/>
      <c r="NUY31" s="446"/>
      <c r="NUZ31" s="446"/>
      <c r="NVA31" s="446"/>
      <c r="NVB31" s="446"/>
      <c r="NVC31" s="446"/>
      <c r="NVD31" s="446"/>
      <c r="NVE31" s="446"/>
      <c r="NVF31" s="446"/>
      <c r="NVG31" s="446"/>
      <c r="NVH31" s="446"/>
      <c r="NVI31" s="446"/>
      <c r="NVJ31" s="446"/>
      <c r="NVK31" s="446"/>
      <c r="NVL31" s="446"/>
      <c r="NVM31" s="446"/>
      <c r="NVN31" s="446"/>
      <c r="NVO31" s="446"/>
      <c r="NVP31" s="446"/>
      <c r="NVQ31" s="446"/>
      <c r="NVR31" s="446"/>
      <c r="NVS31" s="446"/>
      <c r="NVT31" s="446"/>
      <c r="NVU31" s="446"/>
      <c r="NVV31" s="446"/>
      <c r="NVW31" s="446"/>
      <c r="NVX31" s="446"/>
      <c r="NVY31" s="446"/>
      <c r="NVZ31" s="446"/>
      <c r="NWA31" s="446"/>
      <c r="NWB31" s="446"/>
      <c r="NWC31" s="446"/>
      <c r="NWD31" s="446"/>
      <c r="NWE31" s="446"/>
      <c r="NWF31" s="446"/>
      <c r="NWG31" s="446"/>
      <c r="NWH31" s="446"/>
      <c r="NWI31" s="446"/>
      <c r="NWJ31" s="446"/>
      <c r="NWK31" s="446"/>
      <c r="NWL31" s="446"/>
      <c r="NWM31" s="446"/>
      <c r="NWN31" s="446"/>
      <c r="NWO31" s="446"/>
      <c r="NWP31" s="446"/>
      <c r="NWQ31" s="446"/>
      <c r="NWR31" s="446"/>
      <c r="NWS31" s="446"/>
      <c r="NWT31" s="446"/>
      <c r="NWU31" s="446"/>
      <c r="NWV31" s="446"/>
      <c r="NWW31" s="446"/>
      <c r="NWX31" s="446"/>
      <c r="NWY31" s="446"/>
      <c r="NWZ31" s="446"/>
      <c r="NXA31" s="446"/>
      <c r="NXB31" s="446"/>
      <c r="NXC31" s="446"/>
      <c r="NXD31" s="446"/>
      <c r="NXE31" s="446"/>
      <c r="NXF31" s="446"/>
      <c r="NXG31" s="446"/>
      <c r="NXH31" s="446"/>
      <c r="NXI31" s="446"/>
      <c r="NXJ31" s="446"/>
      <c r="NXK31" s="446"/>
      <c r="NXL31" s="446"/>
      <c r="NXM31" s="446"/>
      <c r="NXN31" s="446"/>
      <c r="NXO31" s="446"/>
      <c r="NXP31" s="446"/>
      <c r="NXQ31" s="446"/>
      <c r="NXR31" s="446"/>
      <c r="NXS31" s="446"/>
      <c r="NXT31" s="446"/>
      <c r="NXU31" s="446"/>
      <c r="NXV31" s="446"/>
      <c r="NXW31" s="446"/>
      <c r="NXX31" s="446"/>
      <c r="NXY31" s="446"/>
      <c r="NXZ31" s="446"/>
      <c r="NYA31" s="446"/>
      <c r="NYB31" s="446"/>
      <c r="NYC31" s="446"/>
      <c r="NYD31" s="446"/>
      <c r="NYE31" s="446"/>
      <c r="NYF31" s="446"/>
      <c r="NYG31" s="446"/>
      <c r="NYH31" s="446"/>
      <c r="NYI31" s="446"/>
      <c r="NYJ31" s="446"/>
      <c r="NYK31" s="446"/>
      <c r="NYL31" s="446"/>
      <c r="NYM31" s="446"/>
      <c r="NYN31" s="446"/>
      <c r="NYO31" s="446"/>
      <c r="NYP31" s="446"/>
      <c r="NYQ31" s="446"/>
      <c r="NYR31" s="446"/>
      <c r="NYS31" s="446"/>
      <c r="NYT31" s="446"/>
      <c r="NYU31" s="446"/>
      <c r="NYV31" s="446"/>
      <c r="NYW31" s="446"/>
      <c r="NYX31" s="446"/>
      <c r="NYY31" s="446"/>
      <c r="NYZ31" s="446"/>
      <c r="NZA31" s="446"/>
      <c r="NZB31" s="446"/>
      <c r="NZC31" s="446"/>
      <c r="NZD31" s="446"/>
      <c r="NZE31" s="446"/>
      <c r="NZF31" s="446"/>
      <c r="NZG31" s="446"/>
      <c r="NZH31" s="446"/>
      <c r="NZI31" s="446"/>
      <c r="NZJ31" s="446"/>
      <c r="NZK31" s="446"/>
      <c r="NZL31" s="446"/>
      <c r="NZM31" s="446"/>
      <c r="NZN31" s="446"/>
      <c r="NZO31" s="446"/>
      <c r="NZP31" s="446"/>
      <c r="NZQ31" s="446"/>
      <c r="NZR31" s="446"/>
      <c r="NZS31" s="446"/>
      <c r="NZT31" s="446"/>
      <c r="NZU31" s="446"/>
      <c r="NZV31" s="446"/>
      <c r="NZW31" s="446"/>
      <c r="NZX31" s="446"/>
      <c r="NZY31" s="446"/>
      <c r="NZZ31" s="446"/>
      <c r="OAA31" s="446"/>
      <c r="OAB31" s="446"/>
      <c r="OAC31" s="446"/>
      <c r="OAD31" s="446"/>
      <c r="OAE31" s="446"/>
      <c r="OAF31" s="446"/>
      <c r="OAG31" s="446"/>
      <c r="OAH31" s="446"/>
      <c r="OAI31" s="446"/>
      <c r="OAJ31" s="446"/>
      <c r="OAK31" s="446"/>
      <c r="OAL31" s="446"/>
      <c r="OAM31" s="446"/>
      <c r="OAN31" s="446"/>
      <c r="OAO31" s="446"/>
      <c r="OAP31" s="446"/>
      <c r="OAQ31" s="446"/>
      <c r="OAR31" s="446"/>
      <c r="OAS31" s="446"/>
      <c r="OAT31" s="446"/>
      <c r="OAU31" s="446"/>
      <c r="OAV31" s="446"/>
      <c r="OAW31" s="446"/>
      <c r="OAX31" s="446"/>
      <c r="OAY31" s="446"/>
      <c r="OAZ31" s="446"/>
      <c r="OBA31" s="446"/>
      <c r="OBB31" s="446"/>
      <c r="OBC31" s="446"/>
      <c r="OBD31" s="446"/>
      <c r="OBE31" s="446"/>
      <c r="OBF31" s="446"/>
      <c r="OBG31" s="446"/>
      <c r="OBH31" s="446"/>
      <c r="OBI31" s="446"/>
      <c r="OBJ31" s="446"/>
      <c r="OBK31" s="446"/>
      <c r="OBL31" s="446"/>
      <c r="OBM31" s="446"/>
      <c r="OBN31" s="446"/>
      <c r="OBO31" s="446"/>
      <c r="OBP31" s="446"/>
      <c r="OBQ31" s="446"/>
      <c r="OBR31" s="446"/>
      <c r="OBS31" s="446"/>
      <c r="OBT31" s="446"/>
      <c r="OBU31" s="446"/>
      <c r="OBV31" s="446"/>
      <c r="OBW31" s="446"/>
      <c r="OBX31" s="446"/>
      <c r="OBY31" s="446"/>
      <c r="OBZ31" s="446"/>
      <c r="OCA31" s="446"/>
      <c r="OCB31" s="446"/>
      <c r="OCC31" s="446"/>
      <c r="OCD31" s="446"/>
      <c r="OCE31" s="446"/>
      <c r="OCF31" s="446"/>
      <c r="OCG31" s="446"/>
      <c r="OCH31" s="446"/>
      <c r="OCI31" s="446"/>
      <c r="OCJ31" s="446"/>
      <c r="OCK31" s="446"/>
      <c r="OCL31" s="446"/>
      <c r="OCM31" s="446"/>
      <c r="OCN31" s="446"/>
      <c r="OCO31" s="446"/>
      <c r="OCP31" s="446"/>
      <c r="OCQ31" s="446"/>
      <c r="OCR31" s="446"/>
      <c r="OCS31" s="446"/>
      <c r="OCT31" s="446"/>
      <c r="OCU31" s="446"/>
      <c r="OCV31" s="446"/>
      <c r="OCW31" s="446"/>
      <c r="OCX31" s="446"/>
      <c r="OCY31" s="446"/>
      <c r="OCZ31" s="446"/>
      <c r="ODA31" s="446"/>
      <c r="ODB31" s="446"/>
      <c r="ODC31" s="446"/>
      <c r="ODD31" s="446"/>
      <c r="ODE31" s="446"/>
      <c r="ODF31" s="446"/>
      <c r="ODG31" s="446"/>
      <c r="ODH31" s="446"/>
      <c r="ODI31" s="446"/>
      <c r="ODJ31" s="446"/>
      <c r="ODK31" s="446"/>
      <c r="ODL31" s="446"/>
      <c r="ODM31" s="446"/>
      <c r="ODN31" s="446"/>
      <c r="ODO31" s="446"/>
      <c r="ODP31" s="446"/>
      <c r="ODQ31" s="446"/>
      <c r="ODR31" s="446"/>
      <c r="ODS31" s="446"/>
      <c r="ODT31" s="446"/>
      <c r="ODU31" s="446"/>
      <c r="ODV31" s="446"/>
      <c r="ODW31" s="446"/>
      <c r="ODX31" s="446"/>
      <c r="ODY31" s="446"/>
      <c r="ODZ31" s="446"/>
      <c r="OEA31" s="446"/>
      <c r="OEB31" s="446"/>
      <c r="OEC31" s="446"/>
      <c r="OED31" s="446"/>
      <c r="OEE31" s="446"/>
      <c r="OEF31" s="446"/>
      <c r="OEG31" s="446"/>
      <c r="OEH31" s="446"/>
      <c r="OEI31" s="446"/>
      <c r="OEJ31" s="446"/>
      <c r="OEK31" s="446"/>
      <c r="OEL31" s="446"/>
      <c r="OEM31" s="446"/>
      <c r="OEN31" s="446"/>
      <c r="OEO31" s="446"/>
      <c r="OEP31" s="446"/>
      <c r="OEQ31" s="446"/>
      <c r="OER31" s="446"/>
      <c r="OES31" s="446"/>
      <c r="OET31" s="446"/>
      <c r="OEU31" s="446"/>
      <c r="OEV31" s="446"/>
      <c r="OEW31" s="446"/>
      <c r="OEX31" s="446"/>
      <c r="OEY31" s="446"/>
      <c r="OEZ31" s="446"/>
      <c r="OFA31" s="446"/>
      <c r="OFB31" s="446"/>
      <c r="OFC31" s="446"/>
      <c r="OFD31" s="446"/>
      <c r="OFE31" s="446"/>
      <c r="OFF31" s="446"/>
      <c r="OFG31" s="446"/>
      <c r="OFH31" s="446"/>
      <c r="OFI31" s="446"/>
      <c r="OFJ31" s="446"/>
      <c r="OFK31" s="446"/>
      <c r="OFL31" s="446"/>
      <c r="OFM31" s="446"/>
      <c r="OFN31" s="446"/>
      <c r="OFO31" s="446"/>
      <c r="OFP31" s="446"/>
      <c r="OFQ31" s="446"/>
      <c r="OFR31" s="446"/>
      <c r="OFS31" s="446"/>
      <c r="OFT31" s="446"/>
      <c r="OFU31" s="446"/>
      <c r="OFV31" s="446"/>
      <c r="OFW31" s="446"/>
      <c r="OFX31" s="446"/>
      <c r="OFY31" s="446"/>
      <c r="OFZ31" s="446"/>
      <c r="OGA31" s="446"/>
      <c r="OGB31" s="446"/>
      <c r="OGC31" s="446"/>
      <c r="OGD31" s="446"/>
      <c r="OGE31" s="446"/>
      <c r="OGF31" s="446"/>
      <c r="OGG31" s="446"/>
      <c r="OGH31" s="446"/>
      <c r="OGI31" s="446"/>
      <c r="OGJ31" s="446"/>
      <c r="OGK31" s="446"/>
      <c r="OGL31" s="446"/>
      <c r="OGM31" s="446"/>
      <c r="OGN31" s="446"/>
      <c r="OGO31" s="446"/>
      <c r="OGP31" s="446"/>
      <c r="OGQ31" s="446"/>
      <c r="OGR31" s="446"/>
      <c r="OGS31" s="446"/>
      <c r="OGT31" s="446"/>
      <c r="OGU31" s="446"/>
      <c r="OGV31" s="446"/>
      <c r="OGW31" s="446"/>
      <c r="OGX31" s="446"/>
      <c r="OGY31" s="446"/>
      <c r="OGZ31" s="446"/>
      <c r="OHA31" s="446"/>
      <c r="OHB31" s="446"/>
      <c r="OHC31" s="446"/>
      <c r="OHD31" s="446"/>
      <c r="OHE31" s="446"/>
      <c r="OHF31" s="446"/>
      <c r="OHG31" s="446"/>
      <c r="OHH31" s="446"/>
      <c r="OHI31" s="446"/>
      <c r="OHJ31" s="446"/>
      <c r="OHK31" s="446"/>
      <c r="OHL31" s="446"/>
      <c r="OHM31" s="446"/>
      <c r="OHN31" s="446"/>
      <c r="OHO31" s="446"/>
      <c r="OHP31" s="446"/>
      <c r="OHQ31" s="446"/>
      <c r="OHR31" s="446"/>
      <c r="OHS31" s="446"/>
      <c r="OHT31" s="446"/>
      <c r="OHU31" s="446"/>
      <c r="OHV31" s="446"/>
      <c r="OHW31" s="446"/>
      <c r="OHX31" s="446"/>
      <c r="OHY31" s="446"/>
      <c r="OHZ31" s="446"/>
      <c r="OIA31" s="446"/>
      <c r="OIB31" s="446"/>
      <c r="OIC31" s="446"/>
      <c r="OID31" s="446"/>
      <c r="OIE31" s="446"/>
      <c r="OIF31" s="446"/>
      <c r="OIG31" s="446"/>
      <c r="OIH31" s="446"/>
      <c r="OII31" s="446"/>
      <c r="OIJ31" s="446"/>
      <c r="OIK31" s="446"/>
      <c r="OIL31" s="446"/>
      <c r="OIM31" s="446"/>
      <c r="OIN31" s="446"/>
      <c r="OIO31" s="446"/>
      <c r="OIP31" s="446"/>
      <c r="OIQ31" s="446"/>
      <c r="OIR31" s="446"/>
      <c r="OIS31" s="446"/>
      <c r="OIT31" s="446"/>
      <c r="OIU31" s="446"/>
      <c r="OIV31" s="446"/>
      <c r="OIW31" s="446"/>
      <c r="OIX31" s="446"/>
      <c r="OIY31" s="446"/>
      <c r="OIZ31" s="446"/>
      <c r="OJA31" s="446"/>
      <c r="OJB31" s="446"/>
      <c r="OJC31" s="446"/>
      <c r="OJD31" s="446"/>
      <c r="OJE31" s="446"/>
      <c r="OJF31" s="446"/>
      <c r="OJG31" s="446"/>
      <c r="OJH31" s="446"/>
      <c r="OJI31" s="446"/>
      <c r="OJJ31" s="446"/>
      <c r="OJK31" s="446"/>
      <c r="OJL31" s="446"/>
      <c r="OJM31" s="446"/>
      <c r="OJN31" s="446"/>
      <c r="OJO31" s="446"/>
      <c r="OJP31" s="446"/>
      <c r="OJQ31" s="446"/>
      <c r="OJR31" s="446"/>
      <c r="OJS31" s="446"/>
      <c r="OJT31" s="446"/>
      <c r="OJU31" s="446"/>
      <c r="OJV31" s="446"/>
      <c r="OJW31" s="446"/>
      <c r="OJX31" s="446"/>
      <c r="OJY31" s="446"/>
      <c r="OJZ31" s="446"/>
      <c r="OKA31" s="446"/>
      <c r="OKB31" s="446"/>
      <c r="OKC31" s="446"/>
      <c r="OKD31" s="446"/>
      <c r="OKE31" s="446"/>
      <c r="OKF31" s="446"/>
      <c r="OKG31" s="446"/>
      <c r="OKH31" s="446"/>
      <c r="OKI31" s="446"/>
      <c r="OKJ31" s="446"/>
      <c r="OKK31" s="446"/>
      <c r="OKL31" s="446"/>
      <c r="OKM31" s="446"/>
      <c r="OKN31" s="446"/>
      <c r="OKO31" s="446"/>
      <c r="OKP31" s="446"/>
      <c r="OKQ31" s="446"/>
      <c r="OKR31" s="446"/>
      <c r="OKS31" s="446"/>
      <c r="OKT31" s="446"/>
      <c r="OKU31" s="446"/>
      <c r="OKV31" s="446"/>
      <c r="OKW31" s="446"/>
      <c r="OKX31" s="446"/>
      <c r="OKY31" s="446"/>
      <c r="OKZ31" s="446"/>
      <c r="OLA31" s="446"/>
      <c r="OLB31" s="446"/>
      <c r="OLC31" s="446"/>
      <c r="OLD31" s="446"/>
      <c r="OLE31" s="446"/>
      <c r="OLF31" s="446"/>
      <c r="OLG31" s="446"/>
      <c r="OLH31" s="446"/>
      <c r="OLI31" s="446"/>
      <c r="OLJ31" s="446"/>
      <c r="OLK31" s="446"/>
      <c r="OLL31" s="446"/>
      <c r="OLM31" s="446"/>
      <c r="OLN31" s="446"/>
      <c r="OLO31" s="446"/>
      <c r="OLP31" s="446"/>
      <c r="OLQ31" s="446"/>
      <c r="OLR31" s="446"/>
      <c r="OLS31" s="446"/>
      <c r="OLT31" s="446"/>
      <c r="OLU31" s="446"/>
      <c r="OLV31" s="446"/>
      <c r="OLW31" s="446"/>
      <c r="OLX31" s="446"/>
      <c r="OLY31" s="446"/>
      <c r="OLZ31" s="446"/>
      <c r="OMA31" s="446"/>
      <c r="OMB31" s="446"/>
      <c r="OMC31" s="446"/>
      <c r="OMD31" s="446"/>
      <c r="OME31" s="446"/>
      <c r="OMF31" s="446"/>
      <c r="OMG31" s="446"/>
      <c r="OMH31" s="446"/>
      <c r="OMI31" s="446"/>
      <c r="OMJ31" s="446"/>
      <c r="OMK31" s="446"/>
      <c r="OML31" s="446"/>
      <c r="OMM31" s="446"/>
      <c r="OMN31" s="446"/>
      <c r="OMO31" s="446"/>
      <c r="OMP31" s="446"/>
      <c r="OMQ31" s="446"/>
      <c r="OMR31" s="446"/>
      <c r="OMS31" s="446"/>
      <c r="OMT31" s="446"/>
      <c r="OMU31" s="446"/>
      <c r="OMV31" s="446"/>
      <c r="OMW31" s="446"/>
      <c r="OMX31" s="446"/>
      <c r="OMY31" s="446"/>
      <c r="OMZ31" s="446"/>
      <c r="ONA31" s="446"/>
      <c r="ONB31" s="446"/>
      <c r="ONC31" s="446"/>
      <c r="OND31" s="446"/>
      <c r="ONE31" s="446"/>
      <c r="ONF31" s="446"/>
      <c r="ONG31" s="446"/>
      <c r="ONH31" s="446"/>
      <c r="ONI31" s="446"/>
      <c r="ONJ31" s="446"/>
      <c r="ONK31" s="446"/>
      <c r="ONL31" s="446"/>
      <c r="ONM31" s="446"/>
      <c r="ONN31" s="446"/>
      <c r="ONO31" s="446"/>
      <c r="ONP31" s="446"/>
      <c r="ONQ31" s="446"/>
      <c r="ONR31" s="446"/>
      <c r="ONS31" s="446"/>
      <c r="ONT31" s="446"/>
      <c r="ONU31" s="446"/>
      <c r="ONV31" s="446"/>
      <c r="ONW31" s="446"/>
      <c r="ONX31" s="446"/>
      <c r="ONY31" s="446"/>
      <c r="ONZ31" s="446"/>
      <c r="OOA31" s="446"/>
      <c r="OOB31" s="446"/>
      <c r="OOC31" s="446"/>
      <c r="OOD31" s="446"/>
      <c r="OOE31" s="446"/>
      <c r="OOF31" s="446"/>
      <c r="OOG31" s="446"/>
      <c r="OOH31" s="446"/>
      <c r="OOI31" s="446"/>
      <c r="OOJ31" s="446"/>
      <c r="OOK31" s="446"/>
      <c r="OOL31" s="446"/>
      <c r="OOM31" s="446"/>
      <c r="OON31" s="446"/>
      <c r="OOO31" s="446"/>
      <c r="OOP31" s="446"/>
      <c r="OOQ31" s="446"/>
      <c r="OOR31" s="446"/>
      <c r="OOS31" s="446"/>
      <c r="OOT31" s="446"/>
      <c r="OOU31" s="446"/>
      <c r="OOV31" s="446"/>
      <c r="OOW31" s="446"/>
      <c r="OOX31" s="446"/>
      <c r="OOY31" s="446"/>
      <c r="OOZ31" s="446"/>
      <c r="OPA31" s="446"/>
      <c r="OPB31" s="446"/>
      <c r="OPC31" s="446"/>
      <c r="OPD31" s="446"/>
      <c r="OPE31" s="446"/>
      <c r="OPF31" s="446"/>
      <c r="OPG31" s="446"/>
      <c r="OPH31" s="446"/>
      <c r="OPI31" s="446"/>
      <c r="OPJ31" s="446"/>
      <c r="OPK31" s="446"/>
      <c r="OPL31" s="446"/>
      <c r="OPM31" s="446"/>
      <c r="OPN31" s="446"/>
      <c r="OPO31" s="446"/>
      <c r="OPP31" s="446"/>
      <c r="OPQ31" s="446"/>
      <c r="OPR31" s="446"/>
      <c r="OPS31" s="446"/>
      <c r="OPT31" s="446"/>
      <c r="OPU31" s="446"/>
      <c r="OPV31" s="446"/>
      <c r="OPW31" s="446"/>
      <c r="OPX31" s="446"/>
      <c r="OPY31" s="446"/>
      <c r="OPZ31" s="446"/>
      <c r="OQA31" s="446"/>
      <c r="OQB31" s="446"/>
      <c r="OQC31" s="446"/>
      <c r="OQD31" s="446"/>
      <c r="OQE31" s="446"/>
      <c r="OQF31" s="446"/>
      <c r="OQG31" s="446"/>
      <c r="OQH31" s="446"/>
      <c r="OQI31" s="446"/>
      <c r="OQJ31" s="446"/>
      <c r="OQK31" s="446"/>
      <c r="OQL31" s="446"/>
      <c r="OQM31" s="446"/>
      <c r="OQN31" s="446"/>
      <c r="OQO31" s="446"/>
      <c r="OQP31" s="446"/>
      <c r="OQQ31" s="446"/>
      <c r="OQR31" s="446"/>
      <c r="OQS31" s="446"/>
      <c r="OQT31" s="446"/>
      <c r="OQU31" s="446"/>
      <c r="OQV31" s="446"/>
      <c r="OQW31" s="446"/>
      <c r="OQX31" s="446"/>
      <c r="OQY31" s="446"/>
      <c r="OQZ31" s="446"/>
      <c r="ORA31" s="446"/>
      <c r="ORB31" s="446"/>
      <c r="ORC31" s="446"/>
      <c r="ORD31" s="446"/>
      <c r="ORE31" s="446"/>
      <c r="ORF31" s="446"/>
      <c r="ORG31" s="446"/>
      <c r="ORH31" s="446"/>
      <c r="ORI31" s="446"/>
      <c r="ORJ31" s="446"/>
      <c r="ORK31" s="446"/>
      <c r="ORL31" s="446"/>
      <c r="ORM31" s="446"/>
      <c r="ORN31" s="446"/>
      <c r="ORO31" s="446"/>
      <c r="ORP31" s="446"/>
      <c r="ORQ31" s="446"/>
      <c r="ORR31" s="446"/>
      <c r="ORS31" s="446"/>
      <c r="ORT31" s="446"/>
      <c r="ORU31" s="446"/>
      <c r="ORV31" s="446"/>
      <c r="ORW31" s="446"/>
      <c r="ORX31" s="446"/>
      <c r="ORY31" s="446"/>
      <c r="ORZ31" s="446"/>
      <c r="OSA31" s="446"/>
      <c r="OSB31" s="446"/>
      <c r="OSC31" s="446"/>
      <c r="OSD31" s="446"/>
      <c r="OSE31" s="446"/>
      <c r="OSF31" s="446"/>
      <c r="OSG31" s="446"/>
      <c r="OSH31" s="446"/>
      <c r="OSI31" s="446"/>
      <c r="OSJ31" s="446"/>
      <c r="OSK31" s="446"/>
      <c r="OSL31" s="446"/>
      <c r="OSM31" s="446"/>
      <c r="OSN31" s="446"/>
      <c r="OSO31" s="446"/>
      <c r="OSP31" s="446"/>
      <c r="OSQ31" s="446"/>
      <c r="OSR31" s="446"/>
      <c r="OSS31" s="446"/>
      <c r="OST31" s="446"/>
      <c r="OSU31" s="446"/>
      <c r="OSV31" s="446"/>
      <c r="OSW31" s="446"/>
      <c r="OSX31" s="446"/>
      <c r="OSY31" s="446"/>
      <c r="OSZ31" s="446"/>
      <c r="OTA31" s="446"/>
      <c r="OTB31" s="446"/>
      <c r="OTC31" s="446"/>
      <c r="OTD31" s="446"/>
      <c r="OTE31" s="446"/>
      <c r="OTF31" s="446"/>
      <c r="OTG31" s="446"/>
      <c r="OTH31" s="446"/>
      <c r="OTI31" s="446"/>
      <c r="OTJ31" s="446"/>
      <c r="OTK31" s="446"/>
      <c r="OTL31" s="446"/>
      <c r="OTM31" s="446"/>
      <c r="OTN31" s="446"/>
      <c r="OTO31" s="446"/>
      <c r="OTP31" s="446"/>
      <c r="OTQ31" s="446"/>
      <c r="OTR31" s="446"/>
      <c r="OTS31" s="446"/>
      <c r="OTT31" s="446"/>
      <c r="OTU31" s="446"/>
      <c r="OTV31" s="446"/>
      <c r="OTW31" s="446"/>
      <c r="OTX31" s="446"/>
      <c r="OTY31" s="446"/>
      <c r="OTZ31" s="446"/>
      <c r="OUA31" s="446"/>
      <c r="OUB31" s="446"/>
      <c r="OUC31" s="446"/>
      <c r="OUD31" s="446"/>
      <c r="OUE31" s="446"/>
      <c r="OUF31" s="446"/>
      <c r="OUG31" s="446"/>
      <c r="OUH31" s="446"/>
      <c r="OUI31" s="446"/>
      <c r="OUJ31" s="446"/>
      <c r="OUK31" s="446"/>
      <c r="OUL31" s="446"/>
      <c r="OUM31" s="446"/>
      <c r="OUN31" s="446"/>
      <c r="OUO31" s="446"/>
      <c r="OUP31" s="446"/>
      <c r="OUQ31" s="446"/>
      <c r="OUR31" s="446"/>
      <c r="OUS31" s="446"/>
      <c r="OUT31" s="446"/>
      <c r="OUU31" s="446"/>
      <c r="OUV31" s="446"/>
      <c r="OUW31" s="446"/>
      <c r="OUX31" s="446"/>
      <c r="OUY31" s="446"/>
      <c r="OUZ31" s="446"/>
      <c r="OVA31" s="446"/>
      <c r="OVB31" s="446"/>
      <c r="OVC31" s="446"/>
      <c r="OVD31" s="446"/>
      <c r="OVE31" s="446"/>
      <c r="OVF31" s="446"/>
      <c r="OVG31" s="446"/>
      <c r="OVH31" s="446"/>
      <c r="OVI31" s="446"/>
      <c r="OVJ31" s="446"/>
      <c r="OVK31" s="446"/>
      <c r="OVL31" s="446"/>
      <c r="OVM31" s="446"/>
      <c r="OVN31" s="446"/>
      <c r="OVO31" s="446"/>
      <c r="OVP31" s="446"/>
      <c r="OVQ31" s="446"/>
      <c r="OVR31" s="446"/>
      <c r="OVS31" s="446"/>
      <c r="OVT31" s="446"/>
      <c r="OVU31" s="446"/>
      <c r="OVV31" s="446"/>
      <c r="OVW31" s="446"/>
      <c r="OVX31" s="446"/>
      <c r="OVY31" s="446"/>
      <c r="OVZ31" s="446"/>
      <c r="OWA31" s="446"/>
      <c r="OWB31" s="446"/>
      <c r="OWC31" s="446"/>
      <c r="OWD31" s="446"/>
      <c r="OWE31" s="446"/>
      <c r="OWF31" s="446"/>
      <c r="OWG31" s="446"/>
      <c r="OWH31" s="446"/>
      <c r="OWI31" s="446"/>
      <c r="OWJ31" s="446"/>
      <c r="OWK31" s="446"/>
      <c r="OWL31" s="446"/>
      <c r="OWM31" s="446"/>
      <c r="OWN31" s="446"/>
      <c r="OWO31" s="446"/>
      <c r="OWP31" s="446"/>
      <c r="OWQ31" s="446"/>
      <c r="OWR31" s="446"/>
      <c r="OWS31" s="446"/>
      <c r="OWT31" s="446"/>
      <c r="OWU31" s="446"/>
      <c r="OWV31" s="446"/>
      <c r="OWW31" s="446"/>
      <c r="OWX31" s="446"/>
      <c r="OWY31" s="446"/>
      <c r="OWZ31" s="446"/>
      <c r="OXA31" s="446"/>
      <c r="OXB31" s="446"/>
      <c r="OXC31" s="446"/>
      <c r="OXD31" s="446"/>
      <c r="OXE31" s="446"/>
      <c r="OXF31" s="446"/>
      <c r="OXG31" s="446"/>
      <c r="OXH31" s="446"/>
      <c r="OXI31" s="446"/>
      <c r="OXJ31" s="446"/>
      <c r="OXK31" s="446"/>
      <c r="OXL31" s="446"/>
      <c r="OXM31" s="446"/>
      <c r="OXN31" s="446"/>
      <c r="OXO31" s="446"/>
      <c r="OXP31" s="446"/>
      <c r="OXQ31" s="446"/>
      <c r="OXR31" s="446"/>
      <c r="OXS31" s="446"/>
      <c r="OXT31" s="446"/>
      <c r="OXU31" s="446"/>
      <c r="OXV31" s="446"/>
      <c r="OXW31" s="446"/>
      <c r="OXX31" s="446"/>
      <c r="OXY31" s="446"/>
      <c r="OXZ31" s="446"/>
      <c r="OYA31" s="446"/>
      <c r="OYB31" s="446"/>
      <c r="OYC31" s="446"/>
      <c r="OYD31" s="446"/>
      <c r="OYE31" s="446"/>
      <c r="OYF31" s="446"/>
      <c r="OYG31" s="446"/>
      <c r="OYH31" s="446"/>
      <c r="OYI31" s="446"/>
      <c r="OYJ31" s="446"/>
      <c r="OYK31" s="446"/>
      <c r="OYL31" s="446"/>
      <c r="OYM31" s="446"/>
      <c r="OYN31" s="446"/>
      <c r="OYO31" s="446"/>
      <c r="OYP31" s="446"/>
      <c r="OYQ31" s="446"/>
      <c r="OYR31" s="446"/>
      <c r="OYS31" s="446"/>
      <c r="OYT31" s="446"/>
      <c r="OYU31" s="446"/>
      <c r="OYV31" s="446"/>
      <c r="OYW31" s="446"/>
      <c r="OYX31" s="446"/>
      <c r="OYY31" s="446"/>
      <c r="OYZ31" s="446"/>
      <c r="OZA31" s="446"/>
      <c r="OZB31" s="446"/>
      <c r="OZC31" s="446"/>
      <c r="OZD31" s="446"/>
      <c r="OZE31" s="446"/>
      <c r="OZF31" s="446"/>
      <c r="OZG31" s="446"/>
      <c r="OZH31" s="446"/>
      <c r="OZI31" s="446"/>
      <c r="OZJ31" s="446"/>
      <c r="OZK31" s="446"/>
      <c r="OZL31" s="446"/>
      <c r="OZM31" s="446"/>
      <c r="OZN31" s="446"/>
      <c r="OZO31" s="446"/>
      <c r="OZP31" s="446"/>
      <c r="OZQ31" s="446"/>
      <c r="OZR31" s="446"/>
      <c r="OZS31" s="446"/>
      <c r="OZT31" s="446"/>
      <c r="OZU31" s="446"/>
      <c r="OZV31" s="446"/>
      <c r="OZW31" s="446"/>
      <c r="OZX31" s="446"/>
      <c r="OZY31" s="446"/>
      <c r="OZZ31" s="446"/>
      <c r="PAA31" s="446"/>
      <c r="PAB31" s="446"/>
      <c r="PAC31" s="446"/>
      <c r="PAD31" s="446"/>
      <c r="PAE31" s="446"/>
      <c r="PAF31" s="446"/>
      <c r="PAG31" s="446"/>
      <c r="PAH31" s="446"/>
      <c r="PAI31" s="446"/>
      <c r="PAJ31" s="446"/>
      <c r="PAK31" s="446"/>
      <c r="PAL31" s="446"/>
      <c r="PAM31" s="446"/>
      <c r="PAN31" s="446"/>
      <c r="PAO31" s="446"/>
      <c r="PAP31" s="446"/>
      <c r="PAQ31" s="446"/>
      <c r="PAR31" s="446"/>
      <c r="PAS31" s="446"/>
      <c r="PAT31" s="446"/>
      <c r="PAU31" s="446"/>
      <c r="PAV31" s="446"/>
      <c r="PAW31" s="446"/>
      <c r="PAX31" s="446"/>
      <c r="PAY31" s="446"/>
      <c r="PAZ31" s="446"/>
      <c r="PBA31" s="446"/>
      <c r="PBB31" s="446"/>
      <c r="PBC31" s="446"/>
      <c r="PBD31" s="446"/>
      <c r="PBE31" s="446"/>
      <c r="PBF31" s="446"/>
      <c r="PBG31" s="446"/>
      <c r="PBH31" s="446"/>
      <c r="PBI31" s="446"/>
      <c r="PBJ31" s="446"/>
      <c r="PBK31" s="446"/>
      <c r="PBL31" s="446"/>
      <c r="PBM31" s="446"/>
      <c r="PBN31" s="446"/>
      <c r="PBO31" s="446"/>
      <c r="PBP31" s="446"/>
      <c r="PBQ31" s="446"/>
      <c r="PBR31" s="446"/>
      <c r="PBS31" s="446"/>
      <c r="PBT31" s="446"/>
      <c r="PBU31" s="446"/>
      <c r="PBV31" s="446"/>
      <c r="PBW31" s="446"/>
      <c r="PBX31" s="446"/>
      <c r="PBY31" s="446"/>
      <c r="PBZ31" s="446"/>
      <c r="PCA31" s="446"/>
      <c r="PCB31" s="446"/>
      <c r="PCC31" s="446"/>
      <c r="PCD31" s="446"/>
      <c r="PCE31" s="446"/>
      <c r="PCF31" s="446"/>
      <c r="PCG31" s="446"/>
      <c r="PCH31" s="446"/>
      <c r="PCI31" s="446"/>
      <c r="PCJ31" s="446"/>
      <c r="PCK31" s="446"/>
      <c r="PCL31" s="446"/>
      <c r="PCM31" s="446"/>
      <c r="PCN31" s="446"/>
      <c r="PCO31" s="446"/>
      <c r="PCP31" s="446"/>
      <c r="PCQ31" s="446"/>
      <c r="PCR31" s="446"/>
      <c r="PCS31" s="446"/>
      <c r="PCT31" s="446"/>
      <c r="PCU31" s="446"/>
      <c r="PCV31" s="446"/>
      <c r="PCW31" s="446"/>
      <c r="PCX31" s="446"/>
      <c r="PCY31" s="446"/>
      <c r="PCZ31" s="446"/>
      <c r="PDA31" s="446"/>
      <c r="PDB31" s="446"/>
      <c r="PDC31" s="446"/>
      <c r="PDD31" s="446"/>
      <c r="PDE31" s="446"/>
      <c r="PDF31" s="446"/>
      <c r="PDG31" s="446"/>
      <c r="PDH31" s="446"/>
      <c r="PDI31" s="446"/>
      <c r="PDJ31" s="446"/>
      <c r="PDK31" s="446"/>
      <c r="PDL31" s="446"/>
      <c r="PDM31" s="446"/>
      <c r="PDN31" s="446"/>
      <c r="PDO31" s="446"/>
      <c r="PDP31" s="446"/>
      <c r="PDQ31" s="446"/>
      <c r="PDR31" s="446"/>
      <c r="PDS31" s="446"/>
      <c r="PDT31" s="446"/>
      <c r="PDU31" s="446"/>
      <c r="PDV31" s="446"/>
      <c r="PDW31" s="446"/>
      <c r="PDX31" s="446"/>
      <c r="PDY31" s="446"/>
      <c r="PDZ31" s="446"/>
      <c r="PEA31" s="446"/>
      <c r="PEB31" s="446"/>
      <c r="PEC31" s="446"/>
      <c r="PED31" s="446"/>
      <c r="PEE31" s="446"/>
      <c r="PEF31" s="446"/>
      <c r="PEG31" s="446"/>
      <c r="PEH31" s="446"/>
      <c r="PEI31" s="446"/>
      <c r="PEJ31" s="446"/>
      <c r="PEK31" s="446"/>
      <c r="PEL31" s="446"/>
      <c r="PEM31" s="446"/>
      <c r="PEN31" s="446"/>
      <c r="PEO31" s="446"/>
      <c r="PEP31" s="446"/>
      <c r="PEQ31" s="446"/>
      <c r="PER31" s="446"/>
      <c r="PES31" s="446"/>
      <c r="PET31" s="446"/>
      <c r="PEU31" s="446"/>
      <c r="PEV31" s="446"/>
      <c r="PEW31" s="446"/>
      <c r="PEX31" s="446"/>
      <c r="PEY31" s="446"/>
      <c r="PEZ31" s="446"/>
      <c r="PFA31" s="446"/>
      <c r="PFB31" s="446"/>
      <c r="PFC31" s="446"/>
      <c r="PFD31" s="446"/>
      <c r="PFE31" s="446"/>
      <c r="PFF31" s="446"/>
      <c r="PFG31" s="446"/>
      <c r="PFH31" s="446"/>
      <c r="PFI31" s="446"/>
      <c r="PFJ31" s="446"/>
      <c r="PFK31" s="446"/>
      <c r="PFL31" s="446"/>
      <c r="PFM31" s="446"/>
      <c r="PFN31" s="446"/>
      <c r="PFO31" s="446"/>
      <c r="PFP31" s="446"/>
      <c r="PFQ31" s="446"/>
      <c r="PFR31" s="446"/>
      <c r="PFS31" s="446"/>
      <c r="PFT31" s="446"/>
      <c r="PFU31" s="446"/>
      <c r="PFV31" s="446"/>
      <c r="PFW31" s="446"/>
      <c r="PFX31" s="446"/>
      <c r="PFY31" s="446"/>
      <c r="PFZ31" s="446"/>
      <c r="PGA31" s="446"/>
      <c r="PGB31" s="446"/>
      <c r="PGC31" s="446"/>
      <c r="PGD31" s="446"/>
      <c r="PGE31" s="446"/>
      <c r="PGF31" s="446"/>
      <c r="PGG31" s="446"/>
      <c r="PGH31" s="446"/>
      <c r="PGI31" s="446"/>
      <c r="PGJ31" s="446"/>
      <c r="PGK31" s="446"/>
      <c r="PGL31" s="446"/>
      <c r="PGM31" s="446"/>
      <c r="PGN31" s="446"/>
      <c r="PGO31" s="446"/>
      <c r="PGP31" s="446"/>
      <c r="PGQ31" s="446"/>
      <c r="PGR31" s="446"/>
      <c r="PGS31" s="446"/>
      <c r="PGT31" s="446"/>
      <c r="PGU31" s="446"/>
      <c r="PGV31" s="446"/>
      <c r="PGW31" s="446"/>
      <c r="PGX31" s="446"/>
      <c r="PGY31" s="446"/>
      <c r="PGZ31" s="446"/>
      <c r="PHA31" s="446"/>
      <c r="PHB31" s="446"/>
      <c r="PHC31" s="446"/>
      <c r="PHD31" s="446"/>
      <c r="PHE31" s="446"/>
      <c r="PHF31" s="446"/>
      <c r="PHG31" s="446"/>
      <c r="PHH31" s="446"/>
      <c r="PHI31" s="446"/>
      <c r="PHJ31" s="446"/>
      <c r="PHK31" s="446"/>
      <c r="PHL31" s="446"/>
      <c r="PHM31" s="446"/>
      <c r="PHN31" s="446"/>
      <c r="PHO31" s="446"/>
      <c r="PHP31" s="446"/>
      <c r="PHQ31" s="446"/>
      <c r="PHR31" s="446"/>
      <c r="PHS31" s="446"/>
      <c r="PHT31" s="446"/>
      <c r="PHU31" s="446"/>
      <c r="PHV31" s="446"/>
      <c r="PHW31" s="446"/>
      <c r="PHX31" s="446"/>
      <c r="PHY31" s="446"/>
      <c r="PHZ31" s="446"/>
      <c r="PIA31" s="446"/>
      <c r="PIB31" s="446"/>
      <c r="PIC31" s="446"/>
      <c r="PID31" s="446"/>
      <c r="PIE31" s="446"/>
      <c r="PIF31" s="446"/>
      <c r="PIG31" s="446"/>
      <c r="PIH31" s="446"/>
      <c r="PII31" s="446"/>
      <c r="PIJ31" s="446"/>
      <c r="PIK31" s="446"/>
      <c r="PIL31" s="446"/>
      <c r="PIM31" s="446"/>
      <c r="PIN31" s="446"/>
      <c r="PIO31" s="446"/>
      <c r="PIP31" s="446"/>
      <c r="PIQ31" s="446"/>
      <c r="PIR31" s="446"/>
      <c r="PIS31" s="446"/>
      <c r="PIT31" s="446"/>
      <c r="PIU31" s="446"/>
      <c r="PIV31" s="446"/>
      <c r="PIW31" s="446"/>
      <c r="PIX31" s="446"/>
      <c r="PIY31" s="446"/>
      <c r="PIZ31" s="446"/>
      <c r="PJA31" s="446"/>
      <c r="PJB31" s="446"/>
      <c r="PJC31" s="446"/>
      <c r="PJD31" s="446"/>
      <c r="PJE31" s="446"/>
      <c r="PJF31" s="446"/>
      <c r="PJG31" s="446"/>
      <c r="PJH31" s="446"/>
      <c r="PJI31" s="446"/>
      <c r="PJJ31" s="446"/>
      <c r="PJK31" s="446"/>
      <c r="PJL31" s="446"/>
      <c r="PJM31" s="446"/>
      <c r="PJN31" s="446"/>
      <c r="PJO31" s="446"/>
      <c r="PJP31" s="446"/>
      <c r="PJQ31" s="446"/>
      <c r="PJR31" s="446"/>
      <c r="PJS31" s="446"/>
      <c r="PJT31" s="446"/>
      <c r="PJU31" s="446"/>
      <c r="PJV31" s="446"/>
      <c r="PJW31" s="446"/>
      <c r="PJX31" s="446"/>
      <c r="PJY31" s="446"/>
      <c r="PJZ31" s="446"/>
      <c r="PKA31" s="446"/>
      <c r="PKB31" s="446"/>
      <c r="PKC31" s="446"/>
      <c r="PKD31" s="446"/>
      <c r="PKE31" s="446"/>
      <c r="PKF31" s="446"/>
      <c r="PKG31" s="446"/>
      <c r="PKH31" s="446"/>
      <c r="PKI31" s="446"/>
      <c r="PKJ31" s="446"/>
      <c r="PKK31" s="446"/>
      <c r="PKL31" s="446"/>
      <c r="PKM31" s="446"/>
      <c r="PKN31" s="446"/>
      <c r="PKO31" s="446"/>
      <c r="PKP31" s="446"/>
      <c r="PKQ31" s="446"/>
      <c r="PKR31" s="446"/>
      <c r="PKS31" s="446"/>
      <c r="PKT31" s="446"/>
      <c r="PKU31" s="446"/>
      <c r="PKV31" s="446"/>
      <c r="PKW31" s="446"/>
      <c r="PKX31" s="446"/>
      <c r="PKY31" s="446"/>
      <c r="PKZ31" s="446"/>
      <c r="PLA31" s="446"/>
      <c r="PLB31" s="446"/>
      <c r="PLC31" s="446"/>
      <c r="PLD31" s="446"/>
      <c r="PLE31" s="446"/>
      <c r="PLF31" s="446"/>
      <c r="PLG31" s="446"/>
      <c r="PLH31" s="446"/>
      <c r="PLI31" s="446"/>
      <c r="PLJ31" s="446"/>
      <c r="PLK31" s="446"/>
      <c r="PLL31" s="446"/>
      <c r="PLM31" s="446"/>
      <c r="PLN31" s="446"/>
      <c r="PLO31" s="446"/>
      <c r="PLP31" s="446"/>
      <c r="PLQ31" s="446"/>
      <c r="PLR31" s="446"/>
      <c r="PLS31" s="446"/>
      <c r="PLT31" s="446"/>
      <c r="PLU31" s="446"/>
      <c r="PLV31" s="446"/>
      <c r="PLW31" s="446"/>
      <c r="PLX31" s="446"/>
      <c r="PLY31" s="446"/>
      <c r="PLZ31" s="446"/>
      <c r="PMA31" s="446"/>
      <c r="PMB31" s="446"/>
      <c r="PMC31" s="446"/>
      <c r="PMD31" s="446"/>
      <c r="PME31" s="446"/>
      <c r="PMF31" s="446"/>
      <c r="PMG31" s="446"/>
      <c r="PMH31" s="446"/>
      <c r="PMI31" s="446"/>
      <c r="PMJ31" s="446"/>
      <c r="PMK31" s="446"/>
      <c r="PML31" s="446"/>
      <c r="PMM31" s="446"/>
      <c r="PMN31" s="446"/>
      <c r="PMO31" s="446"/>
      <c r="PMP31" s="446"/>
      <c r="PMQ31" s="446"/>
      <c r="PMR31" s="446"/>
      <c r="PMS31" s="446"/>
      <c r="PMT31" s="446"/>
      <c r="PMU31" s="446"/>
      <c r="PMV31" s="446"/>
      <c r="PMW31" s="446"/>
      <c r="PMX31" s="446"/>
      <c r="PMY31" s="446"/>
      <c r="PMZ31" s="446"/>
      <c r="PNA31" s="446"/>
      <c r="PNB31" s="446"/>
      <c r="PNC31" s="446"/>
      <c r="PND31" s="446"/>
      <c r="PNE31" s="446"/>
      <c r="PNF31" s="446"/>
      <c r="PNG31" s="446"/>
      <c r="PNH31" s="446"/>
      <c r="PNI31" s="446"/>
      <c r="PNJ31" s="446"/>
      <c r="PNK31" s="446"/>
      <c r="PNL31" s="446"/>
      <c r="PNM31" s="446"/>
      <c r="PNN31" s="446"/>
      <c r="PNO31" s="446"/>
      <c r="PNP31" s="446"/>
      <c r="PNQ31" s="446"/>
      <c r="PNR31" s="446"/>
      <c r="PNS31" s="446"/>
      <c r="PNT31" s="446"/>
      <c r="PNU31" s="446"/>
      <c r="PNV31" s="446"/>
      <c r="PNW31" s="446"/>
      <c r="PNX31" s="446"/>
      <c r="PNY31" s="446"/>
      <c r="PNZ31" s="446"/>
      <c r="POA31" s="446"/>
      <c r="POB31" s="446"/>
      <c r="POC31" s="446"/>
      <c r="POD31" s="446"/>
      <c r="POE31" s="446"/>
      <c r="POF31" s="446"/>
      <c r="POG31" s="446"/>
      <c r="POH31" s="446"/>
      <c r="POI31" s="446"/>
      <c r="POJ31" s="446"/>
      <c r="POK31" s="446"/>
      <c r="POL31" s="446"/>
      <c r="POM31" s="446"/>
      <c r="PON31" s="446"/>
      <c r="POO31" s="446"/>
      <c r="POP31" s="446"/>
      <c r="POQ31" s="446"/>
      <c r="POR31" s="446"/>
      <c r="POS31" s="446"/>
      <c r="POT31" s="446"/>
      <c r="POU31" s="446"/>
      <c r="POV31" s="446"/>
      <c r="POW31" s="446"/>
      <c r="POX31" s="446"/>
      <c r="POY31" s="446"/>
      <c r="POZ31" s="446"/>
      <c r="PPA31" s="446"/>
      <c r="PPB31" s="446"/>
      <c r="PPC31" s="446"/>
      <c r="PPD31" s="446"/>
      <c r="PPE31" s="446"/>
      <c r="PPF31" s="446"/>
      <c r="PPG31" s="446"/>
      <c r="PPH31" s="446"/>
      <c r="PPI31" s="446"/>
      <c r="PPJ31" s="446"/>
      <c r="PPK31" s="446"/>
      <c r="PPL31" s="446"/>
      <c r="PPM31" s="446"/>
      <c r="PPN31" s="446"/>
      <c r="PPO31" s="446"/>
      <c r="PPP31" s="446"/>
      <c r="PPQ31" s="446"/>
      <c r="PPR31" s="446"/>
      <c r="PPS31" s="446"/>
      <c r="PPT31" s="446"/>
      <c r="PPU31" s="446"/>
      <c r="PPV31" s="446"/>
      <c r="PPW31" s="446"/>
      <c r="PPX31" s="446"/>
      <c r="PPY31" s="446"/>
      <c r="PPZ31" s="446"/>
      <c r="PQA31" s="446"/>
      <c r="PQB31" s="446"/>
      <c r="PQC31" s="446"/>
      <c r="PQD31" s="446"/>
      <c r="PQE31" s="446"/>
      <c r="PQF31" s="446"/>
      <c r="PQG31" s="446"/>
      <c r="PQH31" s="446"/>
      <c r="PQI31" s="446"/>
      <c r="PQJ31" s="446"/>
      <c r="PQK31" s="446"/>
      <c r="PQL31" s="446"/>
      <c r="PQM31" s="446"/>
      <c r="PQN31" s="446"/>
      <c r="PQO31" s="446"/>
      <c r="PQP31" s="446"/>
      <c r="PQQ31" s="446"/>
      <c r="PQR31" s="446"/>
      <c r="PQS31" s="446"/>
      <c r="PQT31" s="446"/>
      <c r="PQU31" s="446"/>
      <c r="PQV31" s="446"/>
      <c r="PQW31" s="446"/>
      <c r="PQX31" s="446"/>
      <c r="PQY31" s="446"/>
      <c r="PQZ31" s="446"/>
      <c r="PRA31" s="446"/>
      <c r="PRB31" s="446"/>
      <c r="PRC31" s="446"/>
      <c r="PRD31" s="446"/>
      <c r="PRE31" s="446"/>
      <c r="PRF31" s="446"/>
      <c r="PRG31" s="446"/>
      <c r="PRH31" s="446"/>
      <c r="PRI31" s="446"/>
      <c r="PRJ31" s="446"/>
      <c r="PRK31" s="446"/>
      <c r="PRL31" s="446"/>
      <c r="PRM31" s="446"/>
      <c r="PRN31" s="446"/>
      <c r="PRO31" s="446"/>
      <c r="PRP31" s="446"/>
      <c r="PRQ31" s="446"/>
      <c r="PRR31" s="446"/>
      <c r="PRS31" s="446"/>
      <c r="PRT31" s="446"/>
      <c r="PRU31" s="446"/>
      <c r="PRV31" s="446"/>
      <c r="PRW31" s="446"/>
      <c r="PRX31" s="446"/>
      <c r="PRY31" s="446"/>
      <c r="PRZ31" s="446"/>
      <c r="PSA31" s="446"/>
      <c r="PSB31" s="446"/>
      <c r="PSC31" s="446"/>
      <c r="PSD31" s="446"/>
      <c r="PSE31" s="446"/>
      <c r="PSF31" s="446"/>
      <c r="PSG31" s="446"/>
      <c r="PSH31" s="446"/>
      <c r="PSI31" s="446"/>
      <c r="PSJ31" s="446"/>
      <c r="PSK31" s="446"/>
      <c r="PSL31" s="446"/>
      <c r="PSM31" s="446"/>
      <c r="PSN31" s="446"/>
      <c r="PSO31" s="446"/>
      <c r="PSP31" s="446"/>
      <c r="PSQ31" s="446"/>
      <c r="PSR31" s="446"/>
      <c r="PSS31" s="446"/>
      <c r="PST31" s="446"/>
      <c r="PSU31" s="446"/>
      <c r="PSV31" s="446"/>
      <c r="PSW31" s="446"/>
      <c r="PSX31" s="446"/>
      <c r="PSY31" s="446"/>
      <c r="PSZ31" s="446"/>
      <c r="PTA31" s="446"/>
      <c r="PTB31" s="446"/>
      <c r="PTC31" s="446"/>
      <c r="PTD31" s="446"/>
      <c r="PTE31" s="446"/>
      <c r="PTF31" s="446"/>
      <c r="PTG31" s="446"/>
      <c r="PTH31" s="446"/>
      <c r="PTI31" s="446"/>
      <c r="PTJ31" s="446"/>
      <c r="PTK31" s="446"/>
      <c r="PTL31" s="446"/>
      <c r="PTM31" s="446"/>
      <c r="PTN31" s="446"/>
      <c r="PTO31" s="446"/>
      <c r="PTP31" s="446"/>
      <c r="PTQ31" s="446"/>
      <c r="PTR31" s="446"/>
      <c r="PTS31" s="446"/>
      <c r="PTT31" s="446"/>
      <c r="PTU31" s="446"/>
      <c r="PTV31" s="446"/>
      <c r="PTW31" s="446"/>
      <c r="PTX31" s="446"/>
      <c r="PTY31" s="446"/>
      <c r="PTZ31" s="446"/>
      <c r="PUA31" s="446"/>
      <c r="PUB31" s="446"/>
      <c r="PUC31" s="446"/>
      <c r="PUD31" s="446"/>
      <c r="PUE31" s="446"/>
      <c r="PUF31" s="446"/>
      <c r="PUG31" s="446"/>
      <c r="PUH31" s="446"/>
      <c r="PUI31" s="446"/>
      <c r="PUJ31" s="446"/>
      <c r="PUK31" s="446"/>
      <c r="PUL31" s="446"/>
      <c r="PUM31" s="446"/>
      <c r="PUN31" s="446"/>
      <c r="PUO31" s="446"/>
      <c r="PUP31" s="446"/>
      <c r="PUQ31" s="446"/>
      <c r="PUR31" s="446"/>
      <c r="PUS31" s="446"/>
      <c r="PUT31" s="446"/>
      <c r="PUU31" s="446"/>
      <c r="PUV31" s="446"/>
      <c r="PUW31" s="446"/>
      <c r="PUX31" s="446"/>
      <c r="PUY31" s="446"/>
      <c r="PUZ31" s="446"/>
      <c r="PVA31" s="446"/>
      <c r="PVB31" s="446"/>
      <c r="PVC31" s="446"/>
      <c r="PVD31" s="446"/>
      <c r="PVE31" s="446"/>
      <c r="PVF31" s="446"/>
      <c r="PVG31" s="446"/>
      <c r="PVH31" s="446"/>
      <c r="PVI31" s="446"/>
      <c r="PVJ31" s="446"/>
      <c r="PVK31" s="446"/>
      <c r="PVL31" s="446"/>
      <c r="PVM31" s="446"/>
      <c r="PVN31" s="446"/>
      <c r="PVO31" s="446"/>
      <c r="PVP31" s="446"/>
      <c r="PVQ31" s="446"/>
      <c r="PVR31" s="446"/>
      <c r="PVS31" s="446"/>
      <c r="PVT31" s="446"/>
      <c r="PVU31" s="446"/>
      <c r="PVV31" s="446"/>
      <c r="PVW31" s="446"/>
      <c r="PVX31" s="446"/>
      <c r="PVY31" s="446"/>
      <c r="PVZ31" s="446"/>
      <c r="PWA31" s="446"/>
      <c r="PWB31" s="446"/>
      <c r="PWC31" s="446"/>
      <c r="PWD31" s="446"/>
      <c r="PWE31" s="446"/>
      <c r="PWF31" s="446"/>
      <c r="PWG31" s="446"/>
      <c r="PWH31" s="446"/>
      <c r="PWI31" s="446"/>
      <c r="PWJ31" s="446"/>
      <c r="PWK31" s="446"/>
      <c r="PWL31" s="446"/>
      <c r="PWM31" s="446"/>
      <c r="PWN31" s="446"/>
      <c r="PWO31" s="446"/>
      <c r="PWP31" s="446"/>
      <c r="PWQ31" s="446"/>
      <c r="PWR31" s="446"/>
      <c r="PWS31" s="446"/>
      <c r="PWT31" s="446"/>
      <c r="PWU31" s="446"/>
      <c r="PWV31" s="446"/>
      <c r="PWW31" s="446"/>
      <c r="PWX31" s="446"/>
      <c r="PWY31" s="446"/>
      <c r="PWZ31" s="446"/>
      <c r="PXA31" s="446"/>
      <c r="PXB31" s="446"/>
      <c r="PXC31" s="446"/>
      <c r="PXD31" s="446"/>
      <c r="PXE31" s="446"/>
      <c r="PXF31" s="446"/>
      <c r="PXG31" s="446"/>
      <c r="PXH31" s="446"/>
      <c r="PXI31" s="446"/>
      <c r="PXJ31" s="446"/>
      <c r="PXK31" s="446"/>
      <c r="PXL31" s="446"/>
      <c r="PXM31" s="446"/>
      <c r="PXN31" s="446"/>
      <c r="PXO31" s="446"/>
      <c r="PXP31" s="446"/>
      <c r="PXQ31" s="446"/>
      <c r="PXR31" s="446"/>
      <c r="PXS31" s="446"/>
      <c r="PXT31" s="446"/>
      <c r="PXU31" s="446"/>
      <c r="PXV31" s="446"/>
      <c r="PXW31" s="446"/>
      <c r="PXX31" s="446"/>
      <c r="PXY31" s="446"/>
      <c r="PXZ31" s="446"/>
      <c r="PYA31" s="446"/>
      <c r="PYB31" s="446"/>
      <c r="PYC31" s="446"/>
      <c r="PYD31" s="446"/>
      <c r="PYE31" s="446"/>
      <c r="PYF31" s="446"/>
      <c r="PYG31" s="446"/>
      <c r="PYH31" s="446"/>
      <c r="PYI31" s="446"/>
      <c r="PYJ31" s="446"/>
      <c r="PYK31" s="446"/>
      <c r="PYL31" s="446"/>
      <c r="PYM31" s="446"/>
      <c r="PYN31" s="446"/>
      <c r="PYO31" s="446"/>
      <c r="PYP31" s="446"/>
      <c r="PYQ31" s="446"/>
      <c r="PYR31" s="446"/>
      <c r="PYS31" s="446"/>
      <c r="PYT31" s="446"/>
      <c r="PYU31" s="446"/>
      <c r="PYV31" s="446"/>
      <c r="PYW31" s="446"/>
      <c r="PYX31" s="446"/>
      <c r="PYY31" s="446"/>
      <c r="PYZ31" s="446"/>
      <c r="PZA31" s="446"/>
      <c r="PZB31" s="446"/>
      <c r="PZC31" s="446"/>
      <c r="PZD31" s="446"/>
      <c r="PZE31" s="446"/>
      <c r="PZF31" s="446"/>
      <c r="PZG31" s="446"/>
      <c r="PZH31" s="446"/>
      <c r="PZI31" s="446"/>
      <c r="PZJ31" s="446"/>
      <c r="PZK31" s="446"/>
      <c r="PZL31" s="446"/>
      <c r="PZM31" s="446"/>
      <c r="PZN31" s="446"/>
      <c r="PZO31" s="446"/>
      <c r="PZP31" s="446"/>
      <c r="PZQ31" s="446"/>
      <c r="PZR31" s="446"/>
      <c r="PZS31" s="446"/>
      <c r="PZT31" s="446"/>
      <c r="PZU31" s="446"/>
      <c r="PZV31" s="446"/>
      <c r="PZW31" s="446"/>
      <c r="PZX31" s="446"/>
      <c r="PZY31" s="446"/>
      <c r="PZZ31" s="446"/>
      <c r="QAA31" s="446"/>
      <c r="QAB31" s="446"/>
      <c r="QAC31" s="446"/>
      <c r="QAD31" s="446"/>
      <c r="QAE31" s="446"/>
      <c r="QAF31" s="446"/>
      <c r="QAG31" s="446"/>
      <c r="QAH31" s="446"/>
      <c r="QAI31" s="446"/>
      <c r="QAJ31" s="446"/>
      <c r="QAK31" s="446"/>
      <c r="QAL31" s="446"/>
      <c r="QAM31" s="446"/>
      <c r="QAN31" s="446"/>
      <c r="QAO31" s="446"/>
      <c r="QAP31" s="446"/>
      <c r="QAQ31" s="446"/>
      <c r="QAR31" s="446"/>
      <c r="QAS31" s="446"/>
      <c r="QAT31" s="446"/>
      <c r="QAU31" s="446"/>
      <c r="QAV31" s="446"/>
      <c r="QAW31" s="446"/>
      <c r="QAX31" s="446"/>
      <c r="QAY31" s="446"/>
      <c r="QAZ31" s="446"/>
      <c r="QBA31" s="446"/>
      <c r="QBB31" s="446"/>
      <c r="QBC31" s="446"/>
      <c r="QBD31" s="446"/>
      <c r="QBE31" s="446"/>
      <c r="QBF31" s="446"/>
      <c r="QBG31" s="446"/>
      <c r="QBH31" s="446"/>
      <c r="QBI31" s="446"/>
      <c r="QBJ31" s="446"/>
      <c r="QBK31" s="446"/>
      <c r="QBL31" s="446"/>
      <c r="QBM31" s="446"/>
      <c r="QBN31" s="446"/>
      <c r="QBO31" s="446"/>
      <c r="QBP31" s="446"/>
      <c r="QBQ31" s="446"/>
      <c r="QBR31" s="446"/>
      <c r="QBS31" s="446"/>
      <c r="QBT31" s="446"/>
      <c r="QBU31" s="446"/>
      <c r="QBV31" s="446"/>
      <c r="QBW31" s="446"/>
      <c r="QBX31" s="446"/>
      <c r="QBY31" s="446"/>
      <c r="QBZ31" s="446"/>
      <c r="QCA31" s="446"/>
      <c r="QCB31" s="446"/>
      <c r="QCC31" s="446"/>
      <c r="QCD31" s="446"/>
      <c r="QCE31" s="446"/>
      <c r="QCF31" s="446"/>
      <c r="QCG31" s="446"/>
      <c r="QCH31" s="446"/>
      <c r="QCI31" s="446"/>
      <c r="QCJ31" s="446"/>
      <c r="QCK31" s="446"/>
      <c r="QCL31" s="446"/>
      <c r="QCM31" s="446"/>
      <c r="QCN31" s="446"/>
      <c r="QCO31" s="446"/>
      <c r="QCP31" s="446"/>
      <c r="QCQ31" s="446"/>
      <c r="QCR31" s="446"/>
      <c r="QCS31" s="446"/>
      <c r="QCT31" s="446"/>
      <c r="QCU31" s="446"/>
      <c r="QCV31" s="446"/>
      <c r="QCW31" s="446"/>
      <c r="QCX31" s="446"/>
      <c r="QCY31" s="446"/>
      <c r="QCZ31" s="446"/>
      <c r="QDA31" s="446"/>
      <c r="QDB31" s="446"/>
      <c r="QDC31" s="446"/>
      <c r="QDD31" s="446"/>
      <c r="QDE31" s="446"/>
      <c r="QDF31" s="446"/>
      <c r="QDG31" s="446"/>
      <c r="QDH31" s="446"/>
      <c r="QDI31" s="446"/>
      <c r="QDJ31" s="446"/>
      <c r="QDK31" s="446"/>
      <c r="QDL31" s="446"/>
      <c r="QDM31" s="446"/>
      <c r="QDN31" s="446"/>
      <c r="QDO31" s="446"/>
      <c r="QDP31" s="446"/>
      <c r="QDQ31" s="446"/>
      <c r="QDR31" s="446"/>
      <c r="QDS31" s="446"/>
      <c r="QDT31" s="446"/>
      <c r="QDU31" s="446"/>
      <c r="QDV31" s="446"/>
      <c r="QDW31" s="446"/>
      <c r="QDX31" s="446"/>
      <c r="QDY31" s="446"/>
      <c r="QDZ31" s="446"/>
      <c r="QEA31" s="446"/>
      <c r="QEB31" s="446"/>
      <c r="QEC31" s="446"/>
      <c r="QED31" s="446"/>
      <c r="QEE31" s="446"/>
      <c r="QEF31" s="446"/>
      <c r="QEG31" s="446"/>
      <c r="QEH31" s="446"/>
      <c r="QEI31" s="446"/>
      <c r="QEJ31" s="446"/>
      <c r="QEK31" s="446"/>
      <c r="QEL31" s="446"/>
      <c r="QEM31" s="446"/>
      <c r="QEN31" s="446"/>
      <c r="QEO31" s="446"/>
      <c r="QEP31" s="446"/>
      <c r="QEQ31" s="446"/>
      <c r="QER31" s="446"/>
      <c r="QES31" s="446"/>
      <c r="QET31" s="446"/>
      <c r="QEU31" s="446"/>
      <c r="QEV31" s="446"/>
      <c r="QEW31" s="446"/>
      <c r="QEX31" s="446"/>
      <c r="QEY31" s="446"/>
      <c r="QEZ31" s="446"/>
      <c r="QFA31" s="446"/>
      <c r="QFB31" s="446"/>
      <c r="QFC31" s="446"/>
      <c r="QFD31" s="446"/>
      <c r="QFE31" s="446"/>
      <c r="QFF31" s="446"/>
      <c r="QFG31" s="446"/>
      <c r="QFH31" s="446"/>
      <c r="QFI31" s="446"/>
      <c r="QFJ31" s="446"/>
      <c r="QFK31" s="446"/>
      <c r="QFL31" s="446"/>
      <c r="QFM31" s="446"/>
      <c r="QFN31" s="446"/>
      <c r="QFO31" s="446"/>
      <c r="QFP31" s="446"/>
      <c r="QFQ31" s="446"/>
      <c r="QFR31" s="446"/>
      <c r="QFS31" s="446"/>
      <c r="QFT31" s="446"/>
      <c r="QFU31" s="446"/>
      <c r="QFV31" s="446"/>
      <c r="QFW31" s="446"/>
      <c r="QFX31" s="446"/>
      <c r="QFY31" s="446"/>
      <c r="QFZ31" s="446"/>
      <c r="QGA31" s="446"/>
      <c r="QGB31" s="446"/>
      <c r="QGC31" s="446"/>
      <c r="QGD31" s="446"/>
      <c r="QGE31" s="446"/>
      <c r="QGF31" s="446"/>
      <c r="QGG31" s="446"/>
      <c r="QGH31" s="446"/>
      <c r="QGI31" s="446"/>
      <c r="QGJ31" s="446"/>
      <c r="QGK31" s="446"/>
      <c r="QGL31" s="446"/>
      <c r="QGM31" s="446"/>
      <c r="QGN31" s="446"/>
      <c r="QGO31" s="446"/>
      <c r="QGP31" s="446"/>
      <c r="QGQ31" s="446"/>
      <c r="QGR31" s="446"/>
      <c r="QGS31" s="446"/>
      <c r="QGT31" s="446"/>
      <c r="QGU31" s="446"/>
      <c r="QGV31" s="446"/>
      <c r="QGW31" s="446"/>
      <c r="QGX31" s="446"/>
      <c r="QGY31" s="446"/>
      <c r="QGZ31" s="446"/>
      <c r="QHA31" s="446"/>
      <c r="QHB31" s="446"/>
      <c r="QHC31" s="446"/>
      <c r="QHD31" s="446"/>
      <c r="QHE31" s="446"/>
      <c r="QHF31" s="446"/>
      <c r="QHG31" s="446"/>
      <c r="QHH31" s="446"/>
      <c r="QHI31" s="446"/>
      <c r="QHJ31" s="446"/>
      <c r="QHK31" s="446"/>
      <c r="QHL31" s="446"/>
      <c r="QHM31" s="446"/>
      <c r="QHN31" s="446"/>
      <c r="QHO31" s="446"/>
      <c r="QHP31" s="446"/>
      <c r="QHQ31" s="446"/>
      <c r="QHR31" s="446"/>
      <c r="QHS31" s="446"/>
      <c r="QHT31" s="446"/>
      <c r="QHU31" s="446"/>
      <c r="QHV31" s="446"/>
      <c r="QHW31" s="446"/>
      <c r="QHX31" s="446"/>
      <c r="QHY31" s="446"/>
      <c r="QHZ31" s="446"/>
      <c r="QIA31" s="446"/>
      <c r="QIB31" s="446"/>
      <c r="QIC31" s="446"/>
      <c r="QID31" s="446"/>
      <c r="QIE31" s="446"/>
      <c r="QIF31" s="446"/>
      <c r="QIG31" s="446"/>
      <c r="QIH31" s="446"/>
      <c r="QII31" s="446"/>
      <c r="QIJ31" s="446"/>
      <c r="QIK31" s="446"/>
      <c r="QIL31" s="446"/>
      <c r="QIM31" s="446"/>
      <c r="QIN31" s="446"/>
      <c r="QIO31" s="446"/>
      <c r="QIP31" s="446"/>
      <c r="QIQ31" s="446"/>
      <c r="QIR31" s="446"/>
      <c r="QIS31" s="446"/>
      <c r="QIT31" s="446"/>
      <c r="QIU31" s="446"/>
      <c r="QIV31" s="446"/>
      <c r="QIW31" s="446"/>
      <c r="QIX31" s="446"/>
      <c r="QIY31" s="446"/>
      <c r="QIZ31" s="446"/>
      <c r="QJA31" s="446"/>
      <c r="QJB31" s="446"/>
      <c r="QJC31" s="446"/>
      <c r="QJD31" s="446"/>
      <c r="QJE31" s="446"/>
      <c r="QJF31" s="446"/>
      <c r="QJG31" s="446"/>
      <c r="QJH31" s="446"/>
      <c r="QJI31" s="446"/>
      <c r="QJJ31" s="446"/>
      <c r="QJK31" s="446"/>
      <c r="QJL31" s="446"/>
      <c r="QJM31" s="446"/>
      <c r="QJN31" s="446"/>
      <c r="QJO31" s="446"/>
      <c r="QJP31" s="446"/>
      <c r="QJQ31" s="446"/>
      <c r="QJR31" s="446"/>
      <c r="QJS31" s="446"/>
      <c r="QJT31" s="446"/>
      <c r="QJU31" s="446"/>
      <c r="QJV31" s="446"/>
      <c r="QJW31" s="446"/>
      <c r="QJX31" s="446"/>
      <c r="QJY31" s="446"/>
      <c r="QJZ31" s="446"/>
      <c r="QKA31" s="446"/>
      <c r="QKB31" s="446"/>
      <c r="QKC31" s="446"/>
      <c r="QKD31" s="446"/>
      <c r="QKE31" s="446"/>
      <c r="QKF31" s="446"/>
      <c r="QKG31" s="446"/>
      <c r="QKH31" s="446"/>
      <c r="QKI31" s="446"/>
      <c r="QKJ31" s="446"/>
      <c r="QKK31" s="446"/>
      <c r="QKL31" s="446"/>
      <c r="QKM31" s="446"/>
      <c r="QKN31" s="446"/>
      <c r="QKO31" s="446"/>
      <c r="QKP31" s="446"/>
      <c r="QKQ31" s="446"/>
      <c r="QKR31" s="446"/>
      <c r="QKS31" s="446"/>
      <c r="QKT31" s="446"/>
      <c r="QKU31" s="446"/>
      <c r="QKV31" s="446"/>
      <c r="QKW31" s="446"/>
      <c r="QKX31" s="446"/>
      <c r="QKY31" s="446"/>
      <c r="QKZ31" s="446"/>
      <c r="QLA31" s="446"/>
      <c r="QLB31" s="446"/>
      <c r="QLC31" s="446"/>
      <c r="QLD31" s="446"/>
      <c r="QLE31" s="446"/>
      <c r="QLF31" s="446"/>
      <c r="QLG31" s="446"/>
      <c r="QLH31" s="446"/>
      <c r="QLI31" s="446"/>
      <c r="QLJ31" s="446"/>
      <c r="QLK31" s="446"/>
      <c r="QLL31" s="446"/>
      <c r="QLM31" s="446"/>
      <c r="QLN31" s="446"/>
      <c r="QLO31" s="446"/>
      <c r="QLP31" s="446"/>
      <c r="QLQ31" s="446"/>
      <c r="QLR31" s="446"/>
      <c r="QLS31" s="446"/>
      <c r="QLT31" s="446"/>
      <c r="QLU31" s="446"/>
      <c r="QLV31" s="446"/>
      <c r="QLW31" s="446"/>
      <c r="QLX31" s="446"/>
      <c r="QLY31" s="446"/>
      <c r="QLZ31" s="446"/>
      <c r="QMA31" s="446"/>
      <c r="QMB31" s="446"/>
      <c r="QMC31" s="446"/>
      <c r="QMD31" s="446"/>
      <c r="QME31" s="446"/>
      <c r="QMF31" s="446"/>
      <c r="QMG31" s="446"/>
      <c r="QMH31" s="446"/>
      <c r="QMI31" s="446"/>
      <c r="QMJ31" s="446"/>
      <c r="QMK31" s="446"/>
      <c r="QML31" s="446"/>
      <c r="QMM31" s="446"/>
      <c r="QMN31" s="446"/>
      <c r="QMO31" s="446"/>
      <c r="QMP31" s="446"/>
      <c r="QMQ31" s="446"/>
      <c r="QMR31" s="446"/>
      <c r="QMS31" s="446"/>
      <c r="QMT31" s="446"/>
      <c r="QMU31" s="446"/>
      <c r="QMV31" s="446"/>
      <c r="QMW31" s="446"/>
      <c r="QMX31" s="446"/>
      <c r="QMY31" s="446"/>
      <c r="QMZ31" s="446"/>
      <c r="QNA31" s="446"/>
      <c r="QNB31" s="446"/>
      <c r="QNC31" s="446"/>
      <c r="QND31" s="446"/>
      <c r="QNE31" s="446"/>
      <c r="QNF31" s="446"/>
      <c r="QNG31" s="446"/>
      <c r="QNH31" s="446"/>
      <c r="QNI31" s="446"/>
      <c r="QNJ31" s="446"/>
      <c r="QNK31" s="446"/>
      <c r="QNL31" s="446"/>
      <c r="QNM31" s="446"/>
      <c r="QNN31" s="446"/>
      <c r="QNO31" s="446"/>
      <c r="QNP31" s="446"/>
      <c r="QNQ31" s="446"/>
      <c r="QNR31" s="446"/>
      <c r="QNS31" s="446"/>
      <c r="QNT31" s="446"/>
      <c r="QNU31" s="446"/>
      <c r="QNV31" s="446"/>
      <c r="QNW31" s="446"/>
      <c r="QNX31" s="446"/>
      <c r="QNY31" s="446"/>
      <c r="QNZ31" s="446"/>
      <c r="QOA31" s="446"/>
      <c r="QOB31" s="446"/>
      <c r="QOC31" s="446"/>
      <c r="QOD31" s="446"/>
      <c r="QOE31" s="446"/>
      <c r="QOF31" s="446"/>
      <c r="QOG31" s="446"/>
      <c r="QOH31" s="446"/>
      <c r="QOI31" s="446"/>
      <c r="QOJ31" s="446"/>
      <c r="QOK31" s="446"/>
      <c r="QOL31" s="446"/>
      <c r="QOM31" s="446"/>
      <c r="QON31" s="446"/>
      <c r="QOO31" s="446"/>
      <c r="QOP31" s="446"/>
      <c r="QOQ31" s="446"/>
      <c r="QOR31" s="446"/>
      <c r="QOS31" s="446"/>
      <c r="QOT31" s="446"/>
      <c r="QOU31" s="446"/>
      <c r="QOV31" s="446"/>
      <c r="QOW31" s="446"/>
      <c r="QOX31" s="446"/>
      <c r="QOY31" s="446"/>
      <c r="QOZ31" s="446"/>
      <c r="QPA31" s="446"/>
      <c r="QPB31" s="446"/>
      <c r="QPC31" s="446"/>
      <c r="QPD31" s="446"/>
      <c r="QPE31" s="446"/>
      <c r="QPF31" s="446"/>
      <c r="QPG31" s="446"/>
      <c r="QPH31" s="446"/>
      <c r="QPI31" s="446"/>
      <c r="QPJ31" s="446"/>
      <c r="QPK31" s="446"/>
      <c r="QPL31" s="446"/>
      <c r="QPM31" s="446"/>
      <c r="QPN31" s="446"/>
      <c r="QPO31" s="446"/>
      <c r="QPP31" s="446"/>
      <c r="QPQ31" s="446"/>
      <c r="QPR31" s="446"/>
      <c r="QPS31" s="446"/>
      <c r="QPT31" s="446"/>
      <c r="QPU31" s="446"/>
      <c r="QPV31" s="446"/>
      <c r="QPW31" s="446"/>
      <c r="QPX31" s="446"/>
      <c r="QPY31" s="446"/>
      <c r="QPZ31" s="446"/>
      <c r="QQA31" s="446"/>
      <c r="QQB31" s="446"/>
      <c r="QQC31" s="446"/>
      <c r="QQD31" s="446"/>
      <c r="QQE31" s="446"/>
      <c r="QQF31" s="446"/>
      <c r="QQG31" s="446"/>
      <c r="QQH31" s="446"/>
      <c r="QQI31" s="446"/>
      <c r="QQJ31" s="446"/>
      <c r="QQK31" s="446"/>
      <c r="QQL31" s="446"/>
      <c r="QQM31" s="446"/>
      <c r="QQN31" s="446"/>
      <c r="QQO31" s="446"/>
      <c r="QQP31" s="446"/>
      <c r="QQQ31" s="446"/>
      <c r="QQR31" s="446"/>
      <c r="QQS31" s="446"/>
      <c r="QQT31" s="446"/>
      <c r="QQU31" s="446"/>
      <c r="QQV31" s="446"/>
      <c r="QQW31" s="446"/>
      <c r="QQX31" s="446"/>
      <c r="QQY31" s="446"/>
      <c r="QQZ31" s="446"/>
      <c r="QRA31" s="446"/>
      <c r="QRB31" s="446"/>
      <c r="QRC31" s="446"/>
      <c r="QRD31" s="446"/>
      <c r="QRE31" s="446"/>
      <c r="QRF31" s="446"/>
      <c r="QRG31" s="446"/>
      <c r="QRH31" s="446"/>
      <c r="QRI31" s="446"/>
      <c r="QRJ31" s="446"/>
      <c r="QRK31" s="446"/>
      <c r="QRL31" s="446"/>
      <c r="QRM31" s="446"/>
      <c r="QRN31" s="446"/>
      <c r="QRO31" s="446"/>
      <c r="QRP31" s="446"/>
      <c r="QRQ31" s="446"/>
      <c r="QRR31" s="446"/>
      <c r="QRS31" s="446"/>
      <c r="QRT31" s="446"/>
      <c r="QRU31" s="446"/>
      <c r="QRV31" s="446"/>
      <c r="QRW31" s="446"/>
      <c r="QRX31" s="446"/>
      <c r="QRY31" s="446"/>
      <c r="QRZ31" s="446"/>
      <c r="QSA31" s="446"/>
      <c r="QSB31" s="446"/>
      <c r="QSC31" s="446"/>
      <c r="QSD31" s="446"/>
      <c r="QSE31" s="446"/>
      <c r="QSF31" s="446"/>
      <c r="QSG31" s="446"/>
      <c r="QSH31" s="446"/>
      <c r="QSI31" s="446"/>
      <c r="QSJ31" s="446"/>
      <c r="QSK31" s="446"/>
      <c r="QSL31" s="446"/>
      <c r="QSM31" s="446"/>
      <c r="QSN31" s="446"/>
      <c r="QSO31" s="446"/>
      <c r="QSP31" s="446"/>
      <c r="QSQ31" s="446"/>
      <c r="QSR31" s="446"/>
      <c r="QSS31" s="446"/>
      <c r="QST31" s="446"/>
      <c r="QSU31" s="446"/>
      <c r="QSV31" s="446"/>
      <c r="QSW31" s="446"/>
      <c r="QSX31" s="446"/>
      <c r="QSY31" s="446"/>
      <c r="QSZ31" s="446"/>
      <c r="QTA31" s="446"/>
      <c r="QTB31" s="446"/>
      <c r="QTC31" s="446"/>
      <c r="QTD31" s="446"/>
      <c r="QTE31" s="446"/>
      <c r="QTF31" s="446"/>
      <c r="QTG31" s="446"/>
      <c r="QTH31" s="446"/>
      <c r="QTI31" s="446"/>
      <c r="QTJ31" s="446"/>
      <c r="QTK31" s="446"/>
      <c r="QTL31" s="446"/>
      <c r="QTM31" s="446"/>
      <c r="QTN31" s="446"/>
      <c r="QTO31" s="446"/>
      <c r="QTP31" s="446"/>
      <c r="QTQ31" s="446"/>
      <c r="QTR31" s="446"/>
      <c r="QTS31" s="446"/>
      <c r="QTT31" s="446"/>
      <c r="QTU31" s="446"/>
      <c r="QTV31" s="446"/>
      <c r="QTW31" s="446"/>
      <c r="QTX31" s="446"/>
      <c r="QTY31" s="446"/>
      <c r="QTZ31" s="446"/>
      <c r="QUA31" s="446"/>
      <c r="QUB31" s="446"/>
      <c r="QUC31" s="446"/>
      <c r="QUD31" s="446"/>
      <c r="QUE31" s="446"/>
      <c r="QUF31" s="446"/>
      <c r="QUG31" s="446"/>
      <c r="QUH31" s="446"/>
      <c r="QUI31" s="446"/>
      <c r="QUJ31" s="446"/>
      <c r="QUK31" s="446"/>
      <c r="QUL31" s="446"/>
      <c r="QUM31" s="446"/>
      <c r="QUN31" s="446"/>
      <c r="QUO31" s="446"/>
      <c r="QUP31" s="446"/>
      <c r="QUQ31" s="446"/>
      <c r="QUR31" s="446"/>
      <c r="QUS31" s="446"/>
      <c r="QUT31" s="446"/>
      <c r="QUU31" s="446"/>
      <c r="QUV31" s="446"/>
      <c r="QUW31" s="446"/>
      <c r="QUX31" s="446"/>
      <c r="QUY31" s="446"/>
      <c r="QUZ31" s="446"/>
      <c r="QVA31" s="446"/>
      <c r="QVB31" s="446"/>
      <c r="QVC31" s="446"/>
      <c r="QVD31" s="446"/>
      <c r="QVE31" s="446"/>
      <c r="QVF31" s="446"/>
      <c r="QVG31" s="446"/>
      <c r="QVH31" s="446"/>
      <c r="QVI31" s="446"/>
      <c r="QVJ31" s="446"/>
      <c r="QVK31" s="446"/>
      <c r="QVL31" s="446"/>
      <c r="QVM31" s="446"/>
      <c r="QVN31" s="446"/>
      <c r="QVO31" s="446"/>
      <c r="QVP31" s="446"/>
      <c r="QVQ31" s="446"/>
      <c r="QVR31" s="446"/>
      <c r="QVS31" s="446"/>
      <c r="QVT31" s="446"/>
      <c r="QVU31" s="446"/>
      <c r="QVV31" s="446"/>
      <c r="QVW31" s="446"/>
      <c r="QVX31" s="446"/>
      <c r="QVY31" s="446"/>
      <c r="QVZ31" s="446"/>
      <c r="QWA31" s="446"/>
      <c r="QWB31" s="446"/>
      <c r="QWC31" s="446"/>
      <c r="QWD31" s="446"/>
      <c r="QWE31" s="446"/>
      <c r="QWF31" s="446"/>
      <c r="QWG31" s="446"/>
      <c r="QWH31" s="446"/>
      <c r="QWI31" s="446"/>
      <c r="QWJ31" s="446"/>
      <c r="QWK31" s="446"/>
      <c r="QWL31" s="446"/>
      <c r="QWM31" s="446"/>
      <c r="QWN31" s="446"/>
      <c r="QWO31" s="446"/>
      <c r="QWP31" s="446"/>
      <c r="QWQ31" s="446"/>
      <c r="QWR31" s="446"/>
      <c r="QWS31" s="446"/>
      <c r="QWT31" s="446"/>
      <c r="QWU31" s="446"/>
      <c r="QWV31" s="446"/>
      <c r="QWW31" s="446"/>
      <c r="QWX31" s="446"/>
      <c r="QWY31" s="446"/>
      <c r="QWZ31" s="446"/>
      <c r="QXA31" s="446"/>
      <c r="QXB31" s="446"/>
      <c r="QXC31" s="446"/>
      <c r="QXD31" s="446"/>
      <c r="QXE31" s="446"/>
      <c r="QXF31" s="446"/>
      <c r="QXG31" s="446"/>
      <c r="QXH31" s="446"/>
      <c r="QXI31" s="446"/>
      <c r="QXJ31" s="446"/>
      <c r="QXK31" s="446"/>
      <c r="QXL31" s="446"/>
      <c r="QXM31" s="446"/>
      <c r="QXN31" s="446"/>
      <c r="QXO31" s="446"/>
      <c r="QXP31" s="446"/>
      <c r="QXQ31" s="446"/>
      <c r="QXR31" s="446"/>
      <c r="QXS31" s="446"/>
      <c r="QXT31" s="446"/>
      <c r="QXU31" s="446"/>
      <c r="QXV31" s="446"/>
      <c r="QXW31" s="446"/>
      <c r="QXX31" s="446"/>
      <c r="QXY31" s="446"/>
      <c r="QXZ31" s="446"/>
      <c r="QYA31" s="446"/>
      <c r="QYB31" s="446"/>
      <c r="QYC31" s="446"/>
      <c r="QYD31" s="446"/>
      <c r="QYE31" s="446"/>
      <c r="QYF31" s="446"/>
      <c r="QYG31" s="446"/>
      <c r="QYH31" s="446"/>
      <c r="QYI31" s="446"/>
      <c r="QYJ31" s="446"/>
      <c r="QYK31" s="446"/>
      <c r="QYL31" s="446"/>
      <c r="QYM31" s="446"/>
      <c r="QYN31" s="446"/>
      <c r="QYO31" s="446"/>
      <c r="QYP31" s="446"/>
      <c r="QYQ31" s="446"/>
      <c r="QYR31" s="446"/>
      <c r="QYS31" s="446"/>
      <c r="QYT31" s="446"/>
      <c r="QYU31" s="446"/>
      <c r="QYV31" s="446"/>
      <c r="QYW31" s="446"/>
      <c r="QYX31" s="446"/>
      <c r="QYY31" s="446"/>
      <c r="QYZ31" s="446"/>
      <c r="QZA31" s="446"/>
      <c r="QZB31" s="446"/>
      <c r="QZC31" s="446"/>
      <c r="QZD31" s="446"/>
      <c r="QZE31" s="446"/>
      <c r="QZF31" s="446"/>
      <c r="QZG31" s="446"/>
      <c r="QZH31" s="446"/>
      <c r="QZI31" s="446"/>
      <c r="QZJ31" s="446"/>
      <c r="QZK31" s="446"/>
      <c r="QZL31" s="446"/>
      <c r="QZM31" s="446"/>
      <c r="QZN31" s="446"/>
      <c r="QZO31" s="446"/>
      <c r="QZP31" s="446"/>
      <c r="QZQ31" s="446"/>
      <c r="QZR31" s="446"/>
      <c r="QZS31" s="446"/>
      <c r="QZT31" s="446"/>
      <c r="QZU31" s="446"/>
      <c r="QZV31" s="446"/>
      <c r="QZW31" s="446"/>
      <c r="QZX31" s="446"/>
      <c r="QZY31" s="446"/>
      <c r="QZZ31" s="446"/>
      <c r="RAA31" s="446"/>
      <c r="RAB31" s="446"/>
      <c r="RAC31" s="446"/>
      <c r="RAD31" s="446"/>
      <c r="RAE31" s="446"/>
      <c r="RAF31" s="446"/>
      <c r="RAG31" s="446"/>
      <c r="RAH31" s="446"/>
      <c r="RAI31" s="446"/>
      <c r="RAJ31" s="446"/>
      <c r="RAK31" s="446"/>
      <c r="RAL31" s="446"/>
      <c r="RAM31" s="446"/>
      <c r="RAN31" s="446"/>
      <c r="RAO31" s="446"/>
      <c r="RAP31" s="446"/>
      <c r="RAQ31" s="446"/>
      <c r="RAR31" s="446"/>
      <c r="RAS31" s="446"/>
      <c r="RAT31" s="446"/>
      <c r="RAU31" s="446"/>
      <c r="RAV31" s="446"/>
      <c r="RAW31" s="446"/>
      <c r="RAX31" s="446"/>
      <c r="RAY31" s="446"/>
      <c r="RAZ31" s="446"/>
      <c r="RBA31" s="446"/>
      <c r="RBB31" s="446"/>
      <c r="RBC31" s="446"/>
      <c r="RBD31" s="446"/>
      <c r="RBE31" s="446"/>
      <c r="RBF31" s="446"/>
      <c r="RBG31" s="446"/>
      <c r="RBH31" s="446"/>
      <c r="RBI31" s="446"/>
      <c r="RBJ31" s="446"/>
      <c r="RBK31" s="446"/>
      <c r="RBL31" s="446"/>
      <c r="RBM31" s="446"/>
      <c r="RBN31" s="446"/>
      <c r="RBO31" s="446"/>
      <c r="RBP31" s="446"/>
      <c r="RBQ31" s="446"/>
      <c r="RBR31" s="446"/>
      <c r="RBS31" s="446"/>
      <c r="RBT31" s="446"/>
      <c r="RBU31" s="446"/>
      <c r="RBV31" s="446"/>
      <c r="RBW31" s="446"/>
      <c r="RBX31" s="446"/>
      <c r="RBY31" s="446"/>
      <c r="RBZ31" s="446"/>
      <c r="RCA31" s="446"/>
      <c r="RCB31" s="446"/>
      <c r="RCC31" s="446"/>
      <c r="RCD31" s="446"/>
      <c r="RCE31" s="446"/>
      <c r="RCF31" s="446"/>
      <c r="RCG31" s="446"/>
      <c r="RCH31" s="446"/>
      <c r="RCI31" s="446"/>
      <c r="RCJ31" s="446"/>
      <c r="RCK31" s="446"/>
      <c r="RCL31" s="446"/>
      <c r="RCM31" s="446"/>
      <c r="RCN31" s="446"/>
      <c r="RCO31" s="446"/>
      <c r="RCP31" s="446"/>
      <c r="RCQ31" s="446"/>
      <c r="RCR31" s="446"/>
      <c r="RCS31" s="446"/>
      <c r="RCT31" s="446"/>
      <c r="RCU31" s="446"/>
      <c r="RCV31" s="446"/>
      <c r="RCW31" s="446"/>
      <c r="RCX31" s="446"/>
      <c r="RCY31" s="446"/>
      <c r="RCZ31" s="446"/>
      <c r="RDA31" s="446"/>
      <c r="RDB31" s="446"/>
      <c r="RDC31" s="446"/>
      <c r="RDD31" s="446"/>
      <c r="RDE31" s="446"/>
      <c r="RDF31" s="446"/>
      <c r="RDG31" s="446"/>
      <c r="RDH31" s="446"/>
      <c r="RDI31" s="446"/>
      <c r="RDJ31" s="446"/>
      <c r="RDK31" s="446"/>
      <c r="RDL31" s="446"/>
      <c r="RDM31" s="446"/>
      <c r="RDN31" s="446"/>
      <c r="RDO31" s="446"/>
      <c r="RDP31" s="446"/>
      <c r="RDQ31" s="446"/>
      <c r="RDR31" s="446"/>
      <c r="RDS31" s="446"/>
      <c r="RDT31" s="446"/>
      <c r="RDU31" s="446"/>
      <c r="RDV31" s="446"/>
      <c r="RDW31" s="446"/>
      <c r="RDX31" s="446"/>
      <c r="RDY31" s="446"/>
      <c r="RDZ31" s="446"/>
      <c r="REA31" s="446"/>
      <c r="REB31" s="446"/>
      <c r="REC31" s="446"/>
      <c r="RED31" s="446"/>
      <c r="REE31" s="446"/>
      <c r="REF31" s="446"/>
      <c r="REG31" s="446"/>
      <c r="REH31" s="446"/>
      <c r="REI31" s="446"/>
      <c r="REJ31" s="446"/>
      <c r="REK31" s="446"/>
      <c r="REL31" s="446"/>
      <c r="REM31" s="446"/>
      <c r="REN31" s="446"/>
      <c r="REO31" s="446"/>
      <c r="REP31" s="446"/>
      <c r="REQ31" s="446"/>
      <c r="RER31" s="446"/>
      <c r="RES31" s="446"/>
      <c r="RET31" s="446"/>
      <c r="REU31" s="446"/>
      <c r="REV31" s="446"/>
      <c r="REW31" s="446"/>
      <c r="REX31" s="446"/>
      <c r="REY31" s="446"/>
      <c r="REZ31" s="446"/>
      <c r="RFA31" s="446"/>
      <c r="RFB31" s="446"/>
      <c r="RFC31" s="446"/>
      <c r="RFD31" s="446"/>
      <c r="RFE31" s="446"/>
      <c r="RFF31" s="446"/>
      <c r="RFG31" s="446"/>
      <c r="RFH31" s="446"/>
      <c r="RFI31" s="446"/>
      <c r="RFJ31" s="446"/>
      <c r="RFK31" s="446"/>
      <c r="RFL31" s="446"/>
      <c r="RFM31" s="446"/>
      <c r="RFN31" s="446"/>
      <c r="RFO31" s="446"/>
      <c r="RFP31" s="446"/>
      <c r="RFQ31" s="446"/>
      <c r="RFR31" s="446"/>
      <c r="RFS31" s="446"/>
      <c r="RFT31" s="446"/>
      <c r="RFU31" s="446"/>
      <c r="RFV31" s="446"/>
      <c r="RFW31" s="446"/>
      <c r="RFX31" s="446"/>
      <c r="RFY31" s="446"/>
      <c r="RFZ31" s="446"/>
      <c r="RGA31" s="446"/>
      <c r="RGB31" s="446"/>
      <c r="RGC31" s="446"/>
      <c r="RGD31" s="446"/>
      <c r="RGE31" s="446"/>
      <c r="RGF31" s="446"/>
      <c r="RGG31" s="446"/>
      <c r="RGH31" s="446"/>
      <c r="RGI31" s="446"/>
      <c r="RGJ31" s="446"/>
      <c r="RGK31" s="446"/>
      <c r="RGL31" s="446"/>
      <c r="RGM31" s="446"/>
      <c r="RGN31" s="446"/>
      <c r="RGO31" s="446"/>
      <c r="RGP31" s="446"/>
      <c r="RGQ31" s="446"/>
      <c r="RGR31" s="446"/>
      <c r="RGS31" s="446"/>
      <c r="RGT31" s="446"/>
      <c r="RGU31" s="446"/>
      <c r="RGV31" s="446"/>
      <c r="RGW31" s="446"/>
      <c r="RGX31" s="446"/>
      <c r="RGY31" s="446"/>
      <c r="RGZ31" s="446"/>
      <c r="RHA31" s="446"/>
      <c r="RHB31" s="446"/>
      <c r="RHC31" s="446"/>
      <c r="RHD31" s="446"/>
      <c r="RHE31" s="446"/>
      <c r="RHF31" s="446"/>
      <c r="RHG31" s="446"/>
      <c r="RHH31" s="446"/>
      <c r="RHI31" s="446"/>
      <c r="RHJ31" s="446"/>
      <c r="RHK31" s="446"/>
      <c r="RHL31" s="446"/>
      <c r="RHM31" s="446"/>
      <c r="RHN31" s="446"/>
      <c r="RHO31" s="446"/>
      <c r="RHP31" s="446"/>
      <c r="RHQ31" s="446"/>
      <c r="RHR31" s="446"/>
      <c r="RHS31" s="446"/>
      <c r="RHT31" s="446"/>
      <c r="RHU31" s="446"/>
      <c r="RHV31" s="446"/>
      <c r="RHW31" s="446"/>
      <c r="RHX31" s="446"/>
      <c r="RHY31" s="446"/>
      <c r="RHZ31" s="446"/>
      <c r="RIA31" s="446"/>
      <c r="RIB31" s="446"/>
      <c r="RIC31" s="446"/>
      <c r="RID31" s="446"/>
      <c r="RIE31" s="446"/>
      <c r="RIF31" s="446"/>
      <c r="RIG31" s="446"/>
      <c r="RIH31" s="446"/>
      <c r="RII31" s="446"/>
      <c r="RIJ31" s="446"/>
      <c r="RIK31" s="446"/>
      <c r="RIL31" s="446"/>
      <c r="RIM31" s="446"/>
      <c r="RIN31" s="446"/>
      <c r="RIO31" s="446"/>
      <c r="RIP31" s="446"/>
      <c r="RIQ31" s="446"/>
      <c r="RIR31" s="446"/>
      <c r="RIS31" s="446"/>
      <c r="RIT31" s="446"/>
      <c r="RIU31" s="446"/>
      <c r="RIV31" s="446"/>
      <c r="RIW31" s="446"/>
      <c r="RIX31" s="446"/>
      <c r="RIY31" s="446"/>
      <c r="RIZ31" s="446"/>
      <c r="RJA31" s="446"/>
      <c r="RJB31" s="446"/>
      <c r="RJC31" s="446"/>
      <c r="RJD31" s="446"/>
      <c r="RJE31" s="446"/>
      <c r="RJF31" s="446"/>
      <c r="RJG31" s="446"/>
      <c r="RJH31" s="446"/>
      <c r="RJI31" s="446"/>
      <c r="RJJ31" s="446"/>
      <c r="RJK31" s="446"/>
      <c r="RJL31" s="446"/>
      <c r="RJM31" s="446"/>
      <c r="RJN31" s="446"/>
      <c r="RJO31" s="446"/>
      <c r="RJP31" s="446"/>
      <c r="RJQ31" s="446"/>
      <c r="RJR31" s="446"/>
      <c r="RJS31" s="446"/>
      <c r="RJT31" s="446"/>
      <c r="RJU31" s="446"/>
      <c r="RJV31" s="446"/>
      <c r="RJW31" s="446"/>
      <c r="RJX31" s="446"/>
      <c r="RJY31" s="446"/>
      <c r="RJZ31" s="446"/>
      <c r="RKA31" s="446"/>
      <c r="RKB31" s="446"/>
      <c r="RKC31" s="446"/>
      <c r="RKD31" s="446"/>
      <c r="RKE31" s="446"/>
      <c r="RKF31" s="446"/>
      <c r="RKG31" s="446"/>
      <c r="RKH31" s="446"/>
      <c r="RKI31" s="446"/>
      <c r="RKJ31" s="446"/>
      <c r="RKK31" s="446"/>
      <c r="RKL31" s="446"/>
      <c r="RKM31" s="446"/>
      <c r="RKN31" s="446"/>
      <c r="RKO31" s="446"/>
      <c r="RKP31" s="446"/>
      <c r="RKQ31" s="446"/>
      <c r="RKR31" s="446"/>
      <c r="RKS31" s="446"/>
      <c r="RKT31" s="446"/>
      <c r="RKU31" s="446"/>
      <c r="RKV31" s="446"/>
      <c r="RKW31" s="446"/>
      <c r="RKX31" s="446"/>
      <c r="RKY31" s="446"/>
      <c r="RKZ31" s="446"/>
      <c r="RLA31" s="446"/>
      <c r="RLB31" s="446"/>
      <c r="RLC31" s="446"/>
      <c r="RLD31" s="446"/>
      <c r="RLE31" s="446"/>
      <c r="RLF31" s="446"/>
      <c r="RLG31" s="446"/>
      <c r="RLH31" s="446"/>
      <c r="RLI31" s="446"/>
      <c r="RLJ31" s="446"/>
      <c r="RLK31" s="446"/>
      <c r="RLL31" s="446"/>
      <c r="RLM31" s="446"/>
      <c r="RLN31" s="446"/>
      <c r="RLO31" s="446"/>
      <c r="RLP31" s="446"/>
      <c r="RLQ31" s="446"/>
      <c r="RLR31" s="446"/>
      <c r="RLS31" s="446"/>
      <c r="RLT31" s="446"/>
      <c r="RLU31" s="446"/>
      <c r="RLV31" s="446"/>
      <c r="RLW31" s="446"/>
      <c r="RLX31" s="446"/>
      <c r="RLY31" s="446"/>
      <c r="RLZ31" s="446"/>
      <c r="RMA31" s="446"/>
      <c r="RMB31" s="446"/>
      <c r="RMC31" s="446"/>
      <c r="RMD31" s="446"/>
      <c r="RME31" s="446"/>
      <c r="RMF31" s="446"/>
      <c r="RMG31" s="446"/>
      <c r="RMH31" s="446"/>
      <c r="RMI31" s="446"/>
      <c r="RMJ31" s="446"/>
      <c r="RMK31" s="446"/>
      <c r="RML31" s="446"/>
      <c r="RMM31" s="446"/>
      <c r="RMN31" s="446"/>
      <c r="RMO31" s="446"/>
      <c r="RMP31" s="446"/>
      <c r="RMQ31" s="446"/>
      <c r="RMR31" s="446"/>
      <c r="RMS31" s="446"/>
      <c r="RMT31" s="446"/>
      <c r="RMU31" s="446"/>
      <c r="RMV31" s="446"/>
      <c r="RMW31" s="446"/>
      <c r="RMX31" s="446"/>
      <c r="RMY31" s="446"/>
      <c r="RMZ31" s="446"/>
      <c r="RNA31" s="446"/>
      <c r="RNB31" s="446"/>
      <c r="RNC31" s="446"/>
      <c r="RND31" s="446"/>
      <c r="RNE31" s="446"/>
      <c r="RNF31" s="446"/>
      <c r="RNG31" s="446"/>
      <c r="RNH31" s="446"/>
      <c r="RNI31" s="446"/>
      <c r="RNJ31" s="446"/>
      <c r="RNK31" s="446"/>
      <c r="RNL31" s="446"/>
      <c r="RNM31" s="446"/>
      <c r="RNN31" s="446"/>
      <c r="RNO31" s="446"/>
      <c r="RNP31" s="446"/>
      <c r="RNQ31" s="446"/>
      <c r="RNR31" s="446"/>
      <c r="RNS31" s="446"/>
      <c r="RNT31" s="446"/>
      <c r="RNU31" s="446"/>
      <c r="RNV31" s="446"/>
      <c r="RNW31" s="446"/>
      <c r="RNX31" s="446"/>
      <c r="RNY31" s="446"/>
      <c r="RNZ31" s="446"/>
      <c r="ROA31" s="446"/>
      <c r="ROB31" s="446"/>
      <c r="ROC31" s="446"/>
      <c r="ROD31" s="446"/>
      <c r="ROE31" s="446"/>
      <c r="ROF31" s="446"/>
      <c r="ROG31" s="446"/>
      <c r="ROH31" s="446"/>
      <c r="ROI31" s="446"/>
      <c r="ROJ31" s="446"/>
      <c r="ROK31" s="446"/>
      <c r="ROL31" s="446"/>
      <c r="ROM31" s="446"/>
      <c r="RON31" s="446"/>
      <c r="ROO31" s="446"/>
      <c r="ROP31" s="446"/>
      <c r="ROQ31" s="446"/>
      <c r="ROR31" s="446"/>
      <c r="ROS31" s="446"/>
      <c r="ROT31" s="446"/>
      <c r="ROU31" s="446"/>
      <c r="ROV31" s="446"/>
      <c r="ROW31" s="446"/>
      <c r="ROX31" s="446"/>
      <c r="ROY31" s="446"/>
      <c r="ROZ31" s="446"/>
      <c r="RPA31" s="446"/>
      <c r="RPB31" s="446"/>
      <c r="RPC31" s="446"/>
      <c r="RPD31" s="446"/>
      <c r="RPE31" s="446"/>
      <c r="RPF31" s="446"/>
      <c r="RPG31" s="446"/>
      <c r="RPH31" s="446"/>
      <c r="RPI31" s="446"/>
      <c r="RPJ31" s="446"/>
      <c r="RPK31" s="446"/>
      <c r="RPL31" s="446"/>
      <c r="RPM31" s="446"/>
      <c r="RPN31" s="446"/>
      <c r="RPO31" s="446"/>
      <c r="RPP31" s="446"/>
      <c r="RPQ31" s="446"/>
      <c r="RPR31" s="446"/>
      <c r="RPS31" s="446"/>
      <c r="RPT31" s="446"/>
      <c r="RPU31" s="446"/>
      <c r="RPV31" s="446"/>
      <c r="RPW31" s="446"/>
      <c r="RPX31" s="446"/>
      <c r="RPY31" s="446"/>
      <c r="RPZ31" s="446"/>
      <c r="RQA31" s="446"/>
      <c r="RQB31" s="446"/>
      <c r="RQC31" s="446"/>
      <c r="RQD31" s="446"/>
      <c r="RQE31" s="446"/>
      <c r="RQF31" s="446"/>
      <c r="RQG31" s="446"/>
      <c r="RQH31" s="446"/>
      <c r="RQI31" s="446"/>
      <c r="RQJ31" s="446"/>
      <c r="RQK31" s="446"/>
      <c r="RQL31" s="446"/>
      <c r="RQM31" s="446"/>
      <c r="RQN31" s="446"/>
      <c r="RQO31" s="446"/>
      <c r="RQP31" s="446"/>
      <c r="RQQ31" s="446"/>
      <c r="RQR31" s="446"/>
      <c r="RQS31" s="446"/>
      <c r="RQT31" s="446"/>
      <c r="RQU31" s="446"/>
      <c r="RQV31" s="446"/>
      <c r="RQW31" s="446"/>
      <c r="RQX31" s="446"/>
      <c r="RQY31" s="446"/>
      <c r="RQZ31" s="446"/>
      <c r="RRA31" s="446"/>
      <c r="RRB31" s="446"/>
      <c r="RRC31" s="446"/>
      <c r="RRD31" s="446"/>
      <c r="RRE31" s="446"/>
      <c r="RRF31" s="446"/>
      <c r="RRG31" s="446"/>
      <c r="RRH31" s="446"/>
      <c r="RRI31" s="446"/>
      <c r="RRJ31" s="446"/>
      <c r="RRK31" s="446"/>
      <c r="RRL31" s="446"/>
      <c r="RRM31" s="446"/>
      <c r="RRN31" s="446"/>
      <c r="RRO31" s="446"/>
      <c r="RRP31" s="446"/>
      <c r="RRQ31" s="446"/>
      <c r="RRR31" s="446"/>
      <c r="RRS31" s="446"/>
      <c r="RRT31" s="446"/>
      <c r="RRU31" s="446"/>
      <c r="RRV31" s="446"/>
      <c r="RRW31" s="446"/>
      <c r="RRX31" s="446"/>
      <c r="RRY31" s="446"/>
      <c r="RRZ31" s="446"/>
      <c r="RSA31" s="446"/>
      <c r="RSB31" s="446"/>
      <c r="RSC31" s="446"/>
      <c r="RSD31" s="446"/>
      <c r="RSE31" s="446"/>
      <c r="RSF31" s="446"/>
      <c r="RSG31" s="446"/>
      <c r="RSH31" s="446"/>
      <c r="RSI31" s="446"/>
      <c r="RSJ31" s="446"/>
      <c r="RSK31" s="446"/>
      <c r="RSL31" s="446"/>
      <c r="RSM31" s="446"/>
      <c r="RSN31" s="446"/>
      <c r="RSO31" s="446"/>
      <c r="RSP31" s="446"/>
      <c r="RSQ31" s="446"/>
      <c r="RSR31" s="446"/>
      <c r="RSS31" s="446"/>
      <c r="RST31" s="446"/>
      <c r="RSU31" s="446"/>
      <c r="RSV31" s="446"/>
      <c r="RSW31" s="446"/>
      <c r="RSX31" s="446"/>
      <c r="RSY31" s="446"/>
      <c r="RSZ31" s="446"/>
      <c r="RTA31" s="446"/>
      <c r="RTB31" s="446"/>
      <c r="RTC31" s="446"/>
      <c r="RTD31" s="446"/>
      <c r="RTE31" s="446"/>
      <c r="RTF31" s="446"/>
      <c r="RTG31" s="446"/>
      <c r="RTH31" s="446"/>
      <c r="RTI31" s="446"/>
      <c r="RTJ31" s="446"/>
      <c r="RTK31" s="446"/>
      <c r="RTL31" s="446"/>
      <c r="RTM31" s="446"/>
      <c r="RTN31" s="446"/>
      <c r="RTO31" s="446"/>
      <c r="RTP31" s="446"/>
      <c r="RTQ31" s="446"/>
      <c r="RTR31" s="446"/>
      <c r="RTS31" s="446"/>
      <c r="RTT31" s="446"/>
      <c r="RTU31" s="446"/>
      <c r="RTV31" s="446"/>
      <c r="RTW31" s="446"/>
      <c r="RTX31" s="446"/>
      <c r="RTY31" s="446"/>
      <c r="RTZ31" s="446"/>
      <c r="RUA31" s="446"/>
      <c r="RUB31" s="446"/>
      <c r="RUC31" s="446"/>
      <c r="RUD31" s="446"/>
      <c r="RUE31" s="446"/>
      <c r="RUF31" s="446"/>
      <c r="RUG31" s="446"/>
      <c r="RUH31" s="446"/>
      <c r="RUI31" s="446"/>
      <c r="RUJ31" s="446"/>
      <c r="RUK31" s="446"/>
      <c r="RUL31" s="446"/>
      <c r="RUM31" s="446"/>
      <c r="RUN31" s="446"/>
      <c r="RUO31" s="446"/>
      <c r="RUP31" s="446"/>
      <c r="RUQ31" s="446"/>
      <c r="RUR31" s="446"/>
      <c r="RUS31" s="446"/>
      <c r="RUT31" s="446"/>
      <c r="RUU31" s="446"/>
      <c r="RUV31" s="446"/>
      <c r="RUW31" s="446"/>
      <c r="RUX31" s="446"/>
      <c r="RUY31" s="446"/>
      <c r="RUZ31" s="446"/>
      <c r="RVA31" s="446"/>
      <c r="RVB31" s="446"/>
      <c r="RVC31" s="446"/>
      <c r="RVD31" s="446"/>
      <c r="RVE31" s="446"/>
      <c r="RVF31" s="446"/>
      <c r="RVG31" s="446"/>
      <c r="RVH31" s="446"/>
      <c r="RVI31" s="446"/>
      <c r="RVJ31" s="446"/>
      <c r="RVK31" s="446"/>
      <c r="RVL31" s="446"/>
      <c r="RVM31" s="446"/>
      <c r="RVN31" s="446"/>
      <c r="RVO31" s="446"/>
      <c r="RVP31" s="446"/>
      <c r="RVQ31" s="446"/>
      <c r="RVR31" s="446"/>
      <c r="RVS31" s="446"/>
      <c r="RVT31" s="446"/>
      <c r="RVU31" s="446"/>
      <c r="RVV31" s="446"/>
      <c r="RVW31" s="446"/>
      <c r="RVX31" s="446"/>
      <c r="RVY31" s="446"/>
      <c r="RVZ31" s="446"/>
      <c r="RWA31" s="446"/>
      <c r="RWB31" s="446"/>
      <c r="RWC31" s="446"/>
      <c r="RWD31" s="446"/>
      <c r="RWE31" s="446"/>
      <c r="RWF31" s="446"/>
      <c r="RWG31" s="446"/>
      <c r="RWH31" s="446"/>
      <c r="RWI31" s="446"/>
      <c r="RWJ31" s="446"/>
      <c r="RWK31" s="446"/>
      <c r="RWL31" s="446"/>
      <c r="RWM31" s="446"/>
      <c r="RWN31" s="446"/>
      <c r="RWO31" s="446"/>
      <c r="RWP31" s="446"/>
      <c r="RWQ31" s="446"/>
      <c r="RWR31" s="446"/>
      <c r="RWS31" s="446"/>
      <c r="RWT31" s="446"/>
      <c r="RWU31" s="446"/>
      <c r="RWV31" s="446"/>
      <c r="RWW31" s="446"/>
      <c r="RWX31" s="446"/>
      <c r="RWY31" s="446"/>
      <c r="RWZ31" s="446"/>
      <c r="RXA31" s="446"/>
      <c r="RXB31" s="446"/>
      <c r="RXC31" s="446"/>
      <c r="RXD31" s="446"/>
      <c r="RXE31" s="446"/>
      <c r="RXF31" s="446"/>
      <c r="RXG31" s="446"/>
      <c r="RXH31" s="446"/>
      <c r="RXI31" s="446"/>
      <c r="RXJ31" s="446"/>
      <c r="RXK31" s="446"/>
      <c r="RXL31" s="446"/>
      <c r="RXM31" s="446"/>
      <c r="RXN31" s="446"/>
      <c r="RXO31" s="446"/>
      <c r="RXP31" s="446"/>
      <c r="RXQ31" s="446"/>
      <c r="RXR31" s="446"/>
      <c r="RXS31" s="446"/>
      <c r="RXT31" s="446"/>
      <c r="RXU31" s="446"/>
      <c r="RXV31" s="446"/>
      <c r="RXW31" s="446"/>
      <c r="RXX31" s="446"/>
      <c r="RXY31" s="446"/>
      <c r="RXZ31" s="446"/>
      <c r="RYA31" s="446"/>
      <c r="RYB31" s="446"/>
      <c r="RYC31" s="446"/>
      <c r="RYD31" s="446"/>
      <c r="RYE31" s="446"/>
      <c r="RYF31" s="446"/>
      <c r="RYG31" s="446"/>
      <c r="RYH31" s="446"/>
      <c r="RYI31" s="446"/>
      <c r="RYJ31" s="446"/>
      <c r="RYK31" s="446"/>
      <c r="RYL31" s="446"/>
      <c r="RYM31" s="446"/>
      <c r="RYN31" s="446"/>
      <c r="RYO31" s="446"/>
      <c r="RYP31" s="446"/>
      <c r="RYQ31" s="446"/>
      <c r="RYR31" s="446"/>
      <c r="RYS31" s="446"/>
      <c r="RYT31" s="446"/>
      <c r="RYU31" s="446"/>
      <c r="RYV31" s="446"/>
      <c r="RYW31" s="446"/>
      <c r="RYX31" s="446"/>
      <c r="RYY31" s="446"/>
      <c r="RYZ31" s="446"/>
      <c r="RZA31" s="446"/>
      <c r="RZB31" s="446"/>
      <c r="RZC31" s="446"/>
      <c r="RZD31" s="446"/>
      <c r="RZE31" s="446"/>
      <c r="RZF31" s="446"/>
      <c r="RZG31" s="446"/>
      <c r="RZH31" s="446"/>
      <c r="RZI31" s="446"/>
      <c r="RZJ31" s="446"/>
      <c r="RZK31" s="446"/>
      <c r="RZL31" s="446"/>
      <c r="RZM31" s="446"/>
      <c r="RZN31" s="446"/>
      <c r="RZO31" s="446"/>
      <c r="RZP31" s="446"/>
      <c r="RZQ31" s="446"/>
      <c r="RZR31" s="446"/>
      <c r="RZS31" s="446"/>
      <c r="RZT31" s="446"/>
      <c r="RZU31" s="446"/>
      <c r="RZV31" s="446"/>
      <c r="RZW31" s="446"/>
      <c r="RZX31" s="446"/>
      <c r="RZY31" s="446"/>
      <c r="RZZ31" s="446"/>
      <c r="SAA31" s="446"/>
      <c r="SAB31" s="446"/>
      <c r="SAC31" s="446"/>
      <c r="SAD31" s="446"/>
      <c r="SAE31" s="446"/>
      <c r="SAF31" s="446"/>
      <c r="SAG31" s="446"/>
      <c r="SAH31" s="446"/>
      <c r="SAI31" s="446"/>
      <c r="SAJ31" s="446"/>
      <c r="SAK31" s="446"/>
      <c r="SAL31" s="446"/>
      <c r="SAM31" s="446"/>
      <c r="SAN31" s="446"/>
      <c r="SAO31" s="446"/>
      <c r="SAP31" s="446"/>
      <c r="SAQ31" s="446"/>
      <c r="SAR31" s="446"/>
      <c r="SAS31" s="446"/>
      <c r="SAT31" s="446"/>
      <c r="SAU31" s="446"/>
      <c r="SAV31" s="446"/>
      <c r="SAW31" s="446"/>
      <c r="SAX31" s="446"/>
      <c r="SAY31" s="446"/>
      <c r="SAZ31" s="446"/>
      <c r="SBA31" s="446"/>
      <c r="SBB31" s="446"/>
      <c r="SBC31" s="446"/>
      <c r="SBD31" s="446"/>
      <c r="SBE31" s="446"/>
      <c r="SBF31" s="446"/>
      <c r="SBG31" s="446"/>
      <c r="SBH31" s="446"/>
      <c r="SBI31" s="446"/>
      <c r="SBJ31" s="446"/>
      <c r="SBK31" s="446"/>
      <c r="SBL31" s="446"/>
      <c r="SBM31" s="446"/>
      <c r="SBN31" s="446"/>
      <c r="SBO31" s="446"/>
      <c r="SBP31" s="446"/>
      <c r="SBQ31" s="446"/>
      <c r="SBR31" s="446"/>
      <c r="SBS31" s="446"/>
      <c r="SBT31" s="446"/>
      <c r="SBU31" s="446"/>
      <c r="SBV31" s="446"/>
      <c r="SBW31" s="446"/>
      <c r="SBX31" s="446"/>
      <c r="SBY31" s="446"/>
      <c r="SBZ31" s="446"/>
      <c r="SCA31" s="446"/>
      <c r="SCB31" s="446"/>
      <c r="SCC31" s="446"/>
      <c r="SCD31" s="446"/>
      <c r="SCE31" s="446"/>
      <c r="SCF31" s="446"/>
      <c r="SCG31" s="446"/>
      <c r="SCH31" s="446"/>
      <c r="SCI31" s="446"/>
      <c r="SCJ31" s="446"/>
      <c r="SCK31" s="446"/>
      <c r="SCL31" s="446"/>
      <c r="SCM31" s="446"/>
      <c r="SCN31" s="446"/>
      <c r="SCO31" s="446"/>
      <c r="SCP31" s="446"/>
      <c r="SCQ31" s="446"/>
      <c r="SCR31" s="446"/>
      <c r="SCS31" s="446"/>
      <c r="SCT31" s="446"/>
      <c r="SCU31" s="446"/>
      <c r="SCV31" s="446"/>
      <c r="SCW31" s="446"/>
      <c r="SCX31" s="446"/>
      <c r="SCY31" s="446"/>
      <c r="SCZ31" s="446"/>
      <c r="SDA31" s="446"/>
      <c r="SDB31" s="446"/>
      <c r="SDC31" s="446"/>
      <c r="SDD31" s="446"/>
      <c r="SDE31" s="446"/>
      <c r="SDF31" s="446"/>
      <c r="SDG31" s="446"/>
      <c r="SDH31" s="446"/>
      <c r="SDI31" s="446"/>
      <c r="SDJ31" s="446"/>
      <c r="SDK31" s="446"/>
      <c r="SDL31" s="446"/>
      <c r="SDM31" s="446"/>
      <c r="SDN31" s="446"/>
      <c r="SDO31" s="446"/>
      <c r="SDP31" s="446"/>
      <c r="SDQ31" s="446"/>
      <c r="SDR31" s="446"/>
      <c r="SDS31" s="446"/>
      <c r="SDT31" s="446"/>
      <c r="SDU31" s="446"/>
      <c r="SDV31" s="446"/>
      <c r="SDW31" s="446"/>
      <c r="SDX31" s="446"/>
      <c r="SDY31" s="446"/>
      <c r="SDZ31" s="446"/>
      <c r="SEA31" s="446"/>
      <c r="SEB31" s="446"/>
      <c r="SEC31" s="446"/>
      <c r="SED31" s="446"/>
      <c r="SEE31" s="446"/>
      <c r="SEF31" s="446"/>
      <c r="SEG31" s="446"/>
      <c r="SEH31" s="446"/>
      <c r="SEI31" s="446"/>
      <c r="SEJ31" s="446"/>
      <c r="SEK31" s="446"/>
      <c r="SEL31" s="446"/>
      <c r="SEM31" s="446"/>
      <c r="SEN31" s="446"/>
      <c r="SEO31" s="446"/>
      <c r="SEP31" s="446"/>
      <c r="SEQ31" s="446"/>
      <c r="SER31" s="446"/>
      <c r="SES31" s="446"/>
      <c r="SET31" s="446"/>
      <c r="SEU31" s="446"/>
      <c r="SEV31" s="446"/>
      <c r="SEW31" s="446"/>
      <c r="SEX31" s="446"/>
      <c r="SEY31" s="446"/>
      <c r="SEZ31" s="446"/>
      <c r="SFA31" s="446"/>
      <c r="SFB31" s="446"/>
      <c r="SFC31" s="446"/>
      <c r="SFD31" s="446"/>
      <c r="SFE31" s="446"/>
      <c r="SFF31" s="446"/>
      <c r="SFG31" s="446"/>
      <c r="SFH31" s="446"/>
      <c r="SFI31" s="446"/>
      <c r="SFJ31" s="446"/>
      <c r="SFK31" s="446"/>
      <c r="SFL31" s="446"/>
      <c r="SFM31" s="446"/>
      <c r="SFN31" s="446"/>
      <c r="SFO31" s="446"/>
      <c r="SFP31" s="446"/>
      <c r="SFQ31" s="446"/>
      <c r="SFR31" s="446"/>
      <c r="SFS31" s="446"/>
      <c r="SFT31" s="446"/>
      <c r="SFU31" s="446"/>
      <c r="SFV31" s="446"/>
      <c r="SFW31" s="446"/>
      <c r="SFX31" s="446"/>
      <c r="SFY31" s="446"/>
      <c r="SFZ31" s="446"/>
      <c r="SGA31" s="446"/>
      <c r="SGB31" s="446"/>
      <c r="SGC31" s="446"/>
      <c r="SGD31" s="446"/>
      <c r="SGE31" s="446"/>
      <c r="SGF31" s="446"/>
      <c r="SGG31" s="446"/>
      <c r="SGH31" s="446"/>
      <c r="SGI31" s="446"/>
      <c r="SGJ31" s="446"/>
      <c r="SGK31" s="446"/>
      <c r="SGL31" s="446"/>
      <c r="SGM31" s="446"/>
      <c r="SGN31" s="446"/>
      <c r="SGO31" s="446"/>
      <c r="SGP31" s="446"/>
      <c r="SGQ31" s="446"/>
      <c r="SGR31" s="446"/>
      <c r="SGS31" s="446"/>
      <c r="SGT31" s="446"/>
      <c r="SGU31" s="446"/>
      <c r="SGV31" s="446"/>
      <c r="SGW31" s="446"/>
      <c r="SGX31" s="446"/>
      <c r="SGY31" s="446"/>
      <c r="SGZ31" s="446"/>
      <c r="SHA31" s="446"/>
      <c r="SHB31" s="446"/>
      <c r="SHC31" s="446"/>
      <c r="SHD31" s="446"/>
      <c r="SHE31" s="446"/>
      <c r="SHF31" s="446"/>
      <c r="SHG31" s="446"/>
      <c r="SHH31" s="446"/>
      <c r="SHI31" s="446"/>
      <c r="SHJ31" s="446"/>
      <c r="SHK31" s="446"/>
      <c r="SHL31" s="446"/>
      <c r="SHM31" s="446"/>
      <c r="SHN31" s="446"/>
      <c r="SHO31" s="446"/>
      <c r="SHP31" s="446"/>
      <c r="SHQ31" s="446"/>
      <c r="SHR31" s="446"/>
      <c r="SHS31" s="446"/>
      <c r="SHT31" s="446"/>
      <c r="SHU31" s="446"/>
      <c r="SHV31" s="446"/>
      <c r="SHW31" s="446"/>
      <c r="SHX31" s="446"/>
      <c r="SHY31" s="446"/>
      <c r="SHZ31" s="446"/>
      <c r="SIA31" s="446"/>
      <c r="SIB31" s="446"/>
      <c r="SIC31" s="446"/>
      <c r="SID31" s="446"/>
      <c r="SIE31" s="446"/>
      <c r="SIF31" s="446"/>
      <c r="SIG31" s="446"/>
      <c r="SIH31" s="446"/>
      <c r="SII31" s="446"/>
      <c r="SIJ31" s="446"/>
      <c r="SIK31" s="446"/>
      <c r="SIL31" s="446"/>
      <c r="SIM31" s="446"/>
      <c r="SIN31" s="446"/>
      <c r="SIO31" s="446"/>
      <c r="SIP31" s="446"/>
      <c r="SIQ31" s="446"/>
      <c r="SIR31" s="446"/>
      <c r="SIS31" s="446"/>
      <c r="SIT31" s="446"/>
      <c r="SIU31" s="446"/>
      <c r="SIV31" s="446"/>
      <c r="SIW31" s="446"/>
      <c r="SIX31" s="446"/>
      <c r="SIY31" s="446"/>
      <c r="SIZ31" s="446"/>
      <c r="SJA31" s="446"/>
      <c r="SJB31" s="446"/>
      <c r="SJC31" s="446"/>
      <c r="SJD31" s="446"/>
      <c r="SJE31" s="446"/>
      <c r="SJF31" s="446"/>
      <c r="SJG31" s="446"/>
      <c r="SJH31" s="446"/>
      <c r="SJI31" s="446"/>
      <c r="SJJ31" s="446"/>
      <c r="SJK31" s="446"/>
      <c r="SJL31" s="446"/>
      <c r="SJM31" s="446"/>
      <c r="SJN31" s="446"/>
      <c r="SJO31" s="446"/>
      <c r="SJP31" s="446"/>
      <c r="SJQ31" s="446"/>
      <c r="SJR31" s="446"/>
      <c r="SJS31" s="446"/>
      <c r="SJT31" s="446"/>
      <c r="SJU31" s="446"/>
      <c r="SJV31" s="446"/>
      <c r="SJW31" s="446"/>
      <c r="SJX31" s="446"/>
      <c r="SJY31" s="446"/>
      <c r="SJZ31" s="446"/>
      <c r="SKA31" s="446"/>
      <c r="SKB31" s="446"/>
      <c r="SKC31" s="446"/>
      <c r="SKD31" s="446"/>
      <c r="SKE31" s="446"/>
      <c r="SKF31" s="446"/>
      <c r="SKG31" s="446"/>
      <c r="SKH31" s="446"/>
      <c r="SKI31" s="446"/>
      <c r="SKJ31" s="446"/>
      <c r="SKK31" s="446"/>
      <c r="SKL31" s="446"/>
      <c r="SKM31" s="446"/>
      <c r="SKN31" s="446"/>
      <c r="SKO31" s="446"/>
      <c r="SKP31" s="446"/>
      <c r="SKQ31" s="446"/>
      <c r="SKR31" s="446"/>
      <c r="SKS31" s="446"/>
      <c r="SKT31" s="446"/>
      <c r="SKU31" s="446"/>
      <c r="SKV31" s="446"/>
      <c r="SKW31" s="446"/>
      <c r="SKX31" s="446"/>
      <c r="SKY31" s="446"/>
      <c r="SKZ31" s="446"/>
      <c r="SLA31" s="446"/>
      <c r="SLB31" s="446"/>
      <c r="SLC31" s="446"/>
      <c r="SLD31" s="446"/>
      <c r="SLE31" s="446"/>
      <c r="SLF31" s="446"/>
      <c r="SLG31" s="446"/>
      <c r="SLH31" s="446"/>
      <c r="SLI31" s="446"/>
      <c r="SLJ31" s="446"/>
      <c r="SLK31" s="446"/>
      <c r="SLL31" s="446"/>
      <c r="SLM31" s="446"/>
      <c r="SLN31" s="446"/>
      <c r="SLO31" s="446"/>
      <c r="SLP31" s="446"/>
      <c r="SLQ31" s="446"/>
      <c r="SLR31" s="446"/>
      <c r="SLS31" s="446"/>
      <c r="SLT31" s="446"/>
      <c r="SLU31" s="446"/>
      <c r="SLV31" s="446"/>
      <c r="SLW31" s="446"/>
      <c r="SLX31" s="446"/>
      <c r="SLY31" s="446"/>
      <c r="SLZ31" s="446"/>
      <c r="SMA31" s="446"/>
      <c r="SMB31" s="446"/>
      <c r="SMC31" s="446"/>
      <c r="SMD31" s="446"/>
      <c r="SME31" s="446"/>
      <c r="SMF31" s="446"/>
      <c r="SMG31" s="446"/>
      <c r="SMH31" s="446"/>
      <c r="SMI31" s="446"/>
      <c r="SMJ31" s="446"/>
      <c r="SMK31" s="446"/>
      <c r="SML31" s="446"/>
      <c r="SMM31" s="446"/>
      <c r="SMN31" s="446"/>
      <c r="SMO31" s="446"/>
      <c r="SMP31" s="446"/>
      <c r="SMQ31" s="446"/>
      <c r="SMR31" s="446"/>
      <c r="SMS31" s="446"/>
      <c r="SMT31" s="446"/>
      <c r="SMU31" s="446"/>
      <c r="SMV31" s="446"/>
      <c r="SMW31" s="446"/>
      <c r="SMX31" s="446"/>
      <c r="SMY31" s="446"/>
      <c r="SMZ31" s="446"/>
      <c r="SNA31" s="446"/>
      <c r="SNB31" s="446"/>
      <c r="SNC31" s="446"/>
      <c r="SND31" s="446"/>
      <c r="SNE31" s="446"/>
      <c r="SNF31" s="446"/>
      <c r="SNG31" s="446"/>
      <c r="SNH31" s="446"/>
      <c r="SNI31" s="446"/>
      <c r="SNJ31" s="446"/>
      <c r="SNK31" s="446"/>
      <c r="SNL31" s="446"/>
      <c r="SNM31" s="446"/>
      <c r="SNN31" s="446"/>
      <c r="SNO31" s="446"/>
      <c r="SNP31" s="446"/>
      <c r="SNQ31" s="446"/>
      <c r="SNR31" s="446"/>
      <c r="SNS31" s="446"/>
      <c r="SNT31" s="446"/>
      <c r="SNU31" s="446"/>
      <c r="SNV31" s="446"/>
      <c r="SNW31" s="446"/>
      <c r="SNX31" s="446"/>
      <c r="SNY31" s="446"/>
      <c r="SNZ31" s="446"/>
      <c r="SOA31" s="446"/>
      <c r="SOB31" s="446"/>
      <c r="SOC31" s="446"/>
      <c r="SOD31" s="446"/>
      <c r="SOE31" s="446"/>
      <c r="SOF31" s="446"/>
      <c r="SOG31" s="446"/>
      <c r="SOH31" s="446"/>
      <c r="SOI31" s="446"/>
      <c r="SOJ31" s="446"/>
      <c r="SOK31" s="446"/>
      <c r="SOL31" s="446"/>
      <c r="SOM31" s="446"/>
      <c r="SON31" s="446"/>
      <c r="SOO31" s="446"/>
      <c r="SOP31" s="446"/>
      <c r="SOQ31" s="446"/>
      <c r="SOR31" s="446"/>
      <c r="SOS31" s="446"/>
      <c r="SOT31" s="446"/>
      <c r="SOU31" s="446"/>
      <c r="SOV31" s="446"/>
      <c r="SOW31" s="446"/>
      <c r="SOX31" s="446"/>
      <c r="SOY31" s="446"/>
      <c r="SOZ31" s="446"/>
      <c r="SPA31" s="446"/>
      <c r="SPB31" s="446"/>
      <c r="SPC31" s="446"/>
      <c r="SPD31" s="446"/>
      <c r="SPE31" s="446"/>
      <c r="SPF31" s="446"/>
      <c r="SPG31" s="446"/>
      <c r="SPH31" s="446"/>
      <c r="SPI31" s="446"/>
      <c r="SPJ31" s="446"/>
      <c r="SPK31" s="446"/>
      <c r="SPL31" s="446"/>
      <c r="SPM31" s="446"/>
      <c r="SPN31" s="446"/>
      <c r="SPO31" s="446"/>
      <c r="SPP31" s="446"/>
      <c r="SPQ31" s="446"/>
      <c r="SPR31" s="446"/>
      <c r="SPS31" s="446"/>
      <c r="SPT31" s="446"/>
      <c r="SPU31" s="446"/>
      <c r="SPV31" s="446"/>
      <c r="SPW31" s="446"/>
      <c r="SPX31" s="446"/>
      <c r="SPY31" s="446"/>
      <c r="SPZ31" s="446"/>
      <c r="SQA31" s="446"/>
      <c r="SQB31" s="446"/>
      <c r="SQC31" s="446"/>
      <c r="SQD31" s="446"/>
      <c r="SQE31" s="446"/>
      <c r="SQF31" s="446"/>
      <c r="SQG31" s="446"/>
      <c r="SQH31" s="446"/>
      <c r="SQI31" s="446"/>
      <c r="SQJ31" s="446"/>
      <c r="SQK31" s="446"/>
      <c r="SQL31" s="446"/>
      <c r="SQM31" s="446"/>
      <c r="SQN31" s="446"/>
      <c r="SQO31" s="446"/>
      <c r="SQP31" s="446"/>
      <c r="SQQ31" s="446"/>
      <c r="SQR31" s="446"/>
      <c r="SQS31" s="446"/>
      <c r="SQT31" s="446"/>
      <c r="SQU31" s="446"/>
      <c r="SQV31" s="446"/>
      <c r="SQW31" s="446"/>
      <c r="SQX31" s="446"/>
      <c r="SQY31" s="446"/>
      <c r="SQZ31" s="446"/>
      <c r="SRA31" s="446"/>
      <c r="SRB31" s="446"/>
      <c r="SRC31" s="446"/>
      <c r="SRD31" s="446"/>
      <c r="SRE31" s="446"/>
      <c r="SRF31" s="446"/>
      <c r="SRG31" s="446"/>
      <c r="SRH31" s="446"/>
      <c r="SRI31" s="446"/>
      <c r="SRJ31" s="446"/>
      <c r="SRK31" s="446"/>
      <c r="SRL31" s="446"/>
      <c r="SRM31" s="446"/>
      <c r="SRN31" s="446"/>
      <c r="SRO31" s="446"/>
      <c r="SRP31" s="446"/>
      <c r="SRQ31" s="446"/>
      <c r="SRR31" s="446"/>
      <c r="SRS31" s="446"/>
      <c r="SRT31" s="446"/>
      <c r="SRU31" s="446"/>
      <c r="SRV31" s="446"/>
      <c r="SRW31" s="446"/>
      <c r="SRX31" s="446"/>
      <c r="SRY31" s="446"/>
      <c r="SRZ31" s="446"/>
      <c r="SSA31" s="446"/>
      <c r="SSB31" s="446"/>
      <c r="SSC31" s="446"/>
      <c r="SSD31" s="446"/>
      <c r="SSE31" s="446"/>
      <c r="SSF31" s="446"/>
      <c r="SSG31" s="446"/>
      <c r="SSH31" s="446"/>
      <c r="SSI31" s="446"/>
      <c r="SSJ31" s="446"/>
      <c r="SSK31" s="446"/>
      <c r="SSL31" s="446"/>
      <c r="SSM31" s="446"/>
      <c r="SSN31" s="446"/>
      <c r="SSO31" s="446"/>
      <c r="SSP31" s="446"/>
      <c r="SSQ31" s="446"/>
      <c r="SSR31" s="446"/>
      <c r="SSS31" s="446"/>
      <c r="SST31" s="446"/>
      <c r="SSU31" s="446"/>
      <c r="SSV31" s="446"/>
      <c r="SSW31" s="446"/>
      <c r="SSX31" s="446"/>
      <c r="SSY31" s="446"/>
      <c r="SSZ31" s="446"/>
      <c r="STA31" s="446"/>
      <c r="STB31" s="446"/>
      <c r="STC31" s="446"/>
      <c r="STD31" s="446"/>
      <c r="STE31" s="446"/>
      <c r="STF31" s="446"/>
      <c r="STG31" s="446"/>
      <c r="STH31" s="446"/>
      <c r="STI31" s="446"/>
      <c r="STJ31" s="446"/>
      <c r="STK31" s="446"/>
      <c r="STL31" s="446"/>
      <c r="STM31" s="446"/>
      <c r="STN31" s="446"/>
      <c r="STO31" s="446"/>
      <c r="STP31" s="446"/>
      <c r="STQ31" s="446"/>
      <c r="STR31" s="446"/>
      <c r="STS31" s="446"/>
      <c r="STT31" s="446"/>
      <c r="STU31" s="446"/>
      <c r="STV31" s="446"/>
      <c r="STW31" s="446"/>
      <c r="STX31" s="446"/>
      <c r="STY31" s="446"/>
      <c r="STZ31" s="446"/>
      <c r="SUA31" s="446"/>
      <c r="SUB31" s="446"/>
      <c r="SUC31" s="446"/>
      <c r="SUD31" s="446"/>
      <c r="SUE31" s="446"/>
      <c r="SUF31" s="446"/>
      <c r="SUG31" s="446"/>
      <c r="SUH31" s="446"/>
      <c r="SUI31" s="446"/>
      <c r="SUJ31" s="446"/>
      <c r="SUK31" s="446"/>
      <c r="SUL31" s="446"/>
      <c r="SUM31" s="446"/>
      <c r="SUN31" s="446"/>
      <c r="SUO31" s="446"/>
      <c r="SUP31" s="446"/>
      <c r="SUQ31" s="446"/>
      <c r="SUR31" s="446"/>
      <c r="SUS31" s="446"/>
      <c r="SUT31" s="446"/>
      <c r="SUU31" s="446"/>
      <c r="SUV31" s="446"/>
      <c r="SUW31" s="446"/>
      <c r="SUX31" s="446"/>
      <c r="SUY31" s="446"/>
      <c r="SUZ31" s="446"/>
      <c r="SVA31" s="446"/>
      <c r="SVB31" s="446"/>
      <c r="SVC31" s="446"/>
      <c r="SVD31" s="446"/>
      <c r="SVE31" s="446"/>
      <c r="SVF31" s="446"/>
      <c r="SVG31" s="446"/>
      <c r="SVH31" s="446"/>
      <c r="SVI31" s="446"/>
      <c r="SVJ31" s="446"/>
      <c r="SVK31" s="446"/>
      <c r="SVL31" s="446"/>
      <c r="SVM31" s="446"/>
      <c r="SVN31" s="446"/>
      <c r="SVO31" s="446"/>
      <c r="SVP31" s="446"/>
      <c r="SVQ31" s="446"/>
      <c r="SVR31" s="446"/>
      <c r="SVS31" s="446"/>
      <c r="SVT31" s="446"/>
      <c r="SVU31" s="446"/>
      <c r="SVV31" s="446"/>
      <c r="SVW31" s="446"/>
      <c r="SVX31" s="446"/>
      <c r="SVY31" s="446"/>
      <c r="SVZ31" s="446"/>
      <c r="SWA31" s="446"/>
      <c r="SWB31" s="446"/>
      <c r="SWC31" s="446"/>
      <c r="SWD31" s="446"/>
      <c r="SWE31" s="446"/>
      <c r="SWF31" s="446"/>
      <c r="SWG31" s="446"/>
      <c r="SWH31" s="446"/>
      <c r="SWI31" s="446"/>
      <c r="SWJ31" s="446"/>
      <c r="SWK31" s="446"/>
      <c r="SWL31" s="446"/>
      <c r="SWM31" s="446"/>
      <c r="SWN31" s="446"/>
      <c r="SWO31" s="446"/>
      <c r="SWP31" s="446"/>
      <c r="SWQ31" s="446"/>
      <c r="SWR31" s="446"/>
      <c r="SWS31" s="446"/>
      <c r="SWT31" s="446"/>
      <c r="SWU31" s="446"/>
      <c r="SWV31" s="446"/>
      <c r="SWW31" s="446"/>
      <c r="SWX31" s="446"/>
      <c r="SWY31" s="446"/>
      <c r="SWZ31" s="446"/>
      <c r="SXA31" s="446"/>
      <c r="SXB31" s="446"/>
      <c r="SXC31" s="446"/>
      <c r="SXD31" s="446"/>
      <c r="SXE31" s="446"/>
      <c r="SXF31" s="446"/>
      <c r="SXG31" s="446"/>
      <c r="SXH31" s="446"/>
      <c r="SXI31" s="446"/>
      <c r="SXJ31" s="446"/>
      <c r="SXK31" s="446"/>
      <c r="SXL31" s="446"/>
      <c r="SXM31" s="446"/>
      <c r="SXN31" s="446"/>
      <c r="SXO31" s="446"/>
      <c r="SXP31" s="446"/>
      <c r="SXQ31" s="446"/>
      <c r="SXR31" s="446"/>
      <c r="SXS31" s="446"/>
      <c r="SXT31" s="446"/>
      <c r="SXU31" s="446"/>
      <c r="SXV31" s="446"/>
      <c r="SXW31" s="446"/>
      <c r="SXX31" s="446"/>
      <c r="SXY31" s="446"/>
      <c r="SXZ31" s="446"/>
      <c r="SYA31" s="446"/>
      <c r="SYB31" s="446"/>
      <c r="SYC31" s="446"/>
      <c r="SYD31" s="446"/>
      <c r="SYE31" s="446"/>
      <c r="SYF31" s="446"/>
      <c r="SYG31" s="446"/>
      <c r="SYH31" s="446"/>
      <c r="SYI31" s="446"/>
      <c r="SYJ31" s="446"/>
      <c r="SYK31" s="446"/>
      <c r="SYL31" s="446"/>
      <c r="SYM31" s="446"/>
      <c r="SYN31" s="446"/>
      <c r="SYO31" s="446"/>
      <c r="SYP31" s="446"/>
      <c r="SYQ31" s="446"/>
      <c r="SYR31" s="446"/>
      <c r="SYS31" s="446"/>
      <c r="SYT31" s="446"/>
      <c r="SYU31" s="446"/>
      <c r="SYV31" s="446"/>
      <c r="SYW31" s="446"/>
      <c r="SYX31" s="446"/>
      <c r="SYY31" s="446"/>
      <c r="SYZ31" s="446"/>
      <c r="SZA31" s="446"/>
      <c r="SZB31" s="446"/>
      <c r="SZC31" s="446"/>
      <c r="SZD31" s="446"/>
      <c r="SZE31" s="446"/>
      <c r="SZF31" s="446"/>
      <c r="SZG31" s="446"/>
      <c r="SZH31" s="446"/>
      <c r="SZI31" s="446"/>
      <c r="SZJ31" s="446"/>
      <c r="SZK31" s="446"/>
      <c r="SZL31" s="446"/>
      <c r="SZM31" s="446"/>
      <c r="SZN31" s="446"/>
      <c r="SZO31" s="446"/>
      <c r="SZP31" s="446"/>
      <c r="SZQ31" s="446"/>
      <c r="SZR31" s="446"/>
      <c r="SZS31" s="446"/>
      <c r="SZT31" s="446"/>
      <c r="SZU31" s="446"/>
      <c r="SZV31" s="446"/>
      <c r="SZW31" s="446"/>
      <c r="SZX31" s="446"/>
      <c r="SZY31" s="446"/>
      <c r="SZZ31" s="446"/>
      <c r="TAA31" s="446"/>
      <c r="TAB31" s="446"/>
      <c r="TAC31" s="446"/>
      <c r="TAD31" s="446"/>
      <c r="TAE31" s="446"/>
      <c r="TAF31" s="446"/>
      <c r="TAG31" s="446"/>
      <c r="TAH31" s="446"/>
      <c r="TAI31" s="446"/>
      <c r="TAJ31" s="446"/>
      <c r="TAK31" s="446"/>
      <c r="TAL31" s="446"/>
      <c r="TAM31" s="446"/>
      <c r="TAN31" s="446"/>
      <c r="TAO31" s="446"/>
      <c r="TAP31" s="446"/>
      <c r="TAQ31" s="446"/>
      <c r="TAR31" s="446"/>
      <c r="TAS31" s="446"/>
      <c r="TAT31" s="446"/>
      <c r="TAU31" s="446"/>
      <c r="TAV31" s="446"/>
      <c r="TAW31" s="446"/>
      <c r="TAX31" s="446"/>
      <c r="TAY31" s="446"/>
      <c r="TAZ31" s="446"/>
      <c r="TBA31" s="446"/>
      <c r="TBB31" s="446"/>
      <c r="TBC31" s="446"/>
      <c r="TBD31" s="446"/>
      <c r="TBE31" s="446"/>
      <c r="TBF31" s="446"/>
      <c r="TBG31" s="446"/>
      <c r="TBH31" s="446"/>
      <c r="TBI31" s="446"/>
      <c r="TBJ31" s="446"/>
      <c r="TBK31" s="446"/>
      <c r="TBL31" s="446"/>
      <c r="TBM31" s="446"/>
      <c r="TBN31" s="446"/>
      <c r="TBO31" s="446"/>
      <c r="TBP31" s="446"/>
      <c r="TBQ31" s="446"/>
      <c r="TBR31" s="446"/>
      <c r="TBS31" s="446"/>
      <c r="TBT31" s="446"/>
      <c r="TBU31" s="446"/>
      <c r="TBV31" s="446"/>
      <c r="TBW31" s="446"/>
      <c r="TBX31" s="446"/>
      <c r="TBY31" s="446"/>
      <c r="TBZ31" s="446"/>
      <c r="TCA31" s="446"/>
      <c r="TCB31" s="446"/>
      <c r="TCC31" s="446"/>
      <c r="TCD31" s="446"/>
      <c r="TCE31" s="446"/>
      <c r="TCF31" s="446"/>
      <c r="TCG31" s="446"/>
      <c r="TCH31" s="446"/>
      <c r="TCI31" s="446"/>
      <c r="TCJ31" s="446"/>
      <c r="TCK31" s="446"/>
      <c r="TCL31" s="446"/>
      <c r="TCM31" s="446"/>
      <c r="TCN31" s="446"/>
      <c r="TCO31" s="446"/>
      <c r="TCP31" s="446"/>
      <c r="TCQ31" s="446"/>
      <c r="TCR31" s="446"/>
      <c r="TCS31" s="446"/>
      <c r="TCT31" s="446"/>
      <c r="TCU31" s="446"/>
      <c r="TCV31" s="446"/>
      <c r="TCW31" s="446"/>
      <c r="TCX31" s="446"/>
      <c r="TCY31" s="446"/>
      <c r="TCZ31" s="446"/>
      <c r="TDA31" s="446"/>
      <c r="TDB31" s="446"/>
      <c r="TDC31" s="446"/>
      <c r="TDD31" s="446"/>
      <c r="TDE31" s="446"/>
      <c r="TDF31" s="446"/>
      <c r="TDG31" s="446"/>
      <c r="TDH31" s="446"/>
      <c r="TDI31" s="446"/>
      <c r="TDJ31" s="446"/>
      <c r="TDK31" s="446"/>
      <c r="TDL31" s="446"/>
      <c r="TDM31" s="446"/>
      <c r="TDN31" s="446"/>
      <c r="TDO31" s="446"/>
      <c r="TDP31" s="446"/>
      <c r="TDQ31" s="446"/>
      <c r="TDR31" s="446"/>
      <c r="TDS31" s="446"/>
      <c r="TDT31" s="446"/>
      <c r="TDU31" s="446"/>
      <c r="TDV31" s="446"/>
      <c r="TDW31" s="446"/>
      <c r="TDX31" s="446"/>
      <c r="TDY31" s="446"/>
      <c r="TDZ31" s="446"/>
      <c r="TEA31" s="446"/>
      <c r="TEB31" s="446"/>
      <c r="TEC31" s="446"/>
      <c r="TED31" s="446"/>
      <c r="TEE31" s="446"/>
      <c r="TEF31" s="446"/>
      <c r="TEG31" s="446"/>
      <c r="TEH31" s="446"/>
      <c r="TEI31" s="446"/>
      <c r="TEJ31" s="446"/>
      <c r="TEK31" s="446"/>
      <c r="TEL31" s="446"/>
      <c r="TEM31" s="446"/>
      <c r="TEN31" s="446"/>
      <c r="TEO31" s="446"/>
      <c r="TEP31" s="446"/>
      <c r="TEQ31" s="446"/>
      <c r="TER31" s="446"/>
      <c r="TES31" s="446"/>
      <c r="TET31" s="446"/>
      <c r="TEU31" s="446"/>
      <c r="TEV31" s="446"/>
      <c r="TEW31" s="446"/>
      <c r="TEX31" s="446"/>
      <c r="TEY31" s="446"/>
      <c r="TEZ31" s="446"/>
      <c r="TFA31" s="446"/>
      <c r="TFB31" s="446"/>
      <c r="TFC31" s="446"/>
      <c r="TFD31" s="446"/>
      <c r="TFE31" s="446"/>
      <c r="TFF31" s="446"/>
      <c r="TFG31" s="446"/>
      <c r="TFH31" s="446"/>
      <c r="TFI31" s="446"/>
      <c r="TFJ31" s="446"/>
      <c r="TFK31" s="446"/>
      <c r="TFL31" s="446"/>
      <c r="TFM31" s="446"/>
      <c r="TFN31" s="446"/>
      <c r="TFO31" s="446"/>
      <c r="TFP31" s="446"/>
      <c r="TFQ31" s="446"/>
      <c r="TFR31" s="446"/>
      <c r="TFS31" s="446"/>
      <c r="TFT31" s="446"/>
      <c r="TFU31" s="446"/>
      <c r="TFV31" s="446"/>
      <c r="TFW31" s="446"/>
      <c r="TFX31" s="446"/>
      <c r="TFY31" s="446"/>
      <c r="TFZ31" s="446"/>
      <c r="TGA31" s="446"/>
      <c r="TGB31" s="446"/>
      <c r="TGC31" s="446"/>
      <c r="TGD31" s="446"/>
      <c r="TGE31" s="446"/>
      <c r="TGF31" s="446"/>
      <c r="TGG31" s="446"/>
      <c r="TGH31" s="446"/>
      <c r="TGI31" s="446"/>
      <c r="TGJ31" s="446"/>
      <c r="TGK31" s="446"/>
      <c r="TGL31" s="446"/>
      <c r="TGM31" s="446"/>
      <c r="TGN31" s="446"/>
      <c r="TGO31" s="446"/>
      <c r="TGP31" s="446"/>
      <c r="TGQ31" s="446"/>
      <c r="TGR31" s="446"/>
      <c r="TGS31" s="446"/>
      <c r="TGT31" s="446"/>
      <c r="TGU31" s="446"/>
      <c r="TGV31" s="446"/>
      <c r="TGW31" s="446"/>
      <c r="TGX31" s="446"/>
      <c r="TGY31" s="446"/>
      <c r="TGZ31" s="446"/>
      <c r="THA31" s="446"/>
      <c r="THB31" s="446"/>
      <c r="THC31" s="446"/>
      <c r="THD31" s="446"/>
      <c r="THE31" s="446"/>
      <c r="THF31" s="446"/>
      <c r="THG31" s="446"/>
      <c r="THH31" s="446"/>
      <c r="THI31" s="446"/>
      <c r="THJ31" s="446"/>
      <c r="THK31" s="446"/>
      <c r="THL31" s="446"/>
      <c r="THM31" s="446"/>
      <c r="THN31" s="446"/>
      <c r="THO31" s="446"/>
      <c r="THP31" s="446"/>
      <c r="THQ31" s="446"/>
      <c r="THR31" s="446"/>
      <c r="THS31" s="446"/>
      <c r="THT31" s="446"/>
      <c r="THU31" s="446"/>
      <c r="THV31" s="446"/>
      <c r="THW31" s="446"/>
      <c r="THX31" s="446"/>
      <c r="THY31" s="446"/>
      <c r="THZ31" s="446"/>
      <c r="TIA31" s="446"/>
      <c r="TIB31" s="446"/>
      <c r="TIC31" s="446"/>
      <c r="TID31" s="446"/>
      <c r="TIE31" s="446"/>
      <c r="TIF31" s="446"/>
      <c r="TIG31" s="446"/>
      <c r="TIH31" s="446"/>
      <c r="TII31" s="446"/>
      <c r="TIJ31" s="446"/>
      <c r="TIK31" s="446"/>
      <c r="TIL31" s="446"/>
      <c r="TIM31" s="446"/>
      <c r="TIN31" s="446"/>
      <c r="TIO31" s="446"/>
      <c r="TIP31" s="446"/>
      <c r="TIQ31" s="446"/>
      <c r="TIR31" s="446"/>
      <c r="TIS31" s="446"/>
      <c r="TIT31" s="446"/>
      <c r="TIU31" s="446"/>
      <c r="TIV31" s="446"/>
      <c r="TIW31" s="446"/>
      <c r="TIX31" s="446"/>
      <c r="TIY31" s="446"/>
      <c r="TIZ31" s="446"/>
      <c r="TJA31" s="446"/>
      <c r="TJB31" s="446"/>
      <c r="TJC31" s="446"/>
      <c r="TJD31" s="446"/>
      <c r="TJE31" s="446"/>
      <c r="TJF31" s="446"/>
      <c r="TJG31" s="446"/>
      <c r="TJH31" s="446"/>
      <c r="TJI31" s="446"/>
      <c r="TJJ31" s="446"/>
      <c r="TJK31" s="446"/>
      <c r="TJL31" s="446"/>
      <c r="TJM31" s="446"/>
      <c r="TJN31" s="446"/>
      <c r="TJO31" s="446"/>
      <c r="TJP31" s="446"/>
      <c r="TJQ31" s="446"/>
      <c r="TJR31" s="446"/>
      <c r="TJS31" s="446"/>
      <c r="TJT31" s="446"/>
      <c r="TJU31" s="446"/>
      <c r="TJV31" s="446"/>
      <c r="TJW31" s="446"/>
      <c r="TJX31" s="446"/>
      <c r="TJY31" s="446"/>
      <c r="TJZ31" s="446"/>
      <c r="TKA31" s="446"/>
      <c r="TKB31" s="446"/>
      <c r="TKC31" s="446"/>
      <c r="TKD31" s="446"/>
      <c r="TKE31" s="446"/>
      <c r="TKF31" s="446"/>
      <c r="TKG31" s="446"/>
      <c r="TKH31" s="446"/>
      <c r="TKI31" s="446"/>
      <c r="TKJ31" s="446"/>
      <c r="TKK31" s="446"/>
      <c r="TKL31" s="446"/>
      <c r="TKM31" s="446"/>
      <c r="TKN31" s="446"/>
      <c r="TKO31" s="446"/>
      <c r="TKP31" s="446"/>
      <c r="TKQ31" s="446"/>
      <c r="TKR31" s="446"/>
      <c r="TKS31" s="446"/>
      <c r="TKT31" s="446"/>
      <c r="TKU31" s="446"/>
      <c r="TKV31" s="446"/>
      <c r="TKW31" s="446"/>
      <c r="TKX31" s="446"/>
      <c r="TKY31" s="446"/>
      <c r="TKZ31" s="446"/>
      <c r="TLA31" s="446"/>
      <c r="TLB31" s="446"/>
      <c r="TLC31" s="446"/>
      <c r="TLD31" s="446"/>
      <c r="TLE31" s="446"/>
      <c r="TLF31" s="446"/>
      <c r="TLG31" s="446"/>
      <c r="TLH31" s="446"/>
      <c r="TLI31" s="446"/>
      <c r="TLJ31" s="446"/>
      <c r="TLK31" s="446"/>
      <c r="TLL31" s="446"/>
      <c r="TLM31" s="446"/>
      <c r="TLN31" s="446"/>
      <c r="TLO31" s="446"/>
      <c r="TLP31" s="446"/>
      <c r="TLQ31" s="446"/>
      <c r="TLR31" s="446"/>
      <c r="TLS31" s="446"/>
      <c r="TLT31" s="446"/>
      <c r="TLU31" s="446"/>
      <c r="TLV31" s="446"/>
      <c r="TLW31" s="446"/>
      <c r="TLX31" s="446"/>
      <c r="TLY31" s="446"/>
      <c r="TLZ31" s="446"/>
      <c r="TMA31" s="446"/>
      <c r="TMB31" s="446"/>
      <c r="TMC31" s="446"/>
      <c r="TMD31" s="446"/>
      <c r="TME31" s="446"/>
      <c r="TMF31" s="446"/>
      <c r="TMG31" s="446"/>
      <c r="TMH31" s="446"/>
      <c r="TMI31" s="446"/>
      <c r="TMJ31" s="446"/>
      <c r="TMK31" s="446"/>
      <c r="TML31" s="446"/>
      <c r="TMM31" s="446"/>
      <c r="TMN31" s="446"/>
      <c r="TMO31" s="446"/>
      <c r="TMP31" s="446"/>
      <c r="TMQ31" s="446"/>
      <c r="TMR31" s="446"/>
      <c r="TMS31" s="446"/>
      <c r="TMT31" s="446"/>
      <c r="TMU31" s="446"/>
      <c r="TMV31" s="446"/>
      <c r="TMW31" s="446"/>
      <c r="TMX31" s="446"/>
      <c r="TMY31" s="446"/>
      <c r="TMZ31" s="446"/>
      <c r="TNA31" s="446"/>
      <c r="TNB31" s="446"/>
      <c r="TNC31" s="446"/>
      <c r="TND31" s="446"/>
      <c r="TNE31" s="446"/>
      <c r="TNF31" s="446"/>
      <c r="TNG31" s="446"/>
      <c r="TNH31" s="446"/>
      <c r="TNI31" s="446"/>
      <c r="TNJ31" s="446"/>
      <c r="TNK31" s="446"/>
      <c r="TNL31" s="446"/>
      <c r="TNM31" s="446"/>
      <c r="TNN31" s="446"/>
      <c r="TNO31" s="446"/>
      <c r="TNP31" s="446"/>
      <c r="TNQ31" s="446"/>
      <c r="TNR31" s="446"/>
      <c r="TNS31" s="446"/>
      <c r="TNT31" s="446"/>
      <c r="TNU31" s="446"/>
      <c r="TNV31" s="446"/>
      <c r="TNW31" s="446"/>
      <c r="TNX31" s="446"/>
      <c r="TNY31" s="446"/>
      <c r="TNZ31" s="446"/>
      <c r="TOA31" s="446"/>
      <c r="TOB31" s="446"/>
      <c r="TOC31" s="446"/>
      <c r="TOD31" s="446"/>
      <c r="TOE31" s="446"/>
      <c r="TOF31" s="446"/>
      <c r="TOG31" s="446"/>
      <c r="TOH31" s="446"/>
      <c r="TOI31" s="446"/>
      <c r="TOJ31" s="446"/>
      <c r="TOK31" s="446"/>
      <c r="TOL31" s="446"/>
      <c r="TOM31" s="446"/>
      <c r="TON31" s="446"/>
      <c r="TOO31" s="446"/>
      <c r="TOP31" s="446"/>
      <c r="TOQ31" s="446"/>
      <c r="TOR31" s="446"/>
      <c r="TOS31" s="446"/>
      <c r="TOT31" s="446"/>
      <c r="TOU31" s="446"/>
      <c r="TOV31" s="446"/>
      <c r="TOW31" s="446"/>
      <c r="TOX31" s="446"/>
      <c r="TOY31" s="446"/>
      <c r="TOZ31" s="446"/>
      <c r="TPA31" s="446"/>
      <c r="TPB31" s="446"/>
      <c r="TPC31" s="446"/>
      <c r="TPD31" s="446"/>
      <c r="TPE31" s="446"/>
      <c r="TPF31" s="446"/>
      <c r="TPG31" s="446"/>
      <c r="TPH31" s="446"/>
      <c r="TPI31" s="446"/>
      <c r="TPJ31" s="446"/>
      <c r="TPK31" s="446"/>
      <c r="TPL31" s="446"/>
      <c r="TPM31" s="446"/>
      <c r="TPN31" s="446"/>
      <c r="TPO31" s="446"/>
      <c r="TPP31" s="446"/>
      <c r="TPQ31" s="446"/>
      <c r="TPR31" s="446"/>
      <c r="TPS31" s="446"/>
      <c r="TPT31" s="446"/>
      <c r="TPU31" s="446"/>
      <c r="TPV31" s="446"/>
      <c r="TPW31" s="446"/>
      <c r="TPX31" s="446"/>
      <c r="TPY31" s="446"/>
      <c r="TPZ31" s="446"/>
      <c r="TQA31" s="446"/>
      <c r="TQB31" s="446"/>
      <c r="TQC31" s="446"/>
      <c r="TQD31" s="446"/>
      <c r="TQE31" s="446"/>
      <c r="TQF31" s="446"/>
      <c r="TQG31" s="446"/>
      <c r="TQH31" s="446"/>
      <c r="TQI31" s="446"/>
      <c r="TQJ31" s="446"/>
      <c r="TQK31" s="446"/>
      <c r="TQL31" s="446"/>
      <c r="TQM31" s="446"/>
      <c r="TQN31" s="446"/>
      <c r="TQO31" s="446"/>
      <c r="TQP31" s="446"/>
      <c r="TQQ31" s="446"/>
      <c r="TQR31" s="446"/>
      <c r="TQS31" s="446"/>
      <c r="TQT31" s="446"/>
      <c r="TQU31" s="446"/>
      <c r="TQV31" s="446"/>
      <c r="TQW31" s="446"/>
      <c r="TQX31" s="446"/>
      <c r="TQY31" s="446"/>
      <c r="TQZ31" s="446"/>
      <c r="TRA31" s="446"/>
      <c r="TRB31" s="446"/>
      <c r="TRC31" s="446"/>
      <c r="TRD31" s="446"/>
      <c r="TRE31" s="446"/>
      <c r="TRF31" s="446"/>
      <c r="TRG31" s="446"/>
      <c r="TRH31" s="446"/>
      <c r="TRI31" s="446"/>
      <c r="TRJ31" s="446"/>
      <c r="TRK31" s="446"/>
      <c r="TRL31" s="446"/>
      <c r="TRM31" s="446"/>
      <c r="TRN31" s="446"/>
      <c r="TRO31" s="446"/>
      <c r="TRP31" s="446"/>
      <c r="TRQ31" s="446"/>
      <c r="TRR31" s="446"/>
      <c r="TRS31" s="446"/>
      <c r="TRT31" s="446"/>
      <c r="TRU31" s="446"/>
      <c r="TRV31" s="446"/>
      <c r="TRW31" s="446"/>
      <c r="TRX31" s="446"/>
      <c r="TRY31" s="446"/>
      <c r="TRZ31" s="446"/>
      <c r="TSA31" s="446"/>
      <c r="TSB31" s="446"/>
      <c r="TSC31" s="446"/>
      <c r="TSD31" s="446"/>
      <c r="TSE31" s="446"/>
      <c r="TSF31" s="446"/>
      <c r="TSG31" s="446"/>
      <c r="TSH31" s="446"/>
      <c r="TSI31" s="446"/>
      <c r="TSJ31" s="446"/>
      <c r="TSK31" s="446"/>
      <c r="TSL31" s="446"/>
      <c r="TSM31" s="446"/>
      <c r="TSN31" s="446"/>
      <c r="TSO31" s="446"/>
      <c r="TSP31" s="446"/>
      <c r="TSQ31" s="446"/>
      <c r="TSR31" s="446"/>
      <c r="TSS31" s="446"/>
      <c r="TST31" s="446"/>
      <c r="TSU31" s="446"/>
      <c r="TSV31" s="446"/>
      <c r="TSW31" s="446"/>
      <c r="TSX31" s="446"/>
      <c r="TSY31" s="446"/>
      <c r="TSZ31" s="446"/>
      <c r="TTA31" s="446"/>
      <c r="TTB31" s="446"/>
      <c r="TTC31" s="446"/>
      <c r="TTD31" s="446"/>
      <c r="TTE31" s="446"/>
      <c r="TTF31" s="446"/>
      <c r="TTG31" s="446"/>
      <c r="TTH31" s="446"/>
      <c r="TTI31" s="446"/>
      <c r="TTJ31" s="446"/>
      <c r="TTK31" s="446"/>
      <c r="TTL31" s="446"/>
      <c r="TTM31" s="446"/>
      <c r="TTN31" s="446"/>
      <c r="TTO31" s="446"/>
      <c r="TTP31" s="446"/>
      <c r="TTQ31" s="446"/>
      <c r="TTR31" s="446"/>
      <c r="TTS31" s="446"/>
      <c r="TTT31" s="446"/>
      <c r="TTU31" s="446"/>
      <c r="TTV31" s="446"/>
      <c r="TTW31" s="446"/>
      <c r="TTX31" s="446"/>
      <c r="TTY31" s="446"/>
      <c r="TTZ31" s="446"/>
      <c r="TUA31" s="446"/>
      <c r="TUB31" s="446"/>
      <c r="TUC31" s="446"/>
      <c r="TUD31" s="446"/>
      <c r="TUE31" s="446"/>
      <c r="TUF31" s="446"/>
      <c r="TUG31" s="446"/>
      <c r="TUH31" s="446"/>
      <c r="TUI31" s="446"/>
      <c r="TUJ31" s="446"/>
      <c r="TUK31" s="446"/>
      <c r="TUL31" s="446"/>
      <c r="TUM31" s="446"/>
      <c r="TUN31" s="446"/>
      <c r="TUO31" s="446"/>
      <c r="TUP31" s="446"/>
      <c r="TUQ31" s="446"/>
      <c r="TUR31" s="446"/>
      <c r="TUS31" s="446"/>
      <c r="TUT31" s="446"/>
      <c r="TUU31" s="446"/>
      <c r="TUV31" s="446"/>
      <c r="TUW31" s="446"/>
      <c r="TUX31" s="446"/>
      <c r="TUY31" s="446"/>
      <c r="TUZ31" s="446"/>
      <c r="TVA31" s="446"/>
      <c r="TVB31" s="446"/>
      <c r="TVC31" s="446"/>
      <c r="TVD31" s="446"/>
      <c r="TVE31" s="446"/>
      <c r="TVF31" s="446"/>
      <c r="TVG31" s="446"/>
      <c r="TVH31" s="446"/>
      <c r="TVI31" s="446"/>
      <c r="TVJ31" s="446"/>
      <c r="TVK31" s="446"/>
      <c r="TVL31" s="446"/>
      <c r="TVM31" s="446"/>
      <c r="TVN31" s="446"/>
      <c r="TVO31" s="446"/>
      <c r="TVP31" s="446"/>
      <c r="TVQ31" s="446"/>
      <c r="TVR31" s="446"/>
      <c r="TVS31" s="446"/>
      <c r="TVT31" s="446"/>
      <c r="TVU31" s="446"/>
      <c r="TVV31" s="446"/>
      <c r="TVW31" s="446"/>
      <c r="TVX31" s="446"/>
      <c r="TVY31" s="446"/>
      <c r="TVZ31" s="446"/>
      <c r="TWA31" s="446"/>
      <c r="TWB31" s="446"/>
      <c r="TWC31" s="446"/>
      <c r="TWD31" s="446"/>
      <c r="TWE31" s="446"/>
      <c r="TWF31" s="446"/>
      <c r="TWG31" s="446"/>
      <c r="TWH31" s="446"/>
      <c r="TWI31" s="446"/>
      <c r="TWJ31" s="446"/>
      <c r="TWK31" s="446"/>
      <c r="TWL31" s="446"/>
      <c r="TWM31" s="446"/>
      <c r="TWN31" s="446"/>
      <c r="TWO31" s="446"/>
      <c r="TWP31" s="446"/>
      <c r="TWQ31" s="446"/>
      <c r="TWR31" s="446"/>
      <c r="TWS31" s="446"/>
      <c r="TWT31" s="446"/>
      <c r="TWU31" s="446"/>
      <c r="TWV31" s="446"/>
      <c r="TWW31" s="446"/>
      <c r="TWX31" s="446"/>
      <c r="TWY31" s="446"/>
      <c r="TWZ31" s="446"/>
      <c r="TXA31" s="446"/>
      <c r="TXB31" s="446"/>
      <c r="TXC31" s="446"/>
      <c r="TXD31" s="446"/>
      <c r="TXE31" s="446"/>
      <c r="TXF31" s="446"/>
      <c r="TXG31" s="446"/>
      <c r="TXH31" s="446"/>
      <c r="TXI31" s="446"/>
      <c r="TXJ31" s="446"/>
      <c r="TXK31" s="446"/>
      <c r="TXL31" s="446"/>
      <c r="TXM31" s="446"/>
      <c r="TXN31" s="446"/>
      <c r="TXO31" s="446"/>
      <c r="TXP31" s="446"/>
      <c r="TXQ31" s="446"/>
      <c r="TXR31" s="446"/>
      <c r="TXS31" s="446"/>
      <c r="TXT31" s="446"/>
      <c r="TXU31" s="446"/>
      <c r="TXV31" s="446"/>
      <c r="TXW31" s="446"/>
      <c r="TXX31" s="446"/>
      <c r="TXY31" s="446"/>
      <c r="TXZ31" s="446"/>
      <c r="TYA31" s="446"/>
      <c r="TYB31" s="446"/>
      <c r="TYC31" s="446"/>
      <c r="TYD31" s="446"/>
      <c r="TYE31" s="446"/>
      <c r="TYF31" s="446"/>
      <c r="TYG31" s="446"/>
      <c r="TYH31" s="446"/>
      <c r="TYI31" s="446"/>
      <c r="TYJ31" s="446"/>
      <c r="TYK31" s="446"/>
      <c r="TYL31" s="446"/>
      <c r="TYM31" s="446"/>
      <c r="TYN31" s="446"/>
      <c r="TYO31" s="446"/>
      <c r="TYP31" s="446"/>
      <c r="TYQ31" s="446"/>
      <c r="TYR31" s="446"/>
      <c r="TYS31" s="446"/>
      <c r="TYT31" s="446"/>
      <c r="TYU31" s="446"/>
      <c r="TYV31" s="446"/>
      <c r="TYW31" s="446"/>
      <c r="TYX31" s="446"/>
      <c r="TYY31" s="446"/>
      <c r="TYZ31" s="446"/>
      <c r="TZA31" s="446"/>
      <c r="TZB31" s="446"/>
      <c r="TZC31" s="446"/>
      <c r="TZD31" s="446"/>
      <c r="TZE31" s="446"/>
      <c r="TZF31" s="446"/>
      <c r="TZG31" s="446"/>
      <c r="TZH31" s="446"/>
      <c r="TZI31" s="446"/>
      <c r="TZJ31" s="446"/>
      <c r="TZK31" s="446"/>
      <c r="TZL31" s="446"/>
      <c r="TZM31" s="446"/>
      <c r="TZN31" s="446"/>
      <c r="TZO31" s="446"/>
      <c r="TZP31" s="446"/>
      <c r="TZQ31" s="446"/>
      <c r="TZR31" s="446"/>
      <c r="TZS31" s="446"/>
      <c r="TZT31" s="446"/>
      <c r="TZU31" s="446"/>
      <c r="TZV31" s="446"/>
      <c r="TZW31" s="446"/>
      <c r="TZX31" s="446"/>
      <c r="TZY31" s="446"/>
      <c r="TZZ31" s="446"/>
      <c r="UAA31" s="446"/>
      <c r="UAB31" s="446"/>
      <c r="UAC31" s="446"/>
      <c r="UAD31" s="446"/>
      <c r="UAE31" s="446"/>
      <c r="UAF31" s="446"/>
      <c r="UAG31" s="446"/>
      <c r="UAH31" s="446"/>
      <c r="UAI31" s="446"/>
      <c r="UAJ31" s="446"/>
      <c r="UAK31" s="446"/>
      <c r="UAL31" s="446"/>
      <c r="UAM31" s="446"/>
      <c r="UAN31" s="446"/>
      <c r="UAO31" s="446"/>
      <c r="UAP31" s="446"/>
      <c r="UAQ31" s="446"/>
      <c r="UAR31" s="446"/>
      <c r="UAS31" s="446"/>
      <c r="UAT31" s="446"/>
      <c r="UAU31" s="446"/>
      <c r="UAV31" s="446"/>
      <c r="UAW31" s="446"/>
      <c r="UAX31" s="446"/>
      <c r="UAY31" s="446"/>
      <c r="UAZ31" s="446"/>
      <c r="UBA31" s="446"/>
      <c r="UBB31" s="446"/>
      <c r="UBC31" s="446"/>
      <c r="UBD31" s="446"/>
      <c r="UBE31" s="446"/>
      <c r="UBF31" s="446"/>
      <c r="UBG31" s="446"/>
      <c r="UBH31" s="446"/>
      <c r="UBI31" s="446"/>
      <c r="UBJ31" s="446"/>
      <c r="UBK31" s="446"/>
      <c r="UBL31" s="446"/>
      <c r="UBM31" s="446"/>
      <c r="UBN31" s="446"/>
      <c r="UBO31" s="446"/>
      <c r="UBP31" s="446"/>
      <c r="UBQ31" s="446"/>
      <c r="UBR31" s="446"/>
      <c r="UBS31" s="446"/>
      <c r="UBT31" s="446"/>
      <c r="UBU31" s="446"/>
      <c r="UBV31" s="446"/>
      <c r="UBW31" s="446"/>
      <c r="UBX31" s="446"/>
      <c r="UBY31" s="446"/>
      <c r="UBZ31" s="446"/>
      <c r="UCA31" s="446"/>
      <c r="UCB31" s="446"/>
      <c r="UCC31" s="446"/>
      <c r="UCD31" s="446"/>
      <c r="UCE31" s="446"/>
      <c r="UCF31" s="446"/>
      <c r="UCG31" s="446"/>
      <c r="UCH31" s="446"/>
      <c r="UCI31" s="446"/>
      <c r="UCJ31" s="446"/>
      <c r="UCK31" s="446"/>
      <c r="UCL31" s="446"/>
      <c r="UCM31" s="446"/>
      <c r="UCN31" s="446"/>
      <c r="UCO31" s="446"/>
      <c r="UCP31" s="446"/>
      <c r="UCQ31" s="446"/>
      <c r="UCR31" s="446"/>
      <c r="UCS31" s="446"/>
      <c r="UCT31" s="446"/>
      <c r="UCU31" s="446"/>
      <c r="UCV31" s="446"/>
      <c r="UCW31" s="446"/>
      <c r="UCX31" s="446"/>
      <c r="UCY31" s="446"/>
      <c r="UCZ31" s="446"/>
      <c r="UDA31" s="446"/>
      <c r="UDB31" s="446"/>
      <c r="UDC31" s="446"/>
      <c r="UDD31" s="446"/>
      <c r="UDE31" s="446"/>
      <c r="UDF31" s="446"/>
      <c r="UDG31" s="446"/>
      <c r="UDH31" s="446"/>
      <c r="UDI31" s="446"/>
      <c r="UDJ31" s="446"/>
      <c r="UDK31" s="446"/>
      <c r="UDL31" s="446"/>
      <c r="UDM31" s="446"/>
      <c r="UDN31" s="446"/>
      <c r="UDO31" s="446"/>
      <c r="UDP31" s="446"/>
      <c r="UDQ31" s="446"/>
      <c r="UDR31" s="446"/>
      <c r="UDS31" s="446"/>
      <c r="UDT31" s="446"/>
      <c r="UDU31" s="446"/>
      <c r="UDV31" s="446"/>
      <c r="UDW31" s="446"/>
      <c r="UDX31" s="446"/>
      <c r="UDY31" s="446"/>
      <c r="UDZ31" s="446"/>
      <c r="UEA31" s="446"/>
      <c r="UEB31" s="446"/>
      <c r="UEC31" s="446"/>
      <c r="UED31" s="446"/>
      <c r="UEE31" s="446"/>
      <c r="UEF31" s="446"/>
      <c r="UEG31" s="446"/>
      <c r="UEH31" s="446"/>
      <c r="UEI31" s="446"/>
      <c r="UEJ31" s="446"/>
      <c r="UEK31" s="446"/>
      <c r="UEL31" s="446"/>
      <c r="UEM31" s="446"/>
      <c r="UEN31" s="446"/>
      <c r="UEO31" s="446"/>
      <c r="UEP31" s="446"/>
      <c r="UEQ31" s="446"/>
      <c r="UER31" s="446"/>
      <c r="UES31" s="446"/>
      <c r="UET31" s="446"/>
      <c r="UEU31" s="446"/>
      <c r="UEV31" s="446"/>
      <c r="UEW31" s="446"/>
      <c r="UEX31" s="446"/>
      <c r="UEY31" s="446"/>
      <c r="UEZ31" s="446"/>
      <c r="UFA31" s="446"/>
      <c r="UFB31" s="446"/>
      <c r="UFC31" s="446"/>
      <c r="UFD31" s="446"/>
      <c r="UFE31" s="446"/>
      <c r="UFF31" s="446"/>
      <c r="UFG31" s="446"/>
      <c r="UFH31" s="446"/>
      <c r="UFI31" s="446"/>
      <c r="UFJ31" s="446"/>
      <c r="UFK31" s="446"/>
      <c r="UFL31" s="446"/>
      <c r="UFM31" s="446"/>
      <c r="UFN31" s="446"/>
      <c r="UFO31" s="446"/>
      <c r="UFP31" s="446"/>
      <c r="UFQ31" s="446"/>
      <c r="UFR31" s="446"/>
      <c r="UFS31" s="446"/>
      <c r="UFT31" s="446"/>
      <c r="UFU31" s="446"/>
      <c r="UFV31" s="446"/>
      <c r="UFW31" s="446"/>
      <c r="UFX31" s="446"/>
      <c r="UFY31" s="446"/>
      <c r="UFZ31" s="446"/>
      <c r="UGA31" s="446"/>
      <c r="UGB31" s="446"/>
      <c r="UGC31" s="446"/>
      <c r="UGD31" s="446"/>
      <c r="UGE31" s="446"/>
      <c r="UGF31" s="446"/>
      <c r="UGG31" s="446"/>
      <c r="UGH31" s="446"/>
      <c r="UGI31" s="446"/>
      <c r="UGJ31" s="446"/>
      <c r="UGK31" s="446"/>
      <c r="UGL31" s="446"/>
      <c r="UGM31" s="446"/>
      <c r="UGN31" s="446"/>
      <c r="UGO31" s="446"/>
      <c r="UGP31" s="446"/>
      <c r="UGQ31" s="446"/>
      <c r="UGR31" s="446"/>
      <c r="UGS31" s="446"/>
      <c r="UGT31" s="446"/>
      <c r="UGU31" s="446"/>
      <c r="UGV31" s="446"/>
      <c r="UGW31" s="446"/>
      <c r="UGX31" s="446"/>
      <c r="UGY31" s="446"/>
      <c r="UGZ31" s="446"/>
      <c r="UHA31" s="446"/>
      <c r="UHB31" s="446"/>
      <c r="UHC31" s="446"/>
      <c r="UHD31" s="446"/>
      <c r="UHE31" s="446"/>
      <c r="UHF31" s="446"/>
      <c r="UHG31" s="446"/>
      <c r="UHH31" s="446"/>
      <c r="UHI31" s="446"/>
      <c r="UHJ31" s="446"/>
      <c r="UHK31" s="446"/>
      <c r="UHL31" s="446"/>
      <c r="UHM31" s="446"/>
      <c r="UHN31" s="446"/>
      <c r="UHO31" s="446"/>
      <c r="UHP31" s="446"/>
      <c r="UHQ31" s="446"/>
      <c r="UHR31" s="446"/>
      <c r="UHS31" s="446"/>
      <c r="UHT31" s="446"/>
      <c r="UHU31" s="446"/>
      <c r="UHV31" s="446"/>
      <c r="UHW31" s="446"/>
      <c r="UHX31" s="446"/>
      <c r="UHY31" s="446"/>
      <c r="UHZ31" s="446"/>
      <c r="UIA31" s="446"/>
      <c r="UIB31" s="446"/>
      <c r="UIC31" s="446"/>
      <c r="UID31" s="446"/>
      <c r="UIE31" s="446"/>
      <c r="UIF31" s="446"/>
      <c r="UIG31" s="446"/>
      <c r="UIH31" s="446"/>
      <c r="UII31" s="446"/>
      <c r="UIJ31" s="446"/>
      <c r="UIK31" s="446"/>
      <c r="UIL31" s="446"/>
      <c r="UIM31" s="446"/>
      <c r="UIN31" s="446"/>
      <c r="UIO31" s="446"/>
      <c r="UIP31" s="446"/>
      <c r="UIQ31" s="446"/>
      <c r="UIR31" s="446"/>
      <c r="UIS31" s="446"/>
      <c r="UIT31" s="446"/>
      <c r="UIU31" s="446"/>
      <c r="UIV31" s="446"/>
      <c r="UIW31" s="446"/>
      <c r="UIX31" s="446"/>
      <c r="UIY31" s="446"/>
      <c r="UIZ31" s="446"/>
      <c r="UJA31" s="446"/>
      <c r="UJB31" s="446"/>
      <c r="UJC31" s="446"/>
      <c r="UJD31" s="446"/>
      <c r="UJE31" s="446"/>
      <c r="UJF31" s="446"/>
      <c r="UJG31" s="446"/>
      <c r="UJH31" s="446"/>
      <c r="UJI31" s="446"/>
      <c r="UJJ31" s="446"/>
      <c r="UJK31" s="446"/>
      <c r="UJL31" s="446"/>
      <c r="UJM31" s="446"/>
      <c r="UJN31" s="446"/>
      <c r="UJO31" s="446"/>
      <c r="UJP31" s="446"/>
      <c r="UJQ31" s="446"/>
      <c r="UJR31" s="446"/>
      <c r="UJS31" s="446"/>
      <c r="UJT31" s="446"/>
      <c r="UJU31" s="446"/>
      <c r="UJV31" s="446"/>
      <c r="UJW31" s="446"/>
      <c r="UJX31" s="446"/>
      <c r="UJY31" s="446"/>
      <c r="UJZ31" s="446"/>
      <c r="UKA31" s="446"/>
      <c r="UKB31" s="446"/>
      <c r="UKC31" s="446"/>
      <c r="UKD31" s="446"/>
      <c r="UKE31" s="446"/>
      <c r="UKF31" s="446"/>
      <c r="UKG31" s="446"/>
      <c r="UKH31" s="446"/>
      <c r="UKI31" s="446"/>
      <c r="UKJ31" s="446"/>
      <c r="UKK31" s="446"/>
      <c r="UKL31" s="446"/>
      <c r="UKM31" s="446"/>
      <c r="UKN31" s="446"/>
      <c r="UKO31" s="446"/>
      <c r="UKP31" s="446"/>
      <c r="UKQ31" s="446"/>
      <c r="UKR31" s="446"/>
      <c r="UKS31" s="446"/>
      <c r="UKT31" s="446"/>
      <c r="UKU31" s="446"/>
      <c r="UKV31" s="446"/>
      <c r="UKW31" s="446"/>
      <c r="UKX31" s="446"/>
      <c r="UKY31" s="446"/>
      <c r="UKZ31" s="446"/>
      <c r="ULA31" s="446"/>
      <c r="ULB31" s="446"/>
      <c r="ULC31" s="446"/>
      <c r="ULD31" s="446"/>
      <c r="ULE31" s="446"/>
      <c r="ULF31" s="446"/>
      <c r="ULG31" s="446"/>
      <c r="ULH31" s="446"/>
      <c r="ULI31" s="446"/>
      <c r="ULJ31" s="446"/>
      <c r="ULK31" s="446"/>
      <c r="ULL31" s="446"/>
      <c r="ULM31" s="446"/>
      <c r="ULN31" s="446"/>
      <c r="ULO31" s="446"/>
      <c r="ULP31" s="446"/>
      <c r="ULQ31" s="446"/>
      <c r="ULR31" s="446"/>
      <c r="ULS31" s="446"/>
      <c r="ULT31" s="446"/>
      <c r="ULU31" s="446"/>
      <c r="ULV31" s="446"/>
      <c r="ULW31" s="446"/>
      <c r="ULX31" s="446"/>
      <c r="ULY31" s="446"/>
      <c r="ULZ31" s="446"/>
      <c r="UMA31" s="446"/>
      <c r="UMB31" s="446"/>
      <c r="UMC31" s="446"/>
      <c r="UMD31" s="446"/>
      <c r="UME31" s="446"/>
      <c r="UMF31" s="446"/>
      <c r="UMG31" s="446"/>
      <c r="UMH31" s="446"/>
      <c r="UMI31" s="446"/>
      <c r="UMJ31" s="446"/>
      <c r="UMK31" s="446"/>
      <c r="UML31" s="446"/>
      <c r="UMM31" s="446"/>
      <c r="UMN31" s="446"/>
      <c r="UMO31" s="446"/>
      <c r="UMP31" s="446"/>
      <c r="UMQ31" s="446"/>
      <c r="UMR31" s="446"/>
      <c r="UMS31" s="446"/>
      <c r="UMT31" s="446"/>
      <c r="UMU31" s="446"/>
      <c r="UMV31" s="446"/>
      <c r="UMW31" s="446"/>
      <c r="UMX31" s="446"/>
      <c r="UMY31" s="446"/>
      <c r="UMZ31" s="446"/>
      <c r="UNA31" s="446"/>
      <c r="UNB31" s="446"/>
      <c r="UNC31" s="446"/>
      <c r="UND31" s="446"/>
      <c r="UNE31" s="446"/>
      <c r="UNF31" s="446"/>
      <c r="UNG31" s="446"/>
      <c r="UNH31" s="446"/>
      <c r="UNI31" s="446"/>
      <c r="UNJ31" s="446"/>
      <c r="UNK31" s="446"/>
      <c r="UNL31" s="446"/>
      <c r="UNM31" s="446"/>
      <c r="UNN31" s="446"/>
      <c r="UNO31" s="446"/>
      <c r="UNP31" s="446"/>
      <c r="UNQ31" s="446"/>
      <c r="UNR31" s="446"/>
      <c r="UNS31" s="446"/>
      <c r="UNT31" s="446"/>
      <c r="UNU31" s="446"/>
      <c r="UNV31" s="446"/>
      <c r="UNW31" s="446"/>
      <c r="UNX31" s="446"/>
      <c r="UNY31" s="446"/>
      <c r="UNZ31" s="446"/>
      <c r="UOA31" s="446"/>
      <c r="UOB31" s="446"/>
      <c r="UOC31" s="446"/>
      <c r="UOD31" s="446"/>
      <c r="UOE31" s="446"/>
      <c r="UOF31" s="446"/>
      <c r="UOG31" s="446"/>
      <c r="UOH31" s="446"/>
      <c r="UOI31" s="446"/>
      <c r="UOJ31" s="446"/>
      <c r="UOK31" s="446"/>
      <c r="UOL31" s="446"/>
      <c r="UOM31" s="446"/>
      <c r="UON31" s="446"/>
      <c r="UOO31" s="446"/>
      <c r="UOP31" s="446"/>
      <c r="UOQ31" s="446"/>
      <c r="UOR31" s="446"/>
      <c r="UOS31" s="446"/>
      <c r="UOT31" s="446"/>
      <c r="UOU31" s="446"/>
      <c r="UOV31" s="446"/>
      <c r="UOW31" s="446"/>
      <c r="UOX31" s="446"/>
      <c r="UOY31" s="446"/>
      <c r="UOZ31" s="446"/>
      <c r="UPA31" s="446"/>
      <c r="UPB31" s="446"/>
      <c r="UPC31" s="446"/>
      <c r="UPD31" s="446"/>
      <c r="UPE31" s="446"/>
      <c r="UPF31" s="446"/>
      <c r="UPG31" s="446"/>
      <c r="UPH31" s="446"/>
      <c r="UPI31" s="446"/>
      <c r="UPJ31" s="446"/>
      <c r="UPK31" s="446"/>
      <c r="UPL31" s="446"/>
      <c r="UPM31" s="446"/>
      <c r="UPN31" s="446"/>
      <c r="UPO31" s="446"/>
      <c r="UPP31" s="446"/>
      <c r="UPQ31" s="446"/>
      <c r="UPR31" s="446"/>
      <c r="UPS31" s="446"/>
      <c r="UPT31" s="446"/>
      <c r="UPU31" s="446"/>
      <c r="UPV31" s="446"/>
      <c r="UPW31" s="446"/>
      <c r="UPX31" s="446"/>
      <c r="UPY31" s="446"/>
      <c r="UPZ31" s="446"/>
      <c r="UQA31" s="446"/>
      <c r="UQB31" s="446"/>
      <c r="UQC31" s="446"/>
      <c r="UQD31" s="446"/>
      <c r="UQE31" s="446"/>
      <c r="UQF31" s="446"/>
      <c r="UQG31" s="446"/>
      <c r="UQH31" s="446"/>
      <c r="UQI31" s="446"/>
      <c r="UQJ31" s="446"/>
      <c r="UQK31" s="446"/>
      <c r="UQL31" s="446"/>
      <c r="UQM31" s="446"/>
      <c r="UQN31" s="446"/>
      <c r="UQO31" s="446"/>
      <c r="UQP31" s="446"/>
      <c r="UQQ31" s="446"/>
      <c r="UQR31" s="446"/>
      <c r="UQS31" s="446"/>
      <c r="UQT31" s="446"/>
      <c r="UQU31" s="446"/>
      <c r="UQV31" s="446"/>
      <c r="UQW31" s="446"/>
      <c r="UQX31" s="446"/>
      <c r="UQY31" s="446"/>
      <c r="UQZ31" s="446"/>
      <c r="URA31" s="446"/>
      <c r="URB31" s="446"/>
      <c r="URC31" s="446"/>
      <c r="URD31" s="446"/>
      <c r="URE31" s="446"/>
      <c r="URF31" s="446"/>
      <c r="URG31" s="446"/>
      <c r="URH31" s="446"/>
      <c r="URI31" s="446"/>
      <c r="URJ31" s="446"/>
      <c r="URK31" s="446"/>
      <c r="URL31" s="446"/>
      <c r="URM31" s="446"/>
      <c r="URN31" s="446"/>
      <c r="URO31" s="446"/>
      <c r="URP31" s="446"/>
      <c r="URQ31" s="446"/>
      <c r="URR31" s="446"/>
      <c r="URS31" s="446"/>
      <c r="URT31" s="446"/>
      <c r="URU31" s="446"/>
      <c r="URV31" s="446"/>
      <c r="URW31" s="446"/>
      <c r="URX31" s="446"/>
      <c r="URY31" s="446"/>
      <c r="URZ31" s="446"/>
      <c r="USA31" s="446"/>
      <c r="USB31" s="446"/>
      <c r="USC31" s="446"/>
      <c r="USD31" s="446"/>
      <c r="USE31" s="446"/>
      <c r="USF31" s="446"/>
      <c r="USG31" s="446"/>
      <c r="USH31" s="446"/>
      <c r="USI31" s="446"/>
      <c r="USJ31" s="446"/>
      <c r="USK31" s="446"/>
      <c r="USL31" s="446"/>
      <c r="USM31" s="446"/>
      <c r="USN31" s="446"/>
      <c r="USO31" s="446"/>
      <c r="USP31" s="446"/>
      <c r="USQ31" s="446"/>
      <c r="USR31" s="446"/>
      <c r="USS31" s="446"/>
      <c r="UST31" s="446"/>
      <c r="USU31" s="446"/>
      <c r="USV31" s="446"/>
      <c r="USW31" s="446"/>
      <c r="USX31" s="446"/>
      <c r="USY31" s="446"/>
      <c r="USZ31" s="446"/>
      <c r="UTA31" s="446"/>
      <c r="UTB31" s="446"/>
      <c r="UTC31" s="446"/>
      <c r="UTD31" s="446"/>
      <c r="UTE31" s="446"/>
      <c r="UTF31" s="446"/>
      <c r="UTG31" s="446"/>
      <c r="UTH31" s="446"/>
      <c r="UTI31" s="446"/>
      <c r="UTJ31" s="446"/>
      <c r="UTK31" s="446"/>
      <c r="UTL31" s="446"/>
      <c r="UTM31" s="446"/>
      <c r="UTN31" s="446"/>
      <c r="UTO31" s="446"/>
      <c r="UTP31" s="446"/>
      <c r="UTQ31" s="446"/>
      <c r="UTR31" s="446"/>
      <c r="UTS31" s="446"/>
      <c r="UTT31" s="446"/>
      <c r="UTU31" s="446"/>
      <c r="UTV31" s="446"/>
      <c r="UTW31" s="446"/>
      <c r="UTX31" s="446"/>
      <c r="UTY31" s="446"/>
      <c r="UTZ31" s="446"/>
      <c r="UUA31" s="446"/>
      <c r="UUB31" s="446"/>
      <c r="UUC31" s="446"/>
      <c r="UUD31" s="446"/>
      <c r="UUE31" s="446"/>
      <c r="UUF31" s="446"/>
      <c r="UUG31" s="446"/>
      <c r="UUH31" s="446"/>
      <c r="UUI31" s="446"/>
      <c r="UUJ31" s="446"/>
      <c r="UUK31" s="446"/>
      <c r="UUL31" s="446"/>
      <c r="UUM31" s="446"/>
      <c r="UUN31" s="446"/>
      <c r="UUO31" s="446"/>
      <c r="UUP31" s="446"/>
      <c r="UUQ31" s="446"/>
      <c r="UUR31" s="446"/>
      <c r="UUS31" s="446"/>
      <c r="UUT31" s="446"/>
      <c r="UUU31" s="446"/>
      <c r="UUV31" s="446"/>
      <c r="UUW31" s="446"/>
      <c r="UUX31" s="446"/>
      <c r="UUY31" s="446"/>
      <c r="UUZ31" s="446"/>
      <c r="UVA31" s="446"/>
      <c r="UVB31" s="446"/>
      <c r="UVC31" s="446"/>
      <c r="UVD31" s="446"/>
      <c r="UVE31" s="446"/>
      <c r="UVF31" s="446"/>
      <c r="UVG31" s="446"/>
      <c r="UVH31" s="446"/>
      <c r="UVI31" s="446"/>
      <c r="UVJ31" s="446"/>
      <c r="UVK31" s="446"/>
      <c r="UVL31" s="446"/>
      <c r="UVM31" s="446"/>
      <c r="UVN31" s="446"/>
      <c r="UVO31" s="446"/>
      <c r="UVP31" s="446"/>
      <c r="UVQ31" s="446"/>
      <c r="UVR31" s="446"/>
      <c r="UVS31" s="446"/>
      <c r="UVT31" s="446"/>
      <c r="UVU31" s="446"/>
      <c r="UVV31" s="446"/>
      <c r="UVW31" s="446"/>
      <c r="UVX31" s="446"/>
      <c r="UVY31" s="446"/>
      <c r="UVZ31" s="446"/>
      <c r="UWA31" s="446"/>
      <c r="UWB31" s="446"/>
      <c r="UWC31" s="446"/>
      <c r="UWD31" s="446"/>
      <c r="UWE31" s="446"/>
      <c r="UWF31" s="446"/>
      <c r="UWG31" s="446"/>
      <c r="UWH31" s="446"/>
      <c r="UWI31" s="446"/>
      <c r="UWJ31" s="446"/>
      <c r="UWK31" s="446"/>
      <c r="UWL31" s="446"/>
      <c r="UWM31" s="446"/>
      <c r="UWN31" s="446"/>
      <c r="UWO31" s="446"/>
      <c r="UWP31" s="446"/>
      <c r="UWQ31" s="446"/>
      <c r="UWR31" s="446"/>
      <c r="UWS31" s="446"/>
      <c r="UWT31" s="446"/>
      <c r="UWU31" s="446"/>
      <c r="UWV31" s="446"/>
      <c r="UWW31" s="446"/>
      <c r="UWX31" s="446"/>
      <c r="UWY31" s="446"/>
      <c r="UWZ31" s="446"/>
      <c r="UXA31" s="446"/>
      <c r="UXB31" s="446"/>
      <c r="UXC31" s="446"/>
      <c r="UXD31" s="446"/>
      <c r="UXE31" s="446"/>
      <c r="UXF31" s="446"/>
      <c r="UXG31" s="446"/>
      <c r="UXH31" s="446"/>
      <c r="UXI31" s="446"/>
      <c r="UXJ31" s="446"/>
      <c r="UXK31" s="446"/>
      <c r="UXL31" s="446"/>
      <c r="UXM31" s="446"/>
      <c r="UXN31" s="446"/>
      <c r="UXO31" s="446"/>
      <c r="UXP31" s="446"/>
      <c r="UXQ31" s="446"/>
      <c r="UXR31" s="446"/>
      <c r="UXS31" s="446"/>
      <c r="UXT31" s="446"/>
      <c r="UXU31" s="446"/>
      <c r="UXV31" s="446"/>
      <c r="UXW31" s="446"/>
      <c r="UXX31" s="446"/>
      <c r="UXY31" s="446"/>
      <c r="UXZ31" s="446"/>
      <c r="UYA31" s="446"/>
      <c r="UYB31" s="446"/>
      <c r="UYC31" s="446"/>
      <c r="UYD31" s="446"/>
      <c r="UYE31" s="446"/>
      <c r="UYF31" s="446"/>
      <c r="UYG31" s="446"/>
      <c r="UYH31" s="446"/>
      <c r="UYI31" s="446"/>
      <c r="UYJ31" s="446"/>
      <c r="UYK31" s="446"/>
      <c r="UYL31" s="446"/>
      <c r="UYM31" s="446"/>
      <c r="UYN31" s="446"/>
      <c r="UYO31" s="446"/>
      <c r="UYP31" s="446"/>
      <c r="UYQ31" s="446"/>
      <c r="UYR31" s="446"/>
      <c r="UYS31" s="446"/>
      <c r="UYT31" s="446"/>
      <c r="UYU31" s="446"/>
      <c r="UYV31" s="446"/>
      <c r="UYW31" s="446"/>
      <c r="UYX31" s="446"/>
      <c r="UYY31" s="446"/>
      <c r="UYZ31" s="446"/>
      <c r="UZA31" s="446"/>
      <c r="UZB31" s="446"/>
      <c r="UZC31" s="446"/>
      <c r="UZD31" s="446"/>
      <c r="UZE31" s="446"/>
      <c r="UZF31" s="446"/>
      <c r="UZG31" s="446"/>
      <c r="UZH31" s="446"/>
      <c r="UZI31" s="446"/>
      <c r="UZJ31" s="446"/>
      <c r="UZK31" s="446"/>
      <c r="UZL31" s="446"/>
      <c r="UZM31" s="446"/>
      <c r="UZN31" s="446"/>
      <c r="UZO31" s="446"/>
      <c r="UZP31" s="446"/>
      <c r="UZQ31" s="446"/>
      <c r="UZR31" s="446"/>
      <c r="UZS31" s="446"/>
      <c r="UZT31" s="446"/>
      <c r="UZU31" s="446"/>
      <c r="UZV31" s="446"/>
      <c r="UZW31" s="446"/>
      <c r="UZX31" s="446"/>
      <c r="UZY31" s="446"/>
      <c r="UZZ31" s="446"/>
      <c r="VAA31" s="446"/>
      <c r="VAB31" s="446"/>
      <c r="VAC31" s="446"/>
      <c r="VAD31" s="446"/>
      <c r="VAE31" s="446"/>
      <c r="VAF31" s="446"/>
      <c r="VAG31" s="446"/>
      <c r="VAH31" s="446"/>
      <c r="VAI31" s="446"/>
      <c r="VAJ31" s="446"/>
      <c r="VAK31" s="446"/>
      <c r="VAL31" s="446"/>
      <c r="VAM31" s="446"/>
      <c r="VAN31" s="446"/>
      <c r="VAO31" s="446"/>
      <c r="VAP31" s="446"/>
      <c r="VAQ31" s="446"/>
      <c r="VAR31" s="446"/>
      <c r="VAS31" s="446"/>
      <c r="VAT31" s="446"/>
      <c r="VAU31" s="446"/>
      <c r="VAV31" s="446"/>
      <c r="VAW31" s="446"/>
      <c r="VAX31" s="446"/>
      <c r="VAY31" s="446"/>
      <c r="VAZ31" s="446"/>
      <c r="VBA31" s="446"/>
      <c r="VBB31" s="446"/>
      <c r="VBC31" s="446"/>
      <c r="VBD31" s="446"/>
      <c r="VBE31" s="446"/>
      <c r="VBF31" s="446"/>
      <c r="VBG31" s="446"/>
      <c r="VBH31" s="446"/>
      <c r="VBI31" s="446"/>
      <c r="VBJ31" s="446"/>
      <c r="VBK31" s="446"/>
      <c r="VBL31" s="446"/>
      <c r="VBM31" s="446"/>
      <c r="VBN31" s="446"/>
      <c r="VBO31" s="446"/>
      <c r="VBP31" s="446"/>
      <c r="VBQ31" s="446"/>
      <c r="VBR31" s="446"/>
      <c r="VBS31" s="446"/>
      <c r="VBT31" s="446"/>
      <c r="VBU31" s="446"/>
      <c r="VBV31" s="446"/>
      <c r="VBW31" s="446"/>
      <c r="VBX31" s="446"/>
      <c r="VBY31" s="446"/>
      <c r="VBZ31" s="446"/>
      <c r="VCA31" s="446"/>
      <c r="VCB31" s="446"/>
      <c r="VCC31" s="446"/>
      <c r="VCD31" s="446"/>
      <c r="VCE31" s="446"/>
      <c r="VCF31" s="446"/>
      <c r="VCG31" s="446"/>
      <c r="VCH31" s="446"/>
      <c r="VCI31" s="446"/>
      <c r="VCJ31" s="446"/>
      <c r="VCK31" s="446"/>
      <c r="VCL31" s="446"/>
      <c r="VCM31" s="446"/>
      <c r="VCN31" s="446"/>
      <c r="VCO31" s="446"/>
      <c r="VCP31" s="446"/>
      <c r="VCQ31" s="446"/>
      <c r="VCR31" s="446"/>
      <c r="VCS31" s="446"/>
      <c r="VCT31" s="446"/>
      <c r="VCU31" s="446"/>
      <c r="VCV31" s="446"/>
      <c r="VCW31" s="446"/>
      <c r="VCX31" s="446"/>
      <c r="VCY31" s="446"/>
      <c r="VCZ31" s="446"/>
      <c r="VDA31" s="446"/>
      <c r="VDB31" s="446"/>
      <c r="VDC31" s="446"/>
      <c r="VDD31" s="446"/>
      <c r="VDE31" s="446"/>
      <c r="VDF31" s="446"/>
      <c r="VDG31" s="446"/>
      <c r="VDH31" s="446"/>
      <c r="VDI31" s="446"/>
      <c r="VDJ31" s="446"/>
      <c r="VDK31" s="446"/>
      <c r="VDL31" s="446"/>
      <c r="VDM31" s="446"/>
      <c r="VDN31" s="446"/>
      <c r="VDO31" s="446"/>
      <c r="VDP31" s="446"/>
      <c r="VDQ31" s="446"/>
      <c r="VDR31" s="446"/>
      <c r="VDS31" s="446"/>
      <c r="VDT31" s="446"/>
      <c r="VDU31" s="446"/>
      <c r="VDV31" s="446"/>
      <c r="VDW31" s="446"/>
      <c r="VDX31" s="446"/>
      <c r="VDY31" s="446"/>
      <c r="VDZ31" s="446"/>
      <c r="VEA31" s="446"/>
      <c r="VEB31" s="446"/>
      <c r="VEC31" s="446"/>
      <c r="VED31" s="446"/>
      <c r="VEE31" s="446"/>
      <c r="VEF31" s="446"/>
      <c r="VEG31" s="446"/>
      <c r="VEH31" s="446"/>
      <c r="VEI31" s="446"/>
      <c r="VEJ31" s="446"/>
      <c r="VEK31" s="446"/>
      <c r="VEL31" s="446"/>
      <c r="VEM31" s="446"/>
      <c r="VEN31" s="446"/>
      <c r="VEO31" s="446"/>
      <c r="VEP31" s="446"/>
      <c r="VEQ31" s="446"/>
      <c r="VER31" s="446"/>
      <c r="VES31" s="446"/>
      <c r="VET31" s="446"/>
      <c r="VEU31" s="446"/>
      <c r="VEV31" s="446"/>
      <c r="VEW31" s="446"/>
      <c r="VEX31" s="446"/>
      <c r="VEY31" s="446"/>
      <c r="VEZ31" s="446"/>
      <c r="VFA31" s="446"/>
      <c r="VFB31" s="446"/>
      <c r="VFC31" s="446"/>
      <c r="VFD31" s="446"/>
      <c r="VFE31" s="446"/>
      <c r="VFF31" s="446"/>
      <c r="VFG31" s="446"/>
      <c r="VFH31" s="446"/>
      <c r="VFI31" s="446"/>
      <c r="VFJ31" s="446"/>
      <c r="VFK31" s="446"/>
      <c r="VFL31" s="446"/>
      <c r="VFM31" s="446"/>
      <c r="VFN31" s="446"/>
      <c r="VFO31" s="446"/>
      <c r="VFP31" s="446"/>
      <c r="VFQ31" s="446"/>
      <c r="VFR31" s="446"/>
      <c r="VFS31" s="446"/>
      <c r="VFT31" s="446"/>
      <c r="VFU31" s="446"/>
      <c r="VFV31" s="446"/>
      <c r="VFW31" s="446"/>
      <c r="VFX31" s="446"/>
      <c r="VFY31" s="446"/>
      <c r="VFZ31" s="446"/>
      <c r="VGA31" s="446"/>
      <c r="VGB31" s="446"/>
      <c r="VGC31" s="446"/>
      <c r="VGD31" s="446"/>
      <c r="VGE31" s="446"/>
      <c r="VGF31" s="446"/>
      <c r="VGG31" s="446"/>
      <c r="VGH31" s="446"/>
      <c r="VGI31" s="446"/>
      <c r="VGJ31" s="446"/>
      <c r="VGK31" s="446"/>
      <c r="VGL31" s="446"/>
      <c r="VGM31" s="446"/>
      <c r="VGN31" s="446"/>
      <c r="VGO31" s="446"/>
      <c r="VGP31" s="446"/>
      <c r="VGQ31" s="446"/>
      <c r="VGR31" s="446"/>
      <c r="VGS31" s="446"/>
      <c r="VGT31" s="446"/>
      <c r="VGU31" s="446"/>
      <c r="VGV31" s="446"/>
      <c r="VGW31" s="446"/>
      <c r="VGX31" s="446"/>
      <c r="VGY31" s="446"/>
      <c r="VGZ31" s="446"/>
      <c r="VHA31" s="446"/>
      <c r="VHB31" s="446"/>
      <c r="VHC31" s="446"/>
      <c r="VHD31" s="446"/>
      <c r="VHE31" s="446"/>
      <c r="VHF31" s="446"/>
      <c r="VHG31" s="446"/>
      <c r="VHH31" s="446"/>
      <c r="VHI31" s="446"/>
      <c r="VHJ31" s="446"/>
      <c r="VHK31" s="446"/>
      <c r="VHL31" s="446"/>
      <c r="VHM31" s="446"/>
      <c r="VHN31" s="446"/>
      <c r="VHO31" s="446"/>
      <c r="VHP31" s="446"/>
      <c r="VHQ31" s="446"/>
      <c r="VHR31" s="446"/>
      <c r="VHS31" s="446"/>
      <c r="VHT31" s="446"/>
      <c r="VHU31" s="446"/>
      <c r="VHV31" s="446"/>
      <c r="VHW31" s="446"/>
      <c r="VHX31" s="446"/>
      <c r="VHY31" s="446"/>
      <c r="VHZ31" s="446"/>
      <c r="VIA31" s="446"/>
      <c r="VIB31" s="446"/>
      <c r="VIC31" s="446"/>
      <c r="VID31" s="446"/>
      <c r="VIE31" s="446"/>
      <c r="VIF31" s="446"/>
      <c r="VIG31" s="446"/>
      <c r="VIH31" s="446"/>
      <c r="VII31" s="446"/>
      <c r="VIJ31" s="446"/>
      <c r="VIK31" s="446"/>
      <c r="VIL31" s="446"/>
      <c r="VIM31" s="446"/>
      <c r="VIN31" s="446"/>
      <c r="VIO31" s="446"/>
      <c r="VIP31" s="446"/>
      <c r="VIQ31" s="446"/>
      <c r="VIR31" s="446"/>
      <c r="VIS31" s="446"/>
      <c r="VIT31" s="446"/>
      <c r="VIU31" s="446"/>
      <c r="VIV31" s="446"/>
      <c r="VIW31" s="446"/>
      <c r="VIX31" s="446"/>
      <c r="VIY31" s="446"/>
      <c r="VIZ31" s="446"/>
      <c r="VJA31" s="446"/>
      <c r="VJB31" s="446"/>
      <c r="VJC31" s="446"/>
      <c r="VJD31" s="446"/>
      <c r="VJE31" s="446"/>
      <c r="VJF31" s="446"/>
      <c r="VJG31" s="446"/>
      <c r="VJH31" s="446"/>
      <c r="VJI31" s="446"/>
      <c r="VJJ31" s="446"/>
      <c r="VJK31" s="446"/>
      <c r="VJL31" s="446"/>
      <c r="VJM31" s="446"/>
      <c r="VJN31" s="446"/>
      <c r="VJO31" s="446"/>
      <c r="VJP31" s="446"/>
      <c r="VJQ31" s="446"/>
      <c r="VJR31" s="446"/>
      <c r="VJS31" s="446"/>
      <c r="VJT31" s="446"/>
      <c r="VJU31" s="446"/>
      <c r="VJV31" s="446"/>
      <c r="VJW31" s="446"/>
      <c r="VJX31" s="446"/>
      <c r="VJY31" s="446"/>
      <c r="VJZ31" s="446"/>
      <c r="VKA31" s="446"/>
      <c r="VKB31" s="446"/>
      <c r="VKC31" s="446"/>
      <c r="VKD31" s="446"/>
      <c r="VKE31" s="446"/>
      <c r="VKF31" s="446"/>
      <c r="VKG31" s="446"/>
      <c r="VKH31" s="446"/>
      <c r="VKI31" s="446"/>
      <c r="VKJ31" s="446"/>
      <c r="VKK31" s="446"/>
      <c r="VKL31" s="446"/>
      <c r="VKM31" s="446"/>
      <c r="VKN31" s="446"/>
      <c r="VKO31" s="446"/>
      <c r="VKP31" s="446"/>
      <c r="VKQ31" s="446"/>
      <c r="VKR31" s="446"/>
      <c r="VKS31" s="446"/>
      <c r="VKT31" s="446"/>
      <c r="VKU31" s="446"/>
      <c r="VKV31" s="446"/>
      <c r="VKW31" s="446"/>
      <c r="VKX31" s="446"/>
      <c r="VKY31" s="446"/>
      <c r="VKZ31" s="446"/>
      <c r="VLA31" s="446"/>
      <c r="VLB31" s="446"/>
      <c r="VLC31" s="446"/>
      <c r="VLD31" s="446"/>
      <c r="VLE31" s="446"/>
      <c r="VLF31" s="446"/>
      <c r="VLG31" s="446"/>
      <c r="VLH31" s="446"/>
      <c r="VLI31" s="446"/>
      <c r="VLJ31" s="446"/>
      <c r="VLK31" s="446"/>
      <c r="VLL31" s="446"/>
      <c r="VLM31" s="446"/>
      <c r="VLN31" s="446"/>
      <c r="VLO31" s="446"/>
      <c r="VLP31" s="446"/>
      <c r="VLQ31" s="446"/>
      <c r="VLR31" s="446"/>
      <c r="VLS31" s="446"/>
      <c r="VLT31" s="446"/>
      <c r="VLU31" s="446"/>
      <c r="VLV31" s="446"/>
      <c r="VLW31" s="446"/>
      <c r="VLX31" s="446"/>
      <c r="VLY31" s="446"/>
      <c r="VLZ31" s="446"/>
      <c r="VMA31" s="446"/>
      <c r="VMB31" s="446"/>
      <c r="VMC31" s="446"/>
      <c r="VMD31" s="446"/>
      <c r="VME31" s="446"/>
      <c r="VMF31" s="446"/>
      <c r="VMG31" s="446"/>
      <c r="VMH31" s="446"/>
      <c r="VMI31" s="446"/>
      <c r="VMJ31" s="446"/>
      <c r="VMK31" s="446"/>
      <c r="VML31" s="446"/>
      <c r="VMM31" s="446"/>
      <c r="VMN31" s="446"/>
      <c r="VMO31" s="446"/>
      <c r="VMP31" s="446"/>
      <c r="VMQ31" s="446"/>
      <c r="VMR31" s="446"/>
      <c r="VMS31" s="446"/>
      <c r="VMT31" s="446"/>
      <c r="VMU31" s="446"/>
      <c r="VMV31" s="446"/>
      <c r="VMW31" s="446"/>
      <c r="VMX31" s="446"/>
      <c r="VMY31" s="446"/>
      <c r="VMZ31" s="446"/>
      <c r="VNA31" s="446"/>
      <c r="VNB31" s="446"/>
      <c r="VNC31" s="446"/>
      <c r="VND31" s="446"/>
      <c r="VNE31" s="446"/>
      <c r="VNF31" s="446"/>
      <c r="VNG31" s="446"/>
      <c r="VNH31" s="446"/>
      <c r="VNI31" s="446"/>
      <c r="VNJ31" s="446"/>
      <c r="VNK31" s="446"/>
      <c r="VNL31" s="446"/>
      <c r="VNM31" s="446"/>
      <c r="VNN31" s="446"/>
      <c r="VNO31" s="446"/>
      <c r="VNP31" s="446"/>
      <c r="VNQ31" s="446"/>
      <c r="VNR31" s="446"/>
      <c r="VNS31" s="446"/>
      <c r="VNT31" s="446"/>
      <c r="VNU31" s="446"/>
      <c r="VNV31" s="446"/>
      <c r="VNW31" s="446"/>
      <c r="VNX31" s="446"/>
      <c r="VNY31" s="446"/>
      <c r="VNZ31" s="446"/>
      <c r="VOA31" s="446"/>
      <c r="VOB31" s="446"/>
      <c r="VOC31" s="446"/>
      <c r="VOD31" s="446"/>
      <c r="VOE31" s="446"/>
      <c r="VOF31" s="446"/>
      <c r="VOG31" s="446"/>
      <c r="VOH31" s="446"/>
      <c r="VOI31" s="446"/>
      <c r="VOJ31" s="446"/>
      <c r="VOK31" s="446"/>
      <c r="VOL31" s="446"/>
      <c r="VOM31" s="446"/>
      <c r="VON31" s="446"/>
      <c r="VOO31" s="446"/>
      <c r="VOP31" s="446"/>
      <c r="VOQ31" s="446"/>
      <c r="VOR31" s="446"/>
      <c r="VOS31" s="446"/>
      <c r="VOT31" s="446"/>
      <c r="VOU31" s="446"/>
      <c r="VOV31" s="446"/>
      <c r="VOW31" s="446"/>
      <c r="VOX31" s="446"/>
      <c r="VOY31" s="446"/>
      <c r="VOZ31" s="446"/>
      <c r="VPA31" s="446"/>
      <c r="VPB31" s="446"/>
      <c r="VPC31" s="446"/>
      <c r="VPD31" s="446"/>
      <c r="VPE31" s="446"/>
      <c r="VPF31" s="446"/>
      <c r="VPG31" s="446"/>
      <c r="VPH31" s="446"/>
      <c r="VPI31" s="446"/>
      <c r="VPJ31" s="446"/>
      <c r="VPK31" s="446"/>
      <c r="VPL31" s="446"/>
      <c r="VPM31" s="446"/>
      <c r="VPN31" s="446"/>
      <c r="VPO31" s="446"/>
      <c r="VPP31" s="446"/>
      <c r="VPQ31" s="446"/>
      <c r="VPR31" s="446"/>
      <c r="VPS31" s="446"/>
      <c r="VPT31" s="446"/>
      <c r="VPU31" s="446"/>
      <c r="VPV31" s="446"/>
      <c r="VPW31" s="446"/>
      <c r="VPX31" s="446"/>
      <c r="VPY31" s="446"/>
      <c r="VPZ31" s="446"/>
      <c r="VQA31" s="446"/>
      <c r="VQB31" s="446"/>
      <c r="VQC31" s="446"/>
      <c r="VQD31" s="446"/>
      <c r="VQE31" s="446"/>
      <c r="VQF31" s="446"/>
      <c r="VQG31" s="446"/>
      <c r="VQH31" s="446"/>
      <c r="VQI31" s="446"/>
      <c r="VQJ31" s="446"/>
      <c r="VQK31" s="446"/>
      <c r="VQL31" s="446"/>
      <c r="VQM31" s="446"/>
      <c r="VQN31" s="446"/>
      <c r="VQO31" s="446"/>
      <c r="VQP31" s="446"/>
      <c r="VQQ31" s="446"/>
      <c r="VQR31" s="446"/>
      <c r="VQS31" s="446"/>
      <c r="VQT31" s="446"/>
      <c r="VQU31" s="446"/>
      <c r="VQV31" s="446"/>
      <c r="VQW31" s="446"/>
      <c r="VQX31" s="446"/>
      <c r="VQY31" s="446"/>
      <c r="VQZ31" s="446"/>
      <c r="VRA31" s="446"/>
      <c r="VRB31" s="446"/>
      <c r="VRC31" s="446"/>
      <c r="VRD31" s="446"/>
      <c r="VRE31" s="446"/>
      <c r="VRF31" s="446"/>
      <c r="VRG31" s="446"/>
      <c r="VRH31" s="446"/>
      <c r="VRI31" s="446"/>
      <c r="VRJ31" s="446"/>
      <c r="VRK31" s="446"/>
      <c r="VRL31" s="446"/>
      <c r="VRM31" s="446"/>
      <c r="VRN31" s="446"/>
      <c r="VRO31" s="446"/>
      <c r="VRP31" s="446"/>
      <c r="VRQ31" s="446"/>
      <c r="VRR31" s="446"/>
      <c r="VRS31" s="446"/>
      <c r="VRT31" s="446"/>
      <c r="VRU31" s="446"/>
      <c r="VRV31" s="446"/>
      <c r="VRW31" s="446"/>
      <c r="VRX31" s="446"/>
      <c r="VRY31" s="446"/>
      <c r="VRZ31" s="446"/>
      <c r="VSA31" s="446"/>
      <c r="VSB31" s="446"/>
      <c r="VSC31" s="446"/>
      <c r="VSD31" s="446"/>
      <c r="VSE31" s="446"/>
      <c r="VSF31" s="446"/>
      <c r="VSG31" s="446"/>
      <c r="VSH31" s="446"/>
      <c r="VSI31" s="446"/>
      <c r="VSJ31" s="446"/>
      <c r="VSK31" s="446"/>
      <c r="VSL31" s="446"/>
      <c r="VSM31" s="446"/>
      <c r="VSN31" s="446"/>
      <c r="VSO31" s="446"/>
      <c r="VSP31" s="446"/>
      <c r="VSQ31" s="446"/>
      <c r="VSR31" s="446"/>
      <c r="VSS31" s="446"/>
      <c r="VST31" s="446"/>
      <c r="VSU31" s="446"/>
      <c r="VSV31" s="446"/>
      <c r="VSW31" s="446"/>
      <c r="VSX31" s="446"/>
      <c r="VSY31" s="446"/>
      <c r="VSZ31" s="446"/>
      <c r="VTA31" s="446"/>
      <c r="VTB31" s="446"/>
      <c r="VTC31" s="446"/>
      <c r="VTD31" s="446"/>
      <c r="VTE31" s="446"/>
      <c r="VTF31" s="446"/>
      <c r="VTG31" s="446"/>
      <c r="VTH31" s="446"/>
      <c r="VTI31" s="446"/>
      <c r="VTJ31" s="446"/>
      <c r="VTK31" s="446"/>
      <c r="VTL31" s="446"/>
      <c r="VTM31" s="446"/>
      <c r="VTN31" s="446"/>
      <c r="VTO31" s="446"/>
      <c r="VTP31" s="446"/>
      <c r="VTQ31" s="446"/>
      <c r="VTR31" s="446"/>
      <c r="VTS31" s="446"/>
      <c r="VTT31" s="446"/>
      <c r="VTU31" s="446"/>
      <c r="VTV31" s="446"/>
      <c r="VTW31" s="446"/>
      <c r="VTX31" s="446"/>
      <c r="VTY31" s="446"/>
      <c r="VTZ31" s="446"/>
      <c r="VUA31" s="446"/>
      <c r="VUB31" s="446"/>
      <c r="VUC31" s="446"/>
      <c r="VUD31" s="446"/>
      <c r="VUE31" s="446"/>
      <c r="VUF31" s="446"/>
      <c r="VUG31" s="446"/>
      <c r="VUH31" s="446"/>
      <c r="VUI31" s="446"/>
      <c r="VUJ31" s="446"/>
      <c r="VUK31" s="446"/>
      <c r="VUL31" s="446"/>
      <c r="VUM31" s="446"/>
      <c r="VUN31" s="446"/>
      <c r="VUO31" s="446"/>
      <c r="VUP31" s="446"/>
      <c r="VUQ31" s="446"/>
      <c r="VUR31" s="446"/>
      <c r="VUS31" s="446"/>
      <c r="VUT31" s="446"/>
      <c r="VUU31" s="446"/>
      <c r="VUV31" s="446"/>
      <c r="VUW31" s="446"/>
      <c r="VUX31" s="446"/>
      <c r="VUY31" s="446"/>
      <c r="VUZ31" s="446"/>
      <c r="VVA31" s="446"/>
      <c r="VVB31" s="446"/>
      <c r="VVC31" s="446"/>
      <c r="VVD31" s="446"/>
      <c r="VVE31" s="446"/>
      <c r="VVF31" s="446"/>
      <c r="VVG31" s="446"/>
      <c r="VVH31" s="446"/>
      <c r="VVI31" s="446"/>
      <c r="VVJ31" s="446"/>
      <c r="VVK31" s="446"/>
      <c r="VVL31" s="446"/>
      <c r="VVM31" s="446"/>
      <c r="VVN31" s="446"/>
      <c r="VVO31" s="446"/>
      <c r="VVP31" s="446"/>
      <c r="VVQ31" s="446"/>
      <c r="VVR31" s="446"/>
      <c r="VVS31" s="446"/>
      <c r="VVT31" s="446"/>
      <c r="VVU31" s="446"/>
      <c r="VVV31" s="446"/>
      <c r="VVW31" s="446"/>
      <c r="VVX31" s="446"/>
      <c r="VVY31" s="446"/>
      <c r="VVZ31" s="446"/>
      <c r="VWA31" s="446"/>
      <c r="VWB31" s="446"/>
      <c r="VWC31" s="446"/>
      <c r="VWD31" s="446"/>
      <c r="VWE31" s="446"/>
      <c r="VWF31" s="446"/>
      <c r="VWG31" s="446"/>
      <c r="VWH31" s="446"/>
      <c r="VWI31" s="446"/>
      <c r="VWJ31" s="446"/>
      <c r="VWK31" s="446"/>
      <c r="VWL31" s="446"/>
      <c r="VWM31" s="446"/>
      <c r="VWN31" s="446"/>
      <c r="VWO31" s="446"/>
      <c r="VWP31" s="446"/>
      <c r="VWQ31" s="446"/>
      <c r="VWR31" s="446"/>
      <c r="VWS31" s="446"/>
      <c r="VWT31" s="446"/>
      <c r="VWU31" s="446"/>
      <c r="VWV31" s="446"/>
      <c r="VWW31" s="446"/>
      <c r="VWX31" s="446"/>
      <c r="VWY31" s="446"/>
      <c r="VWZ31" s="446"/>
      <c r="VXA31" s="446"/>
      <c r="VXB31" s="446"/>
      <c r="VXC31" s="446"/>
      <c r="VXD31" s="446"/>
      <c r="VXE31" s="446"/>
      <c r="VXF31" s="446"/>
      <c r="VXG31" s="446"/>
      <c r="VXH31" s="446"/>
      <c r="VXI31" s="446"/>
      <c r="VXJ31" s="446"/>
      <c r="VXK31" s="446"/>
      <c r="VXL31" s="446"/>
      <c r="VXM31" s="446"/>
      <c r="VXN31" s="446"/>
      <c r="VXO31" s="446"/>
      <c r="VXP31" s="446"/>
      <c r="VXQ31" s="446"/>
      <c r="VXR31" s="446"/>
      <c r="VXS31" s="446"/>
      <c r="VXT31" s="446"/>
      <c r="VXU31" s="446"/>
      <c r="VXV31" s="446"/>
      <c r="VXW31" s="446"/>
      <c r="VXX31" s="446"/>
      <c r="VXY31" s="446"/>
      <c r="VXZ31" s="446"/>
      <c r="VYA31" s="446"/>
      <c r="VYB31" s="446"/>
      <c r="VYC31" s="446"/>
      <c r="VYD31" s="446"/>
      <c r="VYE31" s="446"/>
      <c r="VYF31" s="446"/>
      <c r="VYG31" s="446"/>
      <c r="VYH31" s="446"/>
      <c r="VYI31" s="446"/>
      <c r="VYJ31" s="446"/>
      <c r="VYK31" s="446"/>
      <c r="VYL31" s="446"/>
      <c r="VYM31" s="446"/>
      <c r="VYN31" s="446"/>
      <c r="VYO31" s="446"/>
      <c r="VYP31" s="446"/>
      <c r="VYQ31" s="446"/>
      <c r="VYR31" s="446"/>
      <c r="VYS31" s="446"/>
      <c r="VYT31" s="446"/>
      <c r="VYU31" s="446"/>
      <c r="VYV31" s="446"/>
      <c r="VYW31" s="446"/>
      <c r="VYX31" s="446"/>
      <c r="VYY31" s="446"/>
      <c r="VYZ31" s="446"/>
      <c r="VZA31" s="446"/>
      <c r="VZB31" s="446"/>
      <c r="VZC31" s="446"/>
      <c r="VZD31" s="446"/>
      <c r="VZE31" s="446"/>
      <c r="VZF31" s="446"/>
      <c r="VZG31" s="446"/>
      <c r="VZH31" s="446"/>
      <c r="VZI31" s="446"/>
      <c r="VZJ31" s="446"/>
      <c r="VZK31" s="446"/>
      <c r="VZL31" s="446"/>
      <c r="VZM31" s="446"/>
      <c r="VZN31" s="446"/>
      <c r="VZO31" s="446"/>
      <c r="VZP31" s="446"/>
      <c r="VZQ31" s="446"/>
      <c r="VZR31" s="446"/>
      <c r="VZS31" s="446"/>
      <c r="VZT31" s="446"/>
      <c r="VZU31" s="446"/>
      <c r="VZV31" s="446"/>
      <c r="VZW31" s="446"/>
      <c r="VZX31" s="446"/>
      <c r="VZY31" s="446"/>
      <c r="VZZ31" s="446"/>
      <c r="WAA31" s="446"/>
      <c r="WAB31" s="446"/>
      <c r="WAC31" s="446"/>
      <c r="WAD31" s="446"/>
      <c r="WAE31" s="446"/>
      <c r="WAF31" s="446"/>
      <c r="WAG31" s="446"/>
      <c r="WAH31" s="446"/>
      <c r="WAI31" s="446"/>
      <c r="WAJ31" s="446"/>
      <c r="WAK31" s="446"/>
      <c r="WAL31" s="446"/>
      <c r="WAM31" s="446"/>
      <c r="WAN31" s="446"/>
      <c r="WAO31" s="446"/>
      <c r="WAP31" s="446"/>
      <c r="WAQ31" s="446"/>
      <c r="WAR31" s="446"/>
      <c r="WAS31" s="446"/>
      <c r="WAT31" s="446"/>
      <c r="WAU31" s="446"/>
      <c r="WAV31" s="446"/>
      <c r="WAW31" s="446"/>
      <c r="WAX31" s="446"/>
      <c r="WAY31" s="446"/>
      <c r="WAZ31" s="446"/>
      <c r="WBA31" s="446"/>
      <c r="WBB31" s="446"/>
      <c r="WBC31" s="446"/>
      <c r="WBD31" s="446"/>
      <c r="WBE31" s="446"/>
      <c r="WBF31" s="446"/>
      <c r="WBG31" s="446"/>
      <c r="WBH31" s="446"/>
      <c r="WBI31" s="446"/>
      <c r="WBJ31" s="446"/>
      <c r="WBK31" s="446"/>
      <c r="WBL31" s="446"/>
      <c r="WBM31" s="446"/>
      <c r="WBN31" s="446"/>
      <c r="WBO31" s="446"/>
      <c r="WBP31" s="446"/>
      <c r="WBQ31" s="446"/>
      <c r="WBR31" s="446"/>
      <c r="WBS31" s="446"/>
      <c r="WBT31" s="446"/>
      <c r="WBU31" s="446"/>
      <c r="WBV31" s="446"/>
      <c r="WBW31" s="446"/>
      <c r="WBX31" s="446"/>
      <c r="WBY31" s="446"/>
      <c r="WBZ31" s="446"/>
      <c r="WCA31" s="446"/>
      <c r="WCB31" s="446"/>
      <c r="WCC31" s="446"/>
      <c r="WCD31" s="446"/>
      <c r="WCE31" s="446"/>
      <c r="WCF31" s="446"/>
      <c r="WCG31" s="446"/>
      <c r="WCH31" s="446"/>
      <c r="WCI31" s="446"/>
      <c r="WCJ31" s="446"/>
      <c r="WCK31" s="446"/>
      <c r="WCL31" s="446"/>
      <c r="WCM31" s="446"/>
      <c r="WCN31" s="446"/>
      <c r="WCO31" s="446"/>
      <c r="WCP31" s="446"/>
      <c r="WCQ31" s="446"/>
      <c r="WCR31" s="446"/>
      <c r="WCS31" s="446"/>
      <c r="WCT31" s="446"/>
      <c r="WCU31" s="446"/>
      <c r="WCV31" s="446"/>
      <c r="WCW31" s="446"/>
      <c r="WCX31" s="446"/>
      <c r="WCY31" s="446"/>
      <c r="WCZ31" s="446"/>
      <c r="WDA31" s="446"/>
      <c r="WDB31" s="446"/>
      <c r="WDC31" s="446"/>
      <c r="WDD31" s="446"/>
      <c r="WDE31" s="446"/>
      <c r="WDF31" s="446"/>
      <c r="WDG31" s="446"/>
      <c r="WDH31" s="446"/>
      <c r="WDI31" s="446"/>
      <c r="WDJ31" s="446"/>
      <c r="WDK31" s="446"/>
      <c r="WDL31" s="446"/>
      <c r="WDM31" s="446"/>
      <c r="WDN31" s="446"/>
      <c r="WDO31" s="446"/>
      <c r="WDP31" s="446"/>
      <c r="WDQ31" s="446"/>
      <c r="WDR31" s="446"/>
      <c r="WDS31" s="446"/>
      <c r="WDT31" s="446"/>
      <c r="WDU31" s="446"/>
      <c r="WDV31" s="446"/>
      <c r="WDW31" s="446"/>
      <c r="WDX31" s="446"/>
      <c r="WDY31" s="446"/>
      <c r="WDZ31" s="446"/>
      <c r="WEA31" s="446"/>
      <c r="WEB31" s="446"/>
      <c r="WEC31" s="446"/>
      <c r="WED31" s="446"/>
      <c r="WEE31" s="446"/>
      <c r="WEF31" s="446"/>
      <c r="WEG31" s="446"/>
      <c r="WEH31" s="446"/>
      <c r="WEI31" s="446"/>
      <c r="WEJ31" s="446"/>
      <c r="WEK31" s="446"/>
      <c r="WEL31" s="446"/>
      <c r="WEM31" s="446"/>
      <c r="WEN31" s="446"/>
      <c r="WEO31" s="446"/>
      <c r="WEP31" s="446"/>
      <c r="WEQ31" s="446"/>
      <c r="WER31" s="446"/>
      <c r="WES31" s="446"/>
      <c r="WET31" s="446"/>
      <c r="WEU31" s="446"/>
      <c r="WEV31" s="446"/>
      <c r="WEW31" s="446"/>
      <c r="WEX31" s="446"/>
      <c r="WEY31" s="446"/>
      <c r="WEZ31" s="446"/>
      <c r="WFA31" s="446"/>
      <c r="WFB31" s="446"/>
      <c r="WFC31" s="446"/>
      <c r="WFD31" s="446"/>
      <c r="WFE31" s="446"/>
      <c r="WFF31" s="446"/>
      <c r="WFG31" s="446"/>
      <c r="WFH31" s="446"/>
      <c r="WFI31" s="446"/>
      <c r="WFJ31" s="446"/>
      <c r="WFK31" s="446"/>
      <c r="WFL31" s="446"/>
      <c r="WFM31" s="446"/>
      <c r="WFN31" s="446"/>
      <c r="WFO31" s="446"/>
      <c r="WFP31" s="446"/>
      <c r="WFQ31" s="446"/>
      <c r="WFR31" s="446"/>
      <c r="WFS31" s="446"/>
      <c r="WFT31" s="446"/>
      <c r="WFU31" s="446"/>
      <c r="WFV31" s="446"/>
      <c r="WFW31" s="446"/>
      <c r="WFX31" s="446"/>
      <c r="WFY31" s="446"/>
      <c r="WFZ31" s="446"/>
      <c r="WGA31" s="446"/>
      <c r="WGB31" s="446"/>
      <c r="WGC31" s="446"/>
      <c r="WGD31" s="446"/>
      <c r="WGE31" s="446"/>
      <c r="WGF31" s="446"/>
      <c r="WGG31" s="446"/>
      <c r="WGH31" s="446"/>
      <c r="WGI31" s="446"/>
      <c r="WGJ31" s="446"/>
      <c r="WGK31" s="446"/>
      <c r="WGL31" s="446"/>
      <c r="WGM31" s="446"/>
      <c r="WGN31" s="446"/>
      <c r="WGO31" s="446"/>
      <c r="WGP31" s="446"/>
      <c r="WGQ31" s="446"/>
      <c r="WGR31" s="446"/>
      <c r="WGS31" s="446"/>
      <c r="WGT31" s="446"/>
      <c r="WGU31" s="446"/>
      <c r="WGV31" s="446"/>
      <c r="WGW31" s="446"/>
      <c r="WGX31" s="446"/>
      <c r="WGY31" s="446"/>
      <c r="WGZ31" s="446"/>
      <c r="WHA31" s="446"/>
      <c r="WHB31" s="446"/>
      <c r="WHC31" s="446"/>
      <c r="WHD31" s="446"/>
      <c r="WHE31" s="446"/>
      <c r="WHF31" s="446"/>
      <c r="WHG31" s="446"/>
      <c r="WHH31" s="446"/>
      <c r="WHI31" s="446"/>
      <c r="WHJ31" s="446"/>
      <c r="WHK31" s="446"/>
      <c r="WHL31" s="446"/>
      <c r="WHM31" s="446"/>
      <c r="WHN31" s="446"/>
      <c r="WHO31" s="446"/>
      <c r="WHP31" s="446"/>
      <c r="WHQ31" s="446"/>
      <c r="WHR31" s="446"/>
      <c r="WHS31" s="446"/>
      <c r="WHT31" s="446"/>
      <c r="WHU31" s="446"/>
      <c r="WHV31" s="446"/>
      <c r="WHW31" s="446"/>
      <c r="WHX31" s="446"/>
      <c r="WHY31" s="446"/>
      <c r="WHZ31" s="446"/>
      <c r="WIA31" s="446"/>
      <c r="WIB31" s="446"/>
      <c r="WIC31" s="446"/>
      <c r="WID31" s="446"/>
      <c r="WIE31" s="446"/>
      <c r="WIF31" s="446"/>
      <c r="WIG31" s="446"/>
      <c r="WIH31" s="446"/>
      <c r="WII31" s="446"/>
      <c r="WIJ31" s="446"/>
      <c r="WIK31" s="446"/>
      <c r="WIL31" s="446"/>
      <c r="WIM31" s="446"/>
      <c r="WIN31" s="446"/>
      <c r="WIO31" s="446"/>
      <c r="WIP31" s="446"/>
      <c r="WIQ31" s="446"/>
      <c r="WIR31" s="446"/>
      <c r="WIS31" s="446"/>
      <c r="WIT31" s="446"/>
      <c r="WIU31" s="446"/>
      <c r="WIV31" s="446"/>
      <c r="WIW31" s="446"/>
      <c r="WIX31" s="446"/>
      <c r="WIY31" s="446"/>
      <c r="WIZ31" s="446"/>
      <c r="WJA31" s="446"/>
      <c r="WJB31" s="446"/>
      <c r="WJC31" s="446"/>
      <c r="WJD31" s="446"/>
      <c r="WJE31" s="446"/>
      <c r="WJF31" s="446"/>
      <c r="WJG31" s="446"/>
      <c r="WJH31" s="446"/>
      <c r="WJI31" s="446"/>
      <c r="WJJ31" s="446"/>
      <c r="WJK31" s="446"/>
      <c r="WJL31" s="446"/>
      <c r="WJM31" s="446"/>
      <c r="WJN31" s="446"/>
      <c r="WJO31" s="446"/>
      <c r="WJP31" s="446"/>
      <c r="WJQ31" s="446"/>
      <c r="WJR31" s="446"/>
      <c r="WJS31" s="446"/>
      <c r="WJT31" s="446"/>
      <c r="WJU31" s="446"/>
      <c r="WJV31" s="446"/>
      <c r="WJW31" s="446"/>
      <c r="WJX31" s="446"/>
      <c r="WJY31" s="446"/>
      <c r="WJZ31" s="446"/>
      <c r="WKA31" s="446"/>
      <c r="WKB31" s="446"/>
      <c r="WKC31" s="446"/>
      <c r="WKD31" s="446"/>
      <c r="WKE31" s="446"/>
      <c r="WKF31" s="446"/>
      <c r="WKG31" s="446"/>
      <c r="WKH31" s="446"/>
      <c r="WKI31" s="446"/>
      <c r="WKJ31" s="446"/>
      <c r="WKK31" s="446"/>
      <c r="WKL31" s="446"/>
      <c r="WKM31" s="446"/>
      <c r="WKN31" s="446"/>
      <c r="WKO31" s="446"/>
      <c r="WKP31" s="446"/>
      <c r="WKQ31" s="446"/>
      <c r="WKR31" s="446"/>
      <c r="WKS31" s="446"/>
      <c r="WKT31" s="446"/>
      <c r="WKU31" s="446"/>
      <c r="WKV31" s="446"/>
      <c r="WKW31" s="446"/>
      <c r="WKX31" s="446"/>
      <c r="WKY31" s="446"/>
      <c r="WKZ31" s="446"/>
      <c r="WLA31" s="446"/>
      <c r="WLB31" s="446"/>
      <c r="WLC31" s="446"/>
      <c r="WLD31" s="446"/>
      <c r="WLE31" s="446"/>
      <c r="WLF31" s="446"/>
      <c r="WLG31" s="446"/>
      <c r="WLH31" s="446"/>
      <c r="WLI31" s="446"/>
      <c r="WLJ31" s="446"/>
      <c r="WLK31" s="446"/>
      <c r="WLL31" s="446"/>
      <c r="WLM31" s="446"/>
      <c r="WLN31" s="446"/>
      <c r="WLO31" s="446"/>
      <c r="WLP31" s="446"/>
      <c r="WLQ31" s="446"/>
      <c r="WLR31" s="446"/>
      <c r="WLS31" s="446"/>
      <c r="WLT31" s="446"/>
      <c r="WLU31" s="446"/>
      <c r="WLV31" s="446"/>
      <c r="WLW31" s="446"/>
      <c r="WLX31" s="446"/>
      <c r="WLY31" s="446"/>
      <c r="WLZ31" s="446"/>
      <c r="WMA31" s="446"/>
      <c r="WMB31" s="446"/>
      <c r="WMC31" s="446"/>
      <c r="WMD31" s="446"/>
      <c r="WME31" s="446"/>
      <c r="WMF31" s="446"/>
      <c r="WMG31" s="446"/>
      <c r="WMH31" s="446"/>
      <c r="WMI31" s="446"/>
      <c r="WMJ31" s="446"/>
      <c r="WMK31" s="446"/>
      <c r="WML31" s="446"/>
      <c r="WMM31" s="446"/>
      <c r="WMN31" s="446"/>
      <c r="WMO31" s="446"/>
      <c r="WMP31" s="446"/>
      <c r="WMQ31" s="446"/>
      <c r="WMR31" s="446"/>
      <c r="WMS31" s="446"/>
      <c r="WMT31" s="446"/>
      <c r="WMU31" s="446"/>
      <c r="WMV31" s="446"/>
      <c r="WMW31" s="446"/>
      <c r="WMX31" s="446"/>
      <c r="WMY31" s="446"/>
      <c r="WMZ31" s="446"/>
      <c r="WNA31" s="446"/>
      <c r="WNB31" s="446"/>
      <c r="WNC31" s="446"/>
      <c r="WND31" s="446"/>
      <c r="WNE31" s="446"/>
      <c r="WNF31" s="446"/>
      <c r="WNG31" s="446"/>
      <c r="WNH31" s="446"/>
      <c r="WNI31" s="446"/>
      <c r="WNJ31" s="446"/>
      <c r="WNK31" s="446"/>
      <c r="WNL31" s="446"/>
      <c r="WNM31" s="446"/>
      <c r="WNN31" s="446"/>
      <c r="WNO31" s="446"/>
      <c r="WNP31" s="446"/>
      <c r="WNQ31" s="446"/>
      <c r="WNR31" s="446"/>
      <c r="WNS31" s="446"/>
      <c r="WNT31" s="446"/>
      <c r="WNU31" s="446"/>
      <c r="WNV31" s="446"/>
      <c r="WNW31" s="446"/>
      <c r="WNX31" s="446"/>
      <c r="WNY31" s="446"/>
      <c r="WNZ31" s="446"/>
      <c r="WOA31" s="446"/>
      <c r="WOB31" s="446"/>
      <c r="WOC31" s="446"/>
      <c r="WOD31" s="446"/>
      <c r="WOE31" s="446"/>
      <c r="WOF31" s="446"/>
      <c r="WOG31" s="446"/>
      <c r="WOH31" s="446"/>
      <c r="WOI31" s="446"/>
      <c r="WOJ31" s="446"/>
      <c r="WOK31" s="446"/>
      <c r="WOL31" s="446"/>
      <c r="WOM31" s="446"/>
      <c r="WON31" s="446"/>
      <c r="WOO31" s="446"/>
      <c r="WOP31" s="446"/>
      <c r="WOQ31" s="446"/>
      <c r="WOR31" s="446"/>
      <c r="WOS31" s="446"/>
      <c r="WOT31" s="446"/>
      <c r="WOU31" s="446"/>
      <c r="WOV31" s="446"/>
      <c r="WOW31" s="446"/>
      <c r="WOX31" s="446"/>
      <c r="WOY31" s="446"/>
      <c r="WOZ31" s="446"/>
      <c r="WPA31" s="446"/>
      <c r="WPB31" s="446"/>
      <c r="WPC31" s="446"/>
      <c r="WPD31" s="446"/>
      <c r="WPE31" s="446"/>
      <c r="WPF31" s="446"/>
      <c r="WPG31" s="446"/>
      <c r="WPH31" s="446"/>
      <c r="WPI31" s="446"/>
      <c r="WPJ31" s="446"/>
      <c r="WPK31" s="446"/>
      <c r="WPL31" s="446"/>
      <c r="WPM31" s="446"/>
      <c r="WPN31" s="446"/>
      <c r="WPO31" s="446"/>
      <c r="WPP31" s="446"/>
      <c r="WPQ31" s="446"/>
      <c r="WPR31" s="446"/>
      <c r="WPS31" s="446"/>
      <c r="WPT31" s="446"/>
      <c r="WPU31" s="446"/>
      <c r="WPV31" s="446"/>
      <c r="WPW31" s="446"/>
      <c r="WPX31" s="446"/>
      <c r="WPY31" s="446"/>
      <c r="WPZ31" s="446"/>
      <c r="WQA31" s="446"/>
      <c r="WQB31" s="446"/>
      <c r="WQC31" s="446"/>
      <c r="WQD31" s="446"/>
      <c r="WQE31" s="446"/>
      <c r="WQF31" s="446"/>
      <c r="WQG31" s="446"/>
      <c r="WQH31" s="446"/>
      <c r="WQI31" s="446"/>
      <c r="WQJ31" s="446"/>
      <c r="WQK31" s="446"/>
      <c r="WQL31" s="446"/>
      <c r="WQM31" s="446"/>
      <c r="WQN31" s="446"/>
      <c r="WQO31" s="446"/>
      <c r="WQP31" s="446"/>
      <c r="WQQ31" s="446"/>
      <c r="WQR31" s="446"/>
      <c r="WQS31" s="446"/>
      <c r="WQT31" s="446"/>
      <c r="WQU31" s="446"/>
      <c r="WQV31" s="446"/>
      <c r="WQW31" s="446"/>
      <c r="WQX31" s="446"/>
      <c r="WQY31" s="446"/>
      <c r="WQZ31" s="446"/>
      <c r="WRA31" s="446"/>
      <c r="WRB31" s="446"/>
      <c r="WRC31" s="446"/>
      <c r="WRD31" s="446"/>
      <c r="WRE31" s="446"/>
      <c r="WRF31" s="446"/>
      <c r="WRG31" s="446"/>
      <c r="WRH31" s="446"/>
      <c r="WRI31" s="446"/>
      <c r="WRJ31" s="446"/>
      <c r="WRK31" s="446"/>
      <c r="WRL31" s="446"/>
      <c r="WRM31" s="446"/>
      <c r="WRN31" s="446"/>
      <c r="WRO31" s="446"/>
      <c r="WRP31" s="446"/>
      <c r="WRQ31" s="446"/>
      <c r="WRR31" s="446"/>
      <c r="WRS31" s="446"/>
      <c r="WRT31" s="446"/>
      <c r="WRU31" s="446"/>
      <c r="WRV31" s="446"/>
      <c r="WRW31" s="446"/>
      <c r="WRX31" s="446"/>
      <c r="WRY31" s="446"/>
      <c r="WRZ31" s="446"/>
      <c r="WSA31" s="446"/>
      <c r="WSB31" s="446"/>
      <c r="WSC31" s="446"/>
      <c r="WSD31" s="446"/>
      <c r="WSE31" s="446"/>
      <c r="WSF31" s="446"/>
      <c r="WSG31" s="446"/>
      <c r="WSH31" s="446"/>
      <c r="WSI31" s="446"/>
      <c r="WSJ31" s="446"/>
      <c r="WSK31" s="446"/>
      <c r="WSL31" s="446"/>
      <c r="WSM31" s="446"/>
      <c r="WSN31" s="446"/>
      <c r="WSO31" s="446"/>
      <c r="WSP31" s="446"/>
      <c r="WSQ31" s="446"/>
      <c r="WSR31" s="446"/>
      <c r="WSS31" s="446"/>
      <c r="WST31" s="446"/>
      <c r="WSU31" s="446"/>
      <c r="WSV31" s="446"/>
      <c r="WSW31" s="446"/>
      <c r="WSX31" s="446"/>
      <c r="WSY31" s="446"/>
      <c r="WSZ31" s="446"/>
      <c r="WTA31" s="446"/>
      <c r="WTB31" s="446"/>
      <c r="WTC31" s="446"/>
      <c r="WTD31" s="446"/>
      <c r="WTE31" s="446"/>
      <c r="WTF31" s="446"/>
      <c r="WTG31" s="446"/>
      <c r="WTH31" s="446"/>
      <c r="WTI31" s="446"/>
      <c r="WTJ31" s="446"/>
      <c r="WTK31" s="446"/>
      <c r="WTL31" s="446"/>
      <c r="WTM31" s="446"/>
      <c r="WTN31" s="446"/>
      <c r="WTO31" s="446"/>
      <c r="WTP31" s="446"/>
      <c r="WTQ31" s="446"/>
      <c r="WTR31" s="446"/>
      <c r="WTS31" s="446"/>
      <c r="WTT31" s="446"/>
      <c r="WTU31" s="446"/>
      <c r="WTV31" s="446"/>
      <c r="WTW31" s="446"/>
      <c r="WTX31" s="446"/>
      <c r="WTY31" s="446"/>
      <c r="WTZ31" s="446"/>
      <c r="WUA31" s="446"/>
      <c r="WUB31" s="446"/>
      <c r="WUC31" s="446"/>
      <c r="WUD31" s="446"/>
      <c r="WUE31" s="446"/>
      <c r="WUF31" s="446"/>
      <c r="WUG31" s="446"/>
      <c r="WUH31" s="446"/>
      <c r="WUI31" s="446"/>
      <c r="WUJ31" s="446"/>
      <c r="WUK31" s="446"/>
      <c r="WUL31" s="446"/>
      <c r="WUM31" s="446"/>
      <c r="WUN31" s="446"/>
      <c r="WUO31" s="446"/>
      <c r="WUP31" s="446"/>
      <c r="WUQ31" s="446"/>
      <c r="WUR31" s="446"/>
      <c r="WUS31" s="446"/>
      <c r="WUT31" s="446"/>
      <c r="WUU31" s="446"/>
      <c r="WUV31" s="446"/>
      <c r="WUW31" s="446"/>
      <c r="WUX31" s="446"/>
      <c r="WUY31" s="446"/>
      <c r="WUZ31" s="446"/>
      <c r="WVA31" s="446"/>
      <c r="WVB31" s="446"/>
      <c r="WVC31" s="446"/>
      <c r="WVD31" s="446"/>
      <c r="WVE31" s="446"/>
      <c r="WVF31" s="446"/>
      <c r="WVG31" s="446"/>
      <c r="WVH31" s="446"/>
      <c r="WVI31" s="446"/>
      <c r="WVJ31" s="446"/>
      <c r="WVK31" s="446"/>
      <c r="WVL31" s="446"/>
      <c r="WVM31" s="446"/>
      <c r="WVN31" s="446"/>
      <c r="WVO31" s="446"/>
      <c r="WVP31" s="446"/>
      <c r="WVQ31" s="446"/>
      <c r="WVR31" s="446"/>
      <c r="WVS31" s="446"/>
      <c r="WVT31" s="446"/>
      <c r="WVU31" s="446"/>
      <c r="WVV31" s="446"/>
      <c r="WVW31" s="446"/>
      <c r="WVX31" s="446"/>
      <c r="WVY31" s="446"/>
      <c r="WVZ31" s="446"/>
      <c r="WWA31" s="446"/>
      <c r="WWB31" s="446"/>
      <c r="WWC31" s="446"/>
      <c r="WWD31" s="446"/>
      <c r="WWE31" s="446"/>
      <c r="WWF31" s="446"/>
      <c r="WWG31" s="446"/>
      <c r="WWH31" s="446"/>
      <c r="WWI31" s="446"/>
      <c r="WWJ31" s="446"/>
      <c r="WWK31" s="446"/>
      <c r="WWL31" s="446"/>
      <c r="WWM31" s="446"/>
      <c r="WWN31" s="446"/>
      <c r="WWO31" s="446"/>
      <c r="WWP31" s="446"/>
      <c r="WWQ31" s="446"/>
      <c r="WWR31" s="446"/>
      <c r="WWS31" s="446"/>
      <c r="WWT31" s="446"/>
      <c r="WWU31" s="446"/>
      <c r="WWV31" s="446"/>
      <c r="WWW31" s="446"/>
      <c r="WWX31" s="446"/>
      <c r="WWY31" s="446"/>
      <c r="WWZ31" s="446"/>
      <c r="WXA31" s="446"/>
      <c r="WXB31" s="446"/>
      <c r="WXC31" s="446"/>
      <c r="WXD31" s="446"/>
      <c r="WXE31" s="446"/>
      <c r="WXF31" s="446"/>
      <c r="WXG31" s="446"/>
      <c r="WXH31" s="446"/>
      <c r="WXI31" s="446"/>
      <c r="WXJ31" s="446"/>
      <c r="WXK31" s="446"/>
      <c r="WXL31" s="446"/>
      <c r="WXM31" s="446"/>
      <c r="WXN31" s="446"/>
      <c r="WXO31" s="446"/>
      <c r="WXP31" s="446"/>
      <c r="WXQ31" s="446"/>
      <c r="WXR31" s="446"/>
      <c r="WXS31" s="446"/>
      <c r="WXT31" s="446"/>
      <c r="WXU31" s="446"/>
      <c r="WXV31" s="446"/>
      <c r="WXW31" s="446"/>
      <c r="WXX31" s="446"/>
      <c r="WXY31" s="446"/>
      <c r="WXZ31" s="446"/>
      <c r="WYA31" s="446"/>
      <c r="WYB31" s="446"/>
      <c r="WYC31" s="446"/>
      <c r="WYD31" s="446"/>
      <c r="WYE31" s="446"/>
      <c r="WYF31" s="446"/>
      <c r="WYG31" s="446"/>
      <c r="WYH31" s="446"/>
      <c r="WYI31" s="446"/>
      <c r="WYJ31" s="446"/>
      <c r="WYK31" s="446"/>
      <c r="WYL31" s="446"/>
      <c r="WYM31" s="446"/>
      <c r="WYN31" s="446"/>
      <c r="WYO31" s="446"/>
      <c r="WYP31" s="446"/>
      <c r="WYQ31" s="446"/>
      <c r="WYR31" s="446"/>
      <c r="WYS31" s="446"/>
      <c r="WYT31" s="446"/>
      <c r="WYU31" s="446"/>
      <c r="WYV31" s="446"/>
      <c r="WYW31" s="446"/>
      <c r="WYX31" s="446"/>
      <c r="WYY31" s="446"/>
      <c r="WYZ31" s="446"/>
      <c r="WZA31" s="446"/>
      <c r="WZB31" s="446"/>
      <c r="WZC31" s="446"/>
      <c r="WZD31" s="446"/>
      <c r="WZE31" s="446"/>
      <c r="WZF31" s="446"/>
      <c r="WZG31" s="446"/>
      <c r="WZH31" s="446"/>
      <c r="WZI31" s="446"/>
      <c r="WZJ31" s="446"/>
      <c r="WZK31" s="446"/>
      <c r="WZL31" s="446"/>
      <c r="WZM31" s="446"/>
      <c r="WZN31" s="446"/>
      <c r="WZO31" s="446"/>
      <c r="WZP31" s="446"/>
      <c r="WZQ31" s="446"/>
      <c r="WZR31" s="446"/>
      <c r="WZS31" s="446"/>
      <c r="WZT31" s="446"/>
      <c r="WZU31" s="446"/>
      <c r="WZV31" s="446"/>
      <c r="WZW31" s="446"/>
      <c r="WZX31" s="446"/>
      <c r="WZY31" s="446"/>
      <c r="WZZ31" s="446"/>
      <c r="XAA31" s="446"/>
      <c r="XAB31" s="446"/>
      <c r="XAC31" s="446"/>
      <c r="XAD31" s="446"/>
      <c r="XAE31" s="446"/>
      <c r="XAF31" s="446"/>
      <c r="XAG31" s="446"/>
      <c r="XAH31" s="446"/>
      <c r="XAI31" s="446"/>
      <c r="XAJ31" s="446"/>
      <c r="XAK31" s="446"/>
      <c r="XAL31" s="446"/>
      <c r="XAM31" s="446"/>
      <c r="XAN31" s="446"/>
      <c r="XAO31" s="446"/>
      <c r="XAP31" s="446"/>
      <c r="XAQ31" s="446"/>
      <c r="XAR31" s="446"/>
      <c r="XAS31" s="446"/>
      <c r="XAT31" s="446"/>
      <c r="XAU31" s="446"/>
      <c r="XAV31" s="446"/>
      <c r="XAW31" s="446"/>
      <c r="XAX31" s="446"/>
      <c r="XAY31" s="446"/>
      <c r="XAZ31" s="446"/>
      <c r="XBA31" s="446"/>
      <c r="XBB31" s="446"/>
      <c r="XBC31" s="446"/>
      <c r="XBD31" s="446"/>
      <c r="XBE31" s="446"/>
      <c r="XBF31" s="446"/>
      <c r="XBG31" s="446"/>
      <c r="XBH31" s="446"/>
      <c r="XBI31" s="446"/>
      <c r="XBJ31" s="446"/>
      <c r="XBK31" s="446"/>
      <c r="XBL31" s="446"/>
      <c r="XBM31" s="446"/>
      <c r="XBN31" s="446"/>
      <c r="XBO31" s="446"/>
      <c r="XBP31" s="446"/>
      <c r="XBQ31" s="446"/>
      <c r="XBR31" s="446"/>
      <c r="XBS31" s="446"/>
      <c r="XBT31" s="446"/>
      <c r="XBU31" s="446"/>
      <c r="XBV31" s="446"/>
      <c r="XBW31" s="446"/>
      <c r="XBX31" s="446"/>
      <c r="XBY31" s="446"/>
      <c r="XBZ31" s="446"/>
      <c r="XCA31" s="446"/>
      <c r="XCB31" s="446"/>
      <c r="XCC31" s="446"/>
      <c r="XCD31" s="446"/>
      <c r="XCE31" s="446"/>
      <c r="XCF31" s="446"/>
      <c r="XCG31" s="446"/>
      <c r="XCH31" s="446"/>
      <c r="XCI31" s="446"/>
      <c r="XCJ31" s="446"/>
      <c r="XCK31" s="446"/>
      <c r="XCL31" s="446"/>
      <c r="XCM31" s="446"/>
      <c r="XCN31" s="446"/>
      <c r="XCO31" s="446"/>
      <c r="XCP31" s="446"/>
      <c r="XCQ31" s="446"/>
      <c r="XCR31" s="446"/>
      <c r="XCS31" s="446"/>
      <c r="XCT31" s="446"/>
      <c r="XCU31" s="446"/>
      <c r="XCV31" s="446"/>
      <c r="XCW31" s="446"/>
      <c r="XCX31" s="446"/>
      <c r="XCY31" s="446"/>
      <c r="XCZ31" s="446"/>
      <c r="XDA31" s="446"/>
      <c r="XDB31" s="446"/>
      <c r="XDC31" s="446"/>
      <c r="XDD31" s="446"/>
      <c r="XDE31" s="446"/>
      <c r="XDF31" s="446"/>
      <c r="XDG31" s="446"/>
      <c r="XDH31" s="446"/>
      <c r="XDI31" s="446"/>
      <c r="XDJ31" s="446"/>
      <c r="XDK31" s="446"/>
      <c r="XDL31" s="446"/>
      <c r="XDM31" s="446"/>
      <c r="XDN31" s="446"/>
      <c r="XDO31" s="446"/>
      <c r="XDP31" s="446"/>
      <c r="XDQ31" s="446"/>
      <c r="XDR31" s="446"/>
      <c r="XDS31" s="446"/>
      <c r="XDT31" s="446"/>
      <c r="XDU31" s="446"/>
      <c r="XDV31" s="446"/>
      <c r="XDW31" s="446"/>
      <c r="XDX31" s="446"/>
      <c r="XDY31" s="446"/>
      <c r="XDZ31" s="446"/>
      <c r="XEA31" s="446"/>
      <c r="XEB31" s="446"/>
      <c r="XEC31" s="446"/>
      <c r="XED31" s="446"/>
      <c r="XEE31" s="446"/>
      <c r="XEF31" s="446"/>
      <c r="XEG31" s="446"/>
      <c r="XEH31" s="446"/>
      <c r="XEI31" s="446"/>
      <c r="XEJ31" s="446"/>
      <c r="XEK31" s="446"/>
      <c r="XEL31" s="446"/>
      <c r="XEM31" s="446"/>
      <c r="XEN31" s="446"/>
      <c r="XEO31" s="446"/>
      <c r="XEP31" s="446"/>
      <c r="XEQ31" s="446"/>
      <c r="XER31" s="446"/>
      <c r="XES31" s="446"/>
      <c r="XET31" s="446"/>
      <c r="XEU31" s="446"/>
      <c r="XEV31" s="446"/>
      <c r="XEW31" s="446"/>
      <c r="XEX31" s="446"/>
      <c r="XEY31" s="446"/>
      <c r="XEZ31" s="446"/>
      <c r="XFA31" s="446"/>
      <c r="XFB31" s="446"/>
      <c r="XFC31" s="446"/>
      <c r="XFD31" s="446"/>
    </row>
    <row r="32" spans="1:16384" s="8" customFormat="1" ht="15" customHeight="1" x14ac:dyDescent="0.25">
      <c r="A32" s="446" t="s">
        <v>395</v>
      </c>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c r="AP32" s="446"/>
      <c r="AQ32" s="446"/>
      <c r="AR32" s="446"/>
      <c r="AS32" s="446"/>
      <c r="AT32" s="446"/>
      <c r="AU32" s="446"/>
      <c r="AV32" s="446"/>
      <c r="AW32" s="446"/>
      <c r="AX32" s="446"/>
      <c r="AY32" s="446"/>
      <c r="AZ32" s="446"/>
      <c r="BA32" s="446"/>
      <c r="BB32" s="446"/>
      <c r="BC32" s="446"/>
      <c r="BD32" s="446"/>
      <c r="BE32" s="446"/>
      <c r="BF32" s="446"/>
      <c r="BG32" s="446"/>
      <c r="BH32" s="446"/>
      <c r="BI32" s="446"/>
      <c r="BJ32" s="446"/>
      <c r="BK32" s="446"/>
      <c r="BL32" s="446"/>
      <c r="BM32" s="446"/>
      <c r="BN32" s="446"/>
      <c r="BO32" s="446"/>
      <c r="BP32" s="446"/>
      <c r="BQ32" s="446"/>
      <c r="BR32" s="446"/>
      <c r="BS32" s="446"/>
      <c r="BT32" s="446"/>
      <c r="BU32" s="446"/>
      <c r="BV32" s="446"/>
      <c r="BW32" s="446"/>
      <c r="BX32" s="446"/>
      <c r="BY32" s="446"/>
      <c r="BZ32" s="446"/>
      <c r="CA32" s="446"/>
      <c r="CB32" s="446"/>
      <c r="CC32" s="446"/>
      <c r="CD32" s="446"/>
      <c r="CE32" s="446"/>
      <c r="CF32" s="446"/>
      <c r="CG32" s="446"/>
      <c r="CH32" s="446"/>
      <c r="CI32" s="446"/>
      <c r="CJ32" s="446"/>
      <c r="CK32" s="446"/>
      <c r="CL32" s="446"/>
      <c r="CM32" s="446"/>
      <c r="CN32" s="446"/>
      <c r="CO32" s="446"/>
      <c r="CP32" s="446"/>
      <c r="CQ32" s="446"/>
      <c r="CR32" s="446"/>
      <c r="CS32" s="446"/>
      <c r="CT32" s="446"/>
      <c r="CU32" s="446"/>
      <c r="CV32" s="446"/>
      <c r="CW32" s="446"/>
      <c r="CX32" s="446"/>
      <c r="CY32" s="446"/>
      <c r="CZ32" s="446"/>
      <c r="DA32" s="446"/>
      <c r="DB32" s="446"/>
      <c r="DC32" s="446"/>
      <c r="DD32" s="446"/>
      <c r="DE32" s="446"/>
      <c r="DF32" s="446"/>
      <c r="DG32" s="446"/>
      <c r="DH32" s="446"/>
      <c r="DI32" s="446"/>
      <c r="DJ32" s="446"/>
      <c r="DK32" s="446"/>
      <c r="DL32" s="446"/>
      <c r="DM32" s="446"/>
      <c r="DN32" s="446"/>
      <c r="DO32" s="446"/>
      <c r="DP32" s="446"/>
      <c r="DQ32" s="446"/>
      <c r="DR32" s="446"/>
      <c r="DS32" s="446"/>
      <c r="DT32" s="446"/>
      <c r="DU32" s="446"/>
      <c r="DV32" s="446"/>
      <c r="DW32" s="446"/>
      <c r="DX32" s="446"/>
      <c r="DY32" s="446"/>
      <c r="DZ32" s="446"/>
      <c r="EA32" s="446"/>
      <c r="EB32" s="446"/>
      <c r="EC32" s="446"/>
      <c r="ED32" s="446"/>
      <c r="EE32" s="446"/>
      <c r="EF32" s="446"/>
      <c r="EG32" s="446"/>
      <c r="EH32" s="446"/>
      <c r="EI32" s="446"/>
      <c r="EJ32" s="446"/>
      <c r="EK32" s="446"/>
      <c r="EL32" s="446"/>
      <c r="EM32" s="446"/>
      <c r="EN32" s="446"/>
      <c r="EO32" s="446"/>
      <c r="EP32" s="446"/>
      <c r="EQ32" s="446"/>
      <c r="ER32" s="446"/>
      <c r="ES32" s="446"/>
      <c r="ET32" s="446"/>
      <c r="EU32" s="446"/>
      <c r="EV32" s="446"/>
      <c r="EW32" s="446"/>
      <c r="EX32" s="446"/>
      <c r="EY32" s="446"/>
      <c r="EZ32" s="446"/>
      <c r="FA32" s="446"/>
      <c r="FB32" s="446"/>
      <c r="FC32" s="446"/>
      <c r="FD32" s="446"/>
      <c r="FE32" s="446"/>
      <c r="FF32" s="446"/>
      <c r="FG32" s="446"/>
      <c r="FH32" s="446"/>
      <c r="FI32" s="446"/>
      <c r="FJ32" s="446"/>
      <c r="FK32" s="446"/>
      <c r="FL32" s="446"/>
      <c r="FM32" s="446"/>
      <c r="FN32" s="446"/>
      <c r="FO32" s="446"/>
      <c r="FP32" s="446"/>
      <c r="FQ32" s="446"/>
      <c r="FR32" s="446"/>
      <c r="FS32" s="446"/>
      <c r="FT32" s="446"/>
      <c r="FU32" s="446"/>
      <c r="FV32" s="446"/>
      <c r="FW32" s="446"/>
      <c r="FX32" s="446"/>
      <c r="FY32" s="446"/>
      <c r="FZ32" s="446"/>
      <c r="GA32" s="446"/>
      <c r="GB32" s="446"/>
      <c r="GC32" s="446"/>
      <c r="GD32" s="446"/>
      <c r="GE32" s="446"/>
      <c r="GF32" s="446"/>
      <c r="GG32" s="446"/>
      <c r="GH32" s="446"/>
      <c r="GI32" s="446"/>
      <c r="GJ32" s="446"/>
      <c r="GK32" s="446"/>
      <c r="GL32" s="446"/>
      <c r="GM32" s="446"/>
      <c r="GN32" s="446"/>
      <c r="GO32" s="446"/>
      <c r="GP32" s="446"/>
      <c r="GQ32" s="446"/>
      <c r="GR32" s="446"/>
      <c r="GS32" s="446"/>
      <c r="GT32" s="446"/>
      <c r="GU32" s="446"/>
      <c r="GV32" s="446"/>
      <c r="GW32" s="446"/>
      <c r="GX32" s="446"/>
      <c r="GY32" s="446"/>
      <c r="GZ32" s="446"/>
      <c r="HA32" s="446"/>
      <c r="HB32" s="446"/>
      <c r="HC32" s="446"/>
      <c r="HD32" s="446"/>
      <c r="HE32" s="446"/>
      <c r="HF32" s="446"/>
      <c r="HG32" s="446"/>
      <c r="HH32" s="446"/>
      <c r="HI32" s="446"/>
      <c r="HJ32" s="446"/>
      <c r="HK32" s="446"/>
      <c r="HL32" s="446"/>
      <c r="HM32" s="446"/>
      <c r="HN32" s="446"/>
      <c r="HO32" s="446"/>
      <c r="HP32" s="446"/>
      <c r="HQ32" s="446"/>
      <c r="HR32" s="446"/>
      <c r="HS32" s="446"/>
      <c r="HT32" s="446"/>
      <c r="HU32" s="446"/>
      <c r="HV32" s="446"/>
      <c r="HW32" s="446"/>
      <c r="HX32" s="446"/>
      <c r="HY32" s="446"/>
      <c r="HZ32" s="446"/>
      <c r="IA32" s="446"/>
      <c r="IB32" s="446"/>
      <c r="IC32" s="446"/>
      <c r="ID32" s="446"/>
      <c r="IE32" s="446"/>
      <c r="IF32" s="446"/>
      <c r="IG32" s="446"/>
      <c r="IH32" s="446"/>
      <c r="II32" s="446"/>
      <c r="IJ32" s="446"/>
      <c r="IK32" s="446"/>
      <c r="IL32" s="446"/>
      <c r="IM32" s="446"/>
      <c r="IN32" s="446"/>
      <c r="IO32" s="446"/>
      <c r="IP32" s="446"/>
      <c r="IQ32" s="446"/>
      <c r="IR32" s="446"/>
      <c r="IS32" s="446"/>
      <c r="IT32" s="446"/>
      <c r="IU32" s="446"/>
      <c r="IV32" s="446"/>
      <c r="IW32" s="446"/>
      <c r="IX32" s="446"/>
      <c r="IY32" s="446"/>
      <c r="IZ32" s="446"/>
      <c r="JA32" s="446"/>
      <c r="JB32" s="446"/>
      <c r="JC32" s="446"/>
      <c r="JD32" s="446"/>
      <c r="JE32" s="446"/>
      <c r="JF32" s="446"/>
      <c r="JG32" s="446"/>
      <c r="JH32" s="446"/>
      <c r="JI32" s="446"/>
      <c r="JJ32" s="446"/>
      <c r="JK32" s="446"/>
      <c r="JL32" s="446"/>
      <c r="JM32" s="446"/>
      <c r="JN32" s="446"/>
      <c r="JO32" s="446"/>
      <c r="JP32" s="446"/>
      <c r="JQ32" s="446"/>
      <c r="JR32" s="446"/>
      <c r="JS32" s="446"/>
      <c r="JT32" s="446"/>
      <c r="JU32" s="446"/>
      <c r="JV32" s="446"/>
      <c r="JW32" s="446"/>
      <c r="JX32" s="446"/>
      <c r="JY32" s="446"/>
      <c r="JZ32" s="446"/>
      <c r="KA32" s="446"/>
      <c r="KB32" s="446"/>
      <c r="KC32" s="446"/>
      <c r="KD32" s="446"/>
      <c r="KE32" s="446"/>
      <c r="KF32" s="446"/>
      <c r="KG32" s="446"/>
      <c r="KH32" s="446"/>
      <c r="KI32" s="446"/>
      <c r="KJ32" s="446"/>
      <c r="KK32" s="446"/>
      <c r="KL32" s="446"/>
      <c r="KM32" s="446"/>
      <c r="KN32" s="446"/>
      <c r="KO32" s="446"/>
      <c r="KP32" s="446"/>
      <c r="KQ32" s="446"/>
      <c r="KR32" s="446"/>
      <c r="KS32" s="446"/>
      <c r="KT32" s="446"/>
      <c r="KU32" s="446"/>
      <c r="KV32" s="446"/>
      <c r="KW32" s="446"/>
      <c r="KX32" s="446"/>
      <c r="KY32" s="446"/>
      <c r="KZ32" s="446"/>
      <c r="LA32" s="446"/>
      <c r="LB32" s="446"/>
      <c r="LC32" s="446"/>
      <c r="LD32" s="446"/>
      <c r="LE32" s="446"/>
      <c r="LF32" s="446"/>
      <c r="LG32" s="446"/>
      <c r="LH32" s="446"/>
      <c r="LI32" s="446"/>
      <c r="LJ32" s="446"/>
      <c r="LK32" s="446"/>
      <c r="LL32" s="446"/>
      <c r="LM32" s="446"/>
      <c r="LN32" s="446"/>
      <c r="LO32" s="446"/>
      <c r="LP32" s="446"/>
      <c r="LQ32" s="446"/>
      <c r="LR32" s="446"/>
      <c r="LS32" s="446"/>
      <c r="LT32" s="446"/>
      <c r="LU32" s="446"/>
      <c r="LV32" s="446"/>
      <c r="LW32" s="446"/>
      <c r="LX32" s="446"/>
      <c r="LY32" s="446"/>
      <c r="LZ32" s="446"/>
      <c r="MA32" s="446"/>
      <c r="MB32" s="446"/>
      <c r="MC32" s="446"/>
      <c r="MD32" s="446"/>
      <c r="ME32" s="446"/>
      <c r="MF32" s="446"/>
      <c r="MG32" s="446"/>
      <c r="MH32" s="446"/>
      <c r="MI32" s="446"/>
      <c r="MJ32" s="446"/>
      <c r="MK32" s="446"/>
      <c r="ML32" s="446"/>
      <c r="MM32" s="446"/>
      <c r="MN32" s="446"/>
      <c r="MO32" s="446"/>
      <c r="MP32" s="446"/>
      <c r="MQ32" s="446"/>
      <c r="MR32" s="446"/>
      <c r="MS32" s="446"/>
      <c r="MT32" s="446"/>
      <c r="MU32" s="446"/>
      <c r="MV32" s="446"/>
      <c r="MW32" s="446"/>
      <c r="MX32" s="446"/>
      <c r="MY32" s="446"/>
      <c r="MZ32" s="446"/>
      <c r="NA32" s="446"/>
      <c r="NB32" s="446"/>
      <c r="NC32" s="446"/>
      <c r="ND32" s="446"/>
      <c r="NE32" s="446"/>
      <c r="NF32" s="446"/>
      <c r="NG32" s="446"/>
      <c r="NH32" s="446"/>
      <c r="NI32" s="446"/>
      <c r="NJ32" s="446"/>
      <c r="NK32" s="446"/>
      <c r="NL32" s="446"/>
      <c r="NM32" s="446"/>
      <c r="NN32" s="446"/>
      <c r="NO32" s="446"/>
      <c r="NP32" s="446"/>
      <c r="NQ32" s="446"/>
      <c r="NR32" s="446"/>
      <c r="NS32" s="446"/>
      <c r="NT32" s="446"/>
      <c r="NU32" s="446"/>
      <c r="NV32" s="446"/>
      <c r="NW32" s="446"/>
      <c r="NX32" s="446"/>
      <c r="NY32" s="446"/>
      <c r="NZ32" s="446"/>
      <c r="OA32" s="446"/>
      <c r="OB32" s="446"/>
      <c r="OC32" s="446"/>
      <c r="OD32" s="446"/>
      <c r="OE32" s="446"/>
      <c r="OF32" s="446"/>
      <c r="OG32" s="446"/>
      <c r="OH32" s="446"/>
      <c r="OI32" s="446"/>
      <c r="OJ32" s="446"/>
      <c r="OK32" s="446"/>
      <c r="OL32" s="446"/>
      <c r="OM32" s="446"/>
      <c r="ON32" s="446"/>
      <c r="OO32" s="446"/>
      <c r="OP32" s="446"/>
      <c r="OQ32" s="446"/>
      <c r="OR32" s="446"/>
      <c r="OS32" s="446"/>
      <c r="OT32" s="446"/>
      <c r="OU32" s="446"/>
      <c r="OV32" s="446"/>
      <c r="OW32" s="446"/>
      <c r="OX32" s="446"/>
      <c r="OY32" s="446"/>
      <c r="OZ32" s="446"/>
      <c r="PA32" s="446"/>
      <c r="PB32" s="446"/>
      <c r="PC32" s="446"/>
      <c r="PD32" s="446"/>
      <c r="PE32" s="446"/>
      <c r="PF32" s="446"/>
      <c r="PG32" s="446"/>
      <c r="PH32" s="446"/>
      <c r="PI32" s="446"/>
      <c r="PJ32" s="446"/>
      <c r="PK32" s="446"/>
      <c r="PL32" s="446"/>
      <c r="PM32" s="446"/>
      <c r="PN32" s="446"/>
      <c r="PO32" s="446"/>
      <c r="PP32" s="446"/>
      <c r="PQ32" s="446"/>
      <c r="PR32" s="446"/>
      <c r="PS32" s="446"/>
      <c r="PT32" s="446"/>
      <c r="PU32" s="446"/>
      <c r="PV32" s="446"/>
      <c r="PW32" s="446"/>
      <c r="PX32" s="446"/>
      <c r="PY32" s="446"/>
      <c r="PZ32" s="446"/>
      <c r="QA32" s="446"/>
      <c r="QB32" s="446"/>
      <c r="QC32" s="446"/>
      <c r="QD32" s="446"/>
      <c r="QE32" s="446"/>
      <c r="QF32" s="446"/>
      <c r="QG32" s="446"/>
      <c r="QH32" s="446"/>
      <c r="QI32" s="446"/>
      <c r="QJ32" s="446"/>
      <c r="QK32" s="446"/>
      <c r="QL32" s="446"/>
      <c r="QM32" s="446"/>
      <c r="QN32" s="446"/>
      <c r="QO32" s="446"/>
      <c r="QP32" s="446"/>
      <c r="QQ32" s="446"/>
      <c r="QR32" s="446"/>
      <c r="QS32" s="446"/>
      <c r="QT32" s="446"/>
      <c r="QU32" s="446"/>
      <c r="QV32" s="446"/>
      <c r="QW32" s="446"/>
      <c r="QX32" s="446"/>
      <c r="QY32" s="446"/>
      <c r="QZ32" s="446"/>
      <c r="RA32" s="446"/>
      <c r="RB32" s="446"/>
      <c r="RC32" s="446"/>
      <c r="RD32" s="446"/>
      <c r="RE32" s="446"/>
      <c r="RF32" s="446"/>
      <c r="RG32" s="446"/>
      <c r="RH32" s="446"/>
      <c r="RI32" s="446"/>
      <c r="RJ32" s="446"/>
      <c r="RK32" s="446"/>
      <c r="RL32" s="446"/>
      <c r="RM32" s="446"/>
      <c r="RN32" s="446"/>
      <c r="RO32" s="446"/>
      <c r="RP32" s="446"/>
      <c r="RQ32" s="446"/>
      <c r="RR32" s="446"/>
      <c r="RS32" s="446"/>
      <c r="RT32" s="446"/>
      <c r="RU32" s="446"/>
      <c r="RV32" s="446"/>
      <c r="RW32" s="446"/>
      <c r="RX32" s="446"/>
      <c r="RY32" s="446"/>
      <c r="RZ32" s="446"/>
      <c r="SA32" s="446"/>
      <c r="SB32" s="446"/>
      <c r="SC32" s="446"/>
      <c r="SD32" s="446"/>
      <c r="SE32" s="446"/>
      <c r="SF32" s="446"/>
      <c r="SG32" s="446"/>
      <c r="SH32" s="446"/>
      <c r="SI32" s="446"/>
      <c r="SJ32" s="446"/>
      <c r="SK32" s="446"/>
      <c r="SL32" s="446"/>
      <c r="SM32" s="446"/>
      <c r="SN32" s="446"/>
      <c r="SO32" s="446"/>
      <c r="SP32" s="446"/>
      <c r="SQ32" s="446"/>
      <c r="SR32" s="446"/>
      <c r="SS32" s="446"/>
      <c r="ST32" s="446"/>
      <c r="SU32" s="446"/>
      <c r="SV32" s="446"/>
      <c r="SW32" s="446"/>
      <c r="SX32" s="446"/>
      <c r="SY32" s="446"/>
      <c r="SZ32" s="446"/>
      <c r="TA32" s="446"/>
      <c r="TB32" s="446"/>
      <c r="TC32" s="446"/>
      <c r="TD32" s="446"/>
      <c r="TE32" s="446"/>
      <c r="TF32" s="446"/>
      <c r="TG32" s="446"/>
      <c r="TH32" s="446"/>
      <c r="TI32" s="446"/>
      <c r="TJ32" s="446"/>
      <c r="TK32" s="446"/>
      <c r="TL32" s="446"/>
      <c r="TM32" s="446"/>
      <c r="TN32" s="446"/>
      <c r="TO32" s="446"/>
      <c r="TP32" s="446"/>
      <c r="TQ32" s="446"/>
      <c r="TR32" s="446"/>
      <c r="TS32" s="446"/>
      <c r="TT32" s="446"/>
      <c r="TU32" s="446"/>
      <c r="TV32" s="446"/>
      <c r="TW32" s="446"/>
      <c r="TX32" s="446"/>
      <c r="TY32" s="446"/>
      <c r="TZ32" s="446"/>
      <c r="UA32" s="446"/>
      <c r="UB32" s="446"/>
      <c r="UC32" s="446"/>
      <c r="UD32" s="446"/>
      <c r="UE32" s="446"/>
      <c r="UF32" s="446"/>
      <c r="UG32" s="446"/>
      <c r="UH32" s="446"/>
      <c r="UI32" s="446"/>
      <c r="UJ32" s="446"/>
      <c r="UK32" s="446"/>
      <c r="UL32" s="446"/>
      <c r="UM32" s="446"/>
      <c r="UN32" s="446"/>
      <c r="UO32" s="446"/>
      <c r="UP32" s="446"/>
      <c r="UQ32" s="446"/>
      <c r="UR32" s="446"/>
      <c r="US32" s="446"/>
      <c r="UT32" s="446"/>
      <c r="UU32" s="446"/>
      <c r="UV32" s="446"/>
      <c r="UW32" s="446"/>
      <c r="UX32" s="446"/>
      <c r="UY32" s="446"/>
      <c r="UZ32" s="446"/>
      <c r="VA32" s="446"/>
      <c r="VB32" s="446"/>
      <c r="VC32" s="446"/>
      <c r="VD32" s="446"/>
      <c r="VE32" s="446"/>
      <c r="VF32" s="446"/>
      <c r="VG32" s="446"/>
      <c r="VH32" s="446"/>
      <c r="VI32" s="446"/>
      <c r="VJ32" s="446"/>
      <c r="VK32" s="446"/>
      <c r="VL32" s="446"/>
      <c r="VM32" s="446"/>
      <c r="VN32" s="446"/>
      <c r="VO32" s="446"/>
      <c r="VP32" s="446"/>
      <c r="VQ32" s="446"/>
      <c r="VR32" s="446"/>
      <c r="VS32" s="446"/>
      <c r="VT32" s="446"/>
      <c r="VU32" s="446"/>
      <c r="VV32" s="446"/>
      <c r="VW32" s="446"/>
      <c r="VX32" s="446"/>
      <c r="VY32" s="446"/>
      <c r="VZ32" s="446"/>
      <c r="WA32" s="446"/>
      <c r="WB32" s="446"/>
      <c r="WC32" s="446"/>
      <c r="WD32" s="446"/>
      <c r="WE32" s="446"/>
      <c r="WF32" s="446"/>
      <c r="WG32" s="446"/>
      <c r="WH32" s="446"/>
      <c r="WI32" s="446"/>
      <c r="WJ32" s="446"/>
      <c r="WK32" s="446"/>
      <c r="WL32" s="446"/>
      <c r="WM32" s="446"/>
      <c r="WN32" s="446"/>
      <c r="WO32" s="446"/>
      <c r="WP32" s="446"/>
      <c r="WQ32" s="446"/>
      <c r="WR32" s="446"/>
      <c r="WS32" s="446"/>
      <c r="WT32" s="446"/>
      <c r="WU32" s="446"/>
      <c r="WV32" s="446"/>
      <c r="WW32" s="446"/>
      <c r="WX32" s="446"/>
      <c r="WY32" s="446"/>
      <c r="WZ32" s="446"/>
      <c r="XA32" s="446"/>
      <c r="XB32" s="446"/>
      <c r="XC32" s="446"/>
      <c r="XD32" s="446"/>
      <c r="XE32" s="446"/>
      <c r="XF32" s="446"/>
      <c r="XG32" s="446"/>
      <c r="XH32" s="446"/>
      <c r="XI32" s="446"/>
      <c r="XJ32" s="446"/>
      <c r="XK32" s="446"/>
      <c r="XL32" s="446"/>
      <c r="XM32" s="446"/>
      <c r="XN32" s="446"/>
      <c r="XO32" s="446"/>
      <c r="XP32" s="446"/>
      <c r="XQ32" s="446"/>
      <c r="XR32" s="446"/>
      <c r="XS32" s="446"/>
      <c r="XT32" s="446"/>
      <c r="XU32" s="446"/>
      <c r="XV32" s="446"/>
      <c r="XW32" s="446"/>
      <c r="XX32" s="446"/>
      <c r="XY32" s="446"/>
      <c r="XZ32" s="446"/>
      <c r="YA32" s="446"/>
      <c r="YB32" s="446"/>
      <c r="YC32" s="446"/>
      <c r="YD32" s="446"/>
      <c r="YE32" s="446"/>
      <c r="YF32" s="446"/>
      <c r="YG32" s="446"/>
      <c r="YH32" s="446"/>
      <c r="YI32" s="446"/>
      <c r="YJ32" s="446"/>
      <c r="YK32" s="446"/>
      <c r="YL32" s="446"/>
      <c r="YM32" s="446"/>
      <c r="YN32" s="446"/>
      <c r="YO32" s="446"/>
      <c r="YP32" s="446"/>
      <c r="YQ32" s="446"/>
      <c r="YR32" s="446"/>
      <c r="YS32" s="446"/>
      <c r="YT32" s="446"/>
      <c r="YU32" s="446"/>
      <c r="YV32" s="446"/>
      <c r="YW32" s="446"/>
      <c r="YX32" s="446"/>
      <c r="YY32" s="446"/>
      <c r="YZ32" s="446"/>
      <c r="ZA32" s="446"/>
      <c r="ZB32" s="446"/>
      <c r="ZC32" s="446"/>
      <c r="ZD32" s="446"/>
      <c r="ZE32" s="446"/>
      <c r="ZF32" s="446"/>
      <c r="ZG32" s="446"/>
      <c r="ZH32" s="446"/>
      <c r="ZI32" s="446"/>
      <c r="ZJ32" s="446"/>
      <c r="ZK32" s="446"/>
      <c r="ZL32" s="446"/>
      <c r="ZM32" s="446"/>
      <c r="ZN32" s="446"/>
      <c r="ZO32" s="446"/>
      <c r="ZP32" s="446"/>
      <c r="ZQ32" s="446"/>
      <c r="ZR32" s="446"/>
      <c r="ZS32" s="446"/>
      <c r="ZT32" s="446"/>
      <c r="ZU32" s="446"/>
      <c r="ZV32" s="446"/>
      <c r="ZW32" s="446"/>
      <c r="ZX32" s="446"/>
      <c r="ZY32" s="446"/>
      <c r="ZZ32" s="446"/>
      <c r="AAA32" s="446"/>
      <c r="AAB32" s="446"/>
      <c r="AAC32" s="446"/>
      <c r="AAD32" s="446"/>
      <c r="AAE32" s="446"/>
      <c r="AAF32" s="446"/>
      <c r="AAG32" s="446"/>
      <c r="AAH32" s="446"/>
      <c r="AAI32" s="446"/>
      <c r="AAJ32" s="446"/>
      <c r="AAK32" s="446"/>
      <c r="AAL32" s="446"/>
      <c r="AAM32" s="446"/>
      <c r="AAN32" s="446"/>
      <c r="AAO32" s="446"/>
      <c r="AAP32" s="446"/>
      <c r="AAQ32" s="446"/>
      <c r="AAR32" s="446"/>
      <c r="AAS32" s="446"/>
      <c r="AAT32" s="446"/>
      <c r="AAU32" s="446"/>
      <c r="AAV32" s="446"/>
      <c r="AAW32" s="446"/>
      <c r="AAX32" s="446"/>
      <c r="AAY32" s="446"/>
      <c r="AAZ32" s="446"/>
      <c r="ABA32" s="446"/>
      <c r="ABB32" s="446"/>
      <c r="ABC32" s="446"/>
      <c r="ABD32" s="446"/>
      <c r="ABE32" s="446"/>
      <c r="ABF32" s="446"/>
      <c r="ABG32" s="446"/>
      <c r="ABH32" s="446"/>
      <c r="ABI32" s="446"/>
      <c r="ABJ32" s="446"/>
      <c r="ABK32" s="446"/>
      <c r="ABL32" s="446"/>
      <c r="ABM32" s="446"/>
      <c r="ABN32" s="446"/>
      <c r="ABO32" s="446"/>
      <c r="ABP32" s="446"/>
      <c r="ABQ32" s="446"/>
      <c r="ABR32" s="446"/>
      <c r="ABS32" s="446"/>
      <c r="ABT32" s="446"/>
      <c r="ABU32" s="446"/>
      <c r="ABV32" s="446"/>
      <c r="ABW32" s="446"/>
      <c r="ABX32" s="446"/>
      <c r="ABY32" s="446"/>
      <c r="ABZ32" s="446"/>
      <c r="ACA32" s="446"/>
      <c r="ACB32" s="446"/>
      <c r="ACC32" s="446"/>
      <c r="ACD32" s="446"/>
      <c r="ACE32" s="446"/>
      <c r="ACF32" s="446"/>
      <c r="ACG32" s="446"/>
      <c r="ACH32" s="446"/>
      <c r="ACI32" s="446"/>
      <c r="ACJ32" s="446"/>
      <c r="ACK32" s="446"/>
      <c r="ACL32" s="446"/>
      <c r="ACM32" s="446"/>
      <c r="ACN32" s="446"/>
      <c r="ACO32" s="446"/>
      <c r="ACP32" s="446"/>
      <c r="ACQ32" s="446"/>
      <c r="ACR32" s="446"/>
      <c r="ACS32" s="446"/>
      <c r="ACT32" s="446"/>
      <c r="ACU32" s="446"/>
      <c r="ACV32" s="446"/>
      <c r="ACW32" s="446"/>
      <c r="ACX32" s="446"/>
      <c r="ACY32" s="446"/>
      <c r="ACZ32" s="446"/>
      <c r="ADA32" s="446"/>
      <c r="ADB32" s="446"/>
      <c r="ADC32" s="446"/>
      <c r="ADD32" s="446"/>
      <c r="ADE32" s="446"/>
      <c r="ADF32" s="446"/>
      <c r="ADG32" s="446"/>
      <c r="ADH32" s="446"/>
      <c r="ADI32" s="446"/>
      <c r="ADJ32" s="446"/>
      <c r="ADK32" s="446"/>
      <c r="ADL32" s="446"/>
      <c r="ADM32" s="446"/>
      <c r="ADN32" s="446"/>
      <c r="ADO32" s="446"/>
      <c r="ADP32" s="446"/>
      <c r="ADQ32" s="446"/>
      <c r="ADR32" s="446"/>
      <c r="ADS32" s="446"/>
      <c r="ADT32" s="446"/>
      <c r="ADU32" s="446"/>
      <c r="ADV32" s="446"/>
      <c r="ADW32" s="446"/>
      <c r="ADX32" s="446"/>
      <c r="ADY32" s="446"/>
      <c r="ADZ32" s="446"/>
      <c r="AEA32" s="446"/>
      <c r="AEB32" s="446"/>
      <c r="AEC32" s="446"/>
      <c r="AED32" s="446"/>
      <c r="AEE32" s="446"/>
      <c r="AEF32" s="446"/>
      <c r="AEG32" s="446"/>
      <c r="AEH32" s="446"/>
      <c r="AEI32" s="446"/>
      <c r="AEJ32" s="446"/>
      <c r="AEK32" s="446"/>
      <c r="AEL32" s="446"/>
      <c r="AEM32" s="446"/>
      <c r="AEN32" s="446"/>
      <c r="AEO32" s="446"/>
      <c r="AEP32" s="446"/>
      <c r="AEQ32" s="446"/>
      <c r="AER32" s="446"/>
      <c r="AES32" s="446"/>
      <c r="AET32" s="446"/>
      <c r="AEU32" s="446"/>
      <c r="AEV32" s="446"/>
      <c r="AEW32" s="446"/>
      <c r="AEX32" s="446"/>
      <c r="AEY32" s="446"/>
      <c r="AEZ32" s="446"/>
      <c r="AFA32" s="446"/>
      <c r="AFB32" s="446"/>
      <c r="AFC32" s="446"/>
      <c r="AFD32" s="446"/>
      <c r="AFE32" s="446"/>
      <c r="AFF32" s="446"/>
      <c r="AFG32" s="446"/>
      <c r="AFH32" s="446"/>
      <c r="AFI32" s="446"/>
      <c r="AFJ32" s="446"/>
      <c r="AFK32" s="446"/>
      <c r="AFL32" s="446"/>
      <c r="AFM32" s="446"/>
      <c r="AFN32" s="446"/>
      <c r="AFO32" s="446"/>
      <c r="AFP32" s="446"/>
      <c r="AFQ32" s="446"/>
      <c r="AFR32" s="446"/>
      <c r="AFS32" s="446"/>
      <c r="AFT32" s="446"/>
      <c r="AFU32" s="446"/>
      <c r="AFV32" s="446"/>
      <c r="AFW32" s="446"/>
      <c r="AFX32" s="446"/>
      <c r="AFY32" s="446"/>
      <c r="AFZ32" s="446"/>
      <c r="AGA32" s="446"/>
      <c r="AGB32" s="446"/>
      <c r="AGC32" s="446"/>
      <c r="AGD32" s="446"/>
      <c r="AGE32" s="446"/>
      <c r="AGF32" s="446"/>
      <c r="AGG32" s="446"/>
      <c r="AGH32" s="446"/>
      <c r="AGI32" s="446"/>
      <c r="AGJ32" s="446"/>
      <c r="AGK32" s="446"/>
      <c r="AGL32" s="446"/>
      <c r="AGM32" s="446"/>
      <c r="AGN32" s="446"/>
      <c r="AGO32" s="446"/>
      <c r="AGP32" s="446"/>
      <c r="AGQ32" s="446"/>
      <c r="AGR32" s="446"/>
      <c r="AGS32" s="446"/>
      <c r="AGT32" s="446"/>
      <c r="AGU32" s="446"/>
      <c r="AGV32" s="446"/>
      <c r="AGW32" s="446"/>
      <c r="AGX32" s="446"/>
      <c r="AGY32" s="446"/>
      <c r="AGZ32" s="446"/>
      <c r="AHA32" s="446"/>
      <c r="AHB32" s="446"/>
      <c r="AHC32" s="446"/>
      <c r="AHD32" s="446"/>
      <c r="AHE32" s="446"/>
      <c r="AHF32" s="446"/>
      <c r="AHG32" s="446"/>
      <c r="AHH32" s="446"/>
      <c r="AHI32" s="446"/>
      <c r="AHJ32" s="446"/>
      <c r="AHK32" s="446"/>
      <c r="AHL32" s="446"/>
      <c r="AHM32" s="446"/>
      <c r="AHN32" s="446"/>
      <c r="AHO32" s="446"/>
      <c r="AHP32" s="446"/>
      <c r="AHQ32" s="446"/>
      <c r="AHR32" s="446"/>
      <c r="AHS32" s="446"/>
      <c r="AHT32" s="446"/>
      <c r="AHU32" s="446"/>
      <c r="AHV32" s="446"/>
      <c r="AHW32" s="446"/>
      <c r="AHX32" s="446"/>
      <c r="AHY32" s="446"/>
      <c r="AHZ32" s="446"/>
      <c r="AIA32" s="446"/>
      <c r="AIB32" s="446"/>
      <c r="AIC32" s="446"/>
      <c r="AID32" s="446"/>
      <c r="AIE32" s="446"/>
      <c r="AIF32" s="446"/>
      <c r="AIG32" s="446"/>
      <c r="AIH32" s="446"/>
      <c r="AII32" s="446"/>
      <c r="AIJ32" s="446"/>
      <c r="AIK32" s="446"/>
      <c r="AIL32" s="446"/>
      <c r="AIM32" s="446"/>
      <c r="AIN32" s="446"/>
      <c r="AIO32" s="446"/>
      <c r="AIP32" s="446"/>
      <c r="AIQ32" s="446"/>
      <c r="AIR32" s="446"/>
      <c r="AIS32" s="446"/>
      <c r="AIT32" s="446"/>
      <c r="AIU32" s="446"/>
      <c r="AIV32" s="446"/>
      <c r="AIW32" s="446"/>
      <c r="AIX32" s="446"/>
      <c r="AIY32" s="446"/>
      <c r="AIZ32" s="446"/>
      <c r="AJA32" s="446"/>
      <c r="AJB32" s="446"/>
      <c r="AJC32" s="446"/>
      <c r="AJD32" s="446"/>
      <c r="AJE32" s="446"/>
      <c r="AJF32" s="446"/>
      <c r="AJG32" s="446"/>
      <c r="AJH32" s="446"/>
      <c r="AJI32" s="446"/>
      <c r="AJJ32" s="446"/>
      <c r="AJK32" s="446"/>
      <c r="AJL32" s="446"/>
      <c r="AJM32" s="446"/>
      <c r="AJN32" s="446"/>
      <c r="AJO32" s="446"/>
      <c r="AJP32" s="446"/>
      <c r="AJQ32" s="446"/>
      <c r="AJR32" s="446"/>
      <c r="AJS32" s="446"/>
      <c r="AJT32" s="446"/>
      <c r="AJU32" s="446"/>
      <c r="AJV32" s="446"/>
      <c r="AJW32" s="446"/>
      <c r="AJX32" s="446"/>
      <c r="AJY32" s="446"/>
      <c r="AJZ32" s="446"/>
      <c r="AKA32" s="446"/>
      <c r="AKB32" s="446"/>
      <c r="AKC32" s="446"/>
      <c r="AKD32" s="446"/>
      <c r="AKE32" s="446"/>
      <c r="AKF32" s="446"/>
      <c r="AKG32" s="446"/>
      <c r="AKH32" s="446"/>
      <c r="AKI32" s="446"/>
      <c r="AKJ32" s="446"/>
      <c r="AKK32" s="446"/>
      <c r="AKL32" s="446"/>
      <c r="AKM32" s="446"/>
      <c r="AKN32" s="446"/>
      <c r="AKO32" s="446"/>
      <c r="AKP32" s="446"/>
      <c r="AKQ32" s="446"/>
      <c r="AKR32" s="446"/>
      <c r="AKS32" s="446"/>
      <c r="AKT32" s="446"/>
      <c r="AKU32" s="446"/>
      <c r="AKV32" s="446"/>
      <c r="AKW32" s="446"/>
      <c r="AKX32" s="446"/>
      <c r="AKY32" s="446"/>
      <c r="AKZ32" s="446"/>
      <c r="ALA32" s="446"/>
      <c r="ALB32" s="446"/>
      <c r="ALC32" s="446"/>
      <c r="ALD32" s="446"/>
      <c r="ALE32" s="446"/>
      <c r="ALF32" s="446"/>
      <c r="ALG32" s="446"/>
      <c r="ALH32" s="446"/>
      <c r="ALI32" s="446"/>
      <c r="ALJ32" s="446"/>
      <c r="ALK32" s="446"/>
      <c r="ALL32" s="446"/>
      <c r="ALM32" s="446"/>
      <c r="ALN32" s="446"/>
      <c r="ALO32" s="446"/>
      <c r="ALP32" s="446"/>
      <c r="ALQ32" s="446"/>
      <c r="ALR32" s="446"/>
      <c r="ALS32" s="446"/>
      <c r="ALT32" s="446"/>
      <c r="ALU32" s="446"/>
      <c r="ALV32" s="446"/>
      <c r="ALW32" s="446"/>
      <c r="ALX32" s="446"/>
      <c r="ALY32" s="446"/>
      <c r="ALZ32" s="446"/>
      <c r="AMA32" s="446"/>
      <c r="AMB32" s="446"/>
      <c r="AMC32" s="446"/>
      <c r="AMD32" s="446"/>
      <c r="AME32" s="446"/>
      <c r="AMF32" s="446"/>
      <c r="AMG32" s="446"/>
      <c r="AMH32" s="446"/>
      <c r="AMI32" s="446"/>
      <c r="AMJ32" s="446"/>
      <c r="AMK32" s="446"/>
      <c r="AML32" s="446"/>
      <c r="AMM32" s="446"/>
      <c r="AMN32" s="446"/>
      <c r="AMO32" s="446"/>
      <c r="AMP32" s="446"/>
      <c r="AMQ32" s="446"/>
      <c r="AMR32" s="446"/>
      <c r="AMS32" s="446"/>
      <c r="AMT32" s="446"/>
      <c r="AMU32" s="446"/>
      <c r="AMV32" s="446"/>
      <c r="AMW32" s="446"/>
      <c r="AMX32" s="446"/>
      <c r="AMY32" s="446"/>
      <c r="AMZ32" s="446"/>
      <c r="ANA32" s="446"/>
      <c r="ANB32" s="446"/>
      <c r="ANC32" s="446"/>
      <c r="AND32" s="446"/>
      <c r="ANE32" s="446"/>
      <c r="ANF32" s="446"/>
      <c r="ANG32" s="446"/>
      <c r="ANH32" s="446"/>
      <c r="ANI32" s="446"/>
      <c r="ANJ32" s="446"/>
      <c r="ANK32" s="446"/>
      <c r="ANL32" s="446"/>
      <c r="ANM32" s="446"/>
      <c r="ANN32" s="446"/>
      <c r="ANO32" s="446"/>
      <c r="ANP32" s="446"/>
      <c r="ANQ32" s="446"/>
      <c r="ANR32" s="446"/>
      <c r="ANS32" s="446"/>
      <c r="ANT32" s="446"/>
      <c r="ANU32" s="446"/>
      <c r="ANV32" s="446"/>
      <c r="ANW32" s="446"/>
      <c r="ANX32" s="446"/>
      <c r="ANY32" s="446"/>
      <c r="ANZ32" s="446"/>
      <c r="AOA32" s="446"/>
      <c r="AOB32" s="446"/>
      <c r="AOC32" s="446"/>
      <c r="AOD32" s="446"/>
      <c r="AOE32" s="446"/>
      <c r="AOF32" s="446"/>
      <c r="AOG32" s="446"/>
      <c r="AOH32" s="446"/>
      <c r="AOI32" s="446"/>
      <c r="AOJ32" s="446"/>
      <c r="AOK32" s="446"/>
      <c r="AOL32" s="446"/>
      <c r="AOM32" s="446"/>
      <c r="AON32" s="446"/>
      <c r="AOO32" s="446"/>
      <c r="AOP32" s="446"/>
      <c r="AOQ32" s="446"/>
      <c r="AOR32" s="446"/>
      <c r="AOS32" s="446"/>
      <c r="AOT32" s="446"/>
      <c r="AOU32" s="446"/>
      <c r="AOV32" s="446"/>
      <c r="AOW32" s="446"/>
      <c r="AOX32" s="446"/>
      <c r="AOY32" s="446"/>
      <c r="AOZ32" s="446"/>
      <c r="APA32" s="446"/>
      <c r="APB32" s="446"/>
      <c r="APC32" s="446"/>
      <c r="APD32" s="446"/>
      <c r="APE32" s="446"/>
      <c r="APF32" s="446"/>
      <c r="APG32" s="446"/>
      <c r="APH32" s="446"/>
      <c r="API32" s="446"/>
      <c r="APJ32" s="446"/>
      <c r="APK32" s="446"/>
      <c r="APL32" s="446"/>
      <c r="APM32" s="446"/>
      <c r="APN32" s="446"/>
      <c r="APO32" s="446"/>
      <c r="APP32" s="446"/>
      <c r="APQ32" s="446"/>
      <c r="APR32" s="446"/>
      <c r="APS32" s="446"/>
      <c r="APT32" s="446"/>
      <c r="APU32" s="446"/>
      <c r="APV32" s="446"/>
      <c r="APW32" s="446"/>
      <c r="APX32" s="446"/>
      <c r="APY32" s="446"/>
      <c r="APZ32" s="446"/>
      <c r="AQA32" s="446"/>
      <c r="AQB32" s="446"/>
      <c r="AQC32" s="446"/>
      <c r="AQD32" s="446"/>
      <c r="AQE32" s="446"/>
      <c r="AQF32" s="446"/>
      <c r="AQG32" s="446"/>
      <c r="AQH32" s="446"/>
      <c r="AQI32" s="446"/>
      <c r="AQJ32" s="446"/>
      <c r="AQK32" s="446"/>
      <c r="AQL32" s="446"/>
      <c r="AQM32" s="446"/>
      <c r="AQN32" s="446"/>
      <c r="AQO32" s="446"/>
      <c r="AQP32" s="446"/>
      <c r="AQQ32" s="446"/>
      <c r="AQR32" s="446"/>
      <c r="AQS32" s="446"/>
      <c r="AQT32" s="446"/>
      <c r="AQU32" s="446"/>
      <c r="AQV32" s="446"/>
      <c r="AQW32" s="446"/>
      <c r="AQX32" s="446"/>
      <c r="AQY32" s="446"/>
      <c r="AQZ32" s="446"/>
      <c r="ARA32" s="446"/>
      <c r="ARB32" s="446"/>
      <c r="ARC32" s="446"/>
      <c r="ARD32" s="446"/>
      <c r="ARE32" s="446"/>
      <c r="ARF32" s="446"/>
      <c r="ARG32" s="446"/>
      <c r="ARH32" s="446"/>
      <c r="ARI32" s="446"/>
      <c r="ARJ32" s="446"/>
      <c r="ARK32" s="446"/>
      <c r="ARL32" s="446"/>
      <c r="ARM32" s="446"/>
      <c r="ARN32" s="446"/>
      <c r="ARO32" s="446"/>
      <c r="ARP32" s="446"/>
      <c r="ARQ32" s="446"/>
      <c r="ARR32" s="446"/>
      <c r="ARS32" s="446"/>
      <c r="ART32" s="446"/>
      <c r="ARU32" s="446"/>
      <c r="ARV32" s="446"/>
      <c r="ARW32" s="446"/>
      <c r="ARX32" s="446"/>
      <c r="ARY32" s="446"/>
      <c r="ARZ32" s="446"/>
      <c r="ASA32" s="446"/>
      <c r="ASB32" s="446"/>
      <c r="ASC32" s="446"/>
      <c r="ASD32" s="446"/>
      <c r="ASE32" s="446"/>
      <c r="ASF32" s="446"/>
      <c r="ASG32" s="446"/>
      <c r="ASH32" s="446"/>
      <c r="ASI32" s="446"/>
      <c r="ASJ32" s="446"/>
      <c r="ASK32" s="446"/>
      <c r="ASL32" s="446"/>
      <c r="ASM32" s="446"/>
      <c r="ASN32" s="446"/>
      <c r="ASO32" s="446"/>
      <c r="ASP32" s="446"/>
      <c r="ASQ32" s="446"/>
      <c r="ASR32" s="446"/>
      <c r="ASS32" s="446"/>
      <c r="AST32" s="446"/>
      <c r="ASU32" s="446"/>
      <c r="ASV32" s="446"/>
      <c r="ASW32" s="446"/>
      <c r="ASX32" s="446"/>
      <c r="ASY32" s="446"/>
      <c r="ASZ32" s="446"/>
      <c r="ATA32" s="446"/>
      <c r="ATB32" s="446"/>
      <c r="ATC32" s="446"/>
      <c r="ATD32" s="446"/>
      <c r="ATE32" s="446"/>
      <c r="ATF32" s="446"/>
      <c r="ATG32" s="446"/>
      <c r="ATH32" s="446"/>
      <c r="ATI32" s="446"/>
      <c r="ATJ32" s="446"/>
      <c r="ATK32" s="446"/>
      <c r="ATL32" s="446"/>
      <c r="ATM32" s="446"/>
      <c r="ATN32" s="446"/>
      <c r="ATO32" s="446"/>
      <c r="ATP32" s="446"/>
      <c r="ATQ32" s="446"/>
      <c r="ATR32" s="446"/>
      <c r="ATS32" s="446"/>
      <c r="ATT32" s="446"/>
      <c r="ATU32" s="446"/>
      <c r="ATV32" s="446"/>
      <c r="ATW32" s="446"/>
      <c r="ATX32" s="446"/>
      <c r="ATY32" s="446"/>
      <c r="ATZ32" s="446"/>
      <c r="AUA32" s="446"/>
      <c r="AUB32" s="446"/>
      <c r="AUC32" s="446"/>
      <c r="AUD32" s="446"/>
      <c r="AUE32" s="446"/>
      <c r="AUF32" s="446"/>
      <c r="AUG32" s="446"/>
      <c r="AUH32" s="446"/>
      <c r="AUI32" s="446"/>
      <c r="AUJ32" s="446"/>
      <c r="AUK32" s="446"/>
      <c r="AUL32" s="446"/>
      <c r="AUM32" s="446"/>
      <c r="AUN32" s="446"/>
      <c r="AUO32" s="446"/>
      <c r="AUP32" s="446"/>
      <c r="AUQ32" s="446"/>
      <c r="AUR32" s="446"/>
      <c r="AUS32" s="446"/>
      <c r="AUT32" s="446"/>
      <c r="AUU32" s="446"/>
      <c r="AUV32" s="446"/>
      <c r="AUW32" s="446"/>
      <c r="AUX32" s="446"/>
      <c r="AUY32" s="446"/>
      <c r="AUZ32" s="446"/>
      <c r="AVA32" s="446"/>
      <c r="AVB32" s="446"/>
      <c r="AVC32" s="446"/>
      <c r="AVD32" s="446"/>
      <c r="AVE32" s="446"/>
      <c r="AVF32" s="446"/>
      <c r="AVG32" s="446"/>
      <c r="AVH32" s="446"/>
      <c r="AVI32" s="446"/>
      <c r="AVJ32" s="446"/>
      <c r="AVK32" s="446"/>
      <c r="AVL32" s="446"/>
      <c r="AVM32" s="446"/>
      <c r="AVN32" s="446"/>
      <c r="AVO32" s="446"/>
      <c r="AVP32" s="446"/>
      <c r="AVQ32" s="446"/>
      <c r="AVR32" s="446"/>
      <c r="AVS32" s="446"/>
      <c r="AVT32" s="446"/>
      <c r="AVU32" s="446"/>
      <c r="AVV32" s="446"/>
      <c r="AVW32" s="446"/>
      <c r="AVX32" s="446"/>
      <c r="AVY32" s="446"/>
      <c r="AVZ32" s="446"/>
      <c r="AWA32" s="446"/>
      <c r="AWB32" s="446"/>
      <c r="AWC32" s="446"/>
      <c r="AWD32" s="446"/>
      <c r="AWE32" s="446"/>
      <c r="AWF32" s="446"/>
      <c r="AWG32" s="446"/>
      <c r="AWH32" s="446"/>
      <c r="AWI32" s="446"/>
      <c r="AWJ32" s="446"/>
      <c r="AWK32" s="446"/>
      <c r="AWL32" s="446"/>
      <c r="AWM32" s="446"/>
      <c r="AWN32" s="446"/>
      <c r="AWO32" s="446"/>
      <c r="AWP32" s="446"/>
      <c r="AWQ32" s="446"/>
      <c r="AWR32" s="446"/>
      <c r="AWS32" s="446"/>
      <c r="AWT32" s="446"/>
      <c r="AWU32" s="446"/>
      <c r="AWV32" s="446"/>
      <c r="AWW32" s="446"/>
      <c r="AWX32" s="446"/>
      <c r="AWY32" s="446"/>
      <c r="AWZ32" s="446"/>
      <c r="AXA32" s="446"/>
      <c r="AXB32" s="446"/>
      <c r="AXC32" s="446"/>
      <c r="AXD32" s="446"/>
      <c r="AXE32" s="446"/>
      <c r="AXF32" s="446"/>
      <c r="AXG32" s="446"/>
      <c r="AXH32" s="446"/>
      <c r="AXI32" s="446"/>
      <c r="AXJ32" s="446"/>
      <c r="AXK32" s="446"/>
      <c r="AXL32" s="446"/>
      <c r="AXM32" s="446"/>
      <c r="AXN32" s="446"/>
      <c r="AXO32" s="446"/>
      <c r="AXP32" s="446"/>
      <c r="AXQ32" s="446"/>
      <c r="AXR32" s="446"/>
      <c r="AXS32" s="446"/>
      <c r="AXT32" s="446"/>
      <c r="AXU32" s="446"/>
      <c r="AXV32" s="446"/>
      <c r="AXW32" s="446"/>
      <c r="AXX32" s="446"/>
      <c r="AXY32" s="446"/>
      <c r="AXZ32" s="446"/>
      <c r="AYA32" s="446"/>
      <c r="AYB32" s="446"/>
      <c r="AYC32" s="446"/>
      <c r="AYD32" s="446"/>
      <c r="AYE32" s="446"/>
      <c r="AYF32" s="446"/>
      <c r="AYG32" s="446"/>
      <c r="AYH32" s="446"/>
      <c r="AYI32" s="446"/>
      <c r="AYJ32" s="446"/>
      <c r="AYK32" s="446"/>
      <c r="AYL32" s="446"/>
      <c r="AYM32" s="446"/>
      <c r="AYN32" s="446"/>
      <c r="AYO32" s="446"/>
      <c r="AYP32" s="446"/>
      <c r="AYQ32" s="446"/>
      <c r="AYR32" s="446"/>
      <c r="AYS32" s="446"/>
      <c r="AYT32" s="446"/>
      <c r="AYU32" s="446"/>
      <c r="AYV32" s="446"/>
      <c r="AYW32" s="446"/>
      <c r="AYX32" s="446"/>
      <c r="AYY32" s="446"/>
      <c r="AYZ32" s="446"/>
      <c r="AZA32" s="446"/>
      <c r="AZB32" s="446"/>
      <c r="AZC32" s="446"/>
      <c r="AZD32" s="446"/>
      <c r="AZE32" s="446"/>
      <c r="AZF32" s="446"/>
      <c r="AZG32" s="446"/>
      <c r="AZH32" s="446"/>
      <c r="AZI32" s="446"/>
      <c r="AZJ32" s="446"/>
      <c r="AZK32" s="446"/>
      <c r="AZL32" s="446"/>
      <c r="AZM32" s="446"/>
      <c r="AZN32" s="446"/>
      <c r="AZO32" s="446"/>
      <c r="AZP32" s="446"/>
      <c r="AZQ32" s="446"/>
      <c r="AZR32" s="446"/>
      <c r="AZS32" s="446"/>
      <c r="AZT32" s="446"/>
      <c r="AZU32" s="446"/>
      <c r="AZV32" s="446"/>
      <c r="AZW32" s="446"/>
      <c r="AZX32" s="446"/>
      <c r="AZY32" s="446"/>
      <c r="AZZ32" s="446"/>
      <c r="BAA32" s="446"/>
      <c r="BAB32" s="446"/>
      <c r="BAC32" s="446"/>
      <c r="BAD32" s="446"/>
      <c r="BAE32" s="446"/>
      <c r="BAF32" s="446"/>
      <c r="BAG32" s="446"/>
      <c r="BAH32" s="446"/>
      <c r="BAI32" s="446"/>
      <c r="BAJ32" s="446"/>
      <c r="BAK32" s="446"/>
      <c r="BAL32" s="446"/>
      <c r="BAM32" s="446"/>
      <c r="BAN32" s="446"/>
      <c r="BAO32" s="446"/>
      <c r="BAP32" s="446"/>
      <c r="BAQ32" s="446"/>
      <c r="BAR32" s="446"/>
      <c r="BAS32" s="446"/>
      <c r="BAT32" s="446"/>
      <c r="BAU32" s="446"/>
      <c r="BAV32" s="446"/>
      <c r="BAW32" s="446"/>
      <c r="BAX32" s="446"/>
      <c r="BAY32" s="446"/>
      <c r="BAZ32" s="446"/>
      <c r="BBA32" s="446"/>
      <c r="BBB32" s="446"/>
      <c r="BBC32" s="446"/>
      <c r="BBD32" s="446"/>
      <c r="BBE32" s="446"/>
      <c r="BBF32" s="446"/>
      <c r="BBG32" s="446"/>
      <c r="BBH32" s="446"/>
      <c r="BBI32" s="446"/>
      <c r="BBJ32" s="446"/>
      <c r="BBK32" s="446"/>
      <c r="BBL32" s="446"/>
      <c r="BBM32" s="446"/>
      <c r="BBN32" s="446"/>
      <c r="BBO32" s="446"/>
      <c r="BBP32" s="446"/>
      <c r="BBQ32" s="446"/>
      <c r="BBR32" s="446"/>
      <c r="BBS32" s="446"/>
      <c r="BBT32" s="446"/>
      <c r="BBU32" s="446"/>
      <c r="BBV32" s="446"/>
      <c r="BBW32" s="446"/>
      <c r="BBX32" s="446"/>
      <c r="BBY32" s="446"/>
      <c r="BBZ32" s="446"/>
      <c r="BCA32" s="446"/>
      <c r="BCB32" s="446"/>
      <c r="BCC32" s="446"/>
      <c r="BCD32" s="446"/>
      <c r="BCE32" s="446"/>
      <c r="BCF32" s="446"/>
      <c r="BCG32" s="446"/>
      <c r="BCH32" s="446"/>
      <c r="BCI32" s="446"/>
      <c r="BCJ32" s="446"/>
      <c r="BCK32" s="446"/>
      <c r="BCL32" s="446"/>
      <c r="BCM32" s="446"/>
      <c r="BCN32" s="446"/>
      <c r="BCO32" s="446"/>
      <c r="BCP32" s="446"/>
      <c r="BCQ32" s="446"/>
      <c r="BCR32" s="446"/>
      <c r="BCS32" s="446"/>
      <c r="BCT32" s="446"/>
      <c r="BCU32" s="446"/>
      <c r="BCV32" s="446"/>
      <c r="BCW32" s="446"/>
      <c r="BCX32" s="446"/>
      <c r="BCY32" s="446"/>
      <c r="BCZ32" s="446"/>
      <c r="BDA32" s="446"/>
      <c r="BDB32" s="446"/>
      <c r="BDC32" s="446"/>
      <c r="BDD32" s="446"/>
      <c r="BDE32" s="446"/>
      <c r="BDF32" s="446"/>
      <c r="BDG32" s="446"/>
      <c r="BDH32" s="446"/>
      <c r="BDI32" s="446"/>
      <c r="BDJ32" s="446"/>
      <c r="BDK32" s="446"/>
      <c r="BDL32" s="446"/>
      <c r="BDM32" s="446"/>
      <c r="BDN32" s="446"/>
      <c r="BDO32" s="446"/>
      <c r="BDP32" s="446"/>
      <c r="BDQ32" s="446"/>
      <c r="BDR32" s="446"/>
      <c r="BDS32" s="446"/>
      <c r="BDT32" s="446"/>
      <c r="BDU32" s="446"/>
      <c r="BDV32" s="446"/>
      <c r="BDW32" s="446"/>
      <c r="BDX32" s="446"/>
      <c r="BDY32" s="446"/>
      <c r="BDZ32" s="446"/>
      <c r="BEA32" s="446"/>
      <c r="BEB32" s="446"/>
      <c r="BEC32" s="446"/>
      <c r="BED32" s="446"/>
      <c r="BEE32" s="446"/>
      <c r="BEF32" s="446"/>
      <c r="BEG32" s="446"/>
      <c r="BEH32" s="446"/>
      <c r="BEI32" s="446"/>
      <c r="BEJ32" s="446"/>
      <c r="BEK32" s="446"/>
      <c r="BEL32" s="446"/>
      <c r="BEM32" s="446"/>
      <c r="BEN32" s="446"/>
      <c r="BEO32" s="446"/>
      <c r="BEP32" s="446"/>
      <c r="BEQ32" s="446"/>
      <c r="BER32" s="446"/>
      <c r="BES32" s="446"/>
      <c r="BET32" s="446"/>
      <c r="BEU32" s="446"/>
      <c r="BEV32" s="446"/>
      <c r="BEW32" s="446"/>
      <c r="BEX32" s="446"/>
      <c r="BEY32" s="446"/>
      <c r="BEZ32" s="446"/>
      <c r="BFA32" s="446"/>
      <c r="BFB32" s="446"/>
      <c r="BFC32" s="446"/>
      <c r="BFD32" s="446"/>
      <c r="BFE32" s="446"/>
      <c r="BFF32" s="446"/>
      <c r="BFG32" s="446"/>
      <c r="BFH32" s="446"/>
      <c r="BFI32" s="446"/>
      <c r="BFJ32" s="446"/>
      <c r="BFK32" s="446"/>
      <c r="BFL32" s="446"/>
      <c r="BFM32" s="446"/>
      <c r="BFN32" s="446"/>
      <c r="BFO32" s="446"/>
      <c r="BFP32" s="446"/>
      <c r="BFQ32" s="446"/>
      <c r="BFR32" s="446"/>
      <c r="BFS32" s="446"/>
      <c r="BFT32" s="446"/>
      <c r="BFU32" s="446"/>
      <c r="BFV32" s="446"/>
      <c r="BFW32" s="446"/>
      <c r="BFX32" s="446"/>
      <c r="BFY32" s="446"/>
      <c r="BFZ32" s="446"/>
      <c r="BGA32" s="446"/>
      <c r="BGB32" s="446"/>
      <c r="BGC32" s="446"/>
      <c r="BGD32" s="446"/>
      <c r="BGE32" s="446"/>
      <c r="BGF32" s="446"/>
      <c r="BGG32" s="446"/>
      <c r="BGH32" s="446"/>
      <c r="BGI32" s="446"/>
      <c r="BGJ32" s="446"/>
      <c r="BGK32" s="446"/>
      <c r="BGL32" s="446"/>
      <c r="BGM32" s="446"/>
      <c r="BGN32" s="446"/>
      <c r="BGO32" s="446"/>
      <c r="BGP32" s="446"/>
      <c r="BGQ32" s="446"/>
      <c r="BGR32" s="446"/>
      <c r="BGS32" s="446"/>
      <c r="BGT32" s="446"/>
      <c r="BGU32" s="446"/>
      <c r="BGV32" s="446"/>
      <c r="BGW32" s="446"/>
      <c r="BGX32" s="446"/>
      <c r="BGY32" s="446"/>
      <c r="BGZ32" s="446"/>
      <c r="BHA32" s="446"/>
      <c r="BHB32" s="446"/>
      <c r="BHC32" s="446"/>
      <c r="BHD32" s="446"/>
      <c r="BHE32" s="446"/>
      <c r="BHF32" s="446"/>
      <c r="BHG32" s="446"/>
      <c r="BHH32" s="446"/>
      <c r="BHI32" s="446"/>
      <c r="BHJ32" s="446"/>
      <c r="BHK32" s="446"/>
      <c r="BHL32" s="446"/>
      <c r="BHM32" s="446"/>
      <c r="BHN32" s="446"/>
      <c r="BHO32" s="446"/>
      <c r="BHP32" s="446"/>
      <c r="BHQ32" s="446"/>
      <c r="BHR32" s="446"/>
      <c r="BHS32" s="446"/>
      <c r="BHT32" s="446"/>
      <c r="BHU32" s="446"/>
      <c r="BHV32" s="446"/>
      <c r="BHW32" s="446"/>
      <c r="BHX32" s="446"/>
      <c r="BHY32" s="446"/>
      <c r="BHZ32" s="446"/>
      <c r="BIA32" s="446"/>
      <c r="BIB32" s="446"/>
      <c r="BIC32" s="446"/>
      <c r="BID32" s="446"/>
      <c r="BIE32" s="446"/>
      <c r="BIF32" s="446"/>
      <c r="BIG32" s="446"/>
      <c r="BIH32" s="446"/>
      <c r="BII32" s="446"/>
      <c r="BIJ32" s="446"/>
      <c r="BIK32" s="446"/>
      <c r="BIL32" s="446"/>
      <c r="BIM32" s="446"/>
      <c r="BIN32" s="446"/>
      <c r="BIO32" s="446"/>
      <c r="BIP32" s="446"/>
      <c r="BIQ32" s="446"/>
      <c r="BIR32" s="446"/>
      <c r="BIS32" s="446"/>
      <c r="BIT32" s="446"/>
      <c r="BIU32" s="446"/>
      <c r="BIV32" s="446"/>
      <c r="BIW32" s="446"/>
      <c r="BIX32" s="446"/>
      <c r="BIY32" s="446"/>
      <c r="BIZ32" s="446"/>
      <c r="BJA32" s="446"/>
      <c r="BJB32" s="446"/>
      <c r="BJC32" s="446"/>
      <c r="BJD32" s="446"/>
      <c r="BJE32" s="446"/>
      <c r="BJF32" s="446"/>
      <c r="BJG32" s="446"/>
      <c r="BJH32" s="446"/>
      <c r="BJI32" s="446"/>
      <c r="BJJ32" s="446"/>
      <c r="BJK32" s="446"/>
      <c r="BJL32" s="446"/>
      <c r="BJM32" s="446"/>
      <c r="BJN32" s="446"/>
      <c r="BJO32" s="446"/>
      <c r="BJP32" s="446"/>
      <c r="BJQ32" s="446"/>
      <c r="BJR32" s="446"/>
      <c r="BJS32" s="446"/>
      <c r="BJT32" s="446"/>
      <c r="BJU32" s="446"/>
      <c r="BJV32" s="446"/>
      <c r="BJW32" s="446"/>
      <c r="BJX32" s="446"/>
      <c r="BJY32" s="446"/>
      <c r="BJZ32" s="446"/>
      <c r="BKA32" s="446"/>
      <c r="BKB32" s="446"/>
      <c r="BKC32" s="446"/>
      <c r="BKD32" s="446"/>
      <c r="BKE32" s="446"/>
      <c r="BKF32" s="446"/>
      <c r="BKG32" s="446"/>
      <c r="BKH32" s="446"/>
      <c r="BKI32" s="446"/>
      <c r="BKJ32" s="446"/>
      <c r="BKK32" s="446"/>
      <c r="BKL32" s="446"/>
      <c r="BKM32" s="446"/>
      <c r="BKN32" s="446"/>
      <c r="BKO32" s="446"/>
      <c r="BKP32" s="446"/>
      <c r="BKQ32" s="446"/>
      <c r="BKR32" s="446"/>
      <c r="BKS32" s="446"/>
      <c r="BKT32" s="446"/>
      <c r="BKU32" s="446"/>
      <c r="BKV32" s="446"/>
      <c r="BKW32" s="446"/>
      <c r="BKX32" s="446"/>
      <c r="BKY32" s="446"/>
      <c r="BKZ32" s="446"/>
      <c r="BLA32" s="446"/>
      <c r="BLB32" s="446"/>
      <c r="BLC32" s="446"/>
      <c r="BLD32" s="446"/>
      <c r="BLE32" s="446"/>
      <c r="BLF32" s="446"/>
      <c r="BLG32" s="446"/>
      <c r="BLH32" s="446"/>
      <c r="BLI32" s="446"/>
      <c r="BLJ32" s="446"/>
      <c r="BLK32" s="446"/>
      <c r="BLL32" s="446"/>
      <c r="BLM32" s="446"/>
      <c r="BLN32" s="446"/>
      <c r="BLO32" s="446"/>
      <c r="BLP32" s="446"/>
      <c r="BLQ32" s="446"/>
      <c r="BLR32" s="446"/>
      <c r="BLS32" s="446"/>
      <c r="BLT32" s="446"/>
      <c r="BLU32" s="446"/>
      <c r="BLV32" s="446"/>
      <c r="BLW32" s="446"/>
      <c r="BLX32" s="446"/>
      <c r="BLY32" s="446"/>
      <c r="BLZ32" s="446"/>
      <c r="BMA32" s="446"/>
      <c r="BMB32" s="446"/>
      <c r="BMC32" s="446"/>
      <c r="BMD32" s="446"/>
      <c r="BME32" s="446"/>
      <c r="BMF32" s="446"/>
      <c r="BMG32" s="446"/>
      <c r="BMH32" s="446"/>
      <c r="BMI32" s="446"/>
      <c r="BMJ32" s="446"/>
      <c r="BMK32" s="446"/>
      <c r="BML32" s="446"/>
      <c r="BMM32" s="446"/>
      <c r="BMN32" s="446"/>
      <c r="BMO32" s="446"/>
      <c r="BMP32" s="446"/>
      <c r="BMQ32" s="446"/>
      <c r="BMR32" s="446"/>
      <c r="BMS32" s="446"/>
      <c r="BMT32" s="446"/>
      <c r="BMU32" s="446"/>
      <c r="BMV32" s="446"/>
      <c r="BMW32" s="446"/>
      <c r="BMX32" s="446"/>
      <c r="BMY32" s="446"/>
      <c r="BMZ32" s="446"/>
      <c r="BNA32" s="446"/>
      <c r="BNB32" s="446"/>
      <c r="BNC32" s="446"/>
      <c r="BND32" s="446"/>
      <c r="BNE32" s="446"/>
      <c r="BNF32" s="446"/>
      <c r="BNG32" s="446"/>
      <c r="BNH32" s="446"/>
      <c r="BNI32" s="446"/>
      <c r="BNJ32" s="446"/>
      <c r="BNK32" s="446"/>
      <c r="BNL32" s="446"/>
      <c r="BNM32" s="446"/>
      <c r="BNN32" s="446"/>
      <c r="BNO32" s="446"/>
      <c r="BNP32" s="446"/>
      <c r="BNQ32" s="446"/>
      <c r="BNR32" s="446"/>
      <c r="BNS32" s="446"/>
      <c r="BNT32" s="446"/>
      <c r="BNU32" s="446"/>
      <c r="BNV32" s="446"/>
      <c r="BNW32" s="446"/>
      <c r="BNX32" s="446"/>
      <c r="BNY32" s="446"/>
      <c r="BNZ32" s="446"/>
      <c r="BOA32" s="446"/>
      <c r="BOB32" s="446"/>
      <c r="BOC32" s="446"/>
      <c r="BOD32" s="446"/>
      <c r="BOE32" s="446"/>
      <c r="BOF32" s="446"/>
      <c r="BOG32" s="446"/>
      <c r="BOH32" s="446"/>
      <c r="BOI32" s="446"/>
      <c r="BOJ32" s="446"/>
      <c r="BOK32" s="446"/>
      <c r="BOL32" s="446"/>
      <c r="BOM32" s="446"/>
      <c r="BON32" s="446"/>
      <c r="BOO32" s="446"/>
      <c r="BOP32" s="446"/>
      <c r="BOQ32" s="446"/>
      <c r="BOR32" s="446"/>
      <c r="BOS32" s="446"/>
      <c r="BOT32" s="446"/>
      <c r="BOU32" s="446"/>
      <c r="BOV32" s="446"/>
      <c r="BOW32" s="446"/>
      <c r="BOX32" s="446"/>
      <c r="BOY32" s="446"/>
      <c r="BOZ32" s="446"/>
      <c r="BPA32" s="446"/>
      <c r="BPB32" s="446"/>
      <c r="BPC32" s="446"/>
      <c r="BPD32" s="446"/>
      <c r="BPE32" s="446"/>
      <c r="BPF32" s="446"/>
      <c r="BPG32" s="446"/>
      <c r="BPH32" s="446"/>
      <c r="BPI32" s="446"/>
      <c r="BPJ32" s="446"/>
      <c r="BPK32" s="446"/>
      <c r="BPL32" s="446"/>
      <c r="BPM32" s="446"/>
      <c r="BPN32" s="446"/>
      <c r="BPO32" s="446"/>
      <c r="BPP32" s="446"/>
      <c r="BPQ32" s="446"/>
      <c r="BPR32" s="446"/>
      <c r="BPS32" s="446"/>
      <c r="BPT32" s="446"/>
      <c r="BPU32" s="446"/>
      <c r="BPV32" s="446"/>
      <c r="BPW32" s="446"/>
      <c r="BPX32" s="446"/>
      <c r="BPY32" s="446"/>
      <c r="BPZ32" s="446"/>
      <c r="BQA32" s="446"/>
      <c r="BQB32" s="446"/>
      <c r="BQC32" s="446"/>
      <c r="BQD32" s="446"/>
      <c r="BQE32" s="446"/>
      <c r="BQF32" s="446"/>
      <c r="BQG32" s="446"/>
      <c r="BQH32" s="446"/>
      <c r="BQI32" s="446"/>
      <c r="BQJ32" s="446"/>
      <c r="BQK32" s="446"/>
      <c r="BQL32" s="446"/>
      <c r="BQM32" s="446"/>
      <c r="BQN32" s="446"/>
      <c r="BQO32" s="446"/>
      <c r="BQP32" s="446"/>
      <c r="BQQ32" s="446"/>
      <c r="BQR32" s="446"/>
      <c r="BQS32" s="446"/>
      <c r="BQT32" s="446"/>
      <c r="BQU32" s="446"/>
      <c r="BQV32" s="446"/>
      <c r="BQW32" s="446"/>
      <c r="BQX32" s="446"/>
      <c r="BQY32" s="446"/>
      <c r="BQZ32" s="446"/>
      <c r="BRA32" s="446"/>
      <c r="BRB32" s="446"/>
      <c r="BRC32" s="446"/>
      <c r="BRD32" s="446"/>
      <c r="BRE32" s="446"/>
      <c r="BRF32" s="446"/>
      <c r="BRG32" s="446"/>
      <c r="BRH32" s="446"/>
      <c r="BRI32" s="446"/>
      <c r="BRJ32" s="446"/>
      <c r="BRK32" s="446"/>
      <c r="BRL32" s="446"/>
      <c r="BRM32" s="446"/>
      <c r="BRN32" s="446"/>
      <c r="BRO32" s="446"/>
      <c r="BRP32" s="446"/>
      <c r="BRQ32" s="446"/>
      <c r="BRR32" s="446"/>
      <c r="BRS32" s="446"/>
      <c r="BRT32" s="446"/>
      <c r="BRU32" s="446"/>
      <c r="BRV32" s="446"/>
      <c r="BRW32" s="446"/>
      <c r="BRX32" s="446"/>
      <c r="BRY32" s="446"/>
      <c r="BRZ32" s="446"/>
      <c r="BSA32" s="446"/>
      <c r="BSB32" s="446"/>
      <c r="BSC32" s="446"/>
      <c r="BSD32" s="446"/>
      <c r="BSE32" s="446"/>
      <c r="BSF32" s="446"/>
      <c r="BSG32" s="446"/>
      <c r="BSH32" s="446"/>
      <c r="BSI32" s="446"/>
      <c r="BSJ32" s="446"/>
      <c r="BSK32" s="446"/>
      <c r="BSL32" s="446"/>
      <c r="BSM32" s="446"/>
      <c r="BSN32" s="446"/>
      <c r="BSO32" s="446"/>
      <c r="BSP32" s="446"/>
      <c r="BSQ32" s="446"/>
      <c r="BSR32" s="446"/>
      <c r="BSS32" s="446"/>
      <c r="BST32" s="446"/>
      <c r="BSU32" s="446"/>
      <c r="BSV32" s="446"/>
      <c r="BSW32" s="446"/>
      <c r="BSX32" s="446"/>
      <c r="BSY32" s="446"/>
      <c r="BSZ32" s="446"/>
      <c r="BTA32" s="446"/>
      <c r="BTB32" s="446"/>
      <c r="BTC32" s="446"/>
      <c r="BTD32" s="446"/>
      <c r="BTE32" s="446"/>
      <c r="BTF32" s="446"/>
      <c r="BTG32" s="446"/>
      <c r="BTH32" s="446"/>
      <c r="BTI32" s="446"/>
      <c r="BTJ32" s="446"/>
      <c r="BTK32" s="446"/>
      <c r="BTL32" s="446"/>
      <c r="BTM32" s="446"/>
      <c r="BTN32" s="446"/>
      <c r="BTO32" s="446"/>
      <c r="BTP32" s="446"/>
      <c r="BTQ32" s="446"/>
      <c r="BTR32" s="446"/>
      <c r="BTS32" s="446"/>
      <c r="BTT32" s="446"/>
      <c r="BTU32" s="446"/>
      <c r="BTV32" s="446"/>
      <c r="BTW32" s="446"/>
      <c r="BTX32" s="446"/>
      <c r="BTY32" s="446"/>
      <c r="BTZ32" s="446"/>
      <c r="BUA32" s="446"/>
      <c r="BUB32" s="446"/>
      <c r="BUC32" s="446"/>
      <c r="BUD32" s="446"/>
      <c r="BUE32" s="446"/>
      <c r="BUF32" s="446"/>
      <c r="BUG32" s="446"/>
      <c r="BUH32" s="446"/>
      <c r="BUI32" s="446"/>
      <c r="BUJ32" s="446"/>
      <c r="BUK32" s="446"/>
      <c r="BUL32" s="446"/>
      <c r="BUM32" s="446"/>
      <c r="BUN32" s="446"/>
      <c r="BUO32" s="446"/>
      <c r="BUP32" s="446"/>
      <c r="BUQ32" s="446"/>
      <c r="BUR32" s="446"/>
      <c r="BUS32" s="446"/>
      <c r="BUT32" s="446"/>
      <c r="BUU32" s="446"/>
      <c r="BUV32" s="446"/>
      <c r="BUW32" s="446"/>
      <c r="BUX32" s="446"/>
      <c r="BUY32" s="446"/>
      <c r="BUZ32" s="446"/>
      <c r="BVA32" s="446"/>
      <c r="BVB32" s="446"/>
      <c r="BVC32" s="446"/>
      <c r="BVD32" s="446"/>
      <c r="BVE32" s="446"/>
      <c r="BVF32" s="446"/>
      <c r="BVG32" s="446"/>
      <c r="BVH32" s="446"/>
      <c r="BVI32" s="446"/>
      <c r="BVJ32" s="446"/>
      <c r="BVK32" s="446"/>
      <c r="BVL32" s="446"/>
      <c r="BVM32" s="446"/>
      <c r="BVN32" s="446"/>
      <c r="BVO32" s="446"/>
      <c r="BVP32" s="446"/>
      <c r="BVQ32" s="446"/>
      <c r="BVR32" s="446"/>
      <c r="BVS32" s="446"/>
      <c r="BVT32" s="446"/>
      <c r="BVU32" s="446"/>
      <c r="BVV32" s="446"/>
      <c r="BVW32" s="446"/>
      <c r="BVX32" s="446"/>
      <c r="BVY32" s="446"/>
      <c r="BVZ32" s="446"/>
      <c r="BWA32" s="446"/>
      <c r="BWB32" s="446"/>
      <c r="BWC32" s="446"/>
      <c r="BWD32" s="446"/>
      <c r="BWE32" s="446"/>
      <c r="BWF32" s="446"/>
      <c r="BWG32" s="446"/>
      <c r="BWH32" s="446"/>
      <c r="BWI32" s="446"/>
      <c r="BWJ32" s="446"/>
      <c r="BWK32" s="446"/>
      <c r="BWL32" s="446"/>
      <c r="BWM32" s="446"/>
      <c r="BWN32" s="446"/>
      <c r="BWO32" s="446"/>
      <c r="BWP32" s="446"/>
      <c r="BWQ32" s="446"/>
      <c r="BWR32" s="446"/>
      <c r="BWS32" s="446"/>
      <c r="BWT32" s="446"/>
      <c r="BWU32" s="446"/>
      <c r="BWV32" s="446"/>
      <c r="BWW32" s="446"/>
      <c r="BWX32" s="446"/>
      <c r="BWY32" s="446"/>
      <c r="BWZ32" s="446"/>
      <c r="BXA32" s="446"/>
      <c r="BXB32" s="446"/>
      <c r="BXC32" s="446"/>
      <c r="BXD32" s="446"/>
      <c r="BXE32" s="446"/>
      <c r="BXF32" s="446"/>
      <c r="BXG32" s="446"/>
      <c r="BXH32" s="446"/>
      <c r="BXI32" s="446"/>
      <c r="BXJ32" s="446"/>
      <c r="BXK32" s="446"/>
      <c r="BXL32" s="446"/>
      <c r="BXM32" s="446"/>
      <c r="BXN32" s="446"/>
      <c r="BXO32" s="446"/>
      <c r="BXP32" s="446"/>
      <c r="BXQ32" s="446"/>
      <c r="BXR32" s="446"/>
      <c r="BXS32" s="446"/>
      <c r="BXT32" s="446"/>
      <c r="BXU32" s="446"/>
      <c r="BXV32" s="446"/>
      <c r="BXW32" s="446"/>
      <c r="BXX32" s="446"/>
      <c r="BXY32" s="446"/>
      <c r="BXZ32" s="446"/>
      <c r="BYA32" s="446"/>
      <c r="BYB32" s="446"/>
      <c r="BYC32" s="446"/>
      <c r="BYD32" s="446"/>
      <c r="BYE32" s="446"/>
      <c r="BYF32" s="446"/>
      <c r="BYG32" s="446"/>
      <c r="BYH32" s="446"/>
      <c r="BYI32" s="446"/>
      <c r="BYJ32" s="446"/>
      <c r="BYK32" s="446"/>
      <c r="BYL32" s="446"/>
      <c r="BYM32" s="446"/>
      <c r="BYN32" s="446"/>
      <c r="BYO32" s="446"/>
      <c r="BYP32" s="446"/>
      <c r="BYQ32" s="446"/>
      <c r="BYR32" s="446"/>
      <c r="BYS32" s="446"/>
      <c r="BYT32" s="446"/>
      <c r="BYU32" s="446"/>
      <c r="BYV32" s="446"/>
      <c r="BYW32" s="446"/>
      <c r="BYX32" s="446"/>
      <c r="BYY32" s="446"/>
      <c r="BYZ32" s="446"/>
      <c r="BZA32" s="446"/>
      <c r="BZB32" s="446"/>
      <c r="BZC32" s="446"/>
      <c r="BZD32" s="446"/>
      <c r="BZE32" s="446"/>
      <c r="BZF32" s="446"/>
      <c r="BZG32" s="446"/>
      <c r="BZH32" s="446"/>
      <c r="BZI32" s="446"/>
      <c r="BZJ32" s="446"/>
      <c r="BZK32" s="446"/>
      <c r="BZL32" s="446"/>
      <c r="BZM32" s="446"/>
      <c r="BZN32" s="446"/>
      <c r="BZO32" s="446"/>
      <c r="BZP32" s="446"/>
      <c r="BZQ32" s="446"/>
      <c r="BZR32" s="446"/>
      <c r="BZS32" s="446"/>
      <c r="BZT32" s="446"/>
      <c r="BZU32" s="446"/>
      <c r="BZV32" s="446"/>
      <c r="BZW32" s="446"/>
      <c r="BZX32" s="446"/>
      <c r="BZY32" s="446"/>
      <c r="BZZ32" s="446"/>
      <c r="CAA32" s="446"/>
      <c r="CAB32" s="446"/>
      <c r="CAC32" s="446"/>
      <c r="CAD32" s="446"/>
      <c r="CAE32" s="446"/>
      <c r="CAF32" s="446"/>
      <c r="CAG32" s="446"/>
      <c r="CAH32" s="446"/>
      <c r="CAI32" s="446"/>
      <c r="CAJ32" s="446"/>
      <c r="CAK32" s="446"/>
      <c r="CAL32" s="446"/>
      <c r="CAM32" s="446"/>
      <c r="CAN32" s="446"/>
      <c r="CAO32" s="446"/>
      <c r="CAP32" s="446"/>
      <c r="CAQ32" s="446"/>
      <c r="CAR32" s="446"/>
      <c r="CAS32" s="446"/>
      <c r="CAT32" s="446"/>
      <c r="CAU32" s="446"/>
      <c r="CAV32" s="446"/>
      <c r="CAW32" s="446"/>
      <c r="CAX32" s="446"/>
      <c r="CAY32" s="446"/>
      <c r="CAZ32" s="446"/>
      <c r="CBA32" s="446"/>
      <c r="CBB32" s="446"/>
      <c r="CBC32" s="446"/>
      <c r="CBD32" s="446"/>
      <c r="CBE32" s="446"/>
      <c r="CBF32" s="446"/>
      <c r="CBG32" s="446"/>
      <c r="CBH32" s="446"/>
      <c r="CBI32" s="446"/>
      <c r="CBJ32" s="446"/>
      <c r="CBK32" s="446"/>
      <c r="CBL32" s="446"/>
      <c r="CBM32" s="446"/>
      <c r="CBN32" s="446"/>
      <c r="CBO32" s="446"/>
      <c r="CBP32" s="446"/>
      <c r="CBQ32" s="446"/>
      <c r="CBR32" s="446"/>
      <c r="CBS32" s="446"/>
      <c r="CBT32" s="446"/>
      <c r="CBU32" s="446"/>
      <c r="CBV32" s="446"/>
      <c r="CBW32" s="446"/>
      <c r="CBX32" s="446"/>
      <c r="CBY32" s="446"/>
      <c r="CBZ32" s="446"/>
      <c r="CCA32" s="446"/>
      <c r="CCB32" s="446"/>
      <c r="CCC32" s="446"/>
      <c r="CCD32" s="446"/>
      <c r="CCE32" s="446"/>
      <c r="CCF32" s="446"/>
      <c r="CCG32" s="446"/>
      <c r="CCH32" s="446"/>
      <c r="CCI32" s="446"/>
      <c r="CCJ32" s="446"/>
      <c r="CCK32" s="446"/>
      <c r="CCL32" s="446"/>
      <c r="CCM32" s="446"/>
      <c r="CCN32" s="446"/>
      <c r="CCO32" s="446"/>
      <c r="CCP32" s="446"/>
      <c r="CCQ32" s="446"/>
      <c r="CCR32" s="446"/>
      <c r="CCS32" s="446"/>
      <c r="CCT32" s="446"/>
      <c r="CCU32" s="446"/>
      <c r="CCV32" s="446"/>
      <c r="CCW32" s="446"/>
      <c r="CCX32" s="446"/>
      <c r="CCY32" s="446"/>
      <c r="CCZ32" s="446"/>
      <c r="CDA32" s="446"/>
      <c r="CDB32" s="446"/>
      <c r="CDC32" s="446"/>
      <c r="CDD32" s="446"/>
      <c r="CDE32" s="446"/>
      <c r="CDF32" s="446"/>
      <c r="CDG32" s="446"/>
      <c r="CDH32" s="446"/>
      <c r="CDI32" s="446"/>
      <c r="CDJ32" s="446"/>
      <c r="CDK32" s="446"/>
      <c r="CDL32" s="446"/>
      <c r="CDM32" s="446"/>
      <c r="CDN32" s="446"/>
      <c r="CDO32" s="446"/>
      <c r="CDP32" s="446"/>
      <c r="CDQ32" s="446"/>
      <c r="CDR32" s="446"/>
      <c r="CDS32" s="446"/>
      <c r="CDT32" s="446"/>
      <c r="CDU32" s="446"/>
      <c r="CDV32" s="446"/>
      <c r="CDW32" s="446"/>
      <c r="CDX32" s="446"/>
      <c r="CDY32" s="446"/>
      <c r="CDZ32" s="446"/>
      <c r="CEA32" s="446"/>
      <c r="CEB32" s="446"/>
      <c r="CEC32" s="446"/>
      <c r="CED32" s="446"/>
      <c r="CEE32" s="446"/>
      <c r="CEF32" s="446"/>
      <c r="CEG32" s="446"/>
      <c r="CEH32" s="446"/>
      <c r="CEI32" s="446"/>
      <c r="CEJ32" s="446"/>
      <c r="CEK32" s="446"/>
      <c r="CEL32" s="446"/>
      <c r="CEM32" s="446"/>
      <c r="CEN32" s="446"/>
      <c r="CEO32" s="446"/>
      <c r="CEP32" s="446"/>
      <c r="CEQ32" s="446"/>
      <c r="CER32" s="446"/>
      <c r="CES32" s="446"/>
      <c r="CET32" s="446"/>
      <c r="CEU32" s="446"/>
      <c r="CEV32" s="446"/>
      <c r="CEW32" s="446"/>
      <c r="CEX32" s="446"/>
      <c r="CEY32" s="446"/>
      <c r="CEZ32" s="446"/>
      <c r="CFA32" s="446"/>
      <c r="CFB32" s="446"/>
      <c r="CFC32" s="446"/>
      <c r="CFD32" s="446"/>
      <c r="CFE32" s="446"/>
      <c r="CFF32" s="446"/>
      <c r="CFG32" s="446"/>
      <c r="CFH32" s="446"/>
      <c r="CFI32" s="446"/>
      <c r="CFJ32" s="446"/>
      <c r="CFK32" s="446"/>
      <c r="CFL32" s="446"/>
      <c r="CFM32" s="446"/>
      <c r="CFN32" s="446"/>
      <c r="CFO32" s="446"/>
      <c r="CFP32" s="446"/>
      <c r="CFQ32" s="446"/>
      <c r="CFR32" s="446"/>
      <c r="CFS32" s="446"/>
      <c r="CFT32" s="446"/>
      <c r="CFU32" s="446"/>
      <c r="CFV32" s="446"/>
      <c r="CFW32" s="446"/>
      <c r="CFX32" s="446"/>
      <c r="CFY32" s="446"/>
      <c r="CFZ32" s="446"/>
      <c r="CGA32" s="446"/>
      <c r="CGB32" s="446"/>
      <c r="CGC32" s="446"/>
      <c r="CGD32" s="446"/>
      <c r="CGE32" s="446"/>
      <c r="CGF32" s="446"/>
      <c r="CGG32" s="446"/>
      <c r="CGH32" s="446"/>
      <c r="CGI32" s="446"/>
      <c r="CGJ32" s="446"/>
      <c r="CGK32" s="446"/>
      <c r="CGL32" s="446"/>
      <c r="CGM32" s="446"/>
      <c r="CGN32" s="446"/>
      <c r="CGO32" s="446"/>
      <c r="CGP32" s="446"/>
      <c r="CGQ32" s="446"/>
      <c r="CGR32" s="446"/>
      <c r="CGS32" s="446"/>
      <c r="CGT32" s="446"/>
      <c r="CGU32" s="446"/>
      <c r="CGV32" s="446"/>
      <c r="CGW32" s="446"/>
      <c r="CGX32" s="446"/>
      <c r="CGY32" s="446"/>
      <c r="CGZ32" s="446"/>
      <c r="CHA32" s="446"/>
      <c r="CHB32" s="446"/>
      <c r="CHC32" s="446"/>
      <c r="CHD32" s="446"/>
      <c r="CHE32" s="446"/>
      <c r="CHF32" s="446"/>
      <c r="CHG32" s="446"/>
      <c r="CHH32" s="446"/>
      <c r="CHI32" s="446"/>
      <c r="CHJ32" s="446"/>
      <c r="CHK32" s="446"/>
      <c r="CHL32" s="446"/>
      <c r="CHM32" s="446"/>
      <c r="CHN32" s="446"/>
      <c r="CHO32" s="446"/>
      <c r="CHP32" s="446"/>
      <c r="CHQ32" s="446"/>
      <c r="CHR32" s="446"/>
      <c r="CHS32" s="446"/>
      <c r="CHT32" s="446"/>
      <c r="CHU32" s="446"/>
      <c r="CHV32" s="446"/>
      <c r="CHW32" s="446"/>
      <c r="CHX32" s="446"/>
      <c r="CHY32" s="446"/>
      <c r="CHZ32" s="446"/>
      <c r="CIA32" s="446"/>
      <c r="CIB32" s="446"/>
      <c r="CIC32" s="446"/>
      <c r="CID32" s="446"/>
      <c r="CIE32" s="446"/>
      <c r="CIF32" s="446"/>
      <c r="CIG32" s="446"/>
      <c r="CIH32" s="446"/>
      <c r="CII32" s="446"/>
      <c r="CIJ32" s="446"/>
      <c r="CIK32" s="446"/>
      <c r="CIL32" s="446"/>
      <c r="CIM32" s="446"/>
      <c r="CIN32" s="446"/>
      <c r="CIO32" s="446"/>
      <c r="CIP32" s="446"/>
      <c r="CIQ32" s="446"/>
      <c r="CIR32" s="446"/>
      <c r="CIS32" s="446"/>
      <c r="CIT32" s="446"/>
      <c r="CIU32" s="446"/>
      <c r="CIV32" s="446"/>
      <c r="CIW32" s="446"/>
      <c r="CIX32" s="446"/>
      <c r="CIY32" s="446"/>
      <c r="CIZ32" s="446"/>
      <c r="CJA32" s="446"/>
      <c r="CJB32" s="446"/>
      <c r="CJC32" s="446"/>
      <c r="CJD32" s="446"/>
      <c r="CJE32" s="446"/>
      <c r="CJF32" s="446"/>
      <c r="CJG32" s="446"/>
      <c r="CJH32" s="446"/>
      <c r="CJI32" s="446"/>
      <c r="CJJ32" s="446"/>
      <c r="CJK32" s="446"/>
      <c r="CJL32" s="446"/>
      <c r="CJM32" s="446"/>
      <c r="CJN32" s="446"/>
      <c r="CJO32" s="446"/>
      <c r="CJP32" s="446"/>
      <c r="CJQ32" s="446"/>
      <c r="CJR32" s="446"/>
      <c r="CJS32" s="446"/>
      <c r="CJT32" s="446"/>
      <c r="CJU32" s="446"/>
      <c r="CJV32" s="446"/>
      <c r="CJW32" s="446"/>
      <c r="CJX32" s="446"/>
      <c r="CJY32" s="446"/>
      <c r="CJZ32" s="446"/>
      <c r="CKA32" s="446"/>
      <c r="CKB32" s="446"/>
      <c r="CKC32" s="446"/>
      <c r="CKD32" s="446"/>
      <c r="CKE32" s="446"/>
      <c r="CKF32" s="446"/>
      <c r="CKG32" s="446"/>
      <c r="CKH32" s="446"/>
      <c r="CKI32" s="446"/>
      <c r="CKJ32" s="446"/>
      <c r="CKK32" s="446"/>
      <c r="CKL32" s="446"/>
      <c r="CKM32" s="446"/>
      <c r="CKN32" s="446"/>
      <c r="CKO32" s="446"/>
      <c r="CKP32" s="446"/>
      <c r="CKQ32" s="446"/>
      <c r="CKR32" s="446"/>
      <c r="CKS32" s="446"/>
      <c r="CKT32" s="446"/>
      <c r="CKU32" s="446"/>
      <c r="CKV32" s="446"/>
      <c r="CKW32" s="446"/>
      <c r="CKX32" s="446"/>
      <c r="CKY32" s="446"/>
      <c r="CKZ32" s="446"/>
      <c r="CLA32" s="446"/>
      <c r="CLB32" s="446"/>
      <c r="CLC32" s="446"/>
      <c r="CLD32" s="446"/>
      <c r="CLE32" s="446"/>
      <c r="CLF32" s="446"/>
      <c r="CLG32" s="446"/>
      <c r="CLH32" s="446"/>
      <c r="CLI32" s="446"/>
      <c r="CLJ32" s="446"/>
      <c r="CLK32" s="446"/>
      <c r="CLL32" s="446"/>
      <c r="CLM32" s="446"/>
      <c r="CLN32" s="446"/>
      <c r="CLO32" s="446"/>
      <c r="CLP32" s="446"/>
      <c r="CLQ32" s="446"/>
      <c r="CLR32" s="446"/>
      <c r="CLS32" s="446"/>
      <c r="CLT32" s="446"/>
      <c r="CLU32" s="446"/>
      <c r="CLV32" s="446"/>
      <c r="CLW32" s="446"/>
      <c r="CLX32" s="446"/>
      <c r="CLY32" s="446"/>
      <c r="CLZ32" s="446"/>
      <c r="CMA32" s="446"/>
      <c r="CMB32" s="446"/>
      <c r="CMC32" s="446"/>
      <c r="CMD32" s="446"/>
      <c r="CME32" s="446"/>
      <c r="CMF32" s="446"/>
      <c r="CMG32" s="446"/>
      <c r="CMH32" s="446"/>
      <c r="CMI32" s="446"/>
      <c r="CMJ32" s="446"/>
      <c r="CMK32" s="446"/>
      <c r="CML32" s="446"/>
      <c r="CMM32" s="446"/>
      <c r="CMN32" s="446"/>
      <c r="CMO32" s="446"/>
      <c r="CMP32" s="446"/>
      <c r="CMQ32" s="446"/>
      <c r="CMR32" s="446"/>
      <c r="CMS32" s="446"/>
      <c r="CMT32" s="446"/>
      <c r="CMU32" s="446"/>
      <c r="CMV32" s="446"/>
      <c r="CMW32" s="446"/>
      <c r="CMX32" s="446"/>
      <c r="CMY32" s="446"/>
      <c r="CMZ32" s="446"/>
      <c r="CNA32" s="446"/>
      <c r="CNB32" s="446"/>
      <c r="CNC32" s="446"/>
      <c r="CND32" s="446"/>
      <c r="CNE32" s="446"/>
      <c r="CNF32" s="446"/>
      <c r="CNG32" s="446"/>
      <c r="CNH32" s="446"/>
      <c r="CNI32" s="446"/>
      <c r="CNJ32" s="446"/>
      <c r="CNK32" s="446"/>
      <c r="CNL32" s="446"/>
      <c r="CNM32" s="446"/>
      <c r="CNN32" s="446"/>
      <c r="CNO32" s="446"/>
      <c r="CNP32" s="446"/>
      <c r="CNQ32" s="446"/>
      <c r="CNR32" s="446"/>
      <c r="CNS32" s="446"/>
      <c r="CNT32" s="446"/>
      <c r="CNU32" s="446"/>
      <c r="CNV32" s="446"/>
      <c r="CNW32" s="446"/>
      <c r="CNX32" s="446"/>
      <c r="CNY32" s="446"/>
      <c r="CNZ32" s="446"/>
      <c r="COA32" s="446"/>
      <c r="COB32" s="446"/>
      <c r="COC32" s="446"/>
      <c r="COD32" s="446"/>
      <c r="COE32" s="446"/>
      <c r="COF32" s="446"/>
      <c r="COG32" s="446"/>
      <c r="COH32" s="446"/>
      <c r="COI32" s="446"/>
      <c r="COJ32" s="446"/>
      <c r="COK32" s="446"/>
      <c r="COL32" s="446"/>
      <c r="COM32" s="446"/>
      <c r="CON32" s="446"/>
      <c r="COO32" s="446"/>
      <c r="COP32" s="446"/>
      <c r="COQ32" s="446"/>
      <c r="COR32" s="446"/>
      <c r="COS32" s="446"/>
      <c r="COT32" s="446"/>
      <c r="COU32" s="446"/>
      <c r="COV32" s="446"/>
      <c r="COW32" s="446"/>
      <c r="COX32" s="446"/>
      <c r="COY32" s="446"/>
      <c r="COZ32" s="446"/>
      <c r="CPA32" s="446"/>
      <c r="CPB32" s="446"/>
      <c r="CPC32" s="446"/>
      <c r="CPD32" s="446"/>
      <c r="CPE32" s="446"/>
      <c r="CPF32" s="446"/>
      <c r="CPG32" s="446"/>
      <c r="CPH32" s="446"/>
      <c r="CPI32" s="446"/>
      <c r="CPJ32" s="446"/>
      <c r="CPK32" s="446"/>
      <c r="CPL32" s="446"/>
      <c r="CPM32" s="446"/>
      <c r="CPN32" s="446"/>
      <c r="CPO32" s="446"/>
      <c r="CPP32" s="446"/>
      <c r="CPQ32" s="446"/>
      <c r="CPR32" s="446"/>
      <c r="CPS32" s="446"/>
      <c r="CPT32" s="446"/>
      <c r="CPU32" s="446"/>
      <c r="CPV32" s="446"/>
      <c r="CPW32" s="446"/>
      <c r="CPX32" s="446"/>
      <c r="CPY32" s="446"/>
      <c r="CPZ32" s="446"/>
      <c r="CQA32" s="446"/>
      <c r="CQB32" s="446"/>
      <c r="CQC32" s="446"/>
      <c r="CQD32" s="446"/>
      <c r="CQE32" s="446"/>
      <c r="CQF32" s="446"/>
      <c r="CQG32" s="446"/>
      <c r="CQH32" s="446"/>
      <c r="CQI32" s="446"/>
      <c r="CQJ32" s="446"/>
      <c r="CQK32" s="446"/>
      <c r="CQL32" s="446"/>
      <c r="CQM32" s="446"/>
      <c r="CQN32" s="446"/>
      <c r="CQO32" s="446"/>
      <c r="CQP32" s="446"/>
      <c r="CQQ32" s="446"/>
      <c r="CQR32" s="446"/>
      <c r="CQS32" s="446"/>
      <c r="CQT32" s="446"/>
      <c r="CQU32" s="446"/>
      <c r="CQV32" s="446"/>
      <c r="CQW32" s="446"/>
      <c r="CQX32" s="446"/>
      <c r="CQY32" s="446"/>
      <c r="CQZ32" s="446"/>
      <c r="CRA32" s="446"/>
      <c r="CRB32" s="446"/>
      <c r="CRC32" s="446"/>
      <c r="CRD32" s="446"/>
      <c r="CRE32" s="446"/>
      <c r="CRF32" s="446"/>
      <c r="CRG32" s="446"/>
      <c r="CRH32" s="446"/>
      <c r="CRI32" s="446"/>
      <c r="CRJ32" s="446"/>
      <c r="CRK32" s="446"/>
      <c r="CRL32" s="446"/>
      <c r="CRM32" s="446"/>
      <c r="CRN32" s="446"/>
      <c r="CRO32" s="446"/>
      <c r="CRP32" s="446"/>
      <c r="CRQ32" s="446"/>
      <c r="CRR32" s="446"/>
      <c r="CRS32" s="446"/>
      <c r="CRT32" s="446"/>
      <c r="CRU32" s="446"/>
      <c r="CRV32" s="446"/>
      <c r="CRW32" s="446"/>
      <c r="CRX32" s="446"/>
      <c r="CRY32" s="446"/>
      <c r="CRZ32" s="446"/>
      <c r="CSA32" s="446"/>
      <c r="CSB32" s="446"/>
      <c r="CSC32" s="446"/>
      <c r="CSD32" s="446"/>
      <c r="CSE32" s="446"/>
      <c r="CSF32" s="446"/>
      <c r="CSG32" s="446"/>
      <c r="CSH32" s="446"/>
      <c r="CSI32" s="446"/>
      <c r="CSJ32" s="446"/>
      <c r="CSK32" s="446"/>
      <c r="CSL32" s="446"/>
      <c r="CSM32" s="446"/>
      <c r="CSN32" s="446"/>
      <c r="CSO32" s="446"/>
      <c r="CSP32" s="446"/>
      <c r="CSQ32" s="446"/>
      <c r="CSR32" s="446"/>
      <c r="CSS32" s="446"/>
      <c r="CST32" s="446"/>
      <c r="CSU32" s="446"/>
      <c r="CSV32" s="446"/>
      <c r="CSW32" s="446"/>
      <c r="CSX32" s="446"/>
      <c r="CSY32" s="446"/>
      <c r="CSZ32" s="446"/>
      <c r="CTA32" s="446"/>
      <c r="CTB32" s="446"/>
      <c r="CTC32" s="446"/>
      <c r="CTD32" s="446"/>
      <c r="CTE32" s="446"/>
      <c r="CTF32" s="446"/>
      <c r="CTG32" s="446"/>
      <c r="CTH32" s="446"/>
      <c r="CTI32" s="446"/>
      <c r="CTJ32" s="446"/>
      <c r="CTK32" s="446"/>
      <c r="CTL32" s="446"/>
      <c r="CTM32" s="446"/>
      <c r="CTN32" s="446"/>
      <c r="CTO32" s="446"/>
      <c r="CTP32" s="446"/>
      <c r="CTQ32" s="446"/>
      <c r="CTR32" s="446"/>
      <c r="CTS32" s="446"/>
      <c r="CTT32" s="446"/>
      <c r="CTU32" s="446"/>
      <c r="CTV32" s="446"/>
      <c r="CTW32" s="446"/>
      <c r="CTX32" s="446"/>
      <c r="CTY32" s="446"/>
      <c r="CTZ32" s="446"/>
      <c r="CUA32" s="446"/>
      <c r="CUB32" s="446"/>
      <c r="CUC32" s="446"/>
      <c r="CUD32" s="446"/>
      <c r="CUE32" s="446"/>
      <c r="CUF32" s="446"/>
      <c r="CUG32" s="446"/>
      <c r="CUH32" s="446"/>
      <c r="CUI32" s="446"/>
      <c r="CUJ32" s="446"/>
      <c r="CUK32" s="446"/>
      <c r="CUL32" s="446"/>
      <c r="CUM32" s="446"/>
      <c r="CUN32" s="446"/>
      <c r="CUO32" s="446"/>
      <c r="CUP32" s="446"/>
      <c r="CUQ32" s="446"/>
      <c r="CUR32" s="446"/>
      <c r="CUS32" s="446"/>
      <c r="CUT32" s="446"/>
      <c r="CUU32" s="446"/>
      <c r="CUV32" s="446"/>
      <c r="CUW32" s="446"/>
      <c r="CUX32" s="446"/>
      <c r="CUY32" s="446"/>
      <c r="CUZ32" s="446"/>
      <c r="CVA32" s="446"/>
      <c r="CVB32" s="446"/>
      <c r="CVC32" s="446"/>
      <c r="CVD32" s="446"/>
      <c r="CVE32" s="446"/>
      <c r="CVF32" s="446"/>
      <c r="CVG32" s="446"/>
      <c r="CVH32" s="446"/>
      <c r="CVI32" s="446"/>
      <c r="CVJ32" s="446"/>
      <c r="CVK32" s="446"/>
      <c r="CVL32" s="446"/>
      <c r="CVM32" s="446"/>
      <c r="CVN32" s="446"/>
      <c r="CVO32" s="446"/>
      <c r="CVP32" s="446"/>
      <c r="CVQ32" s="446"/>
      <c r="CVR32" s="446"/>
      <c r="CVS32" s="446"/>
      <c r="CVT32" s="446"/>
      <c r="CVU32" s="446"/>
      <c r="CVV32" s="446"/>
      <c r="CVW32" s="446"/>
      <c r="CVX32" s="446"/>
      <c r="CVY32" s="446"/>
      <c r="CVZ32" s="446"/>
      <c r="CWA32" s="446"/>
      <c r="CWB32" s="446"/>
      <c r="CWC32" s="446"/>
      <c r="CWD32" s="446"/>
      <c r="CWE32" s="446"/>
      <c r="CWF32" s="446"/>
      <c r="CWG32" s="446"/>
      <c r="CWH32" s="446"/>
      <c r="CWI32" s="446"/>
      <c r="CWJ32" s="446"/>
      <c r="CWK32" s="446"/>
      <c r="CWL32" s="446"/>
      <c r="CWM32" s="446"/>
      <c r="CWN32" s="446"/>
      <c r="CWO32" s="446"/>
      <c r="CWP32" s="446"/>
      <c r="CWQ32" s="446"/>
      <c r="CWR32" s="446"/>
      <c r="CWS32" s="446"/>
      <c r="CWT32" s="446"/>
      <c r="CWU32" s="446"/>
      <c r="CWV32" s="446"/>
      <c r="CWW32" s="446"/>
      <c r="CWX32" s="446"/>
      <c r="CWY32" s="446"/>
      <c r="CWZ32" s="446"/>
      <c r="CXA32" s="446"/>
      <c r="CXB32" s="446"/>
      <c r="CXC32" s="446"/>
      <c r="CXD32" s="446"/>
      <c r="CXE32" s="446"/>
      <c r="CXF32" s="446"/>
      <c r="CXG32" s="446"/>
      <c r="CXH32" s="446"/>
      <c r="CXI32" s="446"/>
      <c r="CXJ32" s="446"/>
      <c r="CXK32" s="446"/>
      <c r="CXL32" s="446"/>
      <c r="CXM32" s="446"/>
      <c r="CXN32" s="446"/>
      <c r="CXO32" s="446"/>
      <c r="CXP32" s="446"/>
      <c r="CXQ32" s="446"/>
      <c r="CXR32" s="446"/>
      <c r="CXS32" s="446"/>
      <c r="CXT32" s="446"/>
      <c r="CXU32" s="446"/>
      <c r="CXV32" s="446"/>
      <c r="CXW32" s="446"/>
      <c r="CXX32" s="446"/>
      <c r="CXY32" s="446"/>
      <c r="CXZ32" s="446"/>
      <c r="CYA32" s="446"/>
      <c r="CYB32" s="446"/>
      <c r="CYC32" s="446"/>
      <c r="CYD32" s="446"/>
      <c r="CYE32" s="446"/>
      <c r="CYF32" s="446"/>
      <c r="CYG32" s="446"/>
      <c r="CYH32" s="446"/>
      <c r="CYI32" s="446"/>
      <c r="CYJ32" s="446"/>
      <c r="CYK32" s="446"/>
      <c r="CYL32" s="446"/>
      <c r="CYM32" s="446"/>
      <c r="CYN32" s="446"/>
      <c r="CYO32" s="446"/>
      <c r="CYP32" s="446"/>
      <c r="CYQ32" s="446"/>
      <c r="CYR32" s="446"/>
      <c r="CYS32" s="446"/>
      <c r="CYT32" s="446"/>
      <c r="CYU32" s="446"/>
      <c r="CYV32" s="446"/>
      <c r="CYW32" s="446"/>
      <c r="CYX32" s="446"/>
      <c r="CYY32" s="446"/>
      <c r="CYZ32" s="446"/>
      <c r="CZA32" s="446"/>
      <c r="CZB32" s="446"/>
      <c r="CZC32" s="446"/>
      <c r="CZD32" s="446"/>
      <c r="CZE32" s="446"/>
      <c r="CZF32" s="446"/>
      <c r="CZG32" s="446"/>
      <c r="CZH32" s="446"/>
      <c r="CZI32" s="446"/>
      <c r="CZJ32" s="446"/>
      <c r="CZK32" s="446"/>
      <c r="CZL32" s="446"/>
      <c r="CZM32" s="446"/>
      <c r="CZN32" s="446"/>
      <c r="CZO32" s="446"/>
      <c r="CZP32" s="446"/>
      <c r="CZQ32" s="446"/>
      <c r="CZR32" s="446"/>
      <c r="CZS32" s="446"/>
      <c r="CZT32" s="446"/>
      <c r="CZU32" s="446"/>
      <c r="CZV32" s="446"/>
      <c r="CZW32" s="446"/>
      <c r="CZX32" s="446"/>
      <c r="CZY32" s="446"/>
      <c r="CZZ32" s="446"/>
      <c r="DAA32" s="446"/>
      <c r="DAB32" s="446"/>
      <c r="DAC32" s="446"/>
      <c r="DAD32" s="446"/>
      <c r="DAE32" s="446"/>
      <c r="DAF32" s="446"/>
      <c r="DAG32" s="446"/>
      <c r="DAH32" s="446"/>
      <c r="DAI32" s="446"/>
      <c r="DAJ32" s="446"/>
      <c r="DAK32" s="446"/>
      <c r="DAL32" s="446"/>
      <c r="DAM32" s="446"/>
      <c r="DAN32" s="446"/>
      <c r="DAO32" s="446"/>
      <c r="DAP32" s="446"/>
      <c r="DAQ32" s="446"/>
      <c r="DAR32" s="446"/>
      <c r="DAS32" s="446"/>
      <c r="DAT32" s="446"/>
      <c r="DAU32" s="446"/>
      <c r="DAV32" s="446"/>
      <c r="DAW32" s="446"/>
      <c r="DAX32" s="446"/>
      <c r="DAY32" s="446"/>
      <c r="DAZ32" s="446"/>
      <c r="DBA32" s="446"/>
      <c r="DBB32" s="446"/>
      <c r="DBC32" s="446"/>
      <c r="DBD32" s="446"/>
      <c r="DBE32" s="446"/>
      <c r="DBF32" s="446"/>
      <c r="DBG32" s="446"/>
      <c r="DBH32" s="446"/>
      <c r="DBI32" s="446"/>
      <c r="DBJ32" s="446"/>
      <c r="DBK32" s="446"/>
      <c r="DBL32" s="446"/>
      <c r="DBM32" s="446"/>
      <c r="DBN32" s="446"/>
      <c r="DBO32" s="446"/>
      <c r="DBP32" s="446"/>
      <c r="DBQ32" s="446"/>
      <c r="DBR32" s="446"/>
      <c r="DBS32" s="446"/>
      <c r="DBT32" s="446"/>
      <c r="DBU32" s="446"/>
      <c r="DBV32" s="446"/>
      <c r="DBW32" s="446"/>
      <c r="DBX32" s="446"/>
      <c r="DBY32" s="446"/>
      <c r="DBZ32" s="446"/>
      <c r="DCA32" s="446"/>
      <c r="DCB32" s="446"/>
      <c r="DCC32" s="446"/>
      <c r="DCD32" s="446"/>
      <c r="DCE32" s="446"/>
      <c r="DCF32" s="446"/>
      <c r="DCG32" s="446"/>
      <c r="DCH32" s="446"/>
      <c r="DCI32" s="446"/>
      <c r="DCJ32" s="446"/>
      <c r="DCK32" s="446"/>
      <c r="DCL32" s="446"/>
      <c r="DCM32" s="446"/>
      <c r="DCN32" s="446"/>
      <c r="DCO32" s="446"/>
      <c r="DCP32" s="446"/>
      <c r="DCQ32" s="446"/>
      <c r="DCR32" s="446"/>
      <c r="DCS32" s="446"/>
      <c r="DCT32" s="446"/>
      <c r="DCU32" s="446"/>
      <c r="DCV32" s="446"/>
      <c r="DCW32" s="446"/>
      <c r="DCX32" s="446"/>
      <c r="DCY32" s="446"/>
      <c r="DCZ32" s="446"/>
      <c r="DDA32" s="446"/>
      <c r="DDB32" s="446"/>
      <c r="DDC32" s="446"/>
      <c r="DDD32" s="446"/>
      <c r="DDE32" s="446"/>
      <c r="DDF32" s="446"/>
      <c r="DDG32" s="446"/>
      <c r="DDH32" s="446"/>
      <c r="DDI32" s="446"/>
      <c r="DDJ32" s="446"/>
      <c r="DDK32" s="446"/>
      <c r="DDL32" s="446"/>
      <c r="DDM32" s="446"/>
      <c r="DDN32" s="446"/>
      <c r="DDO32" s="446"/>
      <c r="DDP32" s="446"/>
      <c r="DDQ32" s="446"/>
      <c r="DDR32" s="446"/>
      <c r="DDS32" s="446"/>
      <c r="DDT32" s="446"/>
      <c r="DDU32" s="446"/>
      <c r="DDV32" s="446"/>
      <c r="DDW32" s="446"/>
      <c r="DDX32" s="446"/>
      <c r="DDY32" s="446"/>
      <c r="DDZ32" s="446"/>
      <c r="DEA32" s="446"/>
      <c r="DEB32" s="446"/>
      <c r="DEC32" s="446"/>
      <c r="DED32" s="446"/>
      <c r="DEE32" s="446"/>
      <c r="DEF32" s="446"/>
      <c r="DEG32" s="446"/>
      <c r="DEH32" s="446"/>
      <c r="DEI32" s="446"/>
      <c r="DEJ32" s="446"/>
      <c r="DEK32" s="446"/>
      <c r="DEL32" s="446"/>
      <c r="DEM32" s="446"/>
      <c r="DEN32" s="446"/>
      <c r="DEO32" s="446"/>
      <c r="DEP32" s="446"/>
      <c r="DEQ32" s="446"/>
      <c r="DER32" s="446"/>
      <c r="DES32" s="446"/>
      <c r="DET32" s="446"/>
      <c r="DEU32" s="446"/>
      <c r="DEV32" s="446"/>
      <c r="DEW32" s="446"/>
      <c r="DEX32" s="446"/>
      <c r="DEY32" s="446"/>
      <c r="DEZ32" s="446"/>
      <c r="DFA32" s="446"/>
      <c r="DFB32" s="446"/>
      <c r="DFC32" s="446"/>
      <c r="DFD32" s="446"/>
      <c r="DFE32" s="446"/>
      <c r="DFF32" s="446"/>
      <c r="DFG32" s="446"/>
      <c r="DFH32" s="446"/>
      <c r="DFI32" s="446"/>
      <c r="DFJ32" s="446"/>
      <c r="DFK32" s="446"/>
      <c r="DFL32" s="446"/>
      <c r="DFM32" s="446"/>
      <c r="DFN32" s="446"/>
      <c r="DFO32" s="446"/>
      <c r="DFP32" s="446"/>
      <c r="DFQ32" s="446"/>
      <c r="DFR32" s="446"/>
      <c r="DFS32" s="446"/>
      <c r="DFT32" s="446"/>
      <c r="DFU32" s="446"/>
      <c r="DFV32" s="446"/>
      <c r="DFW32" s="446"/>
      <c r="DFX32" s="446"/>
      <c r="DFY32" s="446"/>
      <c r="DFZ32" s="446"/>
      <c r="DGA32" s="446"/>
      <c r="DGB32" s="446"/>
      <c r="DGC32" s="446"/>
      <c r="DGD32" s="446"/>
      <c r="DGE32" s="446"/>
      <c r="DGF32" s="446"/>
      <c r="DGG32" s="446"/>
      <c r="DGH32" s="446"/>
      <c r="DGI32" s="446"/>
      <c r="DGJ32" s="446"/>
      <c r="DGK32" s="446"/>
      <c r="DGL32" s="446"/>
      <c r="DGM32" s="446"/>
      <c r="DGN32" s="446"/>
      <c r="DGO32" s="446"/>
      <c r="DGP32" s="446"/>
      <c r="DGQ32" s="446"/>
      <c r="DGR32" s="446"/>
      <c r="DGS32" s="446"/>
      <c r="DGT32" s="446"/>
      <c r="DGU32" s="446"/>
      <c r="DGV32" s="446"/>
      <c r="DGW32" s="446"/>
      <c r="DGX32" s="446"/>
      <c r="DGY32" s="446"/>
      <c r="DGZ32" s="446"/>
      <c r="DHA32" s="446"/>
      <c r="DHB32" s="446"/>
      <c r="DHC32" s="446"/>
      <c r="DHD32" s="446"/>
      <c r="DHE32" s="446"/>
      <c r="DHF32" s="446"/>
      <c r="DHG32" s="446"/>
      <c r="DHH32" s="446"/>
      <c r="DHI32" s="446"/>
      <c r="DHJ32" s="446"/>
      <c r="DHK32" s="446"/>
      <c r="DHL32" s="446"/>
      <c r="DHM32" s="446"/>
      <c r="DHN32" s="446"/>
      <c r="DHO32" s="446"/>
      <c r="DHP32" s="446"/>
      <c r="DHQ32" s="446"/>
      <c r="DHR32" s="446"/>
      <c r="DHS32" s="446"/>
      <c r="DHT32" s="446"/>
      <c r="DHU32" s="446"/>
      <c r="DHV32" s="446"/>
      <c r="DHW32" s="446"/>
      <c r="DHX32" s="446"/>
      <c r="DHY32" s="446"/>
      <c r="DHZ32" s="446"/>
      <c r="DIA32" s="446"/>
      <c r="DIB32" s="446"/>
      <c r="DIC32" s="446"/>
      <c r="DID32" s="446"/>
      <c r="DIE32" s="446"/>
      <c r="DIF32" s="446"/>
      <c r="DIG32" s="446"/>
      <c r="DIH32" s="446"/>
      <c r="DII32" s="446"/>
      <c r="DIJ32" s="446"/>
      <c r="DIK32" s="446"/>
      <c r="DIL32" s="446"/>
      <c r="DIM32" s="446"/>
      <c r="DIN32" s="446"/>
      <c r="DIO32" s="446"/>
      <c r="DIP32" s="446"/>
      <c r="DIQ32" s="446"/>
      <c r="DIR32" s="446"/>
      <c r="DIS32" s="446"/>
      <c r="DIT32" s="446"/>
      <c r="DIU32" s="446"/>
      <c r="DIV32" s="446"/>
      <c r="DIW32" s="446"/>
      <c r="DIX32" s="446"/>
      <c r="DIY32" s="446"/>
      <c r="DIZ32" s="446"/>
      <c r="DJA32" s="446"/>
      <c r="DJB32" s="446"/>
      <c r="DJC32" s="446"/>
      <c r="DJD32" s="446"/>
      <c r="DJE32" s="446"/>
      <c r="DJF32" s="446"/>
      <c r="DJG32" s="446"/>
      <c r="DJH32" s="446"/>
      <c r="DJI32" s="446"/>
      <c r="DJJ32" s="446"/>
      <c r="DJK32" s="446"/>
      <c r="DJL32" s="446"/>
      <c r="DJM32" s="446"/>
      <c r="DJN32" s="446"/>
      <c r="DJO32" s="446"/>
      <c r="DJP32" s="446"/>
      <c r="DJQ32" s="446"/>
      <c r="DJR32" s="446"/>
      <c r="DJS32" s="446"/>
      <c r="DJT32" s="446"/>
      <c r="DJU32" s="446"/>
      <c r="DJV32" s="446"/>
      <c r="DJW32" s="446"/>
      <c r="DJX32" s="446"/>
      <c r="DJY32" s="446"/>
      <c r="DJZ32" s="446"/>
      <c r="DKA32" s="446"/>
      <c r="DKB32" s="446"/>
      <c r="DKC32" s="446"/>
      <c r="DKD32" s="446"/>
      <c r="DKE32" s="446"/>
      <c r="DKF32" s="446"/>
      <c r="DKG32" s="446"/>
      <c r="DKH32" s="446"/>
      <c r="DKI32" s="446"/>
      <c r="DKJ32" s="446"/>
      <c r="DKK32" s="446"/>
      <c r="DKL32" s="446"/>
      <c r="DKM32" s="446"/>
      <c r="DKN32" s="446"/>
      <c r="DKO32" s="446"/>
      <c r="DKP32" s="446"/>
      <c r="DKQ32" s="446"/>
      <c r="DKR32" s="446"/>
      <c r="DKS32" s="446"/>
      <c r="DKT32" s="446"/>
      <c r="DKU32" s="446"/>
      <c r="DKV32" s="446"/>
      <c r="DKW32" s="446"/>
      <c r="DKX32" s="446"/>
      <c r="DKY32" s="446"/>
      <c r="DKZ32" s="446"/>
      <c r="DLA32" s="446"/>
      <c r="DLB32" s="446"/>
      <c r="DLC32" s="446"/>
      <c r="DLD32" s="446"/>
      <c r="DLE32" s="446"/>
      <c r="DLF32" s="446"/>
      <c r="DLG32" s="446"/>
      <c r="DLH32" s="446"/>
      <c r="DLI32" s="446"/>
      <c r="DLJ32" s="446"/>
      <c r="DLK32" s="446"/>
      <c r="DLL32" s="446"/>
      <c r="DLM32" s="446"/>
      <c r="DLN32" s="446"/>
      <c r="DLO32" s="446"/>
      <c r="DLP32" s="446"/>
      <c r="DLQ32" s="446"/>
      <c r="DLR32" s="446"/>
      <c r="DLS32" s="446"/>
      <c r="DLT32" s="446"/>
      <c r="DLU32" s="446"/>
      <c r="DLV32" s="446"/>
      <c r="DLW32" s="446"/>
      <c r="DLX32" s="446"/>
      <c r="DLY32" s="446"/>
      <c r="DLZ32" s="446"/>
      <c r="DMA32" s="446"/>
      <c r="DMB32" s="446"/>
      <c r="DMC32" s="446"/>
      <c r="DMD32" s="446"/>
      <c r="DME32" s="446"/>
      <c r="DMF32" s="446"/>
      <c r="DMG32" s="446"/>
      <c r="DMH32" s="446"/>
      <c r="DMI32" s="446"/>
      <c r="DMJ32" s="446"/>
      <c r="DMK32" s="446"/>
      <c r="DML32" s="446"/>
      <c r="DMM32" s="446"/>
      <c r="DMN32" s="446"/>
      <c r="DMO32" s="446"/>
      <c r="DMP32" s="446"/>
      <c r="DMQ32" s="446"/>
      <c r="DMR32" s="446"/>
      <c r="DMS32" s="446"/>
      <c r="DMT32" s="446"/>
      <c r="DMU32" s="446"/>
      <c r="DMV32" s="446"/>
      <c r="DMW32" s="446"/>
      <c r="DMX32" s="446"/>
      <c r="DMY32" s="446"/>
      <c r="DMZ32" s="446"/>
      <c r="DNA32" s="446"/>
      <c r="DNB32" s="446"/>
      <c r="DNC32" s="446"/>
      <c r="DND32" s="446"/>
      <c r="DNE32" s="446"/>
      <c r="DNF32" s="446"/>
      <c r="DNG32" s="446"/>
      <c r="DNH32" s="446"/>
      <c r="DNI32" s="446"/>
      <c r="DNJ32" s="446"/>
      <c r="DNK32" s="446"/>
      <c r="DNL32" s="446"/>
      <c r="DNM32" s="446"/>
      <c r="DNN32" s="446"/>
      <c r="DNO32" s="446"/>
      <c r="DNP32" s="446"/>
      <c r="DNQ32" s="446"/>
      <c r="DNR32" s="446"/>
      <c r="DNS32" s="446"/>
      <c r="DNT32" s="446"/>
      <c r="DNU32" s="446"/>
      <c r="DNV32" s="446"/>
      <c r="DNW32" s="446"/>
      <c r="DNX32" s="446"/>
      <c r="DNY32" s="446"/>
      <c r="DNZ32" s="446"/>
      <c r="DOA32" s="446"/>
      <c r="DOB32" s="446"/>
      <c r="DOC32" s="446"/>
      <c r="DOD32" s="446"/>
      <c r="DOE32" s="446"/>
      <c r="DOF32" s="446"/>
      <c r="DOG32" s="446"/>
      <c r="DOH32" s="446"/>
      <c r="DOI32" s="446"/>
      <c r="DOJ32" s="446"/>
      <c r="DOK32" s="446"/>
      <c r="DOL32" s="446"/>
      <c r="DOM32" s="446"/>
      <c r="DON32" s="446"/>
      <c r="DOO32" s="446"/>
      <c r="DOP32" s="446"/>
      <c r="DOQ32" s="446"/>
      <c r="DOR32" s="446"/>
      <c r="DOS32" s="446"/>
      <c r="DOT32" s="446"/>
      <c r="DOU32" s="446"/>
      <c r="DOV32" s="446"/>
      <c r="DOW32" s="446"/>
      <c r="DOX32" s="446"/>
      <c r="DOY32" s="446"/>
      <c r="DOZ32" s="446"/>
      <c r="DPA32" s="446"/>
      <c r="DPB32" s="446"/>
      <c r="DPC32" s="446"/>
      <c r="DPD32" s="446"/>
      <c r="DPE32" s="446"/>
      <c r="DPF32" s="446"/>
      <c r="DPG32" s="446"/>
      <c r="DPH32" s="446"/>
      <c r="DPI32" s="446"/>
      <c r="DPJ32" s="446"/>
      <c r="DPK32" s="446"/>
      <c r="DPL32" s="446"/>
      <c r="DPM32" s="446"/>
      <c r="DPN32" s="446"/>
      <c r="DPO32" s="446"/>
      <c r="DPP32" s="446"/>
      <c r="DPQ32" s="446"/>
      <c r="DPR32" s="446"/>
      <c r="DPS32" s="446"/>
      <c r="DPT32" s="446"/>
      <c r="DPU32" s="446"/>
      <c r="DPV32" s="446"/>
      <c r="DPW32" s="446"/>
      <c r="DPX32" s="446"/>
      <c r="DPY32" s="446"/>
      <c r="DPZ32" s="446"/>
      <c r="DQA32" s="446"/>
      <c r="DQB32" s="446"/>
      <c r="DQC32" s="446"/>
      <c r="DQD32" s="446"/>
      <c r="DQE32" s="446"/>
      <c r="DQF32" s="446"/>
      <c r="DQG32" s="446"/>
      <c r="DQH32" s="446"/>
      <c r="DQI32" s="446"/>
      <c r="DQJ32" s="446"/>
      <c r="DQK32" s="446"/>
      <c r="DQL32" s="446"/>
      <c r="DQM32" s="446"/>
      <c r="DQN32" s="446"/>
      <c r="DQO32" s="446"/>
      <c r="DQP32" s="446"/>
      <c r="DQQ32" s="446"/>
      <c r="DQR32" s="446"/>
      <c r="DQS32" s="446"/>
      <c r="DQT32" s="446"/>
      <c r="DQU32" s="446"/>
      <c r="DQV32" s="446"/>
      <c r="DQW32" s="446"/>
      <c r="DQX32" s="446"/>
      <c r="DQY32" s="446"/>
      <c r="DQZ32" s="446"/>
      <c r="DRA32" s="446"/>
      <c r="DRB32" s="446"/>
      <c r="DRC32" s="446"/>
      <c r="DRD32" s="446"/>
      <c r="DRE32" s="446"/>
      <c r="DRF32" s="446"/>
      <c r="DRG32" s="446"/>
      <c r="DRH32" s="446"/>
      <c r="DRI32" s="446"/>
      <c r="DRJ32" s="446"/>
      <c r="DRK32" s="446"/>
      <c r="DRL32" s="446"/>
      <c r="DRM32" s="446"/>
      <c r="DRN32" s="446"/>
      <c r="DRO32" s="446"/>
      <c r="DRP32" s="446"/>
      <c r="DRQ32" s="446"/>
      <c r="DRR32" s="446"/>
      <c r="DRS32" s="446"/>
      <c r="DRT32" s="446"/>
      <c r="DRU32" s="446"/>
      <c r="DRV32" s="446"/>
      <c r="DRW32" s="446"/>
      <c r="DRX32" s="446"/>
      <c r="DRY32" s="446"/>
      <c r="DRZ32" s="446"/>
      <c r="DSA32" s="446"/>
      <c r="DSB32" s="446"/>
      <c r="DSC32" s="446"/>
      <c r="DSD32" s="446"/>
      <c r="DSE32" s="446"/>
      <c r="DSF32" s="446"/>
      <c r="DSG32" s="446"/>
      <c r="DSH32" s="446"/>
      <c r="DSI32" s="446"/>
      <c r="DSJ32" s="446"/>
      <c r="DSK32" s="446"/>
      <c r="DSL32" s="446"/>
      <c r="DSM32" s="446"/>
      <c r="DSN32" s="446"/>
      <c r="DSO32" s="446"/>
      <c r="DSP32" s="446"/>
      <c r="DSQ32" s="446"/>
      <c r="DSR32" s="446"/>
      <c r="DSS32" s="446"/>
      <c r="DST32" s="446"/>
      <c r="DSU32" s="446"/>
      <c r="DSV32" s="446"/>
      <c r="DSW32" s="446"/>
      <c r="DSX32" s="446"/>
      <c r="DSY32" s="446"/>
      <c r="DSZ32" s="446"/>
      <c r="DTA32" s="446"/>
      <c r="DTB32" s="446"/>
      <c r="DTC32" s="446"/>
      <c r="DTD32" s="446"/>
      <c r="DTE32" s="446"/>
      <c r="DTF32" s="446"/>
      <c r="DTG32" s="446"/>
      <c r="DTH32" s="446"/>
      <c r="DTI32" s="446"/>
      <c r="DTJ32" s="446"/>
      <c r="DTK32" s="446"/>
      <c r="DTL32" s="446"/>
      <c r="DTM32" s="446"/>
      <c r="DTN32" s="446"/>
      <c r="DTO32" s="446"/>
      <c r="DTP32" s="446"/>
      <c r="DTQ32" s="446"/>
      <c r="DTR32" s="446"/>
      <c r="DTS32" s="446"/>
      <c r="DTT32" s="446"/>
      <c r="DTU32" s="446"/>
      <c r="DTV32" s="446"/>
      <c r="DTW32" s="446"/>
      <c r="DTX32" s="446"/>
      <c r="DTY32" s="446"/>
      <c r="DTZ32" s="446"/>
      <c r="DUA32" s="446"/>
      <c r="DUB32" s="446"/>
      <c r="DUC32" s="446"/>
      <c r="DUD32" s="446"/>
      <c r="DUE32" s="446"/>
      <c r="DUF32" s="446"/>
      <c r="DUG32" s="446"/>
      <c r="DUH32" s="446"/>
      <c r="DUI32" s="446"/>
      <c r="DUJ32" s="446"/>
      <c r="DUK32" s="446"/>
      <c r="DUL32" s="446"/>
      <c r="DUM32" s="446"/>
      <c r="DUN32" s="446"/>
      <c r="DUO32" s="446"/>
      <c r="DUP32" s="446"/>
      <c r="DUQ32" s="446"/>
      <c r="DUR32" s="446"/>
      <c r="DUS32" s="446"/>
      <c r="DUT32" s="446"/>
      <c r="DUU32" s="446"/>
      <c r="DUV32" s="446"/>
      <c r="DUW32" s="446"/>
      <c r="DUX32" s="446"/>
      <c r="DUY32" s="446"/>
      <c r="DUZ32" s="446"/>
      <c r="DVA32" s="446"/>
      <c r="DVB32" s="446"/>
      <c r="DVC32" s="446"/>
      <c r="DVD32" s="446"/>
      <c r="DVE32" s="446"/>
      <c r="DVF32" s="446"/>
      <c r="DVG32" s="446"/>
      <c r="DVH32" s="446"/>
      <c r="DVI32" s="446"/>
      <c r="DVJ32" s="446"/>
      <c r="DVK32" s="446"/>
      <c r="DVL32" s="446"/>
      <c r="DVM32" s="446"/>
      <c r="DVN32" s="446"/>
      <c r="DVO32" s="446"/>
      <c r="DVP32" s="446"/>
      <c r="DVQ32" s="446"/>
      <c r="DVR32" s="446"/>
      <c r="DVS32" s="446"/>
      <c r="DVT32" s="446"/>
      <c r="DVU32" s="446"/>
      <c r="DVV32" s="446"/>
      <c r="DVW32" s="446"/>
      <c r="DVX32" s="446"/>
      <c r="DVY32" s="446"/>
      <c r="DVZ32" s="446"/>
      <c r="DWA32" s="446"/>
      <c r="DWB32" s="446"/>
      <c r="DWC32" s="446"/>
      <c r="DWD32" s="446"/>
      <c r="DWE32" s="446"/>
      <c r="DWF32" s="446"/>
      <c r="DWG32" s="446"/>
      <c r="DWH32" s="446"/>
      <c r="DWI32" s="446"/>
      <c r="DWJ32" s="446"/>
      <c r="DWK32" s="446"/>
      <c r="DWL32" s="446"/>
      <c r="DWM32" s="446"/>
      <c r="DWN32" s="446"/>
      <c r="DWO32" s="446"/>
      <c r="DWP32" s="446"/>
      <c r="DWQ32" s="446"/>
      <c r="DWR32" s="446"/>
      <c r="DWS32" s="446"/>
      <c r="DWT32" s="446"/>
      <c r="DWU32" s="446"/>
      <c r="DWV32" s="446"/>
      <c r="DWW32" s="446"/>
      <c r="DWX32" s="446"/>
      <c r="DWY32" s="446"/>
      <c r="DWZ32" s="446"/>
      <c r="DXA32" s="446"/>
      <c r="DXB32" s="446"/>
      <c r="DXC32" s="446"/>
      <c r="DXD32" s="446"/>
      <c r="DXE32" s="446"/>
      <c r="DXF32" s="446"/>
      <c r="DXG32" s="446"/>
      <c r="DXH32" s="446"/>
      <c r="DXI32" s="446"/>
      <c r="DXJ32" s="446"/>
      <c r="DXK32" s="446"/>
      <c r="DXL32" s="446"/>
      <c r="DXM32" s="446"/>
      <c r="DXN32" s="446"/>
      <c r="DXO32" s="446"/>
      <c r="DXP32" s="446"/>
      <c r="DXQ32" s="446"/>
      <c r="DXR32" s="446"/>
      <c r="DXS32" s="446"/>
      <c r="DXT32" s="446"/>
      <c r="DXU32" s="446"/>
      <c r="DXV32" s="446"/>
      <c r="DXW32" s="446"/>
      <c r="DXX32" s="446"/>
      <c r="DXY32" s="446"/>
      <c r="DXZ32" s="446"/>
      <c r="DYA32" s="446"/>
      <c r="DYB32" s="446"/>
      <c r="DYC32" s="446"/>
      <c r="DYD32" s="446"/>
      <c r="DYE32" s="446"/>
      <c r="DYF32" s="446"/>
      <c r="DYG32" s="446"/>
      <c r="DYH32" s="446"/>
      <c r="DYI32" s="446"/>
      <c r="DYJ32" s="446"/>
      <c r="DYK32" s="446"/>
      <c r="DYL32" s="446"/>
      <c r="DYM32" s="446"/>
      <c r="DYN32" s="446"/>
      <c r="DYO32" s="446"/>
      <c r="DYP32" s="446"/>
      <c r="DYQ32" s="446"/>
      <c r="DYR32" s="446"/>
      <c r="DYS32" s="446"/>
      <c r="DYT32" s="446"/>
      <c r="DYU32" s="446"/>
      <c r="DYV32" s="446"/>
      <c r="DYW32" s="446"/>
      <c r="DYX32" s="446"/>
      <c r="DYY32" s="446"/>
      <c r="DYZ32" s="446"/>
      <c r="DZA32" s="446"/>
      <c r="DZB32" s="446"/>
      <c r="DZC32" s="446"/>
      <c r="DZD32" s="446"/>
      <c r="DZE32" s="446"/>
      <c r="DZF32" s="446"/>
      <c r="DZG32" s="446"/>
      <c r="DZH32" s="446"/>
      <c r="DZI32" s="446"/>
      <c r="DZJ32" s="446"/>
      <c r="DZK32" s="446"/>
      <c r="DZL32" s="446"/>
      <c r="DZM32" s="446"/>
      <c r="DZN32" s="446"/>
      <c r="DZO32" s="446"/>
      <c r="DZP32" s="446"/>
      <c r="DZQ32" s="446"/>
      <c r="DZR32" s="446"/>
      <c r="DZS32" s="446"/>
      <c r="DZT32" s="446"/>
      <c r="DZU32" s="446"/>
      <c r="DZV32" s="446"/>
      <c r="DZW32" s="446"/>
      <c r="DZX32" s="446"/>
      <c r="DZY32" s="446"/>
      <c r="DZZ32" s="446"/>
      <c r="EAA32" s="446"/>
      <c r="EAB32" s="446"/>
      <c r="EAC32" s="446"/>
      <c r="EAD32" s="446"/>
      <c r="EAE32" s="446"/>
      <c r="EAF32" s="446"/>
      <c r="EAG32" s="446"/>
      <c r="EAH32" s="446"/>
      <c r="EAI32" s="446"/>
      <c r="EAJ32" s="446"/>
      <c r="EAK32" s="446"/>
      <c r="EAL32" s="446"/>
      <c r="EAM32" s="446"/>
      <c r="EAN32" s="446"/>
      <c r="EAO32" s="446"/>
      <c r="EAP32" s="446"/>
      <c r="EAQ32" s="446"/>
      <c r="EAR32" s="446"/>
      <c r="EAS32" s="446"/>
      <c r="EAT32" s="446"/>
      <c r="EAU32" s="446"/>
      <c r="EAV32" s="446"/>
      <c r="EAW32" s="446"/>
      <c r="EAX32" s="446"/>
      <c r="EAY32" s="446"/>
      <c r="EAZ32" s="446"/>
      <c r="EBA32" s="446"/>
      <c r="EBB32" s="446"/>
      <c r="EBC32" s="446"/>
      <c r="EBD32" s="446"/>
      <c r="EBE32" s="446"/>
      <c r="EBF32" s="446"/>
      <c r="EBG32" s="446"/>
      <c r="EBH32" s="446"/>
      <c r="EBI32" s="446"/>
      <c r="EBJ32" s="446"/>
      <c r="EBK32" s="446"/>
      <c r="EBL32" s="446"/>
      <c r="EBM32" s="446"/>
      <c r="EBN32" s="446"/>
      <c r="EBO32" s="446"/>
      <c r="EBP32" s="446"/>
      <c r="EBQ32" s="446"/>
      <c r="EBR32" s="446"/>
      <c r="EBS32" s="446"/>
      <c r="EBT32" s="446"/>
      <c r="EBU32" s="446"/>
      <c r="EBV32" s="446"/>
      <c r="EBW32" s="446"/>
      <c r="EBX32" s="446"/>
      <c r="EBY32" s="446"/>
      <c r="EBZ32" s="446"/>
      <c r="ECA32" s="446"/>
      <c r="ECB32" s="446"/>
      <c r="ECC32" s="446"/>
      <c r="ECD32" s="446"/>
      <c r="ECE32" s="446"/>
      <c r="ECF32" s="446"/>
      <c r="ECG32" s="446"/>
      <c r="ECH32" s="446"/>
      <c r="ECI32" s="446"/>
      <c r="ECJ32" s="446"/>
      <c r="ECK32" s="446"/>
      <c r="ECL32" s="446"/>
      <c r="ECM32" s="446"/>
      <c r="ECN32" s="446"/>
      <c r="ECO32" s="446"/>
      <c r="ECP32" s="446"/>
      <c r="ECQ32" s="446"/>
      <c r="ECR32" s="446"/>
      <c r="ECS32" s="446"/>
      <c r="ECT32" s="446"/>
      <c r="ECU32" s="446"/>
      <c r="ECV32" s="446"/>
      <c r="ECW32" s="446"/>
      <c r="ECX32" s="446"/>
      <c r="ECY32" s="446"/>
      <c r="ECZ32" s="446"/>
      <c r="EDA32" s="446"/>
      <c r="EDB32" s="446"/>
      <c r="EDC32" s="446"/>
      <c r="EDD32" s="446"/>
      <c r="EDE32" s="446"/>
      <c r="EDF32" s="446"/>
      <c r="EDG32" s="446"/>
      <c r="EDH32" s="446"/>
      <c r="EDI32" s="446"/>
      <c r="EDJ32" s="446"/>
      <c r="EDK32" s="446"/>
      <c r="EDL32" s="446"/>
      <c r="EDM32" s="446"/>
      <c r="EDN32" s="446"/>
      <c r="EDO32" s="446"/>
      <c r="EDP32" s="446"/>
      <c r="EDQ32" s="446"/>
      <c r="EDR32" s="446"/>
      <c r="EDS32" s="446"/>
      <c r="EDT32" s="446"/>
      <c r="EDU32" s="446"/>
      <c r="EDV32" s="446"/>
      <c r="EDW32" s="446"/>
      <c r="EDX32" s="446"/>
      <c r="EDY32" s="446"/>
      <c r="EDZ32" s="446"/>
      <c r="EEA32" s="446"/>
      <c r="EEB32" s="446"/>
      <c r="EEC32" s="446"/>
      <c r="EED32" s="446"/>
      <c r="EEE32" s="446"/>
      <c r="EEF32" s="446"/>
      <c r="EEG32" s="446"/>
      <c r="EEH32" s="446"/>
      <c r="EEI32" s="446"/>
      <c r="EEJ32" s="446"/>
      <c r="EEK32" s="446"/>
      <c r="EEL32" s="446"/>
      <c r="EEM32" s="446"/>
      <c r="EEN32" s="446"/>
      <c r="EEO32" s="446"/>
      <c r="EEP32" s="446"/>
      <c r="EEQ32" s="446"/>
      <c r="EER32" s="446"/>
      <c r="EES32" s="446"/>
      <c r="EET32" s="446"/>
      <c r="EEU32" s="446"/>
      <c r="EEV32" s="446"/>
      <c r="EEW32" s="446"/>
      <c r="EEX32" s="446"/>
      <c r="EEY32" s="446"/>
      <c r="EEZ32" s="446"/>
      <c r="EFA32" s="446"/>
      <c r="EFB32" s="446"/>
      <c r="EFC32" s="446"/>
      <c r="EFD32" s="446"/>
      <c r="EFE32" s="446"/>
      <c r="EFF32" s="446"/>
      <c r="EFG32" s="446"/>
      <c r="EFH32" s="446"/>
      <c r="EFI32" s="446"/>
      <c r="EFJ32" s="446"/>
      <c r="EFK32" s="446"/>
      <c r="EFL32" s="446"/>
      <c r="EFM32" s="446"/>
      <c r="EFN32" s="446"/>
      <c r="EFO32" s="446"/>
      <c r="EFP32" s="446"/>
      <c r="EFQ32" s="446"/>
      <c r="EFR32" s="446"/>
      <c r="EFS32" s="446"/>
      <c r="EFT32" s="446"/>
      <c r="EFU32" s="446"/>
      <c r="EFV32" s="446"/>
      <c r="EFW32" s="446"/>
      <c r="EFX32" s="446"/>
      <c r="EFY32" s="446"/>
      <c r="EFZ32" s="446"/>
      <c r="EGA32" s="446"/>
      <c r="EGB32" s="446"/>
      <c r="EGC32" s="446"/>
      <c r="EGD32" s="446"/>
      <c r="EGE32" s="446"/>
      <c r="EGF32" s="446"/>
      <c r="EGG32" s="446"/>
      <c r="EGH32" s="446"/>
      <c r="EGI32" s="446"/>
      <c r="EGJ32" s="446"/>
      <c r="EGK32" s="446"/>
      <c r="EGL32" s="446"/>
      <c r="EGM32" s="446"/>
      <c r="EGN32" s="446"/>
      <c r="EGO32" s="446"/>
      <c r="EGP32" s="446"/>
      <c r="EGQ32" s="446"/>
      <c r="EGR32" s="446"/>
      <c r="EGS32" s="446"/>
      <c r="EGT32" s="446"/>
      <c r="EGU32" s="446"/>
      <c r="EGV32" s="446"/>
      <c r="EGW32" s="446"/>
      <c r="EGX32" s="446"/>
      <c r="EGY32" s="446"/>
      <c r="EGZ32" s="446"/>
      <c r="EHA32" s="446"/>
      <c r="EHB32" s="446"/>
      <c r="EHC32" s="446"/>
      <c r="EHD32" s="446"/>
      <c r="EHE32" s="446"/>
      <c r="EHF32" s="446"/>
      <c r="EHG32" s="446"/>
      <c r="EHH32" s="446"/>
      <c r="EHI32" s="446"/>
      <c r="EHJ32" s="446"/>
      <c r="EHK32" s="446"/>
      <c r="EHL32" s="446"/>
      <c r="EHM32" s="446"/>
      <c r="EHN32" s="446"/>
      <c r="EHO32" s="446"/>
      <c r="EHP32" s="446"/>
      <c r="EHQ32" s="446"/>
      <c r="EHR32" s="446"/>
      <c r="EHS32" s="446"/>
      <c r="EHT32" s="446"/>
      <c r="EHU32" s="446"/>
      <c r="EHV32" s="446"/>
      <c r="EHW32" s="446"/>
      <c r="EHX32" s="446"/>
      <c r="EHY32" s="446"/>
      <c r="EHZ32" s="446"/>
      <c r="EIA32" s="446"/>
      <c r="EIB32" s="446"/>
      <c r="EIC32" s="446"/>
      <c r="EID32" s="446"/>
      <c r="EIE32" s="446"/>
      <c r="EIF32" s="446"/>
      <c r="EIG32" s="446"/>
      <c r="EIH32" s="446"/>
      <c r="EII32" s="446"/>
      <c r="EIJ32" s="446"/>
      <c r="EIK32" s="446"/>
      <c r="EIL32" s="446"/>
      <c r="EIM32" s="446"/>
      <c r="EIN32" s="446"/>
      <c r="EIO32" s="446"/>
      <c r="EIP32" s="446"/>
      <c r="EIQ32" s="446"/>
      <c r="EIR32" s="446"/>
      <c r="EIS32" s="446"/>
      <c r="EIT32" s="446"/>
      <c r="EIU32" s="446"/>
      <c r="EIV32" s="446"/>
      <c r="EIW32" s="446"/>
      <c r="EIX32" s="446"/>
      <c r="EIY32" s="446"/>
      <c r="EIZ32" s="446"/>
      <c r="EJA32" s="446"/>
      <c r="EJB32" s="446"/>
      <c r="EJC32" s="446"/>
      <c r="EJD32" s="446"/>
      <c r="EJE32" s="446"/>
      <c r="EJF32" s="446"/>
      <c r="EJG32" s="446"/>
      <c r="EJH32" s="446"/>
      <c r="EJI32" s="446"/>
      <c r="EJJ32" s="446"/>
      <c r="EJK32" s="446"/>
      <c r="EJL32" s="446"/>
      <c r="EJM32" s="446"/>
      <c r="EJN32" s="446"/>
      <c r="EJO32" s="446"/>
      <c r="EJP32" s="446"/>
      <c r="EJQ32" s="446"/>
      <c r="EJR32" s="446"/>
      <c r="EJS32" s="446"/>
      <c r="EJT32" s="446"/>
      <c r="EJU32" s="446"/>
      <c r="EJV32" s="446"/>
      <c r="EJW32" s="446"/>
      <c r="EJX32" s="446"/>
      <c r="EJY32" s="446"/>
      <c r="EJZ32" s="446"/>
      <c r="EKA32" s="446"/>
      <c r="EKB32" s="446"/>
      <c r="EKC32" s="446"/>
      <c r="EKD32" s="446"/>
      <c r="EKE32" s="446"/>
      <c r="EKF32" s="446"/>
      <c r="EKG32" s="446"/>
      <c r="EKH32" s="446"/>
      <c r="EKI32" s="446"/>
      <c r="EKJ32" s="446"/>
      <c r="EKK32" s="446"/>
      <c r="EKL32" s="446"/>
      <c r="EKM32" s="446"/>
      <c r="EKN32" s="446"/>
      <c r="EKO32" s="446"/>
      <c r="EKP32" s="446"/>
      <c r="EKQ32" s="446"/>
      <c r="EKR32" s="446"/>
      <c r="EKS32" s="446"/>
      <c r="EKT32" s="446"/>
      <c r="EKU32" s="446"/>
      <c r="EKV32" s="446"/>
      <c r="EKW32" s="446"/>
      <c r="EKX32" s="446"/>
      <c r="EKY32" s="446"/>
      <c r="EKZ32" s="446"/>
      <c r="ELA32" s="446"/>
      <c r="ELB32" s="446"/>
      <c r="ELC32" s="446"/>
      <c r="ELD32" s="446"/>
      <c r="ELE32" s="446"/>
      <c r="ELF32" s="446"/>
      <c r="ELG32" s="446"/>
      <c r="ELH32" s="446"/>
      <c r="ELI32" s="446"/>
      <c r="ELJ32" s="446"/>
      <c r="ELK32" s="446"/>
      <c r="ELL32" s="446"/>
      <c r="ELM32" s="446"/>
      <c r="ELN32" s="446"/>
      <c r="ELO32" s="446"/>
      <c r="ELP32" s="446"/>
      <c r="ELQ32" s="446"/>
      <c r="ELR32" s="446"/>
      <c r="ELS32" s="446"/>
      <c r="ELT32" s="446"/>
      <c r="ELU32" s="446"/>
      <c r="ELV32" s="446"/>
      <c r="ELW32" s="446"/>
      <c r="ELX32" s="446"/>
      <c r="ELY32" s="446"/>
      <c r="ELZ32" s="446"/>
      <c r="EMA32" s="446"/>
      <c r="EMB32" s="446"/>
      <c r="EMC32" s="446"/>
      <c r="EMD32" s="446"/>
      <c r="EME32" s="446"/>
      <c r="EMF32" s="446"/>
      <c r="EMG32" s="446"/>
      <c r="EMH32" s="446"/>
      <c r="EMI32" s="446"/>
      <c r="EMJ32" s="446"/>
      <c r="EMK32" s="446"/>
      <c r="EML32" s="446"/>
      <c r="EMM32" s="446"/>
      <c r="EMN32" s="446"/>
      <c r="EMO32" s="446"/>
      <c r="EMP32" s="446"/>
      <c r="EMQ32" s="446"/>
      <c r="EMR32" s="446"/>
      <c r="EMS32" s="446"/>
      <c r="EMT32" s="446"/>
      <c r="EMU32" s="446"/>
      <c r="EMV32" s="446"/>
      <c r="EMW32" s="446"/>
      <c r="EMX32" s="446"/>
      <c r="EMY32" s="446"/>
      <c r="EMZ32" s="446"/>
      <c r="ENA32" s="446"/>
      <c r="ENB32" s="446"/>
      <c r="ENC32" s="446"/>
      <c r="END32" s="446"/>
      <c r="ENE32" s="446"/>
      <c r="ENF32" s="446"/>
      <c r="ENG32" s="446"/>
      <c r="ENH32" s="446"/>
      <c r="ENI32" s="446"/>
      <c r="ENJ32" s="446"/>
      <c r="ENK32" s="446"/>
      <c r="ENL32" s="446"/>
      <c r="ENM32" s="446"/>
      <c r="ENN32" s="446"/>
      <c r="ENO32" s="446"/>
      <c r="ENP32" s="446"/>
      <c r="ENQ32" s="446"/>
      <c r="ENR32" s="446"/>
      <c r="ENS32" s="446"/>
      <c r="ENT32" s="446"/>
      <c r="ENU32" s="446"/>
      <c r="ENV32" s="446"/>
      <c r="ENW32" s="446"/>
      <c r="ENX32" s="446"/>
      <c r="ENY32" s="446"/>
      <c r="ENZ32" s="446"/>
      <c r="EOA32" s="446"/>
      <c r="EOB32" s="446"/>
      <c r="EOC32" s="446"/>
      <c r="EOD32" s="446"/>
      <c r="EOE32" s="446"/>
      <c r="EOF32" s="446"/>
      <c r="EOG32" s="446"/>
      <c r="EOH32" s="446"/>
      <c r="EOI32" s="446"/>
      <c r="EOJ32" s="446"/>
      <c r="EOK32" s="446"/>
      <c r="EOL32" s="446"/>
      <c r="EOM32" s="446"/>
      <c r="EON32" s="446"/>
      <c r="EOO32" s="446"/>
      <c r="EOP32" s="446"/>
      <c r="EOQ32" s="446"/>
      <c r="EOR32" s="446"/>
      <c r="EOS32" s="446"/>
      <c r="EOT32" s="446"/>
      <c r="EOU32" s="446"/>
      <c r="EOV32" s="446"/>
      <c r="EOW32" s="446"/>
      <c r="EOX32" s="446"/>
      <c r="EOY32" s="446"/>
      <c r="EOZ32" s="446"/>
      <c r="EPA32" s="446"/>
      <c r="EPB32" s="446"/>
      <c r="EPC32" s="446"/>
      <c r="EPD32" s="446"/>
      <c r="EPE32" s="446"/>
      <c r="EPF32" s="446"/>
      <c r="EPG32" s="446"/>
      <c r="EPH32" s="446"/>
      <c r="EPI32" s="446"/>
      <c r="EPJ32" s="446"/>
      <c r="EPK32" s="446"/>
      <c r="EPL32" s="446"/>
      <c r="EPM32" s="446"/>
      <c r="EPN32" s="446"/>
      <c r="EPO32" s="446"/>
      <c r="EPP32" s="446"/>
      <c r="EPQ32" s="446"/>
      <c r="EPR32" s="446"/>
      <c r="EPS32" s="446"/>
      <c r="EPT32" s="446"/>
      <c r="EPU32" s="446"/>
      <c r="EPV32" s="446"/>
      <c r="EPW32" s="446"/>
      <c r="EPX32" s="446"/>
      <c r="EPY32" s="446"/>
      <c r="EPZ32" s="446"/>
      <c r="EQA32" s="446"/>
      <c r="EQB32" s="446"/>
      <c r="EQC32" s="446"/>
      <c r="EQD32" s="446"/>
      <c r="EQE32" s="446"/>
      <c r="EQF32" s="446"/>
      <c r="EQG32" s="446"/>
      <c r="EQH32" s="446"/>
      <c r="EQI32" s="446"/>
      <c r="EQJ32" s="446"/>
      <c r="EQK32" s="446"/>
      <c r="EQL32" s="446"/>
      <c r="EQM32" s="446"/>
      <c r="EQN32" s="446"/>
      <c r="EQO32" s="446"/>
      <c r="EQP32" s="446"/>
      <c r="EQQ32" s="446"/>
      <c r="EQR32" s="446"/>
      <c r="EQS32" s="446"/>
      <c r="EQT32" s="446"/>
      <c r="EQU32" s="446"/>
      <c r="EQV32" s="446"/>
      <c r="EQW32" s="446"/>
      <c r="EQX32" s="446"/>
      <c r="EQY32" s="446"/>
      <c r="EQZ32" s="446"/>
      <c r="ERA32" s="446"/>
      <c r="ERB32" s="446"/>
      <c r="ERC32" s="446"/>
      <c r="ERD32" s="446"/>
      <c r="ERE32" s="446"/>
      <c r="ERF32" s="446"/>
      <c r="ERG32" s="446"/>
      <c r="ERH32" s="446"/>
      <c r="ERI32" s="446"/>
      <c r="ERJ32" s="446"/>
      <c r="ERK32" s="446"/>
      <c r="ERL32" s="446"/>
      <c r="ERM32" s="446"/>
      <c r="ERN32" s="446"/>
      <c r="ERO32" s="446"/>
      <c r="ERP32" s="446"/>
      <c r="ERQ32" s="446"/>
      <c r="ERR32" s="446"/>
      <c r="ERS32" s="446"/>
      <c r="ERT32" s="446"/>
      <c r="ERU32" s="446"/>
      <c r="ERV32" s="446"/>
      <c r="ERW32" s="446"/>
      <c r="ERX32" s="446"/>
      <c r="ERY32" s="446"/>
      <c r="ERZ32" s="446"/>
      <c r="ESA32" s="446"/>
      <c r="ESB32" s="446"/>
      <c r="ESC32" s="446"/>
      <c r="ESD32" s="446"/>
      <c r="ESE32" s="446"/>
      <c r="ESF32" s="446"/>
      <c r="ESG32" s="446"/>
      <c r="ESH32" s="446"/>
      <c r="ESI32" s="446"/>
      <c r="ESJ32" s="446"/>
      <c r="ESK32" s="446"/>
      <c r="ESL32" s="446"/>
      <c r="ESM32" s="446"/>
      <c r="ESN32" s="446"/>
      <c r="ESO32" s="446"/>
      <c r="ESP32" s="446"/>
      <c r="ESQ32" s="446"/>
      <c r="ESR32" s="446"/>
      <c r="ESS32" s="446"/>
      <c r="EST32" s="446"/>
      <c r="ESU32" s="446"/>
      <c r="ESV32" s="446"/>
      <c r="ESW32" s="446"/>
      <c r="ESX32" s="446"/>
      <c r="ESY32" s="446"/>
      <c r="ESZ32" s="446"/>
      <c r="ETA32" s="446"/>
      <c r="ETB32" s="446"/>
      <c r="ETC32" s="446"/>
      <c r="ETD32" s="446"/>
      <c r="ETE32" s="446"/>
      <c r="ETF32" s="446"/>
      <c r="ETG32" s="446"/>
      <c r="ETH32" s="446"/>
      <c r="ETI32" s="446"/>
      <c r="ETJ32" s="446"/>
      <c r="ETK32" s="446"/>
      <c r="ETL32" s="446"/>
      <c r="ETM32" s="446"/>
      <c r="ETN32" s="446"/>
      <c r="ETO32" s="446"/>
      <c r="ETP32" s="446"/>
      <c r="ETQ32" s="446"/>
      <c r="ETR32" s="446"/>
      <c r="ETS32" s="446"/>
      <c r="ETT32" s="446"/>
      <c r="ETU32" s="446"/>
      <c r="ETV32" s="446"/>
      <c r="ETW32" s="446"/>
      <c r="ETX32" s="446"/>
      <c r="ETY32" s="446"/>
      <c r="ETZ32" s="446"/>
      <c r="EUA32" s="446"/>
      <c r="EUB32" s="446"/>
      <c r="EUC32" s="446"/>
      <c r="EUD32" s="446"/>
      <c r="EUE32" s="446"/>
      <c r="EUF32" s="446"/>
      <c r="EUG32" s="446"/>
      <c r="EUH32" s="446"/>
      <c r="EUI32" s="446"/>
      <c r="EUJ32" s="446"/>
      <c r="EUK32" s="446"/>
      <c r="EUL32" s="446"/>
      <c r="EUM32" s="446"/>
      <c r="EUN32" s="446"/>
      <c r="EUO32" s="446"/>
      <c r="EUP32" s="446"/>
      <c r="EUQ32" s="446"/>
      <c r="EUR32" s="446"/>
      <c r="EUS32" s="446"/>
      <c r="EUT32" s="446"/>
      <c r="EUU32" s="446"/>
      <c r="EUV32" s="446"/>
      <c r="EUW32" s="446"/>
      <c r="EUX32" s="446"/>
      <c r="EUY32" s="446"/>
      <c r="EUZ32" s="446"/>
      <c r="EVA32" s="446"/>
      <c r="EVB32" s="446"/>
      <c r="EVC32" s="446"/>
      <c r="EVD32" s="446"/>
      <c r="EVE32" s="446"/>
      <c r="EVF32" s="446"/>
      <c r="EVG32" s="446"/>
      <c r="EVH32" s="446"/>
      <c r="EVI32" s="446"/>
      <c r="EVJ32" s="446"/>
      <c r="EVK32" s="446"/>
      <c r="EVL32" s="446"/>
      <c r="EVM32" s="446"/>
      <c r="EVN32" s="446"/>
      <c r="EVO32" s="446"/>
      <c r="EVP32" s="446"/>
      <c r="EVQ32" s="446"/>
      <c r="EVR32" s="446"/>
      <c r="EVS32" s="446"/>
      <c r="EVT32" s="446"/>
      <c r="EVU32" s="446"/>
      <c r="EVV32" s="446"/>
      <c r="EVW32" s="446"/>
      <c r="EVX32" s="446"/>
      <c r="EVY32" s="446"/>
      <c r="EVZ32" s="446"/>
      <c r="EWA32" s="446"/>
      <c r="EWB32" s="446"/>
      <c r="EWC32" s="446"/>
      <c r="EWD32" s="446"/>
      <c r="EWE32" s="446"/>
      <c r="EWF32" s="446"/>
      <c r="EWG32" s="446"/>
      <c r="EWH32" s="446"/>
      <c r="EWI32" s="446"/>
      <c r="EWJ32" s="446"/>
      <c r="EWK32" s="446"/>
      <c r="EWL32" s="446"/>
      <c r="EWM32" s="446"/>
      <c r="EWN32" s="446"/>
      <c r="EWO32" s="446"/>
      <c r="EWP32" s="446"/>
      <c r="EWQ32" s="446"/>
      <c r="EWR32" s="446"/>
      <c r="EWS32" s="446"/>
      <c r="EWT32" s="446"/>
      <c r="EWU32" s="446"/>
      <c r="EWV32" s="446"/>
      <c r="EWW32" s="446"/>
      <c r="EWX32" s="446"/>
      <c r="EWY32" s="446"/>
      <c r="EWZ32" s="446"/>
      <c r="EXA32" s="446"/>
      <c r="EXB32" s="446"/>
      <c r="EXC32" s="446"/>
      <c r="EXD32" s="446"/>
      <c r="EXE32" s="446"/>
      <c r="EXF32" s="446"/>
      <c r="EXG32" s="446"/>
      <c r="EXH32" s="446"/>
      <c r="EXI32" s="446"/>
      <c r="EXJ32" s="446"/>
      <c r="EXK32" s="446"/>
      <c r="EXL32" s="446"/>
      <c r="EXM32" s="446"/>
      <c r="EXN32" s="446"/>
      <c r="EXO32" s="446"/>
      <c r="EXP32" s="446"/>
      <c r="EXQ32" s="446"/>
      <c r="EXR32" s="446"/>
      <c r="EXS32" s="446"/>
      <c r="EXT32" s="446"/>
      <c r="EXU32" s="446"/>
      <c r="EXV32" s="446"/>
      <c r="EXW32" s="446"/>
      <c r="EXX32" s="446"/>
      <c r="EXY32" s="446"/>
      <c r="EXZ32" s="446"/>
      <c r="EYA32" s="446"/>
      <c r="EYB32" s="446"/>
      <c r="EYC32" s="446"/>
      <c r="EYD32" s="446"/>
      <c r="EYE32" s="446"/>
      <c r="EYF32" s="446"/>
      <c r="EYG32" s="446"/>
      <c r="EYH32" s="446"/>
      <c r="EYI32" s="446"/>
      <c r="EYJ32" s="446"/>
      <c r="EYK32" s="446"/>
      <c r="EYL32" s="446"/>
      <c r="EYM32" s="446"/>
      <c r="EYN32" s="446"/>
      <c r="EYO32" s="446"/>
      <c r="EYP32" s="446"/>
      <c r="EYQ32" s="446"/>
      <c r="EYR32" s="446"/>
      <c r="EYS32" s="446"/>
      <c r="EYT32" s="446"/>
      <c r="EYU32" s="446"/>
      <c r="EYV32" s="446"/>
      <c r="EYW32" s="446"/>
      <c r="EYX32" s="446"/>
      <c r="EYY32" s="446"/>
      <c r="EYZ32" s="446"/>
      <c r="EZA32" s="446"/>
      <c r="EZB32" s="446"/>
      <c r="EZC32" s="446"/>
      <c r="EZD32" s="446"/>
      <c r="EZE32" s="446"/>
      <c r="EZF32" s="446"/>
      <c r="EZG32" s="446"/>
      <c r="EZH32" s="446"/>
      <c r="EZI32" s="446"/>
      <c r="EZJ32" s="446"/>
      <c r="EZK32" s="446"/>
      <c r="EZL32" s="446"/>
      <c r="EZM32" s="446"/>
      <c r="EZN32" s="446"/>
      <c r="EZO32" s="446"/>
      <c r="EZP32" s="446"/>
      <c r="EZQ32" s="446"/>
      <c r="EZR32" s="446"/>
      <c r="EZS32" s="446"/>
      <c r="EZT32" s="446"/>
      <c r="EZU32" s="446"/>
      <c r="EZV32" s="446"/>
      <c r="EZW32" s="446"/>
      <c r="EZX32" s="446"/>
      <c r="EZY32" s="446"/>
      <c r="EZZ32" s="446"/>
      <c r="FAA32" s="446"/>
      <c r="FAB32" s="446"/>
      <c r="FAC32" s="446"/>
      <c r="FAD32" s="446"/>
      <c r="FAE32" s="446"/>
      <c r="FAF32" s="446"/>
      <c r="FAG32" s="446"/>
      <c r="FAH32" s="446"/>
      <c r="FAI32" s="446"/>
      <c r="FAJ32" s="446"/>
      <c r="FAK32" s="446"/>
      <c r="FAL32" s="446"/>
      <c r="FAM32" s="446"/>
      <c r="FAN32" s="446"/>
      <c r="FAO32" s="446"/>
      <c r="FAP32" s="446"/>
      <c r="FAQ32" s="446"/>
      <c r="FAR32" s="446"/>
      <c r="FAS32" s="446"/>
      <c r="FAT32" s="446"/>
      <c r="FAU32" s="446"/>
      <c r="FAV32" s="446"/>
      <c r="FAW32" s="446"/>
      <c r="FAX32" s="446"/>
      <c r="FAY32" s="446"/>
      <c r="FAZ32" s="446"/>
      <c r="FBA32" s="446"/>
      <c r="FBB32" s="446"/>
      <c r="FBC32" s="446"/>
      <c r="FBD32" s="446"/>
      <c r="FBE32" s="446"/>
      <c r="FBF32" s="446"/>
      <c r="FBG32" s="446"/>
      <c r="FBH32" s="446"/>
      <c r="FBI32" s="446"/>
      <c r="FBJ32" s="446"/>
      <c r="FBK32" s="446"/>
      <c r="FBL32" s="446"/>
      <c r="FBM32" s="446"/>
      <c r="FBN32" s="446"/>
      <c r="FBO32" s="446"/>
      <c r="FBP32" s="446"/>
      <c r="FBQ32" s="446"/>
      <c r="FBR32" s="446"/>
      <c r="FBS32" s="446"/>
      <c r="FBT32" s="446"/>
      <c r="FBU32" s="446"/>
      <c r="FBV32" s="446"/>
      <c r="FBW32" s="446"/>
      <c r="FBX32" s="446"/>
      <c r="FBY32" s="446"/>
      <c r="FBZ32" s="446"/>
      <c r="FCA32" s="446"/>
      <c r="FCB32" s="446"/>
      <c r="FCC32" s="446"/>
      <c r="FCD32" s="446"/>
      <c r="FCE32" s="446"/>
      <c r="FCF32" s="446"/>
      <c r="FCG32" s="446"/>
      <c r="FCH32" s="446"/>
      <c r="FCI32" s="446"/>
      <c r="FCJ32" s="446"/>
      <c r="FCK32" s="446"/>
      <c r="FCL32" s="446"/>
      <c r="FCM32" s="446"/>
      <c r="FCN32" s="446"/>
      <c r="FCO32" s="446"/>
      <c r="FCP32" s="446"/>
      <c r="FCQ32" s="446"/>
      <c r="FCR32" s="446"/>
      <c r="FCS32" s="446"/>
      <c r="FCT32" s="446"/>
      <c r="FCU32" s="446"/>
      <c r="FCV32" s="446"/>
      <c r="FCW32" s="446"/>
      <c r="FCX32" s="446"/>
      <c r="FCY32" s="446"/>
      <c r="FCZ32" s="446"/>
      <c r="FDA32" s="446"/>
      <c r="FDB32" s="446"/>
      <c r="FDC32" s="446"/>
      <c r="FDD32" s="446"/>
      <c r="FDE32" s="446"/>
      <c r="FDF32" s="446"/>
      <c r="FDG32" s="446"/>
      <c r="FDH32" s="446"/>
      <c r="FDI32" s="446"/>
      <c r="FDJ32" s="446"/>
      <c r="FDK32" s="446"/>
      <c r="FDL32" s="446"/>
      <c r="FDM32" s="446"/>
      <c r="FDN32" s="446"/>
      <c r="FDO32" s="446"/>
      <c r="FDP32" s="446"/>
      <c r="FDQ32" s="446"/>
      <c r="FDR32" s="446"/>
      <c r="FDS32" s="446"/>
      <c r="FDT32" s="446"/>
      <c r="FDU32" s="446"/>
      <c r="FDV32" s="446"/>
      <c r="FDW32" s="446"/>
      <c r="FDX32" s="446"/>
      <c r="FDY32" s="446"/>
      <c r="FDZ32" s="446"/>
      <c r="FEA32" s="446"/>
      <c r="FEB32" s="446"/>
      <c r="FEC32" s="446"/>
      <c r="FED32" s="446"/>
      <c r="FEE32" s="446"/>
      <c r="FEF32" s="446"/>
      <c r="FEG32" s="446"/>
      <c r="FEH32" s="446"/>
      <c r="FEI32" s="446"/>
      <c r="FEJ32" s="446"/>
      <c r="FEK32" s="446"/>
      <c r="FEL32" s="446"/>
      <c r="FEM32" s="446"/>
      <c r="FEN32" s="446"/>
      <c r="FEO32" s="446"/>
      <c r="FEP32" s="446"/>
      <c r="FEQ32" s="446"/>
      <c r="FER32" s="446"/>
      <c r="FES32" s="446"/>
      <c r="FET32" s="446"/>
      <c r="FEU32" s="446"/>
      <c r="FEV32" s="446"/>
      <c r="FEW32" s="446"/>
      <c r="FEX32" s="446"/>
      <c r="FEY32" s="446"/>
      <c r="FEZ32" s="446"/>
      <c r="FFA32" s="446"/>
      <c r="FFB32" s="446"/>
      <c r="FFC32" s="446"/>
      <c r="FFD32" s="446"/>
      <c r="FFE32" s="446"/>
      <c r="FFF32" s="446"/>
      <c r="FFG32" s="446"/>
      <c r="FFH32" s="446"/>
      <c r="FFI32" s="446"/>
      <c r="FFJ32" s="446"/>
      <c r="FFK32" s="446"/>
      <c r="FFL32" s="446"/>
      <c r="FFM32" s="446"/>
      <c r="FFN32" s="446"/>
      <c r="FFO32" s="446"/>
      <c r="FFP32" s="446"/>
      <c r="FFQ32" s="446"/>
      <c r="FFR32" s="446"/>
      <c r="FFS32" s="446"/>
      <c r="FFT32" s="446"/>
      <c r="FFU32" s="446"/>
      <c r="FFV32" s="446"/>
      <c r="FFW32" s="446"/>
      <c r="FFX32" s="446"/>
      <c r="FFY32" s="446"/>
      <c r="FFZ32" s="446"/>
      <c r="FGA32" s="446"/>
      <c r="FGB32" s="446"/>
      <c r="FGC32" s="446"/>
      <c r="FGD32" s="446"/>
      <c r="FGE32" s="446"/>
      <c r="FGF32" s="446"/>
      <c r="FGG32" s="446"/>
      <c r="FGH32" s="446"/>
      <c r="FGI32" s="446"/>
      <c r="FGJ32" s="446"/>
      <c r="FGK32" s="446"/>
      <c r="FGL32" s="446"/>
      <c r="FGM32" s="446"/>
      <c r="FGN32" s="446"/>
      <c r="FGO32" s="446"/>
      <c r="FGP32" s="446"/>
      <c r="FGQ32" s="446"/>
      <c r="FGR32" s="446"/>
      <c r="FGS32" s="446"/>
      <c r="FGT32" s="446"/>
      <c r="FGU32" s="446"/>
      <c r="FGV32" s="446"/>
      <c r="FGW32" s="446"/>
      <c r="FGX32" s="446"/>
      <c r="FGY32" s="446"/>
      <c r="FGZ32" s="446"/>
      <c r="FHA32" s="446"/>
      <c r="FHB32" s="446"/>
      <c r="FHC32" s="446"/>
      <c r="FHD32" s="446"/>
      <c r="FHE32" s="446"/>
      <c r="FHF32" s="446"/>
      <c r="FHG32" s="446"/>
      <c r="FHH32" s="446"/>
      <c r="FHI32" s="446"/>
      <c r="FHJ32" s="446"/>
      <c r="FHK32" s="446"/>
      <c r="FHL32" s="446"/>
      <c r="FHM32" s="446"/>
      <c r="FHN32" s="446"/>
      <c r="FHO32" s="446"/>
      <c r="FHP32" s="446"/>
      <c r="FHQ32" s="446"/>
      <c r="FHR32" s="446"/>
      <c r="FHS32" s="446"/>
      <c r="FHT32" s="446"/>
      <c r="FHU32" s="446"/>
      <c r="FHV32" s="446"/>
      <c r="FHW32" s="446"/>
      <c r="FHX32" s="446"/>
      <c r="FHY32" s="446"/>
      <c r="FHZ32" s="446"/>
      <c r="FIA32" s="446"/>
      <c r="FIB32" s="446"/>
      <c r="FIC32" s="446"/>
      <c r="FID32" s="446"/>
      <c r="FIE32" s="446"/>
      <c r="FIF32" s="446"/>
      <c r="FIG32" s="446"/>
      <c r="FIH32" s="446"/>
      <c r="FII32" s="446"/>
      <c r="FIJ32" s="446"/>
      <c r="FIK32" s="446"/>
      <c r="FIL32" s="446"/>
      <c r="FIM32" s="446"/>
      <c r="FIN32" s="446"/>
      <c r="FIO32" s="446"/>
      <c r="FIP32" s="446"/>
      <c r="FIQ32" s="446"/>
      <c r="FIR32" s="446"/>
      <c r="FIS32" s="446"/>
      <c r="FIT32" s="446"/>
      <c r="FIU32" s="446"/>
      <c r="FIV32" s="446"/>
      <c r="FIW32" s="446"/>
      <c r="FIX32" s="446"/>
      <c r="FIY32" s="446"/>
      <c r="FIZ32" s="446"/>
      <c r="FJA32" s="446"/>
      <c r="FJB32" s="446"/>
      <c r="FJC32" s="446"/>
      <c r="FJD32" s="446"/>
      <c r="FJE32" s="446"/>
      <c r="FJF32" s="446"/>
      <c r="FJG32" s="446"/>
      <c r="FJH32" s="446"/>
      <c r="FJI32" s="446"/>
      <c r="FJJ32" s="446"/>
      <c r="FJK32" s="446"/>
      <c r="FJL32" s="446"/>
      <c r="FJM32" s="446"/>
      <c r="FJN32" s="446"/>
      <c r="FJO32" s="446"/>
      <c r="FJP32" s="446"/>
      <c r="FJQ32" s="446"/>
      <c r="FJR32" s="446"/>
      <c r="FJS32" s="446"/>
      <c r="FJT32" s="446"/>
      <c r="FJU32" s="446"/>
      <c r="FJV32" s="446"/>
      <c r="FJW32" s="446"/>
      <c r="FJX32" s="446"/>
      <c r="FJY32" s="446"/>
      <c r="FJZ32" s="446"/>
      <c r="FKA32" s="446"/>
      <c r="FKB32" s="446"/>
      <c r="FKC32" s="446"/>
      <c r="FKD32" s="446"/>
      <c r="FKE32" s="446"/>
      <c r="FKF32" s="446"/>
      <c r="FKG32" s="446"/>
      <c r="FKH32" s="446"/>
      <c r="FKI32" s="446"/>
      <c r="FKJ32" s="446"/>
      <c r="FKK32" s="446"/>
      <c r="FKL32" s="446"/>
      <c r="FKM32" s="446"/>
      <c r="FKN32" s="446"/>
      <c r="FKO32" s="446"/>
      <c r="FKP32" s="446"/>
      <c r="FKQ32" s="446"/>
      <c r="FKR32" s="446"/>
      <c r="FKS32" s="446"/>
      <c r="FKT32" s="446"/>
      <c r="FKU32" s="446"/>
      <c r="FKV32" s="446"/>
      <c r="FKW32" s="446"/>
      <c r="FKX32" s="446"/>
      <c r="FKY32" s="446"/>
      <c r="FKZ32" s="446"/>
      <c r="FLA32" s="446"/>
      <c r="FLB32" s="446"/>
      <c r="FLC32" s="446"/>
      <c r="FLD32" s="446"/>
      <c r="FLE32" s="446"/>
      <c r="FLF32" s="446"/>
      <c r="FLG32" s="446"/>
      <c r="FLH32" s="446"/>
      <c r="FLI32" s="446"/>
      <c r="FLJ32" s="446"/>
      <c r="FLK32" s="446"/>
      <c r="FLL32" s="446"/>
      <c r="FLM32" s="446"/>
      <c r="FLN32" s="446"/>
      <c r="FLO32" s="446"/>
      <c r="FLP32" s="446"/>
      <c r="FLQ32" s="446"/>
      <c r="FLR32" s="446"/>
      <c r="FLS32" s="446"/>
      <c r="FLT32" s="446"/>
      <c r="FLU32" s="446"/>
      <c r="FLV32" s="446"/>
      <c r="FLW32" s="446"/>
      <c r="FLX32" s="446"/>
      <c r="FLY32" s="446"/>
      <c r="FLZ32" s="446"/>
      <c r="FMA32" s="446"/>
      <c r="FMB32" s="446"/>
      <c r="FMC32" s="446"/>
      <c r="FMD32" s="446"/>
      <c r="FME32" s="446"/>
      <c r="FMF32" s="446"/>
      <c r="FMG32" s="446"/>
      <c r="FMH32" s="446"/>
      <c r="FMI32" s="446"/>
      <c r="FMJ32" s="446"/>
      <c r="FMK32" s="446"/>
      <c r="FML32" s="446"/>
      <c r="FMM32" s="446"/>
      <c r="FMN32" s="446"/>
      <c r="FMO32" s="446"/>
      <c r="FMP32" s="446"/>
      <c r="FMQ32" s="446"/>
      <c r="FMR32" s="446"/>
      <c r="FMS32" s="446"/>
      <c r="FMT32" s="446"/>
      <c r="FMU32" s="446"/>
      <c r="FMV32" s="446"/>
      <c r="FMW32" s="446"/>
      <c r="FMX32" s="446"/>
      <c r="FMY32" s="446"/>
      <c r="FMZ32" s="446"/>
      <c r="FNA32" s="446"/>
      <c r="FNB32" s="446"/>
      <c r="FNC32" s="446"/>
      <c r="FND32" s="446"/>
      <c r="FNE32" s="446"/>
      <c r="FNF32" s="446"/>
      <c r="FNG32" s="446"/>
      <c r="FNH32" s="446"/>
      <c r="FNI32" s="446"/>
      <c r="FNJ32" s="446"/>
      <c r="FNK32" s="446"/>
      <c r="FNL32" s="446"/>
      <c r="FNM32" s="446"/>
      <c r="FNN32" s="446"/>
      <c r="FNO32" s="446"/>
      <c r="FNP32" s="446"/>
      <c r="FNQ32" s="446"/>
      <c r="FNR32" s="446"/>
      <c r="FNS32" s="446"/>
      <c r="FNT32" s="446"/>
      <c r="FNU32" s="446"/>
      <c r="FNV32" s="446"/>
      <c r="FNW32" s="446"/>
      <c r="FNX32" s="446"/>
      <c r="FNY32" s="446"/>
      <c r="FNZ32" s="446"/>
      <c r="FOA32" s="446"/>
      <c r="FOB32" s="446"/>
      <c r="FOC32" s="446"/>
      <c r="FOD32" s="446"/>
      <c r="FOE32" s="446"/>
      <c r="FOF32" s="446"/>
      <c r="FOG32" s="446"/>
      <c r="FOH32" s="446"/>
      <c r="FOI32" s="446"/>
      <c r="FOJ32" s="446"/>
      <c r="FOK32" s="446"/>
      <c r="FOL32" s="446"/>
      <c r="FOM32" s="446"/>
      <c r="FON32" s="446"/>
      <c r="FOO32" s="446"/>
      <c r="FOP32" s="446"/>
      <c r="FOQ32" s="446"/>
      <c r="FOR32" s="446"/>
      <c r="FOS32" s="446"/>
      <c r="FOT32" s="446"/>
      <c r="FOU32" s="446"/>
      <c r="FOV32" s="446"/>
      <c r="FOW32" s="446"/>
      <c r="FOX32" s="446"/>
      <c r="FOY32" s="446"/>
      <c r="FOZ32" s="446"/>
      <c r="FPA32" s="446"/>
      <c r="FPB32" s="446"/>
      <c r="FPC32" s="446"/>
      <c r="FPD32" s="446"/>
      <c r="FPE32" s="446"/>
      <c r="FPF32" s="446"/>
      <c r="FPG32" s="446"/>
      <c r="FPH32" s="446"/>
      <c r="FPI32" s="446"/>
      <c r="FPJ32" s="446"/>
      <c r="FPK32" s="446"/>
      <c r="FPL32" s="446"/>
      <c r="FPM32" s="446"/>
      <c r="FPN32" s="446"/>
      <c r="FPO32" s="446"/>
      <c r="FPP32" s="446"/>
      <c r="FPQ32" s="446"/>
      <c r="FPR32" s="446"/>
      <c r="FPS32" s="446"/>
      <c r="FPT32" s="446"/>
      <c r="FPU32" s="446"/>
      <c r="FPV32" s="446"/>
      <c r="FPW32" s="446"/>
      <c r="FPX32" s="446"/>
      <c r="FPY32" s="446"/>
      <c r="FPZ32" s="446"/>
      <c r="FQA32" s="446"/>
      <c r="FQB32" s="446"/>
      <c r="FQC32" s="446"/>
      <c r="FQD32" s="446"/>
      <c r="FQE32" s="446"/>
      <c r="FQF32" s="446"/>
      <c r="FQG32" s="446"/>
      <c r="FQH32" s="446"/>
      <c r="FQI32" s="446"/>
      <c r="FQJ32" s="446"/>
      <c r="FQK32" s="446"/>
      <c r="FQL32" s="446"/>
      <c r="FQM32" s="446"/>
      <c r="FQN32" s="446"/>
      <c r="FQO32" s="446"/>
      <c r="FQP32" s="446"/>
      <c r="FQQ32" s="446"/>
      <c r="FQR32" s="446"/>
      <c r="FQS32" s="446"/>
      <c r="FQT32" s="446"/>
      <c r="FQU32" s="446"/>
      <c r="FQV32" s="446"/>
      <c r="FQW32" s="446"/>
      <c r="FQX32" s="446"/>
      <c r="FQY32" s="446"/>
      <c r="FQZ32" s="446"/>
      <c r="FRA32" s="446"/>
      <c r="FRB32" s="446"/>
      <c r="FRC32" s="446"/>
      <c r="FRD32" s="446"/>
      <c r="FRE32" s="446"/>
      <c r="FRF32" s="446"/>
      <c r="FRG32" s="446"/>
      <c r="FRH32" s="446"/>
      <c r="FRI32" s="446"/>
      <c r="FRJ32" s="446"/>
      <c r="FRK32" s="446"/>
      <c r="FRL32" s="446"/>
      <c r="FRM32" s="446"/>
      <c r="FRN32" s="446"/>
      <c r="FRO32" s="446"/>
      <c r="FRP32" s="446"/>
      <c r="FRQ32" s="446"/>
      <c r="FRR32" s="446"/>
      <c r="FRS32" s="446"/>
      <c r="FRT32" s="446"/>
      <c r="FRU32" s="446"/>
      <c r="FRV32" s="446"/>
      <c r="FRW32" s="446"/>
      <c r="FRX32" s="446"/>
      <c r="FRY32" s="446"/>
      <c r="FRZ32" s="446"/>
      <c r="FSA32" s="446"/>
      <c r="FSB32" s="446"/>
      <c r="FSC32" s="446"/>
      <c r="FSD32" s="446"/>
      <c r="FSE32" s="446"/>
      <c r="FSF32" s="446"/>
      <c r="FSG32" s="446"/>
      <c r="FSH32" s="446"/>
      <c r="FSI32" s="446"/>
      <c r="FSJ32" s="446"/>
      <c r="FSK32" s="446"/>
      <c r="FSL32" s="446"/>
      <c r="FSM32" s="446"/>
      <c r="FSN32" s="446"/>
      <c r="FSO32" s="446"/>
      <c r="FSP32" s="446"/>
      <c r="FSQ32" s="446"/>
      <c r="FSR32" s="446"/>
      <c r="FSS32" s="446"/>
      <c r="FST32" s="446"/>
      <c r="FSU32" s="446"/>
      <c r="FSV32" s="446"/>
      <c r="FSW32" s="446"/>
      <c r="FSX32" s="446"/>
      <c r="FSY32" s="446"/>
      <c r="FSZ32" s="446"/>
      <c r="FTA32" s="446"/>
      <c r="FTB32" s="446"/>
      <c r="FTC32" s="446"/>
      <c r="FTD32" s="446"/>
      <c r="FTE32" s="446"/>
      <c r="FTF32" s="446"/>
      <c r="FTG32" s="446"/>
      <c r="FTH32" s="446"/>
      <c r="FTI32" s="446"/>
      <c r="FTJ32" s="446"/>
      <c r="FTK32" s="446"/>
      <c r="FTL32" s="446"/>
      <c r="FTM32" s="446"/>
      <c r="FTN32" s="446"/>
      <c r="FTO32" s="446"/>
      <c r="FTP32" s="446"/>
      <c r="FTQ32" s="446"/>
      <c r="FTR32" s="446"/>
      <c r="FTS32" s="446"/>
      <c r="FTT32" s="446"/>
      <c r="FTU32" s="446"/>
      <c r="FTV32" s="446"/>
      <c r="FTW32" s="446"/>
      <c r="FTX32" s="446"/>
      <c r="FTY32" s="446"/>
      <c r="FTZ32" s="446"/>
      <c r="FUA32" s="446"/>
      <c r="FUB32" s="446"/>
      <c r="FUC32" s="446"/>
      <c r="FUD32" s="446"/>
      <c r="FUE32" s="446"/>
      <c r="FUF32" s="446"/>
      <c r="FUG32" s="446"/>
      <c r="FUH32" s="446"/>
      <c r="FUI32" s="446"/>
      <c r="FUJ32" s="446"/>
      <c r="FUK32" s="446"/>
      <c r="FUL32" s="446"/>
      <c r="FUM32" s="446"/>
      <c r="FUN32" s="446"/>
      <c r="FUO32" s="446"/>
      <c r="FUP32" s="446"/>
      <c r="FUQ32" s="446"/>
      <c r="FUR32" s="446"/>
      <c r="FUS32" s="446"/>
      <c r="FUT32" s="446"/>
      <c r="FUU32" s="446"/>
      <c r="FUV32" s="446"/>
      <c r="FUW32" s="446"/>
      <c r="FUX32" s="446"/>
      <c r="FUY32" s="446"/>
      <c r="FUZ32" s="446"/>
      <c r="FVA32" s="446"/>
      <c r="FVB32" s="446"/>
      <c r="FVC32" s="446"/>
      <c r="FVD32" s="446"/>
      <c r="FVE32" s="446"/>
      <c r="FVF32" s="446"/>
      <c r="FVG32" s="446"/>
      <c r="FVH32" s="446"/>
      <c r="FVI32" s="446"/>
      <c r="FVJ32" s="446"/>
      <c r="FVK32" s="446"/>
      <c r="FVL32" s="446"/>
      <c r="FVM32" s="446"/>
      <c r="FVN32" s="446"/>
      <c r="FVO32" s="446"/>
      <c r="FVP32" s="446"/>
      <c r="FVQ32" s="446"/>
      <c r="FVR32" s="446"/>
      <c r="FVS32" s="446"/>
      <c r="FVT32" s="446"/>
      <c r="FVU32" s="446"/>
      <c r="FVV32" s="446"/>
      <c r="FVW32" s="446"/>
      <c r="FVX32" s="446"/>
      <c r="FVY32" s="446"/>
      <c r="FVZ32" s="446"/>
      <c r="FWA32" s="446"/>
      <c r="FWB32" s="446"/>
      <c r="FWC32" s="446"/>
      <c r="FWD32" s="446"/>
      <c r="FWE32" s="446"/>
      <c r="FWF32" s="446"/>
      <c r="FWG32" s="446"/>
      <c r="FWH32" s="446"/>
      <c r="FWI32" s="446"/>
      <c r="FWJ32" s="446"/>
      <c r="FWK32" s="446"/>
      <c r="FWL32" s="446"/>
      <c r="FWM32" s="446"/>
      <c r="FWN32" s="446"/>
      <c r="FWO32" s="446"/>
      <c r="FWP32" s="446"/>
      <c r="FWQ32" s="446"/>
      <c r="FWR32" s="446"/>
      <c r="FWS32" s="446"/>
      <c r="FWT32" s="446"/>
      <c r="FWU32" s="446"/>
      <c r="FWV32" s="446"/>
      <c r="FWW32" s="446"/>
      <c r="FWX32" s="446"/>
      <c r="FWY32" s="446"/>
      <c r="FWZ32" s="446"/>
      <c r="FXA32" s="446"/>
      <c r="FXB32" s="446"/>
      <c r="FXC32" s="446"/>
      <c r="FXD32" s="446"/>
      <c r="FXE32" s="446"/>
      <c r="FXF32" s="446"/>
      <c r="FXG32" s="446"/>
      <c r="FXH32" s="446"/>
      <c r="FXI32" s="446"/>
      <c r="FXJ32" s="446"/>
      <c r="FXK32" s="446"/>
      <c r="FXL32" s="446"/>
      <c r="FXM32" s="446"/>
      <c r="FXN32" s="446"/>
      <c r="FXO32" s="446"/>
      <c r="FXP32" s="446"/>
      <c r="FXQ32" s="446"/>
      <c r="FXR32" s="446"/>
      <c r="FXS32" s="446"/>
      <c r="FXT32" s="446"/>
      <c r="FXU32" s="446"/>
      <c r="FXV32" s="446"/>
      <c r="FXW32" s="446"/>
      <c r="FXX32" s="446"/>
      <c r="FXY32" s="446"/>
      <c r="FXZ32" s="446"/>
      <c r="FYA32" s="446"/>
      <c r="FYB32" s="446"/>
      <c r="FYC32" s="446"/>
      <c r="FYD32" s="446"/>
      <c r="FYE32" s="446"/>
      <c r="FYF32" s="446"/>
      <c r="FYG32" s="446"/>
      <c r="FYH32" s="446"/>
      <c r="FYI32" s="446"/>
      <c r="FYJ32" s="446"/>
      <c r="FYK32" s="446"/>
      <c r="FYL32" s="446"/>
      <c r="FYM32" s="446"/>
      <c r="FYN32" s="446"/>
      <c r="FYO32" s="446"/>
      <c r="FYP32" s="446"/>
      <c r="FYQ32" s="446"/>
      <c r="FYR32" s="446"/>
      <c r="FYS32" s="446"/>
      <c r="FYT32" s="446"/>
      <c r="FYU32" s="446"/>
      <c r="FYV32" s="446"/>
      <c r="FYW32" s="446"/>
      <c r="FYX32" s="446"/>
      <c r="FYY32" s="446"/>
      <c r="FYZ32" s="446"/>
      <c r="FZA32" s="446"/>
      <c r="FZB32" s="446"/>
      <c r="FZC32" s="446"/>
      <c r="FZD32" s="446"/>
      <c r="FZE32" s="446"/>
      <c r="FZF32" s="446"/>
      <c r="FZG32" s="446"/>
      <c r="FZH32" s="446"/>
      <c r="FZI32" s="446"/>
      <c r="FZJ32" s="446"/>
      <c r="FZK32" s="446"/>
      <c r="FZL32" s="446"/>
      <c r="FZM32" s="446"/>
      <c r="FZN32" s="446"/>
      <c r="FZO32" s="446"/>
      <c r="FZP32" s="446"/>
      <c r="FZQ32" s="446"/>
      <c r="FZR32" s="446"/>
      <c r="FZS32" s="446"/>
      <c r="FZT32" s="446"/>
      <c r="FZU32" s="446"/>
      <c r="FZV32" s="446"/>
      <c r="FZW32" s="446"/>
      <c r="FZX32" s="446"/>
      <c r="FZY32" s="446"/>
      <c r="FZZ32" s="446"/>
      <c r="GAA32" s="446"/>
      <c r="GAB32" s="446"/>
      <c r="GAC32" s="446"/>
      <c r="GAD32" s="446"/>
      <c r="GAE32" s="446"/>
      <c r="GAF32" s="446"/>
      <c r="GAG32" s="446"/>
      <c r="GAH32" s="446"/>
      <c r="GAI32" s="446"/>
      <c r="GAJ32" s="446"/>
      <c r="GAK32" s="446"/>
      <c r="GAL32" s="446"/>
      <c r="GAM32" s="446"/>
      <c r="GAN32" s="446"/>
      <c r="GAO32" s="446"/>
      <c r="GAP32" s="446"/>
      <c r="GAQ32" s="446"/>
      <c r="GAR32" s="446"/>
      <c r="GAS32" s="446"/>
      <c r="GAT32" s="446"/>
      <c r="GAU32" s="446"/>
      <c r="GAV32" s="446"/>
      <c r="GAW32" s="446"/>
      <c r="GAX32" s="446"/>
      <c r="GAY32" s="446"/>
      <c r="GAZ32" s="446"/>
      <c r="GBA32" s="446"/>
      <c r="GBB32" s="446"/>
      <c r="GBC32" s="446"/>
      <c r="GBD32" s="446"/>
      <c r="GBE32" s="446"/>
      <c r="GBF32" s="446"/>
      <c r="GBG32" s="446"/>
      <c r="GBH32" s="446"/>
      <c r="GBI32" s="446"/>
      <c r="GBJ32" s="446"/>
      <c r="GBK32" s="446"/>
      <c r="GBL32" s="446"/>
      <c r="GBM32" s="446"/>
      <c r="GBN32" s="446"/>
      <c r="GBO32" s="446"/>
      <c r="GBP32" s="446"/>
      <c r="GBQ32" s="446"/>
      <c r="GBR32" s="446"/>
      <c r="GBS32" s="446"/>
      <c r="GBT32" s="446"/>
      <c r="GBU32" s="446"/>
      <c r="GBV32" s="446"/>
      <c r="GBW32" s="446"/>
      <c r="GBX32" s="446"/>
      <c r="GBY32" s="446"/>
      <c r="GBZ32" s="446"/>
      <c r="GCA32" s="446"/>
      <c r="GCB32" s="446"/>
      <c r="GCC32" s="446"/>
      <c r="GCD32" s="446"/>
      <c r="GCE32" s="446"/>
      <c r="GCF32" s="446"/>
      <c r="GCG32" s="446"/>
      <c r="GCH32" s="446"/>
      <c r="GCI32" s="446"/>
      <c r="GCJ32" s="446"/>
      <c r="GCK32" s="446"/>
      <c r="GCL32" s="446"/>
      <c r="GCM32" s="446"/>
      <c r="GCN32" s="446"/>
      <c r="GCO32" s="446"/>
      <c r="GCP32" s="446"/>
      <c r="GCQ32" s="446"/>
      <c r="GCR32" s="446"/>
      <c r="GCS32" s="446"/>
      <c r="GCT32" s="446"/>
      <c r="GCU32" s="446"/>
      <c r="GCV32" s="446"/>
      <c r="GCW32" s="446"/>
      <c r="GCX32" s="446"/>
      <c r="GCY32" s="446"/>
      <c r="GCZ32" s="446"/>
      <c r="GDA32" s="446"/>
      <c r="GDB32" s="446"/>
      <c r="GDC32" s="446"/>
      <c r="GDD32" s="446"/>
      <c r="GDE32" s="446"/>
      <c r="GDF32" s="446"/>
      <c r="GDG32" s="446"/>
      <c r="GDH32" s="446"/>
      <c r="GDI32" s="446"/>
      <c r="GDJ32" s="446"/>
      <c r="GDK32" s="446"/>
      <c r="GDL32" s="446"/>
      <c r="GDM32" s="446"/>
      <c r="GDN32" s="446"/>
      <c r="GDO32" s="446"/>
      <c r="GDP32" s="446"/>
      <c r="GDQ32" s="446"/>
      <c r="GDR32" s="446"/>
      <c r="GDS32" s="446"/>
      <c r="GDT32" s="446"/>
      <c r="GDU32" s="446"/>
      <c r="GDV32" s="446"/>
      <c r="GDW32" s="446"/>
      <c r="GDX32" s="446"/>
      <c r="GDY32" s="446"/>
      <c r="GDZ32" s="446"/>
      <c r="GEA32" s="446"/>
      <c r="GEB32" s="446"/>
      <c r="GEC32" s="446"/>
      <c r="GED32" s="446"/>
      <c r="GEE32" s="446"/>
      <c r="GEF32" s="446"/>
      <c r="GEG32" s="446"/>
      <c r="GEH32" s="446"/>
      <c r="GEI32" s="446"/>
      <c r="GEJ32" s="446"/>
      <c r="GEK32" s="446"/>
      <c r="GEL32" s="446"/>
      <c r="GEM32" s="446"/>
      <c r="GEN32" s="446"/>
      <c r="GEO32" s="446"/>
      <c r="GEP32" s="446"/>
      <c r="GEQ32" s="446"/>
      <c r="GER32" s="446"/>
      <c r="GES32" s="446"/>
      <c r="GET32" s="446"/>
      <c r="GEU32" s="446"/>
      <c r="GEV32" s="446"/>
      <c r="GEW32" s="446"/>
      <c r="GEX32" s="446"/>
      <c r="GEY32" s="446"/>
      <c r="GEZ32" s="446"/>
      <c r="GFA32" s="446"/>
      <c r="GFB32" s="446"/>
      <c r="GFC32" s="446"/>
      <c r="GFD32" s="446"/>
      <c r="GFE32" s="446"/>
      <c r="GFF32" s="446"/>
      <c r="GFG32" s="446"/>
      <c r="GFH32" s="446"/>
      <c r="GFI32" s="446"/>
      <c r="GFJ32" s="446"/>
      <c r="GFK32" s="446"/>
      <c r="GFL32" s="446"/>
      <c r="GFM32" s="446"/>
      <c r="GFN32" s="446"/>
      <c r="GFO32" s="446"/>
      <c r="GFP32" s="446"/>
      <c r="GFQ32" s="446"/>
      <c r="GFR32" s="446"/>
      <c r="GFS32" s="446"/>
      <c r="GFT32" s="446"/>
      <c r="GFU32" s="446"/>
      <c r="GFV32" s="446"/>
      <c r="GFW32" s="446"/>
      <c r="GFX32" s="446"/>
      <c r="GFY32" s="446"/>
      <c r="GFZ32" s="446"/>
      <c r="GGA32" s="446"/>
      <c r="GGB32" s="446"/>
      <c r="GGC32" s="446"/>
      <c r="GGD32" s="446"/>
      <c r="GGE32" s="446"/>
      <c r="GGF32" s="446"/>
      <c r="GGG32" s="446"/>
      <c r="GGH32" s="446"/>
      <c r="GGI32" s="446"/>
      <c r="GGJ32" s="446"/>
      <c r="GGK32" s="446"/>
      <c r="GGL32" s="446"/>
      <c r="GGM32" s="446"/>
      <c r="GGN32" s="446"/>
      <c r="GGO32" s="446"/>
      <c r="GGP32" s="446"/>
      <c r="GGQ32" s="446"/>
      <c r="GGR32" s="446"/>
      <c r="GGS32" s="446"/>
      <c r="GGT32" s="446"/>
      <c r="GGU32" s="446"/>
      <c r="GGV32" s="446"/>
      <c r="GGW32" s="446"/>
      <c r="GGX32" s="446"/>
      <c r="GGY32" s="446"/>
      <c r="GGZ32" s="446"/>
      <c r="GHA32" s="446"/>
      <c r="GHB32" s="446"/>
      <c r="GHC32" s="446"/>
      <c r="GHD32" s="446"/>
      <c r="GHE32" s="446"/>
      <c r="GHF32" s="446"/>
      <c r="GHG32" s="446"/>
      <c r="GHH32" s="446"/>
      <c r="GHI32" s="446"/>
      <c r="GHJ32" s="446"/>
      <c r="GHK32" s="446"/>
      <c r="GHL32" s="446"/>
      <c r="GHM32" s="446"/>
      <c r="GHN32" s="446"/>
      <c r="GHO32" s="446"/>
      <c r="GHP32" s="446"/>
      <c r="GHQ32" s="446"/>
      <c r="GHR32" s="446"/>
      <c r="GHS32" s="446"/>
      <c r="GHT32" s="446"/>
      <c r="GHU32" s="446"/>
      <c r="GHV32" s="446"/>
      <c r="GHW32" s="446"/>
      <c r="GHX32" s="446"/>
      <c r="GHY32" s="446"/>
      <c r="GHZ32" s="446"/>
      <c r="GIA32" s="446"/>
      <c r="GIB32" s="446"/>
      <c r="GIC32" s="446"/>
      <c r="GID32" s="446"/>
      <c r="GIE32" s="446"/>
      <c r="GIF32" s="446"/>
      <c r="GIG32" s="446"/>
      <c r="GIH32" s="446"/>
      <c r="GII32" s="446"/>
      <c r="GIJ32" s="446"/>
      <c r="GIK32" s="446"/>
      <c r="GIL32" s="446"/>
      <c r="GIM32" s="446"/>
      <c r="GIN32" s="446"/>
      <c r="GIO32" s="446"/>
      <c r="GIP32" s="446"/>
      <c r="GIQ32" s="446"/>
      <c r="GIR32" s="446"/>
      <c r="GIS32" s="446"/>
      <c r="GIT32" s="446"/>
      <c r="GIU32" s="446"/>
      <c r="GIV32" s="446"/>
      <c r="GIW32" s="446"/>
      <c r="GIX32" s="446"/>
      <c r="GIY32" s="446"/>
      <c r="GIZ32" s="446"/>
      <c r="GJA32" s="446"/>
      <c r="GJB32" s="446"/>
      <c r="GJC32" s="446"/>
      <c r="GJD32" s="446"/>
      <c r="GJE32" s="446"/>
      <c r="GJF32" s="446"/>
      <c r="GJG32" s="446"/>
      <c r="GJH32" s="446"/>
      <c r="GJI32" s="446"/>
      <c r="GJJ32" s="446"/>
      <c r="GJK32" s="446"/>
      <c r="GJL32" s="446"/>
      <c r="GJM32" s="446"/>
      <c r="GJN32" s="446"/>
      <c r="GJO32" s="446"/>
      <c r="GJP32" s="446"/>
      <c r="GJQ32" s="446"/>
      <c r="GJR32" s="446"/>
      <c r="GJS32" s="446"/>
      <c r="GJT32" s="446"/>
      <c r="GJU32" s="446"/>
      <c r="GJV32" s="446"/>
      <c r="GJW32" s="446"/>
      <c r="GJX32" s="446"/>
      <c r="GJY32" s="446"/>
      <c r="GJZ32" s="446"/>
      <c r="GKA32" s="446"/>
      <c r="GKB32" s="446"/>
      <c r="GKC32" s="446"/>
      <c r="GKD32" s="446"/>
      <c r="GKE32" s="446"/>
      <c r="GKF32" s="446"/>
      <c r="GKG32" s="446"/>
      <c r="GKH32" s="446"/>
      <c r="GKI32" s="446"/>
      <c r="GKJ32" s="446"/>
      <c r="GKK32" s="446"/>
      <c r="GKL32" s="446"/>
      <c r="GKM32" s="446"/>
      <c r="GKN32" s="446"/>
      <c r="GKO32" s="446"/>
      <c r="GKP32" s="446"/>
      <c r="GKQ32" s="446"/>
      <c r="GKR32" s="446"/>
      <c r="GKS32" s="446"/>
      <c r="GKT32" s="446"/>
      <c r="GKU32" s="446"/>
      <c r="GKV32" s="446"/>
      <c r="GKW32" s="446"/>
      <c r="GKX32" s="446"/>
      <c r="GKY32" s="446"/>
      <c r="GKZ32" s="446"/>
      <c r="GLA32" s="446"/>
      <c r="GLB32" s="446"/>
      <c r="GLC32" s="446"/>
      <c r="GLD32" s="446"/>
      <c r="GLE32" s="446"/>
      <c r="GLF32" s="446"/>
      <c r="GLG32" s="446"/>
      <c r="GLH32" s="446"/>
      <c r="GLI32" s="446"/>
      <c r="GLJ32" s="446"/>
      <c r="GLK32" s="446"/>
      <c r="GLL32" s="446"/>
      <c r="GLM32" s="446"/>
      <c r="GLN32" s="446"/>
      <c r="GLO32" s="446"/>
      <c r="GLP32" s="446"/>
      <c r="GLQ32" s="446"/>
      <c r="GLR32" s="446"/>
      <c r="GLS32" s="446"/>
      <c r="GLT32" s="446"/>
      <c r="GLU32" s="446"/>
      <c r="GLV32" s="446"/>
      <c r="GLW32" s="446"/>
      <c r="GLX32" s="446"/>
      <c r="GLY32" s="446"/>
      <c r="GLZ32" s="446"/>
      <c r="GMA32" s="446"/>
      <c r="GMB32" s="446"/>
      <c r="GMC32" s="446"/>
      <c r="GMD32" s="446"/>
      <c r="GME32" s="446"/>
      <c r="GMF32" s="446"/>
      <c r="GMG32" s="446"/>
      <c r="GMH32" s="446"/>
      <c r="GMI32" s="446"/>
      <c r="GMJ32" s="446"/>
      <c r="GMK32" s="446"/>
      <c r="GML32" s="446"/>
      <c r="GMM32" s="446"/>
      <c r="GMN32" s="446"/>
      <c r="GMO32" s="446"/>
      <c r="GMP32" s="446"/>
      <c r="GMQ32" s="446"/>
      <c r="GMR32" s="446"/>
      <c r="GMS32" s="446"/>
      <c r="GMT32" s="446"/>
      <c r="GMU32" s="446"/>
      <c r="GMV32" s="446"/>
      <c r="GMW32" s="446"/>
      <c r="GMX32" s="446"/>
      <c r="GMY32" s="446"/>
      <c r="GMZ32" s="446"/>
      <c r="GNA32" s="446"/>
      <c r="GNB32" s="446"/>
      <c r="GNC32" s="446"/>
      <c r="GND32" s="446"/>
      <c r="GNE32" s="446"/>
      <c r="GNF32" s="446"/>
      <c r="GNG32" s="446"/>
      <c r="GNH32" s="446"/>
      <c r="GNI32" s="446"/>
      <c r="GNJ32" s="446"/>
      <c r="GNK32" s="446"/>
      <c r="GNL32" s="446"/>
      <c r="GNM32" s="446"/>
      <c r="GNN32" s="446"/>
      <c r="GNO32" s="446"/>
      <c r="GNP32" s="446"/>
      <c r="GNQ32" s="446"/>
      <c r="GNR32" s="446"/>
      <c r="GNS32" s="446"/>
      <c r="GNT32" s="446"/>
      <c r="GNU32" s="446"/>
      <c r="GNV32" s="446"/>
      <c r="GNW32" s="446"/>
      <c r="GNX32" s="446"/>
      <c r="GNY32" s="446"/>
      <c r="GNZ32" s="446"/>
      <c r="GOA32" s="446"/>
      <c r="GOB32" s="446"/>
      <c r="GOC32" s="446"/>
      <c r="GOD32" s="446"/>
      <c r="GOE32" s="446"/>
      <c r="GOF32" s="446"/>
      <c r="GOG32" s="446"/>
      <c r="GOH32" s="446"/>
      <c r="GOI32" s="446"/>
      <c r="GOJ32" s="446"/>
      <c r="GOK32" s="446"/>
      <c r="GOL32" s="446"/>
      <c r="GOM32" s="446"/>
      <c r="GON32" s="446"/>
      <c r="GOO32" s="446"/>
      <c r="GOP32" s="446"/>
      <c r="GOQ32" s="446"/>
      <c r="GOR32" s="446"/>
      <c r="GOS32" s="446"/>
      <c r="GOT32" s="446"/>
      <c r="GOU32" s="446"/>
      <c r="GOV32" s="446"/>
      <c r="GOW32" s="446"/>
      <c r="GOX32" s="446"/>
      <c r="GOY32" s="446"/>
      <c r="GOZ32" s="446"/>
      <c r="GPA32" s="446"/>
      <c r="GPB32" s="446"/>
      <c r="GPC32" s="446"/>
      <c r="GPD32" s="446"/>
      <c r="GPE32" s="446"/>
      <c r="GPF32" s="446"/>
      <c r="GPG32" s="446"/>
      <c r="GPH32" s="446"/>
      <c r="GPI32" s="446"/>
      <c r="GPJ32" s="446"/>
      <c r="GPK32" s="446"/>
      <c r="GPL32" s="446"/>
      <c r="GPM32" s="446"/>
      <c r="GPN32" s="446"/>
      <c r="GPO32" s="446"/>
      <c r="GPP32" s="446"/>
      <c r="GPQ32" s="446"/>
      <c r="GPR32" s="446"/>
      <c r="GPS32" s="446"/>
      <c r="GPT32" s="446"/>
      <c r="GPU32" s="446"/>
      <c r="GPV32" s="446"/>
      <c r="GPW32" s="446"/>
      <c r="GPX32" s="446"/>
      <c r="GPY32" s="446"/>
      <c r="GPZ32" s="446"/>
      <c r="GQA32" s="446"/>
      <c r="GQB32" s="446"/>
      <c r="GQC32" s="446"/>
      <c r="GQD32" s="446"/>
      <c r="GQE32" s="446"/>
      <c r="GQF32" s="446"/>
      <c r="GQG32" s="446"/>
      <c r="GQH32" s="446"/>
      <c r="GQI32" s="446"/>
      <c r="GQJ32" s="446"/>
      <c r="GQK32" s="446"/>
      <c r="GQL32" s="446"/>
      <c r="GQM32" s="446"/>
      <c r="GQN32" s="446"/>
      <c r="GQO32" s="446"/>
      <c r="GQP32" s="446"/>
      <c r="GQQ32" s="446"/>
      <c r="GQR32" s="446"/>
      <c r="GQS32" s="446"/>
      <c r="GQT32" s="446"/>
      <c r="GQU32" s="446"/>
      <c r="GQV32" s="446"/>
      <c r="GQW32" s="446"/>
      <c r="GQX32" s="446"/>
      <c r="GQY32" s="446"/>
      <c r="GQZ32" s="446"/>
      <c r="GRA32" s="446"/>
      <c r="GRB32" s="446"/>
      <c r="GRC32" s="446"/>
      <c r="GRD32" s="446"/>
      <c r="GRE32" s="446"/>
      <c r="GRF32" s="446"/>
      <c r="GRG32" s="446"/>
      <c r="GRH32" s="446"/>
      <c r="GRI32" s="446"/>
      <c r="GRJ32" s="446"/>
      <c r="GRK32" s="446"/>
      <c r="GRL32" s="446"/>
      <c r="GRM32" s="446"/>
      <c r="GRN32" s="446"/>
      <c r="GRO32" s="446"/>
      <c r="GRP32" s="446"/>
      <c r="GRQ32" s="446"/>
      <c r="GRR32" s="446"/>
      <c r="GRS32" s="446"/>
      <c r="GRT32" s="446"/>
      <c r="GRU32" s="446"/>
      <c r="GRV32" s="446"/>
      <c r="GRW32" s="446"/>
      <c r="GRX32" s="446"/>
      <c r="GRY32" s="446"/>
      <c r="GRZ32" s="446"/>
      <c r="GSA32" s="446"/>
      <c r="GSB32" s="446"/>
      <c r="GSC32" s="446"/>
      <c r="GSD32" s="446"/>
      <c r="GSE32" s="446"/>
      <c r="GSF32" s="446"/>
      <c r="GSG32" s="446"/>
      <c r="GSH32" s="446"/>
      <c r="GSI32" s="446"/>
      <c r="GSJ32" s="446"/>
      <c r="GSK32" s="446"/>
      <c r="GSL32" s="446"/>
      <c r="GSM32" s="446"/>
      <c r="GSN32" s="446"/>
      <c r="GSO32" s="446"/>
      <c r="GSP32" s="446"/>
      <c r="GSQ32" s="446"/>
      <c r="GSR32" s="446"/>
      <c r="GSS32" s="446"/>
      <c r="GST32" s="446"/>
      <c r="GSU32" s="446"/>
      <c r="GSV32" s="446"/>
      <c r="GSW32" s="446"/>
      <c r="GSX32" s="446"/>
      <c r="GSY32" s="446"/>
      <c r="GSZ32" s="446"/>
      <c r="GTA32" s="446"/>
      <c r="GTB32" s="446"/>
      <c r="GTC32" s="446"/>
      <c r="GTD32" s="446"/>
      <c r="GTE32" s="446"/>
      <c r="GTF32" s="446"/>
      <c r="GTG32" s="446"/>
      <c r="GTH32" s="446"/>
      <c r="GTI32" s="446"/>
      <c r="GTJ32" s="446"/>
      <c r="GTK32" s="446"/>
      <c r="GTL32" s="446"/>
      <c r="GTM32" s="446"/>
      <c r="GTN32" s="446"/>
      <c r="GTO32" s="446"/>
      <c r="GTP32" s="446"/>
      <c r="GTQ32" s="446"/>
      <c r="GTR32" s="446"/>
      <c r="GTS32" s="446"/>
      <c r="GTT32" s="446"/>
      <c r="GTU32" s="446"/>
      <c r="GTV32" s="446"/>
      <c r="GTW32" s="446"/>
      <c r="GTX32" s="446"/>
      <c r="GTY32" s="446"/>
      <c r="GTZ32" s="446"/>
      <c r="GUA32" s="446"/>
      <c r="GUB32" s="446"/>
      <c r="GUC32" s="446"/>
      <c r="GUD32" s="446"/>
      <c r="GUE32" s="446"/>
      <c r="GUF32" s="446"/>
      <c r="GUG32" s="446"/>
      <c r="GUH32" s="446"/>
      <c r="GUI32" s="446"/>
      <c r="GUJ32" s="446"/>
      <c r="GUK32" s="446"/>
      <c r="GUL32" s="446"/>
      <c r="GUM32" s="446"/>
      <c r="GUN32" s="446"/>
      <c r="GUO32" s="446"/>
      <c r="GUP32" s="446"/>
      <c r="GUQ32" s="446"/>
      <c r="GUR32" s="446"/>
      <c r="GUS32" s="446"/>
      <c r="GUT32" s="446"/>
      <c r="GUU32" s="446"/>
      <c r="GUV32" s="446"/>
      <c r="GUW32" s="446"/>
      <c r="GUX32" s="446"/>
      <c r="GUY32" s="446"/>
      <c r="GUZ32" s="446"/>
      <c r="GVA32" s="446"/>
      <c r="GVB32" s="446"/>
      <c r="GVC32" s="446"/>
      <c r="GVD32" s="446"/>
      <c r="GVE32" s="446"/>
      <c r="GVF32" s="446"/>
      <c r="GVG32" s="446"/>
      <c r="GVH32" s="446"/>
      <c r="GVI32" s="446"/>
      <c r="GVJ32" s="446"/>
      <c r="GVK32" s="446"/>
      <c r="GVL32" s="446"/>
      <c r="GVM32" s="446"/>
      <c r="GVN32" s="446"/>
      <c r="GVO32" s="446"/>
      <c r="GVP32" s="446"/>
      <c r="GVQ32" s="446"/>
      <c r="GVR32" s="446"/>
      <c r="GVS32" s="446"/>
      <c r="GVT32" s="446"/>
      <c r="GVU32" s="446"/>
      <c r="GVV32" s="446"/>
      <c r="GVW32" s="446"/>
      <c r="GVX32" s="446"/>
      <c r="GVY32" s="446"/>
      <c r="GVZ32" s="446"/>
      <c r="GWA32" s="446"/>
      <c r="GWB32" s="446"/>
      <c r="GWC32" s="446"/>
      <c r="GWD32" s="446"/>
      <c r="GWE32" s="446"/>
      <c r="GWF32" s="446"/>
      <c r="GWG32" s="446"/>
      <c r="GWH32" s="446"/>
      <c r="GWI32" s="446"/>
      <c r="GWJ32" s="446"/>
      <c r="GWK32" s="446"/>
      <c r="GWL32" s="446"/>
      <c r="GWM32" s="446"/>
      <c r="GWN32" s="446"/>
      <c r="GWO32" s="446"/>
      <c r="GWP32" s="446"/>
      <c r="GWQ32" s="446"/>
      <c r="GWR32" s="446"/>
      <c r="GWS32" s="446"/>
      <c r="GWT32" s="446"/>
      <c r="GWU32" s="446"/>
      <c r="GWV32" s="446"/>
      <c r="GWW32" s="446"/>
      <c r="GWX32" s="446"/>
      <c r="GWY32" s="446"/>
      <c r="GWZ32" s="446"/>
      <c r="GXA32" s="446"/>
      <c r="GXB32" s="446"/>
      <c r="GXC32" s="446"/>
      <c r="GXD32" s="446"/>
      <c r="GXE32" s="446"/>
      <c r="GXF32" s="446"/>
      <c r="GXG32" s="446"/>
      <c r="GXH32" s="446"/>
      <c r="GXI32" s="446"/>
      <c r="GXJ32" s="446"/>
      <c r="GXK32" s="446"/>
      <c r="GXL32" s="446"/>
      <c r="GXM32" s="446"/>
      <c r="GXN32" s="446"/>
      <c r="GXO32" s="446"/>
      <c r="GXP32" s="446"/>
      <c r="GXQ32" s="446"/>
      <c r="GXR32" s="446"/>
      <c r="GXS32" s="446"/>
      <c r="GXT32" s="446"/>
      <c r="GXU32" s="446"/>
      <c r="GXV32" s="446"/>
      <c r="GXW32" s="446"/>
      <c r="GXX32" s="446"/>
      <c r="GXY32" s="446"/>
      <c r="GXZ32" s="446"/>
      <c r="GYA32" s="446"/>
      <c r="GYB32" s="446"/>
      <c r="GYC32" s="446"/>
      <c r="GYD32" s="446"/>
      <c r="GYE32" s="446"/>
      <c r="GYF32" s="446"/>
      <c r="GYG32" s="446"/>
      <c r="GYH32" s="446"/>
      <c r="GYI32" s="446"/>
      <c r="GYJ32" s="446"/>
      <c r="GYK32" s="446"/>
      <c r="GYL32" s="446"/>
      <c r="GYM32" s="446"/>
      <c r="GYN32" s="446"/>
      <c r="GYO32" s="446"/>
      <c r="GYP32" s="446"/>
      <c r="GYQ32" s="446"/>
      <c r="GYR32" s="446"/>
      <c r="GYS32" s="446"/>
      <c r="GYT32" s="446"/>
      <c r="GYU32" s="446"/>
      <c r="GYV32" s="446"/>
      <c r="GYW32" s="446"/>
      <c r="GYX32" s="446"/>
      <c r="GYY32" s="446"/>
      <c r="GYZ32" s="446"/>
      <c r="GZA32" s="446"/>
      <c r="GZB32" s="446"/>
      <c r="GZC32" s="446"/>
      <c r="GZD32" s="446"/>
      <c r="GZE32" s="446"/>
      <c r="GZF32" s="446"/>
      <c r="GZG32" s="446"/>
      <c r="GZH32" s="446"/>
      <c r="GZI32" s="446"/>
      <c r="GZJ32" s="446"/>
      <c r="GZK32" s="446"/>
      <c r="GZL32" s="446"/>
      <c r="GZM32" s="446"/>
      <c r="GZN32" s="446"/>
      <c r="GZO32" s="446"/>
      <c r="GZP32" s="446"/>
      <c r="GZQ32" s="446"/>
      <c r="GZR32" s="446"/>
      <c r="GZS32" s="446"/>
      <c r="GZT32" s="446"/>
      <c r="GZU32" s="446"/>
      <c r="GZV32" s="446"/>
      <c r="GZW32" s="446"/>
      <c r="GZX32" s="446"/>
      <c r="GZY32" s="446"/>
      <c r="GZZ32" s="446"/>
      <c r="HAA32" s="446"/>
      <c r="HAB32" s="446"/>
      <c r="HAC32" s="446"/>
      <c r="HAD32" s="446"/>
      <c r="HAE32" s="446"/>
      <c r="HAF32" s="446"/>
      <c r="HAG32" s="446"/>
      <c r="HAH32" s="446"/>
      <c r="HAI32" s="446"/>
      <c r="HAJ32" s="446"/>
      <c r="HAK32" s="446"/>
      <c r="HAL32" s="446"/>
      <c r="HAM32" s="446"/>
      <c r="HAN32" s="446"/>
      <c r="HAO32" s="446"/>
      <c r="HAP32" s="446"/>
      <c r="HAQ32" s="446"/>
      <c r="HAR32" s="446"/>
      <c r="HAS32" s="446"/>
      <c r="HAT32" s="446"/>
      <c r="HAU32" s="446"/>
      <c r="HAV32" s="446"/>
      <c r="HAW32" s="446"/>
      <c r="HAX32" s="446"/>
      <c r="HAY32" s="446"/>
      <c r="HAZ32" s="446"/>
      <c r="HBA32" s="446"/>
      <c r="HBB32" s="446"/>
      <c r="HBC32" s="446"/>
      <c r="HBD32" s="446"/>
      <c r="HBE32" s="446"/>
      <c r="HBF32" s="446"/>
      <c r="HBG32" s="446"/>
      <c r="HBH32" s="446"/>
      <c r="HBI32" s="446"/>
      <c r="HBJ32" s="446"/>
      <c r="HBK32" s="446"/>
      <c r="HBL32" s="446"/>
      <c r="HBM32" s="446"/>
      <c r="HBN32" s="446"/>
      <c r="HBO32" s="446"/>
      <c r="HBP32" s="446"/>
      <c r="HBQ32" s="446"/>
      <c r="HBR32" s="446"/>
      <c r="HBS32" s="446"/>
      <c r="HBT32" s="446"/>
      <c r="HBU32" s="446"/>
      <c r="HBV32" s="446"/>
      <c r="HBW32" s="446"/>
      <c r="HBX32" s="446"/>
      <c r="HBY32" s="446"/>
      <c r="HBZ32" s="446"/>
      <c r="HCA32" s="446"/>
      <c r="HCB32" s="446"/>
      <c r="HCC32" s="446"/>
      <c r="HCD32" s="446"/>
      <c r="HCE32" s="446"/>
      <c r="HCF32" s="446"/>
      <c r="HCG32" s="446"/>
      <c r="HCH32" s="446"/>
      <c r="HCI32" s="446"/>
      <c r="HCJ32" s="446"/>
      <c r="HCK32" s="446"/>
      <c r="HCL32" s="446"/>
      <c r="HCM32" s="446"/>
      <c r="HCN32" s="446"/>
      <c r="HCO32" s="446"/>
      <c r="HCP32" s="446"/>
      <c r="HCQ32" s="446"/>
      <c r="HCR32" s="446"/>
      <c r="HCS32" s="446"/>
      <c r="HCT32" s="446"/>
      <c r="HCU32" s="446"/>
      <c r="HCV32" s="446"/>
      <c r="HCW32" s="446"/>
      <c r="HCX32" s="446"/>
      <c r="HCY32" s="446"/>
      <c r="HCZ32" s="446"/>
      <c r="HDA32" s="446"/>
      <c r="HDB32" s="446"/>
      <c r="HDC32" s="446"/>
      <c r="HDD32" s="446"/>
      <c r="HDE32" s="446"/>
      <c r="HDF32" s="446"/>
      <c r="HDG32" s="446"/>
      <c r="HDH32" s="446"/>
      <c r="HDI32" s="446"/>
      <c r="HDJ32" s="446"/>
      <c r="HDK32" s="446"/>
      <c r="HDL32" s="446"/>
      <c r="HDM32" s="446"/>
      <c r="HDN32" s="446"/>
      <c r="HDO32" s="446"/>
      <c r="HDP32" s="446"/>
      <c r="HDQ32" s="446"/>
      <c r="HDR32" s="446"/>
      <c r="HDS32" s="446"/>
      <c r="HDT32" s="446"/>
      <c r="HDU32" s="446"/>
      <c r="HDV32" s="446"/>
      <c r="HDW32" s="446"/>
      <c r="HDX32" s="446"/>
      <c r="HDY32" s="446"/>
      <c r="HDZ32" s="446"/>
      <c r="HEA32" s="446"/>
      <c r="HEB32" s="446"/>
      <c r="HEC32" s="446"/>
      <c r="HED32" s="446"/>
      <c r="HEE32" s="446"/>
      <c r="HEF32" s="446"/>
      <c r="HEG32" s="446"/>
      <c r="HEH32" s="446"/>
      <c r="HEI32" s="446"/>
      <c r="HEJ32" s="446"/>
      <c r="HEK32" s="446"/>
      <c r="HEL32" s="446"/>
      <c r="HEM32" s="446"/>
      <c r="HEN32" s="446"/>
      <c r="HEO32" s="446"/>
      <c r="HEP32" s="446"/>
      <c r="HEQ32" s="446"/>
      <c r="HER32" s="446"/>
      <c r="HES32" s="446"/>
      <c r="HET32" s="446"/>
      <c r="HEU32" s="446"/>
      <c r="HEV32" s="446"/>
      <c r="HEW32" s="446"/>
      <c r="HEX32" s="446"/>
      <c r="HEY32" s="446"/>
      <c r="HEZ32" s="446"/>
      <c r="HFA32" s="446"/>
      <c r="HFB32" s="446"/>
      <c r="HFC32" s="446"/>
      <c r="HFD32" s="446"/>
      <c r="HFE32" s="446"/>
      <c r="HFF32" s="446"/>
      <c r="HFG32" s="446"/>
      <c r="HFH32" s="446"/>
      <c r="HFI32" s="446"/>
      <c r="HFJ32" s="446"/>
      <c r="HFK32" s="446"/>
      <c r="HFL32" s="446"/>
      <c r="HFM32" s="446"/>
      <c r="HFN32" s="446"/>
      <c r="HFO32" s="446"/>
      <c r="HFP32" s="446"/>
      <c r="HFQ32" s="446"/>
      <c r="HFR32" s="446"/>
      <c r="HFS32" s="446"/>
      <c r="HFT32" s="446"/>
      <c r="HFU32" s="446"/>
      <c r="HFV32" s="446"/>
      <c r="HFW32" s="446"/>
      <c r="HFX32" s="446"/>
      <c r="HFY32" s="446"/>
      <c r="HFZ32" s="446"/>
      <c r="HGA32" s="446"/>
      <c r="HGB32" s="446"/>
      <c r="HGC32" s="446"/>
      <c r="HGD32" s="446"/>
      <c r="HGE32" s="446"/>
      <c r="HGF32" s="446"/>
      <c r="HGG32" s="446"/>
      <c r="HGH32" s="446"/>
      <c r="HGI32" s="446"/>
      <c r="HGJ32" s="446"/>
      <c r="HGK32" s="446"/>
      <c r="HGL32" s="446"/>
      <c r="HGM32" s="446"/>
      <c r="HGN32" s="446"/>
      <c r="HGO32" s="446"/>
      <c r="HGP32" s="446"/>
      <c r="HGQ32" s="446"/>
      <c r="HGR32" s="446"/>
      <c r="HGS32" s="446"/>
      <c r="HGT32" s="446"/>
      <c r="HGU32" s="446"/>
      <c r="HGV32" s="446"/>
      <c r="HGW32" s="446"/>
      <c r="HGX32" s="446"/>
      <c r="HGY32" s="446"/>
      <c r="HGZ32" s="446"/>
      <c r="HHA32" s="446"/>
      <c r="HHB32" s="446"/>
      <c r="HHC32" s="446"/>
      <c r="HHD32" s="446"/>
      <c r="HHE32" s="446"/>
      <c r="HHF32" s="446"/>
      <c r="HHG32" s="446"/>
      <c r="HHH32" s="446"/>
      <c r="HHI32" s="446"/>
      <c r="HHJ32" s="446"/>
      <c r="HHK32" s="446"/>
      <c r="HHL32" s="446"/>
      <c r="HHM32" s="446"/>
      <c r="HHN32" s="446"/>
      <c r="HHO32" s="446"/>
      <c r="HHP32" s="446"/>
      <c r="HHQ32" s="446"/>
      <c r="HHR32" s="446"/>
      <c r="HHS32" s="446"/>
      <c r="HHT32" s="446"/>
      <c r="HHU32" s="446"/>
      <c r="HHV32" s="446"/>
      <c r="HHW32" s="446"/>
      <c r="HHX32" s="446"/>
      <c r="HHY32" s="446"/>
      <c r="HHZ32" s="446"/>
      <c r="HIA32" s="446"/>
      <c r="HIB32" s="446"/>
      <c r="HIC32" s="446"/>
      <c r="HID32" s="446"/>
      <c r="HIE32" s="446"/>
      <c r="HIF32" s="446"/>
      <c r="HIG32" s="446"/>
      <c r="HIH32" s="446"/>
      <c r="HII32" s="446"/>
      <c r="HIJ32" s="446"/>
      <c r="HIK32" s="446"/>
      <c r="HIL32" s="446"/>
      <c r="HIM32" s="446"/>
      <c r="HIN32" s="446"/>
      <c r="HIO32" s="446"/>
      <c r="HIP32" s="446"/>
      <c r="HIQ32" s="446"/>
      <c r="HIR32" s="446"/>
      <c r="HIS32" s="446"/>
      <c r="HIT32" s="446"/>
      <c r="HIU32" s="446"/>
      <c r="HIV32" s="446"/>
      <c r="HIW32" s="446"/>
      <c r="HIX32" s="446"/>
      <c r="HIY32" s="446"/>
      <c r="HIZ32" s="446"/>
      <c r="HJA32" s="446"/>
      <c r="HJB32" s="446"/>
      <c r="HJC32" s="446"/>
      <c r="HJD32" s="446"/>
      <c r="HJE32" s="446"/>
      <c r="HJF32" s="446"/>
      <c r="HJG32" s="446"/>
      <c r="HJH32" s="446"/>
      <c r="HJI32" s="446"/>
      <c r="HJJ32" s="446"/>
      <c r="HJK32" s="446"/>
      <c r="HJL32" s="446"/>
      <c r="HJM32" s="446"/>
      <c r="HJN32" s="446"/>
      <c r="HJO32" s="446"/>
      <c r="HJP32" s="446"/>
      <c r="HJQ32" s="446"/>
      <c r="HJR32" s="446"/>
      <c r="HJS32" s="446"/>
      <c r="HJT32" s="446"/>
      <c r="HJU32" s="446"/>
      <c r="HJV32" s="446"/>
      <c r="HJW32" s="446"/>
      <c r="HJX32" s="446"/>
      <c r="HJY32" s="446"/>
      <c r="HJZ32" s="446"/>
      <c r="HKA32" s="446"/>
      <c r="HKB32" s="446"/>
      <c r="HKC32" s="446"/>
      <c r="HKD32" s="446"/>
      <c r="HKE32" s="446"/>
      <c r="HKF32" s="446"/>
      <c r="HKG32" s="446"/>
      <c r="HKH32" s="446"/>
      <c r="HKI32" s="446"/>
      <c r="HKJ32" s="446"/>
      <c r="HKK32" s="446"/>
      <c r="HKL32" s="446"/>
      <c r="HKM32" s="446"/>
      <c r="HKN32" s="446"/>
      <c r="HKO32" s="446"/>
      <c r="HKP32" s="446"/>
      <c r="HKQ32" s="446"/>
      <c r="HKR32" s="446"/>
      <c r="HKS32" s="446"/>
      <c r="HKT32" s="446"/>
      <c r="HKU32" s="446"/>
      <c r="HKV32" s="446"/>
      <c r="HKW32" s="446"/>
      <c r="HKX32" s="446"/>
      <c r="HKY32" s="446"/>
      <c r="HKZ32" s="446"/>
      <c r="HLA32" s="446"/>
      <c r="HLB32" s="446"/>
      <c r="HLC32" s="446"/>
      <c r="HLD32" s="446"/>
      <c r="HLE32" s="446"/>
      <c r="HLF32" s="446"/>
      <c r="HLG32" s="446"/>
      <c r="HLH32" s="446"/>
      <c r="HLI32" s="446"/>
      <c r="HLJ32" s="446"/>
      <c r="HLK32" s="446"/>
      <c r="HLL32" s="446"/>
      <c r="HLM32" s="446"/>
      <c r="HLN32" s="446"/>
      <c r="HLO32" s="446"/>
      <c r="HLP32" s="446"/>
      <c r="HLQ32" s="446"/>
      <c r="HLR32" s="446"/>
      <c r="HLS32" s="446"/>
      <c r="HLT32" s="446"/>
      <c r="HLU32" s="446"/>
      <c r="HLV32" s="446"/>
      <c r="HLW32" s="446"/>
      <c r="HLX32" s="446"/>
      <c r="HLY32" s="446"/>
      <c r="HLZ32" s="446"/>
      <c r="HMA32" s="446"/>
      <c r="HMB32" s="446"/>
      <c r="HMC32" s="446"/>
      <c r="HMD32" s="446"/>
      <c r="HME32" s="446"/>
      <c r="HMF32" s="446"/>
      <c r="HMG32" s="446"/>
      <c r="HMH32" s="446"/>
      <c r="HMI32" s="446"/>
      <c r="HMJ32" s="446"/>
      <c r="HMK32" s="446"/>
      <c r="HML32" s="446"/>
      <c r="HMM32" s="446"/>
      <c r="HMN32" s="446"/>
      <c r="HMO32" s="446"/>
      <c r="HMP32" s="446"/>
      <c r="HMQ32" s="446"/>
      <c r="HMR32" s="446"/>
      <c r="HMS32" s="446"/>
      <c r="HMT32" s="446"/>
      <c r="HMU32" s="446"/>
      <c r="HMV32" s="446"/>
      <c r="HMW32" s="446"/>
      <c r="HMX32" s="446"/>
      <c r="HMY32" s="446"/>
      <c r="HMZ32" s="446"/>
      <c r="HNA32" s="446"/>
      <c r="HNB32" s="446"/>
      <c r="HNC32" s="446"/>
      <c r="HND32" s="446"/>
      <c r="HNE32" s="446"/>
      <c r="HNF32" s="446"/>
      <c r="HNG32" s="446"/>
      <c r="HNH32" s="446"/>
      <c r="HNI32" s="446"/>
      <c r="HNJ32" s="446"/>
      <c r="HNK32" s="446"/>
      <c r="HNL32" s="446"/>
      <c r="HNM32" s="446"/>
      <c r="HNN32" s="446"/>
      <c r="HNO32" s="446"/>
      <c r="HNP32" s="446"/>
      <c r="HNQ32" s="446"/>
      <c r="HNR32" s="446"/>
      <c r="HNS32" s="446"/>
      <c r="HNT32" s="446"/>
      <c r="HNU32" s="446"/>
      <c r="HNV32" s="446"/>
      <c r="HNW32" s="446"/>
      <c r="HNX32" s="446"/>
      <c r="HNY32" s="446"/>
      <c r="HNZ32" s="446"/>
      <c r="HOA32" s="446"/>
      <c r="HOB32" s="446"/>
      <c r="HOC32" s="446"/>
      <c r="HOD32" s="446"/>
      <c r="HOE32" s="446"/>
      <c r="HOF32" s="446"/>
      <c r="HOG32" s="446"/>
      <c r="HOH32" s="446"/>
      <c r="HOI32" s="446"/>
      <c r="HOJ32" s="446"/>
      <c r="HOK32" s="446"/>
      <c r="HOL32" s="446"/>
      <c r="HOM32" s="446"/>
      <c r="HON32" s="446"/>
      <c r="HOO32" s="446"/>
      <c r="HOP32" s="446"/>
      <c r="HOQ32" s="446"/>
      <c r="HOR32" s="446"/>
      <c r="HOS32" s="446"/>
      <c r="HOT32" s="446"/>
      <c r="HOU32" s="446"/>
      <c r="HOV32" s="446"/>
      <c r="HOW32" s="446"/>
      <c r="HOX32" s="446"/>
      <c r="HOY32" s="446"/>
      <c r="HOZ32" s="446"/>
      <c r="HPA32" s="446"/>
      <c r="HPB32" s="446"/>
      <c r="HPC32" s="446"/>
      <c r="HPD32" s="446"/>
      <c r="HPE32" s="446"/>
      <c r="HPF32" s="446"/>
      <c r="HPG32" s="446"/>
      <c r="HPH32" s="446"/>
      <c r="HPI32" s="446"/>
      <c r="HPJ32" s="446"/>
      <c r="HPK32" s="446"/>
      <c r="HPL32" s="446"/>
      <c r="HPM32" s="446"/>
      <c r="HPN32" s="446"/>
      <c r="HPO32" s="446"/>
      <c r="HPP32" s="446"/>
      <c r="HPQ32" s="446"/>
      <c r="HPR32" s="446"/>
      <c r="HPS32" s="446"/>
      <c r="HPT32" s="446"/>
      <c r="HPU32" s="446"/>
      <c r="HPV32" s="446"/>
      <c r="HPW32" s="446"/>
      <c r="HPX32" s="446"/>
      <c r="HPY32" s="446"/>
      <c r="HPZ32" s="446"/>
      <c r="HQA32" s="446"/>
      <c r="HQB32" s="446"/>
      <c r="HQC32" s="446"/>
      <c r="HQD32" s="446"/>
      <c r="HQE32" s="446"/>
      <c r="HQF32" s="446"/>
      <c r="HQG32" s="446"/>
      <c r="HQH32" s="446"/>
      <c r="HQI32" s="446"/>
      <c r="HQJ32" s="446"/>
      <c r="HQK32" s="446"/>
      <c r="HQL32" s="446"/>
      <c r="HQM32" s="446"/>
      <c r="HQN32" s="446"/>
      <c r="HQO32" s="446"/>
      <c r="HQP32" s="446"/>
      <c r="HQQ32" s="446"/>
      <c r="HQR32" s="446"/>
      <c r="HQS32" s="446"/>
      <c r="HQT32" s="446"/>
      <c r="HQU32" s="446"/>
      <c r="HQV32" s="446"/>
      <c r="HQW32" s="446"/>
      <c r="HQX32" s="446"/>
      <c r="HQY32" s="446"/>
      <c r="HQZ32" s="446"/>
      <c r="HRA32" s="446"/>
      <c r="HRB32" s="446"/>
      <c r="HRC32" s="446"/>
      <c r="HRD32" s="446"/>
      <c r="HRE32" s="446"/>
      <c r="HRF32" s="446"/>
      <c r="HRG32" s="446"/>
      <c r="HRH32" s="446"/>
      <c r="HRI32" s="446"/>
      <c r="HRJ32" s="446"/>
      <c r="HRK32" s="446"/>
      <c r="HRL32" s="446"/>
      <c r="HRM32" s="446"/>
      <c r="HRN32" s="446"/>
      <c r="HRO32" s="446"/>
      <c r="HRP32" s="446"/>
      <c r="HRQ32" s="446"/>
      <c r="HRR32" s="446"/>
      <c r="HRS32" s="446"/>
      <c r="HRT32" s="446"/>
      <c r="HRU32" s="446"/>
      <c r="HRV32" s="446"/>
      <c r="HRW32" s="446"/>
      <c r="HRX32" s="446"/>
      <c r="HRY32" s="446"/>
      <c r="HRZ32" s="446"/>
      <c r="HSA32" s="446"/>
      <c r="HSB32" s="446"/>
      <c r="HSC32" s="446"/>
      <c r="HSD32" s="446"/>
      <c r="HSE32" s="446"/>
      <c r="HSF32" s="446"/>
      <c r="HSG32" s="446"/>
      <c r="HSH32" s="446"/>
      <c r="HSI32" s="446"/>
      <c r="HSJ32" s="446"/>
      <c r="HSK32" s="446"/>
      <c r="HSL32" s="446"/>
      <c r="HSM32" s="446"/>
      <c r="HSN32" s="446"/>
      <c r="HSO32" s="446"/>
      <c r="HSP32" s="446"/>
      <c r="HSQ32" s="446"/>
      <c r="HSR32" s="446"/>
      <c r="HSS32" s="446"/>
      <c r="HST32" s="446"/>
      <c r="HSU32" s="446"/>
      <c r="HSV32" s="446"/>
      <c r="HSW32" s="446"/>
      <c r="HSX32" s="446"/>
      <c r="HSY32" s="446"/>
      <c r="HSZ32" s="446"/>
      <c r="HTA32" s="446"/>
      <c r="HTB32" s="446"/>
      <c r="HTC32" s="446"/>
      <c r="HTD32" s="446"/>
      <c r="HTE32" s="446"/>
      <c r="HTF32" s="446"/>
      <c r="HTG32" s="446"/>
      <c r="HTH32" s="446"/>
      <c r="HTI32" s="446"/>
      <c r="HTJ32" s="446"/>
      <c r="HTK32" s="446"/>
      <c r="HTL32" s="446"/>
      <c r="HTM32" s="446"/>
      <c r="HTN32" s="446"/>
      <c r="HTO32" s="446"/>
      <c r="HTP32" s="446"/>
      <c r="HTQ32" s="446"/>
      <c r="HTR32" s="446"/>
      <c r="HTS32" s="446"/>
      <c r="HTT32" s="446"/>
      <c r="HTU32" s="446"/>
      <c r="HTV32" s="446"/>
      <c r="HTW32" s="446"/>
      <c r="HTX32" s="446"/>
      <c r="HTY32" s="446"/>
      <c r="HTZ32" s="446"/>
      <c r="HUA32" s="446"/>
      <c r="HUB32" s="446"/>
      <c r="HUC32" s="446"/>
      <c r="HUD32" s="446"/>
      <c r="HUE32" s="446"/>
      <c r="HUF32" s="446"/>
      <c r="HUG32" s="446"/>
      <c r="HUH32" s="446"/>
      <c r="HUI32" s="446"/>
      <c r="HUJ32" s="446"/>
      <c r="HUK32" s="446"/>
      <c r="HUL32" s="446"/>
      <c r="HUM32" s="446"/>
      <c r="HUN32" s="446"/>
      <c r="HUO32" s="446"/>
      <c r="HUP32" s="446"/>
      <c r="HUQ32" s="446"/>
      <c r="HUR32" s="446"/>
      <c r="HUS32" s="446"/>
      <c r="HUT32" s="446"/>
      <c r="HUU32" s="446"/>
      <c r="HUV32" s="446"/>
      <c r="HUW32" s="446"/>
      <c r="HUX32" s="446"/>
      <c r="HUY32" s="446"/>
      <c r="HUZ32" s="446"/>
      <c r="HVA32" s="446"/>
      <c r="HVB32" s="446"/>
      <c r="HVC32" s="446"/>
      <c r="HVD32" s="446"/>
      <c r="HVE32" s="446"/>
      <c r="HVF32" s="446"/>
      <c r="HVG32" s="446"/>
      <c r="HVH32" s="446"/>
      <c r="HVI32" s="446"/>
      <c r="HVJ32" s="446"/>
      <c r="HVK32" s="446"/>
      <c r="HVL32" s="446"/>
      <c r="HVM32" s="446"/>
      <c r="HVN32" s="446"/>
      <c r="HVO32" s="446"/>
      <c r="HVP32" s="446"/>
      <c r="HVQ32" s="446"/>
      <c r="HVR32" s="446"/>
      <c r="HVS32" s="446"/>
      <c r="HVT32" s="446"/>
      <c r="HVU32" s="446"/>
      <c r="HVV32" s="446"/>
      <c r="HVW32" s="446"/>
      <c r="HVX32" s="446"/>
      <c r="HVY32" s="446"/>
      <c r="HVZ32" s="446"/>
      <c r="HWA32" s="446"/>
      <c r="HWB32" s="446"/>
      <c r="HWC32" s="446"/>
      <c r="HWD32" s="446"/>
      <c r="HWE32" s="446"/>
      <c r="HWF32" s="446"/>
      <c r="HWG32" s="446"/>
      <c r="HWH32" s="446"/>
      <c r="HWI32" s="446"/>
      <c r="HWJ32" s="446"/>
      <c r="HWK32" s="446"/>
      <c r="HWL32" s="446"/>
      <c r="HWM32" s="446"/>
      <c r="HWN32" s="446"/>
      <c r="HWO32" s="446"/>
      <c r="HWP32" s="446"/>
      <c r="HWQ32" s="446"/>
      <c r="HWR32" s="446"/>
      <c r="HWS32" s="446"/>
      <c r="HWT32" s="446"/>
      <c r="HWU32" s="446"/>
      <c r="HWV32" s="446"/>
      <c r="HWW32" s="446"/>
      <c r="HWX32" s="446"/>
      <c r="HWY32" s="446"/>
      <c r="HWZ32" s="446"/>
      <c r="HXA32" s="446"/>
      <c r="HXB32" s="446"/>
      <c r="HXC32" s="446"/>
      <c r="HXD32" s="446"/>
      <c r="HXE32" s="446"/>
      <c r="HXF32" s="446"/>
      <c r="HXG32" s="446"/>
      <c r="HXH32" s="446"/>
      <c r="HXI32" s="446"/>
      <c r="HXJ32" s="446"/>
      <c r="HXK32" s="446"/>
      <c r="HXL32" s="446"/>
      <c r="HXM32" s="446"/>
      <c r="HXN32" s="446"/>
      <c r="HXO32" s="446"/>
      <c r="HXP32" s="446"/>
      <c r="HXQ32" s="446"/>
      <c r="HXR32" s="446"/>
      <c r="HXS32" s="446"/>
      <c r="HXT32" s="446"/>
      <c r="HXU32" s="446"/>
      <c r="HXV32" s="446"/>
      <c r="HXW32" s="446"/>
      <c r="HXX32" s="446"/>
      <c r="HXY32" s="446"/>
      <c r="HXZ32" s="446"/>
      <c r="HYA32" s="446"/>
      <c r="HYB32" s="446"/>
      <c r="HYC32" s="446"/>
      <c r="HYD32" s="446"/>
      <c r="HYE32" s="446"/>
      <c r="HYF32" s="446"/>
      <c r="HYG32" s="446"/>
      <c r="HYH32" s="446"/>
      <c r="HYI32" s="446"/>
      <c r="HYJ32" s="446"/>
      <c r="HYK32" s="446"/>
      <c r="HYL32" s="446"/>
      <c r="HYM32" s="446"/>
      <c r="HYN32" s="446"/>
      <c r="HYO32" s="446"/>
      <c r="HYP32" s="446"/>
      <c r="HYQ32" s="446"/>
      <c r="HYR32" s="446"/>
      <c r="HYS32" s="446"/>
      <c r="HYT32" s="446"/>
      <c r="HYU32" s="446"/>
      <c r="HYV32" s="446"/>
      <c r="HYW32" s="446"/>
      <c r="HYX32" s="446"/>
      <c r="HYY32" s="446"/>
      <c r="HYZ32" s="446"/>
      <c r="HZA32" s="446"/>
      <c r="HZB32" s="446"/>
      <c r="HZC32" s="446"/>
      <c r="HZD32" s="446"/>
      <c r="HZE32" s="446"/>
      <c r="HZF32" s="446"/>
      <c r="HZG32" s="446"/>
      <c r="HZH32" s="446"/>
      <c r="HZI32" s="446"/>
      <c r="HZJ32" s="446"/>
      <c r="HZK32" s="446"/>
      <c r="HZL32" s="446"/>
      <c r="HZM32" s="446"/>
      <c r="HZN32" s="446"/>
      <c r="HZO32" s="446"/>
      <c r="HZP32" s="446"/>
      <c r="HZQ32" s="446"/>
      <c r="HZR32" s="446"/>
      <c r="HZS32" s="446"/>
      <c r="HZT32" s="446"/>
      <c r="HZU32" s="446"/>
      <c r="HZV32" s="446"/>
      <c r="HZW32" s="446"/>
      <c r="HZX32" s="446"/>
      <c r="HZY32" s="446"/>
      <c r="HZZ32" s="446"/>
      <c r="IAA32" s="446"/>
      <c r="IAB32" s="446"/>
      <c r="IAC32" s="446"/>
      <c r="IAD32" s="446"/>
      <c r="IAE32" s="446"/>
      <c r="IAF32" s="446"/>
      <c r="IAG32" s="446"/>
      <c r="IAH32" s="446"/>
      <c r="IAI32" s="446"/>
      <c r="IAJ32" s="446"/>
      <c r="IAK32" s="446"/>
      <c r="IAL32" s="446"/>
      <c r="IAM32" s="446"/>
      <c r="IAN32" s="446"/>
      <c r="IAO32" s="446"/>
      <c r="IAP32" s="446"/>
      <c r="IAQ32" s="446"/>
      <c r="IAR32" s="446"/>
      <c r="IAS32" s="446"/>
      <c r="IAT32" s="446"/>
      <c r="IAU32" s="446"/>
      <c r="IAV32" s="446"/>
      <c r="IAW32" s="446"/>
      <c r="IAX32" s="446"/>
      <c r="IAY32" s="446"/>
      <c r="IAZ32" s="446"/>
      <c r="IBA32" s="446"/>
      <c r="IBB32" s="446"/>
      <c r="IBC32" s="446"/>
      <c r="IBD32" s="446"/>
      <c r="IBE32" s="446"/>
      <c r="IBF32" s="446"/>
      <c r="IBG32" s="446"/>
      <c r="IBH32" s="446"/>
      <c r="IBI32" s="446"/>
      <c r="IBJ32" s="446"/>
      <c r="IBK32" s="446"/>
      <c r="IBL32" s="446"/>
      <c r="IBM32" s="446"/>
      <c r="IBN32" s="446"/>
      <c r="IBO32" s="446"/>
      <c r="IBP32" s="446"/>
      <c r="IBQ32" s="446"/>
      <c r="IBR32" s="446"/>
      <c r="IBS32" s="446"/>
      <c r="IBT32" s="446"/>
      <c r="IBU32" s="446"/>
      <c r="IBV32" s="446"/>
      <c r="IBW32" s="446"/>
      <c r="IBX32" s="446"/>
      <c r="IBY32" s="446"/>
      <c r="IBZ32" s="446"/>
      <c r="ICA32" s="446"/>
      <c r="ICB32" s="446"/>
      <c r="ICC32" s="446"/>
      <c r="ICD32" s="446"/>
      <c r="ICE32" s="446"/>
      <c r="ICF32" s="446"/>
      <c r="ICG32" s="446"/>
      <c r="ICH32" s="446"/>
      <c r="ICI32" s="446"/>
      <c r="ICJ32" s="446"/>
      <c r="ICK32" s="446"/>
      <c r="ICL32" s="446"/>
      <c r="ICM32" s="446"/>
      <c r="ICN32" s="446"/>
      <c r="ICO32" s="446"/>
      <c r="ICP32" s="446"/>
      <c r="ICQ32" s="446"/>
      <c r="ICR32" s="446"/>
      <c r="ICS32" s="446"/>
      <c r="ICT32" s="446"/>
      <c r="ICU32" s="446"/>
      <c r="ICV32" s="446"/>
      <c r="ICW32" s="446"/>
      <c r="ICX32" s="446"/>
      <c r="ICY32" s="446"/>
      <c r="ICZ32" s="446"/>
      <c r="IDA32" s="446"/>
      <c r="IDB32" s="446"/>
      <c r="IDC32" s="446"/>
      <c r="IDD32" s="446"/>
      <c r="IDE32" s="446"/>
      <c r="IDF32" s="446"/>
      <c r="IDG32" s="446"/>
      <c r="IDH32" s="446"/>
      <c r="IDI32" s="446"/>
      <c r="IDJ32" s="446"/>
      <c r="IDK32" s="446"/>
      <c r="IDL32" s="446"/>
      <c r="IDM32" s="446"/>
      <c r="IDN32" s="446"/>
      <c r="IDO32" s="446"/>
      <c r="IDP32" s="446"/>
      <c r="IDQ32" s="446"/>
      <c r="IDR32" s="446"/>
      <c r="IDS32" s="446"/>
      <c r="IDT32" s="446"/>
      <c r="IDU32" s="446"/>
      <c r="IDV32" s="446"/>
      <c r="IDW32" s="446"/>
      <c r="IDX32" s="446"/>
      <c r="IDY32" s="446"/>
      <c r="IDZ32" s="446"/>
      <c r="IEA32" s="446"/>
      <c r="IEB32" s="446"/>
      <c r="IEC32" s="446"/>
      <c r="IED32" s="446"/>
      <c r="IEE32" s="446"/>
      <c r="IEF32" s="446"/>
      <c r="IEG32" s="446"/>
      <c r="IEH32" s="446"/>
      <c r="IEI32" s="446"/>
      <c r="IEJ32" s="446"/>
      <c r="IEK32" s="446"/>
      <c r="IEL32" s="446"/>
      <c r="IEM32" s="446"/>
      <c r="IEN32" s="446"/>
      <c r="IEO32" s="446"/>
      <c r="IEP32" s="446"/>
      <c r="IEQ32" s="446"/>
      <c r="IER32" s="446"/>
      <c r="IES32" s="446"/>
      <c r="IET32" s="446"/>
      <c r="IEU32" s="446"/>
      <c r="IEV32" s="446"/>
      <c r="IEW32" s="446"/>
      <c r="IEX32" s="446"/>
      <c r="IEY32" s="446"/>
      <c r="IEZ32" s="446"/>
      <c r="IFA32" s="446"/>
      <c r="IFB32" s="446"/>
      <c r="IFC32" s="446"/>
      <c r="IFD32" s="446"/>
      <c r="IFE32" s="446"/>
      <c r="IFF32" s="446"/>
      <c r="IFG32" s="446"/>
      <c r="IFH32" s="446"/>
      <c r="IFI32" s="446"/>
      <c r="IFJ32" s="446"/>
      <c r="IFK32" s="446"/>
      <c r="IFL32" s="446"/>
      <c r="IFM32" s="446"/>
      <c r="IFN32" s="446"/>
      <c r="IFO32" s="446"/>
      <c r="IFP32" s="446"/>
      <c r="IFQ32" s="446"/>
      <c r="IFR32" s="446"/>
      <c r="IFS32" s="446"/>
      <c r="IFT32" s="446"/>
      <c r="IFU32" s="446"/>
      <c r="IFV32" s="446"/>
      <c r="IFW32" s="446"/>
      <c r="IFX32" s="446"/>
      <c r="IFY32" s="446"/>
      <c r="IFZ32" s="446"/>
      <c r="IGA32" s="446"/>
      <c r="IGB32" s="446"/>
      <c r="IGC32" s="446"/>
      <c r="IGD32" s="446"/>
      <c r="IGE32" s="446"/>
      <c r="IGF32" s="446"/>
      <c r="IGG32" s="446"/>
      <c r="IGH32" s="446"/>
      <c r="IGI32" s="446"/>
      <c r="IGJ32" s="446"/>
      <c r="IGK32" s="446"/>
      <c r="IGL32" s="446"/>
      <c r="IGM32" s="446"/>
      <c r="IGN32" s="446"/>
      <c r="IGO32" s="446"/>
      <c r="IGP32" s="446"/>
      <c r="IGQ32" s="446"/>
      <c r="IGR32" s="446"/>
      <c r="IGS32" s="446"/>
      <c r="IGT32" s="446"/>
      <c r="IGU32" s="446"/>
      <c r="IGV32" s="446"/>
      <c r="IGW32" s="446"/>
      <c r="IGX32" s="446"/>
      <c r="IGY32" s="446"/>
      <c r="IGZ32" s="446"/>
      <c r="IHA32" s="446"/>
      <c r="IHB32" s="446"/>
      <c r="IHC32" s="446"/>
      <c r="IHD32" s="446"/>
      <c r="IHE32" s="446"/>
      <c r="IHF32" s="446"/>
      <c r="IHG32" s="446"/>
      <c r="IHH32" s="446"/>
      <c r="IHI32" s="446"/>
      <c r="IHJ32" s="446"/>
      <c r="IHK32" s="446"/>
      <c r="IHL32" s="446"/>
      <c r="IHM32" s="446"/>
      <c r="IHN32" s="446"/>
      <c r="IHO32" s="446"/>
      <c r="IHP32" s="446"/>
      <c r="IHQ32" s="446"/>
      <c r="IHR32" s="446"/>
      <c r="IHS32" s="446"/>
      <c r="IHT32" s="446"/>
      <c r="IHU32" s="446"/>
      <c r="IHV32" s="446"/>
      <c r="IHW32" s="446"/>
      <c r="IHX32" s="446"/>
      <c r="IHY32" s="446"/>
      <c r="IHZ32" s="446"/>
      <c r="IIA32" s="446"/>
      <c r="IIB32" s="446"/>
      <c r="IIC32" s="446"/>
      <c r="IID32" s="446"/>
      <c r="IIE32" s="446"/>
      <c r="IIF32" s="446"/>
      <c r="IIG32" s="446"/>
      <c r="IIH32" s="446"/>
      <c r="III32" s="446"/>
      <c r="IIJ32" s="446"/>
      <c r="IIK32" s="446"/>
      <c r="IIL32" s="446"/>
      <c r="IIM32" s="446"/>
      <c r="IIN32" s="446"/>
      <c r="IIO32" s="446"/>
      <c r="IIP32" s="446"/>
      <c r="IIQ32" s="446"/>
      <c r="IIR32" s="446"/>
      <c r="IIS32" s="446"/>
      <c r="IIT32" s="446"/>
      <c r="IIU32" s="446"/>
      <c r="IIV32" s="446"/>
      <c r="IIW32" s="446"/>
      <c r="IIX32" s="446"/>
      <c r="IIY32" s="446"/>
      <c r="IIZ32" s="446"/>
      <c r="IJA32" s="446"/>
      <c r="IJB32" s="446"/>
      <c r="IJC32" s="446"/>
      <c r="IJD32" s="446"/>
      <c r="IJE32" s="446"/>
      <c r="IJF32" s="446"/>
      <c r="IJG32" s="446"/>
      <c r="IJH32" s="446"/>
      <c r="IJI32" s="446"/>
      <c r="IJJ32" s="446"/>
      <c r="IJK32" s="446"/>
      <c r="IJL32" s="446"/>
      <c r="IJM32" s="446"/>
      <c r="IJN32" s="446"/>
      <c r="IJO32" s="446"/>
      <c r="IJP32" s="446"/>
      <c r="IJQ32" s="446"/>
      <c r="IJR32" s="446"/>
      <c r="IJS32" s="446"/>
      <c r="IJT32" s="446"/>
      <c r="IJU32" s="446"/>
      <c r="IJV32" s="446"/>
      <c r="IJW32" s="446"/>
      <c r="IJX32" s="446"/>
      <c r="IJY32" s="446"/>
      <c r="IJZ32" s="446"/>
      <c r="IKA32" s="446"/>
      <c r="IKB32" s="446"/>
      <c r="IKC32" s="446"/>
      <c r="IKD32" s="446"/>
      <c r="IKE32" s="446"/>
      <c r="IKF32" s="446"/>
      <c r="IKG32" s="446"/>
      <c r="IKH32" s="446"/>
      <c r="IKI32" s="446"/>
      <c r="IKJ32" s="446"/>
      <c r="IKK32" s="446"/>
      <c r="IKL32" s="446"/>
      <c r="IKM32" s="446"/>
      <c r="IKN32" s="446"/>
      <c r="IKO32" s="446"/>
      <c r="IKP32" s="446"/>
      <c r="IKQ32" s="446"/>
      <c r="IKR32" s="446"/>
      <c r="IKS32" s="446"/>
      <c r="IKT32" s="446"/>
      <c r="IKU32" s="446"/>
      <c r="IKV32" s="446"/>
      <c r="IKW32" s="446"/>
      <c r="IKX32" s="446"/>
      <c r="IKY32" s="446"/>
      <c r="IKZ32" s="446"/>
      <c r="ILA32" s="446"/>
      <c r="ILB32" s="446"/>
      <c r="ILC32" s="446"/>
      <c r="ILD32" s="446"/>
      <c r="ILE32" s="446"/>
      <c r="ILF32" s="446"/>
      <c r="ILG32" s="446"/>
      <c r="ILH32" s="446"/>
      <c r="ILI32" s="446"/>
      <c r="ILJ32" s="446"/>
      <c r="ILK32" s="446"/>
      <c r="ILL32" s="446"/>
      <c r="ILM32" s="446"/>
      <c r="ILN32" s="446"/>
      <c r="ILO32" s="446"/>
      <c r="ILP32" s="446"/>
      <c r="ILQ32" s="446"/>
      <c r="ILR32" s="446"/>
      <c r="ILS32" s="446"/>
      <c r="ILT32" s="446"/>
      <c r="ILU32" s="446"/>
      <c r="ILV32" s="446"/>
      <c r="ILW32" s="446"/>
      <c r="ILX32" s="446"/>
      <c r="ILY32" s="446"/>
      <c r="ILZ32" s="446"/>
      <c r="IMA32" s="446"/>
      <c r="IMB32" s="446"/>
      <c r="IMC32" s="446"/>
      <c r="IMD32" s="446"/>
      <c r="IME32" s="446"/>
      <c r="IMF32" s="446"/>
      <c r="IMG32" s="446"/>
      <c r="IMH32" s="446"/>
      <c r="IMI32" s="446"/>
      <c r="IMJ32" s="446"/>
      <c r="IMK32" s="446"/>
      <c r="IML32" s="446"/>
      <c r="IMM32" s="446"/>
      <c r="IMN32" s="446"/>
      <c r="IMO32" s="446"/>
      <c r="IMP32" s="446"/>
      <c r="IMQ32" s="446"/>
      <c r="IMR32" s="446"/>
      <c r="IMS32" s="446"/>
      <c r="IMT32" s="446"/>
      <c r="IMU32" s="446"/>
      <c r="IMV32" s="446"/>
      <c r="IMW32" s="446"/>
      <c r="IMX32" s="446"/>
      <c r="IMY32" s="446"/>
      <c r="IMZ32" s="446"/>
      <c r="INA32" s="446"/>
      <c r="INB32" s="446"/>
      <c r="INC32" s="446"/>
      <c r="IND32" s="446"/>
      <c r="INE32" s="446"/>
      <c r="INF32" s="446"/>
      <c r="ING32" s="446"/>
      <c r="INH32" s="446"/>
      <c r="INI32" s="446"/>
      <c r="INJ32" s="446"/>
      <c r="INK32" s="446"/>
      <c r="INL32" s="446"/>
      <c r="INM32" s="446"/>
      <c r="INN32" s="446"/>
      <c r="INO32" s="446"/>
      <c r="INP32" s="446"/>
      <c r="INQ32" s="446"/>
      <c r="INR32" s="446"/>
      <c r="INS32" s="446"/>
      <c r="INT32" s="446"/>
      <c r="INU32" s="446"/>
      <c r="INV32" s="446"/>
      <c r="INW32" s="446"/>
      <c r="INX32" s="446"/>
      <c r="INY32" s="446"/>
      <c r="INZ32" s="446"/>
      <c r="IOA32" s="446"/>
      <c r="IOB32" s="446"/>
      <c r="IOC32" s="446"/>
      <c r="IOD32" s="446"/>
      <c r="IOE32" s="446"/>
      <c r="IOF32" s="446"/>
      <c r="IOG32" s="446"/>
      <c r="IOH32" s="446"/>
      <c r="IOI32" s="446"/>
      <c r="IOJ32" s="446"/>
      <c r="IOK32" s="446"/>
      <c r="IOL32" s="446"/>
      <c r="IOM32" s="446"/>
      <c r="ION32" s="446"/>
      <c r="IOO32" s="446"/>
      <c r="IOP32" s="446"/>
      <c r="IOQ32" s="446"/>
      <c r="IOR32" s="446"/>
      <c r="IOS32" s="446"/>
      <c r="IOT32" s="446"/>
      <c r="IOU32" s="446"/>
      <c r="IOV32" s="446"/>
      <c r="IOW32" s="446"/>
      <c r="IOX32" s="446"/>
      <c r="IOY32" s="446"/>
      <c r="IOZ32" s="446"/>
      <c r="IPA32" s="446"/>
      <c r="IPB32" s="446"/>
      <c r="IPC32" s="446"/>
      <c r="IPD32" s="446"/>
      <c r="IPE32" s="446"/>
      <c r="IPF32" s="446"/>
      <c r="IPG32" s="446"/>
      <c r="IPH32" s="446"/>
      <c r="IPI32" s="446"/>
      <c r="IPJ32" s="446"/>
      <c r="IPK32" s="446"/>
      <c r="IPL32" s="446"/>
      <c r="IPM32" s="446"/>
      <c r="IPN32" s="446"/>
      <c r="IPO32" s="446"/>
      <c r="IPP32" s="446"/>
      <c r="IPQ32" s="446"/>
      <c r="IPR32" s="446"/>
      <c r="IPS32" s="446"/>
      <c r="IPT32" s="446"/>
      <c r="IPU32" s="446"/>
      <c r="IPV32" s="446"/>
      <c r="IPW32" s="446"/>
      <c r="IPX32" s="446"/>
      <c r="IPY32" s="446"/>
      <c r="IPZ32" s="446"/>
      <c r="IQA32" s="446"/>
      <c r="IQB32" s="446"/>
      <c r="IQC32" s="446"/>
      <c r="IQD32" s="446"/>
      <c r="IQE32" s="446"/>
      <c r="IQF32" s="446"/>
      <c r="IQG32" s="446"/>
      <c r="IQH32" s="446"/>
      <c r="IQI32" s="446"/>
      <c r="IQJ32" s="446"/>
      <c r="IQK32" s="446"/>
      <c r="IQL32" s="446"/>
      <c r="IQM32" s="446"/>
      <c r="IQN32" s="446"/>
      <c r="IQO32" s="446"/>
      <c r="IQP32" s="446"/>
      <c r="IQQ32" s="446"/>
      <c r="IQR32" s="446"/>
      <c r="IQS32" s="446"/>
      <c r="IQT32" s="446"/>
      <c r="IQU32" s="446"/>
      <c r="IQV32" s="446"/>
      <c r="IQW32" s="446"/>
      <c r="IQX32" s="446"/>
      <c r="IQY32" s="446"/>
      <c r="IQZ32" s="446"/>
      <c r="IRA32" s="446"/>
      <c r="IRB32" s="446"/>
      <c r="IRC32" s="446"/>
      <c r="IRD32" s="446"/>
      <c r="IRE32" s="446"/>
      <c r="IRF32" s="446"/>
      <c r="IRG32" s="446"/>
      <c r="IRH32" s="446"/>
      <c r="IRI32" s="446"/>
      <c r="IRJ32" s="446"/>
      <c r="IRK32" s="446"/>
      <c r="IRL32" s="446"/>
      <c r="IRM32" s="446"/>
      <c r="IRN32" s="446"/>
      <c r="IRO32" s="446"/>
      <c r="IRP32" s="446"/>
      <c r="IRQ32" s="446"/>
      <c r="IRR32" s="446"/>
      <c r="IRS32" s="446"/>
      <c r="IRT32" s="446"/>
      <c r="IRU32" s="446"/>
      <c r="IRV32" s="446"/>
      <c r="IRW32" s="446"/>
      <c r="IRX32" s="446"/>
      <c r="IRY32" s="446"/>
      <c r="IRZ32" s="446"/>
      <c r="ISA32" s="446"/>
      <c r="ISB32" s="446"/>
      <c r="ISC32" s="446"/>
      <c r="ISD32" s="446"/>
      <c r="ISE32" s="446"/>
      <c r="ISF32" s="446"/>
      <c r="ISG32" s="446"/>
      <c r="ISH32" s="446"/>
      <c r="ISI32" s="446"/>
      <c r="ISJ32" s="446"/>
      <c r="ISK32" s="446"/>
      <c r="ISL32" s="446"/>
      <c r="ISM32" s="446"/>
      <c r="ISN32" s="446"/>
      <c r="ISO32" s="446"/>
      <c r="ISP32" s="446"/>
      <c r="ISQ32" s="446"/>
      <c r="ISR32" s="446"/>
      <c r="ISS32" s="446"/>
      <c r="IST32" s="446"/>
      <c r="ISU32" s="446"/>
      <c r="ISV32" s="446"/>
      <c r="ISW32" s="446"/>
      <c r="ISX32" s="446"/>
      <c r="ISY32" s="446"/>
      <c r="ISZ32" s="446"/>
      <c r="ITA32" s="446"/>
      <c r="ITB32" s="446"/>
      <c r="ITC32" s="446"/>
      <c r="ITD32" s="446"/>
      <c r="ITE32" s="446"/>
      <c r="ITF32" s="446"/>
      <c r="ITG32" s="446"/>
      <c r="ITH32" s="446"/>
      <c r="ITI32" s="446"/>
      <c r="ITJ32" s="446"/>
      <c r="ITK32" s="446"/>
      <c r="ITL32" s="446"/>
      <c r="ITM32" s="446"/>
      <c r="ITN32" s="446"/>
      <c r="ITO32" s="446"/>
      <c r="ITP32" s="446"/>
      <c r="ITQ32" s="446"/>
      <c r="ITR32" s="446"/>
      <c r="ITS32" s="446"/>
      <c r="ITT32" s="446"/>
      <c r="ITU32" s="446"/>
      <c r="ITV32" s="446"/>
      <c r="ITW32" s="446"/>
      <c r="ITX32" s="446"/>
      <c r="ITY32" s="446"/>
      <c r="ITZ32" s="446"/>
      <c r="IUA32" s="446"/>
      <c r="IUB32" s="446"/>
      <c r="IUC32" s="446"/>
      <c r="IUD32" s="446"/>
      <c r="IUE32" s="446"/>
      <c r="IUF32" s="446"/>
      <c r="IUG32" s="446"/>
      <c r="IUH32" s="446"/>
      <c r="IUI32" s="446"/>
      <c r="IUJ32" s="446"/>
      <c r="IUK32" s="446"/>
      <c r="IUL32" s="446"/>
      <c r="IUM32" s="446"/>
      <c r="IUN32" s="446"/>
      <c r="IUO32" s="446"/>
      <c r="IUP32" s="446"/>
      <c r="IUQ32" s="446"/>
      <c r="IUR32" s="446"/>
      <c r="IUS32" s="446"/>
      <c r="IUT32" s="446"/>
      <c r="IUU32" s="446"/>
      <c r="IUV32" s="446"/>
      <c r="IUW32" s="446"/>
      <c r="IUX32" s="446"/>
      <c r="IUY32" s="446"/>
      <c r="IUZ32" s="446"/>
      <c r="IVA32" s="446"/>
      <c r="IVB32" s="446"/>
      <c r="IVC32" s="446"/>
      <c r="IVD32" s="446"/>
      <c r="IVE32" s="446"/>
      <c r="IVF32" s="446"/>
      <c r="IVG32" s="446"/>
      <c r="IVH32" s="446"/>
      <c r="IVI32" s="446"/>
      <c r="IVJ32" s="446"/>
      <c r="IVK32" s="446"/>
      <c r="IVL32" s="446"/>
      <c r="IVM32" s="446"/>
      <c r="IVN32" s="446"/>
      <c r="IVO32" s="446"/>
      <c r="IVP32" s="446"/>
      <c r="IVQ32" s="446"/>
      <c r="IVR32" s="446"/>
      <c r="IVS32" s="446"/>
      <c r="IVT32" s="446"/>
      <c r="IVU32" s="446"/>
      <c r="IVV32" s="446"/>
      <c r="IVW32" s="446"/>
      <c r="IVX32" s="446"/>
      <c r="IVY32" s="446"/>
      <c r="IVZ32" s="446"/>
      <c r="IWA32" s="446"/>
      <c r="IWB32" s="446"/>
      <c r="IWC32" s="446"/>
      <c r="IWD32" s="446"/>
      <c r="IWE32" s="446"/>
      <c r="IWF32" s="446"/>
      <c r="IWG32" s="446"/>
      <c r="IWH32" s="446"/>
      <c r="IWI32" s="446"/>
      <c r="IWJ32" s="446"/>
      <c r="IWK32" s="446"/>
      <c r="IWL32" s="446"/>
      <c r="IWM32" s="446"/>
      <c r="IWN32" s="446"/>
      <c r="IWO32" s="446"/>
      <c r="IWP32" s="446"/>
      <c r="IWQ32" s="446"/>
      <c r="IWR32" s="446"/>
      <c r="IWS32" s="446"/>
      <c r="IWT32" s="446"/>
      <c r="IWU32" s="446"/>
      <c r="IWV32" s="446"/>
      <c r="IWW32" s="446"/>
      <c r="IWX32" s="446"/>
      <c r="IWY32" s="446"/>
      <c r="IWZ32" s="446"/>
      <c r="IXA32" s="446"/>
      <c r="IXB32" s="446"/>
      <c r="IXC32" s="446"/>
      <c r="IXD32" s="446"/>
      <c r="IXE32" s="446"/>
      <c r="IXF32" s="446"/>
      <c r="IXG32" s="446"/>
      <c r="IXH32" s="446"/>
      <c r="IXI32" s="446"/>
      <c r="IXJ32" s="446"/>
      <c r="IXK32" s="446"/>
      <c r="IXL32" s="446"/>
      <c r="IXM32" s="446"/>
      <c r="IXN32" s="446"/>
      <c r="IXO32" s="446"/>
      <c r="IXP32" s="446"/>
      <c r="IXQ32" s="446"/>
      <c r="IXR32" s="446"/>
      <c r="IXS32" s="446"/>
      <c r="IXT32" s="446"/>
      <c r="IXU32" s="446"/>
      <c r="IXV32" s="446"/>
      <c r="IXW32" s="446"/>
      <c r="IXX32" s="446"/>
      <c r="IXY32" s="446"/>
      <c r="IXZ32" s="446"/>
      <c r="IYA32" s="446"/>
      <c r="IYB32" s="446"/>
      <c r="IYC32" s="446"/>
      <c r="IYD32" s="446"/>
      <c r="IYE32" s="446"/>
      <c r="IYF32" s="446"/>
      <c r="IYG32" s="446"/>
      <c r="IYH32" s="446"/>
      <c r="IYI32" s="446"/>
      <c r="IYJ32" s="446"/>
      <c r="IYK32" s="446"/>
      <c r="IYL32" s="446"/>
      <c r="IYM32" s="446"/>
      <c r="IYN32" s="446"/>
      <c r="IYO32" s="446"/>
      <c r="IYP32" s="446"/>
      <c r="IYQ32" s="446"/>
      <c r="IYR32" s="446"/>
      <c r="IYS32" s="446"/>
      <c r="IYT32" s="446"/>
      <c r="IYU32" s="446"/>
      <c r="IYV32" s="446"/>
      <c r="IYW32" s="446"/>
      <c r="IYX32" s="446"/>
      <c r="IYY32" s="446"/>
      <c r="IYZ32" s="446"/>
      <c r="IZA32" s="446"/>
      <c r="IZB32" s="446"/>
      <c r="IZC32" s="446"/>
      <c r="IZD32" s="446"/>
      <c r="IZE32" s="446"/>
      <c r="IZF32" s="446"/>
      <c r="IZG32" s="446"/>
      <c r="IZH32" s="446"/>
      <c r="IZI32" s="446"/>
      <c r="IZJ32" s="446"/>
      <c r="IZK32" s="446"/>
      <c r="IZL32" s="446"/>
      <c r="IZM32" s="446"/>
      <c r="IZN32" s="446"/>
      <c r="IZO32" s="446"/>
      <c r="IZP32" s="446"/>
      <c r="IZQ32" s="446"/>
      <c r="IZR32" s="446"/>
      <c r="IZS32" s="446"/>
      <c r="IZT32" s="446"/>
      <c r="IZU32" s="446"/>
      <c r="IZV32" s="446"/>
      <c r="IZW32" s="446"/>
      <c r="IZX32" s="446"/>
      <c r="IZY32" s="446"/>
      <c r="IZZ32" s="446"/>
      <c r="JAA32" s="446"/>
      <c r="JAB32" s="446"/>
      <c r="JAC32" s="446"/>
      <c r="JAD32" s="446"/>
      <c r="JAE32" s="446"/>
      <c r="JAF32" s="446"/>
      <c r="JAG32" s="446"/>
      <c r="JAH32" s="446"/>
      <c r="JAI32" s="446"/>
      <c r="JAJ32" s="446"/>
      <c r="JAK32" s="446"/>
      <c r="JAL32" s="446"/>
      <c r="JAM32" s="446"/>
      <c r="JAN32" s="446"/>
      <c r="JAO32" s="446"/>
      <c r="JAP32" s="446"/>
      <c r="JAQ32" s="446"/>
      <c r="JAR32" s="446"/>
      <c r="JAS32" s="446"/>
      <c r="JAT32" s="446"/>
      <c r="JAU32" s="446"/>
      <c r="JAV32" s="446"/>
      <c r="JAW32" s="446"/>
      <c r="JAX32" s="446"/>
      <c r="JAY32" s="446"/>
      <c r="JAZ32" s="446"/>
      <c r="JBA32" s="446"/>
      <c r="JBB32" s="446"/>
      <c r="JBC32" s="446"/>
      <c r="JBD32" s="446"/>
      <c r="JBE32" s="446"/>
      <c r="JBF32" s="446"/>
      <c r="JBG32" s="446"/>
      <c r="JBH32" s="446"/>
      <c r="JBI32" s="446"/>
      <c r="JBJ32" s="446"/>
      <c r="JBK32" s="446"/>
      <c r="JBL32" s="446"/>
      <c r="JBM32" s="446"/>
      <c r="JBN32" s="446"/>
      <c r="JBO32" s="446"/>
      <c r="JBP32" s="446"/>
      <c r="JBQ32" s="446"/>
      <c r="JBR32" s="446"/>
      <c r="JBS32" s="446"/>
      <c r="JBT32" s="446"/>
      <c r="JBU32" s="446"/>
      <c r="JBV32" s="446"/>
      <c r="JBW32" s="446"/>
      <c r="JBX32" s="446"/>
      <c r="JBY32" s="446"/>
      <c r="JBZ32" s="446"/>
      <c r="JCA32" s="446"/>
      <c r="JCB32" s="446"/>
      <c r="JCC32" s="446"/>
      <c r="JCD32" s="446"/>
      <c r="JCE32" s="446"/>
      <c r="JCF32" s="446"/>
      <c r="JCG32" s="446"/>
      <c r="JCH32" s="446"/>
      <c r="JCI32" s="446"/>
      <c r="JCJ32" s="446"/>
      <c r="JCK32" s="446"/>
      <c r="JCL32" s="446"/>
      <c r="JCM32" s="446"/>
      <c r="JCN32" s="446"/>
      <c r="JCO32" s="446"/>
      <c r="JCP32" s="446"/>
      <c r="JCQ32" s="446"/>
      <c r="JCR32" s="446"/>
      <c r="JCS32" s="446"/>
      <c r="JCT32" s="446"/>
      <c r="JCU32" s="446"/>
      <c r="JCV32" s="446"/>
      <c r="JCW32" s="446"/>
      <c r="JCX32" s="446"/>
      <c r="JCY32" s="446"/>
      <c r="JCZ32" s="446"/>
      <c r="JDA32" s="446"/>
      <c r="JDB32" s="446"/>
      <c r="JDC32" s="446"/>
      <c r="JDD32" s="446"/>
      <c r="JDE32" s="446"/>
      <c r="JDF32" s="446"/>
      <c r="JDG32" s="446"/>
      <c r="JDH32" s="446"/>
      <c r="JDI32" s="446"/>
      <c r="JDJ32" s="446"/>
      <c r="JDK32" s="446"/>
      <c r="JDL32" s="446"/>
      <c r="JDM32" s="446"/>
      <c r="JDN32" s="446"/>
      <c r="JDO32" s="446"/>
      <c r="JDP32" s="446"/>
      <c r="JDQ32" s="446"/>
      <c r="JDR32" s="446"/>
      <c r="JDS32" s="446"/>
      <c r="JDT32" s="446"/>
      <c r="JDU32" s="446"/>
      <c r="JDV32" s="446"/>
      <c r="JDW32" s="446"/>
      <c r="JDX32" s="446"/>
      <c r="JDY32" s="446"/>
      <c r="JDZ32" s="446"/>
      <c r="JEA32" s="446"/>
      <c r="JEB32" s="446"/>
      <c r="JEC32" s="446"/>
      <c r="JED32" s="446"/>
      <c r="JEE32" s="446"/>
      <c r="JEF32" s="446"/>
      <c r="JEG32" s="446"/>
      <c r="JEH32" s="446"/>
      <c r="JEI32" s="446"/>
      <c r="JEJ32" s="446"/>
      <c r="JEK32" s="446"/>
      <c r="JEL32" s="446"/>
      <c r="JEM32" s="446"/>
      <c r="JEN32" s="446"/>
      <c r="JEO32" s="446"/>
      <c r="JEP32" s="446"/>
      <c r="JEQ32" s="446"/>
      <c r="JER32" s="446"/>
      <c r="JES32" s="446"/>
      <c r="JET32" s="446"/>
      <c r="JEU32" s="446"/>
      <c r="JEV32" s="446"/>
      <c r="JEW32" s="446"/>
      <c r="JEX32" s="446"/>
      <c r="JEY32" s="446"/>
      <c r="JEZ32" s="446"/>
      <c r="JFA32" s="446"/>
      <c r="JFB32" s="446"/>
      <c r="JFC32" s="446"/>
      <c r="JFD32" s="446"/>
      <c r="JFE32" s="446"/>
      <c r="JFF32" s="446"/>
      <c r="JFG32" s="446"/>
      <c r="JFH32" s="446"/>
      <c r="JFI32" s="446"/>
      <c r="JFJ32" s="446"/>
      <c r="JFK32" s="446"/>
      <c r="JFL32" s="446"/>
      <c r="JFM32" s="446"/>
      <c r="JFN32" s="446"/>
      <c r="JFO32" s="446"/>
      <c r="JFP32" s="446"/>
      <c r="JFQ32" s="446"/>
      <c r="JFR32" s="446"/>
      <c r="JFS32" s="446"/>
      <c r="JFT32" s="446"/>
      <c r="JFU32" s="446"/>
      <c r="JFV32" s="446"/>
      <c r="JFW32" s="446"/>
      <c r="JFX32" s="446"/>
      <c r="JFY32" s="446"/>
      <c r="JFZ32" s="446"/>
      <c r="JGA32" s="446"/>
      <c r="JGB32" s="446"/>
      <c r="JGC32" s="446"/>
      <c r="JGD32" s="446"/>
      <c r="JGE32" s="446"/>
      <c r="JGF32" s="446"/>
      <c r="JGG32" s="446"/>
      <c r="JGH32" s="446"/>
      <c r="JGI32" s="446"/>
      <c r="JGJ32" s="446"/>
      <c r="JGK32" s="446"/>
      <c r="JGL32" s="446"/>
      <c r="JGM32" s="446"/>
      <c r="JGN32" s="446"/>
      <c r="JGO32" s="446"/>
      <c r="JGP32" s="446"/>
      <c r="JGQ32" s="446"/>
      <c r="JGR32" s="446"/>
      <c r="JGS32" s="446"/>
      <c r="JGT32" s="446"/>
      <c r="JGU32" s="446"/>
      <c r="JGV32" s="446"/>
      <c r="JGW32" s="446"/>
      <c r="JGX32" s="446"/>
      <c r="JGY32" s="446"/>
      <c r="JGZ32" s="446"/>
      <c r="JHA32" s="446"/>
      <c r="JHB32" s="446"/>
      <c r="JHC32" s="446"/>
      <c r="JHD32" s="446"/>
      <c r="JHE32" s="446"/>
      <c r="JHF32" s="446"/>
      <c r="JHG32" s="446"/>
      <c r="JHH32" s="446"/>
      <c r="JHI32" s="446"/>
      <c r="JHJ32" s="446"/>
      <c r="JHK32" s="446"/>
      <c r="JHL32" s="446"/>
      <c r="JHM32" s="446"/>
      <c r="JHN32" s="446"/>
      <c r="JHO32" s="446"/>
      <c r="JHP32" s="446"/>
      <c r="JHQ32" s="446"/>
      <c r="JHR32" s="446"/>
      <c r="JHS32" s="446"/>
      <c r="JHT32" s="446"/>
      <c r="JHU32" s="446"/>
      <c r="JHV32" s="446"/>
      <c r="JHW32" s="446"/>
      <c r="JHX32" s="446"/>
      <c r="JHY32" s="446"/>
      <c r="JHZ32" s="446"/>
      <c r="JIA32" s="446"/>
      <c r="JIB32" s="446"/>
      <c r="JIC32" s="446"/>
      <c r="JID32" s="446"/>
      <c r="JIE32" s="446"/>
      <c r="JIF32" s="446"/>
      <c r="JIG32" s="446"/>
      <c r="JIH32" s="446"/>
      <c r="JII32" s="446"/>
      <c r="JIJ32" s="446"/>
      <c r="JIK32" s="446"/>
      <c r="JIL32" s="446"/>
      <c r="JIM32" s="446"/>
      <c r="JIN32" s="446"/>
      <c r="JIO32" s="446"/>
      <c r="JIP32" s="446"/>
      <c r="JIQ32" s="446"/>
      <c r="JIR32" s="446"/>
      <c r="JIS32" s="446"/>
      <c r="JIT32" s="446"/>
      <c r="JIU32" s="446"/>
      <c r="JIV32" s="446"/>
      <c r="JIW32" s="446"/>
      <c r="JIX32" s="446"/>
      <c r="JIY32" s="446"/>
      <c r="JIZ32" s="446"/>
      <c r="JJA32" s="446"/>
      <c r="JJB32" s="446"/>
      <c r="JJC32" s="446"/>
      <c r="JJD32" s="446"/>
      <c r="JJE32" s="446"/>
      <c r="JJF32" s="446"/>
      <c r="JJG32" s="446"/>
      <c r="JJH32" s="446"/>
      <c r="JJI32" s="446"/>
      <c r="JJJ32" s="446"/>
      <c r="JJK32" s="446"/>
      <c r="JJL32" s="446"/>
      <c r="JJM32" s="446"/>
      <c r="JJN32" s="446"/>
      <c r="JJO32" s="446"/>
      <c r="JJP32" s="446"/>
      <c r="JJQ32" s="446"/>
      <c r="JJR32" s="446"/>
      <c r="JJS32" s="446"/>
      <c r="JJT32" s="446"/>
      <c r="JJU32" s="446"/>
      <c r="JJV32" s="446"/>
      <c r="JJW32" s="446"/>
      <c r="JJX32" s="446"/>
      <c r="JJY32" s="446"/>
      <c r="JJZ32" s="446"/>
      <c r="JKA32" s="446"/>
      <c r="JKB32" s="446"/>
      <c r="JKC32" s="446"/>
      <c r="JKD32" s="446"/>
      <c r="JKE32" s="446"/>
      <c r="JKF32" s="446"/>
      <c r="JKG32" s="446"/>
      <c r="JKH32" s="446"/>
      <c r="JKI32" s="446"/>
      <c r="JKJ32" s="446"/>
      <c r="JKK32" s="446"/>
      <c r="JKL32" s="446"/>
      <c r="JKM32" s="446"/>
      <c r="JKN32" s="446"/>
      <c r="JKO32" s="446"/>
      <c r="JKP32" s="446"/>
      <c r="JKQ32" s="446"/>
      <c r="JKR32" s="446"/>
      <c r="JKS32" s="446"/>
      <c r="JKT32" s="446"/>
      <c r="JKU32" s="446"/>
      <c r="JKV32" s="446"/>
      <c r="JKW32" s="446"/>
      <c r="JKX32" s="446"/>
      <c r="JKY32" s="446"/>
      <c r="JKZ32" s="446"/>
      <c r="JLA32" s="446"/>
      <c r="JLB32" s="446"/>
      <c r="JLC32" s="446"/>
      <c r="JLD32" s="446"/>
      <c r="JLE32" s="446"/>
      <c r="JLF32" s="446"/>
      <c r="JLG32" s="446"/>
      <c r="JLH32" s="446"/>
      <c r="JLI32" s="446"/>
      <c r="JLJ32" s="446"/>
      <c r="JLK32" s="446"/>
      <c r="JLL32" s="446"/>
      <c r="JLM32" s="446"/>
      <c r="JLN32" s="446"/>
      <c r="JLO32" s="446"/>
      <c r="JLP32" s="446"/>
      <c r="JLQ32" s="446"/>
      <c r="JLR32" s="446"/>
      <c r="JLS32" s="446"/>
      <c r="JLT32" s="446"/>
      <c r="JLU32" s="446"/>
      <c r="JLV32" s="446"/>
      <c r="JLW32" s="446"/>
      <c r="JLX32" s="446"/>
      <c r="JLY32" s="446"/>
      <c r="JLZ32" s="446"/>
      <c r="JMA32" s="446"/>
      <c r="JMB32" s="446"/>
      <c r="JMC32" s="446"/>
      <c r="JMD32" s="446"/>
      <c r="JME32" s="446"/>
      <c r="JMF32" s="446"/>
      <c r="JMG32" s="446"/>
      <c r="JMH32" s="446"/>
      <c r="JMI32" s="446"/>
      <c r="JMJ32" s="446"/>
      <c r="JMK32" s="446"/>
      <c r="JML32" s="446"/>
      <c r="JMM32" s="446"/>
      <c r="JMN32" s="446"/>
      <c r="JMO32" s="446"/>
      <c r="JMP32" s="446"/>
      <c r="JMQ32" s="446"/>
      <c r="JMR32" s="446"/>
      <c r="JMS32" s="446"/>
      <c r="JMT32" s="446"/>
      <c r="JMU32" s="446"/>
      <c r="JMV32" s="446"/>
      <c r="JMW32" s="446"/>
      <c r="JMX32" s="446"/>
      <c r="JMY32" s="446"/>
      <c r="JMZ32" s="446"/>
      <c r="JNA32" s="446"/>
      <c r="JNB32" s="446"/>
      <c r="JNC32" s="446"/>
      <c r="JND32" s="446"/>
      <c r="JNE32" s="446"/>
      <c r="JNF32" s="446"/>
      <c r="JNG32" s="446"/>
      <c r="JNH32" s="446"/>
      <c r="JNI32" s="446"/>
      <c r="JNJ32" s="446"/>
      <c r="JNK32" s="446"/>
      <c r="JNL32" s="446"/>
      <c r="JNM32" s="446"/>
      <c r="JNN32" s="446"/>
      <c r="JNO32" s="446"/>
      <c r="JNP32" s="446"/>
      <c r="JNQ32" s="446"/>
      <c r="JNR32" s="446"/>
      <c r="JNS32" s="446"/>
      <c r="JNT32" s="446"/>
      <c r="JNU32" s="446"/>
      <c r="JNV32" s="446"/>
      <c r="JNW32" s="446"/>
      <c r="JNX32" s="446"/>
      <c r="JNY32" s="446"/>
      <c r="JNZ32" s="446"/>
      <c r="JOA32" s="446"/>
      <c r="JOB32" s="446"/>
      <c r="JOC32" s="446"/>
      <c r="JOD32" s="446"/>
      <c r="JOE32" s="446"/>
      <c r="JOF32" s="446"/>
      <c r="JOG32" s="446"/>
      <c r="JOH32" s="446"/>
      <c r="JOI32" s="446"/>
      <c r="JOJ32" s="446"/>
      <c r="JOK32" s="446"/>
      <c r="JOL32" s="446"/>
      <c r="JOM32" s="446"/>
      <c r="JON32" s="446"/>
      <c r="JOO32" s="446"/>
      <c r="JOP32" s="446"/>
      <c r="JOQ32" s="446"/>
      <c r="JOR32" s="446"/>
      <c r="JOS32" s="446"/>
      <c r="JOT32" s="446"/>
      <c r="JOU32" s="446"/>
      <c r="JOV32" s="446"/>
      <c r="JOW32" s="446"/>
      <c r="JOX32" s="446"/>
      <c r="JOY32" s="446"/>
      <c r="JOZ32" s="446"/>
      <c r="JPA32" s="446"/>
      <c r="JPB32" s="446"/>
      <c r="JPC32" s="446"/>
      <c r="JPD32" s="446"/>
      <c r="JPE32" s="446"/>
      <c r="JPF32" s="446"/>
      <c r="JPG32" s="446"/>
      <c r="JPH32" s="446"/>
      <c r="JPI32" s="446"/>
      <c r="JPJ32" s="446"/>
      <c r="JPK32" s="446"/>
      <c r="JPL32" s="446"/>
      <c r="JPM32" s="446"/>
      <c r="JPN32" s="446"/>
      <c r="JPO32" s="446"/>
      <c r="JPP32" s="446"/>
      <c r="JPQ32" s="446"/>
      <c r="JPR32" s="446"/>
      <c r="JPS32" s="446"/>
      <c r="JPT32" s="446"/>
      <c r="JPU32" s="446"/>
      <c r="JPV32" s="446"/>
      <c r="JPW32" s="446"/>
      <c r="JPX32" s="446"/>
      <c r="JPY32" s="446"/>
      <c r="JPZ32" s="446"/>
      <c r="JQA32" s="446"/>
      <c r="JQB32" s="446"/>
      <c r="JQC32" s="446"/>
      <c r="JQD32" s="446"/>
      <c r="JQE32" s="446"/>
      <c r="JQF32" s="446"/>
      <c r="JQG32" s="446"/>
      <c r="JQH32" s="446"/>
      <c r="JQI32" s="446"/>
      <c r="JQJ32" s="446"/>
      <c r="JQK32" s="446"/>
      <c r="JQL32" s="446"/>
      <c r="JQM32" s="446"/>
      <c r="JQN32" s="446"/>
      <c r="JQO32" s="446"/>
      <c r="JQP32" s="446"/>
      <c r="JQQ32" s="446"/>
      <c r="JQR32" s="446"/>
      <c r="JQS32" s="446"/>
      <c r="JQT32" s="446"/>
      <c r="JQU32" s="446"/>
      <c r="JQV32" s="446"/>
      <c r="JQW32" s="446"/>
      <c r="JQX32" s="446"/>
      <c r="JQY32" s="446"/>
      <c r="JQZ32" s="446"/>
      <c r="JRA32" s="446"/>
      <c r="JRB32" s="446"/>
      <c r="JRC32" s="446"/>
      <c r="JRD32" s="446"/>
      <c r="JRE32" s="446"/>
      <c r="JRF32" s="446"/>
      <c r="JRG32" s="446"/>
      <c r="JRH32" s="446"/>
      <c r="JRI32" s="446"/>
      <c r="JRJ32" s="446"/>
      <c r="JRK32" s="446"/>
      <c r="JRL32" s="446"/>
      <c r="JRM32" s="446"/>
      <c r="JRN32" s="446"/>
      <c r="JRO32" s="446"/>
      <c r="JRP32" s="446"/>
      <c r="JRQ32" s="446"/>
      <c r="JRR32" s="446"/>
      <c r="JRS32" s="446"/>
      <c r="JRT32" s="446"/>
      <c r="JRU32" s="446"/>
      <c r="JRV32" s="446"/>
      <c r="JRW32" s="446"/>
      <c r="JRX32" s="446"/>
      <c r="JRY32" s="446"/>
      <c r="JRZ32" s="446"/>
      <c r="JSA32" s="446"/>
      <c r="JSB32" s="446"/>
      <c r="JSC32" s="446"/>
      <c r="JSD32" s="446"/>
      <c r="JSE32" s="446"/>
      <c r="JSF32" s="446"/>
      <c r="JSG32" s="446"/>
      <c r="JSH32" s="446"/>
      <c r="JSI32" s="446"/>
      <c r="JSJ32" s="446"/>
      <c r="JSK32" s="446"/>
      <c r="JSL32" s="446"/>
      <c r="JSM32" s="446"/>
      <c r="JSN32" s="446"/>
      <c r="JSO32" s="446"/>
      <c r="JSP32" s="446"/>
      <c r="JSQ32" s="446"/>
      <c r="JSR32" s="446"/>
      <c r="JSS32" s="446"/>
      <c r="JST32" s="446"/>
      <c r="JSU32" s="446"/>
      <c r="JSV32" s="446"/>
      <c r="JSW32" s="446"/>
      <c r="JSX32" s="446"/>
      <c r="JSY32" s="446"/>
      <c r="JSZ32" s="446"/>
      <c r="JTA32" s="446"/>
      <c r="JTB32" s="446"/>
      <c r="JTC32" s="446"/>
      <c r="JTD32" s="446"/>
      <c r="JTE32" s="446"/>
      <c r="JTF32" s="446"/>
      <c r="JTG32" s="446"/>
      <c r="JTH32" s="446"/>
      <c r="JTI32" s="446"/>
      <c r="JTJ32" s="446"/>
      <c r="JTK32" s="446"/>
      <c r="JTL32" s="446"/>
      <c r="JTM32" s="446"/>
      <c r="JTN32" s="446"/>
      <c r="JTO32" s="446"/>
      <c r="JTP32" s="446"/>
      <c r="JTQ32" s="446"/>
      <c r="JTR32" s="446"/>
      <c r="JTS32" s="446"/>
      <c r="JTT32" s="446"/>
      <c r="JTU32" s="446"/>
      <c r="JTV32" s="446"/>
      <c r="JTW32" s="446"/>
      <c r="JTX32" s="446"/>
      <c r="JTY32" s="446"/>
      <c r="JTZ32" s="446"/>
      <c r="JUA32" s="446"/>
      <c r="JUB32" s="446"/>
      <c r="JUC32" s="446"/>
      <c r="JUD32" s="446"/>
      <c r="JUE32" s="446"/>
      <c r="JUF32" s="446"/>
      <c r="JUG32" s="446"/>
      <c r="JUH32" s="446"/>
      <c r="JUI32" s="446"/>
      <c r="JUJ32" s="446"/>
      <c r="JUK32" s="446"/>
      <c r="JUL32" s="446"/>
      <c r="JUM32" s="446"/>
      <c r="JUN32" s="446"/>
      <c r="JUO32" s="446"/>
      <c r="JUP32" s="446"/>
      <c r="JUQ32" s="446"/>
      <c r="JUR32" s="446"/>
      <c r="JUS32" s="446"/>
      <c r="JUT32" s="446"/>
      <c r="JUU32" s="446"/>
      <c r="JUV32" s="446"/>
      <c r="JUW32" s="446"/>
      <c r="JUX32" s="446"/>
      <c r="JUY32" s="446"/>
      <c r="JUZ32" s="446"/>
      <c r="JVA32" s="446"/>
      <c r="JVB32" s="446"/>
      <c r="JVC32" s="446"/>
      <c r="JVD32" s="446"/>
      <c r="JVE32" s="446"/>
      <c r="JVF32" s="446"/>
      <c r="JVG32" s="446"/>
      <c r="JVH32" s="446"/>
      <c r="JVI32" s="446"/>
      <c r="JVJ32" s="446"/>
      <c r="JVK32" s="446"/>
      <c r="JVL32" s="446"/>
      <c r="JVM32" s="446"/>
      <c r="JVN32" s="446"/>
      <c r="JVO32" s="446"/>
      <c r="JVP32" s="446"/>
      <c r="JVQ32" s="446"/>
      <c r="JVR32" s="446"/>
      <c r="JVS32" s="446"/>
      <c r="JVT32" s="446"/>
      <c r="JVU32" s="446"/>
      <c r="JVV32" s="446"/>
      <c r="JVW32" s="446"/>
      <c r="JVX32" s="446"/>
      <c r="JVY32" s="446"/>
      <c r="JVZ32" s="446"/>
      <c r="JWA32" s="446"/>
      <c r="JWB32" s="446"/>
      <c r="JWC32" s="446"/>
      <c r="JWD32" s="446"/>
      <c r="JWE32" s="446"/>
      <c r="JWF32" s="446"/>
      <c r="JWG32" s="446"/>
      <c r="JWH32" s="446"/>
      <c r="JWI32" s="446"/>
      <c r="JWJ32" s="446"/>
      <c r="JWK32" s="446"/>
      <c r="JWL32" s="446"/>
      <c r="JWM32" s="446"/>
      <c r="JWN32" s="446"/>
      <c r="JWO32" s="446"/>
      <c r="JWP32" s="446"/>
      <c r="JWQ32" s="446"/>
      <c r="JWR32" s="446"/>
      <c r="JWS32" s="446"/>
      <c r="JWT32" s="446"/>
      <c r="JWU32" s="446"/>
      <c r="JWV32" s="446"/>
      <c r="JWW32" s="446"/>
      <c r="JWX32" s="446"/>
      <c r="JWY32" s="446"/>
      <c r="JWZ32" s="446"/>
      <c r="JXA32" s="446"/>
      <c r="JXB32" s="446"/>
      <c r="JXC32" s="446"/>
      <c r="JXD32" s="446"/>
      <c r="JXE32" s="446"/>
      <c r="JXF32" s="446"/>
      <c r="JXG32" s="446"/>
      <c r="JXH32" s="446"/>
      <c r="JXI32" s="446"/>
      <c r="JXJ32" s="446"/>
      <c r="JXK32" s="446"/>
      <c r="JXL32" s="446"/>
      <c r="JXM32" s="446"/>
      <c r="JXN32" s="446"/>
      <c r="JXO32" s="446"/>
      <c r="JXP32" s="446"/>
      <c r="JXQ32" s="446"/>
      <c r="JXR32" s="446"/>
      <c r="JXS32" s="446"/>
      <c r="JXT32" s="446"/>
      <c r="JXU32" s="446"/>
      <c r="JXV32" s="446"/>
      <c r="JXW32" s="446"/>
      <c r="JXX32" s="446"/>
      <c r="JXY32" s="446"/>
      <c r="JXZ32" s="446"/>
      <c r="JYA32" s="446"/>
      <c r="JYB32" s="446"/>
      <c r="JYC32" s="446"/>
      <c r="JYD32" s="446"/>
      <c r="JYE32" s="446"/>
      <c r="JYF32" s="446"/>
      <c r="JYG32" s="446"/>
      <c r="JYH32" s="446"/>
      <c r="JYI32" s="446"/>
      <c r="JYJ32" s="446"/>
      <c r="JYK32" s="446"/>
      <c r="JYL32" s="446"/>
      <c r="JYM32" s="446"/>
      <c r="JYN32" s="446"/>
      <c r="JYO32" s="446"/>
      <c r="JYP32" s="446"/>
      <c r="JYQ32" s="446"/>
      <c r="JYR32" s="446"/>
      <c r="JYS32" s="446"/>
      <c r="JYT32" s="446"/>
      <c r="JYU32" s="446"/>
      <c r="JYV32" s="446"/>
      <c r="JYW32" s="446"/>
      <c r="JYX32" s="446"/>
      <c r="JYY32" s="446"/>
      <c r="JYZ32" s="446"/>
      <c r="JZA32" s="446"/>
      <c r="JZB32" s="446"/>
      <c r="JZC32" s="446"/>
      <c r="JZD32" s="446"/>
      <c r="JZE32" s="446"/>
      <c r="JZF32" s="446"/>
      <c r="JZG32" s="446"/>
      <c r="JZH32" s="446"/>
      <c r="JZI32" s="446"/>
      <c r="JZJ32" s="446"/>
      <c r="JZK32" s="446"/>
      <c r="JZL32" s="446"/>
      <c r="JZM32" s="446"/>
      <c r="JZN32" s="446"/>
      <c r="JZO32" s="446"/>
      <c r="JZP32" s="446"/>
      <c r="JZQ32" s="446"/>
      <c r="JZR32" s="446"/>
      <c r="JZS32" s="446"/>
      <c r="JZT32" s="446"/>
      <c r="JZU32" s="446"/>
      <c r="JZV32" s="446"/>
      <c r="JZW32" s="446"/>
      <c r="JZX32" s="446"/>
      <c r="JZY32" s="446"/>
      <c r="JZZ32" s="446"/>
      <c r="KAA32" s="446"/>
      <c r="KAB32" s="446"/>
      <c r="KAC32" s="446"/>
      <c r="KAD32" s="446"/>
      <c r="KAE32" s="446"/>
      <c r="KAF32" s="446"/>
      <c r="KAG32" s="446"/>
      <c r="KAH32" s="446"/>
      <c r="KAI32" s="446"/>
      <c r="KAJ32" s="446"/>
      <c r="KAK32" s="446"/>
      <c r="KAL32" s="446"/>
      <c r="KAM32" s="446"/>
      <c r="KAN32" s="446"/>
      <c r="KAO32" s="446"/>
      <c r="KAP32" s="446"/>
      <c r="KAQ32" s="446"/>
      <c r="KAR32" s="446"/>
      <c r="KAS32" s="446"/>
      <c r="KAT32" s="446"/>
      <c r="KAU32" s="446"/>
      <c r="KAV32" s="446"/>
      <c r="KAW32" s="446"/>
      <c r="KAX32" s="446"/>
      <c r="KAY32" s="446"/>
      <c r="KAZ32" s="446"/>
      <c r="KBA32" s="446"/>
      <c r="KBB32" s="446"/>
      <c r="KBC32" s="446"/>
      <c r="KBD32" s="446"/>
      <c r="KBE32" s="446"/>
      <c r="KBF32" s="446"/>
      <c r="KBG32" s="446"/>
      <c r="KBH32" s="446"/>
      <c r="KBI32" s="446"/>
      <c r="KBJ32" s="446"/>
      <c r="KBK32" s="446"/>
      <c r="KBL32" s="446"/>
      <c r="KBM32" s="446"/>
      <c r="KBN32" s="446"/>
      <c r="KBO32" s="446"/>
      <c r="KBP32" s="446"/>
      <c r="KBQ32" s="446"/>
      <c r="KBR32" s="446"/>
      <c r="KBS32" s="446"/>
      <c r="KBT32" s="446"/>
      <c r="KBU32" s="446"/>
      <c r="KBV32" s="446"/>
      <c r="KBW32" s="446"/>
      <c r="KBX32" s="446"/>
      <c r="KBY32" s="446"/>
      <c r="KBZ32" s="446"/>
      <c r="KCA32" s="446"/>
      <c r="KCB32" s="446"/>
      <c r="KCC32" s="446"/>
      <c r="KCD32" s="446"/>
      <c r="KCE32" s="446"/>
      <c r="KCF32" s="446"/>
      <c r="KCG32" s="446"/>
      <c r="KCH32" s="446"/>
      <c r="KCI32" s="446"/>
      <c r="KCJ32" s="446"/>
      <c r="KCK32" s="446"/>
      <c r="KCL32" s="446"/>
      <c r="KCM32" s="446"/>
      <c r="KCN32" s="446"/>
      <c r="KCO32" s="446"/>
      <c r="KCP32" s="446"/>
      <c r="KCQ32" s="446"/>
      <c r="KCR32" s="446"/>
      <c r="KCS32" s="446"/>
      <c r="KCT32" s="446"/>
      <c r="KCU32" s="446"/>
      <c r="KCV32" s="446"/>
      <c r="KCW32" s="446"/>
      <c r="KCX32" s="446"/>
      <c r="KCY32" s="446"/>
      <c r="KCZ32" s="446"/>
      <c r="KDA32" s="446"/>
      <c r="KDB32" s="446"/>
      <c r="KDC32" s="446"/>
      <c r="KDD32" s="446"/>
      <c r="KDE32" s="446"/>
      <c r="KDF32" s="446"/>
      <c r="KDG32" s="446"/>
      <c r="KDH32" s="446"/>
      <c r="KDI32" s="446"/>
      <c r="KDJ32" s="446"/>
      <c r="KDK32" s="446"/>
      <c r="KDL32" s="446"/>
      <c r="KDM32" s="446"/>
      <c r="KDN32" s="446"/>
      <c r="KDO32" s="446"/>
      <c r="KDP32" s="446"/>
      <c r="KDQ32" s="446"/>
      <c r="KDR32" s="446"/>
      <c r="KDS32" s="446"/>
      <c r="KDT32" s="446"/>
      <c r="KDU32" s="446"/>
      <c r="KDV32" s="446"/>
      <c r="KDW32" s="446"/>
      <c r="KDX32" s="446"/>
      <c r="KDY32" s="446"/>
      <c r="KDZ32" s="446"/>
      <c r="KEA32" s="446"/>
      <c r="KEB32" s="446"/>
      <c r="KEC32" s="446"/>
      <c r="KED32" s="446"/>
      <c r="KEE32" s="446"/>
      <c r="KEF32" s="446"/>
      <c r="KEG32" s="446"/>
      <c r="KEH32" s="446"/>
      <c r="KEI32" s="446"/>
      <c r="KEJ32" s="446"/>
      <c r="KEK32" s="446"/>
      <c r="KEL32" s="446"/>
      <c r="KEM32" s="446"/>
      <c r="KEN32" s="446"/>
      <c r="KEO32" s="446"/>
      <c r="KEP32" s="446"/>
      <c r="KEQ32" s="446"/>
      <c r="KER32" s="446"/>
      <c r="KES32" s="446"/>
      <c r="KET32" s="446"/>
      <c r="KEU32" s="446"/>
      <c r="KEV32" s="446"/>
      <c r="KEW32" s="446"/>
      <c r="KEX32" s="446"/>
      <c r="KEY32" s="446"/>
      <c r="KEZ32" s="446"/>
      <c r="KFA32" s="446"/>
      <c r="KFB32" s="446"/>
      <c r="KFC32" s="446"/>
      <c r="KFD32" s="446"/>
      <c r="KFE32" s="446"/>
      <c r="KFF32" s="446"/>
      <c r="KFG32" s="446"/>
      <c r="KFH32" s="446"/>
      <c r="KFI32" s="446"/>
      <c r="KFJ32" s="446"/>
      <c r="KFK32" s="446"/>
      <c r="KFL32" s="446"/>
      <c r="KFM32" s="446"/>
      <c r="KFN32" s="446"/>
      <c r="KFO32" s="446"/>
      <c r="KFP32" s="446"/>
      <c r="KFQ32" s="446"/>
      <c r="KFR32" s="446"/>
      <c r="KFS32" s="446"/>
      <c r="KFT32" s="446"/>
      <c r="KFU32" s="446"/>
      <c r="KFV32" s="446"/>
      <c r="KFW32" s="446"/>
      <c r="KFX32" s="446"/>
      <c r="KFY32" s="446"/>
      <c r="KFZ32" s="446"/>
      <c r="KGA32" s="446"/>
      <c r="KGB32" s="446"/>
      <c r="KGC32" s="446"/>
      <c r="KGD32" s="446"/>
      <c r="KGE32" s="446"/>
      <c r="KGF32" s="446"/>
      <c r="KGG32" s="446"/>
      <c r="KGH32" s="446"/>
      <c r="KGI32" s="446"/>
      <c r="KGJ32" s="446"/>
      <c r="KGK32" s="446"/>
      <c r="KGL32" s="446"/>
      <c r="KGM32" s="446"/>
      <c r="KGN32" s="446"/>
      <c r="KGO32" s="446"/>
      <c r="KGP32" s="446"/>
      <c r="KGQ32" s="446"/>
      <c r="KGR32" s="446"/>
      <c r="KGS32" s="446"/>
      <c r="KGT32" s="446"/>
      <c r="KGU32" s="446"/>
      <c r="KGV32" s="446"/>
      <c r="KGW32" s="446"/>
      <c r="KGX32" s="446"/>
      <c r="KGY32" s="446"/>
      <c r="KGZ32" s="446"/>
      <c r="KHA32" s="446"/>
      <c r="KHB32" s="446"/>
      <c r="KHC32" s="446"/>
      <c r="KHD32" s="446"/>
      <c r="KHE32" s="446"/>
      <c r="KHF32" s="446"/>
      <c r="KHG32" s="446"/>
      <c r="KHH32" s="446"/>
      <c r="KHI32" s="446"/>
      <c r="KHJ32" s="446"/>
      <c r="KHK32" s="446"/>
      <c r="KHL32" s="446"/>
      <c r="KHM32" s="446"/>
      <c r="KHN32" s="446"/>
      <c r="KHO32" s="446"/>
      <c r="KHP32" s="446"/>
      <c r="KHQ32" s="446"/>
      <c r="KHR32" s="446"/>
      <c r="KHS32" s="446"/>
      <c r="KHT32" s="446"/>
      <c r="KHU32" s="446"/>
      <c r="KHV32" s="446"/>
      <c r="KHW32" s="446"/>
      <c r="KHX32" s="446"/>
      <c r="KHY32" s="446"/>
      <c r="KHZ32" s="446"/>
      <c r="KIA32" s="446"/>
      <c r="KIB32" s="446"/>
      <c r="KIC32" s="446"/>
      <c r="KID32" s="446"/>
      <c r="KIE32" s="446"/>
      <c r="KIF32" s="446"/>
      <c r="KIG32" s="446"/>
      <c r="KIH32" s="446"/>
      <c r="KII32" s="446"/>
      <c r="KIJ32" s="446"/>
      <c r="KIK32" s="446"/>
      <c r="KIL32" s="446"/>
      <c r="KIM32" s="446"/>
      <c r="KIN32" s="446"/>
      <c r="KIO32" s="446"/>
      <c r="KIP32" s="446"/>
      <c r="KIQ32" s="446"/>
      <c r="KIR32" s="446"/>
      <c r="KIS32" s="446"/>
      <c r="KIT32" s="446"/>
      <c r="KIU32" s="446"/>
      <c r="KIV32" s="446"/>
      <c r="KIW32" s="446"/>
      <c r="KIX32" s="446"/>
      <c r="KIY32" s="446"/>
      <c r="KIZ32" s="446"/>
      <c r="KJA32" s="446"/>
      <c r="KJB32" s="446"/>
      <c r="KJC32" s="446"/>
      <c r="KJD32" s="446"/>
      <c r="KJE32" s="446"/>
      <c r="KJF32" s="446"/>
      <c r="KJG32" s="446"/>
      <c r="KJH32" s="446"/>
      <c r="KJI32" s="446"/>
      <c r="KJJ32" s="446"/>
      <c r="KJK32" s="446"/>
      <c r="KJL32" s="446"/>
      <c r="KJM32" s="446"/>
      <c r="KJN32" s="446"/>
      <c r="KJO32" s="446"/>
      <c r="KJP32" s="446"/>
      <c r="KJQ32" s="446"/>
      <c r="KJR32" s="446"/>
      <c r="KJS32" s="446"/>
      <c r="KJT32" s="446"/>
      <c r="KJU32" s="446"/>
      <c r="KJV32" s="446"/>
      <c r="KJW32" s="446"/>
      <c r="KJX32" s="446"/>
      <c r="KJY32" s="446"/>
      <c r="KJZ32" s="446"/>
      <c r="KKA32" s="446"/>
      <c r="KKB32" s="446"/>
      <c r="KKC32" s="446"/>
      <c r="KKD32" s="446"/>
      <c r="KKE32" s="446"/>
      <c r="KKF32" s="446"/>
      <c r="KKG32" s="446"/>
      <c r="KKH32" s="446"/>
      <c r="KKI32" s="446"/>
      <c r="KKJ32" s="446"/>
      <c r="KKK32" s="446"/>
      <c r="KKL32" s="446"/>
      <c r="KKM32" s="446"/>
      <c r="KKN32" s="446"/>
      <c r="KKO32" s="446"/>
      <c r="KKP32" s="446"/>
      <c r="KKQ32" s="446"/>
      <c r="KKR32" s="446"/>
      <c r="KKS32" s="446"/>
      <c r="KKT32" s="446"/>
      <c r="KKU32" s="446"/>
      <c r="KKV32" s="446"/>
      <c r="KKW32" s="446"/>
      <c r="KKX32" s="446"/>
      <c r="KKY32" s="446"/>
      <c r="KKZ32" s="446"/>
      <c r="KLA32" s="446"/>
      <c r="KLB32" s="446"/>
      <c r="KLC32" s="446"/>
      <c r="KLD32" s="446"/>
      <c r="KLE32" s="446"/>
      <c r="KLF32" s="446"/>
      <c r="KLG32" s="446"/>
      <c r="KLH32" s="446"/>
      <c r="KLI32" s="446"/>
      <c r="KLJ32" s="446"/>
      <c r="KLK32" s="446"/>
      <c r="KLL32" s="446"/>
      <c r="KLM32" s="446"/>
      <c r="KLN32" s="446"/>
      <c r="KLO32" s="446"/>
      <c r="KLP32" s="446"/>
      <c r="KLQ32" s="446"/>
      <c r="KLR32" s="446"/>
      <c r="KLS32" s="446"/>
      <c r="KLT32" s="446"/>
      <c r="KLU32" s="446"/>
      <c r="KLV32" s="446"/>
      <c r="KLW32" s="446"/>
      <c r="KLX32" s="446"/>
      <c r="KLY32" s="446"/>
      <c r="KLZ32" s="446"/>
      <c r="KMA32" s="446"/>
      <c r="KMB32" s="446"/>
      <c r="KMC32" s="446"/>
      <c r="KMD32" s="446"/>
      <c r="KME32" s="446"/>
      <c r="KMF32" s="446"/>
      <c r="KMG32" s="446"/>
      <c r="KMH32" s="446"/>
      <c r="KMI32" s="446"/>
      <c r="KMJ32" s="446"/>
      <c r="KMK32" s="446"/>
      <c r="KML32" s="446"/>
      <c r="KMM32" s="446"/>
      <c r="KMN32" s="446"/>
      <c r="KMO32" s="446"/>
      <c r="KMP32" s="446"/>
      <c r="KMQ32" s="446"/>
      <c r="KMR32" s="446"/>
      <c r="KMS32" s="446"/>
      <c r="KMT32" s="446"/>
      <c r="KMU32" s="446"/>
      <c r="KMV32" s="446"/>
      <c r="KMW32" s="446"/>
      <c r="KMX32" s="446"/>
      <c r="KMY32" s="446"/>
      <c r="KMZ32" s="446"/>
      <c r="KNA32" s="446"/>
      <c r="KNB32" s="446"/>
      <c r="KNC32" s="446"/>
      <c r="KND32" s="446"/>
      <c r="KNE32" s="446"/>
      <c r="KNF32" s="446"/>
      <c r="KNG32" s="446"/>
      <c r="KNH32" s="446"/>
      <c r="KNI32" s="446"/>
      <c r="KNJ32" s="446"/>
      <c r="KNK32" s="446"/>
      <c r="KNL32" s="446"/>
      <c r="KNM32" s="446"/>
      <c r="KNN32" s="446"/>
      <c r="KNO32" s="446"/>
      <c r="KNP32" s="446"/>
      <c r="KNQ32" s="446"/>
      <c r="KNR32" s="446"/>
      <c r="KNS32" s="446"/>
      <c r="KNT32" s="446"/>
      <c r="KNU32" s="446"/>
      <c r="KNV32" s="446"/>
      <c r="KNW32" s="446"/>
      <c r="KNX32" s="446"/>
      <c r="KNY32" s="446"/>
      <c r="KNZ32" s="446"/>
      <c r="KOA32" s="446"/>
      <c r="KOB32" s="446"/>
      <c r="KOC32" s="446"/>
      <c r="KOD32" s="446"/>
      <c r="KOE32" s="446"/>
      <c r="KOF32" s="446"/>
      <c r="KOG32" s="446"/>
      <c r="KOH32" s="446"/>
      <c r="KOI32" s="446"/>
      <c r="KOJ32" s="446"/>
      <c r="KOK32" s="446"/>
      <c r="KOL32" s="446"/>
      <c r="KOM32" s="446"/>
      <c r="KON32" s="446"/>
      <c r="KOO32" s="446"/>
      <c r="KOP32" s="446"/>
      <c r="KOQ32" s="446"/>
      <c r="KOR32" s="446"/>
      <c r="KOS32" s="446"/>
      <c r="KOT32" s="446"/>
      <c r="KOU32" s="446"/>
      <c r="KOV32" s="446"/>
      <c r="KOW32" s="446"/>
      <c r="KOX32" s="446"/>
      <c r="KOY32" s="446"/>
      <c r="KOZ32" s="446"/>
      <c r="KPA32" s="446"/>
      <c r="KPB32" s="446"/>
      <c r="KPC32" s="446"/>
      <c r="KPD32" s="446"/>
      <c r="KPE32" s="446"/>
      <c r="KPF32" s="446"/>
      <c r="KPG32" s="446"/>
      <c r="KPH32" s="446"/>
      <c r="KPI32" s="446"/>
      <c r="KPJ32" s="446"/>
      <c r="KPK32" s="446"/>
      <c r="KPL32" s="446"/>
      <c r="KPM32" s="446"/>
      <c r="KPN32" s="446"/>
      <c r="KPO32" s="446"/>
      <c r="KPP32" s="446"/>
      <c r="KPQ32" s="446"/>
      <c r="KPR32" s="446"/>
      <c r="KPS32" s="446"/>
      <c r="KPT32" s="446"/>
      <c r="KPU32" s="446"/>
      <c r="KPV32" s="446"/>
      <c r="KPW32" s="446"/>
      <c r="KPX32" s="446"/>
      <c r="KPY32" s="446"/>
      <c r="KPZ32" s="446"/>
      <c r="KQA32" s="446"/>
      <c r="KQB32" s="446"/>
      <c r="KQC32" s="446"/>
      <c r="KQD32" s="446"/>
      <c r="KQE32" s="446"/>
      <c r="KQF32" s="446"/>
      <c r="KQG32" s="446"/>
      <c r="KQH32" s="446"/>
      <c r="KQI32" s="446"/>
      <c r="KQJ32" s="446"/>
      <c r="KQK32" s="446"/>
      <c r="KQL32" s="446"/>
      <c r="KQM32" s="446"/>
      <c r="KQN32" s="446"/>
      <c r="KQO32" s="446"/>
      <c r="KQP32" s="446"/>
      <c r="KQQ32" s="446"/>
      <c r="KQR32" s="446"/>
      <c r="KQS32" s="446"/>
      <c r="KQT32" s="446"/>
      <c r="KQU32" s="446"/>
      <c r="KQV32" s="446"/>
      <c r="KQW32" s="446"/>
      <c r="KQX32" s="446"/>
      <c r="KQY32" s="446"/>
      <c r="KQZ32" s="446"/>
      <c r="KRA32" s="446"/>
      <c r="KRB32" s="446"/>
      <c r="KRC32" s="446"/>
      <c r="KRD32" s="446"/>
      <c r="KRE32" s="446"/>
      <c r="KRF32" s="446"/>
      <c r="KRG32" s="446"/>
      <c r="KRH32" s="446"/>
      <c r="KRI32" s="446"/>
      <c r="KRJ32" s="446"/>
      <c r="KRK32" s="446"/>
      <c r="KRL32" s="446"/>
      <c r="KRM32" s="446"/>
      <c r="KRN32" s="446"/>
      <c r="KRO32" s="446"/>
      <c r="KRP32" s="446"/>
      <c r="KRQ32" s="446"/>
      <c r="KRR32" s="446"/>
      <c r="KRS32" s="446"/>
      <c r="KRT32" s="446"/>
      <c r="KRU32" s="446"/>
      <c r="KRV32" s="446"/>
      <c r="KRW32" s="446"/>
      <c r="KRX32" s="446"/>
      <c r="KRY32" s="446"/>
      <c r="KRZ32" s="446"/>
      <c r="KSA32" s="446"/>
      <c r="KSB32" s="446"/>
      <c r="KSC32" s="446"/>
      <c r="KSD32" s="446"/>
      <c r="KSE32" s="446"/>
      <c r="KSF32" s="446"/>
      <c r="KSG32" s="446"/>
      <c r="KSH32" s="446"/>
      <c r="KSI32" s="446"/>
      <c r="KSJ32" s="446"/>
      <c r="KSK32" s="446"/>
      <c r="KSL32" s="446"/>
      <c r="KSM32" s="446"/>
      <c r="KSN32" s="446"/>
      <c r="KSO32" s="446"/>
      <c r="KSP32" s="446"/>
      <c r="KSQ32" s="446"/>
      <c r="KSR32" s="446"/>
      <c r="KSS32" s="446"/>
      <c r="KST32" s="446"/>
      <c r="KSU32" s="446"/>
      <c r="KSV32" s="446"/>
      <c r="KSW32" s="446"/>
      <c r="KSX32" s="446"/>
      <c r="KSY32" s="446"/>
      <c r="KSZ32" s="446"/>
      <c r="KTA32" s="446"/>
      <c r="KTB32" s="446"/>
      <c r="KTC32" s="446"/>
      <c r="KTD32" s="446"/>
      <c r="KTE32" s="446"/>
      <c r="KTF32" s="446"/>
      <c r="KTG32" s="446"/>
      <c r="KTH32" s="446"/>
      <c r="KTI32" s="446"/>
      <c r="KTJ32" s="446"/>
      <c r="KTK32" s="446"/>
      <c r="KTL32" s="446"/>
      <c r="KTM32" s="446"/>
      <c r="KTN32" s="446"/>
      <c r="KTO32" s="446"/>
      <c r="KTP32" s="446"/>
      <c r="KTQ32" s="446"/>
      <c r="KTR32" s="446"/>
      <c r="KTS32" s="446"/>
      <c r="KTT32" s="446"/>
      <c r="KTU32" s="446"/>
      <c r="KTV32" s="446"/>
      <c r="KTW32" s="446"/>
      <c r="KTX32" s="446"/>
      <c r="KTY32" s="446"/>
      <c r="KTZ32" s="446"/>
      <c r="KUA32" s="446"/>
      <c r="KUB32" s="446"/>
      <c r="KUC32" s="446"/>
      <c r="KUD32" s="446"/>
      <c r="KUE32" s="446"/>
      <c r="KUF32" s="446"/>
      <c r="KUG32" s="446"/>
      <c r="KUH32" s="446"/>
      <c r="KUI32" s="446"/>
      <c r="KUJ32" s="446"/>
      <c r="KUK32" s="446"/>
      <c r="KUL32" s="446"/>
      <c r="KUM32" s="446"/>
      <c r="KUN32" s="446"/>
      <c r="KUO32" s="446"/>
      <c r="KUP32" s="446"/>
      <c r="KUQ32" s="446"/>
      <c r="KUR32" s="446"/>
      <c r="KUS32" s="446"/>
      <c r="KUT32" s="446"/>
      <c r="KUU32" s="446"/>
      <c r="KUV32" s="446"/>
      <c r="KUW32" s="446"/>
      <c r="KUX32" s="446"/>
      <c r="KUY32" s="446"/>
      <c r="KUZ32" s="446"/>
      <c r="KVA32" s="446"/>
      <c r="KVB32" s="446"/>
      <c r="KVC32" s="446"/>
      <c r="KVD32" s="446"/>
      <c r="KVE32" s="446"/>
      <c r="KVF32" s="446"/>
      <c r="KVG32" s="446"/>
      <c r="KVH32" s="446"/>
      <c r="KVI32" s="446"/>
      <c r="KVJ32" s="446"/>
      <c r="KVK32" s="446"/>
      <c r="KVL32" s="446"/>
      <c r="KVM32" s="446"/>
      <c r="KVN32" s="446"/>
      <c r="KVO32" s="446"/>
      <c r="KVP32" s="446"/>
      <c r="KVQ32" s="446"/>
      <c r="KVR32" s="446"/>
      <c r="KVS32" s="446"/>
      <c r="KVT32" s="446"/>
      <c r="KVU32" s="446"/>
      <c r="KVV32" s="446"/>
      <c r="KVW32" s="446"/>
      <c r="KVX32" s="446"/>
      <c r="KVY32" s="446"/>
      <c r="KVZ32" s="446"/>
      <c r="KWA32" s="446"/>
      <c r="KWB32" s="446"/>
      <c r="KWC32" s="446"/>
      <c r="KWD32" s="446"/>
      <c r="KWE32" s="446"/>
      <c r="KWF32" s="446"/>
      <c r="KWG32" s="446"/>
      <c r="KWH32" s="446"/>
      <c r="KWI32" s="446"/>
      <c r="KWJ32" s="446"/>
      <c r="KWK32" s="446"/>
      <c r="KWL32" s="446"/>
      <c r="KWM32" s="446"/>
      <c r="KWN32" s="446"/>
      <c r="KWO32" s="446"/>
      <c r="KWP32" s="446"/>
      <c r="KWQ32" s="446"/>
      <c r="KWR32" s="446"/>
      <c r="KWS32" s="446"/>
      <c r="KWT32" s="446"/>
      <c r="KWU32" s="446"/>
      <c r="KWV32" s="446"/>
      <c r="KWW32" s="446"/>
      <c r="KWX32" s="446"/>
      <c r="KWY32" s="446"/>
      <c r="KWZ32" s="446"/>
      <c r="KXA32" s="446"/>
      <c r="KXB32" s="446"/>
      <c r="KXC32" s="446"/>
      <c r="KXD32" s="446"/>
      <c r="KXE32" s="446"/>
      <c r="KXF32" s="446"/>
      <c r="KXG32" s="446"/>
      <c r="KXH32" s="446"/>
      <c r="KXI32" s="446"/>
      <c r="KXJ32" s="446"/>
      <c r="KXK32" s="446"/>
      <c r="KXL32" s="446"/>
      <c r="KXM32" s="446"/>
      <c r="KXN32" s="446"/>
      <c r="KXO32" s="446"/>
      <c r="KXP32" s="446"/>
      <c r="KXQ32" s="446"/>
      <c r="KXR32" s="446"/>
      <c r="KXS32" s="446"/>
      <c r="KXT32" s="446"/>
      <c r="KXU32" s="446"/>
      <c r="KXV32" s="446"/>
      <c r="KXW32" s="446"/>
      <c r="KXX32" s="446"/>
      <c r="KXY32" s="446"/>
      <c r="KXZ32" s="446"/>
      <c r="KYA32" s="446"/>
      <c r="KYB32" s="446"/>
      <c r="KYC32" s="446"/>
      <c r="KYD32" s="446"/>
      <c r="KYE32" s="446"/>
      <c r="KYF32" s="446"/>
      <c r="KYG32" s="446"/>
      <c r="KYH32" s="446"/>
      <c r="KYI32" s="446"/>
      <c r="KYJ32" s="446"/>
      <c r="KYK32" s="446"/>
      <c r="KYL32" s="446"/>
      <c r="KYM32" s="446"/>
      <c r="KYN32" s="446"/>
      <c r="KYO32" s="446"/>
      <c r="KYP32" s="446"/>
      <c r="KYQ32" s="446"/>
      <c r="KYR32" s="446"/>
      <c r="KYS32" s="446"/>
      <c r="KYT32" s="446"/>
      <c r="KYU32" s="446"/>
      <c r="KYV32" s="446"/>
      <c r="KYW32" s="446"/>
      <c r="KYX32" s="446"/>
      <c r="KYY32" s="446"/>
      <c r="KYZ32" s="446"/>
      <c r="KZA32" s="446"/>
      <c r="KZB32" s="446"/>
      <c r="KZC32" s="446"/>
      <c r="KZD32" s="446"/>
      <c r="KZE32" s="446"/>
      <c r="KZF32" s="446"/>
      <c r="KZG32" s="446"/>
      <c r="KZH32" s="446"/>
      <c r="KZI32" s="446"/>
      <c r="KZJ32" s="446"/>
      <c r="KZK32" s="446"/>
      <c r="KZL32" s="446"/>
      <c r="KZM32" s="446"/>
      <c r="KZN32" s="446"/>
      <c r="KZO32" s="446"/>
      <c r="KZP32" s="446"/>
      <c r="KZQ32" s="446"/>
      <c r="KZR32" s="446"/>
      <c r="KZS32" s="446"/>
      <c r="KZT32" s="446"/>
      <c r="KZU32" s="446"/>
      <c r="KZV32" s="446"/>
      <c r="KZW32" s="446"/>
      <c r="KZX32" s="446"/>
      <c r="KZY32" s="446"/>
      <c r="KZZ32" s="446"/>
      <c r="LAA32" s="446"/>
      <c r="LAB32" s="446"/>
      <c r="LAC32" s="446"/>
      <c r="LAD32" s="446"/>
      <c r="LAE32" s="446"/>
      <c r="LAF32" s="446"/>
      <c r="LAG32" s="446"/>
      <c r="LAH32" s="446"/>
      <c r="LAI32" s="446"/>
      <c r="LAJ32" s="446"/>
      <c r="LAK32" s="446"/>
      <c r="LAL32" s="446"/>
      <c r="LAM32" s="446"/>
      <c r="LAN32" s="446"/>
      <c r="LAO32" s="446"/>
      <c r="LAP32" s="446"/>
      <c r="LAQ32" s="446"/>
      <c r="LAR32" s="446"/>
      <c r="LAS32" s="446"/>
      <c r="LAT32" s="446"/>
      <c r="LAU32" s="446"/>
      <c r="LAV32" s="446"/>
      <c r="LAW32" s="446"/>
      <c r="LAX32" s="446"/>
      <c r="LAY32" s="446"/>
      <c r="LAZ32" s="446"/>
      <c r="LBA32" s="446"/>
      <c r="LBB32" s="446"/>
      <c r="LBC32" s="446"/>
      <c r="LBD32" s="446"/>
      <c r="LBE32" s="446"/>
      <c r="LBF32" s="446"/>
      <c r="LBG32" s="446"/>
      <c r="LBH32" s="446"/>
      <c r="LBI32" s="446"/>
      <c r="LBJ32" s="446"/>
      <c r="LBK32" s="446"/>
      <c r="LBL32" s="446"/>
      <c r="LBM32" s="446"/>
      <c r="LBN32" s="446"/>
      <c r="LBO32" s="446"/>
      <c r="LBP32" s="446"/>
      <c r="LBQ32" s="446"/>
      <c r="LBR32" s="446"/>
      <c r="LBS32" s="446"/>
      <c r="LBT32" s="446"/>
      <c r="LBU32" s="446"/>
      <c r="LBV32" s="446"/>
      <c r="LBW32" s="446"/>
      <c r="LBX32" s="446"/>
      <c r="LBY32" s="446"/>
      <c r="LBZ32" s="446"/>
      <c r="LCA32" s="446"/>
      <c r="LCB32" s="446"/>
      <c r="LCC32" s="446"/>
      <c r="LCD32" s="446"/>
      <c r="LCE32" s="446"/>
      <c r="LCF32" s="446"/>
      <c r="LCG32" s="446"/>
      <c r="LCH32" s="446"/>
      <c r="LCI32" s="446"/>
      <c r="LCJ32" s="446"/>
      <c r="LCK32" s="446"/>
      <c r="LCL32" s="446"/>
      <c r="LCM32" s="446"/>
      <c r="LCN32" s="446"/>
      <c r="LCO32" s="446"/>
      <c r="LCP32" s="446"/>
      <c r="LCQ32" s="446"/>
      <c r="LCR32" s="446"/>
      <c r="LCS32" s="446"/>
      <c r="LCT32" s="446"/>
      <c r="LCU32" s="446"/>
      <c r="LCV32" s="446"/>
      <c r="LCW32" s="446"/>
      <c r="LCX32" s="446"/>
      <c r="LCY32" s="446"/>
      <c r="LCZ32" s="446"/>
      <c r="LDA32" s="446"/>
      <c r="LDB32" s="446"/>
      <c r="LDC32" s="446"/>
      <c r="LDD32" s="446"/>
      <c r="LDE32" s="446"/>
      <c r="LDF32" s="446"/>
      <c r="LDG32" s="446"/>
      <c r="LDH32" s="446"/>
      <c r="LDI32" s="446"/>
      <c r="LDJ32" s="446"/>
      <c r="LDK32" s="446"/>
      <c r="LDL32" s="446"/>
      <c r="LDM32" s="446"/>
      <c r="LDN32" s="446"/>
      <c r="LDO32" s="446"/>
      <c r="LDP32" s="446"/>
      <c r="LDQ32" s="446"/>
      <c r="LDR32" s="446"/>
      <c r="LDS32" s="446"/>
      <c r="LDT32" s="446"/>
      <c r="LDU32" s="446"/>
      <c r="LDV32" s="446"/>
      <c r="LDW32" s="446"/>
      <c r="LDX32" s="446"/>
      <c r="LDY32" s="446"/>
      <c r="LDZ32" s="446"/>
      <c r="LEA32" s="446"/>
      <c r="LEB32" s="446"/>
      <c r="LEC32" s="446"/>
      <c r="LED32" s="446"/>
      <c r="LEE32" s="446"/>
      <c r="LEF32" s="446"/>
      <c r="LEG32" s="446"/>
      <c r="LEH32" s="446"/>
      <c r="LEI32" s="446"/>
      <c r="LEJ32" s="446"/>
      <c r="LEK32" s="446"/>
      <c r="LEL32" s="446"/>
      <c r="LEM32" s="446"/>
      <c r="LEN32" s="446"/>
      <c r="LEO32" s="446"/>
      <c r="LEP32" s="446"/>
      <c r="LEQ32" s="446"/>
      <c r="LER32" s="446"/>
      <c r="LES32" s="446"/>
      <c r="LET32" s="446"/>
      <c r="LEU32" s="446"/>
      <c r="LEV32" s="446"/>
      <c r="LEW32" s="446"/>
      <c r="LEX32" s="446"/>
      <c r="LEY32" s="446"/>
      <c r="LEZ32" s="446"/>
      <c r="LFA32" s="446"/>
      <c r="LFB32" s="446"/>
      <c r="LFC32" s="446"/>
      <c r="LFD32" s="446"/>
      <c r="LFE32" s="446"/>
      <c r="LFF32" s="446"/>
      <c r="LFG32" s="446"/>
      <c r="LFH32" s="446"/>
      <c r="LFI32" s="446"/>
      <c r="LFJ32" s="446"/>
      <c r="LFK32" s="446"/>
      <c r="LFL32" s="446"/>
      <c r="LFM32" s="446"/>
      <c r="LFN32" s="446"/>
      <c r="LFO32" s="446"/>
      <c r="LFP32" s="446"/>
      <c r="LFQ32" s="446"/>
      <c r="LFR32" s="446"/>
      <c r="LFS32" s="446"/>
      <c r="LFT32" s="446"/>
      <c r="LFU32" s="446"/>
      <c r="LFV32" s="446"/>
      <c r="LFW32" s="446"/>
      <c r="LFX32" s="446"/>
      <c r="LFY32" s="446"/>
      <c r="LFZ32" s="446"/>
      <c r="LGA32" s="446"/>
      <c r="LGB32" s="446"/>
      <c r="LGC32" s="446"/>
      <c r="LGD32" s="446"/>
      <c r="LGE32" s="446"/>
      <c r="LGF32" s="446"/>
      <c r="LGG32" s="446"/>
      <c r="LGH32" s="446"/>
      <c r="LGI32" s="446"/>
      <c r="LGJ32" s="446"/>
      <c r="LGK32" s="446"/>
      <c r="LGL32" s="446"/>
      <c r="LGM32" s="446"/>
      <c r="LGN32" s="446"/>
      <c r="LGO32" s="446"/>
      <c r="LGP32" s="446"/>
      <c r="LGQ32" s="446"/>
      <c r="LGR32" s="446"/>
      <c r="LGS32" s="446"/>
      <c r="LGT32" s="446"/>
      <c r="LGU32" s="446"/>
      <c r="LGV32" s="446"/>
      <c r="LGW32" s="446"/>
      <c r="LGX32" s="446"/>
      <c r="LGY32" s="446"/>
      <c r="LGZ32" s="446"/>
      <c r="LHA32" s="446"/>
      <c r="LHB32" s="446"/>
      <c r="LHC32" s="446"/>
      <c r="LHD32" s="446"/>
      <c r="LHE32" s="446"/>
      <c r="LHF32" s="446"/>
      <c r="LHG32" s="446"/>
      <c r="LHH32" s="446"/>
      <c r="LHI32" s="446"/>
      <c r="LHJ32" s="446"/>
      <c r="LHK32" s="446"/>
      <c r="LHL32" s="446"/>
      <c r="LHM32" s="446"/>
      <c r="LHN32" s="446"/>
      <c r="LHO32" s="446"/>
      <c r="LHP32" s="446"/>
      <c r="LHQ32" s="446"/>
      <c r="LHR32" s="446"/>
      <c r="LHS32" s="446"/>
      <c r="LHT32" s="446"/>
      <c r="LHU32" s="446"/>
      <c r="LHV32" s="446"/>
      <c r="LHW32" s="446"/>
      <c r="LHX32" s="446"/>
      <c r="LHY32" s="446"/>
      <c r="LHZ32" s="446"/>
      <c r="LIA32" s="446"/>
      <c r="LIB32" s="446"/>
      <c r="LIC32" s="446"/>
      <c r="LID32" s="446"/>
      <c r="LIE32" s="446"/>
      <c r="LIF32" s="446"/>
      <c r="LIG32" s="446"/>
      <c r="LIH32" s="446"/>
      <c r="LII32" s="446"/>
      <c r="LIJ32" s="446"/>
      <c r="LIK32" s="446"/>
      <c r="LIL32" s="446"/>
      <c r="LIM32" s="446"/>
      <c r="LIN32" s="446"/>
      <c r="LIO32" s="446"/>
      <c r="LIP32" s="446"/>
      <c r="LIQ32" s="446"/>
      <c r="LIR32" s="446"/>
      <c r="LIS32" s="446"/>
      <c r="LIT32" s="446"/>
      <c r="LIU32" s="446"/>
      <c r="LIV32" s="446"/>
      <c r="LIW32" s="446"/>
      <c r="LIX32" s="446"/>
      <c r="LIY32" s="446"/>
      <c r="LIZ32" s="446"/>
      <c r="LJA32" s="446"/>
      <c r="LJB32" s="446"/>
      <c r="LJC32" s="446"/>
      <c r="LJD32" s="446"/>
      <c r="LJE32" s="446"/>
      <c r="LJF32" s="446"/>
      <c r="LJG32" s="446"/>
      <c r="LJH32" s="446"/>
      <c r="LJI32" s="446"/>
      <c r="LJJ32" s="446"/>
      <c r="LJK32" s="446"/>
      <c r="LJL32" s="446"/>
      <c r="LJM32" s="446"/>
      <c r="LJN32" s="446"/>
      <c r="LJO32" s="446"/>
      <c r="LJP32" s="446"/>
      <c r="LJQ32" s="446"/>
      <c r="LJR32" s="446"/>
      <c r="LJS32" s="446"/>
      <c r="LJT32" s="446"/>
      <c r="LJU32" s="446"/>
      <c r="LJV32" s="446"/>
      <c r="LJW32" s="446"/>
      <c r="LJX32" s="446"/>
      <c r="LJY32" s="446"/>
      <c r="LJZ32" s="446"/>
      <c r="LKA32" s="446"/>
      <c r="LKB32" s="446"/>
      <c r="LKC32" s="446"/>
      <c r="LKD32" s="446"/>
      <c r="LKE32" s="446"/>
      <c r="LKF32" s="446"/>
      <c r="LKG32" s="446"/>
      <c r="LKH32" s="446"/>
      <c r="LKI32" s="446"/>
      <c r="LKJ32" s="446"/>
      <c r="LKK32" s="446"/>
      <c r="LKL32" s="446"/>
      <c r="LKM32" s="446"/>
      <c r="LKN32" s="446"/>
      <c r="LKO32" s="446"/>
      <c r="LKP32" s="446"/>
      <c r="LKQ32" s="446"/>
      <c r="LKR32" s="446"/>
      <c r="LKS32" s="446"/>
      <c r="LKT32" s="446"/>
      <c r="LKU32" s="446"/>
      <c r="LKV32" s="446"/>
      <c r="LKW32" s="446"/>
      <c r="LKX32" s="446"/>
      <c r="LKY32" s="446"/>
      <c r="LKZ32" s="446"/>
      <c r="LLA32" s="446"/>
      <c r="LLB32" s="446"/>
      <c r="LLC32" s="446"/>
      <c r="LLD32" s="446"/>
      <c r="LLE32" s="446"/>
      <c r="LLF32" s="446"/>
      <c r="LLG32" s="446"/>
      <c r="LLH32" s="446"/>
      <c r="LLI32" s="446"/>
      <c r="LLJ32" s="446"/>
      <c r="LLK32" s="446"/>
      <c r="LLL32" s="446"/>
      <c r="LLM32" s="446"/>
      <c r="LLN32" s="446"/>
      <c r="LLO32" s="446"/>
      <c r="LLP32" s="446"/>
      <c r="LLQ32" s="446"/>
      <c r="LLR32" s="446"/>
      <c r="LLS32" s="446"/>
      <c r="LLT32" s="446"/>
      <c r="LLU32" s="446"/>
      <c r="LLV32" s="446"/>
      <c r="LLW32" s="446"/>
      <c r="LLX32" s="446"/>
      <c r="LLY32" s="446"/>
      <c r="LLZ32" s="446"/>
      <c r="LMA32" s="446"/>
      <c r="LMB32" s="446"/>
      <c r="LMC32" s="446"/>
      <c r="LMD32" s="446"/>
      <c r="LME32" s="446"/>
      <c r="LMF32" s="446"/>
      <c r="LMG32" s="446"/>
      <c r="LMH32" s="446"/>
      <c r="LMI32" s="446"/>
      <c r="LMJ32" s="446"/>
      <c r="LMK32" s="446"/>
      <c r="LML32" s="446"/>
      <c r="LMM32" s="446"/>
      <c r="LMN32" s="446"/>
      <c r="LMO32" s="446"/>
      <c r="LMP32" s="446"/>
      <c r="LMQ32" s="446"/>
      <c r="LMR32" s="446"/>
      <c r="LMS32" s="446"/>
      <c r="LMT32" s="446"/>
      <c r="LMU32" s="446"/>
      <c r="LMV32" s="446"/>
      <c r="LMW32" s="446"/>
      <c r="LMX32" s="446"/>
      <c r="LMY32" s="446"/>
      <c r="LMZ32" s="446"/>
      <c r="LNA32" s="446"/>
      <c r="LNB32" s="446"/>
      <c r="LNC32" s="446"/>
      <c r="LND32" s="446"/>
      <c r="LNE32" s="446"/>
      <c r="LNF32" s="446"/>
      <c r="LNG32" s="446"/>
      <c r="LNH32" s="446"/>
      <c r="LNI32" s="446"/>
      <c r="LNJ32" s="446"/>
      <c r="LNK32" s="446"/>
      <c r="LNL32" s="446"/>
      <c r="LNM32" s="446"/>
      <c r="LNN32" s="446"/>
      <c r="LNO32" s="446"/>
      <c r="LNP32" s="446"/>
      <c r="LNQ32" s="446"/>
      <c r="LNR32" s="446"/>
      <c r="LNS32" s="446"/>
      <c r="LNT32" s="446"/>
      <c r="LNU32" s="446"/>
      <c r="LNV32" s="446"/>
      <c r="LNW32" s="446"/>
      <c r="LNX32" s="446"/>
      <c r="LNY32" s="446"/>
      <c r="LNZ32" s="446"/>
      <c r="LOA32" s="446"/>
      <c r="LOB32" s="446"/>
      <c r="LOC32" s="446"/>
      <c r="LOD32" s="446"/>
      <c r="LOE32" s="446"/>
      <c r="LOF32" s="446"/>
      <c r="LOG32" s="446"/>
      <c r="LOH32" s="446"/>
      <c r="LOI32" s="446"/>
      <c r="LOJ32" s="446"/>
      <c r="LOK32" s="446"/>
      <c r="LOL32" s="446"/>
      <c r="LOM32" s="446"/>
      <c r="LON32" s="446"/>
      <c r="LOO32" s="446"/>
      <c r="LOP32" s="446"/>
      <c r="LOQ32" s="446"/>
      <c r="LOR32" s="446"/>
      <c r="LOS32" s="446"/>
      <c r="LOT32" s="446"/>
      <c r="LOU32" s="446"/>
      <c r="LOV32" s="446"/>
      <c r="LOW32" s="446"/>
      <c r="LOX32" s="446"/>
      <c r="LOY32" s="446"/>
      <c r="LOZ32" s="446"/>
      <c r="LPA32" s="446"/>
      <c r="LPB32" s="446"/>
      <c r="LPC32" s="446"/>
      <c r="LPD32" s="446"/>
      <c r="LPE32" s="446"/>
      <c r="LPF32" s="446"/>
      <c r="LPG32" s="446"/>
      <c r="LPH32" s="446"/>
      <c r="LPI32" s="446"/>
      <c r="LPJ32" s="446"/>
      <c r="LPK32" s="446"/>
      <c r="LPL32" s="446"/>
      <c r="LPM32" s="446"/>
      <c r="LPN32" s="446"/>
      <c r="LPO32" s="446"/>
      <c r="LPP32" s="446"/>
      <c r="LPQ32" s="446"/>
      <c r="LPR32" s="446"/>
      <c r="LPS32" s="446"/>
      <c r="LPT32" s="446"/>
      <c r="LPU32" s="446"/>
      <c r="LPV32" s="446"/>
      <c r="LPW32" s="446"/>
      <c r="LPX32" s="446"/>
      <c r="LPY32" s="446"/>
      <c r="LPZ32" s="446"/>
      <c r="LQA32" s="446"/>
      <c r="LQB32" s="446"/>
      <c r="LQC32" s="446"/>
      <c r="LQD32" s="446"/>
      <c r="LQE32" s="446"/>
      <c r="LQF32" s="446"/>
      <c r="LQG32" s="446"/>
      <c r="LQH32" s="446"/>
      <c r="LQI32" s="446"/>
      <c r="LQJ32" s="446"/>
      <c r="LQK32" s="446"/>
      <c r="LQL32" s="446"/>
      <c r="LQM32" s="446"/>
      <c r="LQN32" s="446"/>
      <c r="LQO32" s="446"/>
      <c r="LQP32" s="446"/>
      <c r="LQQ32" s="446"/>
      <c r="LQR32" s="446"/>
      <c r="LQS32" s="446"/>
      <c r="LQT32" s="446"/>
      <c r="LQU32" s="446"/>
      <c r="LQV32" s="446"/>
      <c r="LQW32" s="446"/>
      <c r="LQX32" s="446"/>
      <c r="LQY32" s="446"/>
      <c r="LQZ32" s="446"/>
      <c r="LRA32" s="446"/>
      <c r="LRB32" s="446"/>
      <c r="LRC32" s="446"/>
      <c r="LRD32" s="446"/>
      <c r="LRE32" s="446"/>
      <c r="LRF32" s="446"/>
      <c r="LRG32" s="446"/>
      <c r="LRH32" s="446"/>
      <c r="LRI32" s="446"/>
      <c r="LRJ32" s="446"/>
      <c r="LRK32" s="446"/>
      <c r="LRL32" s="446"/>
      <c r="LRM32" s="446"/>
      <c r="LRN32" s="446"/>
      <c r="LRO32" s="446"/>
      <c r="LRP32" s="446"/>
      <c r="LRQ32" s="446"/>
      <c r="LRR32" s="446"/>
      <c r="LRS32" s="446"/>
      <c r="LRT32" s="446"/>
      <c r="LRU32" s="446"/>
      <c r="LRV32" s="446"/>
      <c r="LRW32" s="446"/>
      <c r="LRX32" s="446"/>
      <c r="LRY32" s="446"/>
      <c r="LRZ32" s="446"/>
      <c r="LSA32" s="446"/>
      <c r="LSB32" s="446"/>
      <c r="LSC32" s="446"/>
      <c r="LSD32" s="446"/>
      <c r="LSE32" s="446"/>
      <c r="LSF32" s="446"/>
      <c r="LSG32" s="446"/>
      <c r="LSH32" s="446"/>
      <c r="LSI32" s="446"/>
      <c r="LSJ32" s="446"/>
      <c r="LSK32" s="446"/>
      <c r="LSL32" s="446"/>
      <c r="LSM32" s="446"/>
      <c r="LSN32" s="446"/>
      <c r="LSO32" s="446"/>
      <c r="LSP32" s="446"/>
      <c r="LSQ32" s="446"/>
      <c r="LSR32" s="446"/>
      <c r="LSS32" s="446"/>
      <c r="LST32" s="446"/>
      <c r="LSU32" s="446"/>
      <c r="LSV32" s="446"/>
      <c r="LSW32" s="446"/>
      <c r="LSX32" s="446"/>
      <c r="LSY32" s="446"/>
      <c r="LSZ32" s="446"/>
      <c r="LTA32" s="446"/>
      <c r="LTB32" s="446"/>
      <c r="LTC32" s="446"/>
      <c r="LTD32" s="446"/>
      <c r="LTE32" s="446"/>
      <c r="LTF32" s="446"/>
      <c r="LTG32" s="446"/>
      <c r="LTH32" s="446"/>
      <c r="LTI32" s="446"/>
      <c r="LTJ32" s="446"/>
      <c r="LTK32" s="446"/>
      <c r="LTL32" s="446"/>
      <c r="LTM32" s="446"/>
      <c r="LTN32" s="446"/>
      <c r="LTO32" s="446"/>
      <c r="LTP32" s="446"/>
      <c r="LTQ32" s="446"/>
      <c r="LTR32" s="446"/>
      <c r="LTS32" s="446"/>
      <c r="LTT32" s="446"/>
      <c r="LTU32" s="446"/>
      <c r="LTV32" s="446"/>
      <c r="LTW32" s="446"/>
      <c r="LTX32" s="446"/>
      <c r="LTY32" s="446"/>
      <c r="LTZ32" s="446"/>
      <c r="LUA32" s="446"/>
      <c r="LUB32" s="446"/>
      <c r="LUC32" s="446"/>
      <c r="LUD32" s="446"/>
      <c r="LUE32" s="446"/>
      <c r="LUF32" s="446"/>
      <c r="LUG32" s="446"/>
      <c r="LUH32" s="446"/>
      <c r="LUI32" s="446"/>
      <c r="LUJ32" s="446"/>
      <c r="LUK32" s="446"/>
      <c r="LUL32" s="446"/>
      <c r="LUM32" s="446"/>
      <c r="LUN32" s="446"/>
      <c r="LUO32" s="446"/>
      <c r="LUP32" s="446"/>
      <c r="LUQ32" s="446"/>
      <c r="LUR32" s="446"/>
      <c r="LUS32" s="446"/>
      <c r="LUT32" s="446"/>
      <c r="LUU32" s="446"/>
      <c r="LUV32" s="446"/>
      <c r="LUW32" s="446"/>
      <c r="LUX32" s="446"/>
      <c r="LUY32" s="446"/>
      <c r="LUZ32" s="446"/>
      <c r="LVA32" s="446"/>
      <c r="LVB32" s="446"/>
      <c r="LVC32" s="446"/>
      <c r="LVD32" s="446"/>
      <c r="LVE32" s="446"/>
      <c r="LVF32" s="446"/>
      <c r="LVG32" s="446"/>
      <c r="LVH32" s="446"/>
      <c r="LVI32" s="446"/>
      <c r="LVJ32" s="446"/>
      <c r="LVK32" s="446"/>
      <c r="LVL32" s="446"/>
      <c r="LVM32" s="446"/>
      <c r="LVN32" s="446"/>
      <c r="LVO32" s="446"/>
      <c r="LVP32" s="446"/>
      <c r="LVQ32" s="446"/>
      <c r="LVR32" s="446"/>
      <c r="LVS32" s="446"/>
      <c r="LVT32" s="446"/>
      <c r="LVU32" s="446"/>
      <c r="LVV32" s="446"/>
      <c r="LVW32" s="446"/>
      <c r="LVX32" s="446"/>
      <c r="LVY32" s="446"/>
      <c r="LVZ32" s="446"/>
      <c r="LWA32" s="446"/>
      <c r="LWB32" s="446"/>
      <c r="LWC32" s="446"/>
      <c r="LWD32" s="446"/>
      <c r="LWE32" s="446"/>
      <c r="LWF32" s="446"/>
      <c r="LWG32" s="446"/>
      <c r="LWH32" s="446"/>
      <c r="LWI32" s="446"/>
      <c r="LWJ32" s="446"/>
      <c r="LWK32" s="446"/>
      <c r="LWL32" s="446"/>
      <c r="LWM32" s="446"/>
      <c r="LWN32" s="446"/>
      <c r="LWO32" s="446"/>
      <c r="LWP32" s="446"/>
      <c r="LWQ32" s="446"/>
      <c r="LWR32" s="446"/>
      <c r="LWS32" s="446"/>
      <c r="LWT32" s="446"/>
      <c r="LWU32" s="446"/>
      <c r="LWV32" s="446"/>
      <c r="LWW32" s="446"/>
      <c r="LWX32" s="446"/>
      <c r="LWY32" s="446"/>
      <c r="LWZ32" s="446"/>
      <c r="LXA32" s="446"/>
      <c r="LXB32" s="446"/>
      <c r="LXC32" s="446"/>
      <c r="LXD32" s="446"/>
      <c r="LXE32" s="446"/>
      <c r="LXF32" s="446"/>
      <c r="LXG32" s="446"/>
      <c r="LXH32" s="446"/>
      <c r="LXI32" s="446"/>
      <c r="LXJ32" s="446"/>
      <c r="LXK32" s="446"/>
      <c r="LXL32" s="446"/>
      <c r="LXM32" s="446"/>
      <c r="LXN32" s="446"/>
      <c r="LXO32" s="446"/>
      <c r="LXP32" s="446"/>
      <c r="LXQ32" s="446"/>
      <c r="LXR32" s="446"/>
      <c r="LXS32" s="446"/>
      <c r="LXT32" s="446"/>
      <c r="LXU32" s="446"/>
      <c r="LXV32" s="446"/>
      <c r="LXW32" s="446"/>
      <c r="LXX32" s="446"/>
      <c r="LXY32" s="446"/>
      <c r="LXZ32" s="446"/>
      <c r="LYA32" s="446"/>
      <c r="LYB32" s="446"/>
      <c r="LYC32" s="446"/>
      <c r="LYD32" s="446"/>
      <c r="LYE32" s="446"/>
      <c r="LYF32" s="446"/>
      <c r="LYG32" s="446"/>
      <c r="LYH32" s="446"/>
      <c r="LYI32" s="446"/>
      <c r="LYJ32" s="446"/>
      <c r="LYK32" s="446"/>
      <c r="LYL32" s="446"/>
      <c r="LYM32" s="446"/>
      <c r="LYN32" s="446"/>
      <c r="LYO32" s="446"/>
      <c r="LYP32" s="446"/>
      <c r="LYQ32" s="446"/>
      <c r="LYR32" s="446"/>
      <c r="LYS32" s="446"/>
      <c r="LYT32" s="446"/>
      <c r="LYU32" s="446"/>
      <c r="LYV32" s="446"/>
      <c r="LYW32" s="446"/>
      <c r="LYX32" s="446"/>
      <c r="LYY32" s="446"/>
      <c r="LYZ32" s="446"/>
      <c r="LZA32" s="446"/>
      <c r="LZB32" s="446"/>
      <c r="LZC32" s="446"/>
      <c r="LZD32" s="446"/>
      <c r="LZE32" s="446"/>
      <c r="LZF32" s="446"/>
      <c r="LZG32" s="446"/>
      <c r="LZH32" s="446"/>
      <c r="LZI32" s="446"/>
      <c r="LZJ32" s="446"/>
      <c r="LZK32" s="446"/>
      <c r="LZL32" s="446"/>
      <c r="LZM32" s="446"/>
      <c r="LZN32" s="446"/>
      <c r="LZO32" s="446"/>
      <c r="LZP32" s="446"/>
      <c r="LZQ32" s="446"/>
      <c r="LZR32" s="446"/>
      <c r="LZS32" s="446"/>
      <c r="LZT32" s="446"/>
      <c r="LZU32" s="446"/>
      <c r="LZV32" s="446"/>
      <c r="LZW32" s="446"/>
      <c r="LZX32" s="446"/>
      <c r="LZY32" s="446"/>
      <c r="LZZ32" s="446"/>
      <c r="MAA32" s="446"/>
      <c r="MAB32" s="446"/>
      <c r="MAC32" s="446"/>
      <c r="MAD32" s="446"/>
      <c r="MAE32" s="446"/>
      <c r="MAF32" s="446"/>
      <c r="MAG32" s="446"/>
      <c r="MAH32" s="446"/>
      <c r="MAI32" s="446"/>
      <c r="MAJ32" s="446"/>
      <c r="MAK32" s="446"/>
      <c r="MAL32" s="446"/>
      <c r="MAM32" s="446"/>
      <c r="MAN32" s="446"/>
      <c r="MAO32" s="446"/>
      <c r="MAP32" s="446"/>
      <c r="MAQ32" s="446"/>
      <c r="MAR32" s="446"/>
      <c r="MAS32" s="446"/>
      <c r="MAT32" s="446"/>
      <c r="MAU32" s="446"/>
      <c r="MAV32" s="446"/>
      <c r="MAW32" s="446"/>
      <c r="MAX32" s="446"/>
      <c r="MAY32" s="446"/>
      <c r="MAZ32" s="446"/>
      <c r="MBA32" s="446"/>
      <c r="MBB32" s="446"/>
      <c r="MBC32" s="446"/>
      <c r="MBD32" s="446"/>
      <c r="MBE32" s="446"/>
      <c r="MBF32" s="446"/>
      <c r="MBG32" s="446"/>
      <c r="MBH32" s="446"/>
      <c r="MBI32" s="446"/>
      <c r="MBJ32" s="446"/>
      <c r="MBK32" s="446"/>
      <c r="MBL32" s="446"/>
      <c r="MBM32" s="446"/>
      <c r="MBN32" s="446"/>
      <c r="MBO32" s="446"/>
      <c r="MBP32" s="446"/>
      <c r="MBQ32" s="446"/>
      <c r="MBR32" s="446"/>
      <c r="MBS32" s="446"/>
      <c r="MBT32" s="446"/>
      <c r="MBU32" s="446"/>
      <c r="MBV32" s="446"/>
      <c r="MBW32" s="446"/>
      <c r="MBX32" s="446"/>
      <c r="MBY32" s="446"/>
      <c r="MBZ32" s="446"/>
      <c r="MCA32" s="446"/>
      <c r="MCB32" s="446"/>
      <c r="MCC32" s="446"/>
      <c r="MCD32" s="446"/>
      <c r="MCE32" s="446"/>
      <c r="MCF32" s="446"/>
      <c r="MCG32" s="446"/>
      <c r="MCH32" s="446"/>
      <c r="MCI32" s="446"/>
      <c r="MCJ32" s="446"/>
      <c r="MCK32" s="446"/>
      <c r="MCL32" s="446"/>
      <c r="MCM32" s="446"/>
      <c r="MCN32" s="446"/>
      <c r="MCO32" s="446"/>
      <c r="MCP32" s="446"/>
      <c r="MCQ32" s="446"/>
      <c r="MCR32" s="446"/>
      <c r="MCS32" s="446"/>
      <c r="MCT32" s="446"/>
      <c r="MCU32" s="446"/>
      <c r="MCV32" s="446"/>
      <c r="MCW32" s="446"/>
      <c r="MCX32" s="446"/>
      <c r="MCY32" s="446"/>
      <c r="MCZ32" s="446"/>
      <c r="MDA32" s="446"/>
      <c r="MDB32" s="446"/>
      <c r="MDC32" s="446"/>
      <c r="MDD32" s="446"/>
      <c r="MDE32" s="446"/>
      <c r="MDF32" s="446"/>
      <c r="MDG32" s="446"/>
      <c r="MDH32" s="446"/>
      <c r="MDI32" s="446"/>
      <c r="MDJ32" s="446"/>
      <c r="MDK32" s="446"/>
      <c r="MDL32" s="446"/>
      <c r="MDM32" s="446"/>
      <c r="MDN32" s="446"/>
      <c r="MDO32" s="446"/>
      <c r="MDP32" s="446"/>
      <c r="MDQ32" s="446"/>
      <c r="MDR32" s="446"/>
      <c r="MDS32" s="446"/>
      <c r="MDT32" s="446"/>
      <c r="MDU32" s="446"/>
      <c r="MDV32" s="446"/>
      <c r="MDW32" s="446"/>
      <c r="MDX32" s="446"/>
      <c r="MDY32" s="446"/>
      <c r="MDZ32" s="446"/>
      <c r="MEA32" s="446"/>
      <c r="MEB32" s="446"/>
      <c r="MEC32" s="446"/>
      <c r="MED32" s="446"/>
      <c r="MEE32" s="446"/>
      <c r="MEF32" s="446"/>
      <c r="MEG32" s="446"/>
      <c r="MEH32" s="446"/>
      <c r="MEI32" s="446"/>
      <c r="MEJ32" s="446"/>
      <c r="MEK32" s="446"/>
      <c r="MEL32" s="446"/>
      <c r="MEM32" s="446"/>
      <c r="MEN32" s="446"/>
      <c r="MEO32" s="446"/>
      <c r="MEP32" s="446"/>
      <c r="MEQ32" s="446"/>
      <c r="MER32" s="446"/>
      <c r="MES32" s="446"/>
      <c r="MET32" s="446"/>
      <c r="MEU32" s="446"/>
      <c r="MEV32" s="446"/>
      <c r="MEW32" s="446"/>
      <c r="MEX32" s="446"/>
      <c r="MEY32" s="446"/>
      <c r="MEZ32" s="446"/>
      <c r="MFA32" s="446"/>
      <c r="MFB32" s="446"/>
      <c r="MFC32" s="446"/>
      <c r="MFD32" s="446"/>
      <c r="MFE32" s="446"/>
      <c r="MFF32" s="446"/>
      <c r="MFG32" s="446"/>
      <c r="MFH32" s="446"/>
      <c r="MFI32" s="446"/>
      <c r="MFJ32" s="446"/>
      <c r="MFK32" s="446"/>
      <c r="MFL32" s="446"/>
      <c r="MFM32" s="446"/>
      <c r="MFN32" s="446"/>
      <c r="MFO32" s="446"/>
      <c r="MFP32" s="446"/>
      <c r="MFQ32" s="446"/>
      <c r="MFR32" s="446"/>
      <c r="MFS32" s="446"/>
      <c r="MFT32" s="446"/>
      <c r="MFU32" s="446"/>
      <c r="MFV32" s="446"/>
      <c r="MFW32" s="446"/>
      <c r="MFX32" s="446"/>
      <c r="MFY32" s="446"/>
      <c r="MFZ32" s="446"/>
      <c r="MGA32" s="446"/>
      <c r="MGB32" s="446"/>
      <c r="MGC32" s="446"/>
      <c r="MGD32" s="446"/>
      <c r="MGE32" s="446"/>
      <c r="MGF32" s="446"/>
      <c r="MGG32" s="446"/>
      <c r="MGH32" s="446"/>
      <c r="MGI32" s="446"/>
      <c r="MGJ32" s="446"/>
      <c r="MGK32" s="446"/>
      <c r="MGL32" s="446"/>
      <c r="MGM32" s="446"/>
      <c r="MGN32" s="446"/>
      <c r="MGO32" s="446"/>
      <c r="MGP32" s="446"/>
      <c r="MGQ32" s="446"/>
      <c r="MGR32" s="446"/>
      <c r="MGS32" s="446"/>
      <c r="MGT32" s="446"/>
      <c r="MGU32" s="446"/>
      <c r="MGV32" s="446"/>
      <c r="MGW32" s="446"/>
      <c r="MGX32" s="446"/>
      <c r="MGY32" s="446"/>
      <c r="MGZ32" s="446"/>
      <c r="MHA32" s="446"/>
      <c r="MHB32" s="446"/>
      <c r="MHC32" s="446"/>
      <c r="MHD32" s="446"/>
      <c r="MHE32" s="446"/>
      <c r="MHF32" s="446"/>
      <c r="MHG32" s="446"/>
      <c r="MHH32" s="446"/>
      <c r="MHI32" s="446"/>
      <c r="MHJ32" s="446"/>
      <c r="MHK32" s="446"/>
      <c r="MHL32" s="446"/>
      <c r="MHM32" s="446"/>
      <c r="MHN32" s="446"/>
      <c r="MHO32" s="446"/>
      <c r="MHP32" s="446"/>
      <c r="MHQ32" s="446"/>
      <c r="MHR32" s="446"/>
      <c r="MHS32" s="446"/>
      <c r="MHT32" s="446"/>
      <c r="MHU32" s="446"/>
      <c r="MHV32" s="446"/>
      <c r="MHW32" s="446"/>
      <c r="MHX32" s="446"/>
      <c r="MHY32" s="446"/>
      <c r="MHZ32" s="446"/>
      <c r="MIA32" s="446"/>
      <c r="MIB32" s="446"/>
      <c r="MIC32" s="446"/>
      <c r="MID32" s="446"/>
      <c r="MIE32" s="446"/>
      <c r="MIF32" s="446"/>
      <c r="MIG32" s="446"/>
      <c r="MIH32" s="446"/>
      <c r="MII32" s="446"/>
      <c r="MIJ32" s="446"/>
      <c r="MIK32" s="446"/>
      <c r="MIL32" s="446"/>
      <c r="MIM32" s="446"/>
      <c r="MIN32" s="446"/>
      <c r="MIO32" s="446"/>
      <c r="MIP32" s="446"/>
      <c r="MIQ32" s="446"/>
      <c r="MIR32" s="446"/>
      <c r="MIS32" s="446"/>
      <c r="MIT32" s="446"/>
      <c r="MIU32" s="446"/>
      <c r="MIV32" s="446"/>
      <c r="MIW32" s="446"/>
      <c r="MIX32" s="446"/>
      <c r="MIY32" s="446"/>
      <c r="MIZ32" s="446"/>
      <c r="MJA32" s="446"/>
      <c r="MJB32" s="446"/>
      <c r="MJC32" s="446"/>
      <c r="MJD32" s="446"/>
      <c r="MJE32" s="446"/>
      <c r="MJF32" s="446"/>
      <c r="MJG32" s="446"/>
      <c r="MJH32" s="446"/>
      <c r="MJI32" s="446"/>
      <c r="MJJ32" s="446"/>
      <c r="MJK32" s="446"/>
      <c r="MJL32" s="446"/>
      <c r="MJM32" s="446"/>
      <c r="MJN32" s="446"/>
      <c r="MJO32" s="446"/>
      <c r="MJP32" s="446"/>
      <c r="MJQ32" s="446"/>
      <c r="MJR32" s="446"/>
      <c r="MJS32" s="446"/>
      <c r="MJT32" s="446"/>
      <c r="MJU32" s="446"/>
      <c r="MJV32" s="446"/>
      <c r="MJW32" s="446"/>
      <c r="MJX32" s="446"/>
      <c r="MJY32" s="446"/>
      <c r="MJZ32" s="446"/>
      <c r="MKA32" s="446"/>
      <c r="MKB32" s="446"/>
      <c r="MKC32" s="446"/>
      <c r="MKD32" s="446"/>
      <c r="MKE32" s="446"/>
      <c r="MKF32" s="446"/>
      <c r="MKG32" s="446"/>
      <c r="MKH32" s="446"/>
      <c r="MKI32" s="446"/>
      <c r="MKJ32" s="446"/>
      <c r="MKK32" s="446"/>
      <c r="MKL32" s="446"/>
      <c r="MKM32" s="446"/>
      <c r="MKN32" s="446"/>
      <c r="MKO32" s="446"/>
      <c r="MKP32" s="446"/>
      <c r="MKQ32" s="446"/>
      <c r="MKR32" s="446"/>
      <c r="MKS32" s="446"/>
      <c r="MKT32" s="446"/>
      <c r="MKU32" s="446"/>
      <c r="MKV32" s="446"/>
      <c r="MKW32" s="446"/>
      <c r="MKX32" s="446"/>
      <c r="MKY32" s="446"/>
      <c r="MKZ32" s="446"/>
      <c r="MLA32" s="446"/>
      <c r="MLB32" s="446"/>
      <c r="MLC32" s="446"/>
      <c r="MLD32" s="446"/>
      <c r="MLE32" s="446"/>
      <c r="MLF32" s="446"/>
      <c r="MLG32" s="446"/>
      <c r="MLH32" s="446"/>
      <c r="MLI32" s="446"/>
      <c r="MLJ32" s="446"/>
      <c r="MLK32" s="446"/>
      <c r="MLL32" s="446"/>
      <c r="MLM32" s="446"/>
      <c r="MLN32" s="446"/>
      <c r="MLO32" s="446"/>
      <c r="MLP32" s="446"/>
      <c r="MLQ32" s="446"/>
      <c r="MLR32" s="446"/>
      <c r="MLS32" s="446"/>
      <c r="MLT32" s="446"/>
      <c r="MLU32" s="446"/>
      <c r="MLV32" s="446"/>
      <c r="MLW32" s="446"/>
      <c r="MLX32" s="446"/>
      <c r="MLY32" s="446"/>
      <c r="MLZ32" s="446"/>
      <c r="MMA32" s="446"/>
      <c r="MMB32" s="446"/>
      <c r="MMC32" s="446"/>
      <c r="MMD32" s="446"/>
      <c r="MME32" s="446"/>
      <c r="MMF32" s="446"/>
      <c r="MMG32" s="446"/>
      <c r="MMH32" s="446"/>
      <c r="MMI32" s="446"/>
      <c r="MMJ32" s="446"/>
      <c r="MMK32" s="446"/>
      <c r="MML32" s="446"/>
      <c r="MMM32" s="446"/>
      <c r="MMN32" s="446"/>
      <c r="MMO32" s="446"/>
      <c r="MMP32" s="446"/>
      <c r="MMQ32" s="446"/>
      <c r="MMR32" s="446"/>
      <c r="MMS32" s="446"/>
      <c r="MMT32" s="446"/>
      <c r="MMU32" s="446"/>
      <c r="MMV32" s="446"/>
      <c r="MMW32" s="446"/>
      <c r="MMX32" s="446"/>
      <c r="MMY32" s="446"/>
      <c r="MMZ32" s="446"/>
      <c r="MNA32" s="446"/>
      <c r="MNB32" s="446"/>
      <c r="MNC32" s="446"/>
      <c r="MND32" s="446"/>
      <c r="MNE32" s="446"/>
      <c r="MNF32" s="446"/>
      <c r="MNG32" s="446"/>
      <c r="MNH32" s="446"/>
      <c r="MNI32" s="446"/>
      <c r="MNJ32" s="446"/>
      <c r="MNK32" s="446"/>
      <c r="MNL32" s="446"/>
      <c r="MNM32" s="446"/>
      <c r="MNN32" s="446"/>
      <c r="MNO32" s="446"/>
      <c r="MNP32" s="446"/>
      <c r="MNQ32" s="446"/>
      <c r="MNR32" s="446"/>
      <c r="MNS32" s="446"/>
      <c r="MNT32" s="446"/>
      <c r="MNU32" s="446"/>
      <c r="MNV32" s="446"/>
      <c r="MNW32" s="446"/>
      <c r="MNX32" s="446"/>
      <c r="MNY32" s="446"/>
      <c r="MNZ32" s="446"/>
      <c r="MOA32" s="446"/>
      <c r="MOB32" s="446"/>
      <c r="MOC32" s="446"/>
      <c r="MOD32" s="446"/>
      <c r="MOE32" s="446"/>
      <c r="MOF32" s="446"/>
      <c r="MOG32" s="446"/>
      <c r="MOH32" s="446"/>
      <c r="MOI32" s="446"/>
      <c r="MOJ32" s="446"/>
      <c r="MOK32" s="446"/>
      <c r="MOL32" s="446"/>
      <c r="MOM32" s="446"/>
      <c r="MON32" s="446"/>
      <c r="MOO32" s="446"/>
      <c r="MOP32" s="446"/>
      <c r="MOQ32" s="446"/>
      <c r="MOR32" s="446"/>
      <c r="MOS32" s="446"/>
      <c r="MOT32" s="446"/>
      <c r="MOU32" s="446"/>
      <c r="MOV32" s="446"/>
      <c r="MOW32" s="446"/>
      <c r="MOX32" s="446"/>
      <c r="MOY32" s="446"/>
      <c r="MOZ32" s="446"/>
      <c r="MPA32" s="446"/>
      <c r="MPB32" s="446"/>
      <c r="MPC32" s="446"/>
      <c r="MPD32" s="446"/>
      <c r="MPE32" s="446"/>
      <c r="MPF32" s="446"/>
      <c r="MPG32" s="446"/>
      <c r="MPH32" s="446"/>
      <c r="MPI32" s="446"/>
      <c r="MPJ32" s="446"/>
      <c r="MPK32" s="446"/>
      <c r="MPL32" s="446"/>
      <c r="MPM32" s="446"/>
      <c r="MPN32" s="446"/>
      <c r="MPO32" s="446"/>
      <c r="MPP32" s="446"/>
      <c r="MPQ32" s="446"/>
      <c r="MPR32" s="446"/>
      <c r="MPS32" s="446"/>
      <c r="MPT32" s="446"/>
      <c r="MPU32" s="446"/>
      <c r="MPV32" s="446"/>
      <c r="MPW32" s="446"/>
      <c r="MPX32" s="446"/>
      <c r="MPY32" s="446"/>
      <c r="MPZ32" s="446"/>
      <c r="MQA32" s="446"/>
      <c r="MQB32" s="446"/>
      <c r="MQC32" s="446"/>
      <c r="MQD32" s="446"/>
      <c r="MQE32" s="446"/>
      <c r="MQF32" s="446"/>
      <c r="MQG32" s="446"/>
      <c r="MQH32" s="446"/>
      <c r="MQI32" s="446"/>
      <c r="MQJ32" s="446"/>
      <c r="MQK32" s="446"/>
      <c r="MQL32" s="446"/>
      <c r="MQM32" s="446"/>
      <c r="MQN32" s="446"/>
      <c r="MQO32" s="446"/>
      <c r="MQP32" s="446"/>
      <c r="MQQ32" s="446"/>
      <c r="MQR32" s="446"/>
      <c r="MQS32" s="446"/>
      <c r="MQT32" s="446"/>
      <c r="MQU32" s="446"/>
      <c r="MQV32" s="446"/>
      <c r="MQW32" s="446"/>
      <c r="MQX32" s="446"/>
      <c r="MQY32" s="446"/>
      <c r="MQZ32" s="446"/>
      <c r="MRA32" s="446"/>
      <c r="MRB32" s="446"/>
      <c r="MRC32" s="446"/>
      <c r="MRD32" s="446"/>
      <c r="MRE32" s="446"/>
      <c r="MRF32" s="446"/>
      <c r="MRG32" s="446"/>
      <c r="MRH32" s="446"/>
      <c r="MRI32" s="446"/>
      <c r="MRJ32" s="446"/>
      <c r="MRK32" s="446"/>
      <c r="MRL32" s="446"/>
      <c r="MRM32" s="446"/>
      <c r="MRN32" s="446"/>
      <c r="MRO32" s="446"/>
      <c r="MRP32" s="446"/>
      <c r="MRQ32" s="446"/>
      <c r="MRR32" s="446"/>
      <c r="MRS32" s="446"/>
      <c r="MRT32" s="446"/>
      <c r="MRU32" s="446"/>
      <c r="MRV32" s="446"/>
      <c r="MRW32" s="446"/>
      <c r="MRX32" s="446"/>
      <c r="MRY32" s="446"/>
      <c r="MRZ32" s="446"/>
      <c r="MSA32" s="446"/>
      <c r="MSB32" s="446"/>
      <c r="MSC32" s="446"/>
      <c r="MSD32" s="446"/>
      <c r="MSE32" s="446"/>
      <c r="MSF32" s="446"/>
      <c r="MSG32" s="446"/>
      <c r="MSH32" s="446"/>
      <c r="MSI32" s="446"/>
      <c r="MSJ32" s="446"/>
      <c r="MSK32" s="446"/>
      <c r="MSL32" s="446"/>
      <c r="MSM32" s="446"/>
      <c r="MSN32" s="446"/>
      <c r="MSO32" s="446"/>
      <c r="MSP32" s="446"/>
      <c r="MSQ32" s="446"/>
      <c r="MSR32" s="446"/>
      <c r="MSS32" s="446"/>
      <c r="MST32" s="446"/>
      <c r="MSU32" s="446"/>
      <c r="MSV32" s="446"/>
      <c r="MSW32" s="446"/>
      <c r="MSX32" s="446"/>
      <c r="MSY32" s="446"/>
      <c r="MSZ32" s="446"/>
      <c r="MTA32" s="446"/>
      <c r="MTB32" s="446"/>
      <c r="MTC32" s="446"/>
      <c r="MTD32" s="446"/>
      <c r="MTE32" s="446"/>
      <c r="MTF32" s="446"/>
      <c r="MTG32" s="446"/>
      <c r="MTH32" s="446"/>
      <c r="MTI32" s="446"/>
      <c r="MTJ32" s="446"/>
      <c r="MTK32" s="446"/>
      <c r="MTL32" s="446"/>
      <c r="MTM32" s="446"/>
      <c r="MTN32" s="446"/>
      <c r="MTO32" s="446"/>
      <c r="MTP32" s="446"/>
      <c r="MTQ32" s="446"/>
      <c r="MTR32" s="446"/>
      <c r="MTS32" s="446"/>
      <c r="MTT32" s="446"/>
      <c r="MTU32" s="446"/>
      <c r="MTV32" s="446"/>
      <c r="MTW32" s="446"/>
      <c r="MTX32" s="446"/>
      <c r="MTY32" s="446"/>
      <c r="MTZ32" s="446"/>
      <c r="MUA32" s="446"/>
      <c r="MUB32" s="446"/>
      <c r="MUC32" s="446"/>
      <c r="MUD32" s="446"/>
      <c r="MUE32" s="446"/>
      <c r="MUF32" s="446"/>
      <c r="MUG32" s="446"/>
      <c r="MUH32" s="446"/>
      <c r="MUI32" s="446"/>
      <c r="MUJ32" s="446"/>
      <c r="MUK32" s="446"/>
      <c r="MUL32" s="446"/>
      <c r="MUM32" s="446"/>
      <c r="MUN32" s="446"/>
      <c r="MUO32" s="446"/>
      <c r="MUP32" s="446"/>
      <c r="MUQ32" s="446"/>
      <c r="MUR32" s="446"/>
      <c r="MUS32" s="446"/>
      <c r="MUT32" s="446"/>
      <c r="MUU32" s="446"/>
      <c r="MUV32" s="446"/>
      <c r="MUW32" s="446"/>
      <c r="MUX32" s="446"/>
      <c r="MUY32" s="446"/>
      <c r="MUZ32" s="446"/>
      <c r="MVA32" s="446"/>
      <c r="MVB32" s="446"/>
      <c r="MVC32" s="446"/>
      <c r="MVD32" s="446"/>
      <c r="MVE32" s="446"/>
      <c r="MVF32" s="446"/>
      <c r="MVG32" s="446"/>
      <c r="MVH32" s="446"/>
      <c r="MVI32" s="446"/>
      <c r="MVJ32" s="446"/>
      <c r="MVK32" s="446"/>
      <c r="MVL32" s="446"/>
      <c r="MVM32" s="446"/>
      <c r="MVN32" s="446"/>
      <c r="MVO32" s="446"/>
      <c r="MVP32" s="446"/>
      <c r="MVQ32" s="446"/>
      <c r="MVR32" s="446"/>
      <c r="MVS32" s="446"/>
      <c r="MVT32" s="446"/>
      <c r="MVU32" s="446"/>
      <c r="MVV32" s="446"/>
      <c r="MVW32" s="446"/>
      <c r="MVX32" s="446"/>
      <c r="MVY32" s="446"/>
      <c r="MVZ32" s="446"/>
      <c r="MWA32" s="446"/>
      <c r="MWB32" s="446"/>
      <c r="MWC32" s="446"/>
      <c r="MWD32" s="446"/>
      <c r="MWE32" s="446"/>
      <c r="MWF32" s="446"/>
      <c r="MWG32" s="446"/>
      <c r="MWH32" s="446"/>
      <c r="MWI32" s="446"/>
      <c r="MWJ32" s="446"/>
      <c r="MWK32" s="446"/>
      <c r="MWL32" s="446"/>
      <c r="MWM32" s="446"/>
      <c r="MWN32" s="446"/>
      <c r="MWO32" s="446"/>
      <c r="MWP32" s="446"/>
      <c r="MWQ32" s="446"/>
      <c r="MWR32" s="446"/>
      <c r="MWS32" s="446"/>
      <c r="MWT32" s="446"/>
      <c r="MWU32" s="446"/>
      <c r="MWV32" s="446"/>
      <c r="MWW32" s="446"/>
      <c r="MWX32" s="446"/>
      <c r="MWY32" s="446"/>
      <c r="MWZ32" s="446"/>
      <c r="MXA32" s="446"/>
      <c r="MXB32" s="446"/>
      <c r="MXC32" s="446"/>
      <c r="MXD32" s="446"/>
      <c r="MXE32" s="446"/>
      <c r="MXF32" s="446"/>
      <c r="MXG32" s="446"/>
      <c r="MXH32" s="446"/>
      <c r="MXI32" s="446"/>
      <c r="MXJ32" s="446"/>
      <c r="MXK32" s="446"/>
      <c r="MXL32" s="446"/>
      <c r="MXM32" s="446"/>
      <c r="MXN32" s="446"/>
      <c r="MXO32" s="446"/>
      <c r="MXP32" s="446"/>
      <c r="MXQ32" s="446"/>
      <c r="MXR32" s="446"/>
      <c r="MXS32" s="446"/>
      <c r="MXT32" s="446"/>
      <c r="MXU32" s="446"/>
      <c r="MXV32" s="446"/>
      <c r="MXW32" s="446"/>
      <c r="MXX32" s="446"/>
      <c r="MXY32" s="446"/>
      <c r="MXZ32" s="446"/>
      <c r="MYA32" s="446"/>
      <c r="MYB32" s="446"/>
      <c r="MYC32" s="446"/>
      <c r="MYD32" s="446"/>
      <c r="MYE32" s="446"/>
      <c r="MYF32" s="446"/>
      <c r="MYG32" s="446"/>
      <c r="MYH32" s="446"/>
      <c r="MYI32" s="446"/>
      <c r="MYJ32" s="446"/>
      <c r="MYK32" s="446"/>
      <c r="MYL32" s="446"/>
      <c r="MYM32" s="446"/>
      <c r="MYN32" s="446"/>
      <c r="MYO32" s="446"/>
      <c r="MYP32" s="446"/>
      <c r="MYQ32" s="446"/>
      <c r="MYR32" s="446"/>
      <c r="MYS32" s="446"/>
      <c r="MYT32" s="446"/>
      <c r="MYU32" s="446"/>
      <c r="MYV32" s="446"/>
      <c r="MYW32" s="446"/>
      <c r="MYX32" s="446"/>
      <c r="MYY32" s="446"/>
      <c r="MYZ32" s="446"/>
      <c r="MZA32" s="446"/>
      <c r="MZB32" s="446"/>
      <c r="MZC32" s="446"/>
      <c r="MZD32" s="446"/>
      <c r="MZE32" s="446"/>
      <c r="MZF32" s="446"/>
      <c r="MZG32" s="446"/>
      <c r="MZH32" s="446"/>
      <c r="MZI32" s="446"/>
      <c r="MZJ32" s="446"/>
      <c r="MZK32" s="446"/>
      <c r="MZL32" s="446"/>
      <c r="MZM32" s="446"/>
      <c r="MZN32" s="446"/>
      <c r="MZO32" s="446"/>
      <c r="MZP32" s="446"/>
      <c r="MZQ32" s="446"/>
      <c r="MZR32" s="446"/>
      <c r="MZS32" s="446"/>
      <c r="MZT32" s="446"/>
      <c r="MZU32" s="446"/>
      <c r="MZV32" s="446"/>
      <c r="MZW32" s="446"/>
      <c r="MZX32" s="446"/>
      <c r="MZY32" s="446"/>
      <c r="MZZ32" s="446"/>
      <c r="NAA32" s="446"/>
      <c r="NAB32" s="446"/>
      <c r="NAC32" s="446"/>
      <c r="NAD32" s="446"/>
      <c r="NAE32" s="446"/>
      <c r="NAF32" s="446"/>
      <c r="NAG32" s="446"/>
      <c r="NAH32" s="446"/>
      <c r="NAI32" s="446"/>
      <c r="NAJ32" s="446"/>
      <c r="NAK32" s="446"/>
      <c r="NAL32" s="446"/>
      <c r="NAM32" s="446"/>
      <c r="NAN32" s="446"/>
      <c r="NAO32" s="446"/>
      <c r="NAP32" s="446"/>
      <c r="NAQ32" s="446"/>
      <c r="NAR32" s="446"/>
      <c r="NAS32" s="446"/>
      <c r="NAT32" s="446"/>
      <c r="NAU32" s="446"/>
      <c r="NAV32" s="446"/>
      <c r="NAW32" s="446"/>
      <c r="NAX32" s="446"/>
      <c r="NAY32" s="446"/>
      <c r="NAZ32" s="446"/>
      <c r="NBA32" s="446"/>
      <c r="NBB32" s="446"/>
      <c r="NBC32" s="446"/>
      <c r="NBD32" s="446"/>
      <c r="NBE32" s="446"/>
      <c r="NBF32" s="446"/>
      <c r="NBG32" s="446"/>
      <c r="NBH32" s="446"/>
      <c r="NBI32" s="446"/>
      <c r="NBJ32" s="446"/>
      <c r="NBK32" s="446"/>
      <c r="NBL32" s="446"/>
      <c r="NBM32" s="446"/>
      <c r="NBN32" s="446"/>
      <c r="NBO32" s="446"/>
      <c r="NBP32" s="446"/>
      <c r="NBQ32" s="446"/>
      <c r="NBR32" s="446"/>
      <c r="NBS32" s="446"/>
      <c r="NBT32" s="446"/>
      <c r="NBU32" s="446"/>
      <c r="NBV32" s="446"/>
      <c r="NBW32" s="446"/>
      <c r="NBX32" s="446"/>
      <c r="NBY32" s="446"/>
      <c r="NBZ32" s="446"/>
      <c r="NCA32" s="446"/>
      <c r="NCB32" s="446"/>
      <c r="NCC32" s="446"/>
      <c r="NCD32" s="446"/>
      <c r="NCE32" s="446"/>
      <c r="NCF32" s="446"/>
      <c r="NCG32" s="446"/>
      <c r="NCH32" s="446"/>
      <c r="NCI32" s="446"/>
      <c r="NCJ32" s="446"/>
      <c r="NCK32" s="446"/>
      <c r="NCL32" s="446"/>
      <c r="NCM32" s="446"/>
      <c r="NCN32" s="446"/>
      <c r="NCO32" s="446"/>
      <c r="NCP32" s="446"/>
      <c r="NCQ32" s="446"/>
      <c r="NCR32" s="446"/>
      <c r="NCS32" s="446"/>
      <c r="NCT32" s="446"/>
      <c r="NCU32" s="446"/>
      <c r="NCV32" s="446"/>
      <c r="NCW32" s="446"/>
      <c r="NCX32" s="446"/>
      <c r="NCY32" s="446"/>
      <c r="NCZ32" s="446"/>
      <c r="NDA32" s="446"/>
      <c r="NDB32" s="446"/>
      <c r="NDC32" s="446"/>
      <c r="NDD32" s="446"/>
      <c r="NDE32" s="446"/>
      <c r="NDF32" s="446"/>
      <c r="NDG32" s="446"/>
      <c r="NDH32" s="446"/>
      <c r="NDI32" s="446"/>
      <c r="NDJ32" s="446"/>
      <c r="NDK32" s="446"/>
      <c r="NDL32" s="446"/>
      <c r="NDM32" s="446"/>
      <c r="NDN32" s="446"/>
      <c r="NDO32" s="446"/>
      <c r="NDP32" s="446"/>
      <c r="NDQ32" s="446"/>
      <c r="NDR32" s="446"/>
      <c r="NDS32" s="446"/>
      <c r="NDT32" s="446"/>
      <c r="NDU32" s="446"/>
      <c r="NDV32" s="446"/>
      <c r="NDW32" s="446"/>
      <c r="NDX32" s="446"/>
      <c r="NDY32" s="446"/>
      <c r="NDZ32" s="446"/>
      <c r="NEA32" s="446"/>
      <c r="NEB32" s="446"/>
      <c r="NEC32" s="446"/>
      <c r="NED32" s="446"/>
      <c r="NEE32" s="446"/>
      <c r="NEF32" s="446"/>
      <c r="NEG32" s="446"/>
      <c r="NEH32" s="446"/>
      <c r="NEI32" s="446"/>
      <c r="NEJ32" s="446"/>
      <c r="NEK32" s="446"/>
      <c r="NEL32" s="446"/>
      <c r="NEM32" s="446"/>
      <c r="NEN32" s="446"/>
      <c r="NEO32" s="446"/>
      <c r="NEP32" s="446"/>
      <c r="NEQ32" s="446"/>
      <c r="NER32" s="446"/>
      <c r="NES32" s="446"/>
      <c r="NET32" s="446"/>
      <c r="NEU32" s="446"/>
      <c r="NEV32" s="446"/>
      <c r="NEW32" s="446"/>
      <c r="NEX32" s="446"/>
      <c r="NEY32" s="446"/>
      <c r="NEZ32" s="446"/>
      <c r="NFA32" s="446"/>
      <c r="NFB32" s="446"/>
      <c r="NFC32" s="446"/>
      <c r="NFD32" s="446"/>
      <c r="NFE32" s="446"/>
      <c r="NFF32" s="446"/>
      <c r="NFG32" s="446"/>
      <c r="NFH32" s="446"/>
      <c r="NFI32" s="446"/>
      <c r="NFJ32" s="446"/>
      <c r="NFK32" s="446"/>
      <c r="NFL32" s="446"/>
      <c r="NFM32" s="446"/>
      <c r="NFN32" s="446"/>
      <c r="NFO32" s="446"/>
      <c r="NFP32" s="446"/>
      <c r="NFQ32" s="446"/>
      <c r="NFR32" s="446"/>
      <c r="NFS32" s="446"/>
      <c r="NFT32" s="446"/>
      <c r="NFU32" s="446"/>
      <c r="NFV32" s="446"/>
      <c r="NFW32" s="446"/>
      <c r="NFX32" s="446"/>
      <c r="NFY32" s="446"/>
      <c r="NFZ32" s="446"/>
      <c r="NGA32" s="446"/>
      <c r="NGB32" s="446"/>
      <c r="NGC32" s="446"/>
      <c r="NGD32" s="446"/>
      <c r="NGE32" s="446"/>
      <c r="NGF32" s="446"/>
      <c r="NGG32" s="446"/>
      <c r="NGH32" s="446"/>
      <c r="NGI32" s="446"/>
      <c r="NGJ32" s="446"/>
      <c r="NGK32" s="446"/>
      <c r="NGL32" s="446"/>
      <c r="NGM32" s="446"/>
      <c r="NGN32" s="446"/>
      <c r="NGO32" s="446"/>
      <c r="NGP32" s="446"/>
      <c r="NGQ32" s="446"/>
      <c r="NGR32" s="446"/>
      <c r="NGS32" s="446"/>
      <c r="NGT32" s="446"/>
      <c r="NGU32" s="446"/>
      <c r="NGV32" s="446"/>
      <c r="NGW32" s="446"/>
      <c r="NGX32" s="446"/>
      <c r="NGY32" s="446"/>
      <c r="NGZ32" s="446"/>
      <c r="NHA32" s="446"/>
      <c r="NHB32" s="446"/>
      <c r="NHC32" s="446"/>
      <c r="NHD32" s="446"/>
      <c r="NHE32" s="446"/>
      <c r="NHF32" s="446"/>
      <c r="NHG32" s="446"/>
      <c r="NHH32" s="446"/>
      <c r="NHI32" s="446"/>
      <c r="NHJ32" s="446"/>
      <c r="NHK32" s="446"/>
      <c r="NHL32" s="446"/>
      <c r="NHM32" s="446"/>
      <c r="NHN32" s="446"/>
      <c r="NHO32" s="446"/>
      <c r="NHP32" s="446"/>
      <c r="NHQ32" s="446"/>
      <c r="NHR32" s="446"/>
      <c r="NHS32" s="446"/>
      <c r="NHT32" s="446"/>
      <c r="NHU32" s="446"/>
      <c r="NHV32" s="446"/>
      <c r="NHW32" s="446"/>
      <c r="NHX32" s="446"/>
      <c r="NHY32" s="446"/>
      <c r="NHZ32" s="446"/>
      <c r="NIA32" s="446"/>
      <c r="NIB32" s="446"/>
      <c r="NIC32" s="446"/>
      <c r="NID32" s="446"/>
      <c r="NIE32" s="446"/>
      <c r="NIF32" s="446"/>
      <c r="NIG32" s="446"/>
      <c r="NIH32" s="446"/>
      <c r="NII32" s="446"/>
      <c r="NIJ32" s="446"/>
      <c r="NIK32" s="446"/>
      <c r="NIL32" s="446"/>
      <c r="NIM32" s="446"/>
      <c r="NIN32" s="446"/>
      <c r="NIO32" s="446"/>
      <c r="NIP32" s="446"/>
      <c r="NIQ32" s="446"/>
      <c r="NIR32" s="446"/>
      <c r="NIS32" s="446"/>
      <c r="NIT32" s="446"/>
      <c r="NIU32" s="446"/>
      <c r="NIV32" s="446"/>
      <c r="NIW32" s="446"/>
      <c r="NIX32" s="446"/>
      <c r="NIY32" s="446"/>
      <c r="NIZ32" s="446"/>
      <c r="NJA32" s="446"/>
      <c r="NJB32" s="446"/>
      <c r="NJC32" s="446"/>
      <c r="NJD32" s="446"/>
      <c r="NJE32" s="446"/>
      <c r="NJF32" s="446"/>
      <c r="NJG32" s="446"/>
      <c r="NJH32" s="446"/>
      <c r="NJI32" s="446"/>
      <c r="NJJ32" s="446"/>
      <c r="NJK32" s="446"/>
      <c r="NJL32" s="446"/>
      <c r="NJM32" s="446"/>
      <c r="NJN32" s="446"/>
      <c r="NJO32" s="446"/>
      <c r="NJP32" s="446"/>
      <c r="NJQ32" s="446"/>
      <c r="NJR32" s="446"/>
      <c r="NJS32" s="446"/>
      <c r="NJT32" s="446"/>
      <c r="NJU32" s="446"/>
      <c r="NJV32" s="446"/>
      <c r="NJW32" s="446"/>
      <c r="NJX32" s="446"/>
      <c r="NJY32" s="446"/>
      <c r="NJZ32" s="446"/>
      <c r="NKA32" s="446"/>
      <c r="NKB32" s="446"/>
      <c r="NKC32" s="446"/>
      <c r="NKD32" s="446"/>
      <c r="NKE32" s="446"/>
      <c r="NKF32" s="446"/>
      <c r="NKG32" s="446"/>
      <c r="NKH32" s="446"/>
      <c r="NKI32" s="446"/>
      <c r="NKJ32" s="446"/>
      <c r="NKK32" s="446"/>
      <c r="NKL32" s="446"/>
      <c r="NKM32" s="446"/>
      <c r="NKN32" s="446"/>
      <c r="NKO32" s="446"/>
      <c r="NKP32" s="446"/>
      <c r="NKQ32" s="446"/>
      <c r="NKR32" s="446"/>
      <c r="NKS32" s="446"/>
      <c r="NKT32" s="446"/>
      <c r="NKU32" s="446"/>
      <c r="NKV32" s="446"/>
      <c r="NKW32" s="446"/>
      <c r="NKX32" s="446"/>
      <c r="NKY32" s="446"/>
      <c r="NKZ32" s="446"/>
      <c r="NLA32" s="446"/>
      <c r="NLB32" s="446"/>
      <c r="NLC32" s="446"/>
      <c r="NLD32" s="446"/>
      <c r="NLE32" s="446"/>
      <c r="NLF32" s="446"/>
      <c r="NLG32" s="446"/>
      <c r="NLH32" s="446"/>
      <c r="NLI32" s="446"/>
      <c r="NLJ32" s="446"/>
      <c r="NLK32" s="446"/>
      <c r="NLL32" s="446"/>
      <c r="NLM32" s="446"/>
      <c r="NLN32" s="446"/>
      <c r="NLO32" s="446"/>
      <c r="NLP32" s="446"/>
      <c r="NLQ32" s="446"/>
      <c r="NLR32" s="446"/>
      <c r="NLS32" s="446"/>
      <c r="NLT32" s="446"/>
      <c r="NLU32" s="446"/>
      <c r="NLV32" s="446"/>
      <c r="NLW32" s="446"/>
      <c r="NLX32" s="446"/>
      <c r="NLY32" s="446"/>
      <c r="NLZ32" s="446"/>
      <c r="NMA32" s="446"/>
      <c r="NMB32" s="446"/>
      <c r="NMC32" s="446"/>
      <c r="NMD32" s="446"/>
      <c r="NME32" s="446"/>
      <c r="NMF32" s="446"/>
      <c r="NMG32" s="446"/>
      <c r="NMH32" s="446"/>
      <c r="NMI32" s="446"/>
      <c r="NMJ32" s="446"/>
      <c r="NMK32" s="446"/>
      <c r="NML32" s="446"/>
      <c r="NMM32" s="446"/>
      <c r="NMN32" s="446"/>
      <c r="NMO32" s="446"/>
      <c r="NMP32" s="446"/>
      <c r="NMQ32" s="446"/>
      <c r="NMR32" s="446"/>
      <c r="NMS32" s="446"/>
      <c r="NMT32" s="446"/>
      <c r="NMU32" s="446"/>
      <c r="NMV32" s="446"/>
      <c r="NMW32" s="446"/>
      <c r="NMX32" s="446"/>
      <c r="NMY32" s="446"/>
      <c r="NMZ32" s="446"/>
      <c r="NNA32" s="446"/>
      <c r="NNB32" s="446"/>
      <c r="NNC32" s="446"/>
      <c r="NND32" s="446"/>
      <c r="NNE32" s="446"/>
      <c r="NNF32" s="446"/>
      <c r="NNG32" s="446"/>
      <c r="NNH32" s="446"/>
      <c r="NNI32" s="446"/>
      <c r="NNJ32" s="446"/>
      <c r="NNK32" s="446"/>
      <c r="NNL32" s="446"/>
      <c r="NNM32" s="446"/>
      <c r="NNN32" s="446"/>
      <c r="NNO32" s="446"/>
      <c r="NNP32" s="446"/>
      <c r="NNQ32" s="446"/>
      <c r="NNR32" s="446"/>
      <c r="NNS32" s="446"/>
      <c r="NNT32" s="446"/>
      <c r="NNU32" s="446"/>
      <c r="NNV32" s="446"/>
      <c r="NNW32" s="446"/>
      <c r="NNX32" s="446"/>
      <c r="NNY32" s="446"/>
      <c r="NNZ32" s="446"/>
      <c r="NOA32" s="446"/>
      <c r="NOB32" s="446"/>
      <c r="NOC32" s="446"/>
      <c r="NOD32" s="446"/>
      <c r="NOE32" s="446"/>
      <c r="NOF32" s="446"/>
      <c r="NOG32" s="446"/>
      <c r="NOH32" s="446"/>
      <c r="NOI32" s="446"/>
      <c r="NOJ32" s="446"/>
      <c r="NOK32" s="446"/>
      <c r="NOL32" s="446"/>
      <c r="NOM32" s="446"/>
      <c r="NON32" s="446"/>
      <c r="NOO32" s="446"/>
      <c r="NOP32" s="446"/>
      <c r="NOQ32" s="446"/>
      <c r="NOR32" s="446"/>
      <c r="NOS32" s="446"/>
      <c r="NOT32" s="446"/>
      <c r="NOU32" s="446"/>
      <c r="NOV32" s="446"/>
      <c r="NOW32" s="446"/>
      <c r="NOX32" s="446"/>
      <c r="NOY32" s="446"/>
      <c r="NOZ32" s="446"/>
      <c r="NPA32" s="446"/>
      <c r="NPB32" s="446"/>
      <c r="NPC32" s="446"/>
      <c r="NPD32" s="446"/>
      <c r="NPE32" s="446"/>
      <c r="NPF32" s="446"/>
      <c r="NPG32" s="446"/>
      <c r="NPH32" s="446"/>
      <c r="NPI32" s="446"/>
      <c r="NPJ32" s="446"/>
      <c r="NPK32" s="446"/>
      <c r="NPL32" s="446"/>
      <c r="NPM32" s="446"/>
      <c r="NPN32" s="446"/>
      <c r="NPO32" s="446"/>
      <c r="NPP32" s="446"/>
      <c r="NPQ32" s="446"/>
      <c r="NPR32" s="446"/>
      <c r="NPS32" s="446"/>
      <c r="NPT32" s="446"/>
      <c r="NPU32" s="446"/>
      <c r="NPV32" s="446"/>
      <c r="NPW32" s="446"/>
      <c r="NPX32" s="446"/>
      <c r="NPY32" s="446"/>
      <c r="NPZ32" s="446"/>
      <c r="NQA32" s="446"/>
      <c r="NQB32" s="446"/>
      <c r="NQC32" s="446"/>
      <c r="NQD32" s="446"/>
      <c r="NQE32" s="446"/>
      <c r="NQF32" s="446"/>
      <c r="NQG32" s="446"/>
      <c r="NQH32" s="446"/>
      <c r="NQI32" s="446"/>
      <c r="NQJ32" s="446"/>
      <c r="NQK32" s="446"/>
      <c r="NQL32" s="446"/>
      <c r="NQM32" s="446"/>
      <c r="NQN32" s="446"/>
      <c r="NQO32" s="446"/>
      <c r="NQP32" s="446"/>
      <c r="NQQ32" s="446"/>
      <c r="NQR32" s="446"/>
      <c r="NQS32" s="446"/>
      <c r="NQT32" s="446"/>
      <c r="NQU32" s="446"/>
      <c r="NQV32" s="446"/>
      <c r="NQW32" s="446"/>
      <c r="NQX32" s="446"/>
      <c r="NQY32" s="446"/>
      <c r="NQZ32" s="446"/>
      <c r="NRA32" s="446"/>
      <c r="NRB32" s="446"/>
      <c r="NRC32" s="446"/>
      <c r="NRD32" s="446"/>
      <c r="NRE32" s="446"/>
      <c r="NRF32" s="446"/>
      <c r="NRG32" s="446"/>
      <c r="NRH32" s="446"/>
      <c r="NRI32" s="446"/>
      <c r="NRJ32" s="446"/>
      <c r="NRK32" s="446"/>
      <c r="NRL32" s="446"/>
      <c r="NRM32" s="446"/>
      <c r="NRN32" s="446"/>
      <c r="NRO32" s="446"/>
      <c r="NRP32" s="446"/>
      <c r="NRQ32" s="446"/>
      <c r="NRR32" s="446"/>
      <c r="NRS32" s="446"/>
      <c r="NRT32" s="446"/>
      <c r="NRU32" s="446"/>
      <c r="NRV32" s="446"/>
      <c r="NRW32" s="446"/>
      <c r="NRX32" s="446"/>
      <c r="NRY32" s="446"/>
      <c r="NRZ32" s="446"/>
      <c r="NSA32" s="446"/>
      <c r="NSB32" s="446"/>
      <c r="NSC32" s="446"/>
      <c r="NSD32" s="446"/>
      <c r="NSE32" s="446"/>
      <c r="NSF32" s="446"/>
      <c r="NSG32" s="446"/>
      <c r="NSH32" s="446"/>
      <c r="NSI32" s="446"/>
      <c r="NSJ32" s="446"/>
      <c r="NSK32" s="446"/>
      <c r="NSL32" s="446"/>
      <c r="NSM32" s="446"/>
      <c r="NSN32" s="446"/>
      <c r="NSO32" s="446"/>
      <c r="NSP32" s="446"/>
      <c r="NSQ32" s="446"/>
      <c r="NSR32" s="446"/>
      <c r="NSS32" s="446"/>
      <c r="NST32" s="446"/>
      <c r="NSU32" s="446"/>
      <c r="NSV32" s="446"/>
      <c r="NSW32" s="446"/>
      <c r="NSX32" s="446"/>
      <c r="NSY32" s="446"/>
      <c r="NSZ32" s="446"/>
      <c r="NTA32" s="446"/>
      <c r="NTB32" s="446"/>
      <c r="NTC32" s="446"/>
      <c r="NTD32" s="446"/>
      <c r="NTE32" s="446"/>
      <c r="NTF32" s="446"/>
      <c r="NTG32" s="446"/>
      <c r="NTH32" s="446"/>
      <c r="NTI32" s="446"/>
      <c r="NTJ32" s="446"/>
      <c r="NTK32" s="446"/>
      <c r="NTL32" s="446"/>
      <c r="NTM32" s="446"/>
      <c r="NTN32" s="446"/>
      <c r="NTO32" s="446"/>
      <c r="NTP32" s="446"/>
      <c r="NTQ32" s="446"/>
      <c r="NTR32" s="446"/>
      <c r="NTS32" s="446"/>
      <c r="NTT32" s="446"/>
      <c r="NTU32" s="446"/>
      <c r="NTV32" s="446"/>
      <c r="NTW32" s="446"/>
      <c r="NTX32" s="446"/>
      <c r="NTY32" s="446"/>
      <c r="NTZ32" s="446"/>
      <c r="NUA32" s="446"/>
      <c r="NUB32" s="446"/>
      <c r="NUC32" s="446"/>
      <c r="NUD32" s="446"/>
      <c r="NUE32" s="446"/>
      <c r="NUF32" s="446"/>
      <c r="NUG32" s="446"/>
      <c r="NUH32" s="446"/>
      <c r="NUI32" s="446"/>
      <c r="NUJ32" s="446"/>
      <c r="NUK32" s="446"/>
      <c r="NUL32" s="446"/>
      <c r="NUM32" s="446"/>
      <c r="NUN32" s="446"/>
      <c r="NUO32" s="446"/>
      <c r="NUP32" s="446"/>
      <c r="NUQ32" s="446"/>
      <c r="NUR32" s="446"/>
      <c r="NUS32" s="446"/>
      <c r="NUT32" s="446"/>
      <c r="NUU32" s="446"/>
      <c r="NUV32" s="446"/>
      <c r="NUW32" s="446"/>
      <c r="NUX32" s="446"/>
      <c r="NUY32" s="446"/>
      <c r="NUZ32" s="446"/>
      <c r="NVA32" s="446"/>
      <c r="NVB32" s="446"/>
      <c r="NVC32" s="446"/>
      <c r="NVD32" s="446"/>
      <c r="NVE32" s="446"/>
      <c r="NVF32" s="446"/>
      <c r="NVG32" s="446"/>
      <c r="NVH32" s="446"/>
      <c r="NVI32" s="446"/>
      <c r="NVJ32" s="446"/>
      <c r="NVK32" s="446"/>
      <c r="NVL32" s="446"/>
      <c r="NVM32" s="446"/>
      <c r="NVN32" s="446"/>
      <c r="NVO32" s="446"/>
      <c r="NVP32" s="446"/>
      <c r="NVQ32" s="446"/>
      <c r="NVR32" s="446"/>
      <c r="NVS32" s="446"/>
      <c r="NVT32" s="446"/>
      <c r="NVU32" s="446"/>
      <c r="NVV32" s="446"/>
      <c r="NVW32" s="446"/>
      <c r="NVX32" s="446"/>
      <c r="NVY32" s="446"/>
      <c r="NVZ32" s="446"/>
      <c r="NWA32" s="446"/>
      <c r="NWB32" s="446"/>
      <c r="NWC32" s="446"/>
      <c r="NWD32" s="446"/>
      <c r="NWE32" s="446"/>
      <c r="NWF32" s="446"/>
      <c r="NWG32" s="446"/>
      <c r="NWH32" s="446"/>
      <c r="NWI32" s="446"/>
      <c r="NWJ32" s="446"/>
      <c r="NWK32" s="446"/>
      <c r="NWL32" s="446"/>
      <c r="NWM32" s="446"/>
      <c r="NWN32" s="446"/>
      <c r="NWO32" s="446"/>
      <c r="NWP32" s="446"/>
      <c r="NWQ32" s="446"/>
      <c r="NWR32" s="446"/>
      <c r="NWS32" s="446"/>
      <c r="NWT32" s="446"/>
      <c r="NWU32" s="446"/>
      <c r="NWV32" s="446"/>
      <c r="NWW32" s="446"/>
      <c r="NWX32" s="446"/>
      <c r="NWY32" s="446"/>
      <c r="NWZ32" s="446"/>
      <c r="NXA32" s="446"/>
      <c r="NXB32" s="446"/>
      <c r="NXC32" s="446"/>
      <c r="NXD32" s="446"/>
      <c r="NXE32" s="446"/>
      <c r="NXF32" s="446"/>
      <c r="NXG32" s="446"/>
      <c r="NXH32" s="446"/>
      <c r="NXI32" s="446"/>
      <c r="NXJ32" s="446"/>
      <c r="NXK32" s="446"/>
      <c r="NXL32" s="446"/>
      <c r="NXM32" s="446"/>
      <c r="NXN32" s="446"/>
      <c r="NXO32" s="446"/>
      <c r="NXP32" s="446"/>
      <c r="NXQ32" s="446"/>
      <c r="NXR32" s="446"/>
      <c r="NXS32" s="446"/>
      <c r="NXT32" s="446"/>
      <c r="NXU32" s="446"/>
      <c r="NXV32" s="446"/>
      <c r="NXW32" s="446"/>
      <c r="NXX32" s="446"/>
      <c r="NXY32" s="446"/>
      <c r="NXZ32" s="446"/>
      <c r="NYA32" s="446"/>
      <c r="NYB32" s="446"/>
      <c r="NYC32" s="446"/>
      <c r="NYD32" s="446"/>
      <c r="NYE32" s="446"/>
      <c r="NYF32" s="446"/>
      <c r="NYG32" s="446"/>
      <c r="NYH32" s="446"/>
      <c r="NYI32" s="446"/>
      <c r="NYJ32" s="446"/>
      <c r="NYK32" s="446"/>
      <c r="NYL32" s="446"/>
      <c r="NYM32" s="446"/>
      <c r="NYN32" s="446"/>
      <c r="NYO32" s="446"/>
      <c r="NYP32" s="446"/>
      <c r="NYQ32" s="446"/>
      <c r="NYR32" s="446"/>
      <c r="NYS32" s="446"/>
      <c r="NYT32" s="446"/>
      <c r="NYU32" s="446"/>
      <c r="NYV32" s="446"/>
      <c r="NYW32" s="446"/>
      <c r="NYX32" s="446"/>
      <c r="NYY32" s="446"/>
      <c r="NYZ32" s="446"/>
      <c r="NZA32" s="446"/>
      <c r="NZB32" s="446"/>
      <c r="NZC32" s="446"/>
      <c r="NZD32" s="446"/>
      <c r="NZE32" s="446"/>
      <c r="NZF32" s="446"/>
      <c r="NZG32" s="446"/>
      <c r="NZH32" s="446"/>
      <c r="NZI32" s="446"/>
      <c r="NZJ32" s="446"/>
      <c r="NZK32" s="446"/>
      <c r="NZL32" s="446"/>
      <c r="NZM32" s="446"/>
      <c r="NZN32" s="446"/>
      <c r="NZO32" s="446"/>
      <c r="NZP32" s="446"/>
      <c r="NZQ32" s="446"/>
      <c r="NZR32" s="446"/>
      <c r="NZS32" s="446"/>
      <c r="NZT32" s="446"/>
      <c r="NZU32" s="446"/>
      <c r="NZV32" s="446"/>
      <c r="NZW32" s="446"/>
      <c r="NZX32" s="446"/>
      <c r="NZY32" s="446"/>
      <c r="NZZ32" s="446"/>
      <c r="OAA32" s="446"/>
      <c r="OAB32" s="446"/>
      <c r="OAC32" s="446"/>
      <c r="OAD32" s="446"/>
      <c r="OAE32" s="446"/>
      <c r="OAF32" s="446"/>
      <c r="OAG32" s="446"/>
      <c r="OAH32" s="446"/>
      <c r="OAI32" s="446"/>
      <c r="OAJ32" s="446"/>
      <c r="OAK32" s="446"/>
      <c r="OAL32" s="446"/>
      <c r="OAM32" s="446"/>
      <c r="OAN32" s="446"/>
      <c r="OAO32" s="446"/>
      <c r="OAP32" s="446"/>
      <c r="OAQ32" s="446"/>
      <c r="OAR32" s="446"/>
      <c r="OAS32" s="446"/>
      <c r="OAT32" s="446"/>
      <c r="OAU32" s="446"/>
      <c r="OAV32" s="446"/>
      <c r="OAW32" s="446"/>
      <c r="OAX32" s="446"/>
      <c r="OAY32" s="446"/>
      <c r="OAZ32" s="446"/>
      <c r="OBA32" s="446"/>
      <c r="OBB32" s="446"/>
      <c r="OBC32" s="446"/>
      <c r="OBD32" s="446"/>
      <c r="OBE32" s="446"/>
      <c r="OBF32" s="446"/>
      <c r="OBG32" s="446"/>
      <c r="OBH32" s="446"/>
      <c r="OBI32" s="446"/>
      <c r="OBJ32" s="446"/>
      <c r="OBK32" s="446"/>
      <c r="OBL32" s="446"/>
      <c r="OBM32" s="446"/>
      <c r="OBN32" s="446"/>
      <c r="OBO32" s="446"/>
      <c r="OBP32" s="446"/>
      <c r="OBQ32" s="446"/>
      <c r="OBR32" s="446"/>
      <c r="OBS32" s="446"/>
      <c r="OBT32" s="446"/>
      <c r="OBU32" s="446"/>
      <c r="OBV32" s="446"/>
      <c r="OBW32" s="446"/>
      <c r="OBX32" s="446"/>
      <c r="OBY32" s="446"/>
      <c r="OBZ32" s="446"/>
      <c r="OCA32" s="446"/>
      <c r="OCB32" s="446"/>
      <c r="OCC32" s="446"/>
      <c r="OCD32" s="446"/>
      <c r="OCE32" s="446"/>
      <c r="OCF32" s="446"/>
      <c r="OCG32" s="446"/>
      <c r="OCH32" s="446"/>
      <c r="OCI32" s="446"/>
      <c r="OCJ32" s="446"/>
      <c r="OCK32" s="446"/>
      <c r="OCL32" s="446"/>
      <c r="OCM32" s="446"/>
      <c r="OCN32" s="446"/>
      <c r="OCO32" s="446"/>
      <c r="OCP32" s="446"/>
      <c r="OCQ32" s="446"/>
      <c r="OCR32" s="446"/>
      <c r="OCS32" s="446"/>
      <c r="OCT32" s="446"/>
      <c r="OCU32" s="446"/>
      <c r="OCV32" s="446"/>
      <c r="OCW32" s="446"/>
      <c r="OCX32" s="446"/>
      <c r="OCY32" s="446"/>
      <c r="OCZ32" s="446"/>
      <c r="ODA32" s="446"/>
      <c r="ODB32" s="446"/>
      <c r="ODC32" s="446"/>
      <c r="ODD32" s="446"/>
      <c r="ODE32" s="446"/>
      <c r="ODF32" s="446"/>
      <c r="ODG32" s="446"/>
      <c r="ODH32" s="446"/>
      <c r="ODI32" s="446"/>
      <c r="ODJ32" s="446"/>
      <c r="ODK32" s="446"/>
      <c r="ODL32" s="446"/>
      <c r="ODM32" s="446"/>
      <c r="ODN32" s="446"/>
      <c r="ODO32" s="446"/>
      <c r="ODP32" s="446"/>
      <c r="ODQ32" s="446"/>
      <c r="ODR32" s="446"/>
      <c r="ODS32" s="446"/>
      <c r="ODT32" s="446"/>
      <c r="ODU32" s="446"/>
      <c r="ODV32" s="446"/>
      <c r="ODW32" s="446"/>
      <c r="ODX32" s="446"/>
      <c r="ODY32" s="446"/>
      <c r="ODZ32" s="446"/>
      <c r="OEA32" s="446"/>
      <c r="OEB32" s="446"/>
      <c r="OEC32" s="446"/>
      <c r="OED32" s="446"/>
      <c r="OEE32" s="446"/>
      <c r="OEF32" s="446"/>
      <c r="OEG32" s="446"/>
      <c r="OEH32" s="446"/>
      <c r="OEI32" s="446"/>
      <c r="OEJ32" s="446"/>
      <c r="OEK32" s="446"/>
      <c r="OEL32" s="446"/>
      <c r="OEM32" s="446"/>
      <c r="OEN32" s="446"/>
      <c r="OEO32" s="446"/>
      <c r="OEP32" s="446"/>
      <c r="OEQ32" s="446"/>
      <c r="OER32" s="446"/>
      <c r="OES32" s="446"/>
      <c r="OET32" s="446"/>
      <c r="OEU32" s="446"/>
      <c r="OEV32" s="446"/>
      <c r="OEW32" s="446"/>
      <c r="OEX32" s="446"/>
      <c r="OEY32" s="446"/>
      <c r="OEZ32" s="446"/>
      <c r="OFA32" s="446"/>
      <c r="OFB32" s="446"/>
      <c r="OFC32" s="446"/>
      <c r="OFD32" s="446"/>
      <c r="OFE32" s="446"/>
      <c r="OFF32" s="446"/>
      <c r="OFG32" s="446"/>
      <c r="OFH32" s="446"/>
      <c r="OFI32" s="446"/>
      <c r="OFJ32" s="446"/>
      <c r="OFK32" s="446"/>
      <c r="OFL32" s="446"/>
      <c r="OFM32" s="446"/>
      <c r="OFN32" s="446"/>
      <c r="OFO32" s="446"/>
      <c r="OFP32" s="446"/>
      <c r="OFQ32" s="446"/>
      <c r="OFR32" s="446"/>
      <c r="OFS32" s="446"/>
      <c r="OFT32" s="446"/>
      <c r="OFU32" s="446"/>
      <c r="OFV32" s="446"/>
      <c r="OFW32" s="446"/>
      <c r="OFX32" s="446"/>
      <c r="OFY32" s="446"/>
      <c r="OFZ32" s="446"/>
      <c r="OGA32" s="446"/>
      <c r="OGB32" s="446"/>
      <c r="OGC32" s="446"/>
      <c r="OGD32" s="446"/>
      <c r="OGE32" s="446"/>
      <c r="OGF32" s="446"/>
      <c r="OGG32" s="446"/>
      <c r="OGH32" s="446"/>
      <c r="OGI32" s="446"/>
      <c r="OGJ32" s="446"/>
      <c r="OGK32" s="446"/>
      <c r="OGL32" s="446"/>
      <c r="OGM32" s="446"/>
      <c r="OGN32" s="446"/>
      <c r="OGO32" s="446"/>
      <c r="OGP32" s="446"/>
      <c r="OGQ32" s="446"/>
      <c r="OGR32" s="446"/>
      <c r="OGS32" s="446"/>
      <c r="OGT32" s="446"/>
      <c r="OGU32" s="446"/>
      <c r="OGV32" s="446"/>
      <c r="OGW32" s="446"/>
      <c r="OGX32" s="446"/>
      <c r="OGY32" s="446"/>
      <c r="OGZ32" s="446"/>
      <c r="OHA32" s="446"/>
      <c r="OHB32" s="446"/>
      <c r="OHC32" s="446"/>
      <c r="OHD32" s="446"/>
      <c r="OHE32" s="446"/>
      <c r="OHF32" s="446"/>
      <c r="OHG32" s="446"/>
      <c r="OHH32" s="446"/>
      <c r="OHI32" s="446"/>
      <c r="OHJ32" s="446"/>
      <c r="OHK32" s="446"/>
      <c r="OHL32" s="446"/>
      <c r="OHM32" s="446"/>
      <c r="OHN32" s="446"/>
      <c r="OHO32" s="446"/>
      <c r="OHP32" s="446"/>
      <c r="OHQ32" s="446"/>
      <c r="OHR32" s="446"/>
      <c r="OHS32" s="446"/>
      <c r="OHT32" s="446"/>
      <c r="OHU32" s="446"/>
      <c r="OHV32" s="446"/>
      <c r="OHW32" s="446"/>
      <c r="OHX32" s="446"/>
      <c r="OHY32" s="446"/>
      <c r="OHZ32" s="446"/>
      <c r="OIA32" s="446"/>
      <c r="OIB32" s="446"/>
      <c r="OIC32" s="446"/>
      <c r="OID32" s="446"/>
      <c r="OIE32" s="446"/>
      <c r="OIF32" s="446"/>
      <c r="OIG32" s="446"/>
      <c r="OIH32" s="446"/>
      <c r="OII32" s="446"/>
      <c r="OIJ32" s="446"/>
      <c r="OIK32" s="446"/>
      <c r="OIL32" s="446"/>
      <c r="OIM32" s="446"/>
      <c r="OIN32" s="446"/>
      <c r="OIO32" s="446"/>
      <c r="OIP32" s="446"/>
      <c r="OIQ32" s="446"/>
      <c r="OIR32" s="446"/>
      <c r="OIS32" s="446"/>
      <c r="OIT32" s="446"/>
      <c r="OIU32" s="446"/>
      <c r="OIV32" s="446"/>
      <c r="OIW32" s="446"/>
      <c r="OIX32" s="446"/>
      <c r="OIY32" s="446"/>
      <c r="OIZ32" s="446"/>
      <c r="OJA32" s="446"/>
      <c r="OJB32" s="446"/>
      <c r="OJC32" s="446"/>
      <c r="OJD32" s="446"/>
      <c r="OJE32" s="446"/>
      <c r="OJF32" s="446"/>
      <c r="OJG32" s="446"/>
      <c r="OJH32" s="446"/>
      <c r="OJI32" s="446"/>
      <c r="OJJ32" s="446"/>
      <c r="OJK32" s="446"/>
      <c r="OJL32" s="446"/>
      <c r="OJM32" s="446"/>
      <c r="OJN32" s="446"/>
      <c r="OJO32" s="446"/>
      <c r="OJP32" s="446"/>
      <c r="OJQ32" s="446"/>
      <c r="OJR32" s="446"/>
      <c r="OJS32" s="446"/>
      <c r="OJT32" s="446"/>
      <c r="OJU32" s="446"/>
      <c r="OJV32" s="446"/>
      <c r="OJW32" s="446"/>
      <c r="OJX32" s="446"/>
      <c r="OJY32" s="446"/>
      <c r="OJZ32" s="446"/>
      <c r="OKA32" s="446"/>
      <c r="OKB32" s="446"/>
      <c r="OKC32" s="446"/>
      <c r="OKD32" s="446"/>
      <c r="OKE32" s="446"/>
      <c r="OKF32" s="446"/>
      <c r="OKG32" s="446"/>
      <c r="OKH32" s="446"/>
      <c r="OKI32" s="446"/>
      <c r="OKJ32" s="446"/>
      <c r="OKK32" s="446"/>
      <c r="OKL32" s="446"/>
      <c r="OKM32" s="446"/>
      <c r="OKN32" s="446"/>
      <c r="OKO32" s="446"/>
      <c r="OKP32" s="446"/>
      <c r="OKQ32" s="446"/>
      <c r="OKR32" s="446"/>
      <c r="OKS32" s="446"/>
      <c r="OKT32" s="446"/>
      <c r="OKU32" s="446"/>
      <c r="OKV32" s="446"/>
      <c r="OKW32" s="446"/>
      <c r="OKX32" s="446"/>
      <c r="OKY32" s="446"/>
      <c r="OKZ32" s="446"/>
      <c r="OLA32" s="446"/>
      <c r="OLB32" s="446"/>
      <c r="OLC32" s="446"/>
      <c r="OLD32" s="446"/>
      <c r="OLE32" s="446"/>
      <c r="OLF32" s="446"/>
      <c r="OLG32" s="446"/>
      <c r="OLH32" s="446"/>
      <c r="OLI32" s="446"/>
      <c r="OLJ32" s="446"/>
      <c r="OLK32" s="446"/>
      <c r="OLL32" s="446"/>
      <c r="OLM32" s="446"/>
      <c r="OLN32" s="446"/>
      <c r="OLO32" s="446"/>
      <c r="OLP32" s="446"/>
      <c r="OLQ32" s="446"/>
      <c r="OLR32" s="446"/>
      <c r="OLS32" s="446"/>
      <c r="OLT32" s="446"/>
      <c r="OLU32" s="446"/>
      <c r="OLV32" s="446"/>
      <c r="OLW32" s="446"/>
      <c r="OLX32" s="446"/>
      <c r="OLY32" s="446"/>
      <c r="OLZ32" s="446"/>
      <c r="OMA32" s="446"/>
      <c r="OMB32" s="446"/>
      <c r="OMC32" s="446"/>
      <c r="OMD32" s="446"/>
      <c r="OME32" s="446"/>
      <c r="OMF32" s="446"/>
      <c r="OMG32" s="446"/>
      <c r="OMH32" s="446"/>
      <c r="OMI32" s="446"/>
      <c r="OMJ32" s="446"/>
      <c r="OMK32" s="446"/>
      <c r="OML32" s="446"/>
      <c r="OMM32" s="446"/>
      <c r="OMN32" s="446"/>
      <c r="OMO32" s="446"/>
      <c r="OMP32" s="446"/>
      <c r="OMQ32" s="446"/>
      <c r="OMR32" s="446"/>
      <c r="OMS32" s="446"/>
      <c r="OMT32" s="446"/>
      <c r="OMU32" s="446"/>
      <c r="OMV32" s="446"/>
      <c r="OMW32" s="446"/>
      <c r="OMX32" s="446"/>
      <c r="OMY32" s="446"/>
      <c r="OMZ32" s="446"/>
      <c r="ONA32" s="446"/>
      <c r="ONB32" s="446"/>
      <c r="ONC32" s="446"/>
      <c r="OND32" s="446"/>
      <c r="ONE32" s="446"/>
      <c r="ONF32" s="446"/>
      <c r="ONG32" s="446"/>
      <c r="ONH32" s="446"/>
      <c r="ONI32" s="446"/>
      <c r="ONJ32" s="446"/>
      <c r="ONK32" s="446"/>
      <c r="ONL32" s="446"/>
      <c r="ONM32" s="446"/>
      <c r="ONN32" s="446"/>
      <c r="ONO32" s="446"/>
      <c r="ONP32" s="446"/>
      <c r="ONQ32" s="446"/>
      <c r="ONR32" s="446"/>
      <c r="ONS32" s="446"/>
      <c r="ONT32" s="446"/>
      <c r="ONU32" s="446"/>
      <c r="ONV32" s="446"/>
      <c r="ONW32" s="446"/>
      <c r="ONX32" s="446"/>
      <c r="ONY32" s="446"/>
      <c r="ONZ32" s="446"/>
      <c r="OOA32" s="446"/>
      <c r="OOB32" s="446"/>
      <c r="OOC32" s="446"/>
      <c r="OOD32" s="446"/>
      <c r="OOE32" s="446"/>
      <c r="OOF32" s="446"/>
      <c r="OOG32" s="446"/>
      <c r="OOH32" s="446"/>
      <c r="OOI32" s="446"/>
      <c r="OOJ32" s="446"/>
      <c r="OOK32" s="446"/>
      <c r="OOL32" s="446"/>
      <c r="OOM32" s="446"/>
      <c r="OON32" s="446"/>
      <c r="OOO32" s="446"/>
      <c r="OOP32" s="446"/>
      <c r="OOQ32" s="446"/>
      <c r="OOR32" s="446"/>
      <c r="OOS32" s="446"/>
      <c r="OOT32" s="446"/>
      <c r="OOU32" s="446"/>
      <c r="OOV32" s="446"/>
      <c r="OOW32" s="446"/>
      <c r="OOX32" s="446"/>
      <c r="OOY32" s="446"/>
      <c r="OOZ32" s="446"/>
      <c r="OPA32" s="446"/>
      <c r="OPB32" s="446"/>
      <c r="OPC32" s="446"/>
      <c r="OPD32" s="446"/>
      <c r="OPE32" s="446"/>
      <c r="OPF32" s="446"/>
      <c r="OPG32" s="446"/>
      <c r="OPH32" s="446"/>
      <c r="OPI32" s="446"/>
      <c r="OPJ32" s="446"/>
      <c r="OPK32" s="446"/>
      <c r="OPL32" s="446"/>
      <c r="OPM32" s="446"/>
      <c r="OPN32" s="446"/>
      <c r="OPO32" s="446"/>
      <c r="OPP32" s="446"/>
      <c r="OPQ32" s="446"/>
      <c r="OPR32" s="446"/>
      <c r="OPS32" s="446"/>
      <c r="OPT32" s="446"/>
      <c r="OPU32" s="446"/>
      <c r="OPV32" s="446"/>
      <c r="OPW32" s="446"/>
      <c r="OPX32" s="446"/>
      <c r="OPY32" s="446"/>
      <c r="OPZ32" s="446"/>
      <c r="OQA32" s="446"/>
      <c r="OQB32" s="446"/>
      <c r="OQC32" s="446"/>
      <c r="OQD32" s="446"/>
      <c r="OQE32" s="446"/>
      <c r="OQF32" s="446"/>
      <c r="OQG32" s="446"/>
      <c r="OQH32" s="446"/>
      <c r="OQI32" s="446"/>
      <c r="OQJ32" s="446"/>
      <c r="OQK32" s="446"/>
      <c r="OQL32" s="446"/>
      <c r="OQM32" s="446"/>
      <c r="OQN32" s="446"/>
      <c r="OQO32" s="446"/>
      <c r="OQP32" s="446"/>
      <c r="OQQ32" s="446"/>
      <c r="OQR32" s="446"/>
      <c r="OQS32" s="446"/>
      <c r="OQT32" s="446"/>
      <c r="OQU32" s="446"/>
      <c r="OQV32" s="446"/>
      <c r="OQW32" s="446"/>
      <c r="OQX32" s="446"/>
      <c r="OQY32" s="446"/>
      <c r="OQZ32" s="446"/>
      <c r="ORA32" s="446"/>
      <c r="ORB32" s="446"/>
      <c r="ORC32" s="446"/>
      <c r="ORD32" s="446"/>
      <c r="ORE32" s="446"/>
      <c r="ORF32" s="446"/>
      <c r="ORG32" s="446"/>
      <c r="ORH32" s="446"/>
      <c r="ORI32" s="446"/>
      <c r="ORJ32" s="446"/>
      <c r="ORK32" s="446"/>
      <c r="ORL32" s="446"/>
      <c r="ORM32" s="446"/>
      <c r="ORN32" s="446"/>
      <c r="ORO32" s="446"/>
      <c r="ORP32" s="446"/>
      <c r="ORQ32" s="446"/>
      <c r="ORR32" s="446"/>
      <c r="ORS32" s="446"/>
      <c r="ORT32" s="446"/>
      <c r="ORU32" s="446"/>
      <c r="ORV32" s="446"/>
      <c r="ORW32" s="446"/>
      <c r="ORX32" s="446"/>
      <c r="ORY32" s="446"/>
      <c r="ORZ32" s="446"/>
      <c r="OSA32" s="446"/>
      <c r="OSB32" s="446"/>
      <c r="OSC32" s="446"/>
      <c r="OSD32" s="446"/>
      <c r="OSE32" s="446"/>
      <c r="OSF32" s="446"/>
      <c r="OSG32" s="446"/>
      <c r="OSH32" s="446"/>
      <c r="OSI32" s="446"/>
      <c r="OSJ32" s="446"/>
      <c r="OSK32" s="446"/>
      <c r="OSL32" s="446"/>
      <c r="OSM32" s="446"/>
      <c r="OSN32" s="446"/>
      <c r="OSO32" s="446"/>
      <c r="OSP32" s="446"/>
      <c r="OSQ32" s="446"/>
      <c r="OSR32" s="446"/>
      <c r="OSS32" s="446"/>
      <c r="OST32" s="446"/>
      <c r="OSU32" s="446"/>
      <c r="OSV32" s="446"/>
      <c r="OSW32" s="446"/>
      <c r="OSX32" s="446"/>
      <c r="OSY32" s="446"/>
      <c r="OSZ32" s="446"/>
      <c r="OTA32" s="446"/>
      <c r="OTB32" s="446"/>
      <c r="OTC32" s="446"/>
      <c r="OTD32" s="446"/>
      <c r="OTE32" s="446"/>
      <c r="OTF32" s="446"/>
      <c r="OTG32" s="446"/>
      <c r="OTH32" s="446"/>
      <c r="OTI32" s="446"/>
      <c r="OTJ32" s="446"/>
      <c r="OTK32" s="446"/>
      <c r="OTL32" s="446"/>
      <c r="OTM32" s="446"/>
      <c r="OTN32" s="446"/>
      <c r="OTO32" s="446"/>
      <c r="OTP32" s="446"/>
      <c r="OTQ32" s="446"/>
      <c r="OTR32" s="446"/>
      <c r="OTS32" s="446"/>
      <c r="OTT32" s="446"/>
      <c r="OTU32" s="446"/>
      <c r="OTV32" s="446"/>
      <c r="OTW32" s="446"/>
      <c r="OTX32" s="446"/>
      <c r="OTY32" s="446"/>
      <c r="OTZ32" s="446"/>
      <c r="OUA32" s="446"/>
      <c r="OUB32" s="446"/>
      <c r="OUC32" s="446"/>
      <c r="OUD32" s="446"/>
      <c r="OUE32" s="446"/>
      <c r="OUF32" s="446"/>
      <c r="OUG32" s="446"/>
      <c r="OUH32" s="446"/>
      <c r="OUI32" s="446"/>
      <c r="OUJ32" s="446"/>
      <c r="OUK32" s="446"/>
      <c r="OUL32" s="446"/>
      <c r="OUM32" s="446"/>
      <c r="OUN32" s="446"/>
      <c r="OUO32" s="446"/>
      <c r="OUP32" s="446"/>
      <c r="OUQ32" s="446"/>
      <c r="OUR32" s="446"/>
      <c r="OUS32" s="446"/>
      <c r="OUT32" s="446"/>
      <c r="OUU32" s="446"/>
      <c r="OUV32" s="446"/>
      <c r="OUW32" s="446"/>
      <c r="OUX32" s="446"/>
      <c r="OUY32" s="446"/>
      <c r="OUZ32" s="446"/>
      <c r="OVA32" s="446"/>
      <c r="OVB32" s="446"/>
      <c r="OVC32" s="446"/>
      <c r="OVD32" s="446"/>
      <c r="OVE32" s="446"/>
      <c r="OVF32" s="446"/>
      <c r="OVG32" s="446"/>
      <c r="OVH32" s="446"/>
      <c r="OVI32" s="446"/>
      <c r="OVJ32" s="446"/>
      <c r="OVK32" s="446"/>
      <c r="OVL32" s="446"/>
      <c r="OVM32" s="446"/>
      <c r="OVN32" s="446"/>
      <c r="OVO32" s="446"/>
      <c r="OVP32" s="446"/>
      <c r="OVQ32" s="446"/>
      <c r="OVR32" s="446"/>
      <c r="OVS32" s="446"/>
      <c r="OVT32" s="446"/>
      <c r="OVU32" s="446"/>
      <c r="OVV32" s="446"/>
      <c r="OVW32" s="446"/>
      <c r="OVX32" s="446"/>
      <c r="OVY32" s="446"/>
      <c r="OVZ32" s="446"/>
      <c r="OWA32" s="446"/>
      <c r="OWB32" s="446"/>
      <c r="OWC32" s="446"/>
      <c r="OWD32" s="446"/>
      <c r="OWE32" s="446"/>
      <c r="OWF32" s="446"/>
      <c r="OWG32" s="446"/>
      <c r="OWH32" s="446"/>
      <c r="OWI32" s="446"/>
      <c r="OWJ32" s="446"/>
      <c r="OWK32" s="446"/>
      <c r="OWL32" s="446"/>
      <c r="OWM32" s="446"/>
      <c r="OWN32" s="446"/>
      <c r="OWO32" s="446"/>
      <c r="OWP32" s="446"/>
      <c r="OWQ32" s="446"/>
      <c r="OWR32" s="446"/>
      <c r="OWS32" s="446"/>
      <c r="OWT32" s="446"/>
      <c r="OWU32" s="446"/>
      <c r="OWV32" s="446"/>
      <c r="OWW32" s="446"/>
      <c r="OWX32" s="446"/>
      <c r="OWY32" s="446"/>
      <c r="OWZ32" s="446"/>
      <c r="OXA32" s="446"/>
      <c r="OXB32" s="446"/>
      <c r="OXC32" s="446"/>
      <c r="OXD32" s="446"/>
      <c r="OXE32" s="446"/>
      <c r="OXF32" s="446"/>
      <c r="OXG32" s="446"/>
      <c r="OXH32" s="446"/>
      <c r="OXI32" s="446"/>
      <c r="OXJ32" s="446"/>
      <c r="OXK32" s="446"/>
      <c r="OXL32" s="446"/>
      <c r="OXM32" s="446"/>
      <c r="OXN32" s="446"/>
      <c r="OXO32" s="446"/>
      <c r="OXP32" s="446"/>
      <c r="OXQ32" s="446"/>
      <c r="OXR32" s="446"/>
      <c r="OXS32" s="446"/>
      <c r="OXT32" s="446"/>
      <c r="OXU32" s="446"/>
      <c r="OXV32" s="446"/>
      <c r="OXW32" s="446"/>
      <c r="OXX32" s="446"/>
      <c r="OXY32" s="446"/>
      <c r="OXZ32" s="446"/>
      <c r="OYA32" s="446"/>
      <c r="OYB32" s="446"/>
      <c r="OYC32" s="446"/>
      <c r="OYD32" s="446"/>
      <c r="OYE32" s="446"/>
      <c r="OYF32" s="446"/>
      <c r="OYG32" s="446"/>
      <c r="OYH32" s="446"/>
      <c r="OYI32" s="446"/>
      <c r="OYJ32" s="446"/>
      <c r="OYK32" s="446"/>
      <c r="OYL32" s="446"/>
      <c r="OYM32" s="446"/>
      <c r="OYN32" s="446"/>
      <c r="OYO32" s="446"/>
      <c r="OYP32" s="446"/>
      <c r="OYQ32" s="446"/>
      <c r="OYR32" s="446"/>
      <c r="OYS32" s="446"/>
      <c r="OYT32" s="446"/>
      <c r="OYU32" s="446"/>
      <c r="OYV32" s="446"/>
      <c r="OYW32" s="446"/>
      <c r="OYX32" s="446"/>
      <c r="OYY32" s="446"/>
      <c r="OYZ32" s="446"/>
      <c r="OZA32" s="446"/>
      <c r="OZB32" s="446"/>
      <c r="OZC32" s="446"/>
      <c r="OZD32" s="446"/>
      <c r="OZE32" s="446"/>
      <c r="OZF32" s="446"/>
      <c r="OZG32" s="446"/>
      <c r="OZH32" s="446"/>
      <c r="OZI32" s="446"/>
      <c r="OZJ32" s="446"/>
      <c r="OZK32" s="446"/>
      <c r="OZL32" s="446"/>
      <c r="OZM32" s="446"/>
      <c r="OZN32" s="446"/>
      <c r="OZO32" s="446"/>
      <c r="OZP32" s="446"/>
      <c r="OZQ32" s="446"/>
      <c r="OZR32" s="446"/>
      <c r="OZS32" s="446"/>
      <c r="OZT32" s="446"/>
      <c r="OZU32" s="446"/>
      <c r="OZV32" s="446"/>
      <c r="OZW32" s="446"/>
      <c r="OZX32" s="446"/>
      <c r="OZY32" s="446"/>
      <c r="OZZ32" s="446"/>
      <c r="PAA32" s="446"/>
      <c r="PAB32" s="446"/>
      <c r="PAC32" s="446"/>
      <c r="PAD32" s="446"/>
      <c r="PAE32" s="446"/>
      <c r="PAF32" s="446"/>
      <c r="PAG32" s="446"/>
      <c r="PAH32" s="446"/>
      <c r="PAI32" s="446"/>
      <c r="PAJ32" s="446"/>
      <c r="PAK32" s="446"/>
      <c r="PAL32" s="446"/>
      <c r="PAM32" s="446"/>
      <c r="PAN32" s="446"/>
      <c r="PAO32" s="446"/>
      <c r="PAP32" s="446"/>
      <c r="PAQ32" s="446"/>
      <c r="PAR32" s="446"/>
      <c r="PAS32" s="446"/>
      <c r="PAT32" s="446"/>
      <c r="PAU32" s="446"/>
      <c r="PAV32" s="446"/>
      <c r="PAW32" s="446"/>
      <c r="PAX32" s="446"/>
      <c r="PAY32" s="446"/>
      <c r="PAZ32" s="446"/>
      <c r="PBA32" s="446"/>
      <c r="PBB32" s="446"/>
      <c r="PBC32" s="446"/>
      <c r="PBD32" s="446"/>
      <c r="PBE32" s="446"/>
      <c r="PBF32" s="446"/>
      <c r="PBG32" s="446"/>
      <c r="PBH32" s="446"/>
      <c r="PBI32" s="446"/>
      <c r="PBJ32" s="446"/>
      <c r="PBK32" s="446"/>
      <c r="PBL32" s="446"/>
      <c r="PBM32" s="446"/>
      <c r="PBN32" s="446"/>
      <c r="PBO32" s="446"/>
      <c r="PBP32" s="446"/>
      <c r="PBQ32" s="446"/>
      <c r="PBR32" s="446"/>
      <c r="PBS32" s="446"/>
      <c r="PBT32" s="446"/>
      <c r="PBU32" s="446"/>
      <c r="PBV32" s="446"/>
      <c r="PBW32" s="446"/>
      <c r="PBX32" s="446"/>
      <c r="PBY32" s="446"/>
      <c r="PBZ32" s="446"/>
      <c r="PCA32" s="446"/>
      <c r="PCB32" s="446"/>
      <c r="PCC32" s="446"/>
      <c r="PCD32" s="446"/>
      <c r="PCE32" s="446"/>
      <c r="PCF32" s="446"/>
      <c r="PCG32" s="446"/>
      <c r="PCH32" s="446"/>
      <c r="PCI32" s="446"/>
      <c r="PCJ32" s="446"/>
      <c r="PCK32" s="446"/>
      <c r="PCL32" s="446"/>
      <c r="PCM32" s="446"/>
      <c r="PCN32" s="446"/>
      <c r="PCO32" s="446"/>
      <c r="PCP32" s="446"/>
      <c r="PCQ32" s="446"/>
      <c r="PCR32" s="446"/>
      <c r="PCS32" s="446"/>
      <c r="PCT32" s="446"/>
      <c r="PCU32" s="446"/>
      <c r="PCV32" s="446"/>
      <c r="PCW32" s="446"/>
      <c r="PCX32" s="446"/>
      <c r="PCY32" s="446"/>
      <c r="PCZ32" s="446"/>
      <c r="PDA32" s="446"/>
      <c r="PDB32" s="446"/>
      <c r="PDC32" s="446"/>
      <c r="PDD32" s="446"/>
      <c r="PDE32" s="446"/>
      <c r="PDF32" s="446"/>
      <c r="PDG32" s="446"/>
      <c r="PDH32" s="446"/>
      <c r="PDI32" s="446"/>
      <c r="PDJ32" s="446"/>
      <c r="PDK32" s="446"/>
      <c r="PDL32" s="446"/>
      <c r="PDM32" s="446"/>
      <c r="PDN32" s="446"/>
      <c r="PDO32" s="446"/>
      <c r="PDP32" s="446"/>
      <c r="PDQ32" s="446"/>
      <c r="PDR32" s="446"/>
      <c r="PDS32" s="446"/>
      <c r="PDT32" s="446"/>
      <c r="PDU32" s="446"/>
      <c r="PDV32" s="446"/>
      <c r="PDW32" s="446"/>
      <c r="PDX32" s="446"/>
      <c r="PDY32" s="446"/>
      <c r="PDZ32" s="446"/>
      <c r="PEA32" s="446"/>
      <c r="PEB32" s="446"/>
      <c r="PEC32" s="446"/>
      <c r="PED32" s="446"/>
      <c r="PEE32" s="446"/>
      <c r="PEF32" s="446"/>
      <c r="PEG32" s="446"/>
      <c r="PEH32" s="446"/>
      <c r="PEI32" s="446"/>
      <c r="PEJ32" s="446"/>
      <c r="PEK32" s="446"/>
      <c r="PEL32" s="446"/>
      <c r="PEM32" s="446"/>
      <c r="PEN32" s="446"/>
      <c r="PEO32" s="446"/>
      <c r="PEP32" s="446"/>
      <c r="PEQ32" s="446"/>
      <c r="PER32" s="446"/>
      <c r="PES32" s="446"/>
      <c r="PET32" s="446"/>
      <c r="PEU32" s="446"/>
      <c r="PEV32" s="446"/>
      <c r="PEW32" s="446"/>
      <c r="PEX32" s="446"/>
      <c r="PEY32" s="446"/>
      <c r="PEZ32" s="446"/>
      <c r="PFA32" s="446"/>
      <c r="PFB32" s="446"/>
      <c r="PFC32" s="446"/>
      <c r="PFD32" s="446"/>
      <c r="PFE32" s="446"/>
      <c r="PFF32" s="446"/>
      <c r="PFG32" s="446"/>
      <c r="PFH32" s="446"/>
      <c r="PFI32" s="446"/>
      <c r="PFJ32" s="446"/>
      <c r="PFK32" s="446"/>
      <c r="PFL32" s="446"/>
      <c r="PFM32" s="446"/>
      <c r="PFN32" s="446"/>
      <c r="PFO32" s="446"/>
      <c r="PFP32" s="446"/>
      <c r="PFQ32" s="446"/>
      <c r="PFR32" s="446"/>
      <c r="PFS32" s="446"/>
      <c r="PFT32" s="446"/>
      <c r="PFU32" s="446"/>
      <c r="PFV32" s="446"/>
      <c r="PFW32" s="446"/>
      <c r="PFX32" s="446"/>
      <c r="PFY32" s="446"/>
      <c r="PFZ32" s="446"/>
      <c r="PGA32" s="446"/>
      <c r="PGB32" s="446"/>
      <c r="PGC32" s="446"/>
      <c r="PGD32" s="446"/>
      <c r="PGE32" s="446"/>
      <c r="PGF32" s="446"/>
      <c r="PGG32" s="446"/>
      <c r="PGH32" s="446"/>
      <c r="PGI32" s="446"/>
      <c r="PGJ32" s="446"/>
      <c r="PGK32" s="446"/>
      <c r="PGL32" s="446"/>
      <c r="PGM32" s="446"/>
      <c r="PGN32" s="446"/>
      <c r="PGO32" s="446"/>
      <c r="PGP32" s="446"/>
      <c r="PGQ32" s="446"/>
      <c r="PGR32" s="446"/>
      <c r="PGS32" s="446"/>
      <c r="PGT32" s="446"/>
      <c r="PGU32" s="446"/>
      <c r="PGV32" s="446"/>
      <c r="PGW32" s="446"/>
      <c r="PGX32" s="446"/>
      <c r="PGY32" s="446"/>
      <c r="PGZ32" s="446"/>
      <c r="PHA32" s="446"/>
      <c r="PHB32" s="446"/>
      <c r="PHC32" s="446"/>
      <c r="PHD32" s="446"/>
      <c r="PHE32" s="446"/>
      <c r="PHF32" s="446"/>
      <c r="PHG32" s="446"/>
      <c r="PHH32" s="446"/>
      <c r="PHI32" s="446"/>
      <c r="PHJ32" s="446"/>
      <c r="PHK32" s="446"/>
      <c r="PHL32" s="446"/>
      <c r="PHM32" s="446"/>
      <c r="PHN32" s="446"/>
      <c r="PHO32" s="446"/>
      <c r="PHP32" s="446"/>
      <c r="PHQ32" s="446"/>
      <c r="PHR32" s="446"/>
      <c r="PHS32" s="446"/>
      <c r="PHT32" s="446"/>
      <c r="PHU32" s="446"/>
      <c r="PHV32" s="446"/>
      <c r="PHW32" s="446"/>
      <c r="PHX32" s="446"/>
      <c r="PHY32" s="446"/>
      <c r="PHZ32" s="446"/>
      <c r="PIA32" s="446"/>
      <c r="PIB32" s="446"/>
      <c r="PIC32" s="446"/>
      <c r="PID32" s="446"/>
      <c r="PIE32" s="446"/>
      <c r="PIF32" s="446"/>
      <c r="PIG32" s="446"/>
      <c r="PIH32" s="446"/>
      <c r="PII32" s="446"/>
      <c r="PIJ32" s="446"/>
      <c r="PIK32" s="446"/>
      <c r="PIL32" s="446"/>
      <c r="PIM32" s="446"/>
      <c r="PIN32" s="446"/>
      <c r="PIO32" s="446"/>
      <c r="PIP32" s="446"/>
      <c r="PIQ32" s="446"/>
      <c r="PIR32" s="446"/>
      <c r="PIS32" s="446"/>
      <c r="PIT32" s="446"/>
      <c r="PIU32" s="446"/>
      <c r="PIV32" s="446"/>
      <c r="PIW32" s="446"/>
      <c r="PIX32" s="446"/>
      <c r="PIY32" s="446"/>
      <c r="PIZ32" s="446"/>
      <c r="PJA32" s="446"/>
      <c r="PJB32" s="446"/>
      <c r="PJC32" s="446"/>
      <c r="PJD32" s="446"/>
      <c r="PJE32" s="446"/>
      <c r="PJF32" s="446"/>
      <c r="PJG32" s="446"/>
      <c r="PJH32" s="446"/>
      <c r="PJI32" s="446"/>
      <c r="PJJ32" s="446"/>
      <c r="PJK32" s="446"/>
      <c r="PJL32" s="446"/>
      <c r="PJM32" s="446"/>
      <c r="PJN32" s="446"/>
      <c r="PJO32" s="446"/>
      <c r="PJP32" s="446"/>
      <c r="PJQ32" s="446"/>
      <c r="PJR32" s="446"/>
      <c r="PJS32" s="446"/>
      <c r="PJT32" s="446"/>
      <c r="PJU32" s="446"/>
      <c r="PJV32" s="446"/>
      <c r="PJW32" s="446"/>
      <c r="PJX32" s="446"/>
      <c r="PJY32" s="446"/>
      <c r="PJZ32" s="446"/>
      <c r="PKA32" s="446"/>
      <c r="PKB32" s="446"/>
      <c r="PKC32" s="446"/>
      <c r="PKD32" s="446"/>
      <c r="PKE32" s="446"/>
      <c r="PKF32" s="446"/>
      <c r="PKG32" s="446"/>
      <c r="PKH32" s="446"/>
      <c r="PKI32" s="446"/>
      <c r="PKJ32" s="446"/>
      <c r="PKK32" s="446"/>
      <c r="PKL32" s="446"/>
      <c r="PKM32" s="446"/>
      <c r="PKN32" s="446"/>
      <c r="PKO32" s="446"/>
      <c r="PKP32" s="446"/>
      <c r="PKQ32" s="446"/>
      <c r="PKR32" s="446"/>
      <c r="PKS32" s="446"/>
      <c r="PKT32" s="446"/>
      <c r="PKU32" s="446"/>
      <c r="PKV32" s="446"/>
      <c r="PKW32" s="446"/>
      <c r="PKX32" s="446"/>
      <c r="PKY32" s="446"/>
      <c r="PKZ32" s="446"/>
      <c r="PLA32" s="446"/>
      <c r="PLB32" s="446"/>
      <c r="PLC32" s="446"/>
      <c r="PLD32" s="446"/>
      <c r="PLE32" s="446"/>
      <c r="PLF32" s="446"/>
      <c r="PLG32" s="446"/>
      <c r="PLH32" s="446"/>
      <c r="PLI32" s="446"/>
      <c r="PLJ32" s="446"/>
      <c r="PLK32" s="446"/>
      <c r="PLL32" s="446"/>
      <c r="PLM32" s="446"/>
      <c r="PLN32" s="446"/>
      <c r="PLO32" s="446"/>
      <c r="PLP32" s="446"/>
      <c r="PLQ32" s="446"/>
      <c r="PLR32" s="446"/>
      <c r="PLS32" s="446"/>
      <c r="PLT32" s="446"/>
      <c r="PLU32" s="446"/>
      <c r="PLV32" s="446"/>
      <c r="PLW32" s="446"/>
      <c r="PLX32" s="446"/>
      <c r="PLY32" s="446"/>
      <c r="PLZ32" s="446"/>
      <c r="PMA32" s="446"/>
      <c r="PMB32" s="446"/>
      <c r="PMC32" s="446"/>
      <c r="PMD32" s="446"/>
      <c r="PME32" s="446"/>
      <c r="PMF32" s="446"/>
      <c r="PMG32" s="446"/>
      <c r="PMH32" s="446"/>
      <c r="PMI32" s="446"/>
      <c r="PMJ32" s="446"/>
      <c r="PMK32" s="446"/>
      <c r="PML32" s="446"/>
      <c r="PMM32" s="446"/>
      <c r="PMN32" s="446"/>
      <c r="PMO32" s="446"/>
      <c r="PMP32" s="446"/>
      <c r="PMQ32" s="446"/>
      <c r="PMR32" s="446"/>
      <c r="PMS32" s="446"/>
      <c r="PMT32" s="446"/>
      <c r="PMU32" s="446"/>
      <c r="PMV32" s="446"/>
      <c r="PMW32" s="446"/>
      <c r="PMX32" s="446"/>
      <c r="PMY32" s="446"/>
      <c r="PMZ32" s="446"/>
      <c r="PNA32" s="446"/>
      <c r="PNB32" s="446"/>
      <c r="PNC32" s="446"/>
      <c r="PND32" s="446"/>
      <c r="PNE32" s="446"/>
      <c r="PNF32" s="446"/>
      <c r="PNG32" s="446"/>
      <c r="PNH32" s="446"/>
      <c r="PNI32" s="446"/>
      <c r="PNJ32" s="446"/>
      <c r="PNK32" s="446"/>
      <c r="PNL32" s="446"/>
      <c r="PNM32" s="446"/>
      <c r="PNN32" s="446"/>
      <c r="PNO32" s="446"/>
      <c r="PNP32" s="446"/>
      <c r="PNQ32" s="446"/>
      <c r="PNR32" s="446"/>
      <c r="PNS32" s="446"/>
      <c r="PNT32" s="446"/>
      <c r="PNU32" s="446"/>
      <c r="PNV32" s="446"/>
      <c r="PNW32" s="446"/>
      <c r="PNX32" s="446"/>
      <c r="PNY32" s="446"/>
      <c r="PNZ32" s="446"/>
      <c r="POA32" s="446"/>
      <c r="POB32" s="446"/>
      <c r="POC32" s="446"/>
      <c r="POD32" s="446"/>
      <c r="POE32" s="446"/>
      <c r="POF32" s="446"/>
      <c r="POG32" s="446"/>
      <c r="POH32" s="446"/>
      <c r="POI32" s="446"/>
      <c r="POJ32" s="446"/>
      <c r="POK32" s="446"/>
      <c r="POL32" s="446"/>
      <c r="POM32" s="446"/>
      <c r="PON32" s="446"/>
      <c r="POO32" s="446"/>
      <c r="POP32" s="446"/>
      <c r="POQ32" s="446"/>
      <c r="POR32" s="446"/>
      <c r="POS32" s="446"/>
      <c r="POT32" s="446"/>
      <c r="POU32" s="446"/>
      <c r="POV32" s="446"/>
      <c r="POW32" s="446"/>
      <c r="POX32" s="446"/>
      <c r="POY32" s="446"/>
      <c r="POZ32" s="446"/>
      <c r="PPA32" s="446"/>
      <c r="PPB32" s="446"/>
      <c r="PPC32" s="446"/>
      <c r="PPD32" s="446"/>
      <c r="PPE32" s="446"/>
      <c r="PPF32" s="446"/>
      <c r="PPG32" s="446"/>
      <c r="PPH32" s="446"/>
      <c r="PPI32" s="446"/>
      <c r="PPJ32" s="446"/>
      <c r="PPK32" s="446"/>
      <c r="PPL32" s="446"/>
      <c r="PPM32" s="446"/>
      <c r="PPN32" s="446"/>
      <c r="PPO32" s="446"/>
      <c r="PPP32" s="446"/>
      <c r="PPQ32" s="446"/>
      <c r="PPR32" s="446"/>
      <c r="PPS32" s="446"/>
      <c r="PPT32" s="446"/>
      <c r="PPU32" s="446"/>
      <c r="PPV32" s="446"/>
      <c r="PPW32" s="446"/>
      <c r="PPX32" s="446"/>
      <c r="PPY32" s="446"/>
      <c r="PPZ32" s="446"/>
      <c r="PQA32" s="446"/>
      <c r="PQB32" s="446"/>
      <c r="PQC32" s="446"/>
      <c r="PQD32" s="446"/>
      <c r="PQE32" s="446"/>
      <c r="PQF32" s="446"/>
      <c r="PQG32" s="446"/>
      <c r="PQH32" s="446"/>
      <c r="PQI32" s="446"/>
      <c r="PQJ32" s="446"/>
      <c r="PQK32" s="446"/>
      <c r="PQL32" s="446"/>
      <c r="PQM32" s="446"/>
      <c r="PQN32" s="446"/>
      <c r="PQO32" s="446"/>
      <c r="PQP32" s="446"/>
      <c r="PQQ32" s="446"/>
      <c r="PQR32" s="446"/>
      <c r="PQS32" s="446"/>
      <c r="PQT32" s="446"/>
      <c r="PQU32" s="446"/>
      <c r="PQV32" s="446"/>
      <c r="PQW32" s="446"/>
      <c r="PQX32" s="446"/>
      <c r="PQY32" s="446"/>
      <c r="PQZ32" s="446"/>
      <c r="PRA32" s="446"/>
      <c r="PRB32" s="446"/>
      <c r="PRC32" s="446"/>
      <c r="PRD32" s="446"/>
      <c r="PRE32" s="446"/>
      <c r="PRF32" s="446"/>
      <c r="PRG32" s="446"/>
      <c r="PRH32" s="446"/>
      <c r="PRI32" s="446"/>
      <c r="PRJ32" s="446"/>
      <c r="PRK32" s="446"/>
      <c r="PRL32" s="446"/>
      <c r="PRM32" s="446"/>
      <c r="PRN32" s="446"/>
      <c r="PRO32" s="446"/>
      <c r="PRP32" s="446"/>
      <c r="PRQ32" s="446"/>
      <c r="PRR32" s="446"/>
      <c r="PRS32" s="446"/>
      <c r="PRT32" s="446"/>
      <c r="PRU32" s="446"/>
      <c r="PRV32" s="446"/>
      <c r="PRW32" s="446"/>
      <c r="PRX32" s="446"/>
      <c r="PRY32" s="446"/>
      <c r="PRZ32" s="446"/>
      <c r="PSA32" s="446"/>
      <c r="PSB32" s="446"/>
      <c r="PSC32" s="446"/>
      <c r="PSD32" s="446"/>
      <c r="PSE32" s="446"/>
      <c r="PSF32" s="446"/>
      <c r="PSG32" s="446"/>
      <c r="PSH32" s="446"/>
      <c r="PSI32" s="446"/>
      <c r="PSJ32" s="446"/>
      <c r="PSK32" s="446"/>
      <c r="PSL32" s="446"/>
      <c r="PSM32" s="446"/>
      <c r="PSN32" s="446"/>
      <c r="PSO32" s="446"/>
      <c r="PSP32" s="446"/>
      <c r="PSQ32" s="446"/>
      <c r="PSR32" s="446"/>
      <c r="PSS32" s="446"/>
      <c r="PST32" s="446"/>
      <c r="PSU32" s="446"/>
      <c r="PSV32" s="446"/>
      <c r="PSW32" s="446"/>
      <c r="PSX32" s="446"/>
      <c r="PSY32" s="446"/>
      <c r="PSZ32" s="446"/>
      <c r="PTA32" s="446"/>
      <c r="PTB32" s="446"/>
      <c r="PTC32" s="446"/>
      <c r="PTD32" s="446"/>
      <c r="PTE32" s="446"/>
      <c r="PTF32" s="446"/>
      <c r="PTG32" s="446"/>
      <c r="PTH32" s="446"/>
      <c r="PTI32" s="446"/>
      <c r="PTJ32" s="446"/>
      <c r="PTK32" s="446"/>
      <c r="PTL32" s="446"/>
      <c r="PTM32" s="446"/>
      <c r="PTN32" s="446"/>
      <c r="PTO32" s="446"/>
      <c r="PTP32" s="446"/>
      <c r="PTQ32" s="446"/>
      <c r="PTR32" s="446"/>
      <c r="PTS32" s="446"/>
      <c r="PTT32" s="446"/>
      <c r="PTU32" s="446"/>
      <c r="PTV32" s="446"/>
      <c r="PTW32" s="446"/>
      <c r="PTX32" s="446"/>
      <c r="PTY32" s="446"/>
      <c r="PTZ32" s="446"/>
      <c r="PUA32" s="446"/>
      <c r="PUB32" s="446"/>
      <c r="PUC32" s="446"/>
      <c r="PUD32" s="446"/>
      <c r="PUE32" s="446"/>
      <c r="PUF32" s="446"/>
      <c r="PUG32" s="446"/>
      <c r="PUH32" s="446"/>
      <c r="PUI32" s="446"/>
      <c r="PUJ32" s="446"/>
      <c r="PUK32" s="446"/>
      <c r="PUL32" s="446"/>
      <c r="PUM32" s="446"/>
      <c r="PUN32" s="446"/>
      <c r="PUO32" s="446"/>
      <c r="PUP32" s="446"/>
      <c r="PUQ32" s="446"/>
      <c r="PUR32" s="446"/>
      <c r="PUS32" s="446"/>
      <c r="PUT32" s="446"/>
      <c r="PUU32" s="446"/>
      <c r="PUV32" s="446"/>
      <c r="PUW32" s="446"/>
      <c r="PUX32" s="446"/>
      <c r="PUY32" s="446"/>
      <c r="PUZ32" s="446"/>
      <c r="PVA32" s="446"/>
      <c r="PVB32" s="446"/>
      <c r="PVC32" s="446"/>
      <c r="PVD32" s="446"/>
      <c r="PVE32" s="446"/>
      <c r="PVF32" s="446"/>
      <c r="PVG32" s="446"/>
      <c r="PVH32" s="446"/>
      <c r="PVI32" s="446"/>
      <c r="PVJ32" s="446"/>
      <c r="PVK32" s="446"/>
      <c r="PVL32" s="446"/>
      <c r="PVM32" s="446"/>
      <c r="PVN32" s="446"/>
      <c r="PVO32" s="446"/>
      <c r="PVP32" s="446"/>
      <c r="PVQ32" s="446"/>
      <c r="PVR32" s="446"/>
      <c r="PVS32" s="446"/>
      <c r="PVT32" s="446"/>
      <c r="PVU32" s="446"/>
      <c r="PVV32" s="446"/>
      <c r="PVW32" s="446"/>
      <c r="PVX32" s="446"/>
      <c r="PVY32" s="446"/>
      <c r="PVZ32" s="446"/>
      <c r="PWA32" s="446"/>
      <c r="PWB32" s="446"/>
      <c r="PWC32" s="446"/>
      <c r="PWD32" s="446"/>
      <c r="PWE32" s="446"/>
      <c r="PWF32" s="446"/>
      <c r="PWG32" s="446"/>
      <c r="PWH32" s="446"/>
      <c r="PWI32" s="446"/>
      <c r="PWJ32" s="446"/>
      <c r="PWK32" s="446"/>
      <c r="PWL32" s="446"/>
      <c r="PWM32" s="446"/>
      <c r="PWN32" s="446"/>
      <c r="PWO32" s="446"/>
      <c r="PWP32" s="446"/>
      <c r="PWQ32" s="446"/>
      <c r="PWR32" s="446"/>
      <c r="PWS32" s="446"/>
      <c r="PWT32" s="446"/>
      <c r="PWU32" s="446"/>
      <c r="PWV32" s="446"/>
      <c r="PWW32" s="446"/>
      <c r="PWX32" s="446"/>
      <c r="PWY32" s="446"/>
      <c r="PWZ32" s="446"/>
      <c r="PXA32" s="446"/>
      <c r="PXB32" s="446"/>
      <c r="PXC32" s="446"/>
      <c r="PXD32" s="446"/>
      <c r="PXE32" s="446"/>
      <c r="PXF32" s="446"/>
      <c r="PXG32" s="446"/>
      <c r="PXH32" s="446"/>
      <c r="PXI32" s="446"/>
      <c r="PXJ32" s="446"/>
      <c r="PXK32" s="446"/>
      <c r="PXL32" s="446"/>
      <c r="PXM32" s="446"/>
      <c r="PXN32" s="446"/>
      <c r="PXO32" s="446"/>
      <c r="PXP32" s="446"/>
      <c r="PXQ32" s="446"/>
      <c r="PXR32" s="446"/>
      <c r="PXS32" s="446"/>
      <c r="PXT32" s="446"/>
      <c r="PXU32" s="446"/>
      <c r="PXV32" s="446"/>
      <c r="PXW32" s="446"/>
      <c r="PXX32" s="446"/>
      <c r="PXY32" s="446"/>
      <c r="PXZ32" s="446"/>
      <c r="PYA32" s="446"/>
      <c r="PYB32" s="446"/>
      <c r="PYC32" s="446"/>
      <c r="PYD32" s="446"/>
      <c r="PYE32" s="446"/>
      <c r="PYF32" s="446"/>
      <c r="PYG32" s="446"/>
      <c r="PYH32" s="446"/>
      <c r="PYI32" s="446"/>
      <c r="PYJ32" s="446"/>
      <c r="PYK32" s="446"/>
      <c r="PYL32" s="446"/>
      <c r="PYM32" s="446"/>
      <c r="PYN32" s="446"/>
      <c r="PYO32" s="446"/>
      <c r="PYP32" s="446"/>
      <c r="PYQ32" s="446"/>
      <c r="PYR32" s="446"/>
      <c r="PYS32" s="446"/>
      <c r="PYT32" s="446"/>
      <c r="PYU32" s="446"/>
      <c r="PYV32" s="446"/>
      <c r="PYW32" s="446"/>
      <c r="PYX32" s="446"/>
      <c r="PYY32" s="446"/>
      <c r="PYZ32" s="446"/>
      <c r="PZA32" s="446"/>
      <c r="PZB32" s="446"/>
      <c r="PZC32" s="446"/>
      <c r="PZD32" s="446"/>
      <c r="PZE32" s="446"/>
      <c r="PZF32" s="446"/>
      <c r="PZG32" s="446"/>
      <c r="PZH32" s="446"/>
      <c r="PZI32" s="446"/>
      <c r="PZJ32" s="446"/>
      <c r="PZK32" s="446"/>
      <c r="PZL32" s="446"/>
      <c r="PZM32" s="446"/>
      <c r="PZN32" s="446"/>
      <c r="PZO32" s="446"/>
      <c r="PZP32" s="446"/>
      <c r="PZQ32" s="446"/>
      <c r="PZR32" s="446"/>
      <c r="PZS32" s="446"/>
      <c r="PZT32" s="446"/>
      <c r="PZU32" s="446"/>
      <c r="PZV32" s="446"/>
      <c r="PZW32" s="446"/>
      <c r="PZX32" s="446"/>
      <c r="PZY32" s="446"/>
      <c r="PZZ32" s="446"/>
      <c r="QAA32" s="446"/>
      <c r="QAB32" s="446"/>
      <c r="QAC32" s="446"/>
      <c r="QAD32" s="446"/>
      <c r="QAE32" s="446"/>
      <c r="QAF32" s="446"/>
      <c r="QAG32" s="446"/>
      <c r="QAH32" s="446"/>
      <c r="QAI32" s="446"/>
      <c r="QAJ32" s="446"/>
      <c r="QAK32" s="446"/>
      <c r="QAL32" s="446"/>
      <c r="QAM32" s="446"/>
      <c r="QAN32" s="446"/>
      <c r="QAO32" s="446"/>
      <c r="QAP32" s="446"/>
      <c r="QAQ32" s="446"/>
      <c r="QAR32" s="446"/>
      <c r="QAS32" s="446"/>
      <c r="QAT32" s="446"/>
      <c r="QAU32" s="446"/>
      <c r="QAV32" s="446"/>
      <c r="QAW32" s="446"/>
      <c r="QAX32" s="446"/>
      <c r="QAY32" s="446"/>
      <c r="QAZ32" s="446"/>
      <c r="QBA32" s="446"/>
      <c r="QBB32" s="446"/>
      <c r="QBC32" s="446"/>
      <c r="QBD32" s="446"/>
      <c r="QBE32" s="446"/>
      <c r="QBF32" s="446"/>
      <c r="QBG32" s="446"/>
      <c r="QBH32" s="446"/>
      <c r="QBI32" s="446"/>
      <c r="QBJ32" s="446"/>
      <c r="QBK32" s="446"/>
      <c r="QBL32" s="446"/>
      <c r="QBM32" s="446"/>
      <c r="QBN32" s="446"/>
      <c r="QBO32" s="446"/>
      <c r="QBP32" s="446"/>
      <c r="QBQ32" s="446"/>
      <c r="QBR32" s="446"/>
      <c r="QBS32" s="446"/>
      <c r="QBT32" s="446"/>
      <c r="QBU32" s="446"/>
      <c r="QBV32" s="446"/>
      <c r="QBW32" s="446"/>
      <c r="QBX32" s="446"/>
      <c r="QBY32" s="446"/>
      <c r="QBZ32" s="446"/>
      <c r="QCA32" s="446"/>
      <c r="QCB32" s="446"/>
      <c r="QCC32" s="446"/>
      <c r="QCD32" s="446"/>
      <c r="QCE32" s="446"/>
      <c r="QCF32" s="446"/>
      <c r="QCG32" s="446"/>
      <c r="QCH32" s="446"/>
      <c r="QCI32" s="446"/>
      <c r="QCJ32" s="446"/>
      <c r="QCK32" s="446"/>
      <c r="QCL32" s="446"/>
      <c r="QCM32" s="446"/>
      <c r="QCN32" s="446"/>
      <c r="QCO32" s="446"/>
      <c r="QCP32" s="446"/>
      <c r="QCQ32" s="446"/>
      <c r="QCR32" s="446"/>
      <c r="QCS32" s="446"/>
      <c r="QCT32" s="446"/>
      <c r="QCU32" s="446"/>
      <c r="QCV32" s="446"/>
      <c r="QCW32" s="446"/>
      <c r="QCX32" s="446"/>
      <c r="QCY32" s="446"/>
      <c r="QCZ32" s="446"/>
      <c r="QDA32" s="446"/>
      <c r="QDB32" s="446"/>
      <c r="QDC32" s="446"/>
      <c r="QDD32" s="446"/>
      <c r="QDE32" s="446"/>
      <c r="QDF32" s="446"/>
      <c r="QDG32" s="446"/>
      <c r="QDH32" s="446"/>
      <c r="QDI32" s="446"/>
      <c r="QDJ32" s="446"/>
      <c r="QDK32" s="446"/>
      <c r="QDL32" s="446"/>
      <c r="QDM32" s="446"/>
      <c r="QDN32" s="446"/>
      <c r="QDO32" s="446"/>
      <c r="QDP32" s="446"/>
      <c r="QDQ32" s="446"/>
      <c r="QDR32" s="446"/>
      <c r="QDS32" s="446"/>
      <c r="QDT32" s="446"/>
      <c r="QDU32" s="446"/>
      <c r="QDV32" s="446"/>
      <c r="QDW32" s="446"/>
      <c r="QDX32" s="446"/>
      <c r="QDY32" s="446"/>
      <c r="QDZ32" s="446"/>
      <c r="QEA32" s="446"/>
      <c r="QEB32" s="446"/>
      <c r="QEC32" s="446"/>
      <c r="QED32" s="446"/>
      <c r="QEE32" s="446"/>
      <c r="QEF32" s="446"/>
      <c r="QEG32" s="446"/>
      <c r="QEH32" s="446"/>
      <c r="QEI32" s="446"/>
      <c r="QEJ32" s="446"/>
      <c r="QEK32" s="446"/>
      <c r="QEL32" s="446"/>
      <c r="QEM32" s="446"/>
      <c r="QEN32" s="446"/>
      <c r="QEO32" s="446"/>
      <c r="QEP32" s="446"/>
      <c r="QEQ32" s="446"/>
      <c r="QER32" s="446"/>
      <c r="QES32" s="446"/>
      <c r="QET32" s="446"/>
      <c r="QEU32" s="446"/>
      <c r="QEV32" s="446"/>
      <c r="QEW32" s="446"/>
      <c r="QEX32" s="446"/>
      <c r="QEY32" s="446"/>
      <c r="QEZ32" s="446"/>
      <c r="QFA32" s="446"/>
      <c r="QFB32" s="446"/>
      <c r="QFC32" s="446"/>
      <c r="QFD32" s="446"/>
      <c r="QFE32" s="446"/>
      <c r="QFF32" s="446"/>
      <c r="QFG32" s="446"/>
      <c r="QFH32" s="446"/>
      <c r="QFI32" s="446"/>
      <c r="QFJ32" s="446"/>
      <c r="QFK32" s="446"/>
      <c r="QFL32" s="446"/>
      <c r="QFM32" s="446"/>
      <c r="QFN32" s="446"/>
      <c r="QFO32" s="446"/>
      <c r="QFP32" s="446"/>
      <c r="QFQ32" s="446"/>
      <c r="QFR32" s="446"/>
      <c r="QFS32" s="446"/>
      <c r="QFT32" s="446"/>
      <c r="QFU32" s="446"/>
      <c r="QFV32" s="446"/>
      <c r="QFW32" s="446"/>
      <c r="QFX32" s="446"/>
      <c r="QFY32" s="446"/>
      <c r="QFZ32" s="446"/>
      <c r="QGA32" s="446"/>
      <c r="QGB32" s="446"/>
      <c r="QGC32" s="446"/>
      <c r="QGD32" s="446"/>
      <c r="QGE32" s="446"/>
      <c r="QGF32" s="446"/>
      <c r="QGG32" s="446"/>
      <c r="QGH32" s="446"/>
      <c r="QGI32" s="446"/>
      <c r="QGJ32" s="446"/>
      <c r="QGK32" s="446"/>
      <c r="QGL32" s="446"/>
      <c r="QGM32" s="446"/>
      <c r="QGN32" s="446"/>
      <c r="QGO32" s="446"/>
      <c r="QGP32" s="446"/>
      <c r="QGQ32" s="446"/>
      <c r="QGR32" s="446"/>
      <c r="QGS32" s="446"/>
      <c r="QGT32" s="446"/>
      <c r="QGU32" s="446"/>
      <c r="QGV32" s="446"/>
      <c r="QGW32" s="446"/>
      <c r="QGX32" s="446"/>
      <c r="QGY32" s="446"/>
      <c r="QGZ32" s="446"/>
      <c r="QHA32" s="446"/>
      <c r="QHB32" s="446"/>
      <c r="QHC32" s="446"/>
      <c r="QHD32" s="446"/>
      <c r="QHE32" s="446"/>
      <c r="QHF32" s="446"/>
      <c r="QHG32" s="446"/>
      <c r="QHH32" s="446"/>
      <c r="QHI32" s="446"/>
      <c r="QHJ32" s="446"/>
      <c r="QHK32" s="446"/>
      <c r="QHL32" s="446"/>
      <c r="QHM32" s="446"/>
      <c r="QHN32" s="446"/>
      <c r="QHO32" s="446"/>
      <c r="QHP32" s="446"/>
      <c r="QHQ32" s="446"/>
      <c r="QHR32" s="446"/>
      <c r="QHS32" s="446"/>
      <c r="QHT32" s="446"/>
      <c r="QHU32" s="446"/>
      <c r="QHV32" s="446"/>
      <c r="QHW32" s="446"/>
      <c r="QHX32" s="446"/>
      <c r="QHY32" s="446"/>
      <c r="QHZ32" s="446"/>
      <c r="QIA32" s="446"/>
      <c r="QIB32" s="446"/>
      <c r="QIC32" s="446"/>
      <c r="QID32" s="446"/>
      <c r="QIE32" s="446"/>
      <c r="QIF32" s="446"/>
      <c r="QIG32" s="446"/>
      <c r="QIH32" s="446"/>
      <c r="QII32" s="446"/>
      <c r="QIJ32" s="446"/>
      <c r="QIK32" s="446"/>
      <c r="QIL32" s="446"/>
      <c r="QIM32" s="446"/>
      <c r="QIN32" s="446"/>
      <c r="QIO32" s="446"/>
      <c r="QIP32" s="446"/>
      <c r="QIQ32" s="446"/>
      <c r="QIR32" s="446"/>
      <c r="QIS32" s="446"/>
      <c r="QIT32" s="446"/>
      <c r="QIU32" s="446"/>
      <c r="QIV32" s="446"/>
      <c r="QIW32" s="446"/>
      <c r="QIX32" s="446"/>
      <c r="QIY32" s="446"/>
      <c r="QIZ32" s="446"/>
      <c r="QJA32" s="446"/>
      <c r="QJB32" s="446"/>
      <c r="QJC32" s="446"/>
      <c r="QJD32" s="446"/>
      <c r="QJE32" s="446"/>
      <c r="QJF32" s="446"/>
      <c r="QJG32" s="446"/>
      <c r="QJH32" s="446"/>
      <c r="QJI32" s="446"/>
      <c r="QJJ32" s="446"/>
      <c r="QJK32" s="446"/>
      <c r="QJL32" s="446"/>
      <c r="QJM32" s="446"/>
      <c r="QJN32" s="446"/>
      <c r="QJO32" s="446"/>
      <c r="QJP32" s="446"/>
      <c r="QJQ32" s="446"/>
      <c r="QJR32" s="446"/>
      <c r="QJS32" s="446"/>
      <c r="QJT32" s="446"/>
      <c r="QJU32" s="446"/>
      <c r="QJV32" s="446"/>
      <c r="QJW32" s="446"/>
      <c r="QJX32" s="446"/>
      <c r="QJY32" s="446"/>
      <c r="QJZ32" s="446"/>
      <c r="QKA32" s="446"/>
      <c r="QKB32" s="446"/>
      <c r="QKC32" s="446"/>
      <c r="QKD32" s="446"/>
      <c r="QKE32" s="446"/>
      <c r="QKF32" s="446"/>
      <c r="QKG32" s="446"/>
      <c r="QKH32" s="446"/>
      <c r="QKI32" s="446"/>
      <c r="QKJ32" s="446"/>
      <c r="QKK32" s="446"/>
      <c r="QKL32" s="446"/>
      <c r="QKM32" s="446"/>
      <c r="QKN32" s="446"/>
      <c r="QKO32" s="446"/>
      <c r="QKP32" s="446"/>
      <c r="QKQ32" s="446"/>
      <c r="QKR32" s="446"/>
      <c r="QKS32" s="446"/>
      <c r="QKT32" s="446"/>
      <c r="QKU32" s="446"/>
      <c r="QKV32" s="446"/>
      <c r="QKW32" s="446"/>
      <c r="QKX32" s="446"/>
      <c r="QKY32" s="446"/>
      <c r="QKZ32" s="446"/>
      <c r="QLA32" s="446"/>
      <c r="QLB32" s="446"/>
      <c r="QLC32" s="446"/>
      <c r="QLD32" s="446"/>
      <c r="QLE32" s="446"/>
      <c r="QLF32" s="446"/>
      <c r="QLG32" s="446"/>
      <c r="QLH32" s="446"/>
      <c r="QLI32" s="446"/>
      <c r="QLJ32" s="446"/>
      <c r="QLK32" s="446"/>
      <c r="QLL32" s="446"/>
      <c r="QLM32" s="446"/>
      <c r="QLN32" s="446"/>
      <c r="QLO32" s="446"/>
      <c r="QLP32" s="446"/>
      <c r="QLQ32" s="446"/>
      <c r="QLR32" s="446"/>
      <c r="QLS32" s="446"/>
      <c r="QLT32" s="446"/>
      <c r="QLU32" s="446"/>
      <c r="QLV32" s="446"/>
      <c r="QLW32" s="446"/>
      <c r="QLX32" s="446"/>
      <c r="QLY32" s="446"/>
      <c r="QLZ32" s="446"/>
      <c r="QMA32" s="446"/>
      <c r="QMB32" s="446"/>
      <c r="QMC32" s="446"/>
      <c r="QMD32" s="446"/>
      <c r="QME32" s="446"/>
      <c r="QMF32" s="446"/>
      <c r="QMG32" s="446"/>
      <c r="QMH32" s="446"/>
      <c r="QMI32" s="446"/>
      <c r="QMJ32" s="446"/>
      <c r="QMK32" s="446"/>
      <c r="QML32" s="446"/>
      <c r="QMM32" s="446"/>
      <c r="QMN32" s="446"/>
      <c r="QMO32" s="446"/>
      <c r="QMP32" s="446"/>
      <c r="QMQ32" s="446"/>
      <c r="QMR32" s="446"/>
      <c r="QMS32" s="446"/>
      <c r="QMT32" s="446"/>
      <c r="QMU32" s="446"/>
      <c r="QMV32" s="446"/>
      <c r="QMW32" s="446"/>
      <c r="QMX32" s="446"/>
      <c r="QMY32" s="446"/>
      <c r="QMZ32" s="446"/>
      <c r="QNA32" s="446"/>
      <c r="QNB32" s="446"/>
      <c r="QNC32" s="446"/>
      <c r="QND32" s="446"/>
      <c r="QNE32" s="446"/>
      <c r="QNF32" s="446"/>
      <c r="QNG32" s="446"/>
      <c r="QNH32" s="446"/>
      <c r="QNI32" s="446"/>
      <c r="QNJ32" s="446"/>
      <c r="QNK32" s="446"/>
      <c r="QNL32" s="446"/>
      <c r="QNM32" s="446"/>
      <c r="QNN32" s="446"/>
      <c r="QNO32" s="446"/>
      <c r="QNP32" s="446"/>
      <c r="QNQ32" s="446"/>
      <c r="QNR32" s="446"/>
      <c r="QNS32" s="446"/>
      <c r="QNT32" s="446"/>
      <c r="QNU32" s="446"/>
      <c r="QNV32" s="446"/>
      <c r="QNW32" s="446"/>
      <c r="QNX32" s="446"/>
      <c r="QNY32" s="446"/>
      <c r="QNZ32" s="446"/>
      <c r="QOA32" s="446"/>
      <c r="QOB32" s="446"/>
      <c r="QOC32" s="446"/>
      <c r="QOD32" s="446"/>
      <c r="QOE32" s="446"/>
      <c r="QOF32" s="446"/>
      <c r="QOG32" s="446"/>
      <c r="QOH32" s="446"/>
      <c r="QOI32" s="446"/>
      <c r="QOJ32" s="446"/>
      <c r="QOK32" s="446"/>
      <c r="QOL32" s="446"/>
      <c r="QOM32" s="446"/>
      <c r="QON32" s="446"/>
      <c r="QOO32" s="446"/>
      <c r="QOP32" s="446"/>
      <c r="QOQ32" s="446"/>
      <c r="QOR32" s="446"/>
      <c r="QOS32" s="446"/>
      <c r="QOT32" s="446"/>
      <c r="QOU32" s="446"/>
      <c r="QOV32" s="446"/>
      <c r="QOW32" s="446"/>
      <c r="QOX32" s="446"/>
      <c r="QOY32" s="446"/>
      <c r="QOZ32" s="446"/>
      <c r="QPA32" s="446"/>
      <c r="QPB32" s="446"/>
      <c r="QPC32" s="446"/>
      <c r="QPD32" s="446"/>
      <c r="QPE32" s="446"/>
      <c r="QPF32" s="446"/>
      <c r="QPG32" s="446"/>
      <c r="QPH32" s="446"/>
      <c r="QPI32" s="446"/>
      <c r="QPJ32" s="446"/>
      <c r="QPK32" s="446"/>
      <c r="QPL32" s="446"/>
      <c r="QPM32" s="446"/>
      <c r="QPN32" s="446"/>
      <c r="QPO32" s="446"/>
      <c r="QPP32" s="446"/>
      <c r="QPQ32" s="446"/>
      <c r="QPR32" s="446"/>
      <c r="QPS32" s="446"/>
      <c r="QPT32" s="446"/>
      <c r="QPU32" s="446"/>
      <c r="QPV32" s="446"/>
      <c r="QPW32" s="446"/>
      <c r="QPX32" s="446"/>
      <c r="QPY32" s="446"/>
      <c r="QPZ32" s="446"/>
      <c r="QQA32" s="446"/>
      <c r="QQB32" s="446"/>
      <c r="QQC32" s="446"/>
      <c r="QQD32" s="446"/>
      <c r="QQE32" s="446"/>
      <c r="QQF32" s="446"/>
      <c r="QQG32" s="446"/>
      <c r="QQH32" s="446"/>
      <c r="QQI32" s="446"/>
      <c r="QQJ32" s="446"/>
      <c r="QQK32" s="446"/>
      <c r="QQL32" s="446"/>
      <c r="QQM32" s="446"/>
      <c r="QQN32" s="446"/>
      <c r="QQO32" s="446"/>
      <c r="QQP32" s="446"/>
      <c r="QQQ32" s="446"/>
      <c r="QQR32" s="446"/>
      <c r="QQS32" s="446"/>
      <c r="QQT32" s="446"/>
      <c r="QQU32" s="446"/>
      <c r="QQV32" s="446"/>
      <c r="QQW32" s="446"/>
      <c r="QQX32" s="446"/>
      <c r="QQY32" s="446"/>
      <c r="QQZ32" s="446"/>
      <c r="QRA32" s="446"/>
      <c r="QRB32" s="446"/>
      <c r="QRC32" s="446"/>
      <c r="QRD32" s="446"/>
      <c r="QRE32" s="446"/>
      <c r="QRF32" s="446"/>
      <c r="QRG32" s="446"/>
      <c r="QRH32" s="446"/>
      <c r="QRI32" s="446"/>
      <c r="QRJ32" s="446"/>
      <c r="QRK32" s="446"/>
      <c r="QRL32" s="446"/>
      <c r="QRM32" s="446"/>
      <c r="QRN32" s="446"/>
      <c r="QRO32" s="446"/>
      <c r="QRP32" s="446"/>
      <c r="QRQ32" s="446"/>
      <c r="QRR32" s="446"/>
      <c r="QRS32" s="446"/>
      <c r="QRT32" s="446"/>
      <c r="QRU32" s="446"/>
      <c r="QRV32" s="446"/>
      <c r="QRW32" s="446"/>
      <c r="QRX32" s="446"/>
      <c r="QRY32" s="446"/>
      <c r="QRZ32" s="446"/>
      <c r="QSA32" s="446"/>
      <c r="QSB32" s="446"/>
      <c r="QSC32" s="446"/>
      <c r="QSD32" s="446"/>
      <c r="QSE32" s="446"/>
      <c r="QSF32" s="446"/>
      <c r="QSG32" s="446"/>
      <c r="QSH32" s="446"/>
      <c r="QSI32" s="446"/>
      <c r="QSJ32" s="446"/>
      <c r="QSK32" s="446"/>
      <c r="QSL32" s="446"/>
      <c r="QSM32" s="446"/>
      <c r="QSN32" s="446"/>
      <c r="QSO32" s="446"/>
      <c r="QSP32" s="446"/>
      <c r="QSQ32" s="446"/>
      <c r="QSR32" s="446"/>
      <c r="QSS32" s="446"/>
      <c r="QST32" s="446"/>
      <c r="QSU32" s="446"/>
      <c r="QSV32" s="446"/>
      <c r="QSW32" s="446"/>
      <c r="QSX32" s="446"/>
      <c r="QSY32" s="446"/>
      <c r="QSZ32" s="446"/>
      <c r="QTA32" s="446"/>
      <c r="QTB32" s="446"/>
      <c r="QTC32" s="446"/>
      <c r="QTD32" s="446"/>
      <c r="QTE32" s="446"/>
      <c r="QTF32" s="446"/>
      <c r="QTG32" s="446"/>
      <c r="QTH32" s="446"/>
      <c r="QTI32" s="446"/>
      <c r="QTJ32" s="446"/>
      <c r="QTK32" s="446"/>
      <c r="QTL32" s="446"/>
      <c r="QTM32" s="446"/>
      <c r="QTN32" s="446"/>
      <c r="QTO32" s="446"/>
      <c r="QTP32" s="446"/>
      <c r="QTQ32" s="446"/>
      <c r="QTR32" s="446"/>
      <c r="QTS32" s="446"/>
      <c r="QTT32" s="446"/>
      <c r="QTU32" s="446"/>
      <c r="QTV32" s="446"/>
      <c r="QTW32" s="446"/>
      <c r="QTX32" s="446"/>
      <c r="QTY32" s="446"/>
      <c r="QTZ32" s="446"/>
      <c r="QUA32" s="446"/>
      <c r="QUB32" s="446"/>
      <c r="QUC32" s="446"/>
      <c r="QUD32" s="446"/>
      <c r="QUE32" s="446"/>
      <c r="QUF32" s="446"/>
      <c r="QUG32" s="446"/>
      <c r="QUH32" s="446"/>
      <c r="QUI32" s="446"/>
      <c r="QUJ32" s="446"/>
      <c r="QUK32" s="446"/>
      <c r="QUL32" s="446"/>
      <c r="QUM32" s="446"/>
      <c r="QUN32" s="446"/>
      <c r="QUO32" s="446"/>
      <c r="QUP32" s="446"/>
      <c r="QUQ32" s="446"/>
      <c r="QUR32" s="446"/>
      <c r="QUS32" s="446"/>
      <c r="QUT32" s="446"/>
      <c r="QUU32" s="446"/>
      <c r="QUV32" s="446"/>
      <c r="QUW32" s="446"/>
      <c r="QUX32" s="446"/>
      <c r="QUY32" s="446"/>
      <c r="QUZ32" s="446"/>
      <c r="QVA32" s="446"/>
      <c r="QVB32" s="446"/>
      <c r="QVC32" s="446"/>
      <c r="QVD32" s="446"/>
      <c r="QVE32" s="446"/>
      <c r="QVF32" s="446"/>
      <c r="QVG32" s="446"/>
      <c r="QVH32" s="446"/>
      <c r="QVI32" s="446"/>
      <c r="QVJ32" s="446"/>
      <c r="QVK32" s="446"/>
      <c r="QVL32" s="446"/>
      <c r="QVM32" s="446"/>
      <c r="QVN32" s="446"/>
      <c r="QVO32" s="446"/>
      <c r="QVP32" s="446"/>
      <c r="QVQ32" s="446"/>
      <c r="QVR32" s="446"/>
      <c r="QVS32" s="446"/>
      <c r="QVT32" s="446"/>
      <c r="QVU32" s="446"/>
      <c r="QVV32" s="446"/>
      <c r="QVW32" s="446"/>
      <c r="QVX32" s="446"/>
      <c r="QVY32" s="446"/>
      <c r="QVZ32" s="446"/>
      <c r="QWA32" s="446"/>
      <c r="QWB32" s="446"/>
      <c r="QWC32" s="446"/>
      <c r="QWD32" s="446"/>
      <c r="QWE32" s="446"/>
      <c r="QWF32" s="446"/>
      <c r="QWG32" s="446"/>
      <c r="QWH32" s="446"/>
      <c r="QWI32" s="446"/>
      <c r="QWJ32" s="446"/>
      <c r="QWK32" s="446"/>
      <c r="QWL32" s="446"/>
      <c r="QWM32" s="446"/>
      <c r="QWN32" s="446"/>
      <c r="QWO32" s="446"/>
      <c r="QWP32" s="446"/>
      <c r="QWQ32" s="446"/>
      <c r="QWR32" s="446"/>
      <c r="QWS32" s="446"/>
      <c r="QWT32" s="446"/>
      <c r="QWU32" s="446"/>
      <c r="QWV32" s="446"/>
      <c r="QWW32" s="446"/>
      <c r="QWX32" s="446"/>
      <c r="QWY32" s="446"/>
      <c r="QWZ32" s="446"/>
      <c r="QXA32" s="446"/>
      <c r="QXB32" s="446"/>
      <c r="QXC32" s="446"/>
      <c r="QXD32" s="446"/>
      <c r="QXE32" s="446"/>
      <c r="QXF32" s="446"/>
      <c r="QXG32" s="446"/>
      <c r="QXH32" s="446"/>
      <c r="QXI32" s="446"/>
      <c r="QXJ32" s="446"/>
      <c r="QXK32" s="446"/>
      <c r="QXL32" s="446"/>
      <c r="QXM32" s="446"/>
      <c r="QXN32" s="446"/>
      <c r="QXO32" s="446"/>
      <c r="QXP32" s="446"/>
      <c r="QXQ32" s="446"/>
      <c r="QXR32" s="446"/>
      <c r="QXS32" s="446"/>
      <c r="QXT32" s="446"/>
      <c r="QXU32" s="446"/>
      <c r="QXV32" s="446"/>
      <c r="QXW32" s="446"/>
      <c r="QXX32" s="446"/>
      <c r="QXY32" s="446"/>
      <c r="QXZ32" s="446"/>
      <c r="QYA32" s="446"/>
      <c r="QYB32" s="446"/>
      <c r="QYC32" s="446"/>
      <c r="QYD32" s="446"/>
      <c r="QYE32" s="446"/>
      <c r="QYF32" s="446"/>
      <c r="QYG32" s="446"/>
      <c r="QYH32" s="446"/>
      <c r="QYI32" s="446"/>
      <c r="QYJ32" s="446"/>
      <c r="QYK32" s="446"/>
      <c r="QYL32" s="446"/>
      <c r="QYM32" s="446"/>
      <c r="QYN32" s="446"/>
      <c r="QYO32" s="446"/>
      <c r="QYP32" s="446"/>
      <c r="QYQ32" s="446"/>
      <c r="QYR32" s="446"/>
      <c r="QYS32" s="446"/>
      <c r="QYT32" s="446"/>
      <c r="QYU32" s="446"/>
      <c r="QYV32" s="446"/>
      <c r="QYW32" s="446"/>
      <c r="QYX32" s="446"/>
      <c r="QYY32" s="446"/>
      <c r="QYZ32" s="446"/>
      <c r="QZA32" s="446"/>
      <c r="QZB32" s="446"/>
      <c r="QZC32" s="446"/>
      <c r="QZD32" s="446"/>
      <c r="QZE32" s="446"/>
      <c r="QZF32" s="446"/>
      <c r="QZG32" s="446"/>
      <c r="QZH32" s="446"/>
      <c r="QZI32" s="446"/>
      <c r="QZJ32" s="446"/>
      <c r="QZK32" s="446"/>
      <c r="QZL32" s="446"/>
      <c r="QZM32" s="446"/>
      <c r="QZN32" s="446"/>
      <c r="QZO32" s="446"/>
      <c r="QZP32" s="446"/>
      <c r="QZQ32" s="446"/>
      <c r="QZR32" s="446"/>
      <c r="QZS32" s="446"/>
      <c r="QZT32" s="446"/>
      <c r="QZU32" s="446"/>
      <c r="QZV32" s="446"/>
      <c r="QZW32" s="446"/>
      <c r="QZX32" s="446"/>
      <c r="QZY32" s="446"/>
      <c r="QZZ32" s="446"/>
      <c r="RAA32" s="446"/>
      <c r="RAB32" s="446"/>
      <c r="RAC32" s="446"/>
      <c r="RAD32" s="446"/>
      <c r="RAE32" s="446"/>
      <c r="RAF32" s="446"/>
      <c r="RAG32" s="446"/>
      <c r="RAH32" s="446"/>
      <c r="RAI32" s="446"/>
      <c r="RAJ32" s="446"/>
      <c r="RAK32" s="446"/>
      <c r="RAL32" s="446"/>
      <c r="RAM32" s="446"/>
      <c r="RAN32" s="446"/>
      <c r="RAO32" s="446"/>
      <c r="RAP32" s="446"/>
      <c r="RAQ32" s="446"/>
      <c r="RAR32" s="446"/>
      <c r="RAS32" s="446"/>
      <c r="RAT32" s="446"/>
      <c r="RAU32" s="446"/>
      <c r="RAV32" s="446"/>
      <c r="RAW32" s="446"/>
      <c r="RAX32" s="446"/>
      <c r="RAY32" s="446"/>
      <c r="RAZ32" s="446"/>
      <c r="RBA32" s="446"/>
      <c r="RBB32" s="446"/>
      <c r="RBC32" s="446"/>
      <c r="RBD32" s="446"/>
      <c r="RBE32" s="446"/>
      <c r="RBF32" s="446"/>
      <c r="RBG32" s="446"/>
      <c r="RBH32" s="446"/>
      <c r="RBI32" s="446"/>
      <c r="RBJ32" s="446"/>
      <c r="RBK32" s="446"/>
      <c r="RBL32" s="446"/>
      <c r="RBM32" s="446"/>
      <c r="RBN32" s="446"/>
      <c r="RBO32" s="446"/>
      <c r="RBP32" s="446"/>
      <c r="RBQ32" s="446"/>
      <c r="RBR32" s="446"/>
      <c r="RBS32" s="446"/>
      <c r="RBT32" s="446"/>
      <c r="RBU32" s="446"/>
      <c r="RBV32" s="446"/>
      <c r="RBW32" s="446"/>
      <c r="RBX32" s="446"/>
      <c r="RBY32" s="446"/>
      <c r="RBZ32" s="446"/>
      <c r="RCA32" s="446"/>
      <c r="RCB32" s="446"/>
      <c r="RCC32" s="446"/>
      <c r="RCD32" s="446"/>
      <c r="RCE32" s="446"/>
      <c r="RCF32" s="446"/>
      <c r="RCG32" s="446"/>
      <c r="RCH32" s="446"/>
      <c r="RCI32" s="446"/>
      <c r="RCJ32" s="446"/>
      <c r="RCK32" s="446"/>
      <c r="RCL32" s="446"/>
      <c r="RCM32" s="446"/>
      <c r="RCN32" s="446"/>
      <c r="RCO32" s="446"/>
      <c r="RCP32" s="446"/>
      <c r="RCQ32" s="446"/>
      <c r="RCR32" s="446"/>
      <c r="RCS32" s="446"/>
      <c r="RCT32" s="446"/>
      <c r="RCU32" s="446"/>
      <c r="RCV32" s="446"/>
      <c r="RCW32" s="446"/>
      <c r="RCX32" s="446"/>
      <c r="RCY32" s="446"/>
      <c r="RCZ32" s="446"/>
      <c r="RDA32" s="446"/>
      <c r="RDB32" s="446"/>
      <c r="RDC32" s="446"/>
      <c r="RDD32" s="446"/>
      <c r="RDE32" s="446"/>
      <c r="RDF32" s="446"/>
      <c r="RDG32" s="446"/>
      <c r="RDH32" s="446"/>
      <c r="RDI32" s="446"/>
      <c r="RDJ32" s="446"/>
      <c r="RDK32" s="446"/>
      <c r="RDL32" s="446"/>
      <c r="RDM32" s="446"/>
      <c r="RDN32" s="446"/>
      <c r="RDO32" s="446"/>
      <c r="RDP32" s="446"/>
      <c r="RDQ32" s="446"/>
      <c r="RDR32" s="446"/>
      <c r="RDS32" s="446"/>
      <c r="RDT32" s="446"/>
      <c r="RDU32" s="446"/>
      <c r="RDV32" s="446"/>
      <c r="RDW32" s="446"/>
      <c r="RDX32" s="446"/>
      <c r="RDY32" s="446"/>
      <c r="RDZ32" s="446"/>
      <c r="REA32" s="446"/>
      <c r="REB32" s="446"/>
      <c r="REC32" s="446"/>
      <c r="RED32" s="446"/>
      <c r="REE32" s="446"/>
      <c r="REF32" s="446"/>
      <c r="REG32" s="446"/>
      <c r="REH32" s="446"/>
      <c r="REI32" s="446"/>
      <c r="REJ32" s="446"/>
      <c r="REK32" s="446"/>
      <c r="REL32" s="446"/>
      <c r="REM32" s="446"/>
      <c r="REN32" s="446"/>
      <c r="REO32" s="446"/>
      <c r="REP32" s="446"/>
      <c r="REQ32" s="446"/>
      <c r="RER32" s="446"/>
      <c r="RES32" s="446"/>
      <c r="RET32" s="446"/>
      <c r="REU32" s="446"/>
      <c r="REV32" s="446"/>
      <c r="REW32" s="446"/>
      <c r="REX32" s="446"/>
      <c r="REY32" s="446"/>
      <c r="REZ32" s="446"/>
      <c r="RFA32" s="446"/>
      <c r="RFB32" s="446"/>
      <c r="RFC32" s="446"/>
      <c r="RFD32" s="446"/>
      <c r="RFE32" s="446"/>
      <c r="RFF32" s="446"/>
      <c r="RFG32" s="446"/>
      <c r="RFH32" s="446"/>
      <c r="RFI32" s="446"/>
      <c r="RFJ32" s="446"/>
      <c r="RFK32" s="446"/>
      <c r="RFL32" s="446"/>
      <c r="RFM32" s="446"/>
      <c r="RFN32" s="446"/>
      <c r="RFO32" s="446"/>
      <c r="RFP32" s="446"/>
      <c r="RFQ32" s="446"/>
      <c r="RFR32" s="446"/>
      <c r="RFS32" s="446"/>
      <c r="RFT32" s="446"/>
      <c r="RFU32" s="446"/>
      <c r="RFV32" s="446"/>
      <c r="RFW32" s="446"/>
      <c r="RFX32" s="446"/>
      <c r="RFY32" s="446"/>
      <c r="RFZ32" s="446"/>
      <c r="RGA32" s="446"/>
      <c r="RGB32" s="446"/>
      <c r="RGC32" s="446"/>
      <c r="RGD32" s="446"/>
      <c r="RGE32" s="446"/>
      <c r="RGF32" s="446"/>
      <c r="RGG32" s="446"/>
      <c r="RGH32" s="446"/>
      <c r="RGI32" s="446"/>
      <c r="RGJ32" s="446"/>
      <c r="RGK32" s="446"/>
      <c r="RGL32" s="446"/>
      <c r="RGM32" s="446"/>
      <c r="RGN32" s="446"/>
      <c r="RGO32" s="446"/>
      <c r="RGP32" s="446"/>
      <c r="RGQ32" s="446"/>
      <c r="RGR32" s="446"/>
      <c r="RGS32" s="446"/>
      <c r="RGT32" s="446"/>
      <c r="RGU32" s="446"/>
      <c r="RGV32" s="446"/>
      <c r="RGW32" s="446"/>
      <c r="RGX32" s="446"/>
      <c r="RGY32" s="446"/>
      <c r="RGZ32" s="446"/>
      <c r="RHA32" s="446"/>
      <c r="RHB32" s="446"/>
      <c r="RHC32" s="446"/>
      <c r="RHD32" s="446"/>
      <c r="RHE32" s="446"/>
      <c r="RHF32" s="446"/>
      <c r="RHG32" s="446"/>
      <c r="RHH32" s="446"/>
      <c r="RHI32" s="446"/>
      <c r="RHJ32" s="446"/>
      <c r="RHK32" s="446"/>
      <c r="RHL32" s="446"/>
      <c r="RHM32" s="446"/>
      <c r="RHN32" s="446"/>
      <c r="RHO32" s="446"/>
      <c r="RHP32" s="446"/>
      <c r="RHQ32" s="446"/>
      <c r="RHR32" s="446"/>
      <c r="RHS32" s="446"/>
      <c r="RHT32" s="446"/>
      <c r="RHU32" s="446"/>
      <c r="RHV32" s="446"/>
      <c r="RHW32" s="446"/>
      <c r="RHX32" s="446"/>
      <c r="RHY32" s="446"/>
      <c r="RHZ32" s="446"/>
      <c r="RIA32" s="446"/>
      <c r="RIB32" s="446"/>
      <c r="RIC32" s="446"/>
      <c r="RID32" s="446"/>
      <c r="RIE32" s="446"/>
      <c r="RIF32" s="446"/>
      <c r="RIG32" s="446"/>
      <c r="RIH32" s="446"/>
      <c r="RII32" s="446"/>
      <c r="RIJ32" s="446"/>
      <c r="RIK32" s="446"/>
      <c r="RIL32" s="446"/>
      <c r="RIM32" s="446"/>
      <c r="RIN32" s="446"/>
      <c r="RIO32" s="446"/>
      <c r="RIP32" s="446"/>
      <c r="RIQ32" s="446"/>
      <c r="RIR32" s="446"/>
      <c r="RIS32" s="446"/>
      <c r="RIT32" s="446"/>
      <c r="RIU32" s="446"/>
      <c r="RIV32" s="446"/>
      <c r="RIW32" s="446"/>
      <c r="RIX32" s="446"/>
      <c r="RIY32" s="446"/>
      <c r="RIZ32" s="446"/>
      <c r="RJA32" s="446"/>
      <c r="RJB32" s="446"/>
      <c r="RJC32" s="446"/>
      <c r="RJD32" s="446"/>
      <c r="RJE32" s="446"/>
      <c r="RJF32" s="446"/>
      <c r="RJG32" s="446"/>
      <c r="RJH32" s="446"/>
      <c r="RJI32" s="446"/>
      <c r="RJJ32" s="446"/>
      <c r="RJK32" s="446"/>
      <c r="RJL32" s="446"/>
      <c r="RJM32" s="446"/>
      <c r="RJN32" s="446"/>
      <c r="RJO32" s="446"/>
      <c r="RJP32" s="446"/>
      <c r="RJQ32" s="446"/>
      <c r="RJR32" s="446"/>
      <c r="RJS32" s="446"/>
      <c r="RJT32" s="446"/>
      <c r="RJU32" s="446"/>
      <c r="RJV32" s="446"/>
      <c r="RJW32" s="446"/>
      <c r="RJX32" s="446"/>
      <c r="RJY32" s="446"/>
      <c r="RJZ32" s="446"/>
      <c r="RKA32" s="446"/>
      <c r="RKB32" s="446"/>
      <c r="RKC32" s="446"/>
      <c r="RKD32" s="446"/>
      <c r="RKE32" s="446"/>
      <c r="RKF32" s="446"/>
      <c r="RKG32" s="446"/>
      <c r="RKH32" s="446"/>
      <c r="RKI32" s="446"/>
      <c r="RKJ32" s="446"/>
      <c r="RKK32" s="446"/>
      <c r="RKL32" s="446"/>
      <c r="RKM32" s="446"/>
      <c r="RKN32" s="446"/>
      <c r="RKO32" s="446"/>
      <c r="RKP32" s="446"/>
      <c r="RKQ32" s="446"/>
      <c r="RKR32" s="446"/>
      <c r="RKS32" s="446"/>
      <c r="RKT32" s="446"/>
      <c r="RKU32" s="446"/>
      <c r="RKV32" s="446"/>
      <c r="RKW32" s="446"/>
      <c r="RKX32" s="446"/>
      <c r="RKY32" s="446"/>
      <c r="RKZ32" s="446"/>
      <c r="RLA32" s="446"/>
      <c r="RLB32" s="446"/>
      <c r="RLC32" s="446"/>
      <c r="RLD32" s="446"/>
      <c r="RLE32" s="446"/>
      <c r="RLF32" s="446"/>
      <c r="RLG32" s="446"/>
      <c r="RLH32" s="446"/>
      <c r="RLI32" s="446"/>
      <c r="RLJ32" s="446"/>
      <c r="RLK32" s="446"/>
      <c r="RLL32" s="446"/>
      <c r="RLM32" s="446"/>
      <c r="RLN32" s="446"/>
      <c r="RLO32" s="446"/>
      <c r="RLP32" s="446"/>
      <c r="RLQ32" s="446"/>
      <c r="RLR32" s="446"/>
      <c r="RLS32" s="446"/>
      <c r="RLT32" s="446"/>
      <c r="RLU32" s="446"/>
      <c r="RLV32" s="446"/>
      <c r="RLW32" s="446"/>
      <c r="RLX32" s="446"/>
      <c r="RLY32" s="446"/>
      <c r="RLZ32" s="446"/>
      <c r="RMA32" s="446"/>
      <c r="RMB32" s="446"/>
      <c r="RMC32" s="446"/>
      <c r="RMD32" s="446"/>
      <c r="RME32" s="446"/>
      <c r="RMF32" s="446"/>
      <c r="RMG32" s="446"/>
      <c r="RMH32" s="446"/>
      <c r="RMI32" s="446"/>
      <c r="RMJ32" s="446"/>
      <c r="RMK32" s="446"/>
      <c r="RML32" s="446"/>
      <c r="RMM32" s="446"/>
      <c r="RMN32" s="446"/>
      <c r="RMO32" s="446"/>
      <c r="RMP32" s="446"/>
      <c r="RMQ32" s="446"/>
      <c r="RMR32" s="446"/>
      <c r="RMS32" s="446"/>
      <c r="RMT32" s="446"/>
      <c r="RMU32" s="446"/>
      <c r="RMV32" s="446"/>
      <c r="RMW32" s="446"/>
      <c r="RMX32" s="446"/>
      <c r="RMY32" s="446"/>
      <c r="RMZ32" s="446"/>
      <c r="RNA32" s="446"/>
      <c r="RNB32" s="446"/>
      <c r="RNC32" s="446"/>
      <c r="RND32" s="446"/>
      <c r="RNE32" s="446"/>
      <c r="RNF32" s="446"/>
      <c r="RNG32" s="446"/>
      <c r="RNH32" s="446"/>
      <c r="RNI32" s="446"/>
      <c r="RNJ32" s="446"/>
      <c r="RNK32" s="446"/>
      <c r="RNL32" s="446"/>
      <c r="RNM32" s="446"/>
      <c r="RNN32" s="446"/>
      <c r="RNO32" s="446"/>
      <c r="RNP32" s="446"/>
      <c r="RNQ32" s="446"/>
      <c r="RNR32" s="446"/>
      <c r="RNS32" s="446"/>
      <c r="RNT32" s="446"/>
      <c r="RNU32" s="446"/>
      <c r="RNV32" s="446"/>
      <c r="RNW32" s="446"/>
      <c r="RNX32" s="446"/>
      <c r="RNY32" s="446"/>
      <c r="RNZ32" s="446"/>
      <c r="ROA32" s="446"/>
      <c r="ROB32" s="446"/>
      <c r="ROC32" s="446"/>
      <c r="ROD32" s="446"/>
      <c r="ROE32" s="446"/>
      <c r="ROF32" s="446"/>
      <c r="ROG32" s="446"/>
      <c r="ROH32" s="446"/>
      <c r="ROI32" s="446"/>
      <c r="ROJ32" s="446"/>
      <c r="ROK32" s="446"/>
      <c r="ROL32" s="446"/>
      <c r="ROM32" s="446"/>
      <c r="RON32" s="446"/>
      <c r="ROO32" s="446"/>
      <c r="ROP32" s="446"/>
      <c r="ROQ32" s="446"/>
      <c r="ROR32" s="446"/>
      <c r="ROS32" s="446"/>
      <c r="ROT32" s="446"/>
      <c r="ROU32" s="446"/>
      <c r="ROV32" s="446"/>
      <c r="ROW32" s="446"/>
      <c r="ROX32" s="446"/>
      <c r="ROY32" s="446"/>
      <c r="ROZ32" s="446"/>
      <c r="RPA32" s="446"/>
      <c r="RPB32" s="446"/>
      <c r="RPC32" s="446"/>
      <c r="RPD32" s="446"/>
      <c r="RPE32" s="446"/>
      <c r="RPF32" s="446"/>
      <c r="RPG32" s="446"/>
      <c r="RPH32" s="446"/>
      <c r="RPI32" s="446"/>
      <c r="RPJ32" s="446"/>
      <c r="RPK32" s="446"/>
      <c r="RPL32" s="446"/>
      <c r="RPM32" s="446"/>
      <c r="RPN32" s="446"/>
      <c r="RPO32" s="446"/>
      <c r="RPP32" s="446"/>
      <c r="RPQ32" s="446"/>
      <c r="RPR32" s="446"/>
      <c r="RPS32" s="446"/>
      <c r="RPT32" s="446"/>
      <c r="RPU32" s="446"/>
      <c r="RPV32" s="446"/>
      <c r="RPW32" s="446"/>
      <c r="RPX32" s="446"/>
      <c r="RPY32" s="446"/>
      <c r="RPZ32" s="446"/>
      <c r="RQA32" s="446"/>
      <c r="RQB32" s="446"/>
      <c r="RQC32" s="446"/>
      <c r="RQD32" s="446"/>
      <c r="RQE32" s="446"/>
      <c r="RQF32" s="446"/>
      <c r="RQG32" s="446"/>
      <c r="RQH32" s="446"/>
      <c r="RQI32" s="446"/>
      <c r="RQJ32" s="446"/>
      <c r="RQK32" s="446"/>
      <c r="RQL32" s="446"/>
      <c r="RQM32" s="446"/>
      <c r="RQN32" s="446"/>
      <c r="RQO32" s="446"/>
      <c r="RQP32" s="446"/>
      <c r="RQQ32" s="446"/>
      <c r="RQR32" s="446"/>
      <c r="RQS32" s="446"/>
      <c r="RQT32" s="446"/>
      <c r="RQU32" s="446"/>
      <c r="RQV32" s="446"/>
      <c r="RQW32" s="446"/>
      <c r="RQX32" s="446"/>
      <c r="RQY32" s="446"/>
      <c r="RQZ32" s="446"/>
      <c r="RRA32" s="446"/>
      <c r="RRB32" s="446"/>
      <c r="RRC32" s="446"/>
      <c r="RRD32" s="446"/>
      <c r="RRE32" s="446"/>
      <c r="RRF32" s="446"/>
      <c r="RRG32" s="446"/>
      <c r="RRH32" s="446"/>
      <c r="RRI32" s="446"/>
      <c r="RRJ32" s="446"/>
      <c r="RRK32" s="446"/>
      <c r="RRL32" s="446"/>
      <c r="RRM32" s="446"/>
      <c r="RRN32" s="446"/>
      <c r="RRO32" s="446"/>
      <c r="RRP32" s="446"/>
      <c r="RRQ32" s="446"/>
      <c r="RRR32" s="446"/>
      <c r="RRS32" s="446"/>
      <c r="RRT32" s="446"/>
      <c r="RRU32" s="446"/>
      <c r="RRV32" s="446"/>
      <c r="RRW32" s="446"/>
      <c r="RRX32" s="446"/>
      <c r="RRY32" s="446"/>
      <c r="RRZ32" s="446"/>
      <c r="RSA32" s="446"/>
      <c r="RSB32" s="446"/>
      <c r="RSC32" s="446"/>
      <c r="RSD32" s="446"/>
      <c r="RSE32" s="446"/>
      <c r="RSF32" s="446"/>
      <c r="RSG32" s="446"/>
      <c r="RSH32" s="446"/>
      <c r="RSI32" s="446"/>
      <c r="RSJ32" s="446"/>
      <c r="RSK32" s="446"/>
      <c r="RSL32" s="446"/>
      <c r="RSM32" s="446"/>
      <c r="RSN32" s="446"/>
      <c r="RSO32" s="446"/>
      <c r="RSP32" s="446"/>
      <c r="RSQ32" s="446"/>
      <c r="RSR32" s="446"/>
      <c r="RSS32" s="446"/>
      <c r="RST32" s="446"/>
      <c r="RSU32" s="446"/>
      <c r="RSV32" s="446"/>
      <c r="RSW32" s="446"/>
      <c r="RSX32" s="446"/>
      <c r="RSY32" s="446"/>
      <c r="RSZ32" s="446"/>
      <c r="RTA32" s="446"/>
      <c r="RTB32" s="446"/>
      <c r="RTC32" s="446"/>
      <c r="RTD32" s="446"/>
      <c r="RTE32" s="446"/>
      <c r="RTF32" s="446"/>
      <c r="RTG32" s="446"/>
      <c r="RTH32" s="446"/>
      <c r="RTI32" s="446"/>
      <c r="RTJ32" s="446"/>
      <c r="RTK32" s="446"/>
      <c r="RTL32" s="446"/>
      <c r="RTM32" s="446"/>
      <c r="RTN32" s="446"/>
      <c r="RTO32" s="446"/>
      <c r="RTP32" s="446"/>
      <c r="RTQ32" s="446"/>
      <c r="RTR32" s="446"/>
      <c r="RTS32" s="446"/>
      <c r="RTT32" s="446"/>
      <c r="RTU32" s="446"/>
      <c r="RTV32" s="446"/>
      <c r="RTW32" s="446"/>
      <c r="RTX32" s="446"/>
      <c r="RTY32" s="446"/>
      <c r="RTZ32" s="446"/>
      <c r="RUA32" s="446"/>
      <c r="RUB32" s="446"/>
      <c r="RUC32" s="446"/>
      <c r="RUD32" s="446"/>
      <c r="RUE32" s="446"/>
      <c r="RUF32" s="446"/>
      <c r="RUG32" s="446"/>
      <c r="RUH32" s="446"/>
      <c r="RUI32" s="446"/>
      <c r="RUJ32" s="446"/>
      <c r="RUK32" s="446"/>
      <c r="RUL32" s="446"/>
      <c r="RUM32" s="446"/>
      <c r="RUN32" s="446"/>
      <c r="RUO32" s="446"/>
      <c r="RUP32" s="446"/>
      <c r="RUQ32" s="446"/>
      <c r="RUR32" s="446"/>
      <c r="RUS32" s="446"/>
      <c r="RUT32" s="446"/>
      <c r="RUU32" s="446"/>
      <c r="RUV32" s="446"/>
      <c r="RUW32" s="446"/>
      <c r="RUX32" s="446"/>
      <c r="RUY32" s="446"/>
      <c r="RUZ32" s="446"/>
      <c r="RVA32" s="446"/>
      <c r="RVB32" s="446"/>
      <c r="RVC32" s="446"/>
      <c r="RVD32" s="446"/>
      <c r="RVE32" s="446"/>
      <c r="RVF32" s="446"/>
      <c r="RVG32" s="446"/>
      <c r="RVH32" s="446"/>
      <c r="RVI32" s="446"/>
      <c r="RVJ32" s="446"/>
      <c r="RVK32" s="446"/>
      <c r="RVL32" s="446"/>
      <c r="RVM32" s="446"/>
      <c r="RVN32" s="446"/>
      <c r="RVO32" s="446"/>
      <c r="RVP32" s="446"/>
      <c r="RVQ32" s="446"/>
      <c r="RVR32" s="446"/>
      <c r="RVS32" s="446"/>
      <c r="RVT32" s="446"/>
      <c r="RVU32" s="446"/>
      <c r="RVV32" s="446"/>
      <c r="RVW32" s="446"/>
      <c r="RVX32" s="446"/>
      <c r="RVY32" s="446"/>
      <c r="RVZ32" s="446"/>
      <c r="RWA32" s="446"/>
      <c r="RWB32" s="446"/>
      <c r="RWC32" s="446"/>
      <c r="RWD32" s="446"/>
      <c r="RWE32" s="446"/>
      <c r="RWF32" s="446"/>
      <c r="RWG32" s="446"/>
      <c r="RWH32" s="446"/>
      <c r="RWI32" s="446"/>
      <c r="RWJ32" s="446"/>
      <c r="RWK32" s="446"/>
      <c r="RWL32" s="446"/>
      <c r="RWM32" s="446"/>
      <c r="RWN32" s="446"/>
      <c r="RWO32" s="446"/>
      <c r="RWP32" s="446"/>
      <c r="RWQ32" s="446"/>
      <c r="RWR32" s="446"/>
      <c r="RWS32" s="446"/>
      <c r="RWT32" s="446"/>
      <c r="RWU32" s="446"/>
      <c r="RWV32" s="446"/>
      <c r="RWW32" s="446"/>
      <c r="RWX32" s="446"/>
      <c r="RWY32" s="446"/>
      <c r="RWZ32" s="446"/>
      <c r="RXA32" s="446"/>
      <c r="RXB32" s="446"/>
      <c r="RXC32" s="446"/>
      <c r="RXD32" s="446"/>
      <c r="RXE32" s="446"/>
      <c r="RXF32" s="446"/>
      <c r="RXG32" s="446"/>
      <c r="RXH32" s="446"/>
      <c r="RXI32" s="446"/>
      <c r="RXJ32" s="446"/>
      <c r="RXK32" s="446"/>
      <c r="RXL32" s="446"/>
      <c r="RXM32" s="446"/>
      <c r="RXN32" s="446"/>
      <c r="RXO32" s="446"/>
      <c r="RXP32" s="446"/>
      <c r="RXQ32" s="446"/>
      <c r="RXR32" s="446"/>
      <c r="RXS32" s="446"/>
      <c r="RXT32" s="446"/>
      <c r="RXU32" s="446"/>
      <c r="RXV32" s="446"/>
      <c r="RXW32" s="446"/>
      <c r="RXX32" s="446"/>
      <c r="RXY32" s="446"/>
      <c r="RXZ32" s="446"/>
      <c r="RYA32" s="446"/>
      <c r="RYB32" s="446"/>
      <c r="RYC32" s="446"/>
      <c r="RYD32" s="446"/>
      <c r="RYE32" s="446"/>
      <c r="RYF32" s="446"/>
      <c r="RYG32" s="446"/>
      <c r="RYH32" s="446"/>
      <c r="RYI32" s="446"/>
      <c r="RYJ32" s="446"/>
      <c r="RYK32" s="446"/>
      <c r="RYL32" s="446"/>
      <c r="RYM32" s="446"/>
      <c r="RYN32" s="446"/>
      <c r="RYO32" s="446"/>
      <c r="RYP32" s="446"/>
      <c r="RYQ32" s="446"/>
      <c r="RYR32" s="446"/>
      <c r="RYS32" s="446"/>
      <c r="RYT32" s="446"/>
      <c r="RYU32" s="446"/>
      <c r="RYV32" s="446"/>
      <c r="RYW32" s="446"/>
      <c r="RYX32" s="446"/>
      <c r="RYY32" s="446"/>
      <c r="RYZ32" s="446"/>
      <c r="RZA32" s="446"/>
      <c r="RZB32" s="446"/>
      <c r="RZC32" s="446"/>
      <c r="RZD32" s="446"/>
      <c r="RZE32" s="446"/>
      <c r="RZF32" s="446"/>
      <c r="RZG32" s="446"/>
      <c r="RZH32" s="446"/>
      <c r="RZI32" s="446"/>
      <c r="RZJ32" s="446"/>
      <c r="RZK32" s="446"/>
      <c r="RZL32" s="446"/>
      <c r="RZM32" s="446"/>
      <c r="RZN32" s="446"/>
      <c r="RZO32" s="446"/>
      <c r="RZP32" s="446"/>
      <c r="RZQ32" s="446"/>
      <c r="RZR32" s="446"/>
      <c r="RZS32" s="446"/>
      <c r="RZT32" s="446"/>
      <c r="RZU32" s="446"/>
      <c r="RZV32" s="446"/>
      <c r="RZW32" s="446"/>
      <c r="RZX32" s="446"/>
      <c r="RZY32" s="446"/>
      <c r="RZZ32" s="446"/>
      <c r="SAA32" s="446"/>
      <c r="SAB32" s="446"/>
      <c r="SAC32" s="446"/>
      <c r="SAD32" s="446"/>
      <c r="SAE32" s="446"/>
      <c r="SAF32" s="446"/>
      <c r="SAG32" s="446"/>
      <c r="SAH32" s="446"/>
      <c r="SAI32" s="446"/>
      <c r="SAJ32" s="446"/>
      <c r="SAK32" s="446"/>
      <c r="SAL32" s="446"/>
      <c r="SAM32" s="446"/>
      <c r="SAN32" s="446"/>
      <c r="SAO32" s="446"/>
      <c r="SAP32" s="446"/>
      <c r="SAQ32" s="446"/>
      <c r="SAR32" s="446"/>
      <c r="SAS32" s="446"/>
      <c r="SAT32" s="446"/>
      <c r="SAU32" s="446"/>
      <c r="SAV32" s="446"/>
      <c r="SAW32" s="446"/>
      <c r="SAX32" s="446"/>
      <c r="SAY32" s="446"/>
      <c r="SAZ32" s="446"/>
      <c r="SBA32" s="446"/>
      <c r="SBB32" s="446"/>
      <c r="SBC32" s="446"/>
      <c r="SBD32" s="446"/>
      <c r="SBE32" s="446"/>
      <c r="SBF32" s="446"/>
      <c r="SBG32" s="446"/>
      <c r="SBH32" s="446"/>
      <c r="SBI32" s="446"/>
      <c r="SBJ32" s="446"/>
      <c r="SBK32" s="446"/>
      <c r="SBL32" s="446"/>
      <c r="SBM32" s="446"/>
      <c r="SBN32" s="446"/>
      <c r="SBO32" s="446"/>
      <c r="SBP32" s="446"/>
      <c r="SBQ32" s="446"/>
      <c r="SBR32" s="446"/>
      <c r="SBS32" s="446"/>
      <c r="SBT32" s="446"/>
      <c r="SBU32" s="446"/>
      <c r="SBV32" s="446"/>
      <c r="SBW32" s="446"/>
      <c r="SBX32" s="446"/>
      <c r="SBY32" s="446"/>
      <c r="SBZ32" s="446"/>
      <c r="SCA32" s="446"/>
      <c r="SCB32" s="446"/>
      <c r="SCC32" s="446"/>
      <c r="SCD32" s="446"/>
      <c r="SCE32" s="446"/>
      <c r="SCF32" s="446"/>
      <c r="SCG32" s="446"/>
      <c r="SCH32" s="446"/>
      <c r="SCI32" s="446"/>
      <c r="SCJ32" s="446"/>
      <c r="SCK32" s="446"/>
      <c r="SCL32" s="446"/>
      <c r="SCM32" s="446"/>
      <c r="SCN32" s="446"/>
      <c r="SCO32" s="446"/>
      <c r="SCP32" s="446"/>
      <c r="SCQ32" s="446"/>
      <c r="SCR32" s="446"/>
      <c r="SCS32" s="446"/>
      <c r="SCT32" s="446"/>
      <c r="SCU32" s="446"/>
      <c r="SCV32" s="446"/>
      <c r="SCW32" s="446"/>
      <c r="SCX32" s="446"/>
      <c r="SCY32" s="446"/>
      <c r="SCZ32" s="446"/>
      <c r="SDA32" s="446"/>
      <c r="SDB32" s="446"/>
      <c r="SDC32" s="446"/>
      <c r="SDD32" s="446"/>
      <c r="SDE32" s="446"/>
      <c r="SDF32" s="446"/>
      <c r="SDG32" s="446"/>
      <c r="SDH32" s="446"/>
      <c r="SDI32" s="446"/>
      <c r="SDJ32" s="446"/>
      <c r="SDK32" s="446"/>
      <c r="SDL32" s="446"/>
      <c r="SDM32" s="446"/>
      <c r="SDN32" s="446"/>
      <c r="SDO32" s="446"/>
      <c r="SDP32" s="446"/>
      <c r="SDQ32" s="446"/>
      <c r="SDR32" s="446"/>
      <c r="SDS32" s="446"/>
      <c r="SDT32" s="446"/>
      <c r="SDU32" s="446"/>
      <c r="SDV32" s="446"/>
      <c r="SDW32" s="446"/>
      <c r="SDX32" s="446"/>
      <c r="SDY32" s="446"/>
      <c r="SDZ32" s="446"/>
      <c r="SEA32" s="446"/>
      <c r="SEB32" s="446"/>
      <c r="SEC32" s="446"/>
      <c r="SED32" s="446"/>
      <c r="SEE32" s="446"/>
      <c r="SEF32" s="446"/>
      <c r="SEG32" s="446"/>
      <c r="SEH32" s="446"/>
      <c r="SEI32" s="446"/>
      <c r="SEJ32" s="446"/>
      <c r="SEK32" s="446"/>
      <c r="SEL32" s="446"/>
      <c r="SEM32" s="446"/>
      <c r="SEN32" s="446"/>
      <c r="SEO32" s="446"/>
      <c r="SEP32" s="446"/>
      <c r="SEQ32" s="446"/>
      <c r="SER32" s="446"/>
      <c r="SES32" s="446"/>
      <c r="SET32" s="446"/>
      <c r="SEU32" s="446"/>
      <c r="SEV32" s="446"/>
      <c r="SEW32" s="446"/>
      <c r="SEX32" s="446"/>
      <c r="SEY32" s="446"/>
      <c r="SEZ32" s="446"/>
      <c r="SFA32" s="446"/>
      <c r="SFB32" s="446"/>
      <c r="SFC32" s="446"/>
      <c r="SFD32" s="446"/>
      <c r="SFE32" s="446"/>
      <c r="SFF32" s="446"/>
      <c r="SFG32" s="446"/>
      <c r="SFH32" s="446"/>
      <c r="SFI32" s="446"/>
      <c r="SFJ32" s="446"/>
      <c r="SFK32" s="446"/>
      <c r="SFL32" s="446"/>
      <c r="SFM32" s="446"/>
      <c r="SFN32" s="446"/>
      <c r="SFO32" s="446"/>
      <c r="SFP32" s="446"/>
      <c r="SFQ32" s="446"/>
      <c r="SFR32" s="446"/>
      <c r="SFS32" s="446"/>
      <c r="SFT32" s="446"/>
      <c r="SFU32" s="446"/>
      <c r="SFV32" s="446"/>
      <c r="SFW32" s="446"/>
      <c r="SFX32" s="446"/>
      <c r="SFY32" s="446"/>
      <c r="SFZ32" s="446"/>
      <c r="SGA32" s="446"/>
      <c r="SGB32" s="446"/>
      <c r="SGC32" s="446"/>
      <c r="SGD32" s="446"/>
      <c r="SGE32" s="446"/>
      <c r="SGF32" s="446"/>
      <c r="SGG32" s="446"/>
      <c r="SGH32" s="446"/>
      <c r="SGI32" s="446"/>
      <c r="SGJ32" s="446"/>
      <c r="SGK32" s="446"/>
      <c r="SGL32" s="446"/>
      <c r="SGM32" s="446"/>
      <c r="SGN32" s="446"/>
      <c r="SGO32" s="446"/>
      <c r="SGP32" s="446"/>
      <c r="SGQ32" s="446"/>
      <c r="SGR32" s="446"/>
      <c r="SGS32" s="446"/>
      <c r="SGT32" s="446"/>
      <c r="SGU32" s="446"/>
      <c r="SGV32" s="446"/>
      <c r="SGW32" s="446"/>
      <c r="SGX32" s="446"/>
      <c r="SGY32" s="446"/>
      <c r="SGZ32" s="446"/>
      <c r="SHA32" s="446"/>
      <c r="SHB32" s="446"/>
      <c r="SHC32" s="446"/>
      <c r="SHD32" s="446"/>
      <c r="SHE32" s="446"/>
      <c r="SHF32" s="446"/>
      <c r="SHG32" s="446"/>
      <c r="SHH32" s="446"/>
      <c r="SHI32" s="446"/>
      <c r="SHJ32" s="446"/>
      <c r="SHK32" s="446"/>
      <c r="SHL32" s="446"/>
      <c r="SHM32" s="446"/>
      <c r="SHN32" s="446"/>
      <c r="SHO32" s="446"/>
      <c r="SHP32" s="446"/>
      <c r="SHQ32" s="446"/>
      <c r="SHR32" s="446"/>
      <c r="SHS32" s="446"/>
      <c r="SHT32" s="446"/>
      <c r="SHU32" s="446"/>
      <c r="SHV32" s="446"/>
      <c r="SHW32" s="446"/>
      <c r="SHX32" s="446"/>
      <c r="SHY32" s="446"/>
      <c r="SHZ32" s="446"/>
      <c r="SIA32" s="446"/>
      <c r="SIB32" s="446"/>
      <c r="SIC32" s="446"/>
      <c r="SID32" s="446"/>
      <c r="SIE32" s="446"/>
      <c r="SIF32" s="446"/>
      <c r="SIG32" s="446"/>
      <c r="SIH32" s="446"/>
      <c r="SII32" s="446"/>
      <c r="SIJ32" s="446"/>
      <c r="SIK32" s="446"/>
      <c r="SIL32" s="446"/>
      <c r="SIM32" s="446"/>
      <c r="SIN32" s="446"/>
      <c r="SIO32" s="446"/>
      <c r="SIP32" s="446"/>
      <c r="SIQ32" s="446"/>
      <c r="SIR32" s="446"/>
      <c r="SIS32" s="446"/>
      <c r="SIT32" s="446"/>
      <c r="SIU32" s="446"/>
      <c r="SIV32" s="446"/>
      <c r="SIW32" s="446"/>
      <c r="SIX32" s="446"/>
      <c r="SIY32" s="446"/>
      <c r="SIZ32" s="446"/>
      <c r="SJA32" s="446"/>
      <c r="SJB32" s="446"/>
      <c r="SJC32" s="446"/>
      <c r="SJD32" s="446"/>
      <c r="SJE32" s="446"/>
      <c r="SJF32" s="446"/>
      <c r="SJG32" s="446"/>
      <c r="SJH32" s="446"/>
      <c r="SJI32" s="446"/>
      <c r="SJJ32" s="446"/>
      <c r="SJK32" s="446"/>
      <c r="SJL32" s="446"/>
      <c r="SJM32" s="446"/>
      <c r="SJN32" s="446"/>
      <c r="SJO32" s="446"/>
      <c r="SJP32" s="446"/>
      <c r="SJQ32" s="446"/>
      <c r="SJR32" s="446"/>
      <c r="SJS32" s="446"/>
      <c r="SJT32" s="446"/>
      <c r="SJU32" s="446"/>
      <c r="SJV32" s="446"/>
      <c r="SJW32" s="446"/>
      <c r="SJX32" s="446"/>
      <c r="SJY32" s="446"/>
      <c r="SJZ32" s="446"/>
      <c r="SKA32" s="446"/>
      <c r="SKB32" s="446"/>
      <c r="SKC32" s="446"/>
      <c r="SKD32" s="446"/>
      <c r="SKE32" s="446"/>
      <c r="SKF32" s="446"/>
      <c r="SKG32" s="446"/>
      <c r="SKH32" s="446"/>
      <c r="SKI32" s="446"/>
      <c r="SKJ32" s="446"/>
      <c r="SKK32" s="446"/>
      <c r="SKL32" s="446"/>
      <c r="SKM32" s="446"/>
      <c r="SKN32" s="446"/>
      <c r="SKO32" s="446"/>
      <c r="SKP32" s="446"/>
      <c r="SKQ32" s="446"/>
      <c r="SKR32" s="446"/>
      <c r="SKS32" s="446"/>
      <c r="SKT32" s="446"/>
      <c r="SKU32" s="446"/>
      <c r="SKV32" s="446"/>
      <c r="SKW32" s="446"/>
      <c r="SKX32" s="446"/>
      <c r="SKY32" s="446"/>
      <c r="SKZ32" s="446"/>
      <c r="SLA32" s="446"/>
      <c r="SLB32" s="446"/>
      <c r="SLC32" s="446"/>
      <c r="SLD32" s="446"/>
      <c r="SLE32" s="446"/>
      <c r="SLF32" s="446"/>
      <c r="SLG32" s="446"/>
      <c r="SLH32" s="446"/>
      <c r="SLI32" s="446"/>
      <c r="SLJ32" s="446"/>
      <c r="SLK32" s="446"/>
      <c r="SLL32" s="446"/>
      <c r="SLM32" s="446"/>
      <c r="SLN32" s="446"/>
      <c r="SLO32" s="446"/>
      <c r="SLP32" s="446"/>
      <c r="SLQ32" s="446"/>
      <c r="SLR32" s="446"/>
      <c r="SLS32" s="446"/>
      <c r="SLT32" s="446"/>
      <c r="SLU32" s="446"/>
      <c r="SLV32" s="446"/>
      <c r="SLW32" s="446"/>
      <c r="SLX32" s="446"/>
      <c r="SLY32" s="446"/>
      <c r="SLZ32" s="446"/>
      <c r="SMA32" s="446"/>
      <c r="SMB32" s="446"/>
      <c r="SMC32" s="446"/>
      <c r="SMD32" s="446"/>
      <c r="SME32" s="446"/>
      <c r="SMF32" s="446"/>
      <c r="SMG32" s="446"/>
      <c r="SMH32" s="446"/>
      <c r="SMI32" s="446"/>
      <c r="SMJ32" s="446"/>
      <c r="SMK32" s="446"/>
      <c r="SML32" s="446"/>
      <c r="SMM32" s="446"/>
      <c r="SMN32" s="446"/>
      <c r="SMO32" s="446"/>
      <c r="SMP32" s="446"/>
      <c r="SMQ32" s="446"/>
      <c r="SMR32" s="446"/>
      <c r="SMS32" s="446"/>
      <c r="SMT32" s="446"/>
      <c r="SMU32" s="446"/>
      <c r="SMV32" s="446"/>
      <c r="SMW32" s="446"/>
      <c r="SMX32" s="446"/>
      <c r="SMY32" s="446"/>
      <c r="SMZ32" s="446"/>
      <c r="SNA32" s="446"/>
      <c r="SNB32" s="446"/>
      <c r="SNC32" s="446"/>
      <c r="SND32" s="446"/>
      <c r="SNE32" s="446"/>
      <c r="SNF32" s="446"/>
      <c r="SNG32" s="446"/>
      <c r="SNH32" s="446"/>
      <c r="SNI32" s="446"/>
      <c r="SNJ32" s="446"/>
      <c r="SNK32" s="446"/>
      <c r="SNL32" s="446"/>
      <c r="SNM32" s="446"/>
      <c r="SNN32" s="446"/>
      <c r="SNO32" s="446"/>
      <c r="SNP32" s="446"/>
      <c r="SNQ32" s="446"/>
      <c r="SNR32" s="446"/>
      <c r="SNS32" s="446"/>
      <c r="SNT32" s="446"/>
      <c r="SNU32" s="446"/>
      <c r="SNV32" s="446"/>
      <c r="SNW32" s="446"/>
      <c r="SNX32" s="446"/>
      <c r="SNY32" s="446"/>
      <c r="SNZ32" s="446"/>
      <c r="SOA32" s="446"/>
      <c r="SOB32" s="446"/>
      <c r="SOC32" s="446"/>
      <c r="SOD32" s="446"/>
      <c r="SOE32" s="446"/>
      <c r="SOF32" s="446"/>
      <c r="SOG32" s="446"/>
      <c r="SOH32" s="446"/>
      <c r="SOI32" s="446"/>
      <c r="SOJ32" s="446"/>
      <c r="SOK32" s="446"/>
      <c r="SOL32" s="446"/>
      <c r="SOM32" s="446"/>
      <c r="SON32" s="446"/>
      <c r="SOO32" s="446"/>
      <c r="SOP32" s="446"/>
      <c r="SOQ32" s="446"/>
      <c r="SOR32" s="446"/>
      <c r="SOS32" s="446"/>
      <c r="SOT32" s="446"/>
      <c r="SOU32" s="446"/>
      <c r="SOV32" s="446"/>
      <c r="SOW32" s="446"/>
      <c r="SOX32" s="446"/>
      <c r="SOY32" s="446"/>
      <c r="SOZ32" s="446"/>
      <c r="SPA32" s="446"/>
      <c r="SPB32" s="446"/>
      <c r="SPC32" s="446"/>
      <c r="SPD32" s="446"/>
      <c r="SPE32" s="446"/>
      <c r="SPF32" s="446"/>
      <c r="SPG32" s="446"/>
      <c r="SPH32" s="446"/>
      <c r="SPI32" s="446"/>
      <c r="SPJ32" s="446"/>
      <c r="SPK32" s="446"/>
      <c r="SPL32" s="446"/>
      <c r="SPM32" s="446"/>
      <c r="SPN32" s="446"/>
      <c r="SPO32" s="446"/>
      <c r="SPP32" s="446"/>
      <c r="SPQ32" s="446"/>
      <c r="SPR32" s="446"/>
      <c r="SPS32" s="446"/>
      <c r="SPT32" s="446"/>
      <c r="SPU32" s="446"/>
      <c r="SPV32" s="446"/>
      <c r="SPW32" s="446"/>
      <c r="SPX32" s="446"/>
      <c r="SPY32" s="446"/>
      <c r="SPZ32" s="446"/>
      <c r="SQA32" s="446"/>
      <c r="SQB32" s="446"/>
      <c r="SQC32" s="446"/>
      <c r="SQD32" s="446"/>
      <c r="SQE32" s="446"/>
      <c r="SQF32" s="446"/>
      <c r="SQG32" s="446"/>
      <c r="SQH32" s="446"/>
      <c r="SQI32" s="446"/>
      <c r="SQJ32" s="446"/>
      <c r="SQK32" s="446"/>
      <c r="SQL32" s="446"/>
      <c r="SQM32" s="446"/>
      <c r="SQN32" s="446"/>
      <c r="SQO32" s="446"/>
      <c r="SQP32" s="446"/>
      <c r="SQQ32" s="446"/>
      <c r="SQR32" s="446"/>
      <c r="SQS32" s="446"/>
      <c r="SQT32" s="446"/>
      <c r="SQU32" s="446"/>
      <c r="SQV32" s="446"/>
      <c r="SQW32" s="446"/>
      <c r="SQX32" s="446"/>
      <c r="SQY32" s="446"/>
      <c r="SQZ32" s="446"/>
      <c r="SRA32" s="446"/>
      <c r="SRB32" s="446"/>
      <c r="SRC32" s="446"/>
      <c r="SRD32" s="446"/>
      <c r="SRE32" s="446"/>
      <c r="SRF32" s="446"/>
      <c r="SRG32" s="446"/>
      <c r="SRH32" s="446"/>
      <c r="SRI32" s="446"/>
      <c r="SRJ32" s="446"/>
      <c r="SRK32" s="446"/>
      <c r="SRL32" s="446"/>
      <c r="SRM32" s="446"/>
      <c r="SRN32" s="446"/>
      <c r="SRO32" s="446"/>
      <c r="SRP32" s="446"/>
      <c r="SRQ32" s="446"/>
      <c r="SRR32" s="446"/>
      <c r="SRS32" s="446"/>
      <c r="SRT32" s="446"/>
      <c r="SRU32" s="446"/>
      <c r="SRV32" s="446"/>
      <c r="SRW32" s="446"/>
      <c r="SRX32" s="446"/>
      <c r="SRY32" s="446"/>
      <c r="SRZ32" s="446"/>
      <c r="SSA32" s="446"/>
      <c r="SSB32" s="446"/>
      <c r="SSC32" s="446"/>
      <c r="SSD32" s="446"/>
      <c r="SSE32" s="446"/>
      <c r="SSF32" s="446"/>
      <c r="SSG32" s="446"/>
      <c r="SSH32" s="446"/>
      <c r="SSI32" s="446"/>
      <c r="SSJ32" s="446"/>
      <c r="SSK32" s="446"/>
      <c r="SSL32" s="446"/>
      <c r="SSM32" s="446"/>
      <c r="SSN32" s="446"/>
      <c r="SSO32" s="446"/>
      <c r="SSP32" s="446"/>
      <c r="SSQ32" s="446"/>
      <c r="SSR32" s="446"/>
      <c r="SSS32" s="446"/>
      <c r="SST32" s="446"/>
      <c r="SSU32" s="446"/>
      <c r="SSV32" s="446"/>
      <c r="SSW32" s="446"/>
      <c r="SSX32" s="446"/>
      <c r="SSY32" s="446"/>
      <c r="SSZ32" s="446"/>
      <c r="STA32" s="446"/>
      <c r="STB32" s="446"/>
      <c r="STC32" s="446"/>
      <c r="STD32" s="446"/>
      <c r="STE32" s="446"/>
      <c r="STF32" s="446"/>
      <c r="STG32" s="446"/>
      <c r="STH32" s="446"/>
      <c r="STI32" s="446"/>
      <c r="STJ32" s="446"/>
      <c r="STK32" s="446"/>
      <c r="STL32" s="446"/>
      <c r="STM32" s="446"/>
      <c r="STN32" s="446"/>
      <c r="STO32" s="446"/>
      <c r="STP32" s="446"/>
      <c r="STQ32" s="446"/>
      <c r="STR32" s="446"/>
      <c r="STS32" s="446"/>
      <c r="STT32" s="446"/>
      <c r="STU32" s="446"/>
      <c r="STV32" s="446"/>
      <c r="STW32" s="446"/>
      <c r="STX32" s="446"/>
      <c r="STY32" s="446"/>
      <c r="STZ32" s="446"/>
      <c r="SUA32" s="446"/>
      <c r="SUB32" s="446"/>
      <c r="SUC32" s="446"/>
      <c r="SUD32" s="446"/>
      <c r="SUE32" s="446"/>
      <c r="SUF32" s="446"/>
      <c r="SUG32" s="446"/>
      <c r="SUH32" s="446"/>
      <c r="SUI32" s="446"/>
      <c r="SUJ32" s="446"/>
      <c r="SUK32" s="446"/>
      <c r="SUL32" s="446"/>
      <c r="SUM32" s="446"/>
      <c r="SUN32" s="446"/>
      <c r="SUO32" s="446"/>
      <c r="SUP32" s="446"/>
      <c r="SUQ32" s="446"/>
      <c r="SUR32" s="446"/>
      <c r="SUS32" s="446"/>
      <c r="SUT32" s="446"/>
      <c r="SUU32" s="446"/>
      <c r="SUV32" s="446"/>
      <c r="SUW32" s="446"/>
      <c r="SUX32" s="446"/>
      <c r="SUY32" s="446"/>
      <c r="SUZ32" s="446"/>
      <c r="SVA32" s="446"/>
      <c r="SVB32" s="446"/>
      <c r="SVC32" s="446"/>
      <c r="SVD32" s="446"/>
      <c r="SVE32" s="446"/>
      <c r="SVF32" s="446"/>
      <c r="SVG32" s="446"/>
      <c r="SVH32" s="446"/>
      <c r="SVI32" s="446"/>
      <c r="SVJ32" s="446"/>
      <c r="SVK32" s="446"/>
      <c r="SVL32" s="446"/>
      <c r="SVM32" s="446"/>
      <c r="SVN32" s="446"/>
      <c r="SVO32" s="446"/>
      <c r="SVP32" s="446"/>
      <c r="SVQ32" s="446"/>
      <c r="SVR32" s="446"/>
      <c r="SVS32" s="446"/>
      <c r="SVT32" s="446"/>
      <c r="SVU32" s="446"/>
      <c r="SVV32" s="446"/>
      <c r="SVW32" s="446"/>
      <c r="SVX32" s="446"/>
      <c r="SVY32" s="446"/>
      <c r="SVZ32" s="446"/>
      <c r="SWA32" s="446"/>
      <c r="SWB32" s="446"/>
      <c r="SWC32" s="446"/>
      <c r="SWD32" s="446"/>
      <c r="SWE32" s="446"/>
      <c r="SWF32" s="446"/>
      <c r="SWG32" s="446"/>
      <c r="SWH32" s="446"/>
      <c r="SWI32" s="446"/>
      <c r="SWJ32" s="446"/>
      <c r="SWK32" s="446"/>
      <c r="SWL32" s="446"/>
      <c r="SWM32" s="446"/>
      <c r="SWN32" s="446"/>
      <c r="SWO32" s="446"/>
      <c r="SWP32" s="446"/>
      <c r="SWQ32" s="446"/>
      <c r="SWR32" s="446"/>
      <c r="SWS32" s="446"/>
      <c r="SWT32" s="446"/>
      <c r="SWU32" s="446"/>
      <c r="SWV32" s="446"/>
      <c r="SWW32" s="446"/>
      <c r="SWX32" s="446"/>
      <c r="SWY32" s="446"/>
      <c r="SWZ32" s="446"/>
      <c r="SXA32" s="446"/>
      <c r="SXB32" s="446"/>
      <c r="SXC32" s="446"/>
      <c r="SXD32" s="446"/>
      <c r="SXE32" s="446"/>
      <c r="SXF32" s="446"/>
      <c r="SXG32" s="446"/>
      <c r="SXH32" s="446"/>
      <c r="SXI32" s="446"/>
      <c r="SXJ32" s="446"/>
      <c r="SXK32" s="446"/>
      <c r="SXL32" s="446"/>
      <c r="SXM32" s="446"/>
      <c r="SXN32" s="446"/>
      <c r="SXO32" s="446"/>
      <c r="SXP32" s="446"/>
      <c r="SXQ32" s="446"/>
      <c r="SXR32" s="446"/>
      <c r="SXS32" s="446"/>
      <c r="SXT32" s="446"/>
      <c r="SXU32" s="446"/>
      <c r="SXV32" s="446"/>
      <c r="SXW32" s="446"/>
      <c r="SXX32" s="446"/>
      <c r="SXY32" s="446"/>
      <c r="SXZ32" s="446"/>
      <c r="SYA32" s="446"/>
      <c r="SYB32" s="446"/>
      <c r="SYC32" s="446"/>
      <c r="SYD32" s="446"/>
      <c r="SYE32" s="446"/>
      <c r="SYF32" s="446"/>
      <c r="SYG32" s="446"/>
      <c r="SYH32" s="446"/>
      <c r="SYI32" s="446"/>
      <c r="SYJ32" s="446"/>
      <c r="SYK32" s="446"/>
      <c r="SYL32" s="446"/>
      <c r="SYM32" s="446"/>
      <c r="SYN32" s="446"/>
      <c r="SYO32" s="446"/>
      <c r="SYP32" s="446"/>
      <c r="SYQ32" s="446"/>
      <c r="SYR32" s="446"/>
      <c r="SYS32" s="446"/>
      <c r="SYT32" s="446"/>
      <c r="SYU32" s="446"/>
      <c r="SYV32" s="446"/>
      <c r="SYW32" s="446"/>
      <c r="SYX32" s="446"/>
      <c r="SYY32" s="446"/>
      <c r="SYZ32" s="446"/>
      <c r="SZA32" s="446"/>
      <c r="SZB32" s="446"/>
      <c r="SZC32" s="446"/>
      <c r="SZD32" s="446"/>
      <c r="SZE32" s="446"/>
      <c r="SZF32" s="446"/>
      <c r="SZG32" s="446"/>
      <c r="SZH32" s="446"/>
      <c r="SZI32" s="446"/>
      <c r="SZJ32" s="446"/>
      <c r="SZK32" s="446"/>
      <c r="SZL32" s="446"/>
      <c r="SZM32" s="446"/>
      <c r="SZN32" s="446"/>
      <c r="SZO32" s="446"/>
      <c r="SZP32" s="446"/>
      <c r="SZQ32" s="446"/>
      <c r="SZR32" s="446"/>
      <c r="SZS32" s="446"/>
      <c r="SZT32" s="446"/>
      <c r="SZU32" s="446"/>
      <c r="SZV32" s="446"/>
      <c r="SZW32" s="446"/>
      <c r="SZX32" s="446"/>
      <c r="SZY32" s="446"/>
      <c r="SZZ32" s="446"/>
      <c r="TAA32" s="446"/>
      <c r="TAB32" s="446"/>
      <c r="TAC32" s="446"/>
      <c r="TAD32" s="446"/>
      <c r="TAE32" s="446"/>
      <c r="TAF32" s="446"/>
      <c r="TAG32" s="446"/>
      <c r="TAH32" s="446"/>
      <c r="TAI32" s="446"/>
      <c r="TAJ32" s="446"/>
      <c r="TAK32" s="446"/>
      <c r="TAL32" s="446"/>
      <c r="TAM32" s="446"/>
      <c r="TAN32" s="446"/>
      <c r="TAO32" s="446"/>
      <c r="TAP32" s="446"/>
      <c r="TAQ32" s="446"/>
      <c r="TAR32" s="446"/>
      <c r="TAS32" s="446"/>
      <c r="TAT32" s="446"/>
      <c r="TAU32" s="446"/>
      <c r="TAV32" s="446"/>
      <c r="TAW32" s="446"/>
      <c r="TAX32" s="446"/>
      <c r="TAY32" s="446"/>
      <c r="TAZ32" s="446"/>
      <c r="TBA32" s="446"/>
      <c r="TBB32" s="446"/>
      <c r="TBC32" s="446"/>
      <c r="TBD32" s="446"/>
      <c r="TBE32" s="446"/>
      <c r="TBF32" s="446"/>
      <c r="TBG32" s="446"/>
      <c r="TBH32" s="446"/>
      <c r="TBI32" s="446"/>
      <c r="TBJ32" s="446"/>
      <c r="TBK32" s="446"/>
      <c r="TBL32" s="446"/>
      <c r="TBM32" s="446"/>
      <c r="TBN32" s="446"/>
      <c r="TBO32" s="446"/>
      <c r="TBP32" s="446"/>
      <c r="TBQ32" s="446"/>
      <c r="TBR32" s="446"/>
      <c r="TBS32" s="446"/>
      <c r="TBT32" s="446"/>
      <c r="TBU32" s="446"/>
      <c r="TBV32" s="446"/>
      <c r="TBW32" s="446"/>
      <c r="TBX32" s="446"/>
      <c r="TBY32" s="446"/>
      <c r="TBZ32" s="446"/>
      <c r="TCA32" s="446"/>
      <c r="TCB32" s="446"/>
      <c r="TCC32" s="446"/>
      <c r="TCD32" s="446"/>
      <c r="TCE32" s="446"/>
      <c r="TCF32" s="446"/>
      <c r="TCG32" s="446"/>
      <c r="TCH32" s="446"/>
      <c r="TCI32" s="446"/>
      <c r="TCJ32" s="446"/>
      <c r="TCK32" s="446"/>
      <c r="TCL32" s="446"/>
      <c r="TCM32" s="446"/>
      <c r="TCN32" s="446"/>
      <c r="TCO32" s="446"/>
      <c r="TCP32" s="446"/>
      <c r="TCQ32" s="446"/>
      <c r="TCR32" s="446"/>
      <c r="TCS32" s="446"/>
      <c r="TCT32" s="446"/>
      <c r="TCU32" s="446"/>
      <c r="TCV32" s="446"/>
      <c r="TCW32" s="446"/>
      <c r="TCX32" s="446"/>
      <c r="TCY32" s="446"/>
      <c r="TCZ32" s="446"/>
      <c r="TDA32" s="446"/>
      <c r="TDB32" s="446"/>
      <c r="TDC32" s="446"/>
      <c r="TDD32" s="446"/>
      <c r="TDE32" s="446"/>
      <c r="TDF32" s="446"/>
      <c r="TDG32" s="446"/>
      <c r="TDH32" s="446"/>
      <c r="TDI32" s="446"/>
      <c r="TDJ32" s="446"/>
      <c r="TDK32" s="446"/>
      <c r="TDL32" s="446"/>
      <c r="TDM32" s="446"/>
      <c r="TDN32" s="446"/>
      <c r="TDO32" s="446"/>
      <c r="TDP32" s="446"/>
      <c r="TDQ32" s="446"/>
      <c r="TDR32" s="446"/>
      <c r="TDS32" s="446"/>
      <c r="TDT32" s="446"/>
      <c r="TDU32" s="446"/>
      <c r="TDV32" s="446"/>
      <c r="TDW32" s="446"/>
      <c r="TDX32" s="446"/>
      <c r="TDY32" s="446"/>
      <c r="TDZ32" s="446"/>
      <c r="TEA32" s="446"/>
      <c r="TEB32" s="446"/>
      <c r="TEC32" s="446"/>
      <c r="TED32" s="446"/>
      <c r="TEE32" s="446"/>
      <c r="TEF32" s="446"/>
      <c r="TEG32" s="446"/>
      <c r="TEH32" s="446"/>
      <c r="TEI32" s="446"/>
      <c r="TEJ32" s="446"/>
      <c r="TEK32" s="446"/>
      <c r="TEL32" s="446"/>
      <c r="TEM32" s="446"/>
      <c r="TEN32" s="446"/>
      <c r="TEO32" s="446"/>
      <c r="TEP32" s="446"/>
      <c r="TEQ32" s="446"/>
      <c r="TER32" s="446"/>
      <c r="TES32" s="446"/>
      <c r="TET32" s="446"/>
      <c r="TEU32" s="446"/>
      <c r="TEV32" s="446"/>
      <c r="TEW32" s="446"/>
      <c r="TEX32" s="446"/>
      <c r="TEY32" s="446"/>
      <c r="TEZ32" s="446"/>
      <c r="TFA32" s="446"/>
      <c r="TFB32" s="446"/>
      <c r="TFC32" s="446"/>
      <c r="TFD32" s="446"/>
      <c r="TFE32" s="446"/>
      <c r="TFF32" s="446"/>
      <c r="TFG32" s="446"/>
      <c r="TFH32" s="446"/>
      <c r="TFI32" s="446"/>
      <c r="TFJ32" s="446"/>
      <c r="TFK32" s="446"/>
      <c r="TFL32" s="446"/>
      <c r="TFM32" s="446"/>
      <c r="TFN32" s="446"/>
      <c r="TFO32" s="446"/>
      <c r="TFP32" s="446"/>
      <c r="TFQ32" s="446"/>
      <c r="TFR32" s="446"/>
      <c r="TFS32" s="446"/>
      <c r="TFT32" s="446"/>
      <c r="TFU32" s="446"/>
      <c r="TFV32" s="446"/>
      <c r="TFW32" s="446"/>
      <c r="TFX32" s="446"/>
      <c r="TFY32" s="446"/>
      <c r="TFZ32" s="446"/>
      <c r="TGA32" s="446"/>
      <c r="TGB32" s="446"/>
      <c r="TGC32" s="446"/>
      <c r="TGD32" s="446"/>
      <c r="TGE32" s="446"/>
      <c r="TGF32" s="446"/>
      <c r="TGG32" s="446"/>
      <c r="TGH32" s="446"/>
      <c r="TGI32" s="446"/>
      <c r="TGJ32" s="446"/>
      <c r="TGK32" s="446"/>
      <c r="TGL32" s="446"/>
      <c r="TGM32" s="446"/>
      <c r="TGN32" s="446"/>
      <c r="TGO32" s="446"/>
      <c r="TGP32" s="446"/>
      <c r="TGQ32" s="446"/>
      <c r="TGR32" s="446"/>
      <c r="TGS32" s="446"/>
      <c r="TGT32" s="446"/>
      <c r="TGU32" s="446"/>
      <c r="TGV32" s="446"/>
      <c r="TGW32" s="446"/>
      <c r="TGX32" s="446"/>
      <c r="TGY32" s="446"/>
      <c r="TGZ32" s="446"/>
      <c r="THA32" s="446"/>
      <c r="THB32" s="446"/>
      <c r="THC32" s="446"/>
      <c r="THD32" s="446"/>
      <c r="THE32" s="446"/>
      <c r="THF32" s="446"/>
      <c r="THG32" s="446"/>
      <c r="THH32" s="446"/>
      <c r="THI32" s="446"/>
      <c r="THJ32" s="446"/>
      <c r="THK32" s="446"/>
      <c r="THL32" s="446"/>
      <c r="THM32" s="446"/>
      <c r="THN32" s="446"/>
      <c r="THO32" s="446"/>
      <c r="THP32" s="446"/>
      <c r="THQ32" s="446"/>
      <c r="THR32" s="446"/>
      <c r="THS32" s="446"/>
      <c r="THT32" s="446"/>
      <c r="THU32" s="446"/>
      <c r="THV32" s="446"/>
      <c r="THW32" s="446"/>
      <c r="THX32" s="446"/>
      <c r="THY32" s="446"/>
      <c r="THZ32" s="446"/>
      <c r="TIA32" s="446"/>
      <c r="TIB32" s="446"/>
      <c r="TIC32" s="446"/>
      <c r="TID32" s="446"/>
      <c r="TIE32" s="446"/>
      <c r="TIF32" s="446"/>
      <c r="TIG32" s="446"/>
      <c r="TIH32" s="446"/>
      <c r="TII32" s="446"/>
      <c r="TIJ32" s="446"/>
      <c r="TIK32" s="446"/>
      <c r="TIL32" s="446"/>
      <c r="TIM32" s="446"/>
      <c r="TIN32" s="446"/>
      <c r="TIO32" s="446"/>
      <c r="TIP32" s="446"/>
      <c r="TIQ32" s="446"/>
      <c r="TIR32" s="446"/>
      <c r="TIS32" s="446"/>
      <c r="TIT32" s="446"/>
      <c r="TIU32" s="446"/>
      <c r="TIV32" s="446"/>
      <c r="TIW32" s="446"/>
      <c r="TIX32" s="446"/>
      <c r="TIY32" s="446"/>
      <c r="TIZ32" s="446"/>
      <c r="TJA32" s="446"/>
      <c r="TJB32" s="446"/>
      <c r="TJC32" s="446"/>
      <c r="TJD32" s="446"/>
      <c r="TJE32" s="446"/>
      <c r="TJF32" s="446"/>
      <c r="TJG32" s="446"/>
      <c r="TJH32" s="446"/>
      <c r="TJI32" s="446"/>
      <c r="TJJ32" s="446"/>
      <c r="TJK32" s="446"/>
      <c r="TJL32" s="446"/>
      <c r="TJM32" s="446"/>
      <c r="TJN32" s="446"/>
      <c r="TJO32" s="446"/>
      <c r="TJP32" s="446"/>
      <c r="TJQ32" s="446"/>
      <c r="TJR32" s="446"/>
      <c r="TJS32" s="446"/>
      <c r="TJT32" s="446"/>
      <c r="TJU32" s="446"/>
      <c r="TJV32" s="446"/>
      <c r="TJW32" s="446"/>
      <c r="TJX32" s="446"/>
      <c r="TJY32" s="446"/>
      <c r="TJZ32" s="446"/>
      <c r="TKA32" s="446"/>
      <c r="TKB32" s="446"/>
      <c r="TKC32" s="446"/>
      <c r="TKD32" s="446"/>
      <c r="TKE32" s="446"/>
      <c r="TKF32" s="446"/>
      <c r="TKG32" s="446"/>
      <c r="TKH32" s="446"/>
      <c r="TKI32" s="446"/>
      <c r="TKJ32" s="446"/>
      <c r="TKK32" s="446"/>
      <c r="TKL32" s="446"/>
      <c r="TKM32" s="446"/>
      <c r="TKN32" s="446"/>
      <c r="TKO32" s="446"/>
      <c r="TKP32" s="446"/>
      <c r="TKQ32" s="446"/>
      <c r="TKR32" s="446"/>
      <c r="TKS32" s="446"/>
      <c r="TKT32" s="446"/>
      <c r="TKU32" s="446"/>
      <c r="TKV32" s="446"/>
      <c r="TKW32" s="446"/>
      <c r="TKX32" s="446"/>
      <c r="TKY32" s="446"/>
      <c r="TKZ32" s="446"/>
      <c r="TLA32" s="446"/>
      <c r="TLB32" s="446"/>
      <c r="TLC32" s="446"/>
      <c r="TLD32" s="446"/>
      <c r="TLE32" s="446"/>
      <c r="TLF32" s="446"/>
      <c r="TLG32" s="446"/>
      <c r="TLH32" s="446"/>
      <c r="TLI32" s="446"/>
      <c r="TLJ32" s="446"/>
      <c r="TLK32" s="446"/>
      <c r="TLL32" s="446"/>
      <c r="TLM32" s="446"/>
      <c r="TLN32" s="446"/>
      <c r="TLO32" s="446"/>
      <c r="TLP32" s="446"/>
      <c r="TLQ32" s="446"/>
      <c r="TLR32" s="446"/>
      <c r="TLS32" s="446"/>
      <c r="TLT32" s="446"/>
      <c r="TLU32" s="446"/>
      <c r="TLV32" s="446"/>
      <c r="TLW32" s="446"/>
      <c r="TLX32" s="446"/>
      <c r="TLY32" s="446"/>
      <c r="TLZ32" s="446"/>
      <c r="TMA32" s="446"/>
      <c r="TMB32" s="446"/>
      <c r="TMC32" s="446"/>
      <c r="TMD32" s="446"/>
      <c r="TME32" s="446"/>
      <c r="TMF32" s="446"/>
      <c r="TMG32" s="446"/>
      <c r="TMH32" s="446"/>
      <c r="TMI32" s="446"/>
      <c r="TMJ32" s="446"/>
      <c r="TMK32" s="446"/>
      <c r="TML32" s="446"/>
      <c r="TMM32" s="446"/>
      <c r="TMN32" s="446"/>
      <c r="TMO32" s="446"/>
      <c r="TMP32" s="446"/>
      <c r="TMQ32" s="446"/>
      <c r="TMR32" s="446"/>
      <c r="TMS32" s="446"/>
      <c r="TMT32" s="446"/>
      <c r="TMU32" s="446"/>
      <c r="TMV32" s="446"/>
      <c r="TMW32" s="446"/>
      <c r="TMX32" s="446"/>
      <c r="TMY32" s="446"/>
      <c r="TMZ32" s="446"/>
      <c r="TNA32" s="446"/>
      <c r="TNB32" s="446"/>
      <c r="TNC32" s="446"/>
      <c r="TND32" s="446"/>
      <c r="TNE32" s="446"/>
      <c r="TNF32" s="446"/>
      <c r="TNG32" s="446"/>
      <c r="TNH32" s="446"/>
      <c r="TNI32" s="446"/>
      <c r="TNJ32" s="446"/>
      <c r="TNK32" s="446"/>
      <c r="TNL32" s="446"/>
      <c r="TNM32" s="446"/>
      <c r="TNN32" s="446"/>
      <c r="TNO32" s="446"/>
      <c r="TNP32" s="446"/>
      <c r="TNQ32" s="446"/>
      <c r="TNR32" s="446"/>
      <c r="TNS32" s="446"/>
      <c r="TNT32" s="446"/>
      <c r="TNU32" s="446"/>
      <c r="TNV32" s="446"/>
      <c r="TNW32" s="446"/>
      <c r="TNX32" s="446"/>
      <c r="TNY32" s="446"/>
      <c r="TNZ32" s="446"/>
      <c r="TOA32" s="446"/>
      <c r="TOB32" s="446"/>
      <c r="TOC32" s="446"/>
      <c r="TOD32" s="446"/>
      <c r="TOE32" s="446"/>
      <c r="TOF32" s="446"/>
      <c r="TOG32" s="446"/>
      <c r="TOH32" s="446"/>
      <c r="TOI32" s="446"/>
      <c r="TOJ32" s="446"/>
      <c r="TOK32" s="446"/>
      <c r="TOL32" s="446"/>
      <c r="TOM32" s="446"/>
      <c r="TON32" s="446"/>
      <c r="TOO32" s="446"/>
      <c r="TOP32" s="446"/>
      <c r="TOQ32" s="446"/>
      <c r="TOR32" s="446"/>
      <c r="TOS32" s="446"/>
      <c r="TOT32" s="446"/>
      <c r="TOU32" s="446"/>
      <c r="TOV32" s="446"/>
      <c r="TOW32" s="446"/>
      <c r="TOX32" s="446"/>
      <c r="TOY32" s="446"/>
      <c r="TOZ32" s="446"/>
      <c r="TPA32" s="446"/>
      <c r="TPB32" s="446"/>
      <c r="TPC32" s="446"/>
      <c r="TPD32" s="446"/>
      <c r="TPE32" s="446"/>
      <c r="TPF32" s="446"/>
      <c r="TPG32" s="446"/>
      <c r="TPH32" s="446"/>
      <c r="TPI32" s="446"/>
      <c r="TPJ32" s="446"/>
      <c r="TPK32" s="446"/>
      <c r="TPL32" s="446"/>
      <c r="TPM32" s="446"/>
      <c r="TPN32" s="446"/>
      <c r="TPO32" s="446"/>
      <c r="TPP32" s="446"/>
      <c r="TPQ32" s="446"/>
      <c r="TPR32" s="446"/>
      <c r="TPS32" s="446"/>
      <c r="TPT32" s="446"/>
      <c r="TPU32" s="446"/>
      <c r="TPV32" s="446"/>
      <c r="TPW32" s="446"/>
      <c r="TPX32" s="446"/>
      <c r="TPY32" s="446"/>
      <c r="TPZ32" s="446"/>
      <c r="TQA32" s="446"/>
      <c r="TQB32" s="446"/>
      <c r="TQC32" s="446"/>
      <c r="TQD32" s="446"/>
      <c r="TQE32" s="446"/>
      <c r="TQF32" s="446"/>
      <c r="TQG32" s="446"/>
      <c r="TQH32" s="446"/>
      <c r="TQI32" s="446"/>
      <c r="TQJ32" s="446"/>
      <c r="TQK32" s="446"/>
      <c r="TQL32" s="446"/>
      <c r="TQM32" s="446"/>
      <c r="TQN32" s="446"/>
      <c r="TQO32" s="446"/>
      <c r="TQP32" s="446"/>
      <c r="TQQ32" s="446"/>
      <c r="TQR32" s="446"/>
      <c r="TQS32" s="446"/>
      <c r="TQT32" s="446"/>
      <c r="TQU32" s="446"/>
      <c r="TQV32" s="446"/>
      <c r="TQW32" s="446"/>
      <c r="TQX32" s="446"/>
      <c r="TQY32" s="446"/>
      <c r="TQZ32" s="446"/>
      <c r="TRA32" s="446"/>
      <c r="TRB32" s="446"/>
      <c r="TRC32" s="446"/>
      <c r="TRD32" s="446"/>
      <c r="TRE32" s="446"/>
      <c r="TRF32" s="446"/>
      <c r="TRG32" s="446"/>
      <c r="TRH32" s="446"/>
      <c r="TRI32" s="446"/>
      <c r="TRJ32" s="446"/>
      <c r="TRK32" s="446"/>
      <c r="TRL32" s="446"/>
      <c r="TRM32" s="446"/>
      <c r="TRN32" s="446"/>
      <c r="TRO32" s="446"/>
      <c r="TRP32" s="446"/>
      <c r="TRQ32" s="446"/>
      <c r="TRR32" s="446"/>
      <c r="TRS32" s="446"/>
      <c r="TRT32" s="446"/>
      <c r="TRU32" s="446"/>
      <c r="TRV32" s="446"/>
      <c r="TRW32" s="446"/>
      <c r="TRX32" s="446"/>
      <c r="TRY32" s="446"/>
      <c r="TRZ32" s="446"/>
      <c r="TSA32" s="446"/>
      <c r="TSB32" s="446"/>
      <c r="TSC32" s="446"/>
      <c r="TSD32" s="446"/>
      <c r="TSE32" s="446"/>
      <c r="TSF32" s="446"/>
      <c r="TSG32" s="446"/>
      <c r="TSH32" s="446"/>
      <c r="TSI32" s="446"/>
      <c r="TSJ32" s="446"/>
      <c r="TSK32" s="446"/>
      <c r="TSL32" s="446"/>
      <c r="TSM32" s="446"/>
      <c r="TSN32" s="446"/>
      <c r="TSO32" s="446"/>
      <c r="TSP32" s="446"/>
      <c r="TSQ32" s="446"/>
      <c r="TSR32" s="446"/>
      <c r="TSS32" s="446"/>
      <c r="TST32" s="446"/>
      <c r="TSU32" s="446"/>
      <c r="TSV32" s="446"/>
      <c r="TSW32" s="446"/>
      <c r="TSX32" s="446"/>
      <c r="TSY32" s="446"/>
      <c r="TSZ32" s="446"/>
      <c r="TTA32" s="446"/>
      <c r="TTB32" s="446"/>
      <c r="TTC32" s="446"/>
      <c r="TTD32" s="446"/>
      <c r="TTE32" s="446"/>
      <c r="TTF32" s="446"/>
      <c r="TTG32" s="446"/>
      <c r="TTH32" s="446"/>
      <c r="TTI32" s="446"/>
      <c r="TTJ32" s="446"/>
      <c r="TTK32" s="446"/>
      <c r="TTL32" s="446"/>
      <c r="TTM32" s="446"/>
      <c r="TTN32" s="446"/>
      <c r="TTO32" s="446"/>
      <c r="TTP32" s="446"/>
      <c r="TTQ32" s="446"/>
      <c r="TTR32" s="446"/>
      <c r="TTS32" s="446"/>
      <c r="TTT32" s="446"/>
      <c r="TTU32" s="446"/>
      <c r="TTV32" s="446"/>
      <c r="TTW32" s="446"/>
      <c r="TTX32" s="446"/>
      <c r="TTY32" s="446"/>
      <c r="TTZ32" s="446"/>
      <c r="TUA32" s="446"/>
      <c r="TUB32" s="446"/>
      <c r="TUC32" s="446"/>
      <c r="TUD32" s="446"/>
      <c r="TUE32" s="446"/>
      <c r="TUF32" s="446"/>
      <c r="TUG32" s="446"/>
      <c r="TUH32" s="446"/>
      <c r="TUI32" s="446"/>
      <c r="TUJ32" s="446"/>
      <c r="TUK32" s="446"/>
      <c r="TUL32" s="446"/>
      <c r="TUM32" s="446"/>
      <c r="TUN32" s="446"/>
      <c r="TUO32" s="446"/>
      <c r="TUP32" s="446"/>
      <c r="TUQ32" s="446"/>
      <c r="TUR32" s="446"/>
      <c r="TUS32" s="446"/>
      <c r="TUT32" s="446"/>
      <c r="TUU32" s="446"/>
      <c r="TUV32" s="446"/>
      <c r="TUW32" s="446"/>
      <c r="TUX32" s="446"/>
      <c r="TUY32" s="446"/>
      <c r="TUZ32" s="446"/>
      <c r="TVA32" s="446"/>
      <c r="TVB32" s="446"/>
      <c r="TVC32" s="446"/>
      <c r="TVD32" s="446"/>
      <c r="TVE32" s="446"/>
      <c r="TVF32" s="446"/>
      <c r="TVG32" s="446"/>
      <c r="TVH32" s="446"/>
      <c r="TVI32" s="446"/>
      <c r="TVJ32" s="446"/>
      <c r="TVK32" s="446"/>
      <c r="TVL32" s="446"/>
      <c r="TVM32" s="446"/>
      <c r="TVN32" s="446"/>
      <c r="TVO32" s="446"/>
      <c r="TVP32" s="446"/>
      <c r="TVQ32" s="446"/>
      <c r="TVR32" s="446"/>
      <c r="TVS32" s="446"/>
      <c r="TVT32" s="446"/>
      <c r="TVU32" s="446"/>
      <c r="TVV32" s="446"/>
      <c r="TVW32" s="446"/>
      <c r="TVX32" s="446"/>
      <c r="TVY32" s="446"/>
      <c r="TVZ32" s="446"/>
      <c r="TWA32" s="446"/>
      <c r="TWB32" s="446"/>
      <c r="TWC32" s="446"/>
      <c r="TWD32" s="446"/>
      <c r="TWE32" s="446"/>
      <c r="TWF32" s="446"/>
      <c r="TWG32" s="446"/>
      <c r="TWH32" s="446"/>
      <c r="TWI32" s="446"/>
      <c r="TWJ32" s="446"/>
      <c r="TWK32" s="446"/>
      <c r="TWL32" s="446"/>
      <c r="TWM32" s="446"/>
      <c r="TWN32" s="446"/>
      <c r="TWO32" s="446"/>
      <c r="TWP32" s="446"/>
      <c r="TWQ32" s="446"/>
      <c r="TWR32" s="446"/>
      <c r="TWS32" s="446"/>
      <c r="TWT32" s="446"/>
      <c r="TWU32" s="446"/>
      <c r="TWV32" s="446"/>
      <c r="TWW32" s="446"/>
      <c r="TWX32" s="446"/>
      <c r="TWY32" s="446"/>
      <c r="TWZ32" s="446"/>
      <c r="TXA32" s="446"/>
      <c r="TXB32" s="446"/>
      <c r="TXC32" s="446"/>
      <c r="TXD32" s="446"/>
      <c r="TXE32" s="446"/>
      <c r="TXF32" s="446"/>
      <c r="TXG32" s="446"/>
      <c r="TXH32" s="446"/>
      <c r="TXI32" s="446"/>
      <c r="TXJ32" s="446"/>
      <c r="TXK32" s="446"/>
      <c r="TXL32" s="446"/>
      <c r="TXM32" s="446"/>
      <c r="TXN32" s="446"/>
      <c r="TXO32" s="446"/>
      <c r="TXP32" s="446"/>
      <c r="TXQ32" s="446"/>
      <c r="TXR32" s="446"/>
      <c r="TXS32" s="446"/>
      <c r="TXT32" s="446"/>
      <c r="TXU32" s="446"/>
      <c r="TXV32" s="446"/>
      <c r="TXW32" s="446"/>
      <c r="TXX32" s="446"/>
      <c r="TXY32" s="446"/>
      <c r="TXZ32" s="446"/>
      <c r="TYA32" s="446"/>
      <c r="TYB32" s="446"/>
      <c r="TYC32" s="446"/>
      <c r="TYD32" s="446"/>
      <c r="TYE32" s="446"/>
      <c r="TYF32" s="446"/>
      <c r="TYG32" s="446"/>
      <c r="TYH32" s="446"/>
      <c r="TYI32" s="446"/>
      <c r="TYJ32" s="446"/>
      <c r="TYK32" s="446"/>
      <c r="TYL32" s="446"/>
      <c r="TYM32" s="446"/>
      <c r="TYN32" s="446"/>
      <c r="TYO32" s="446"/>
      <c r="TYP32" s="446"/>
      <c r="TYQ32" s="446"/>
      <c r="TYR32" s="446"/>
      <c r="TYS32" s="446"/>
      <c r="TYT32" s="446"/>
      <c r="TYU32" s="446"/>
      <c r="TYV32" s="446"/>
      <c r="TYW32" s="446"/>
      <c r="TYX32" s="446"/>
      <c r="TYY32" s="446"/>
      <c r="TYZ32" s="446"/>
      <c r="TZA32" s="446"/>
      <c r="TZB32" s="446"/>
      <c r="TZC32" s="446"/>
      <c r="TZD32" s="446"/>
      <c r="TZE32" s="446"/>
      <c r="TZF32" s="446"/>
      <c r="TZG32" s="446"/>
      <c r="TZH32" s="446"/>
      <c r="TZI32" s="446"/>
      <c r="TZJ32" s="446"/>
      <c r="TZK32" s="446"/>
      <c r="TZL32" s="446"/>
      <c r="TZM32" s="446"/>
      <c r="TZN32" s="446"/>
      <c r="TZO32" s="446"/>
      <c r="TZP32" s="446"/>
      <c r="TZQ32" s="446"/>
      <c r="TZR32" s="446"/>
      <c r="TZS32" s="446"/>
      <c r="TZT32" s="446"/>
      <c r="TZU32" s="446"/>
      <c r="TZV32" s="446"/>
      <c r="TZW32" s="446"/>
      <c r="TZX32" s="446"/>
      <c r="TZY32" s="446"/>
      <c r="TZZ32" s="446"/>
      <c r="UAA32" s="446"/>
      <c r="UAB32" s="446"/>
      <c r="UAC32" s="446"/>
      <c r="UAD32" s="446"/>
      <c r="UAE32" s="446"/>
      <c r="UAF32" s="446"/>
      <c r="UAG32" s="446"/>
      <c r="UAH32" s="446"/>
      <c r="UAI32" s="446"/>
      <c r="UAJ32" s="446"/>
      <c r="UAK32" s="446"/>
      <c r="UAL32" s="446"/>
      <c r="UAM32" s="446"/>
      <c r="UAN32" s="446"/>
      <c r="UAO32" s="446"/>
      <c r="UAP32" s="446"/>
      <c r="UAQ32" s="446"/>
      <c r="UAR32" s="446"/>
      <c r="UAS32" s="446"/>
      <c r="UAT32" s="446"/>
      <c r="UAU32" s="446"/>
      <c r="UAV32" s="446"/>
      <c r="UAW32" s="446"/>
      <c r="UAX32" s="446"/>
      <c r="UAY32" s="446"/>
      <c r="UAZ32" s="446"/>
      <c r="UBA32" s="446"/>
      <c r="UBB32" s="446"/>
      <c r="UBC32" s="446"/>
      <c r="UBD32" s="446"/>
      <c r="UBE32" s="446"/>
      <c r="UBF32" s="446"/>
      <c r="UBG32" s="446"/>
      <c r="UBH32" s="446"/>
      <c r="UBI32" s="446"/>
      <c r="UBJ32" s="446"/>
      <c r="UBK32" s="446"/>
      <c r="UBL32" s="446"/>
      <c r="UBM32" s="446"/>
      <c r="UBN32" s="446"/>
      <c r="UBO32" s="446"/>
      <c r="UBP32" s="446"/>
      <c r="UBQ32" s="446"/>
      <c r="UBR32" s="446"/>
      <c r="UBS32" s="446"/>
      <c r="UBT32" s="446"/>
      <c r="UBU32" s="446"/>
      <c r="UBV32" s="446"/>
      <c r="UBW32" s="446"/>
      <c r="UBX32" s="446"/>
      <c r="UBY32" s="446"/>
      <c r="UBZ32" s="446"/>
      <c r="UCA32" s="446"/>
      <c r="UCB32" s="446"/>
      <c r="UCC32" s="446"/>
      <c r="UCD32" s="446"/>
      <c r="UCE32" s="446"/>
      <c r="UCF32" s="446"/>
      <c r="UCG32" s="446"/>
      <c r="UCH32" s="446"/>
      <c r="UCI32" s="446"/>
      <c r="UCJ32" s="446"/>
      <c r="UCK32" s="446"/>
      <c r="UCL32" s="446"/>
      <c r="UCM32" s="446"/>
      <c r="UCN32" s="446"/>
      <c r="UCO32" s="446"/>
      <c r="UCP32" s="446"/>
      <c r="UCQ32" s="446"/>
      <c r="UCR32" s="446"/>
      <c r="UCS32" s="446"/>
      <c r="UCT32" s="446"/>
      <c r="UCU32" s="446"/>
      <c r="UCV32" s="446"/>
      <c r="UCW32" s="446"/>
      <c r="UCX32" s="446"/>
      <c r="UCY32" s="446"/>
      <c r="UCZ32" s="446"/>
      <c r="UDA32" s="446"/>
      <c r="UDB32" s="446"/>
      <c r="UDC32" s="446"/>
      <c r="UDD32" s="446"/>
      <c r="UDE32" s="446"/>
      <c r="UDF32" s="446"/>
      <c r="UDG32" s="446"/>
      <c r="UDH32" s="446"/>
      <c r="UDI32" s="446"/>
      <c r="UDJ32" s="446"/>
      <c r="UDK32" s="446"/>
      <c r="UDL32" s="446"/>
      <c r="UDM32" s="446"/>
      <c r="UDN32" s="446"/>
      <c r="UDO32" s="446"/>
      <c r="UDP32" s="446"/>
      <c r="UDQ32" s="446"/>
      <c r="UDR32" s="446"/>
      <c r="UDS32" s="446"/>
      <c r="UDT32" s="446"/>
      <c r="UDU32" s="446"/>
      <c r="UDV32" s="446"/>
      <c r="UDW32" s="446"/>
      <c r="UDX32" s="446"/>
      <c r="UDY32" s="446"/>
      <c r="UDZ32" s="446"/>
      <c r="UEA32" s="446"/>
      <c r="UEB32" s="446"/>
      <c r="UEC32" s="446"/>
      <c r="UED32" s="446"/>
      <c r="UEE32" s="446"/>
      <c r="UEF32" s="446"/>
      <c r="UEG32" s="446"/>
      <c r="UEH32" s="446"/>
      <c r="UEI32" s="446"/>
      <c r="UEJ32" s="446"/>
      <c r="UEK32" s="446"/>
      <c r="UEL32" s="446"/>
      <c r="UEM32" s="446"/>
      <c r="UEN32" s="446"/>
      <c r="UEO32" s="446"/>
      <c r="UEP32" s="446"/>
      <c r="UEQ32" s="446"/>
      <c r="UER32" s="446"/>
      <c r="UES32" s="446"/>
      <c r="UET32" s="446"/>
      <c r="UEU32" s="446"/>
      <c r="UEV32" s="446"/>
      <c r="UEW32" s="446"/>
      <c r="UEX32" s="446"/>
      <c r="UEY32" s="446"/>
      <c r="UEZ32" s="446"/>
      <c r="UFA32" s="446"/>
      <c r="UFB32" s="446"/>
      <c r="UFC32" s="446"/>
      <c r="UFD32" s="446"/>
      <c r="UFE32" s="446"/>
      <c r="UFF32" s="446"/>
      <c r="UFG32" s="446"/>
      <c r="UFH32" s="446"/>
      <c r="UFI32" s="446"/>
      <c r="UFJ32" s="446"/>
      <c r="UFK32" s="446"/>
      <c r="UFL32" s="446"/>
      <c r="UFM32" s="446"/>
      <c r="UFN32" s="446"/>
      <c r="UFO32" s="446"/>
      <c r="UFP32" s="446"/>
      <c r="UFQ32" s="446"/>
      <c r="UFR32" s="446"/>
      <c r="UFS32" s="446"/>
      <c r="UFT32" s="446"/>
      <c r="UFU32" s="446"/>
      <c r="UFV32" s="446"/>
      <c r="UFW32" s="446"/>
      <c r="UFX32" s="446"/>
      <c r="UFY32" s="446"/>
      <c r="UFZ32" s="446"/>
      <c r="UGA32" s="446"/>
      <c r="UGB32" s="446"/>
      <c r="UGC32" s="446"/>
      <c r="UGD32" s="446"/>
      <c r="UGE32" s="446"/>
      <c r="UGF32" s="446"/>
      <c r="UGG32" s="446"/>
      <c r="UGH32" s="446"/>
      <c r="UGI32" s="446"/>
      <c r="UGJ32" s="446"/>
      <c r="UGK32" s="446"/>
      <c r="UGL32" s="446"/>
      <c r="UGM32" s="446"/>
      <c r="UGN32" s="446"/>
      <c r="UGO32" s="446"/>
      <c r="UGP32" s="446"/>
      <c r="UGQ32" s="446"/>
      <c r="UGR32" s="446"/>
      <c r="UGS32" s="446"/>
      <c r="UGT32" s="446"/>
      <c r="UGU32" s="446"/>
      <c r="UGV32" s="446"/>
      <c r="UGW32" s="446"/>
      <c r="UGX32" s="446"/>
      <c r="UGY32" s="446"/>
      <c r="UGZ32" s="446"/>
      <c r="UHA32" s="446"/>
      <c r="UHB32" s="446"/>
      <c r="UHC32" s="446"/>
      <c r="UHD32" s="446"/>
      <c r="UHE32" s="446"/>
      <c r="UHF32" s="446"/>
      <c r="UHG32" s="446"/>
      <c r="UHH32" s="446"/>
      <c r="UHI32" s="446"/>
      <c r="UHJ32" s="446"/>
      <c r="UHK32" s="446"/>
      <c r="UHL32" s="446"/>
      <c r="UHM32" s="446"/>
      <c r="UHN32" s="446"/>
      <c r="UHO32" s="446"/>
      <c r="UHP32" s="446"/>
      <c r="UHQ32" s="446"/>
      <c r="UHR32" s="446"/>
      <c r="UHS32" s="446"/>
      <c r="UHT32" s="446"/>
      <c r="UHU32" s="446"/>
      <c r="UHV32" s="446"/>
      <c r="UHW32" s="446"/>
      <c r="UHX32" s="446"/>
      <c r="UHY32" s="446"/>
      <c r="UHZ32" s="446"/>
      <c r="UIA32" s="446"/>
      <c r="UIB32" s="446"/>
      <c r="UIC32" s="446"/>
      <c r="UID32" s="446"/>
      <c r="UIE32" s="446"/>
      <c r="UIF32" s="446"/>
      <c r="UIG32" s="446"/>
      <c r="UIH32" s="446"/>
      <c r="UII32" s="446"/>
      <c r="UIJ32" s="446"/>
      <c r="UIK32" s="446"/>
      <c r="UIL32" s="446"/>
      <c r="UIM32" s="446"/>
      <c r="UIN32" s="446"/>
      <c r="UIO32" s="446"/>
      <c r="UIP32" s="446"/>
      <c r="UIQ32" s="446"/>
      <c r="UIR32" s="446"/>
      <c r="UIS32" s="446"/>
      <c r="UIT32" s="446"/>
      <c r="UIU32" s="446"/>
      <c r="UIV32" s="446"/>
      <c r="UIW32" s="446"/>
      <c r="UIX32" s="446"/>
      <c r="UIY32" s="446"/>
      <c r="UIZ32" s="446"/>
      <c r="UJA32" s="446"/>
      <c r="UJB32" s="446"/>
      <c r="UJC32" s="446"/>
      <c r="UJD32" s="446"/>
      <c r="UJE32" s="446"/>
      <c r="UJF32" s="446"/>
      <c r="UJG32" s="446"/>
      <c r="UJH32" s="446"/>
      <c r="UJI32" s="446"/>
      <c r="UJJ32" s="446"/>
      <c r="UJK32" s="446"/>
      <c r="UJL32" s="446"/>
      <c r="UJM32" s="446"/>
      <c r="UJN32" s="446"/>
      <c r="UJO32" s="446"/>
      <c r="UJP32" s="446"/>
      <c r="UJQ32" s="446"/>
      <c r="UJR32" s="446"/>
      <c r="UJS32" s="446"/>
      <c r="UJT32" s="446"/>
      <c r="UJU32" s="446"/>
      <c r="UJV32" s="446"/>
      <c r="UJW32" s="446"/>
      <c r="UJX32" s="446"/>
      <c r="UJY32" s="446"/>
      <c r="UJZ32" s="446"/>
      <c r="UKA32" s="446"/>
      <c r="UKB32" s="446"/>
      <c r="UKC32" s="446"/>
      <c r="UKD32" s="446"/>
      <c r="UKE32" s="446"/>
      <c r="UKF32" s="446"/>
      <c r="UKG32" s="446"/>
      <c r="UKH32" s="446"/>
      <c r="UKI32" s="446"/>
      <c r="UKJ32" s="446"/>
      <c r="UKK32" s="446"/>
      <c r="UKL32" s="446"/>
      <c r="UKM32" s="446"/>
      <c r="UKN32" s="446"/>
      <c r="UKO32" s="446"/>
      <c r="UKP32" s="446"/>
      <c r="UKQ32" s="446"/>
      <c r="UKR32" s="446"/>
      <c r="UKS32" s="446"/>
      <c r="UKT32" s="446"/>
      <c r="UKU32" s="446"/>
      <c r="UKV32" s="446"/>
      <c r="UKW32" s="446"/>
      <c r="UKX32" s="446"/>
      <c r="UKY32" s="446"/>
      <c r="UKZ32" s="446"/>
      <c r="ULA32" s="446"/>
      <c r="ULB32" s="446"/>
      <c r="ULC32" s="446"/>
      <c r="ULD32" s="446"/>
      <c r="ULE32" s="446"/>
      <c r="ULF32" s="446"/>
      <c r="ULG32" s="446"/>
      <c r="ULH32" s="446"/>
      <c r="ULI32" s="446"/>
      <c r="ULJ32" s="446"/>
      <c r="ULK32" s="446"/>
      <c r="ULL32" s="446"/>
      <c r="ULM32" s="446"/>
      <c r="ULN32" s="446"/>
      <c r="ULO32" s="446"/>
      <c r="ULP32" s="446"/>
      <c r="ULQ32" s="446"/>
      <c r="ULR32" s="446"/>
      <c r="ULS32" s="446"/>
      <c r="ULT32" s="446"/>
      <c r="ULU32" s="446"/>
      <c r="ULV32" s="446"/>
      <c r="ULW32" s="446"/>
      <c r="ULX32" s="446"/>
      <c r="ULY32" s="446"/>
      <c r="ULZ32" s="446"/>
      <c r="UMA32" s="446"/>
      <c r="UMB32" s="446"/>
      <c r="UMC32" s="446"/>
      <c r="UMD32" s="446"/>
      <c r="UME32" s="446"/>
      <c r="UMF32" s="446"/>
      <c r="UMG32" s="446"/>
      <c r="UMH32" s="446"/>
      <c r="UMI32" s="446"/>
      <c r="UMJ32" s="446"/>
      <c r="UMK32" s="446"/>
      <c r="UML32" s="446"/>
      <c r="UMM32" s="446"/>
      <c r="UMN32" s="446"/>
      <c r="UMO32" s="446"/>
      <c r="UMP32" s="446"/>
      <c r="UMQ32" s="446"/>
      <c r="UMR32" s="446"/>
      <c r="UMS32" s="446"/>
      <c r="UMT32" s="446"/>
      <c r="UMU32" s="446"/>
      <c r="UMV32" s="446"/>
      <c r="UMW32" s="446"/>
      <c r="UMX32" s="446"/>
      <c r="UMY32" s="446"/>
      <c r="UMZ32" s="446"/>
      <c r="UNA32" s="446"/>
      <c r="UNB32" s="446"/>
      <c r="UNC32" s="446"/>
      <c r="UND32" s="446"/>
      <c r="UNE32" s="446"/>
      <c r="UNF32" s="446"/>
      <c r="UNG32" s="446"/>
      <c r="UNH32" s="446"/>
      <c r="UNI32" s="446"/>
      <c r="UNJ32" s="446"/>
      <c r="UNK32" s="446"/>
      <c r="UNL32" s="446"/>
      <c r="UNM32" s="446"/>
      <c r="UNN32" s="446"/>
      <c r="UNO32" s="446"/>
      <c r="UNP32" s="446"/>
      <c r="UNQ32" s="446"/>
      <c r="UNR32" s="446"/>
      <c r="UNS32" s="446"/>
      <c r="UNT32" s="446"/>
      <c r="UNU32" s="446"/>
      <c r="UNV32" s="446"/>
      <c r="UNW32" s="446"/>
      <c r="UNX32" s="446"/>
      <c r="UNY32" s="446"/>
      <c r="UNZ32" s="446"/>
      <c r="UOA32" s="446"/>
      <c r="UOB32" s="446"/>
      <c r="UOC32" s="446"/>
      <c r="UOD32" s="446"/>
      <c r="UOE32" s="446"/>
      <c r="UOF32" s="446"/>
      <c r="UOG32" s="446"/>
      <c r="UOH32" s="446"/>
      <c r="UOI32" s="446"/>
      <c r="UOJ32" s="446"/>
      <c r="UOK32" s="446"/>
      <c r="UOL32" s="446"/>
      <c r="UOM32" s="446"/>
      <c r="UON32" s="446"/>
      <c r="UOO32" s="446"/>
      <c r="UOP32" s="446"/>
      <c r="UOQ32" s="446"/>
      <c r="UOR32" s="446"/>
      <c r="UOS32" s="446"/>
      <c r="UOT32" s="446"/>
      <c r="UOU32" s="446"/>
      <c r="UOV32" s="446"/>
      <c r="UOW32" s="446"/>
      <c r="UOX32" s="446"/>
      <c r="UOY32" s="446"/>
      <c r="UOZ32" s="446"/>
      <c r="UPA32" s="446"/>
      <c r="UPB32" s="446"/>
      <c r="UPC32" s="446"/>
      <c r="UPD32" s="446"/>
      <c r="UPE32" s="446"/>
      <c r="UPF32" s="446"/>
      <c r="UPG32" s="446"/>
      <c r="UPH32" s="446"/>
      <c r="UPI32" s="446"/>
      <c r="UPJ32" s="446"/>
      <c r="UPK32" s="446"/>
      <c r="UPL32" s="446"/>
      <c r="UPM32" s="446"/>
      <c r="UPN32" s="446"/>
      <c r="UPO32" s="446"/>
      <c r="UPP32" s="446"/>
      <c r="UPQ32" s="446"/>
      <c r="UPR32" s="446"/>
      <c r="UPS32" s="446"/>
      <c r="UPT32" s="446"/>
      <c r="UPU32" s="446"/>
      <c r="UPV32" s="446"/>
      <c r="UPW32" s="446"/>
      <c r="UPX32" s="446"/>
      <c r="UPY32" s="446"/>
      <c r="UPZ32" s="446"/>
      <c r="UQA32" s="446"/>
      <c r="UQB32" s="446"/>
      <c r="UQC32" s="446"/>
      <c r="UQD32" s="446"/>
      <c r="UQE32" s="446"/>
      <c r="UQF32" s="446"/>
      <c r="UQG32" s="446"/>
      <c r="UQH32" s="446"/>
      <c r="UQI32" s="446"/>
      <c r="UQJ32" s="446"/>
      <c r="UQK32" s="446"/>
      <c r="UQL32" s="446"/>
      <c r="UQM32" s="446"/>
      <c r="UQN32" s="446"/>
      <c r="UQO32" s="446"/>
      <c r="UQP32" s="446"/>
      <c r="UQQ32" s="446"/>
      <c r="UQR32" s="446"/>
      <c r="UQS32" s="446"/>
      <c r="UQT32" s="446"/>
      <c r="UQU32" s="446"/>
      <c r="UQV32" s="446"/>
      <c r="UQW32" s="446"/>
      <c r="UQX32" s="446"/>
      <c r="UQY32" s="446"/>
      <c r="UQZ32" s="446"/>
      <c r="URA32" s="446"/>
      <c r="URB32" s="446"/>
      <c r="URC32" s="446"/>
      <c r="URD32" s="446"/>
      <c r="URE32" s="446"/>
      <c r="URF32" s="446"/>
      <c r="URG32" s="446"/>
      <c r="URH32" s="446"/>
      <c r="URI32" s="446"/>
      <c r="URJ32" s="446"/>
      <c r="URK32" s="446"/>
      <c r="URL32" s="446"/>
      <c r="URM32" s="446"/>
      <c r="URN32" s="446"/>
      <c r="URO32" s="446"/>
      <c r="URP32" s="446"/>
      <c r="URQ32" s="446"/>
      <c r="URR32" s="446"/>
      <c r="URS32" s="446"/>
      <c r="URT32" s="446"/>
      <c r="URU32" s="446"/>
      <c r="URV32" s="446"/>
      <c r="URW32" s="446"/>
      <c r="URX32" s="446"/>
      <c r="URY32" s="446"/>
      <c r="URZ32" s="446"/>
      <c r="USA32" s="446"/>
      <c r="USB32" s="446"/>
      <c r="USC32" s="446"/>
      <c r="USD32" s="446"/>
      <c r="USE32" s="446"/>
      <c r="USF32" s="446"/>
      <c r="USG32" s="446"/>
      <c r="USH32" s="446"/>
      <c r="USI32" s="446"/>
      <c r="USJ32" s="446"/>
      <c r="USK32" s="446"/>
      <c r="USL32" s="446"/>
      <c r="USM32" s="446"/>
      <c r="USN32" s="446"/>
      <c r="USO32" s="446"/>
      <c r="USP32" s="446"/>
      <c r="USQ32" s="446"/>
      <c r="USR32" s="446"/>
      <c r="USS32" s="446"/>
      <c r="UST32" s="446"/>
      <c r="USU32" s="446"/>
      <c r="USV32" s="446"/>
      <c r="USW32" s="446"/>
      <c r="USX32" s="446"/>
      <c r="USY32" s="446"/>
      <c r="USZ32" s="446"/>
      <c r="UTA32" s="446"/>
      <c r="UTB32" s="446"/>
      <c r="UTC32" s="446"/>
      <c r="UTD32" s="446"/>
      <c r="UTE32" s="446"/>
      <c r="UTF32" s="446"/>
      <c r="UTG32" s="446"/>
      <c r="UTH32" s="446"/>
      <c r="UTI32" s="446"/>
      <c r="UTJ32" s="446"/>
      <c r="UTK32" s="446"/>
      <c r="UTL32" s="446"/>
      <c r="UTM32" s="446"/>
      <c r="UTN32" s="446"/>
      <c r="UTO32" s="446"/>
      <c r="UTP32" s="446"/>
      <c r="UTQ32" s="446"/>
      <c r="UTR32" s="446"/>
      <c r="UTS32" s="446"/>
      <c r="UTT32" s="446"/>
      <c r="UTU32" s="446"/>
      <c r="UTV32" s="446"/>
      <c r="UTW32" s="446"/>
      <c r="UTX32" s="446"/>
      <c r="UTY32" s="446"/>
      <c r="UTZ32" s="446"/>
      <c r="UUA32" s="446"/>
      <c r="UUB32" s="446"/>
      <c r="UUC32" s="446"/>
      <c r="UUD32" s="446"/>
      <c r="UUE32" s="446"/>
      <c r="UUF32" s="446"/>
      <c r="UUG32" s="446"/>
      <c r="UUH32" s="446"/>
      <c r="UUI32" s="446"/>
      <c r="UUJ32" s="446"/>
      <c r="UUK32" s="446"/>
      <c r="UUL32" s="446"/>
      <c r="UUM32" s="446"/>
      <c r="UUN32" s="446"/>
      <c r="UUO32" s="446"/>
      <c r="UUP32" s="446"/>
      <c r="UUQ32" s="446"/>
      <c r="UUR32" s="446"/>
      <c r="UUS32" s="446"/>
      <c r="UUT32" s="446"/>
      <c r="UUU32" s="446"/>
      <c r="UUV32" s="446"/>
      <c r="UUW32" s="446"/>
      <c r="UUX32" s="446"/>
      <c r="UUY32" s="446"/>
      <c r="UUZ32" s="446"/>
      <c r="UVA32" s="446"/>
      <c r="UVB32" s="446"/>
      <c r="UVC32" s="446"/>
      <c r="UVD32" s="446"/>
      <c r="UVE32" s="446"/>
      <c r="UVF32" s="446"/>
      <c r="UVG32" s="446"/>
      <c r="UVH32" s="446"/>
      <c r="UVI32" s="446"/>
      <c r="UVJ32" s="446"/>
      <c r="UVK32" s="446"/>
      <c r="UVL32" s="446"/>
      <c r="UVM32" s="446"/>
      <c r="UVN32" s="446"/>
      <c r="UVO32" s="446"/>
      <c r="UVP32" s="446"/>
      <c r="UVQ32" s="446"/>
      <c r="UVR32" s="446"/>
      <c r="UVS32" s="446"/>
      <c r="UVT32" s="446"/>
      <c r="UVU32" s="446"/>
      <c r="UVV32" s="446"/>
      <c r="UVW32" s="446"/>
      <c r="UVX32" s="446"/>
      <c r="UVY32" s="446"/>
      <c r="UVZ32" s="446"/>
      <c r="UWA32" s="446"/>
      <c r="UWB32" s="446"/>
      <c r="UWC32" s="446"/>
      <c r="UWD32" s="446"/>
      <c r="UWE32" s="446"/>
      <c r="UWF32" s="446"/>
      <c r="UWG32" s="446"/>
      <c r="UWH32" s="446"/>
      <c r="UWI32" s="446"/>
      <c r="UWJ32" s="446"/>
      <c r="UWK32" s="446"/>
      <c r="UWL32" s="446"/>
      <c r="UWM32" s="446"/>
      <c r="UWN32" s="446"/>
      <c r="UWO32" s="446"/>
      <c r="UWP32" s="446"/>
      <c r="UWQ32" s="446"/>
      <c r="UWR32" s="446"/>
      <c r="UWS32" s="446"/>
      <c r="UWT32" s="446"/>
      <c r="UWU32" s="446"/>
      <c r="UWV32" s="446"/>
      <c r="UWW32" s="446"/>
      <c r="UWX32" s="446"/>
      <c r="UWY32" s="446"/>
      <c r="UWZ32" s="446"/>
      <c r="UXA32" s="446"/>
      <c r="UXB32" s="446"/>
      <c r="UXC32" s="446"/>
      <c r="UXD32" s="446"/>
      <c r="UXE32" s="446"/>
      <c r="UXF32" s="446"/>
      <c r="UXG32" s="446"/>
      <c r="UXH32" s="446"/>
      <c r="UXI32" s="446"/>
      <c r="UXJ32" s="446"/>
      <c r="UXK32" s="446"/>
      <c r="UXL32" s="446"/>
      <c r="UXM32" s="446"/>
      <c r="UXN32" s="446"/>
      <c r="UXO32" s="446"/>
      <c r="UXP32" s="446"/>
      <c r="UXQ32" s="446"/>
      <c r="UXR32" s="446"/>
      <c r="UXS32" s="446"/>
      <c r="UXT32" s="446"/>
      <c r="UXU32" s="446"/>
      <c r="UXV32" s="446"/>
      <c r="UXW32" s="446"/>
      <c r="UXX32" s="446"/>
      <c r="UXY32" s="446"/>
      <c r="UXZ32" s="446"/>
      <c r="UYA32" s="446"/>
      <c r="UYB32" s="446"/>
      <c r="UYC32" s="446"/>
      <c r="UYD32" s="446"/>
      <c r="UYE32" s="446"/>
      <c r="UYF32" s="446"/>
      <c r="UYG32" s="446"/>
      <c r="UYH32" s="446"/>
      <c r="UYI32" s="446"/>
      <c r="UYJ32" s="446"/>
      <c r="UYK32" s="446"/>
      <c r="UYL32" s="446"/>
      <c r="UYM32" s="446"/>
      <c r="UYN32" s="446"/>
      <c r="UYO32" s="446"/>
      <c r="UYP32" s="446"/>
      <c r="UYQ32" s="446"/>
      <c r="UYR32" s="446"/>
      <c r="UYS32" s="446"/>
      <c r="UYT32" s="446"/>
      <c r="UYU32" s="446"/>
      <c r="UYV32" s="446"/>
      <c r="UYW32" s="446"/>
      <c r="UYX32" s="446"/>
      <c r="UYY32" s="446"/>
      <c r="UYZ32" s="446"/>
      <c r="UZA32" s="446"/>
      <c r="UZB32" s="446"/>
      <c r="UZC32" s="446"/>
      <c r="UZD32" s="446"/>
      <c r="UZE32" s="446"/>
      <c r="UZF32" s="446"/>
      <c r="UZG32" s="446"/>
      <c r="UZH32" s="446"/>
      <c r="UZI32" s="446"/>
      <c r="UZJ32" s="446"/>
      <c r="UZK32" s="446"/>
      <c r="UZL32" s="446"/>
      <c r="UZM32" s="446"/>
      <c r="UZN32" s="446"/>
      <c r="UZO32" s="446"/>
      <c r="UZP32" s="446"/>
      <c r="UZQ32" s="446"/>
      <c r="UZR32" s="446"/>
      <c r="UZS32" s="446"/>
      <c r="UZT32" s="446"/>
      <c r="UZU32" s="446"/>
      <c r="UZV32" s="446"/>
      <c r="UZW32" s="446"/>
      <c r="UZX32" s="446"/>
      <c r="UZY32" s="446"/>
      <c r="UZZ32" s="446"/>
      <c r="VAA32" s="446"/>
      <c r="VAB32" s="446"/>
      <c r="VAC32" s="446"/>
      <c r="VAD32" s="446"/>
      <c r="VAE32" s="446"/>
      <c r="VAF32" s="446"/>
      <c r="VAG32" s="446"/>
      <c r="VAH32" s="446"/>
      <c r="VAI32" s="446"/>
      <c r="VAJ32" s="446"/>
      <c r="VAK32" s="446"/>
      <c r="VAL32" s="446"/>
      <c r="VAM32" s="446"/>
      <c r="VAN32" s="446"/>
      <c r="VAO32" s="446"/>
      <c r="VAP32" s="446"/>
      <c r="VAQ32" s="446"/>
      <c r="VAR32" s="446"/>
      <c r="VAS32" s="446"/>
      <c r="VAT32" s="446"/>
      <c r="VAU32" s="446"/>
      <c r="VAV32" s="446"/>
      <c r="VAW32" s="446"/>
      <c r="VAX32" s="446"/>
      <c r="VAY32" s="446"/>
      <c r="VAZ32" s="446"/>
      <c r="VBA32" s="446"/>
      <c r="VBB32" s="446"/>
      <c r="VBC32" s="446"/>
      <c r="VBD32" s="446"/>
      <c r="VBE32" s="446"/>
      <c r="VBF32" s="446"/>
      <c r="VBG32" s="446"/>
      <c r="VBH32" s="446"/>
      <c r="VBI32" s="446"/>
      <c r="VBJ32" s="446"/>
      <c r="VBK32" s="446"/>
      <c r="VBL32" s="446"/>
      <c r="VBM32" s="446"/>
      <c r="VBN32" s="446"/>
      <c r="VBO32" s="446"/>
      <c r="VBP32" s="446"/>
      <c r="VBQ32" s="446"/>
      <c r="VBR32" s="446"/>
      <c r="VBS32" s="446"/>
      <c r="VBT32" s="446"/>
      <c r="VBU32" s="446"/>
      <c r="VBV32" s="446"/>
      <c r="VBW32" s="446"/>
      <c r="VBX32" s="446"/>
      <c r="VBY32" s="446"/>
      <c r="VBZ32" s="446"/>
      <c r="VCA32" s="446"/>
      <c r="VCB32" s="446"/>
      <c r="VCC32" s="446"/>
      <c r="VCD32" s="446"/>
      <c r="VCE32" s="446"/>
      <c r="VCF32" s="446"/>
      <c r="VCG32" s="446"/>
      <c r="VCH32" s="446"/>
      <c r="VCI32" s="446"/>
      <c r="VCJ32" s="446"/>
      <c r="VCK32" s="446"/>
      <c r="VCL32" s="446"/>
      <c r="VCM32" s="446"/>
      <c r="VCN32" s="446"/>
      <c r="VCO32" s="446"/>
      <c r="VCP32" s="446"/>
      <c r="VCQ32" s="446"/>
      <c r="VCR32" s="446"/>
      <c r="VCS32" s="446"/>
      <c r="VCT32" s="446"/>
      <c r="VCU32" s="446"/>
      <c r="VCV32" s="446"/>
      <c r="VCW32" s="446"/>
      <c r="VCX32" s="446"/>
      <c r="VCY32" s="446"/>
      <c r="VCZ32" s="446"/>
      <c r="VDA32" s="446"/>
      <c r="VDB32" s="446"/>
      <c r="VDC32" s="446"/>
      <c r="VDD32" s="446"/>
      <c r="VDE32" s="446"/>
      <c r="VDF32" s="446"/>
      <c r="VDG32" s="446"/>
      <c r="VDH32" s="446"/>
      <c r="VDI32" s="446"/>
      <c r="VDJ32" s="446"/>
      <c r="VDK32" s="446"/>
      <c r="VDL32" s="446"/>
      <c r="VDM32" s="446"/>
      <c r="VDN32" s="446"/>
      <c r="VDO32" s="446"/>
      <c r="VDP32" s="446"/>
      <c r="VDQ32" s="446"/>
      <c r="VDR32" s="446"/>
      <c r="VDS32" s="446"/>
      <c r="VDT32" s="446"/>
      <c r="VDU32" s="446"/>
      <c r="VDV32" s="446"/>
      <c r="VDW32" s="446"/>
      <c r="VDX32" s="446"/>
      <c r="VDY32" s="446"/>
      <c r="VDZ32" s="446"/>
      <c r="VEA32" s="446"/>
      <c r="VEB32" s="446"/>
      <c r="VEC32" s="446"/>
      <c r="VED32" s="446"/>
      <c r="VEE32" s="446"/>
      <c r="VEF32" s="446"/>
      <c r="VEG32" s="446"/>
      <c r="VEH32" s="446"/>
      <c r="VEI32" s="446"/>
      <c r="VEJ32" s="446"/>
      <c r="VEK32" s="446"/>
      <c r="VEL32" s="446"/>
      <c r="VEM32" s="446"/>
      <c r="VEN32" s="446"/>
      <c r="VEO32" s="446"/>
      <c r="VEP32" s="446"/>
      <c r="VEQ32" s="446"/>
      <c r="VER32" s="446"/>
      <c r="VES32" s="446"/>
      <c r="VET32" s="446"/>
      <c r="VEU32" s="446"/>
      <c r="VEV32" s="446"/>
      <c r="VEW32" s="446"/>
      <c r="VEX32" s="446"/>
      <c r="VEY32" s="446"/>
      <c r="VEZ32" s="446"/>
      <c r="VFA32" s="446"/>
      <c r="VFB32" s="446"/>
      <c r="VFC32" s="446"/>
      <c r="VFD32" s="446"/>
      <c r="VFE32" s="446"/>
      <c r="VFF32" s="446"/>
      <c r="VFG32" s="446"/>
      <c r="VFH32" s="446"/>
      <c r="VFI32" s="446"/>
      <c r="VFJ32" s="446"/>
      <c r="VFK32" s="446"/>
      <c r="VFL32" s="446"/>
      <c r="VFM32" s="446"/>
      <c r="VFN32" s="446"/>
      <c r="VFO32" s="446"/>
      <c r="VFP32" s="446"/>
      <c r="VFQ32" s="446"/>
      <c r="VFR32" s="446"/>
      <c r="VFS32" s="446"/>
      <c r="VFT32" s="446"/>
      <c r="VFU32" s="446"/>
      <c r="VFV32" s="446"/>
      <c r="VFW32" s="446"/>
      <c r="VFX32" s="446"/>
      <c r="VFY32" s="446"/>
      <c r="VFZ32" s="446"/>
      <c r="VGA32" s="446"/>
      <c r="VGB32" s="446"/>
      <c r="VGC32" s="446"/>
      <c r="VGD32" s="446"/>
      <c r="VGE32" s="446"/>
      <c r="VGF32" s="446"/>
      <c r="VGG32" s="446"/>
      <c r="VGH32" s="446"/>
      <c r="VGI32" s="446"/>
      <c r="VGJ32" s="446"/>
      <c r="VGK32" s="446"/>
      <c r="VGL32" s="446"/>
      <c r="VGM32" s="446"/>
      <c r="VGN32" s="446"/>
      <c r="VGO32" s="446"/>
      <c r="VGP32" s="446"/>
      <c r="VGQ32" s="446"/>
      <c r="VGR32" s="446"/>
      <c r="VGS32" s="446"/>
      <c r="VGT32" s="446"/>
      <c r="VGU32" s="446"/>
      <c r="VGV32" s="446"/>
      <c r="VGW32" s="446"/>
      <c r="VGX32" s="446"/>
      <c r="VGY32" s="446"/>
      <c r="VGZ32" s="446"/>
      <c r="VHA32" s="446"/>
      <c r="VHB32" s="446"/>
      <c r="VHC32" s="446"/>
      <c r="VHD32" s="446"/>
      <c r="VHE32" s="446"/>
      <c r="VHF32" s="446"/>
      <c r="VHG32" s="446"/>
      <c r="VHH32" s="446"/>
      <c r="VHI32" s="446"/>
      <c r="VHJ32" s="446"/>
      <c r="VHK32" s="446"/>
      <c r="VHL32" s="446"/>
      <c r="VHM32" s="446"/>
      <c r="VHN32" s="446"/>
      <c r="VHO32" s="446"/>
      <c r="VHP32" s="446"/>
      <c r="VHQ32" s="446"/>
      <c r="VHR32" s="446"/>
      <c r="VHS32" s="446"/>
      <c r="VHT32" s="446"/>
      <c r="VHU32" s="446"/>
      <c r="VHV32" s="446"/>
      <c r="VHW32" s="446"/>
      <c r="VHX32" s="446"/>
      <c r="VHY32" s="446"/>
      <c r="VHZ32" s="446"/>
      <c r="VIA32" s="446"/>
      <c r="VIB32" s="446"/>
      <c r="VIC32" s="446"/>
      <c r="VID32" s="446"/>
      <c r="VIE32" s="446"/>
      <c r="VIF32" s="446"/>
      <c r="VIG32" s="446"/>
      <c r="VIH32" s="446"/>
      <c r="VII32" s="446"/>
      <c r="VIJ32" s="446"/>
      <c r="VIK32" s="446"/>
      <c r="VIL32" s="446"/>
      <c r="VIM32" s="446"/>
      <c r="VIN32" s="446"/>
      <c r="VIO32" s="446"/>
      <c r="VIP32" s="446"/>
      <c r="VIQ32" s="446"/>
      <c r="VIR32" s="446"/>
      <c r="VIS32" s="446"/>
      <c r="VIT32" s="446"/>
      <c r="VIU32" s="446"/>
      <c r="VIV32" s="446"/>
      <c r="VIW32" s="446"/>
      <c r="VIX32" s="446"/>
      <c r="VIY32" s="446"/>
      <c r="VIZ32" s="446"/>
      <c r="VJA32" s="446"/>
      <c r="VJB32" s="446"/>
      <c r="VJC32" s="446"/>
      <c r="VJD32" s="446"/>
      <c r="VJE32" s="446"/>
      <c r="VJF32" s="446"/>
      <c r="VJG32" s="446"/>
      <c r="VJH32" s="446"/>
      <c r="VJI32" s="446"/>
      <c r="VJJ32" s="446"/>
      <c r="VJK32" s="446"/>
      <c r="VJL32" s="446"/>
      <c r="VJM32" s="446"/>
      <c r="VJN32" s="446"/>
      <c r="VJO32" s="446"/>
      <c r="VJP32" s="446"/>
      <c r="VJQ32" s="446"/>
      <c r="VJR32" s="446"/>
      <c r="VJS32" s="446"/>
      <c r="VJT32" s="446"/>
      <c r="VJU32" s="446"/>
      <c r="VJV32" s="446"/>
      <c r="VJW32" s="446"/>
      <c r="VJX32" s="446"/>
      <c r="VJY32" s="446"/>
      <c r="VJZ32" s="446"/>
      <c r="VKA32" s="446"/>
      <c r="VKB32" s="446"/>
      <c r="VKC32" s="446"/>
      <c r="VKD32" s="446"/>
      <c r="VKE32" s="446"/>
      <c r="VKF32" s="446"/>
      <c r="VKG32" s="446"/>
      <c r="VKH32" s="446"/>
      <c r="VKI32" s="446"/>
      <c r="VKJ32" s="446"/>
      <c r="VKK32" s="446"/>
      <c r="VKL32" s="446"/>
      <c r="VKM32" s="446"/>
      <c r="VKN32" s="446"/>
      <c r="VKO32" s="446"/>
      <c r="VKP32" s="446"/>
      <c r="VKQ32" s="446"/>
      <c r="VKR32" s="446"/>
      <c r="VKS32" s="446"/>
      <c r="VKT32" s="446"/>
      <c r="VKU32" s="446"/>
      <c r="VKV32" s="446"/>
      <c r="VKW32" s="446"/>
      <c r="VKX32" s="446"/>
      <c r="VKY32" s="446"/>
      <c r="VKZ32" s="446"/>
      <c r="VLA32" s="446"/>
      <c r="VLB32" s="446"/>
      <c r="VLC32" s="446"/>
      <c r="VLD32" s="446"/>
      <c r="VLE32" s="446"/>
      <c r="VLF32" s="446"/>
      <c r="VLG32" s="446"/>
      <c r="VLH32" s="446"/>
      <c r="VLI32" s="446"/>
      <c r="VLJ32" s="446"/>
      <c r="VLK32" s="446"/>
      <c r="VLL32" s="446"/>
      <c r="VLM32" s="446"/>
      <c r="VLN32" s="446"/>
      <c r="VLO32" s="446"/>
      <c r="VLP32" s="446"/>
      <c r="VLQ32" s="446"/>
      <c r="VLR32" s="446"/>
      <c r="VLS32" s="446"/>
      <c r="VLT32" s="446"/>
      <c r="VLU32" s="446"/>
      <c r="VLV32" s="446"/>
      <c r="VLW32" s="446"/>
      <c r="VLX32" s="446"/>
      <c r="VLY32" s="446"/>
      <c r="VLZ32" s="446"/>
      <c r="VMA32" s="446"/>
      <c r="VMB32" s="446"/>
      <c r="VMC32" s="446"/>
      <c r="VMD32" s="446"/>
      <c r="VME32" s="446"/>
      <c r="VMF32" s="446"/>
      <c r="VMG32" s="446"/>
      <c r="VMH32" s="446"/>
      <c r="VMI32" s="446"/>
      <c r="VMJ32" s="446"/>
      <c r="VMK32" s="446"/>
      <c r="VML32" s="446"/>
      <c r="VMM32" s="446"/>
      <c r="VMN32" s="446"/>
      <c r="VMO32" s="446"/>
      <c r="VMP32" s="446"/>
      <c r="VMQ32" s="446"/>
      <c r="VMR32" s="446"/>
      <c r="VMS32" s="446"/>
      <c r="VMT32" s="446"/>
      <c r="VMU32" s="446"/>
      <c r="VMV32" s="446"/>
      <c r="VMW32" s="446"/>
      <c r="VMX32" s="446"/>
      <c r="VMY32" s="446"/>
      <c r="VMZ32" s="446"/>
      <c r="VNA32" s="446"/>
      <c r="VNB32" s="446"/>
      <c r="VNC32" s="446"/>
      <c r="VND32" s="446"/>
      <c r="VNE32" s="446"/>
      <c r="VNF32" s="446"/>
      <c r="VNG32" s="446"/>
      <c r="VNH32" s="446"/>
      <c r="VNI32" s="446"/>
      <c r="VNJ32" s="446"/>
      <c r="VNK32" s="446"/>
      <c r="VNL32" s="446"/>
      <c r="VNM32" s="446"/>
      <c r="VNN32" s="446"/>
      <c r="VNO32" s="446"/>
      <c r="VNP32" s="446"/>
      <c r="VNQ32" s="446"/>
      <c r="VNR32" s="446"/>
      <c r="VNS32" s="446"/>
      <c r="VNT32" s="446"/>
      <c r="VNU32" s="446"/>
      <c r="VNV32" s="446"/>
      <c r="VNW32" s="446"/>
      <c r="VNX32" s="446"/>
      <c r="VNY32" s="446"/>
      <c r="VNZ32" s="446"/>
      <c r="VOA32" s="446"/>
      <c r="VOB32" s="446"/>
      <c r="VOC32" s="446"/>
      <c r="VOD32" s="446"/>
      <c r="VOE32" s="446"/>
      <c r="VOF32" s="446"/>
      <c r="VOG32" s="446"/>
      <c r="VOH32" s="446"/>
      <c r="VOI32" s="446"/>
      <c r="VOJ32" s="446"/>
      <c r="VOK32" s="446"/>
      <c r="VOL32" s="446"/>
      <c r="VOM32" s="446"/>
      <c r="VON32" s="446"/>
      <c r="VOO32" s="446"/>
      <c r="VOP32" s="446"/>
      <c r="VOQ32" s="446"/>
      <c r="VOR32" s="446"/>
      <c r="VOS32" s="446"/>
      <c r="VOT32" s="446"/>
      <c r="VOU32" s="446"/>
      <c r="VOV32" s="446"/>
      <c r="VOW32" s="446"/>
      <c r="VOX32" s="446"/>
      <c r="VOY32" s="446"/>
      <c r="VOZ32" s="446"/>
      <c r="VPA32" s="446"/>
      <c r="VPB32" s="446"/>
      <c r="VPC32" s="446"/>
      <c r="VPD32" s="446"/>
      <c r="VPE32" s="446"/>
      <c r="VPF32" s="446"/>
      <c r="VPG32" s="446"/>
      <c r="VPH32" s="446"/>
      <c r="VPI32" s="446"/>
      <c r="VPJ32" s="446"/>
      <c r="VPK32" s="446"/>
      <c r="VPL32" s="446"/>
      <c r="VPM32" s="446"/>
      <c r="VPN32" s="446"/>
      <c r="VPO32" s="446"/>
      <c r="VPP32" s="446"/>
      <c r="VPQ32" s="446"/>
      <c r="VPR32" s="446"/>
      <c r="VPS32" s="446"/>
      <c r="VPT32" s="446"/>
      <c r="VPU32" s="446"/>
      <c r="VPV32" s="446"/>
      <c r="VPW32" s="446"/>
      <c r="VPX32" s="446"/>
      <c r="VPY32" s="446"/>
      <c r="VPZ32" s="446"/>
      <c r="VQA32" s="446"/>
      <c r="VQB32" s="446"/>
      <c r="VQC32" s="446"/>
      <c r="VQD32" s="446"/>
      <c r="VQE32" s="446"/>
      <c r="VQF32" s="446"/>
      <c r="VQG32" s="446"/>
      <c r="VQH32" s="446"/>
      <c r="VQI32" s="446"/>
      <c r="VQJ32" s="446"/>
      <c r="VQK32" s="446"/>
      <c r="VQL32" s="446"/>
      <c r="VQM32" s="446"/>
      <c r="VQN32" s="446"/>
      <c r="VQO32" s="446"/>
      <c r="VQP32" s="446"/>
      <c r="VQQ32" s="446"/>
      <c r="VQR32" s="446"/>
      <c r="VQS32" s="446"/>
      <c r="VQT32" s="446"/>
      <c r="VQU32" s="446"/>
      <c r="VQV32" s="446"/>
      <c r="VQW32" s="446"/>
      <c r="VQX32" s="446"/>
      <c r="VQY32" s="446"/>
      <c r="VQZ32" s="446"/>
      <c r="VRA32" s="446"/>
      <c r="VRB32" s="446"/>
      <c r="VRC32" s="446"/>
      <c r="VRD32" s="446"/>
      <c r="VRE32" s="446"/>
      <c r="VRF32" s="446"/>
      <c r="VRG32" s="446"/>
      <c r="VRH32" s="446"/>
      <c r="VRI32" s="446"/>
      <c r="VRJ32" s="446"/>
      <c r="VRK32" s="446"/>
      <c r="VRL32" s="446"/>
      <c r="VRM32" s="446"/>
      <c r="VRN32" s="446"/>
      <c r="VRO32" s="446"/>
      <c r="VRP32" s="446"/>
      <c r="VRQ32" s="446"/>
      <c r="VRR32" s="446"/>
      <c r="VRS32" s="446"/>
      <c r="VRT32" s="446"/>
      <c r="VRU32" s="446"/>
      <c r="VRV32" s="446"/>
      <c r="VRW32" s="446"/>
      <c r="VRX32" s="446"/>
      <c r="VRY32" s="446"/>
      <c r="VRZ32" s="446"/>
      <c r="VSA32" s="446"/>
      <c r="VSB32" s="446"/>
      <c r="VSC32" s="446"/>
      <c r="VSD32" s="446"/>
      <c r="VSE32" s="446"/>
      <c r="VSF32" s="446"/>
      <c r="VSG32" s="446"/>
      <c r="VSH32" s="446"/>
      <c r="VSI32" s="446"/>
      <c r="VSJ32" s="446"/>
      <c r="VSK32" s="446"/>
      <c r="VSL32" s="446"/>
      <c r="VSM32" s="446"/>
      <c r="VSN32" s="446"/>
      <c r="VSO32" s="446"/>
      <c r="VSP32" s="446"/>
      <c r="VSQ32" s="446"/>
      <c r="VSR32" s="446"/>
      <c r="VSS32" s="446"/>
      <c r="VST32" s="446"/>
      <c r="VSU32" s="446"/>
      <c r="VSV32" s="446"/>
      <c r="VSW32" s="446"/>
      <c r="VSX32" s="446"/>
      <c r="VSY32" s="446"/>
      <c r="VSZ32" s="446"/>
      <c r="VTA32" s="446"/>
      <c r="VTB32" s="446"/>
      <c r="VTC32" s="446"/>
      <c r="VTD32" s="446"/>
      <c r="VTE32" s="446"/>
      <c r="VTF32" s="446"/>
      <c r="VTG32" s="446"/>
      <c r="VTH32" s="446"/>
      <c r="VTI32" s="446"/>
      <c r="VTJ32" s="446"/>
      <c r="VTK32" s="446"/>
      <c r="VTL32" s="446"/>
      <c r="VTM32" s="446"/>
      <c r="VTN32" s="446"/>
      <c r="VTO32" s="446"/>
      <c r="VTP32" s="446"/>
      <c r="VTQ32" s="446"/>
      <c r="VTR32" s="446"/>
      <c r="VTS32" s="446"/>
      <c r="VTT32" s="446"/>
      <c r="VTU32" s="446"/>
      <c r="VTV32" s="446"/>
      <c r="VTW32" s="446"/>
      <c r="VTX32" s="446"/>
      <c r="VTY32" s="446"/>
      <c r="VTZ32" s="446"/>
      <c r="VUA32" s="446"/>
      <c r="VUB32" s="446"/>
      <c r="VUC32" s="446"/>
      <c r="VUD32" s="446"/>
      <c r="VUE32" s="446"/>
      <c r="VUF32" s="446"/>
      <c r="VUG32" s="446"/>
      <c r="VUH32" s="446"/>
      <c r="VUI32" s="446"/>
      <c r="VUJ32" s="446"/>
      <c r="VUK32" s="446"/>
      <c r="VUL32" s="446"/>
      <c r="VUM32" s="446"/>
      <c r="VUN32" s="446"/>
      <c r="VUO32" s="446"/>
      <c r="VUP32" s="446"/>
      <c r="VUQ32" s="446"/>
      <c r="VUR32" s="446"/>
      <c r="VUS32" s="446"/>
      <c r="VUT32" s="446"/>
      <c r="VUU32" s="446"/>
      <c r="VUV32" s="446"/>
      <c r="VUW32" s="446"/>
      <c r="VUX32" s="446"/>
      <c r="VUY32" s="446"/>
      <c r="VUZ32" s="446"/>
      <c r="VVA32" s="446"/>
      <c r="VVB32" s="446"/>
      <c r="VVC32" s="446"/>
      <c r="VVD32" s="446"/>
      <c r="VVE32" s="446"/>
      <c r="VVF32" s="446"/>
      <c r="VVG32" s="446"/>
      <c r="VVH32" s="446"/>
      <c r="VVI32" s="446"/>
      <c r="VVJ32" s="446"/>
      <c r="VVK32" s="446"/>
      <c r="VVL32" s="446"/>
      <c r="VVM32" s="446"/>
      <c r="VVN32" s="446"/>
      <c r="VVO32" s="446"/>
      <c r="VVP32" s="446"/>
      <c r="VVQ32" s="446"/>
      <c r="VVR32" s="446"/>
      <c r="VVS32" s="446"/>
      <c r="VVT32" s="446"/>
      <c r="VVU32" s="446"/>
      <c r="VVV32" s="446"/>
      <c r="VVW32" s="446"/>
      <c r="VVX32" s="446"/>
      <c r="VVY32" s="446"/>
      <c r="VVZ32" s="446"/>
      <c r="VWA32" s="446"/>
      <c r="VWB32" s="446"/>
      <c r="VWC32" s="446"/>
      <c r="VWD32" s="446"/>
      <c r="VWE32" s="446"/>
      <c r="VWF32" s="446"/>
      <c r="VWG32" s="446"/>
      <c r="VWH32" s="446"/>
      <c r="VWI32" s="446"/>
      <c r="VWJ32" s="446"/>
      <c r="VWK32" s="446"/>
      <c r="VWL32" s="446"/>
      <c r="VWM32" s="446"/>
      <c r="VWN32" s="446"/>
      <c r="VWO32" s="446"/>
      <c r="VWP32" s="446"/>
      <c r="VWQ32" s="446"/>
      <c r="VWR32" s="446"/>
      <c r="VWS32" s="446"/>
      <c r="VWT32" s="446"/>
      <c r="VWU32" s="446"/>
      <c r="VWV32" s="446"/>
      <c r="VWW32" s="446"/>
      <c r="VWX32" s="446"/>
      <c r="VWY32" s="446"/>
      <c r="VWZ32" s="446"/>
      <c r="VXA32" s="446"/>
      <c r="VXB32" s="446"/>
      <c r="VXC32" s="446"/>
      <c r="VXD32" s="446"/>
      <c r="VXE32" s="446"/>
      <c r="VXF32" s="446"/>
      <c r="VXG32" s="446"/>
      <c r="VXH32" s="446"/>
      <c r="VXI32" s="446"/>
      <c r="VXJ32" s="446"/>
      <c r="VXK32" s="446"/>
      <c r="VXL32" s="446"/>
      <c r="VXM32" s="446"/>
      <c r="VXN32" s="446"/>
      <c r="VXO32" s="446"/>
      <c r="VXP32" s="446"/>
      <c r="VXQ32" s="446"/>
      <c r="VXR32" s="446"/>
      <c r="VXS32" s="446"/>
      <c r="VXT32" s="446"/>
      <c r="VXU32" s="446"/>
      <c r="VXV32" s="446"/>
      <c r="VXW32" s="446"/>
      <c r="VXX32" s="446"/>
      <c r="VXY32" s="446"/>
      <c r="VXZ32" s="446"/>
      <c r="VYA32" s="446"/>
      <c r="VYB32" s="446"/>
      <c r="VYC32" s="446"/>
      <c r="VYD32" s="446"/>
      <c r="VYE32" s="446"/>
      <c r="VYF32" s="446"/>
      <c r="VYG32" s="446"/>
      <c r="VYH32" s="446"/>
      <c r="VYI32" s="446"/>
      <c r="VYJ32" s="446"/>
      <c r="VYK32" s="446"/>
      <c r="VYL32" s="446"/>
      <c r="VYM32" s="446"/>
      <c r="VYN32" s="446"/>
      <c r="VYO32" s="446"/>
      <c r="VYP32" s="446"/>
      <c r="VYQ32" s="446"/>
      <c r="VYR32" s="446"/>
      <c r="VYS32" s="446"/>
      <c r="VYT32" s="446"/>
      <c r="VYU32" s="446"/>
      <c r="VYV32" s="446"/>
      <c r="VYW32" s="446"/>
      <c r="VYX32" s="446"/>
      <c r="VYY32" s="446"/>
      <c r="VYZ32" s="446"/>
      <c r="VZA32" s="446"/>
      <c r="VZB32" s="446"/>
      <c r="VZC32" s="446"/>
      <c r="VZD32" s="446"/>
      <c r="VZE32" s="446"/>
      <c r="VZF32" s="446"/>
      <c r="VZG32" s="446"/>
      <c r="VZH32" s="446"/>
      <c r="VZI32" s="446"/>
      <c r="VZJ32" s="446"/>
      <c r="VZK32" s="446"/>
      <c r="VZL32" s="446"/>
      <c r="VZM32" s="446"/>
      <c r="VZN32" s="446"/>
      <c r="VZO32" s="446"/>
      <c r="VZP32" s="446"/>
      <c r="VZQ32" s="446"/>
      <c r="VZR32" s="446"/>
      <c r="VZS32" s="446"/>
      <c r="VZT32" s="446"/>
      <c r="VZU32" s="446"/>
      <c r="VZV32" s="446"/>
      <c r="VZW32" s="446"/>
      <c r="VZX32" s="446"/>
      <c r="VZY32" s="446"/>
      <c r="VZZ32" s="446"/>
      <c r="WAA32" s="446"/>
      <c r="WAB32" s="446"/>
      <c r="WAC32" s="446"/>
      <c r="WAD32" s="446"/>
      <c r="WAE32" s="446"/>
      <c r="WAF32" s="446"/>
      <c r="WAG32" s="446"/>
      <c r="WAH32" s="446"/>
      <c r="WAI32" s="446"/>
      <c r="WAJ32" s="446"/>
      <c r="WAK32" s="446"/>
      <c r="WAL32" s="446"/>
      <c r="WAM32" s="446"/>
      <c r="WAN32" s="446"/>
      <c r="WAO32" s="446"/>
      <c r="WAP32" s="446"/>
      <c r="WAQ32" s="446"/>
      <c r="WAR32" s="446"/>
      <c r="WAS32" s="446"/>
      <c r="WAT32" s="446"/>
      <c r="WAU32" s="446"/>
      <c r="WAV32" s="446"/>
      <c r="WAW32" s="446"/>
      <c r="WAX32" s="446"/>
      <c r="WAY32" s="446"/>
      <c r="WAZ32" s="446"/>
      <c r="WBA32" s="446"/>
      <c r="WBB32" s="446"/>
      <c r="WBC32" s="446"/>
      <c r="WBD32" s="446"/>
      <c r="WBE32" s="446"/>
      <c r="WBF32" s="446"/>
      <c r="WBG32" s="446"/>
      <c r="WBH32" s="446"/>
      <c r="WBI32" s="446"/>
      <c r="WBJ32" s="446"/>
      <c r="WBK32" s="446"/>
      <c r="WBL32" s="446"/>
      <c r="WBM32" s="446"/>
      <c r="WBN32" s="446"/>
      <c r="WBO32" s="446"/>
      <c r="WBP32" s="446"/>
      <c r="WBQ32" s="446"/>
      <c r="WBR32" s="446"/>
      <c r="WBS32" s="446"/>
      <c r="WBT32" s="446"/>
      <c r="WBU32" s="446"/>
      <c r="WBV32" s="446"/>
      <c r="WBW32" s="446"/>
      <c r="WBX32" s="446"/>
      <c r="WBY32" s="446"/>
      <c r="WBZ32" s="446"/>
      <c r="WCA32" s="446"/>
      <c r="WCB32" s="446"/>
      <c r="WCC32" s="446"/>
      <c r="WCD32" s="446"/>
      <c r="WCE32" s="446"/>
      <c r="WCF32" s="446"/>
      <c r="WCG32" s="446"/>
      <c r="WCH32" s="446"/>
      <c r="WCI32" s="446"/>
      <c r="WCJ32" s="446"/>
      <c r="WCK32" s="446"/>
      <c r="WCL32" s="446"/>
      <c r="WCM32" s="446"/>
      <c r="WCN32" s="446"/>
      <c r="WCO32" s="446"/>
      <c r="WCP32" s="446"/>
      <c r="WCQ32" s="446"/>
      <c r="WCR32" s="446"/>
      <c r="WCS32" s="446"/>
      <c r="WCT32" s="446"/>
      <c r="WCU32" s="446"/>
      <c r="WCV32" s="446"/>
      <c r="WCW32" s="446"/>
      <c r="WCX32" s="446"/>
      <c r="WCY32" s="446"/>
      <c r="WCZ32" s="446"/>
      <c r="WDA32" s="446"/>
      <c r="WDB32" s="446"/>
      <c r="WDC32" s="446"/>
      <c r="WDD32" s="446"/>
      <c r="WDE32" s="446"/>
      <c r="WDF32" s="446"/>
      <c r="WDG32" s="446"/>
      <c r="WDH32" s="446"/>
      <c r="WDI32" s="446"/>
      <c r="WDJ32" s="446"/>
      <c r="WDK32" s="446"/>
      <c r="WDL32" s="446"/>
      <c r="WDM32" s="446"/>
      <c r="WDN32" s="446"/>
      <c r="WDO32" s="446"/>
      <c r="WDP32" s="446"/>
      <c r="WDQ32" s="446"/>
      <c r="WDR32" s="446"/>
      <c r="WDS32" s="446"/>
      <c r="WDT32" s="446"/>
      <c r="WDU32" s="446"/>
      <c r="WDV32" s="446"/>
      <c r="WDW32" s="446"/>
      <c r="WDX32" s="446"/>
      <c r="WDY32" s="446"/>
      <c r="WDZ32" s="446"/>
      <c r="WEA32" s="446"/>
      <c r="WEB32" s="446"/>
      <c r="WEC32" s="446"/>
      <c r="WED32" s="446"/>
      <c r="WEE32" s="446"/>
      <c r="WEF32" s="446"/>
      <c r="WEG32" s="446"/>
      <c r="WEH32" s="446"/>
      <c r="WEI32" s="446"/>
      <c r="WEJ32" s="446"/>
      <c r="WEK32" s="446"/>
      <c r="WEL32" s="446"/>
      <c r="WEM32" s="446"/>
      <c r="WEN32" s="446"/>
      <c r="WEO32" s="446"/>
      <c r="WEP32" s="446"/>
      <c r="WEQ32" s="446"/>
      <c r="WER32" s="446"/>
      <c r="WES32" s="446"/>
      <c r="WET32" s="446"/>
      <c r="WEU32" s="446"/>
      <c r="WEV32" s="446"/>
      <c r="WEW32" s="446"/>
      <c r="WEX32" s="446"/>
      <c r="WEY32" s="446"/>
      <c r="WEZ32" s="446"/>
      <c r="WFA32" s="446"/>
      <c r="WFB32" s="446"/>
      <c r="WFC32" s="446"/>
      <c r="WFD32" s="446"/>
      <c r="WFE32" s="446"/>
      <c r="WFF32" s="446"/>
      <c r="WFG32" s="446"/>
      <c r="WFH32" s="446"/>
      <c r="WFI32" s="446"/>
      <c r="WFJ32" s="446"/>
      <c r="WFK32" s="446"/>
      <c r="WFL32" s="446"/>
      <c r="WFM32" s="446"/>
      <c r="WFN32" s="446"/>
      <c r="WFO32" s="446"/>
      <c r="WFP32" s="446"/>
      <c r="WFQ32" s="446"/>
      <c r="WFR32" s="446"/>
      <c r="WFS32" s="446"/>
      <c r="WFT32" s="446"/>
      <c r="WFU32" s="446"/>
      <c r="WFV32" s="446"/>
      <c r="WFW32" s="446"/>
      <c r="WFX32" s="446"/>
      <c r="WFY32" s="446"/>
      <c r="WFZ32" s="446"/>
      <c r="WGA32" s="446"/>
      <c r="WGB32" s="446"/>
      <c r="WGC32" s="446"/>
      <c r="WGD32" s="446"/>
      <c r="WGE32" s="446"/>
      <c r="WGF32" s="446"/>
      <c r="WGG32" s="446"/>
      <c r="WGH32" s="446"/>
      <c r="WGI32" s="446"/>
      <c r="WGJ32" s="446"/>
      <c r="WGK32" s="446"/>
      <c r="WGL32" s="446"/>
      <c r="WGM32" s="446"/>
      <c r="WGN32" s="446"/>
      <c r="WGO32" s="446"/>
      <c r="WGP32" s="446"/>
      <c r="WGQ32" s="446"/>
      <c r="WGR32" s="446"/>
      <c r="WGS32" s="446"/>
      <c r="WGT32" s="446"/>
      <c r="WGU32" s="446"/>
      <c r="WGV32" s="446"/>
      <c r="WGW32" s="446"/>
      <c r="WGX32" s="446"/>
      <c r="WGY32" s="446"/>
      <c r="WGZ32" s="446"/>
      <c r="WHA32" s="446"/>
      <c r="WHB32" s="446"/>
      <c r="WHC32" s="446"/>
      <c r="WHD32" s="446"/>
      <c r="WHE32" s="446"/>
      <c r="WHF32" s="446"/>
      <c r="WHG32" s="446"/>
      <c r="WHH32" s="446"/>
      <c r="WHI32" s="446"/>
      <c r="WHJ32" s="446"/>
      <c r="WHK32" s="446"/>
      <c r="WHL32" s="446"/>
      <c r="WHM32" s="446"/>
      <c r="WHN32" s="446"/>
      <c r="WHO32" s="446"/>
      <c r="WHP32" s="446"/>
      <c r="WHQ32" s="446"/>
      <c r="WHR32" s="446"/>
      <c r="WHS32" s="446"/>
      <c r="WHT32" s="446"/>
      <c r="WHU32" s="446"/>
      <c r="WHV32" s="446"/>
      <c r="WHW32" s="446"/>
      <c r="WHX32" s="446"/>
      <c r="WHY32" s="446"/>
      <c r="WHZ32" s="446"/>
      <c r="WIA32" s="446"/>
      <c r="WIB32" s="446"/>
      <c r="WIC32" s="446"/>
      <c r="WID32" s="446"/>
      <c r="WIE32" s="446"/>
      <c r="WIF32" s="446"/>
      <c r="WIG32" s="446"/>
      <c r="WIH32" s="446"/>
      <c r="WII32" s="446"/>
      <c r="WIJ32" s="446"/>
      <c r="WIK32" s="446"/>
      <c r="WIL32" s="446"/>
      <c r="WIM32" s="446"/>
      <c r="WIN32" s="446"/>
      <c r="WIO32" s="446"/>
      <c r="WIP32" s="446"/>
      <c r="WIQ32" s="446"/>
      <c r="WIR32" s="446"/>
      <c r="WIS32" s="446"/>
      <c r="WIT32" s="446"/>
      <c r="WIU32" s="446"/>
      <c r="WIV32" s="446"/>
      <c r="WIW32" s="446"/>
      <c r="WIX32" s="446"/>
      <c r="WIY32" s="446"/>
      <c r="WIZ32" s="446"/>
      <c r="WJA32" s="446"/>
      <c r="WJB32" s="446"/>
      <c r="WJC32" s="446"/>
      <c r="WJD32" s="446"/>
      <c r="WJE32" s="446"/>
      <c r="WJF32" s="446"/>
      <c r="WJG32" s="446"/>
      <c r="WJH32" s="446"/>
      <c r="WJI32" s="446"/>
      <c r="WJJ32" s="446"/>
      <c r="WJK32" s="446"/>
      <c r="WJL32" s="446"/>
      <c r="WJM32" s="446"/>
      <c r="WJN32" s="446"/>
      <c r="WJO32" s="446"/>
      <c r="WJP32" s="446"/>
      <c r="WJQ32" s="446"/>
      <c r="WJR32" s="446"/>
      <c r="WJS32" s="446"/>
      <c r="WJT32" s="446"/>
      <c r="WJU32" s="446"/>
      <c r="WJV32" s="446"/>
      <c r="WJW32" s="446"/>
      <c r="WJX32" s="446"/>
      <c r="WJY32" s="446"/>
      <c r="WJZ32" s="446"/>
      <c r="WKA32" s="446"/>
      <c r="WKB32" s="446"/>
      <c r="WKC32" s="446"/>
      <c r="WKD32" s="446"/>
      <c r="WKE32" s="446"/>
      <c r="WKF32" s="446"/>
      <c r="WKG32" s="446"/>
      <c r="WKH32" s="446"/>
      <c r="WKI32" s="446"/>
      <c r="WKJ32" s="446"/>
      <c r="WKK32" s="446"/>
      <c r="WKL32" s="446"/>
      <c r="WKM32" s="446"/>
      <c r="WKN32" s="446"/>
      <c r="WKO32" s="446"/>
      <c r="WKP32" s="446"/>
      <c r="WKQ32" s="446"/>
      <c r="WKR32" s="446"/>
      <c r="WKS32" s="446"/>
      <c r="WKT32" s="446"/>
      <c r="WKU32" s="446"/>
      <c r="WKV32" s="446"/>
      <c r="WKW32" s="446"/>
      <c r="WKX32" s="446"/>
      <c r="WKY32" s="446"/>
      <c r="WKZ32" s="446"/>
      <c r="WLA32" s="446"/>
      <c r="WLB32" s="446"/>
      <c r="WLC32" s="446"/>
      <c r="WLD32" s="446"/>
      <c r="WLE32" s="446"/>
      <c r="WLF32" s="446"/>
      <c r="WLG32" s="446"/>
      <c r="WLH32" s="446"/>
      <c r="WLI32" s="446"/>
      <c r="WLJ32" s="446"/>
      <c r="WLK32" s="446"/>
      <c r="WLL32" s="446"/>
      <c r="WLM32" s="446"/>
      <c r="WLN32" s="446"/>
      <c r="WLO32" s="446"/>
      <c r="WLP32" s="446"/>
      <c r="WLQ32" s="446"/>
      <c r="WLR32" s="446"/>
      <c r="WLS32" s="446"/>
      <c r="WLT32" s="446"/>
      <c r="WLU32" s="446"/>
      <c r="WLV32" s="446"/>
      <c r="WLW32" s="446"/>
      <c r="WLX32" s="446"/>
      <c r="WLY32" s="446"/>
      <c r="WLZ32" s="446"/>
      <c r="WMA32" s="446"/>
      <c r="WMB32" s="446"/>
      <c r="WMC32" s="446"/>
      <c r="WMD32" s="446"/>
      <c r="WME32" s="446"/>
      <c r="WMF32" s="446"/>
      <c r="WMG32" s="446"/>
      <c r="WMH32" s="446"/>
      <c r="WMI32" s="446"/>
      <c r="WMJ32" s="446"/>
      <c r="WMK32" s="446"/>
      <c r="WML32" s="446"/>
      <c r="WMM32" s="446"/>
      <c r="WMN32" s="446"/>
      <c r="WMO32" s="446"/>
      <c r="WMP32" s="446"/>
      <c r="WMQ32" s="446"/>
      <c r="WMR32" s="446"/>
      <c r="WMS32" s="446"/>
      <c r="WMT32" s="446"/>
      <c r="WMU32" s="446"/>
      <c r="WMV32" s="446"/>
      <c r="WMW32" s="446"/>
      <c r="WMX32" s="446"/>
      <c r="WMY32" s="446"/>
      <c r="WMZ32" s="446"/>
      <c r="WNA32" s="446"/>
      <c r="WNB32" s="446"/>
      <c r="WNC32" s="446"/>
      <c r="WND32" s="446"/>
      <c r="WNE32" s="446"/>
      <c r="WNF32" s="446"/>
      <c r="WNG32" s="446"/>
      <c r="WNH32" s="446"/>
      <c r="WNI32" s="446"/>
      <c r="WNJ32" s="446"/>
      <c r="WNK32" s="446"/>
      <c r="WNL32" s="446"/>
      <c r="WNM32" s="446"/>
      <c r="WNN32" s="446"/>
      <c r="WNO32" s="446"/>
      <c r="WNP32" s="446"/>
      <c r="WNQ32" s="446"/>
      <c r="WNR32" s="446"/>
      <c r="WNS32" s="446"/>
      <c r="WNT32" s="446"/>
      <c r="WNU32" s="446"/>
      <c r="WNV32" s="446"/>
      <c r="WNW32" s="446"/>
      <c r="WNX32" s="446"/>
      <c r="WNY32" s="446"/>
      <c r="WNZ32" s="446"/>
      <c r="WOA32" s="446"/>
      <c r="WOB32" s="446"/>
      <c r="WOC32" s="446"/>
      <c r="WOD32" s="446"/>
      <c r="WOE32" s="446"/>
      <c r="WOF32" s="446"/>
      <c r="WOG32" s="446"/>
      <c r="WOH32" s="446"/>
      <c r="WOI32" s="446"/>
      <c r="WOJ32" s="446"/>
      <c r="WOK32" s="446"/>
      <c r="WOL32" s="446"/>
      <c r="WOM32" s="446"/>
      <c r="WON32" s="446"/>
      <c r="WOO32" s="446"/>
      <c r="WOP32" s="446"/>
      <c r="WOQ32" s="446"/>
      <c r="WOR32" s="446"/>
      <c r="WOS32" s="446"/>
      <c r="WOT32" s="446"/>
      <c r="WOU32" s="446"/>
      <c r="WOV32" s="446"/>
      <c r="WOW32" s="446"/>
      <c r="WOX32" s="446"/>
      <c r="WOY32" s="446"/>
      <c r="WOZ32" s="446"/>
      <c r="WPA32" s="446"/>
      <c r="WPB32" s="446"/>
      <c r="WPC32" s="446"/>
      <c r="WPD32" s="446"/>
      <c r="WPE32" s="446"/>
      <c r="WPF32" s="446"/>
      <c r="WPG32" s="446"/>
      <c r="WPH32" s="446"/>
      <c r="WPI32" s="446"/>
      <c r="WPJ32" s="446"/>
      <c r="WPK32" s="446"/>
      <c r="WPL32" s="446"/>
      <c r="WPM32" s="446"/>
      <c r="WPN32" s="446"/>
      <c r="WPO32" s="446"/>
      <c r="WPP32" s="446"/>
      <c r="WPQ32" s="446"/>
      <c r="WPR32" s="446"/>
      <c r="WPS32" s="446"/>
      <c r="WPT32" s="446"/>
      <c r="WPU32" s="446"/>
      <c r="WPV32" s="446"/>
      <c r="WPW32" s="446"/>
      <c r="WPX32" s="446"/>
      <c r="WPY32" s="446"/>
      <c r="WPZ32" s="446"/>
      <c r="WQA32" s="446"/>
      <c r="WQB32" s="446"/>
      <c r="WQC32" s="446"/>
      <c r="WQD32" s="446"/>
      <c r="WQE32" s="446"/>
      <c r="WQF32" s="446"/>
      <c r="WQG32" s="446"/>
      <c r="WQH32" s="446"/>
      <c r="WQI32" s="446"/>
      <c r="WQJ32" s="446"/>
      <c r="WQK32" s="446"/>
      <c r="WQL32" s="446"/>
      <c r="WQM32" s="446"/>
      <c r="WQN32" s="446"/>
      <c r="WQO32" s="446"/>
      <c r="WQP32" s="446"/>
      <c r="WQQ32" s="446"/>
      <c r="WQR32" s="446"/>
      <c r="WQS32" s="446"/>
      <c r="WQT32" s="446"/>
      <c r="WQU32" s="446"/>
      <c r="WQV32" s="446"/>
      <c r="WQW32" s="446"/>
      <c r="WQX32" s="446"/>
      <c r="WQY32" s="446"/>
      <c r="WQZ32" s="446"/>
      <c r="WRA32" s="446"/>
      <c r="WRB32" s="446"/>
      <c r="WRC32" s="446"/>
      <c r="WRD32" s="446"/>
      <c r="WRE32" s="446"/>
      <c r="WRF32" s="446"/>
      <c r="WRG32" s="446"/>
      <c r="WRH32" s="446"/>
      <c r="WRI32" s="446"/>
      <c r="WRJ32" s="446"/>
      <c r="WRK32" s="446"/>
      <c r="WRL32" s="446"/>
      <c r="WRM32" s="446"/>
      <c r="WRN32" s="446"/>
      <c r="WRO32" s="446"/>
      <c r="WRP32" s="446"/>
      <c r="WRQ32" s="446"/>
      <c r="WRR32" s="446"/>
      <c r="WRS32" s="446"/>
      <c r="WRT32" s="446"/>
      <c r="WRU32" s="446"/>
      <c r="WRV32" s="446"/>
      <c r="WRW32" s="446"/>
      <c r="WRX32" s="446"/>
      <c r="WRY32" s="446"/>
      <c r="WRZ32" s="446"/>
      <c r="WSA32" s="446"/>
      <c r="WSB32" s="446"/>
      <c r="WSC32" s="446"/>
      <c r="WSD32" s="446"/>
      <c r="WSE32" s="446"/>
      <c r="WSF32" s="446"/>
      <c r="WSG32" s="446"/>
      <c r="WSH32" s="446"/>
      <c r="WSI32" s="446"/>
      <c r="WSJ32" s="446"/>
      <c r="WSK32" s="446"/>
      <c r="WSL32" s="446"/>
      <c r="WSM32" s="446"/>
      <c r="WSN32" s="446"/>
      <c r="WSO32" s="446"/>
      <c r="WSP32" s="446"/>
      <c r="WSQ32" s="446"/>
      <c r="WSR32" s="446"/>
      <c r="WSS32" s="446"/>
      <c r="WST32" s="446"/>
      <c r="WSU32" s="446"/>
      <c r="WSV32" s="446"/>
      <c r="WSW32" s="446"/>
      <c r="WSX32" s="446"/>
      <c r="WSY32" s="446"/>
      <c r="WSZ32" s="446"/>
      <c r="WTA32" s="446"/>
      <c r="WTB32" s="446"/>
      <c r="WTC32" s="446"/>
      <c r="WTD32" s="446"/>
      <c r="WTE32" s="446"/>
      <c r="WTF32" s="446"/>
      <c r="WTG32" s="446"/>
      <c r="WTH32" s="446"/>
      <c r="WTI32" s="446"/>
      <c r="WTJ32" s="446"/>
      <c r="WTK32" s="446"/>
      <c r="WTL32" s="446"/>
      <c r="WTM32" s="446"/>
      <c r="WTN32" s="446"/>
      <c r="WTO32" s="446"/>
      <c r="WTP32" s="446"/>
      <c r="WTQ32" s="446"/>
      <c r="WTR32" s="446"/>
      <c r="WTS32" s="446"/>
      <c r="WTT32" s="446"/>
      <c r="WTU32" s="446"/>
      <c r="WTV32" s="446"/>
      <c r="WTW32" s="446"/>
      <c r="WTX32" s="446"/>
      <c r="WTY32" s="446"/>
      <c r="WTZ32" s="446"/>
      <c r="WUA32" s="446"/>
      <c r="WUB32" s="446"/>
      <c r="WUC32" s="446"/>
      <c r="WUD32" s="446"/>
      <c r="WUE32" s="446"/>
      <c r="WUF32" s="446"/>
      <c r="WUG32" s="446"/>
      <c r="WUH32" s="446"/>
      <c r="WUI32" s="446"/>
      <c r="WUJ32" s="446"/>
      <c r="WUK32" s="446"/>
      <c r="WUL32" s="446"/>
      <c r="WUM32" s="446"/>
      <c r="WUN32" s="446"/>
      <c r="WUO32" s="446"/>
      <c r="WUP32" s="446"/>
      <c r="WUQ32" s="446"/>
      <c r="WUR32" s="446"/>
      <c r="WUS32" s="446"/>
      <c r="WUT32" s="446"/>
      <c r="WUU32" s="446"/>
      <c r="WUV32" s="446"/>
      <c r="WUW32" s="446"/>
      <c r="WUX32" s="446"/>
      <c r="WUY32" s="446"/>
      <c r="WUZ32" s="446"/>
      <c r="WVA32" s="446"/>
      <c r="WVB32" s="446"/>
      <c r="WVC32" s="446"/>
      <c r="WVD32" s="446"/>
      <c r="WVE32" s="446"/>
      <c r="WVF32" s="446"/>
      <c r="WVG32" s="446"/>
      <c r="WVH32" s="446"/>
      <c r="WVI32" s="446"/>
      <c r="WVJ32" s="446"/>
      <c r="WVK32" s="446"/>
      <c r="WVL32" s="446"/>
      <c r="WVM32" s="446"/>
      <c r="WVN32" s="446"/>
      <c r="WVO32" s="446"/>
      <c r="WVP32" s="446"/>
      <c r="WVQ32" s="446"/>
      <c r="WVR32" s="446"/>
      <c r="WVS32" s="446"/>
      <c r="WVT32" s="446"/>
      <c r="WVU32" s="446"/>
      <c r="WVV32" s="446"/>
      <c r="WVW32" s="446"/>
      <c r="WVX32" s="446"/>
      <c r="WVY32" s="446"/>
      <c r="WVZ32" s="446"/>
      <c r="WWA32" s="446"/>
      <c r="WWB32" s="446"/>
      <c r="WWC32" s="446"/>
      <c r="WWD32" s="446"/>
      <c r="WWE32" s="446"/>
      <c r="WWF32" s="446"/>
      <c r="WWG32" s="446"/>
      <c r="WWH32" s="446"/>
      <c r="WWI32" s="446"/>
      <c r="WWJ32" s="446"/>
      <c r="WWK32" s="446"/>
      <c r="WWL32" s="446"/>
      <c r="WWM32" s="446"/>
      <c r="WWN32" s="446"/>
      <c r="WWO32" s="446"/>
      <c r="WWP32" s="446"/>
      <c r="WWQ32" s="446"/>
      <c r="WWR32" s="446"/>
      <c r="WWS32" s="446"/>
      <c r="WWT32" s="446"/>
      <c r="WWU32" s="446"/>
      <c r="WWV32" s="446"/>
      <c r="WWW32" s="446"/>
      <c r="WWX32" s="446"/>
      <c r="WWY32" s="446"/>
      <c r="WWZ32" s="446"/>
      <c r="WXA32" s="446"/>
      <c r="WXB32" s="446"/>
      <c r="WXC32" s="446"/>
      <c r="WXD32" s="446"/>
      <c r="WXE32" s="446"/>
      <c r="WXF32" s="446"/>
      <c r="WXG32" s="446"/>
      <c r="WXH32" s="446"/>
      <c r="WXI32" s="446"/>
      <c r="WXJ32" s="446"/>
      <c r="WXK32" s="446"/>
      <c r="WXL32" s="446"/>
      <c r="WXM32" s="446"/>
      <c r="WXN32" s="446"/>
      <c r="WXO32" s="446"/>
      <c r="WXP32" s="446"/>
      <c r="WXQ32" s="446"/>
      <c r="WXR32" s="446"/>
      <c r="WXS32" s="446"/>
      <c r="WXT32" s="446"/>
      <c r="WXU32" s="446"/>
      <c r="WXV32" s="446"/>
      <c r="WXW32" s="446"/>
      <c r="WXX32" s="446"/>
      <c r="WXY32" s="446"/>
      <c r="WXZ32" s="446"/>
      <c r="WYA32" s="446"/>
      <c r="WYB32" s="446"/>
      <c r="WYC32" s="446"/>
      <c r="WYD32" s="446"/>
      <c r="WYE32" s="446"/>
      <c r="WYF32" s="446"/>
      <c r="WYG32" s="446"/>
      <c r="WYH32" s="446"/>
      <c r="WYI32" s="446"/>
      <c r="WYJ32" s="446"/>
      <c r="WYK32" s="446"/>
      <c r="WYL32" s="446"/>
      <c r="WYM32" s="446"/>
      <c r="WYN32" s="446"/>
      <c r="WYO32" s="446"/>
      <c r="WYP32" s="446"/>
      <c r="WYQ32" s="446"/>
      <c r="WYR32" s="446"/>
      <c r="WYS32" s="446"/>
      <c r="WYT32" s="446"/>
      <c r="WYU32" s="446"/>
      <c r="WYV32" s="446"/>
      <c r="WYW32" s="446"/>
      <c r="WYX32" s="446"/>
      <c r="WYY32" s="446"/>
      <c r="WYZ32" s="446"/>
      <c r="WZA32" s="446"/>
      <c r="WZB32" s="446"/>
      <c r="WZC32" s="446"/>
      <c r="WZD32" s="446"/>
      <c r="WZE32" s="446"/>
      <c r="WZF32" s="446"/>
      <c r="WZG32" s="446"/>
      <c r="WZH32" s="446"/>
      <c r="WZI32" s="446"/>
      <c r="WZJ32" s="446"/>
      <c r="WZK32" s="446"/>
      <c r="WZL32" s="446"/>
      <c r="WZM32" s="446"/>
      <c r="WZN32" s="446"/>
      <c r="WZO32" s="446"/>
      <c r="WZP32" s="446"/>
      <c r="WZQ32" s="446"/>
      <c r="WZR32" s="446"/>
      <c r="WZS32" s="446"/>
      <c r="WZT32" s="446"/>
      <c r="WZU32" s="446"/>
      <c r="WZV32" s="446"/>
      <c r="WZW32" s="446"/>
      <c r="WZX32" s="446"/>
      <c r="WZY32" s="446"/>
      <c r="WZZ32" s="446"/>
      <c r="XAA32" s="446"/>
      <c r="XAB32" s="446"/>
      <c r="XAC32" s="446"/>
      <c r="XAD32" s="446"/>
      <c r="XAE32" s="446"/>
      <c r="XAF32" s="446"/>
      <c r="XAG32" s="446"/>
      <c r="XAH32" s="446"/>
      <c r="XAI32" s="446"/>
      <c r="XAJ32" s="446"/>
      <c r="XAK32" s="446"/>
      <c r="XAL32" s="446"/>
      <c r="XAM32" s="446"/>
      <c r="XAN32" s="446"/>
      <c r="XAO32" s="446"/>
      <c r="XAP32" s="446"/>
      <c r="XAQ32" s="446"/>
      <c r="XAR32" s="446"/>
      <c r="XAS32" s="446"/>
      <c r="XAT32" s="446"/>
      <c r="XAU32" s="446"/>
      <c r="XAV32" s="446"/>
      <c r="XAW32" s="446"/>
      <c r="XAX32" s="446"/>
      <c r="XAY32" s="446"/>
      <c r="XAZ32" s="446"/>
      <c r="XBA32" s="446"/>
      <c r="XBB32" s="446"/>
      <c r="XBC32" s="446"/>
      <c r="XBD32" s="446"/>
      <c r="XBE32" s="446"/>
      <c r="XBF32" s="446"/>
      <c r="XBG32" s="446"/>
      <c r="XBH32" s="446"/>
      <c r="XBI32" s="446"/>
      <c r="XBJ32" s="446"/>
      <c r="XBK32" s="446"/>
      <c r="XBL32" s="446"/>
      <c r="XBM32" s="446"/>
      <c r="XBN32" s="446"/>
      <c r="XBO32" s="446"/>
      <c r="XBP32" s="446"/>
      <c r="XBQ32" s="446"/>
      <c r="XBR32" s="446"/>
      <c r="XBS32" s="446"/>
      <c r="XBT32" s="446"/>
      <c r="XBU32" s="446"/>
      <c r="XBV32" s="446"/>
      <c r="XBW32" s="446"/>
      <c r="XBX32" s="446"/>
      <c r="XBY32" s="446"/>
      <c r="XBZ32" s="446"/>
      <c r="XCA32" s="446"/>
      <c r="XCB32" s="446"/>
      <c r="XCC32" s="446"/>
      <c r="XCD32" s="446"/>
      <c r="XCE32" s="446"/>
      <c r="XCF32" s="446"/>
      <c r="XCG32" s="446"/>
      <c r="XCH32" s="446"/>
      <c r="XCI32" s="446"/>
      <c r="XCJ32" s="446"/>
      <c r="XCK32" s="446"/>
      <c r="XCL32" s="446"/>
      <c r="XCM32" s="446"/>
      <c r="XCN32" s="446"/>
      <c r="XCO32" s="446"/>
      <c r="XCP32" s="446"/>
      <c r="XCQ32" s="446"/>
      <c r="XCR32" s="446"/>
      <c r="XCS32" s="446"/>
      <c r="XCT32" s="446"/>
      <c r="XCU32" s="446"/>
      <c r="XCV32" s="446"/>
      <c r="XCW32" s="446"/>
      <c r="XCX32" s="446"/>
      <c r="XCY32" s="446"/>
      <c r="XCZ32" s="446"/>
      <c r="XDA32" s="446"/>
      <c r="XDB32" s="446"/>
      <c r="XDC32" s="446"/>
      <c r="XDD32" s="446"/>
      <c r="XDE32" s="446"/>
      <c r="XDF32" s="446"/>
      <c r="XDG32" s="446"/>
      <c r="XDH32" s="446"/>
      <c r="XDI32" s="446"/>
      <c r="XDJ32" s="446"/>
      <c r="XDK32" s="446"/>
      <c r="XDL32" s="446"/>
      <c r="XDM32" s="446"/>
      <c r="XDN32" s="446"/>
      <c r="XDO32" s="446"/>
      <c r="XDP32" s="446"/>
      <c r="XDQ32" s="446"/>
      <c r="XDR32" s="446"/>
      <c r="XDS32" s="446"/>
      <c r="XDT32" s="446"/>
      <c r="XDU32" s="446"/>
      <c r="XDV32" s="446"/>
      <c r="XDW32" s="446"/>
      <c r="XDX32" s="446"/>
      <c r="XDY32" s="446"/>
      <c r="XDZ32" s="446"/>
      <c r="XEA32" s="446"/>
      <c r="XEB32" s="446"/>
      <c r="XEC32" s="446"/>
      <c r="XED32" s="446"/>
      <c r="XEE32" s="446"/>
      <c r="XEF32" s="446"/>
      <c r="XEG32" s="446"/>
      <c r="XEH32" s="446"/>
      <c r="XEI32" s="446"/>
      <c r="XEJ32" s="446"/>
      <c r="XEK32" s="446"/>
      <c r="XEL32" s="446"/>
      <c r="XEM32" s="446"/>
      <c r="XEN32" s="446"/>
      <c r="XEO32" s="446"/>
      <c r="XEP32" s="446"/>
      <c r="XEQ32" s="446"/>
      <c r="XER32" s="446"/>
      <c r="XES32" s="446"/>
      <c r="XET32" s="446"/>
      <c r="XEU32" s="446"/>
      <c r="XEV32" s="446"/>
      <c r="XEW32" s="446"/>
      <c r="XEX32" s="446"/>
      <c r="XEY32" s="446"/>
      <c r="XEZ32" s="446"/>
      <c r="XFA32" s="446"/>
      <c r="XFB32" s="446"/>
      <c r="XFC32" s="446"/>
      <c r="XFD32" s="446"/>
    </row>
    <row r="33" spans="1:29" ht="15" customHeight="1" x14ac:dyDescent="0.25">
      <c r="A33" s="6" t="s">
        <v>362</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row>
    <row r="34" spans="1:29" x14ac:dyDescent="0.25">
      <c r="A34" s="159" t="s">
        <v>339</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row>
    <row r="35" spans="1:29" x14ac:dyDescent="0.25">
      <c r="A35" s="159" t="s">
        <v>340</v>
      </c>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row>
    <row r="36" spans="1:29" ht="15" customHeight="1" x14ac:dyDescent="0.25">
      <c r="A36" s="159"/>
    </row>
    <row r="37" spans="1:29" x14ac:dyDescent="0.25">
      <c r="F37" s="291"/>
      <c r="G37" s="291"/>
      <c r="H37" s="291"/>
      <c r="J37" s="291"/>
      <c r="K37" s="291"/>
      <c r="L37" s="291"/>
      <c r="N37" s="291"/>
      <c r="O37" s="291"/>
      <c r="P37" s="291"/>
      <c r="R37" s="291"/>
      <c r="S37" s="291"/>
      <c r="T37" s="291"/>
      <c r="V37" s="291"/>
      <c r="W37" s="291"/>
      <c r="X37" s="291"/>
      <c r="Z37" s="291"/>
      <c r="AA37" s="291"/>
      <c r="AB37" s="291"/>
    </row>
    <row r="38" spans="1:29" x14ac:dyDescent="0.25">
      <c r="B38" s="241"/>
      <c r="C38" s="241"/>
      <c r="D38" s="241"/>
    </row>
  </sheetData>
  <mergeCells count="1184">
    <mergeCell ref="R6:T6"/>
    <mergeCell ref="V6:X6"/>
    <mergeCell ref="Z6:AB6"/>
    <mergeCell ref="A1:AB1"/>
    <mergeCell ref="A2:AB2"/>
    <mergeCell ref="A3:AB3"/>
    <mergeCell ref="A4:AB4"/>
    <mergeCell ref="A5:AB5"/>
    <mergeCell ref="A6:A7"/>
    <mergeCell ref="B6:D6"/>
    <mergeCell ref="F6:H6"/>
    <mergeCell ref="J6:L6"/>
    <mergeCell ref="N6:P6"/>
    <mergeCell ref="QG31:RH31"/>
    <mergeCell ref="RI31:SJ31"/>
    <mergeCell ref="SK31:TL31"/>
    <mergeCell ref="TM31:UN31"/>
    <mergeCell ref="UO31:VP31"/>
    <mergeCell ref="KW31:LX31"/>
    <mergeCell ref="LY31:MZ31"/>
    <mergeCell ref="NA31:OB31"/>
    <mergeCell ref="OC31:PD31"/>
    <mergeCell ref="PE31:QF31"/>
    <mergeCell ref="FM31:GN31"/>
    <mergeCell ref="GO31:HP31"/>
    <mergeCell ref="HQ31:IR31"/>
    <mergeCell ref="IS31:JT31"/>
    <mergeCell ref="JU31:KV31"/>
    <mergeCell ref="AC31:BD31"/>
    <mergeCell ref="BE31:CF31"/>
    <mergeCell ref="CG31:DH31"/>
    <mergeCell ref="DI31:EJ31"/>
    <mergeCell ref="EK31:FL31"/>
    <mergeCell ref="ALU31:AMV31"/>
    <mergeCell ref="AMW31:ANX31"/>
    <mergeCell ref="ANY31:AOZ31"/>
    <mergeCell ref="APA31:AQB31"/>
    <mergeCell ref="AQC31:ARD31"/>
    <mergeCell ref="AGK31:AHL31"/>
    <mergeCell ref="AHM31:AIN31"/>
    <mergeCell ref="AIO31:AJP31"/>
    <mergeCell ref="AJQ31:AKR31"/>
    <mergeCell ref="AKS31:ALT31"/>
    <mergeCell ref="ABA31:ACB31"/>
    <mergeCell ref="ACC31:ADD31"/>
    <mergeCell ref="ADE31:AEF31"/>
    <mergeCell ref="AEG31:AFH31"/>
    <mergeCell ref="AFI31:AGJ31"/>
    <mergeCell ref="VQ31:WR31"/>
    <mergeCell ref="WS31:XT31"/>
    <mergeCell ref="XU31:YV31"/>
    <mergeCell ref="YW31:ZX31"/>
    <mergeCell ref="ZY31:AAZ31"/>
    <mergeCell ref="BHI31:BIJ31"/>
    <mergeCell ref="BIK31:BJL31"/>
    <mergeCell ref="BJM31:BKN31"/>
    <mergeCell ref="BKO31:BLP31"/>
    <mergeCell ref="BLQ31:BMR31"/>
    <mergeCell ref="BBY31:BCZ31"/>
    <mergeCell ref="BDA31:BEB31"/>
    <mergeCell ref="BEC31:BFD31"/>
    <mergeCell ref="BFE31:BGF31"/>
    <mergeCell ref="BGG31:BHH31"/>
    <mergeCell ref="AWO31:AXP31"/>
    <mergeCell ref="AXQ31:AYR31"/>
    <mergeCell ref="AYS31:AZT31"/>
    <mergeCell ref="AZU31:BAV31"/>
    <mergeCell ref="BAW31:BBX31"/>
    <mergeCell ref="ARE31:ASF31"/>
    <mergeCell ref="ASG31:ATH31"/>
    <mergeCell ref="ATI31:AUJ31"/>
    <mergeCell ref="AUK31:AVL31"/>
    <mergeCell ref="AVM31:AWN31"/>
    <mergeCell ref="CCW31:CDX31"/>
    <mergeCell ref="CDY31:CEZ31"/>
    <mergeCell ref="CFA31:CGB31"/>
    <mergeCell ref="CGC31:CHD31"/>
    <mergeCell ref="CHE31:CIF31"/>
    <mergeCell ref="BXM31:BYN31"/>
    <mergeCell ref="BYO31:BZP31"/>
    <mergeCell ref="BZQ31:CAR31"/>
    <mergeCell ref="CAS31:CBT31"/>
    <mergeCell ref="CBU31:CCV31"/>
    <mergeCell ref="BSC31:BTD31"/>
    <mergeCell ref="BTE31:BUF31"/>
    <mergeCell ref="BUG31:BVH31"/>
    <mergeCell ref="BVI31:BWJ31"/>
    <mergeCell ref="BWK31:BXL31"/>
    <mergeCell ref="BMS31:BNT31"/>
    <mergeCell ref="BNU31:BOV31"/>
    <mergeCell ref="BOW31:BPX31"/>
    <mergeCell ref="BPY31:BQZ31"/>
    <mergeCell ref="BRA31:BSB31"/>
    <mergeCell ref="CYK31:CZL31"/>
    <mergeCell ref="CZM31:DAN31"/>
    <mergeCell ref="DAO31:DBP31"/>
    <mergeCell ref="DBQ31:DCR31"/>
    <mergeCell ref="DCS31:DDT31"/>
    <mergeCell ref="CTA31:CUB31"/>
    <mergeCell ref="CUC31:CVD31"/>
    <mergeCell ref="CVE31:CWF31"/>
    <mergeCell ref="CWG31:CXH31"/>
    <mergeCell ref="CXI31:CYJ31"/>
    <mergeCell ref="CNQ31:COR31"/>
    <mergeCell ref="COS31:CPT31"/>
    <mergeCell ref="CPU31:CQV31"/>
    <mergeCell ref="CQW31:CRX31"/>
    <mergeCell ref="CRY31:CSZ31"/>
    <mergeCell ref="CIG31:CJH31"/>
    <mergeCell ref="CJI31:CKJ31"/>
    <mergeCell ref="CKK31:CLL31"/>
    <mergeCell ref="CLM31:CMN31"/>
    <mergeCell ref="CMO31:CNP31"/>
    <mergeCell ref="DTY31:DUZ31"/>
    <mergeCell ref="DVA31:DWB31"/>
    <mergeCell ref="DWC31:DXD31"/>
    <mergeCell ref="DXE31:DYF31"/>
    <mergeCell ref="DYG31:DZH31"/>
    <mergeCell ref="DOO31:DPP31"/>
    <mergeCell ref="DPQ31:DQR31"/>
    <mergeCell ref="DQS31:DRT31"/>
    <mergeCell ref="DRU31:DSV31"/>
    <mergeCell ref="DSW31:DTX31"/>
    <mergeCell ref="DJE31:DKF31"/>
    <mergeCell ref="DKG31:DLH31"/>
    <mergeCell ref="DLI31:DMJ31"/>
    <mergeCell ref="DMK31:DNL31"/>
    <mergeCell ref="DNM31:DON31"/>
    <mergeCell ref="DDU31:DEV31"/>
    <mergeCell ref="DEW31:DFX31"/>
    <mergeCell ref="DFY31:DGZ31"/>
    <mergeCell ref="DHA31:DIB31"/>
    <mergeCell ref="DIC31:DJD31"/>
    <mergeCell ref="EPM31:EQN31"/>
    <mergeCell ref="EQO31:ERP31"/>
    <mergeCell ref="ERQ31:ESR31"/>
    <mergeCell ref="ESS31:ETT31"/>
    <mergeCell ref="ETU31:EUV31"/>
    <mergeCell ref="EKC31:ELD31"/>
    <mergeCell ref="ELE31:EMF31"/>
    <mergeCell ref="EMG31:ENH31"/>
    <mergeCell ref="ENI31:EOJ31"/>
    <mergeCell ref="EOK31:EPL31"/>
    <mergeCell ref="EES31:EFT31"/>
    <mergeCell ref="EFU31:EGV31"/>
    <mergeCell ref="EGW31:EHX31"/>
    <mergeCell ref="EHY31:EIZ31"/>
    <mergeCell ref="EJA31:EKB31"/>
    <mergeCell ref="DZI31:EAJ31"/>
    <mergeCell ref="EAK31:EBL31"/>
    <mergeCell ref="EBM31:ECN31"/>
    <mergeCell ref="ECO31:EDP31"/>
    <mergeCell ref="EDQ31:EER31"/>
    <mergeCell ref="FLA31:FMB31"/>
    <mergeCell ref="FMC31:FND31"/>
    <mergeCell ref="FNE31:FOF31"/>
    <mergeCell ref="FOG31:FPH31"/>
    <mergeCell ref="FPI31:FQJ31"/>
    <mergeCell ref="FFQ31:FGR31"/>
    <mergeCell ref="FGS31:FHT31"/>
    <mergeCell ref="FHU31:FIV31"/>
    <mergeCell ref="FIW31:FJX31"/>
    <mergeCell ref="FJY31:FKZ31"/>
    <mergeCell ref="FAG31:FBH31"/>
    <mergeCell ref="FBI31:FCJ31"/>
    <mergeCell ref="FCK31:FDL31"/>
    <mergeCell ref="FDM31:FEN31"/>
    <mergeCell ref="FEO31:FFP31"/>
    <mergeCell ref="EUW31:EVX31"/>
    <mergeCell ref="EVY31:EWZ31"/>
    <mergeCell ref="EXA31:EYB31"/>
    <mergeCell ref="EYC31:EZD31"/>
    <mergeCell ref="EZE31:FAF31"/>
    <mergeCell ref="GGO31:GHP31"/>
    <mergeCell ref="GHQ31:GIR31"/>
    <mergeCell ref="GIS31:GJT31"/>
    <mergeCell ref="GJU31:GKV31"/>
    <mergeCell ref="GKW31:GLX31"/>
    <mergeCell ref="GBE31:GCF31"/>
    <mergeCell ref="GCG31:GDH31"/>
    <mergeCell ref="GDI31:GEJ31"/>
    <mergeCell ref="GEK31:GFL31"/>
    <mergeCell ref="GFM31:GGN31"/>
    <mergeCell ref="FVU31:FWV31"/>
    <mergeCell ref="FWW31:FXX31"/>
    <mergeCell ref="FXY31:FYZ31"/>
    <mergeCell ref="FZA31:GAB31"/>
    <mergeCell ref="GAC31:GBD31"/>
    <mergeCell ref="FQK31:FRL31"/>
    <mergeCell ref="FRM31:FSN31"/>
    <mergeCell ref="FSO31:FTP31"/>
    <mergeCell ref="FTQ31:FUR31"/>
    <mergeCell ref="FUS31:FVT31"/>
    <mergeCell ref="HCC31:HDD31"/>
    <mergeCell ref="HDE31:HEF31"/>
    <mergeCell ref="HEG31:HFH31"/>
    <mergeCell ref="HFI31:HGJ31"/>
    <mergeCell ref="HGK31:HHL31"/>
    <mergeCell ref="GWS31:GXT31"/>
    <mergeCell ref="GXU31:GYV31"/>
    <mergeCell ref="GYW31:GZX31"/>
    <mergeCell ref="GZY31:HAZ31"/>
    <mergeCell ref="HBA31:HCB31"/>
    <mergeCell ref="GRI31:GSJ31"/>
    <mergeCell ref="GSK31:GTL31"/>
    <mergeCell ref="GTM31:GUN31"/>
    <mergeCell ref="GUO31:GVP31"/>
    <mergeCell ref="GVQ31:GWR31"/>
    <mergeCell ref="GLY31:GMZ31"/>
    <mergeCell ref="GNA31:GOB31"/>
    <mergeCell ref="GOC31:GPD31"/>
    <mergeCell ref="GPE31:GQF31"/>
    <mergeCell ref="GQG31:GRH31"/>
    <mergeCell ref="HXQ31:HYR31"/>
    <mergeCell ref="HYS31:HZT31"/>
    <mergeCell ref="HZU31:IAV31"/>
    <mergeCell ref="IAW31:IBX31"/>
    <mergeCell ref="IBY31:ICZ31"/>
    <mergeCell ref="HSG31:HTH31"/>
    <mergeCell ref="HTI31:HUJ31"/>
    <mergeCell ref="HUK31:HVL31"/>
    <mergeCell ref="HVM31:HWN31"/>
    <mergeCell ref="HWO31:HXP31"/>
    <mergeCell ref="HMW31:HNX31"/>
    <mergeCell ref="HNY31:HOZ31"/>
    <mergeCell ref="HPA31:HQB31"/>
    <mergeCell ref="HQC31:HRD31"/>
    <mergeCell ref="HRE31:HSF31"/>
    <mergeCell ref="HHM31:HIN31"/>
    <mergeCell ref="HIO31:HJP31"/>
    <mergeCell ref="HJQ31:HKR31"/>
    <mergeCell ref="HKS31:HLT31"/>
    <mergeCell ref="HLU31:HMV31"/>
    <mergeCell ref="ITE31:IUF31"/>
    <mergeCell ref="IUG31:IVH31"/>
    <mergeCell ref="IVI31:IWJ31"/>
    <mergeCell ref="IWK31:IXL31"/>
    <mergeCell ref="IXM31:IYN31"/>
    <mergeCell ref="INU31:IOV31"/>
    <mergeCell ref="IOW31:IPX31"/>
    <mergeCell ref="IPY31:IQZ31"/>
    <mergeCell ref="IRA31:ISB31"/>
    <mergeCell ref="ISC31:ITD31"/>
    <mergeCell ref="IIK31:IJL31"/>
    <mergeCell ref="IJM31:IKN31"/>
    <mergeCell ref="IKO31:ILP31"/>
    <mergeCell ref="ILQ31:IMR31"/>
    <mergeCell ref="IMS31:INT31"/>
    <mergeCell ref="IDA31:IEB31"/>
    <mergeCell ref="IEC31:IFD31"/>
    <mergeCell ref="IFE31:IGF31"/>
    <mergeCell ref="IGG31:IHH31"/>
    <mergeCell ref="IHI31:IIJ31"/>
    <mergeCell ref="JOS31:JPT31"/>
    <mergeCell ref="JPU31:JQV31"/>
    <mergeCell ref="JQW31:JRX31"/>
    <mergeCell ref="JRY31:JSZ31"/>
    <mergeCell ref="JTA31:JUB31"/>
    <mergeCell ref="JJI31:JKJ31"/>
    <mergeCell ref="JKK31:JLL31"/>
    <mergeCell ref="JLM31:JMN31"/>
    <mergeCell ref="JMO31:JNP31"/>
    <mergeCell ref="JNQ31:JOR31"/>
    <mergeCell ref="JDY31:JEZ31"/>
    <mergeCell ref="JFA31:JGB31"/>
    <mergeCell ref="JGC31:JHD31"/>
    <mergeCell ref="JHE31:JIF31"/>
    <mergeCell ref="JIG31:JJH31"/>
    <mergeCell ref="IYO31:IZP31"/>
    <mergeCell ref="IZQ31:JAR31"/>
    <mergeCell ref="JAS31:JBT31"/>
    <mergeCell ref="JBU31:JCV31"/>
    <mergeCell ref="JCW31:JDX31"/>
    <mergeCell ref="KKG31:KLH31"/>
    <mergeCell ref="KLI31:KMJ31"/>
    <mergeCell ref="KMK31:KNL31"/>
    <mergeCell ref="KNM31:KON31"/>
    <mergeCell ref="KOO31:KPP31"/>
    <mergeCell ref="KEW31:KFX31"/>
    <mergeCell ref="KFY31:KGZ31"/>
    <mergeCell ref="KHA31:KIB31"/>
    <mergeCell ref="KIC31:KJD31"/>
    <mergeCell ref="KJE31:KKF31"/>
    <mergeCell ref="JZM31:KAN31"/>
    <mergeCell ref="KAO31:KBP31"/>
    <mergeCell ref="KBQ31:KCR31"/>
    <mergeCell ref="KCS31:KDT31"/>
    <mergeCell ref="KDU31:KEV31"/>
    <mergeCell ref="JUC31:JVD31"/>
    <mergeCell ref="JVE31:JWF31"/>
    <mergeCell ref="JWG31:JXH31"/>
    <mergeCell ref="JXI31:JYJ31"/>
    <mergeCell ref="JYK31:JZL31"/>
    <mergeCell ref="LFU31:LGV31"/>
    <mergeCell ref="LGW31:LHX31"/>
    <mergeCell ref="LHY31:LIZ31"/>
    <mergeCell ref="LJA31:LKB31"/>
    <mergeCell ref="LKC31:LLD31"/>
    <mergeCell ref="LAK31:LBL31"/>
    <mergeCell ref="LBM31:LCN31"/>
    <mergeCell ref="LCO31:LDP31"/>
    <mergeCell ref="LDQ31:LER31"/>
    <mergeCell ref="LES31:LFT31"/>
    <mergeCell ref="KVA31:KWB31"/>
    <mergeCell ref="KWC31:KXD31"/>
    <mergeCell ref="KXE31:KYF31"/>
    <mergeCell ref="KYG31:KZH31"/>
    <mergeCell ref="KZI31:LAJ31"/>
    <mergeCell ref="KPQ31:KQR31"/>
    <mergeCell ref="KQS31:KRT31"/>
    <mergeCell ref="KRU31:KSV31"/>
    <mergeCell ref="KSW31:KTX31"/>
    <mergeCell ref="KTY31:KUZ31"/>
    <mergeCell ref="MBI31:MCJ31"/>
    <mergeCell ref="MCK31:MDL31"/>
    <mergeCell ref="MDM31:MEN31"/>
    <mergeCell ref="MEO31:MFP31"/>
    <mergeCell ref="MFQ31:MGR31"/>
    <mergeCell ref="LVY31:LWZ31"/>
    <mergeCell ref="LXA31:LYB31"/>
    <mergeCell ref="LYC31:LZD31"/>
    <mergeCell ref="LZE31:MAF31"/>
    <mergeCell ref="MAG31:MBH31"/>
    <mergeCell ref="LQO31:LRP31"/>
    <mergeCell ref="LRQ31:LSR31"/>
    <mergeCell ref="LSS31:LTT31"/>
    <mergeCell ref="LTU31:LUV31"/>
    <mergeCell ref="LUW31:LVX31"/>
    <mergeCell ref="LLE31:LMF31"/>
    <mergeCell ref="LMG31:LNH31"/>
    <mergeCell ref="LNI31:LOJ31"/>
    <mergeCell ref="LOK31:LPL31"/>
    <mergeCell ref="LPM31:LQN31"/>
    <mergeCell ref="MWW31:MXX31"/>
    <mergeCell ref="MXY31:MYZ31"/>
    <mergeCell ref="MZA31:NAB31"/>
    <mergeCell ref="NAC31:NBD31"/>
    <mergeCell ref="NBE31:NCF31"/>
    <mergeCell ref="MRM31:MSN31"/>
    <mergeCell ref="MSO31:MTP31"/>
    <mergeCell ref="MTQ31:MUR31"/>
    <mergeCell ref="MUS31:MVT31"/>
    <mergeCell ref="MVU31:MWV31"/>
    <mergeCell ref="MMC31:MND31"/>
    <mergeCell ref="MNE31:MOF31"/>
    <mergeCell ref="MOG31:MPH31"/>
    <mergeCell ref="MPI31:MQJ31"/>
    <mergeCell ref="MQK31:MRL31"/>
    <mergeCell ref="MGS31:MHT31"/>
    <mergeCell ref="MHU31:MIV31"/>
    <mergeCell ref="MIW31:MJX31"/>
    <mergeCell ref="MJY31:MKZ31"/>
    <mergeCell ref="MLA31:MMB31"/>
    <mergeCell ref="NSK31:NTL31"/>
    <mergeCell ref="NTM31:NUN31"/>
    <mergeCell ref="NUO31:NVP31"/>
    <mergeCell ref="NVQ31:NWR31"/>
    <mergeCell ref="NWS31:NXT31"/>
    <mergeCell ref="NNA31:NOB31"/>
    <mergeCell ref="NOC31:NPD31"/>
    <mergeCell ref="NPE31:NQF31"/>
    <mergeCell ref="NQG31:NRH31"/>
    <mergeCell ref="NRI31:NSJ31"/>
    <mergeCell ref="NHQ31:NIR31"/>
    <mergeCell ref="NIS31:NJT31"/>
    <mergeCell ref="NJU31:NKV31"/>
    <mergeCell ref="NKW31:NLX31"/>
    <mergeCell ref="NLY31:NMZ31"/>
    <mergeCell ref="NCG31:NDH31"/>
    <mergeCell ref="NDI31:NEJ31"/>
    <mergeCell ref="NEK31:NFL31"/>
    <mergeCell ref="NFM31:NGN31"/>
    <mergeCell ref="NGO31:NHP31"/>
    <mergeCell ref="ONY31:OOZ31"/>
    <mergeCell ref="OPA31:OQB31"/>
    <mergeCell ref="OQC31:ORD31"/>
    <mergeCell ref="ORE31:OSF31"/>
    <mergeCell ref="OSG31:OTH31"/>
    <mergeCell ref="OIO31:OJP31"/>
    <mergeCell ref="OJQ31:OKR31"/>
    <mergeCell ref="OKS31:OLT31"/>
    <mergeCell ref="OLU31:OMV31"/>
    <mergeCell ref="OMW31:ONX31"/>
    <mergeCell ref="ODE31:OEF31"/>
    <mergeCell ref="OEG31:OFH31"/>
    <mergeCell ref="OFI31:OGJ31"/>
    <mergeCell ref="OGK31:OHL31"/>
    <mergeCell ref="OHM31:OIN31"/>
    <mergeCell ref="NXU31:NYV31"/>
    <mergeCell ref="NYW31:NZX31"/>
    <mergeCell ref="NZY31:OAZ31"/>
    <mergeCell ref="OBA31:OCB31"/>
    <mergeCell ref="OCC31:ODD31"/>
    <mergeCell ref="PJM31:PKN31"/>
    <mergeCell ref="PKO31:PLP31"/>
    <mergeCell ref="PLQ31:PMR31"/>
    <mergeCell ref="PMS31:PNT31"/>
    <mergeCell ref="PNU31:POV31"/>
    <mergeCell ref="PEC31:PFD31"/>
    <mergeCell ref="PFE31:PGF31"/>
    <mergeCell ref="PGG31:PHH31"/>
    <mergeCell ref="PHI31:PIJ31"/>
    <mergeCell ref="PIK31:PJL31"/>
    <mergeCell ref="OYS31:OZT31"/>
    <mergeCell ref="OZU31:PAV31"/>
    <mergeCell ref="PAW31:PBX31"/>
    <mergeCell ref="PBY31:PCZ31"/>
    <mergeCell ref="PDA31:PEB31"/>
    <mergeCell ref="OTI31:OUJ31"/>
    <mergeCell ref="OUK31:OVL31"/>
    <mergeCell ref="OVM31:OWN31"/>
    <mergeCell ref="OWO31:OXP31"/>
    <mergeCell ref="OXQ31:OYR31"/>
    <mergeCell ref="QFA31:QGB31"/>
    <mergeCell ref="QGC31:QHD31"/>
    <mergeCell ref="QHE31:QIF31"/>
    <mergeCell ref="QIG31:QJH31"/>
    <mergeCell ref="QJI31:QKJ31"/>
    <mergeCell ref="PZQ31:QAR31"/>
    <mergeCell ref="QAS31:QBT31"/>
    <mergeCell ref="QBU31:QCV31"/>
    <mergeCell ref="QCW31:QDX31"/>
    <mergeCell ref="QDY31:QEZ31"/>
    <mergeCell ref="PUG31:PVH31"/>
    <mergeCell ref="PVI31:PWJ31"/>
    <mergeCell ref="PWK31:PXL31"/>
    <mergeCell ref="PXM31:PYN31"/>
    <mergeCell ref="PYO31:PZP31"/>
    <mergeCell ref="POW31:PPX31"/>
    <mergeCell ref="PPY31:PQZ31"/>
    <mergeCell ref="PRA31:PSB31"/>
    <mergeCell ref="PSC31:PTD31"/>
    <mergeCell ref="PTE31:PUF31"/>
    <mergeCell ref="RAO31:RBP31"/>
    <mergeCell ref="RBQ31:RCR31"/>
    <mergeCell ref="RCS31:RDT31"/>
    <mergeCell ref="RDU31:REV31"/>
    <mergeCell ref="REW31:RFX31"/>
    <mergeCell ref="QVE31:QWF31"/>
    <mergeCell ref="QWG31:QXH31"/>
    <mergeCell ref="QXI31:QYJ31"/>
    <mergeCell ref="QYK31:QZL31"/>
    <mergeCell ref="QZM31:RAN31"/>
    <mergeCell ref="QPU31:QQV31"/>
    <mergeCell ref="QQW31:QRX31"/>
    <mergeCell ref="QRY31:QSZ31"/>
    <mergeCell ref="QTA31:QUB31"/>
    <mergeCell ref="QUC31:QVD31"/>
    <mergeCell ref="QKK31:QLL31"/>
    <mergeCell ref="QLM31:QMN31"/>
    <mergeCell ref="QMO31:QNP31"/>
    <mergeCell ref="QNQ31:QOR31"/>
    <mergeCell ref="QOS31:QPT31"/>
    <mergeCell ref="RWC31:RXD31"/>
    <mergeCell ref="RXE31:RYF31"/>
    <mergeCell ref="RYG31:RZH31"/>
    <mergeCell ref="RZI31:SAJ31"/>
    <mergeCell ref="SAK31:SBL31"/>
    <mergeCell ref="RQS31:RRT31"/>
    <mergeCell ref="RRU31:RSV31"/>
    <mergeCell ref="RSW31:RTX31"/>
    <mergeCell ref="RTY31:RUZ31"/>
    <mergeCell ref="RVA31:RWB31"/>
    <mergeCell ref="RLI31:RMJ31"/>
    <mergeCell ref="RMK31:RNL31"/>
    <mergeCell ref="RNM31:RON31"/>
    <mergeCell ref="ROO31:RPP31"/>
    <mergeCell ref="RPQ31:RQR31"/>
    <mergeCell ref="RFY31:RGZ31"/>
    <mergeCell ref="RHA31:RIB31"/>
    <mergeCell ref="RIC31:RJD31"/>
    <mergeCell ref="RJE31:RKF31"/>
    <mergeCell ref="RKG31:RLH31"/>
    <mergeCell ref="SRQ31:SSR31"/>
    <mergeCell ref="SSS31:STT31"/>
    <mergeCell ref="STU31:SUV31"/>
    <mergeCell ref="SUW31:SVX31"/>
    <mergeCell ref="SVY31:SWZ31"/>
    <mergeCell ref="SMG31:SNH31"/>
    <mergeCell ref="SNI31:SOJ31"/>
    <mergeCell ref="SOK31:SPL31"/>
    <mergeCell ref="SPM31:SQN31"/>
    <mergeCell ref="SQO31:SRP31"/>
    <mergeCell ref="SGW31:SHX31"/>
    <mergeCell ref="SHY31:SIZ31"/>
    <mergeCell ref="SJA31:SKB31"/>
    <mergeCell ref="SKC31:SLD31"/>
    <mergeCell ref="SLE31:SMF31"/>
    <mergeCell ref="SBM31:SCN31"/>
    <mergeCell ref="SCO31:SDP31"/>
    <mergeCell ref="SDQ31:SER31"/>
    <mergeCell ref="SES31:SFT31"/>
    <mergeCell ref="SFU31:SGV31"/>
    <mergeCell ref="TNE31:TOF31"/>
    <mergeCell ref="TOG31:TPH31"/>
    <mergeCell ref="TPI31:TQJ31"/>
    <mergeCell ref="TQK31:TRL31"/>
    <mergeCell ref="TRM31:TSN31"/>
    <mergeCell ref="THU31:TIV31"/>
    <mergeCell ref="TIW31:TJX31"/>
    <mergeCell ref="TJY31:TKZ31"/>
    <mergeCell ref="TLA31:TMB31"/>
    <mergeCell ref="TMC31:TND31"/>
    <mergeCell ref="TCK31:TDL31"/>
    <mergeCell ref="TDM31:TEN31"/>
    <mergeCell ref="TEO31:TFP31"/>
    <mergeCell ref="TFQ31:TGR31"/>
    <mergeCell ref="TGS31:THT31"/>
    <mergeCell ref="SXA31:SYB31"/>
    <mergeCell ref="SYC31:SZD31"/>
    <mergeCell ref="SZE31:TAF31"/>
    <mergeCell ref="TAG31:TBH31"/>
    <mergeCell ref="TBI31:TCJ31"/>
    <mergeCell ref="UIS31:UJT31"/>
    <mergeCell ref="UJU31:UKV31"/>
    <mergeCell ref="UKW31:ULX31"/>
    <mergeCell ref="ULY31:UMZ31"/>
    <mergeCell ref="UNA31:UOB31"/>
    <mergeCell ref="UDI31:UEJ31"/>
    <mergeCell ref="UEK31:UFL31"/>
    <mergeCell ref="UFM31:UGN31"/>
    <mergeCell ref="UGO31:UHP31"/>
    <mergeCell ref="UHQ31:UIR31"/>
    <mergeCell ref="TXY31:TYZ31"/>
    <mergeCell ref="TZA31:UAB31"/>
    <mergeCell ref="UAC31:UBD31"/>
    <mergeCell ref="UBE31:UCF31"/>
    <mergeCell ref="UCG31:UDH31"/>
    <mergeCell ref="TSO31:TTP31"/>
    <mergeCell ref="TTQ31:TUR31"/>
    <mergeCell ref="TUS31:TVT31"/>
    <mergeCell ref="TVU31:TWV31"/>
    <mergeCell ref="TWW31:TXX31"/>
    <mergeCell ref="VEG31:VFH31"/>
    <mergeCell ref="VFI31:VGJ31"/>
    <mergeCell ref="VGK31:VHL31"/>
    <mergeCell ref="VHM31:VIN31"/>
    <mergeCell ref="VIO31:VJP31"/>
    <mergeCell ref="UYW31:UZX31"/>
    <mergeCell ref="UZY31:VAZ31"/>
    <mergeCell ref="VBA31:VCB31"/>
    <mergeCell ref="VCC31:VDD31"/>
    <mergeCell ref="VDE31:VEF31"/>
    <mergeCell ref="UTM31:UUN31"/>
    <mergeCell ref="UUO31:UVP31"/>
    <mergeCell ref="UVQ31:UWR31"/>
    <mergeCell ref="UWS31:UXT31"/>
    <mergeCell ref="UXU31:UYV31"/>
    <mergeCell ref="UOC31:UPD31"/>
    <mergeCell ref="UPE31:UQF31"/>
    <mergeCell ref="UQG31:URH31"/>
    <mergeCell ref="URI31:USJ31"/>
    <mergeCell ref="USK31:UTL31"/>
    <mergeCell ref="XCW31:XDX31"/>
    <mergeCell ref="XDY31:XEZ31"/>
    <mergeCell ref="XFA31:XFD31"/>
    <mergeCell ref="WVI31:WWJ31"/>
    <mergeCell ref="WWK31:WXL31"/>
    <mergeCell ref="WXM31:WYN31"/>
    <mergeCell ref="WYO31:WZP31"/>
    <mergeCell ref="WZQ31:XAR31"/>
    <mergeCell ref="WPY31:WQZ31"/>
    <mergeCell ref="WRA31:WSB31"/>
    <mergeCell ref="WSC31:WTD31"/>
    <mergeCell ref="WTE31:WUF31"/>
    <mergeCell ref="WUG31:WVH31"/>
    <mergeCell ref="WKO31:WLP31"/>
    <mergeCell ref="WLQ31:WMR31"/>
    <mergeCell ref="WMS31:WNT31"/>
    <mergeCell ref="WNU31:WOV31"/>
    <mergeCell ref="WOW31:WPX31"/>
    <mergeCell ref="A32:AB32"/>
    <mergeCell ref="AC32:BD32"/>
    <mergeCell ref="BE32:CF32"/>
    <mergeCell ref="CG32:DH32"/>
    <mergeCell ref="DI32:EJ32"/>
    <mergeCell ref="XAS31:XBT31"/>
    <mergeCell ref="XBU31:XCV31"/>
    <mergeCell ref="WFE31:WGF31"/>
    <mergeCell ref="WGG31:WHH31"/>
    <mergeCell ref="WHI31:WIJ31"/>
    <mergeCell ref="WIK31:WJL31"/>
    <mergeCell ref="WJM31:WKN31"/>
    <mergeCell ref="VZU31:WAV31"/>
    <mergeCell ref="WAW31:WBX31"/>
    <mergeCell ref="WBY31:WCZ31"/>
    <mergeCell ref="WDA31:WEB31"/>
    <mergeCell ref="WEC31:WFD31"/>
    <mergeCell ref="VUK31:VVL31"/>
    <mergeCell ref="VVM31:VWN31"/>
    <mergeCell ref="VWO31:VXP31"/>
    <mergeCell ref="VXQ31:VYR31"/>
    <mergeCell ref="VYS31:VZT31"/>
    <mergeCell ref="VPA31:VQB31"/>
    <mergeCell ref="VQC31:VRD31"/>
    <mergeCell ref="VRE31:VSF31"/>
    <mergeCell ref="VSG31:VTH31"/>
    <mergeCell ref="VTI31:VUJ31"/>
    <mergeCell ref="VJQ31:VKR31"/>
    <mergeCell ref="VKS31:VLT31"/>
    <mergeCell ref="VLU31:VMV31"/>
    <mergeCell ref="VMW31:VNX31"/>
    <mergeCell ref="VNY31:VOZ31"/>
    <mergeCell ref="UO32:VP32"/>
    <mergeCell ref="VQ32:WR32"/>
    <mergeCell ref="WS32:XT32"/>
    <mergeCell ref="XU32:YV32"/>
    <mergeCell ref="YW32:ZX32"/>
    <mergeCell ref="PE32:QF32"/>
    <mergeCell ref="QG32:RH32"/>
    <mergeCell ref="RI32:SJ32"/>
    <mergeCell ref="SK32:TL32"/>
    <mergeCell ref="TM32:UN32"/>
    <mergeCell ref="JU32:KV32"/>
    <mergeCell ref="KW32:LX32"/>
    <mergeCell ref="LY32:MZ32"/>
    <mergeCell ref="NA32:OB32"/>
    <mergeCell ref="OC32:PD32"/>
    <mergeCell ref="EK32:FL32"/>
    <mergeCell ref="FM32:GN32"/>
    <mergeCell ref="GO32:HP32"/>
    <mergeCell ref="HQ32:IR32"/>
    <mergeCell ref="IS32:JT32"/>
    <mergeCell ref="AQC32:ARD32"/>
    <mergeCell ref="ARE32:ASF32"/>
    <mergeCell ref="ASG32:ATH32"/>
    <mergeCell ref="ATI32:AUJ32"/>
    <mergeCell ref="AUK32:AVL32"/>
    <mergeCell ref="AKS32:ALT32"/>
    <mergeCell ref="ALU32:AMV32"/>
    <mergeCell ref="AMW32:ANX32"/>
    <mergeCell ref="ANY32:AOZ32"/>
    <mergeCell ref="APA32:AQB32"/>
    <mergeCell ref="AFI32:AGJ32"/>
    <mergeCell ref="AGK32:AHL32"/>
    <mergeCell ref="AHM32:AIN32"/>
    <mergeCell ref="AIO32:AJP32"/>
    <mergeCell ref="AJQ32:AKR32"/>
    <mergeCell ref="ZY32:AAZ32"/>
    <mergeCell ref="ABA32:ACB32"/>
    <mergeCell ref="ACC32:ADD32"/>
    <mergeCell ref="ADE32:AEF32"/>
    <mergeCell ref="AEG32:AFH32"/>
    <mergeCell ref="BLQ32:BMR32"/>
    <mergeCell ref="BMS32:BNT32"/>
    <mergeCell ref="BNU32:BOV32"/>
    <mergeCell ref="BOW32:BPX32"/>
    <mergeCell ref="BPY32:BQZ32"/>
    <mergeCell ref="BGG32:BHH32"/>
    <mergeCell ref="BHI32:BIJ32"/>
    <mergeCell ref="BIK32:BJL32"/>
    <mergeCell ref="BJM32:BKN32"/>
    <mergeCell ref="BKO32:BLP32"/>
    <mergeCell ref="BAW32:BBX32"/>
    <mergeCell ref="BBY32:BCZ32"/>
    <mergeCell ref="BDA32:BEB32"/>
    <mergeCell ref="BEC32:BFD32"/>
    <mergeCell ref="BFE32:BGF32"/>
    <mergeCell ref="AVM32:AWN32"/>
    <mergeCell ref="AWO32:AXP32"/>
    <mergeCell ref="AXQ32:AYR32"/>
    <mergeCell ref="AYS32:AZT32"/>
    <mergeCell ref="AZU32:BAV32"/>
    <mergeCell ref="CHE32:CIF32"/>
    <mergeCell ref="CIG32:CJH32"/>
    <mergeCell ref="CJI32:CKJ32"/>
    <mergeCell ref="CKK32:CLL32"/>
    <mergeCell ref="CLM32:CMN32"/>
    <mergeCell ref="CBU32:CCV32"/>
    <mergeCell ref="CCW32:CDX32"/>
    <mergeCell ref="CDY32:CEZ32"/>
    <mergeCell ref="CFA32:CGB32"/>
    <mergeCell ref="CGC32:CHD32"/>
    <mergeCell ref="BWK32:BXL32"/>
    <mergeCell ref="BXM32:BYN32"/>
    <mergeCell ref="BYO32:BZP32"/>
    <mergeCell ref="BZQ32:CAR32"/>
    <mergeCell ref="CAS32:CBT32"/>
    <mergeCell ref="BRA32:BSB32"/>
    <mergeCell ref="BSC32:BTD32"/>
    <mergeCell ref="BTE32:BUF32"/>
    <mergeCell ref="BUG32:BVH32"/>
    <mergeCell ref="BVI32:BWJ32"/>
    <mergeCell ref="DCS32:DDT32"/>
    <mergeCell ref="DDU32:DEV32"/>
    <mergeCell ref="DEW32:DFX32"/>
    <mergeCell ref="DFY32:DGZ32"/>
    <mergeCell ref="DHA32:DIB32"/>
    <mergeCell ref="CXI32:CYJ32"/>
    <mergeCell ref="CYK32:CZL32"/>
    <mergeCell ref="CZM32:DAN32"/>
    <mergeCell ref="DAO32:DBP32"/>
    <mergeCell ref="DBQ32:DCR32"/>
    <mergeCell ref="CRY32:CSZ32"/>
    <mergeCell ref="CTA32:CUB32"/>
    <mergeCell ref="CUC32:CVD32"/>
    <mergeCell ref="CVE32:CWF32"/>
    <mergeCell ref="CWG32:CXH32"/>
    <mergeCell ref="CMO32:CNP32"/>
    <mergeCell ref="CNQ32:COR32"/>
    <mergeCell ref="COS32:CPT32"/>
    <mergeCell ref="CPU32:CQV32"/>
    <mergeCell ref="CQW32:CRX32"/>
    <mergeCell ref="DYG32:DZH32"/>
    <mergeCell ref="DZI32:EAJ32"/>
    <mergeCell ref="EAK32:EBL32"/>
    <mergeCell ref="EBM32:ECN32"/>
    <mergeCell ref="ECO32:EDP32"/>
    <mergeCell ref="DSW32:DTX32"/>
    <mergeCell ref="DTY32:DUZ32"/>
    <mergeCell ref="DVA32:DWB32"/>
    <mergeCell ref="DWC32:DXD32"/>
    <mergeCell ref="DXE32:DYF32"/>
    <mergeCell ref="DNM32:DON32"/>
    <mergeCell ref="DOO32:DPP32"/>
    <mergeCell ref="DPQ32:DQR32"/>
    <mergeCell ref="DQS32:DRT32"/>
    <mergeCell ref="DRU32:DSV32"/>
    <mergeCell ref="DIC32:DJD32"/>
    <mergeCell ref="DJE32:DKF32"/>
    <mergeCell ref="DKG32:DLH32"/>
    <mergeCell ref="DLI32:DMJ32"/>
    <mergeCell ref="DMK32:DNL32"/>
    <mergeCell ref="ETU32:EUV32"/>
    <mergeCell ref="EUW32:EVX32"/>
    <mergeCell ref="EVY32:EWZ32"/>
    <mergeCell ref="EXA32:EYB32"/>
    <mergeCell ref="EYC32:EZD32"/>
    <mergeCell ref="EOK32:EPL32"/>
    <mergeCell ref="EPM32:EQN32"/>
    <mergeCell ref="EQO32:ERP32"/>
    <mergeCell ref="ERQ32:ESR32"/>
    <mergeCell ref="ESS32:ETT32"/>
    <mergeCell ref="EJA32:EKB32"/>
    <mergeCell ref="EKC32:ELD32"/>
    <mergeCell ref="ELE32:EMF32"/>
    <mergeCell ref="EMG32:ENH32"/>
    <mergeCell ref="ENI32:EOJ32"/>
    <mergeCell ref="EDQ32:EER32"/>
    <mergeCell ref="EES32:EFT32"/>
    <mergeCell ref="EFU32:EGV32"/>
    <mergeCell ref="EGW32:EHX32"/>
    <mergeCell ref="EHY32:EIZ32"/>
    <mergeCell ref="FPI32:FQJ32"/>
    <mergeCell ref="FQK32:FRL32"/>
    <mergeCell ref="FRM32:FSN32"/>
    <mergeCell ref="FSO32:FTP32"/>
    <mergeCell ref="FTQ32:FUR32"/>
    <mergeCell ref="FJY32:FKZ32"/>
    <mergeCell ref="FLA32:FMB32"/>
    <mergeCell ref="FMC32:FND32"/>
    <mergeCell ref="FNE32:FOF32"/>
    <mergeCell ref="FOG32:FPH32"/>
    <mergeCell ref="FEO32:FFP32"/>
    <mergeCell ref="FFQ32:FGR32"/>
    <mergeCell ref="FGS32:FHT32"/>
    <mergeCell ref="FHU32:FIV32"/>
    <mergeCell ref="FIW32:FJX32"/>
    <mergeCell ref="EZE32:FAF32"/>
    <mergeCell ref="FAG32:FBH32"/>
    <mergeCell ref="FBI32:FCJ32"/>
    <mergeCell ref="FCK32:FDL32"/>
    <mergeCell ref="FDM32:FEN32"/>
    <mergeCell ref="GKW32:GLX32"/>
    <mergeCell ref="GLY32:GMZ32"/>
    <mergeCell ref="GNA32:GOB32"/>
    <mergeCell ref="GOC32:GPD32"/>
    <mergeCell ref="GPE32:GQF32"/>
    <mergeCell ref="GFM32:GGN32"/>
    <mergeCell ref="GGO32:GHP32"/>
    <mergeCell ref="GHQ32:GIR32"/>
    <mergeCell ref="GIS32:GJT32"/>
    <mergeCell ref="GJU32:GKV32"/>
    <mergeCell ref="GAC32:GBD32"/>
    <mergeCell ref="GBE32:GCF32"/>
    <mergeCell ref="GCG32:GDH32"/>
    <mergeCell ref="GDI32:GEJ32"/>
    <mergeCell ref="GEK32:GFL32"/>
    <mergeCell ref="FUS32:FVT32"/>
    <mergeCell ref="FVU32:FWV32"/>
    <mergeCell ref="FWW32:FXX32"/>
    <mergeCell ref="FXY32:FYZ32"/>
    <mergeCell ref="FZA32:GAB32"/>
    <mergeCell ref="HGK32:HHL32"/>
    <mergeCell ref="HHM32:HIN32"/>
    <mergeCell ref="HIO32:HJP32"/>
    <mergeCell ref="HJQ32:HKR32"/>
    <mergeCell ref="HKS32:HLT32"/>
    <mergeCell ref="HBA32:HCB32"/>
    <mergeCell ref="HCC32:HDD32"/>
    <mergeCell ref="HDE32:HEF32"/>
    <mergeCell ref="HEG32:HFH32"/>
    <mergeCell ref="HFI32:HGJ32"/>
    <mergeCell ref="GVQ32:GWR32"/>
    <mergeCell ref="GWS32:GXT32"/>
    <mergeCell ref="GXU32:GYV32"/>
    <mergeCell ref="GYW32:GZX32"/>
    <mergeCell ref="GZY32:HAZ32"/>
    <mergeCell ref="GQG32:GRH32"/>
    <mergeCell ref="GRI32:GSJ32"/>
    <mergeCell ref="GSK32:GTL32"/>
    <mergeCell ref="GTM32:GUN32"/>
    <mergeCell ref="GUO32:GVP32"/>
    <mergeCell ref="IBY32:ICZ32"/>
    <mergeCell ref="IDA32:IEB32"/>
    <mergeCell ref="IEC32:IFD32"/>
    <mergeCell ref="IFE32:IGF32"/>
    <mergeCell ref="IGG32:IHH32"/>
    <mergeCell ref="HWO32:HXP32"/>
    <mergeCell ref="HXQ32:HYR32"/>
    <mergeCell ref="HYS32:HZT32"/>
    <mergeCell ref="HZU32:IAV32"/>
    <mergeCell ref="IAW32:IBX32"/>
    <mergeCell ref="HRE32:HSF32"/>
    <mergeCell ref="HSG32:HTH32"/>
    <mergeCell ref="HTI32:HUJ32"/>
    <mergeCell ref="HUK32:HVL32"/>
    <mergeCell ref="HVM32:HWN32"/>
    <mergeCell ref="HLU32:HMV32"/>
    <mergeCell ref="HMW32:HNX32"/>
    <mergeCell ref="HNY32:HOZ32"/>
    <mergeCell ref="HPA32:HQB32"/>
    <mergeCell ref="HQC32:HRD32"/>
    <mergeCell ref="IXM32:IYN32"/>
    <mergeCell ref="IYO32:IZP32"/>
    <mergeCell ref="IZQ32:JAR32"/>
    <mergeCell ref="JAS32:JBT32"/>
    <mergeCell ref="JBU32:JCV32"/>
    <mergeCell ref="ISC32:ITD32"/>
    <mergeCell ref="ITE32:IUF32"/>
    <mergeCell ref="IUG32:IVH32"/>
    <mergeCell ref="IVI32:IWJ32"/>
    <mergeCell ref="IWK32:IXL32"/>
    <mergeCell ref="IMS32:INT32"/>
    <mergeCell ref="INU32:IOV32"/>
    <mergeCell ref="IOW32:IPX32"/>
    <mergeCell ref="IPY32:IQZ32"/>
    <mergeCell ref="IRA32:ISB32"/>
    <mergeCell ref="IHI32:IIJ32"/>
    <mergeCell ref="IIK32:IJL32"/>
    <mergeCell ref="IJM32:IKN32"/>
    <mergeCell ref="IKO32:ILP32"/>
    <mergeCell ref="ILQ32:IMR32"/>
    <mergeCell ref="JTA32:JUB32"/>
    <mergeCell ref="JUC32:JVD32"/>
    <mergeCell ref="JVE32:JWF32"/>
    <mergeCell ref="JWG32:JXH32"/>
    <mergeCell ref="JXI32:JYJ32"/>
    <mergeCell ref="JNQ32:JOR32"/>
    <mergeCell ref="JOS32:JPT32"/>
    <mergeCell ref="JPU32:JQV32"/>
    <mergeCell ref="JQW32:JRX32"/>
    <mergeCell ref="JRY32:JSZ32"/>
    <mergeCell ref="JIG32:JJH32"/>
    <mergeCell ref="JJI32:JKJ32"/>
    <mergeCell ref="JKK32:JLL32"/>
    <mergeCell ref="JLM32:JMN32"/>
    <mergeCell ref="JMO32:JNP32"/>
    <mergeCell ref="JCW32:JDX32"/>
    <mergeCell ref="JDY32:JEZ32"/>
    <mergeCell ref="JFA32:JGB32"/>
    <mergeCell ref="JGC32:JHD32"/>
    <mergeCell ref="JHE32:JIF32"/>
    <mergeCell ref="KOO32:KPP32"/>
    <mergeCell ref="KPQ32:KQR32"/>
    <mergeCell ref="KQS32:KRT32"/>
    <mergeCell ref="KRU32:KSV32"/>
    <mergeCell ref="KSW32:KTX32"/>
    <mergeCell ref="KJE32:KKF32"/>
    <mergeCell ref="KKG32:KLH32"/>
    <mergeCell ref="KLI32:KMJ32"/>
    <mergeCell ref="KMK32:KNL32"/>
    <mergeCell ref="KNM32:KON32"/>
    <mergeCell ref="KDU32:KEV32"/>
    <mergeCell ref="KEW32:KFX32"/>
    <mergeCell ref="KFY32:KGZ32"/>
    <mergeCell ref="KHA32:KIB32"/>
    <mergeCell ref="KIC32:KJD32"/>
    <mergeCell ref="JYK32:JZL32"/>
    <mergeCell ref="JZM32:KAN32"/>
    <mergeCell ref="KAO32:KBP32"/>
    <mergeCell ref="KBQ32:KCR32"/>
    <mergeCell ref="KCS32:KDT32"/>
    <mergeCell ref="LKC32:LLD32"/>
    <mergeCell ref="LLE32:LMF32"/>
    <mergeCell ref="LMG32:LNH32"/>
    <mergeCell ref="LNI32:LOJ32"/>
    <mergeCell ref="LOK32:LPL32"/>
    <mergeCell ref="LES32:LFT32"/>
    <mergeCell ref="LFU32:LGV32"/>
    <mergeCell ref="LGW32:LHX32"/>
    <mergeCell ref="LHY32:LIZ32"/>
    <mergeCell ref="LJA32:LKB32"/>
    <mergeCell ref="KZI32:LAJ32"/>
    <mergeCell ref="LAK32:LBL32"/>
    <mergeCell ref="LBM32:LCN32"/>
    <mergeCell ref="LCO32:LDP32"/>
    <mergeCell ref="LDQ32:LER32"/>
    <mergeCell ref="KTY32:KUZ32"/>
    <mergeCell ref="KVA32:KWB32"/>
    <mergeCell ref="KWC32:KXD32"/>
    <mergeCell ref="KXE32:KYF32"/>
    <mergeCell ref="KYG32:KZH32"/>
    <mergeCell ref="MFQ32:MGR32"/>
    <mergeCell ref="MGS32:MHT32"/>
    <mergeCell ref="MHU32:MIV32"/>
    <mergeCell ref="MIW32:MJX32"/>
    <mergeCell ref="MJY32:MKZ32"/>
    <mergeCell ref="MAG32:MBH32"/>
    <mergeCell ref="MBI32:MCJ32"/>
    <mergeCell ref="MCK32:MDL32"/>
    <mergeCell ref="MDM32:MEN32"/>
    <mergeCell ref="MEO32:MFP32"/>
    <mergeCell ref="LUW32:LVX32"/>
    <mergeCell ref="LVY32:LWZ32"/>
    <mergeCell ref="LXA32:LYB32"/>
    <mergeCell ref="LYC32:LZD32"/>
    <mergeCell ref="LZE32:MAF32"/>
    <mergeCell ref="LPM32:LQN32"/>
    <mergeCell ref="LQO32:LRP32"/>
    <mergeCell ref="LRQ32:LSR32"/>
    <mergeCell ref="LSS32:LTT32"/>
    <mergeCell ref="LTU32:LUV32"/>
    <mergeCell ref="NBE32:NCF32"/>
    <mergeCell ref="NCG32:NDH32"/>
    <mergeCell ref="NDI32:NEJ32"/>
    <mergeCell ref="NEK32:NFL32"/>
    <mergeCell ref="NFM32:NGN32"/>
    <mergeCell ref="MVU32:MWV32"/>
    <mergeCell ref="MWW32:MXX32"/>
    <mergeCell ref="MXY32:MYZ32"/>
    <mergeCell ref="MZA32:NAB32"/>
    <mergeCell ref="NAC32:NBD32"/>
    <mergeCell ref="MQK32:MRL32"/>
    <mergeCell ref="MRM32:MSN32"/>
    <mergeCell ref="MSO32:MTP32"/>
    <mergeCell ref="MTQ32:MUR32"/>
    <mergeCell ref="MUS32:MVT32"/>
    <mergeCell ref="MLA32:MMB32"/>
    <mergeCell ref="MMC32:MND32"/>
    <mergeCell ref="MNE32:MOF32"/>
    <mergeCell ref="MOG32:MPH32"/>
    <mergeCell ref="MPI32:MQJ32"/>
    <mergeCell ref="NWS32:NXT32"/>
    <mergeCell ref="NXU32:NYV32"/>
    <mergeCell ref="NYW32:NZX32"/>
    <mergeCell ref="NZY32:OAZ32"/>
    <mergeCell ref="OBA32:OCB32"/>
    <mergeCell ref="NRI32:NSJ32"/>
    <mergeCell ref="NSK32:NTL32"/>
    <mergeCell ref="NTM32:NUN32"/>
    <mergeCell ref="NUO32:NVP32"/>
    <mergeCell ref="NVQ32:NWR32"/>
    <mergeCell ref="NLY32:NMZ32"/>
    <mergeCell ref="NNA32:NOB32"/>
    <mergeCell ref="NOC32:NPD32"/>
    <mergeCell ref="NPE32:NQF32"/>
    <mergeCell ref="NQG32:NRH32"/>
    <mergeCell ref="NGO32:NHP32"/>
    <mergeCell ref="NHQ32:NIR32"/>
    <mergeCell ref="NIS32:NJT32"/>
    <mergeCell ref="NJU32:NKV32"/>
    <mergeCell ref="NKW32:NLX32"/>
    <mergeCell ref="OSG32:OTH32"/>
    <mergeCell ref="OTI32:OUJ32"/>
    <mergeCell ref="OUK32:OVL32"/>
    <mergeCell ref="OVM32:OWN32"/>
    <mergeCell ref="OWO32:OXP32"/>
    <mergeCell ref="OMW32:ONX32"/>
    <mergeCell ref="ONY32:OOZ32"/>
    <mergeCell ref="OPA32:OQB32"/>
    <mergeCell ref="OQC32:ORD32"/>
    <mergeCell ref="ORE32:OSF32"/>
    <mergeCell ref="OHM32:OIN32"/>
    <mergeCell ref="OIO32:OJP32"/>
    <mergeCell ref="OJQ32:OKR32"/>
    <mergeCell ref="OKS32:OLT32"/>
    <mergeCell ref="OLU32:OMV32"/>
    <mergeCell ref="OCC32:ODD32"/>
    <mergeCell ref="ODE32:OEF32"/>
    <mergeCell ref="OEG32:OFH32"/>
    <mergeCell ref="OFI32:OGJ32"/>
    <mergeCell ref="OGK32:OHL32"/>
    <mergeCell ref="PNU32:POV32"/>
    <mergeCell ref="POW32:PPX32"/>
    <mergeCell ref="PPY32:PQZ32"/>
    <mergeCell ref="PRA32:PSB32"/>
    <mergeCell ref="PSC32:PTD32"/>
    <mergeCell ref="PIK32:PJL32"/>
    <mergeCell ref="PJM32:PKN32"/>
    <mergeCell ref="PKO32:PLP32"/>
    <mergeCell ref="PLQ32:PMR32"/>
    <mergeCell ref="PMS32:PNT32"/>
    <mergeCell ref="PDA32:PEB32"/>
    <mergeCell ref="PEC32:PFD32"/>
    <mergeCell ref="PFE32:PGF32"/>
    <mergeCell ref="PGG32:PHH32"/>
    <mergeCell ref="PHI32:PIJ32"/>
    <mergeCell ref="OXQ32:OYR32"/>
    <mergeCell ref="OYS32:OZT32"/>
    <mergeCell ref="OZU32:PAV32"/>
    <mergeCell ref="PAW32:PBX32"/>
    <mergeCell ref="PBY32:PCZ32"/>
    <mergeCell ref="QJI32:QKJ32"/>
    <mergeCell ref="QKK32:QLL32"/>
    <mergeCell ref="QLM32:QMN32"/>
    <mergeCell ref="QMO32:QNP32"/>
    <mergeCell ref="QNQ32:QOR32"/>
    <mergeCell ref="QDY32:QEZ32"/>
    <mergeCell ref="QFA32:QGB32"/>
    <mergeCell ref="QGC32:QHD32"/>
    <mergeCell ref="QHE32:QIF32"/>
    <mergeCell ref="QIG32:QJH32"/>
    <mergeCell ref="PYO32:PZP32"/>
    <mergeCell ref="PZQ32:QAR32"/>
    <mergeCell ref="QAS32:QBT32"/>
    <mergeCell ref="QBU32:QCV32"/>
    <mergeCell ref="QCW32:QDX32"/>
    <mergeCell ref="PTE32:PUF32"/>
    <mergeCell ref="PUG32:PVH32"/>
    <mergeCell ref="PVI32:PWJ32"/>
    <mergeCell ref="PWK32:PXL32"/>
    <mergeCell ref="PXM32:PYN32"/>
    <mergeCell ref="REW32:RFX32"/>
    <mergeCell ref="RFY32:RGZ32"/>
    <mergeCell ref="RHA32:RIB32"/>
    <mergeCell ref="RIC32:RJD32"/>
    <mergeCell ref="RJE32:RKF32"/>
    <mergeCell ref="QZM32:RAN32"/>
    <mergeCell ref="RAO32:RBP32"/>
    <mergeCell ref="RBQ32:RCR32"/>
    <mergeCell ref="RCS32:RDT32"/>
    <mergeCell ref="RDU32:REV32"/>
    <mergeCell ref="QUC32:QVD32"/>
    <mergeCell ref="QVE32:QWF32"/>
    <mergeCell ref="QWG32:QXH32"/>
    <mergeCell ref="QXI32:QYJ32"/>
    <mergeCell ref="QYK32:QZL32"/>
    <mergeCell ref="QOS32:QPT32"/>
    <mergeCell ref="QPU32:QQV32"/>
    <mergeCell ref="QQW32:QRX32"/>
    <mergeCell ref="QRY32:QSZ32"/>
    <mergeCell ref="QTA32:QUB32"/>
    <mergeCell ref="SAK32:SBL32"/>
    <mergeCell ref="SBM32:SCN32"/>
    <mergeCell ref="SCO32:SDP32"/>
    <mergeCell ref="SDQ32:SER32"/>
    <mergeCell ref="SES32:SFT32"/>
    <mergeCell ref="RVA32:RWB32"/>
    <mergeCell ref="RWC32:RXD32"/>
    <mergeCell ref="RXE32:RYF32"/>
    <mergeCell ref="RYG32:RZH32"/>
    <mergeCell ref="RZI32:SAJ32"/>
    <mergeCell ref="RPQ32:RQR32"/>
    <mergeCell ref="RQS32:RRT32"/>
    <mergeCell ref="RRU32:RSV32"/>
    <mergeCell ref="RSW32:RTX32"/>
    <mergeCell ref="RTY32:RUZ32"/>
    <mergeCell ref="RKG32:RLH32"/>
    <mergeCell ref="RLI32:RMJ32"/>
    <mergeCell ref="RMK32:RNL32"/>
    <mergeCell ref="RNM32:RON32"/>
    <mergeCell ref="ROO32:RPP32"/>
    <mergeCell ref="SVY32:SWZ32"/>
    <mergeCell ref="SXA32:SYB32"/>
    <mergeCell ref="SYC32:SZD32"/>
    <mergeCell ref="SZE32:TAF32"/>
    <mergeCell ref="TAG32:TBH32"/>
    <mergeCell ref="SQO32:SRP32"/>
    <mergeCell ref="SRQ32:SSR32"/>
    <mergeCell ref="SSS32:STT32"/>
    <mergeCell ref="STU32:SUV32"/>
    <mergeCell ref="SUW32:SVX32"/>
    <mergeCell ref="SLE32:SMF32"/>
    <mergeCell ref="SMG32:SNH32"/>
    <mergeCell ref="SNI32:SOJ32"/>
    <mergeCell ref="SOK32:SPL32"/>
    <mergeCell ref="SPM32:SQN32"/>
    <mergeCell ref="SFU32:SGV32"/>
    <mergeCell ref="SGW32:SHX32"/>
    <mergeCell ref="SHY32:SIZ32"/>
    <mergeCell ref="SJA32:SKB32"/>
    <mergeCell ref="SKC32:SLD32"/>
    <mergeCell ref="TRM32:TSN32"/>
    <mergeCell ref="TSO32:TTP32"/>
    <mergeCell ref="TTQ32:TUR32"/>
    <mergeCell ref="TUS32:TVT32"/>
    <mergeCell ref="TVU32:TWV32"/>
    <mergeCell ref="TMC32:TND32"/>
    <mergeCell ref="TNE32:TOF32"/>
    <mergeCell ref="TOG32:TPH32"/>
    <mergeCell ref="TPI32:TQJ32"/>
    <mergeCell ref="TQK32:TRL32"/>
    <mergeCell ref="TGS32:THT32"/>
    <mergeCell ref="THU32:TIV32"/>
    <mergeCell ref="TIW32:TJX32"/>
    <mergeCell ref="TJY32:TKZ32"/>
    <mergeCell ref="TLA32:TMB32"/>
    <mergeCell ref="TBI32:TCJ32"/>
    <mergeCell ref="TCK32:TDL32"/>
    <mergeCell ref="TDM32:TEN32"/>
    <mergeCell ref="TEO32:TFP32"/>
    <mergeCell ref="TFQ32:TGR32"/>
    <mergeCell ref="UNA32:UOB32"/>
    <mergeCell ref="UOC32:UPD32"/>
    <mergeCell ref="UPE32:UQF32"/>
    <mergeCell ref="UQG32:URH32"/>
    <mergeCell ref="URI32:USJ32"/>
    <mergeCell ref="UHQ32:UIR32"/>
    <mergeCell ref="UIS32:UJT32"/>
    <mergeCell ref="UJU32:UKV32"/>
    <mergeCell ref="UKW32:ULX32"/>
    <mergeCell ref="ULY32:UMZ32"/>
    <mergeCell ref="UCG32:UDH32"/>
    <mergeCell ref="UDI32:UEJ32"/>
    <mergeCell ref="UEK32:UFL32"/>
    <mergeCell ref="UFM32:UGN32"/>
    <mergeCell ref="UGO32:UHP32"/>
    <mergeCell ref="TWW32:TXX32"/>
    <mergeCell ref="TXY32:TYZ32"/>
    <mergeCell ref="TZA32:UAB32"/>
    <mergeCell ref="UAC32:UBD32"/>
    <mergeCell ref="UBE32:UCF32"/>
    <mergeCell ref="VIO32:VJP32"/>
    <mergeCell ref="VJQ32:VKR32"/>
    <mergeCell ref="VKS32:VLT32"/>
    <mergeCell ref="VLU32:VMV32"/>
    <mergeCell ref="VMW32:VNX32"/>
    <mergeCell ref="VDE32:VEF32"/>
    <mergeCell ref="VEG32:VFH32"/>
    <mergeCell ref="VFI32:VGJ32"/>
    <mergeCell ref="VGK32:VHL32"/>
    <mergeCell ref="VHM32:VIN32"/>
    <mergeCell ref="UXU32:UYV32"/>
    <mergeCell ref="UYW32:UZX32"/>
    <mergeCell ref="UZY32:VAZ32"/>
    <mergeCell ref="VBA32:VCB32"/>
    <mergeCell ref="VCC32:VDD32"/>
    <mergeCell ref="USK32:UTL32"/>
    <mergeCell ref="UTM32:UUN32"/>
    <mergeCell ref="UUO32:UVP32"/>
    <mergeCell ref="UVQ32:UWR32"/>
    <mergeCell ref="UWS32:UXT32"/>
    <mergeCell ref="WEC32:WFD32"/>
    <mergeCell ref="WFE32:WGF32"/>
    <mergeCell ref="WGG32:WHH32"/>
    <mergeCell ref="WHI32:WIJ32"/>
    <mergeCell ref="WIK32:WJL32"/>
    <mergeCell ref="VYS32:VZT32"/>
    <mergeCell ref="VZU32:WAV32"/>
    <mergeCell ref="WAW32:WBX32"/>
    <mergeCell ref="WBY32:WCZ32"/>
    <mergeCell ref="WDA32:WEB32"/>
    <mergeCell ref="VTI32:VUJ32"/>
    <mergeCell ref="VUK32:VVL32"/>
    <mergeCell ref="VVM32:VWN32"/>
    <mergeCell ref="VWO32:VXP32"/>
    <mergeCell ref="VXQ32:VYR32"/>
    <mergeCell ref="VNY32:VOZ32"/>
    <mergeCell ref="VPA32:VQB32"/>
    <mergeCell ref="VQC32:VRD32"/>
    <mergeCell ref="VRE32:VSF32"/>
    <mergeCell ref="VSG32:VTH32"/>
    <mergeCell ref="XFA32:XFD32"/>
    <mergeCell ref="WZQ32:XAR32"/>
    <mergeCell ref="XAS32:XBT32"/>
    <mergeCell ref="XBU32:XCV32"/>
    <mergeCell ref="XCW32:XDX32"/>
    <mergeCell ref="XDY32:XEZ32"/>
    <mergeCell ref="WUG32:WVH32"/>
    <mergeCell ref="WVI32:WWJ32"/>
    <mergeCell ref="WWK32:WXL32"/>
    <mergeCell ref="WXM32:WYN32"/>
    <mergeCell ref="WYO32:WZP32"/>
    <mergeCell ref="WOW32:WPX32"/>
    <mergeCell ref="WPY32:WQZ32"/>
    <mergeCell ref="WRA32:WSB32"/>
    <mergeCell ref="WSC32:WTD32"/>
    <mergeCell ref="WTE32:WUF32"/>
    <mergeCell ref="WJM32:WKN32"/>
    <mergeCell ref="WKO32:WLP32"/>
    <mergeCell ref="WLQ32:WMR32"/>
    <mergeCell ref="WMS32:WNT32"/>
    <mergeCell ref="WNU32:WOV32"/>
  </mergeCells>
  <hyperlinks>
    <hyperlink ref="AC2" location="Contenido!A1" display="Contenido" xr:uid="{30355C92-84A8-4888-8AA7-D40B8E469DCB}"/>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AF67-1669-4466-90F1-C02E17BF1218}">
  <sheetPr codeName="Hoja64">
    <tabColor rgb="FFAFCAFF"/>
    <pageSetUpPr fitToPage="1"/>
  </sheetPr>
  <dimension ref="A1:XFD41"/>
  <sheetViews>
    <sheetView showGridLines="0" showOutlineSymbols="0" showWhiteSpace="0" workbookViewId="0">
      <selection activeCell="C35" sqref="C35"/>
    </sheetView>
  </sheetViews>
  <sheetFormatPr baseColWidth="10" defaultColWidth="11" defaultRowHeight="13" x14ac:dyDescent="0.25"/>
  <cols>
    <col min="1" max="1" width="19.5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409</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401</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SUM(B10:B29)</f>
        <v>202434</v>
      </c>
      <c r="C9" s="70">
        <f>SUM(C10:C29)</f>
        <v>101307</v>
      </c>
      <c r="D9" s="70">
        <f>SUM(D10:D29)</f>
        <v>101127</v>
      </c>
      <c r="E9" s="70"/>
      <c r="F9" s="70">
        <f>SUM(F10:F29)</f>
        <v>54844</v>
      </c>
      <c r="G9" s="70">
        <f>SUM(G10:G29)</f>
        <v>28134</v>
      </c>
      <c r="H9" s="70">
        <f>SUM(H10:H29)</f>
        <v>26710</v>
      </c>
      <c r="I9" s="70"/>
      <c r="J9" s="70">
        <f>SUM(J10:J29)</f>
        <v>44707</v>
      </c>
      <c r="K9" s="70">
        <f>SUM(K10:K29)</f>
        <v>22366</v>
      </c>
      <c r="L9" s="70">
        <f>SUM(L10:L29)</f>
        <v>22341</v>
      </c>
      <c r="M9" s="70"/>
      <c r="N9" s="70">
        <f>SUM(N10:N29)</f>
        <v>37535</v>
      </c>
      <c r="O9" s="70">
        <f>SUM(O10:O29)</f>
        <v>18752</v>
      </c>
      <c r="P9" s="70">
        <f>SUM(P10:P29)</f>
        <v>18783</v>
      </c>
      <c r="Q9" s="70"/>
      <c r="R9" s="70">
        <f>SUM(R10:R29)</f>
        <v>35041</v>
      </c>
      <c r="S9" s="70">
        <f>SUM(S10:S29)</f>
        <v>17600</v>
      </c>
      <c r="T9" s="70">
        <f>SUM(T10:T29)</f>
        <v>17441</v>
      </c>
      <c r="U9" s="70"/>
      <c r="V9" s="70">
        <f>SUM(V10:V29)</f>
        <v>29802</v>
      </c>
      <c r="W9" s="70">
        <f>SUM(W10:W29)</f>
        <v>14228</v>
      </c>
      <c r="X9" s="70">
        <f>SUM(X10:X29)</f>
        <v>15574</v>
      </c>
      <c r="Y9" s="70"/>
      <c r="Z9" s="70">
        <f>SUM(Z10:Z29)</f>
        <v>505</v>
      </c>
      <c r="AA9" s="70">
        <f>SUM(AA10:AA29)</f>
        <v>227</v>
      </c>
      <c r="AB9" s="70">
        <f>SUM(AB10:AB29)</f>
        <v>278</v>
      </c>
    </row>
    <row r="10" spans="1:29" x14ac:dyDescent="0.25">
      <c r="A10" s="27">
        <v>11</v>
      </c>
      <c r="B10" s="71">
        <f t="shared" ref="B10:C29" si="0">+F10+J10+N10+R10+V10+Z10</f>
        <v>108</v>
      </c>
      <c r="C10" s="71">
        <f t="shared" si="0"/>
        <v>46</v>
      </c>
      <c r="D10" s="71">
        <f t="shared" ref="D10:D29" si="1">+B10-C10</f>
        <v>62</v>
      </c>
      <c r="E10" s="71"/>
      <c r="F10" s="71">
        <v>108</v>
      </c>
      <c r="G10" s="71">
        <v>46</v>
      </c>
      <c r="H10" s="71">
        <v>62</v>
      </c>
      <c r="I10" s="71"/>
      <c r="J10" s="71"/>
      <c r="K10" s="71"/>
      <c r="L10" s="71"/>
      <c r="M10" s="71"/>
      <c r="N10" s="71"/>
      <c r="O10" s="71"/>
      <c r="P10" s="71"/>
      <c r="Q10" s="71"/>
      <c r="R10" s="71"/>
      <c r="S10" s="71"/>
      <c r="T10" s="71"/>
      <c r="U10" s="71"/>
      <c r="V10" s="71"/>
      <c r="W10" s="71"/>
      <c r="X10" s="71"/>
      <c r="Y10" s="71"/>
      <c r="Z10" s="71"/>
      <c r="AA10" s="71"/>
      <c r="AB10" s="71"/>
      <c r="AC10" s="8"/>
    </row>
    <row r="11" spans="1:29" x14ac:dyDescent="0.25">
      <c r="A11" s="27">
        <v>12</v>
      </c>
      <c r="B11" s="71">
        <f t="shared" si="0"/>
        <v>36054</v>
      </c>
      <c r="C11" s="71">
        <f t="shared" si="0"/>
        <v>17822</v>
      </c>
      <c r="D11" s="71">
        <f t="shared" si="1"/>
        <v>18232</v>
      </c>
      <c r="E11" s="71"/>
      <c r="F11" s="71">
        <v>35921</v>
      </c>
      <c r="G11" s="71">
        <v>17762</v>
      </c>
      <c r="H11" s="71">
        <v>18159</v>
      </c>
      <c r="I11" s="71"/>
      <c r="J11" s="71">
        <v>133</v>
      </c>
      <c r="K11" s="71">
        <v>60</v>
      </c>
      <c r="L11" s="71">
        <v>73</v>
      </c>
      <c r="M11" s="71"/>
      <c r="N11" s="71"/>
      <c r="O11" s="71"/>
      <c r="P11" s="71"/>
      <c r="Q11" s="71"/>
      <c r="R11" s="71"/>
      <c r="S11" s="71"/>
      <c r="T11" s="71"/>
      <c r="U11" s="71"/>
      <c r="V11" s="71"/>
      <c r="W11" s="71"/>
      <c r="X11" s="71"/>
      <c r="Y11" s="71"/>
      <c r="Z11" s="71"/>
      <c r="AA11" s="71"/>
      <c r="AB11" s="71"/>
      <c r="AC11" s="8"/>
    </row>
    <row r="12" spans="1:29" x14ac:dyDescent="0.25">
      <c r="A12" s="27">
        <v>13</v>
      </c>
      <c r="B12" s="71">
        <f t="shared" si="0"/>
        <v>40787</v>
      </c>
      <c r="C12" s="71">
        <f t="shared" si="0"/>
        <v>20458</v>
      </c>
      <c r="D12" s="71">
        <f t="shared" si="1"/>
        <v>20329</v>
      </c>
      <c r="E12" s="71"/>
      <c r="F12" s="71">
        <v>13381</v>
      </c>
      <c r="G12" s="71">
        <v>7156</v>
      </c>
      <c r="H12" s="71">
        <v>6225</v>
      </c>
      <c r="I12" s="71"/>
      <c r="J12" s="71">
        <v>27321</v>
      </c>
      <c r="K12" s="71">
        <v>13266</v>
      </c>
      <c r="L12" s="71">
        <v>14055</v>
      </c>
      <c r="M12" s="71"/>
      <c r="N12" s="71">
        <v>85</v>
      </c>
      <c r="O12" s="71">
        <v>36</v>
      </c>
      <c r="P12" s="71">
        <v>49</v>
      </c>
      <c r="Q12" s="71"/>
      <c r="R12" s="71"/>
      <c r="S12" s="71"/>
      <c r="T12" s="71"/>
      <c r="U12" s="71"/>
      <c r="V12" s="71"/>
      <c r="W12" s="71"/>
      <c r="X12" s="71"/>
      <c r="Y12" s="71"/>
      <c r="Z12" s="71"/>
      <c r="AA12" s="71"/>
      <c r="AB12" s="71"/>
      <c r="AC12" s="8"/>
    </row>
    <row r="13" spans="1:29" x14ac:dyDescent="0.25">
      <c r="A13" s="27">
        <v>14</v>
      </c>
      <c r="B13" s="71">
        <f t="shared" si="0"/>
        <v>39346</v>
      </c>
      <c r="C13" s="71">
        <f t="shared" si="0"/>
        <v>19902</v>
      </c>
      <c r="D13" s="71">
        <f t="shared" si="1"/>
        <v>19444</v>
      </c>
      <c r="E13" s="71"/>
      <c r="F13" s="71">
        <v>4511</v>
      </c>
      <c r="G13" s="71">
        <v>2676</v>
      </c>
      <c r="H13" s="71">
        <v>1835</v>
      </c>
      <c r="I13" s="71"/>
      <c r="J13" s="71">
        <v>13163</v>
      </c>
      <c r="K13" s="71">
        <v>6726</v>
      </c>
      <c r="L13" s="71">
        <v>6437</v>
      </c>
      <c r="M13" s="71"/>
      <c r="N13" s="71">
        <v>21556</v>
      </c>
      <c r="O13" s="71">
        <v>10455</v>
      </c>
      <c r="P13" s="71">
        <v>11101</v>
      </c>
      <c r="Q13" s="71"/>
      <c r="R13" s="71">
        <v>116</v>
      </c>
      <c r="S13" s="71">
        <v>45</v>
      </c>
      <c r="T13" s="71">
        <v>71</v>
      </c>
      <c r="U13" s="71"/>
      <c r="V13" s="71"/>
      <c r="W13" s="71"/>
      <c r="X13" s="71"/>
      <c r="Y13" s="71"/>
      <c r="Z13" s="71"/>
      <c r="AA13" s="71"/>
      <c r="AB13" s="71"/>
      <c r="AC13" s="8"/>
    </row>
    <row r="14" spans="1:29" x14ac:dyDescent="0.25">
      <c r="A14" s="27">
        <v>15</v>
      </c>
      <c r="B14" s="71">
        <f t="shared" si="0"/>
        <v>35552</v>
      </c>
      <c r="C14" s="71">
        <f t="shared" si="0"/>
        <v>17750</v>
      </c>
      <c r="D14" s="71">
        <f t="shared" si="1"/>
        <v>17802</v>
      </c>
      <c r="E14" s="71"/>
      <c r="F14" s="71">
        <v>711</v>
      </c>
      <c r="G14" s="71">
        <v>379</v>
      </c>
      <c r="H14" s="71">
        <v>332</v>
      </c>
      <c r="I14" s="71"/>
      <c r="J14" s="71">
        <v>3247</v>
      </c>
      <c r="K14" s="71">
        <v>1829</v>
      </c>
      <c r="L14" s="71">
        <v>1418</v>
      </c>
      <c r="M14" s="71"/>
      <c r="N14" s="71">
        <v>12295</v>
      </c>
      <c r="O14" s="71">
        <v>6213</v>
      </c>
      <c r="P14" s="71">
        <v>6082</v>
      </c>
      <c r="Q14" s="71"/>
      <c r="R14" s="71">
        <v>19170</v>
      </c>
      <c r="S14" s="71">
        <v>9282</v>
      </c>
      <c r="T14" s="71">
        <v>9888</v>
      </c>
      <c r="U14" s="71"/>
      <c r="V14" s="71">
        <v>129</v>
      </c>
      <c r="W14" s="71">
        <v>47</v>
      </c>
      <c r="X14" s="71">
        <v>82</v>
      </c>
      <c r="Y14" s="71"/>
      <c r="Z14" s="71"/>
      <c r="AA14" s="71"/>
      <c r="AB14" s="71"/>
      <c r="AC14" s="8"/>
    </row>
    <row r="15" spans="1:29" x14ac:dyDescent="0.25">
      <c r="A15" s="27">
        <v>16</v>
      </c>
      <c r="B15" s="71">
        <f t="shared" si="0"/>
        <v>33048</v>
      </c>
      <c r="C15" s="71">
        <f t="shared" si="0"/>
        <v>16196</v>
      </c>
      <c r="D15" s="71">
        <f t="shared" si="1"/>
        <v>16852</v>
      </c>
      <c r="E15" s="71"/>
      <c r="F15" s="71">
        <v>138</v>
      </c>
      <c r="G15" s="71">
        <v>77</v>
      </c>
      <c r="H15" s="71">
        <v>61</v>
      </c>
      <c r="I15" s="71"/>
      <c r="J15" s="71">
        <v>669</v>
      </c>
      <c r="K15" s="71">
        <v>392</v>
      </c>
      <c r="L15" s="71">
        <v>277</v>
      </c>
      <c r="M15" s="71"/>
      <c r="N15" s="71">
        <v>2932</v>
      </c>
      <c r="O15" s="71">
        <v>1657</v>
      </c>
      <c r="P15" s="71">
        <v>1275</v>
      </c>
      <c r="Q15" s="71"/>
      <c r="R15" s="71">
        <v>11945</v>
      </c>
      <c r="S15" s="71">
        <v>6123</v>
      </c>
      <c r="T15" s="71">
        <v>5822</v>
      </c>
      <c r="U15" s="71"/>
      <c r="V15" s="71">
        <v>17360</v>
      </c>
      <c r="W15" s="71">
        <v>7944</v>
      </c>
      <c r="X15" s="71">
        <v>9416</v>
      </c>
      <c r="Y15" s="71"/>
      <c r="Z15" s="71">
        <v>4</v>
      </c>
      <c r="AA15" s="71">
        <v>3</v>
      </c>
      <c r="AB15" s="71">
        <v>1</v>
      </c>
      <c r="AC15" s="8"/>
    </row>
    <row r="16" spans="1:29" x14ac:dyDescent="0.25">
      <c r="A16" s="27">
        <v>17</v>
      </c>
      <c r="B16" s="71">
        <f t="shared" si="0"/>
        <v>14130</v>
      </c>
      <c r="C16" s="71">
        <f t="shared" si="0"/>
        <v>7247</v>
      </c>
      <c r="D16" s="71">
        <f t="shared" si="1"/>
        <v>6883</v>
      </c>
      <c r="E16" s="71"/>
      <c r="F16" s="71">
        <v>38</v>
      </c>
      <c r="G16" s="71">
        <v>23</v>
      </c>
      <c r="H16" s="71">
        <v>15</v>
      </c>
      <c r="I16" s="71"/>
      <c r="J16" s="71">
        <v>112</v>
      </c>
      <c r="K16" s="71">
        <v>64</v>
      </c>
      <c r="L16" s="71">
        <v>48</v>
      </c>
      <c r="M16" s="71"/>
      <c r="N16" s="71">
        <v>566</v>
      </c>
      <c r="O16" s="71">
        <v>332</v>
      </c>
      <c r="P16" s="71">
        <v>234</v>
      </c>
      <c r="Q16" s="71"/>
      <c r="R16" s="71">
        <v>3137</v>
      </c>
      <c r="S16" s="71">
        <v>1786</v>
      </c>
      <c r="T16" s="71">
        <v>1351</v>
      </c>
      <c r="U16" s="71"/>
      <c r="V16" s="71">
        <v>9926</v>
      </c>
      <c r="W16" s="71">
        <v>4892</v>
      </c>
      <c r="X16" s="71">
        <v>5034</v>
      </c>
      <c r="Y16" s="71"/>
      <c r="Z16" s="71">
        <v>351</v>
      </c>
      <c r="AA16" s="71">
        <v>150</v>
      </c>
      <c r="AB16" s="71">
        <v>201</v>
      </c>
      <c r="AC16" s="8"/>
    </row>
    <row r="17" spans="1:16384" s="8" customFormat="1" x14ac:dyDescent="0.25">
      <c r="A17" s="27">
        <v>18</v>
      </c>
      <c r="B17" s="71">
        <f t="shared" si="0"/>
        <v>2684</v>
      </c>
      <c r="C17" s="71">
        <f t="shared" si="0"/>
        <v>1493</v>
      </c>
      <c r="D17" s="71">
        <f t="shared" si="1"/>
        <v>1191</v>
      </c>
      <c r="E17" s="71"/>
      <c r="F17" s="71">
        <v>12</v>
      </c>
      <c r="G17" s="71">
        <v>5</v>
      </c>
      <c r="H17" s="71">
        <v>7</v>
      </c>
      <c r="I17" s="71"/>
      <c r="J17" s="71">
        <v>22</v>
      </c>
      <c r="K17" s="71">
        <v>14</v>
      </c>
      <c r="L17" s="71">
        <v>8</v>
      </c>
      <c r="M17" s="71"/>
      <c r="N17" s="71">
        <v>61</v>
      </c>
      <c r="O17" s="71">
        <v>36</v>
      </c>
      <c r="P17" s="71">
        <v>25</v>
      </c>
      <c r="Q17" s="71"/>
      <c r="R17" s="71">
        <v>494</v>
      </c>
      <c r="S17" s="71">
        <v>274</v>
      </c>
      <c r="T17" s="71">
        <v>220</v>
      </c>
      <c r="U17" s="71"/>
      <c r="V17" s="71">
        <v>1952</v>
      </c>
      <c r="W17" s="71">
        <v>1096</v>
      </c>
      <c r="X17" s="71">
        <v>856</v>
      </c>
      <c r="Y17" s="71"/>
      <c r="Z17" s="71">
        <v>143</v>
      </c>
      <c r="AA17" s="71">
        <v>68</v>
      </c>
      <c r="AB17" s="71">
        <v>75</v>
      </c>
    </row>
    <row r="18" spans="1:16384" s="8" customFormat="1" x14ac:dyDescent="0.25">
      <c r="A18" s="27">
        <v>19</v>
      </c>
      <c r="B18" s="71">
        <f t="shared" si="0"/>
        <v>436</v>
      </c>
      <c r="C18" s="71">
        <f t="shared" si="0"/>
        <v>259</v>
      </c>
      <c r="D18" s="71">
        <f t="shared" si="1"/>
        <v>177</v>
      </c>
      <c r="E18" s="71"/>
      <c r="F18" s="71">
        <v>3</v>
      </c>
      <c r="G18" s="71">
        <v>2</v>
      </c>
      <c r="H18" s="71">
        <v>1</v>
      </c>
      <c r="I18" s="71"/>
      <c r="J18" s="71">
        <v>12</v>
      </c>
      <c r="K18" s="71">
        <v>8</v>
      </c>
      <c r="L18" s="71">
        <v>4</v>
      </c>
      <c r="M18" s="71"/>
      <c r="N18" s="71">
        <v>12</v>
      </c>
      <c r="O18" s="71">
        <v>7</v>
      </c>
      <c r="P18" s="71">
        <v>5</v>
      </c>
      <c r="Q18" s="71"/>
      <c r="R18" s="71">
        <v>90</v>
      </c>
      <c r="S18" s="71">
        <v>52</v>
      </c>
      <c r="T18" s="71">
        <v>38</v>
      </c>
      <c r="U18" s="71"/>
      <c r="V18" s="71">
        <v>313</v>
      </c>
      <c r="W18" s="71">
        <v>185</v>
      </c>
      <c r="X18" s="71">
        <v>128</v>
      </c>
      <c r="Y18" s="71"/>
      <c r="Z18" s="71">
        <v>6</v>
      </c>
      <c r="AA18" s="71">
        <v>5</v>
      </c>
      <c r="AB18" s="71">
        <v>1</v>
      </c>
    </row>
    <row r="19" spans="1:16384" s="8" customFormat="1" x14ac:dyDescent="0.25">
      <c r="A19" s="27">
        <v>20</v>
      </c>
      <c r="B19" s="71">
        <f t="shared" si="0"/>
        <v>103</v>
      </c>
      <c r="C19" s="71">
        <f t="shared" si="0"/>
        <v>60</v>
      </c>
      <c r="D19" s="71">
        <f t="shared" si="1"/>
        <v>43</v>
      </c>
      <c r="E19" s="71"/>
      <c r="F19" s="71">
        <v>5</v>
      </c>
      <c r="G19" s="71">
        <v>2</v>
      </c>
      <c r="H19" s="71">
        <v>3</v>
      </c>
      <c r="I19" s="71"/>
      <c r="J19" s="71">
        <v>3</v>
      </c>
      <c r="K19" s="71">
        <v>2</v>
      </c>
      <c r="L19" s="71">
        <v>1</v>
      </c>
      <c r="M19" s="71"/>
      <c r="N19" s="71">
        <v>5</v>
      </c>
      <c r="O19" s="71">
        <v>4</v>
      </c>
      <c r="P19" s="71">
        <v>1</v>
      </c>
      <c r="Q19" s="71"/>
      <c r="R19" s="71">
        <v>30</v>
      </c>
      <c r="S19" s="71">
        <v>13</v>
      </c>
      <c r="T19" s="71">
        <v>17</v>
      </c>
      <c r="U19" s="71"/>
      <c r="V19" s="71">
        <v>59</v>
      </c>
      <c r="W19" s="71">
        <v>38</v>
      </c>
      <c r="X19" s="71">
        <v>21</v>
      </c>
      <c r="Y19" s="71"/>
      <c r="Z19" s="71">
        <v>1</v>
      </c>
      <c r="AA19" s="71">
        <v>1</v>
      </c>
      <c r="AB19" s="71">
        <v>0</v>
      </c>
    </row>
    <row r="20" spans="1:16384" s="8" customFormat="1" x14ac:dyDescent="0.25">
      <c r="A20" s="27">
        <v>21</v>
      </c>
      <c r="B20" s="71">
        <f t="shared" si="0"/>
        <v>34</v>
      </c>
      <c r="C20" s="71">
        <f t="shared" si="0"/>
        <v>14</v>
      </c>
      <c r="D20" s="71">
        <f t="shared" si="1"/>
        <v>20</v>
      </c>
      <c r="E20" s="71"/>
      <c r="F20" s="71">
        <v>3</v>
      </c>
      <c r="G20" s="71">
        <v>1</v>
      </c>
      <c r="H20" s="71">
        <v>2</v>
      </c>
      <c r="I20" s="71"/>
      <c r="J20" s="71">
        <v>2</v>
      </c>
      <c r="K20" s="71">
        <v>0</v>
      </c>
      <c r="L20" s="71">
        <v>2</v>
      </c>
      <c r="M20" s="71"/>
      <c r="N20" s="71">
        <v>2</v>
      </c>
      <c r="O20" s="71">
        <v>1</v>
      </c>
      <c r="P20" s="71">
        <v>1</v>
      </c>
      <c r="Q20" s="71"/>
      <c r="R20" s="71">
        <v>12</v>
      </c>
      <c r="S20" s="71">
        <v>5</v>
      </c>
      <c r="T20" s="71">
        <v>7</v>
      </c>
      <c r="U20" s="71"/>
      <c r="V20" s="71">
        <v>15</v>
      </c>
      <c r="W20" s="71">
        <v>7</v>
      </c>
      <c r="X20" s="71">
        <v>8</v>
      </c>
      <c r="Y20" s="71"/>
      <c r="Z20" s="71">
        <v>0</v>
      </c>
      <c r="AA20" s="71">
        <v>0</v>
      </c>
      <c r="AB20" s="71">
        <v>0</v>
      </c>
    </row>
    <row r="21" spans="1:16384" s="8" customFormat="1" x14ac:dyDescent="0.25">
      <c r="A21" s="27">
        <v>22</v>
      </c>
      <c r="B21" s="71">
        <f t="shared" si="0"/>
        <v>27</v>
      </c>
      <c r="C21" s="71">
        <f t="shared" si="0"/>
        <v>14</v>
      </c>
      <c r="D21" s="71">
        <f t="shared" si="1"/>
        <v>13</v>
      </c>
      <c r="E21" s="71"/>
      <c r="F21" s="71">
        <v>0</v>
      </c>
      <c r="G21" s="71">
        <v>0</v>
      </c>
      <c r="H21" s="71">
        <v>0</v>
      </c>
      <c r="I21" s="71"/>
      <c r="J21" s="71">
        <v>1</v>
      </c>
      <c r="K21" s="71">
        <v>0</v>
      </c>
      <c r="L21" s="71">
        <v>1</v>
      </c>
      <c r="M21" s="71"/>
      <c r="N21" s="71">
        <v>4</v>
      </c>
      <c r="O21" s="71">
        <v>3</v>
      </c>
      <c r="P21" s="71">
        <v>1</v>
      </c>
      <c r="Q21" s="71"/>
      <c r="R21" s="71">
        <v>11</v>
      </c>
      <c r="S21" s="71">
        <v>5</v>
      </c>
      <c r="T21" s="71">
        <v>6</v>
      </c>
      <c r="U21" s="71"/>
      <c r="V21" s="71">
        <v>11</v>
      </c>
      <c r="W21" s="71">
        <v>6</v>
      </c>
      <c r="X21" s="71">
        <v>5</v>
      </c>
      <c r="Y21" s="71"/>
      <c r="Z21" s="71">
        <v>0</v>
      </c>
      <c r="AA21" s="71">
        <v>0</v>
      </c>
      <c r="AB21" s="71">
        <v>0</v>
      </c>
    </row>
    <row r="22" spans="1:16384" s="8" customFormat="1" x14ac:dyDescent="0.25">
      <c r="A22" s="27">
        <v>23</v>
      </c>
      <c r="B22" s="71">
        <f t="shared" si="0"/>
        <v>5</v>
      </c>
      <c r="C22" s="71">
        <f t="shared" si="0"/>
        <v>0</v>
      </c>
      <c r="D22" s="71">
        <f t="shared" si="1"/>
        <v>5</v>
      </c>
      <c r="E22" s="71"/>
      <c r="F22" s="71">
        <v>0</v>
      </c>
      <c r="G22" s="71">
        <v>0</v>
      </c>
      <c r="H22" s="71">
        <v>0</v>
      </c>
      <c r="I22" s="71"/>
      <c r="J22" s="71">
        <v>0</v>
      </c>
      <c r="K22" s="71">
        <v>0</v>
      </c>
      <c r="L22" s="71">
        <v>0</v>
      </c>
      <c r="M22" s="71"/>
      <c r="N22" s="71">
        <v>1</v>
      </c>
      <c r="O22" s="71">
        <v>0</v>
      </c>
      <c r="P22" s="71">
        <v>1</v>
      </c>
      <c r="Q22" s="71"/>
      <c r="R22" s="71">
        <v>2</v>
      </c>
      <c r="S22" s="71">
        <v>0</v>
      </c>
      <c r="T22" s="71">
        <v>2</v>
      </c>
      <c r="U22" s="71"/>
      <c r="V22" s="71">
        <v>2</v>
      </c>
      <c r="W22" s="71">
        <v>0</v>
      </c>
      <c r="X22" s="71">
        <v>2</v>
      </c>
      <c r="Y22" s="71"/>
      <c r="Z22" s="71">
        <v>0</v>
      </c>
      <c r="AA22" s="71">
        <v>0</v>
      </c>
      <c r="AB22" s="71">
        <v>0</v>
      </c>
    </row>
    <row r="23" spans="1:16384" s="8" customFormat="1" x14ac:dyDescent="0.25">
      <c r="A23" s="27">
        <v>24</v>
      </c>
      <c r="B23" s="71">
        <f t="shared" si="0"/>
        <v>20</v>
      </c>
      <c r="C23" s="71">
        <f t="shared" si="0"/>
        <v>8</v>
      </c>
      <c r="D23" s="71">
        <f t="shared" si="1"/>
        <v>12</v>
      </c>
      <c r="E23" s="71"/>
      <c r="F23" s="71">
        <v>0</v>
      </c>
      <c r="G23" s="71">
        <v>0</v>
      </c>
      <c r="H23" s="71">
        <v>0</v>
      </c>
      <c r="I23" s="71"/>
      <c r="J23" s="71">
        <v>0</v>
      </c>
      <c r="K23" s="71">
        <v>0</v>
      </c>
      <c r="L23" s="71">
        <v>0</v>
      </c>
      <c r="M23" s="71"/>
      <c r="N23" s="71">
        <v>2</v>
      </c>
      <c r="O23" s="71">
        <v>2</v>
      </c>
      <c r="P23" s="71">
        <v>0</v>
      </c>
      <c r="Q23" s="71"/>
      <c r="R23" s="71">
        <v>9</v>
      </c>
      <c r="S23" s="71">
        <v>4</v>
      </c>
      <c r="T23" s="71">
        <v>5</v>
      </c>
      <c r="U23" s="71"/>
      <c r="V23" s="71">
        <v>9</v>
      </c>
      <c r="W23" s="71">
        <v>2</v>
      </c>
      <c r="X23" s="71">
        <v>7</v>
      </c>
      <c r="Y23" s="71"/>
      <c r="Z23" s="71">
        <v>0</v>
      </c>
      <c r="AA23" s="71">
        <v>0</v>
      </c>
      <c r="AB23" s="71">
        <v>0</v>
      </c>
    </row>
    <row r="24" spans="1:16384" s="8" customFormat="1" x14ac:dyDescent="0.25">
      <c r="A24" s="27" t="s">
        <v>356</v>
      </c>
      <c r="B24" s="71">
        <f t="shared" si="0"/>
        <v>28</v>
      </c>
      <c r="C24" s="71">
        <f t="shared" si="0"/>
        <v>16</v>
      </c>
      <c r="D24" s="71">
        <f t="shared" si="1"/>
        <v>12</v>
      </c>
      <c r="E24" s="71"/>
      <c r="F24" s="71">
        <v>3</v>
      </c>
      <c r="G24" s="71">
        <v>2</v>
      </c>
      <c r="H24" s="71">
        <v>1</v>
      </c>
      <c r="I24" s="71"/>
      <c r="J24" s="71">
        <v>2</v>
      </c>
      <c r="K24" s="71">
        <v>1</v>
      </c>
      <c r="L24" s="71">
        <v>1</v>
      </c>
      <c r="M24" s="71"/>
      <c r="N24" s="71">
        <v>4</v>
      </c>
      <c r="O24" s="71">
        <v>2</v>
      </c>
      <c r="P24" s="71">
        <v>2</v>
      </c>
      <c r="Q24" s="71"/>
      <c r="R24" s="71">
        <v>12</v>
      </c>
      <c r="S24" s="71">
        <v>7</v>
      </c>
      <c r="T24" s="71">
        <v>5</v>
      </c>
      <c r="U24" s="71"/>
      <c r="V24" s="71">
        <v>7</v>
      </c>
      <c r="W24" s="71">
        <v>4</v>
      </c>
      <c r="X24" s="71">
        <v>3</v>
      </c>
      <c r="Y24" s="71"/>
      <c r="Z24" s="71">
        <v>0</v>
      </c>
      <c r="AA24" s="71">
        <v>0</v>
      </c>
      <c r="AB24" s="71">
        <v>0</v>
      </c>
    </row>
    <row r="25" spans="1:16384" s="8" customFormat="1" x14ac:dyDescent="0.25">
      <c r="A25" s="27" t="s">
        <v>357</v>
      </c>
      <c r="B25" s="71">
        <f t="shared" si="0"/>
        <v>28</v>
      </c>
      <c r="C25" s="71">
        <f t="shared" si="0"/>
        <v>14</v>
      </c>
      <c r="D25" s="71">
        <f t="shared" si="1"/>
        <v>14</v>
      </c>
      <c r="E25" s="71"/>
      <c r="F25" s="71">
        <v>5</v>
      </c>
      <c r="G25" s="71">
        <v>2</v>
      </c>
      <c r="H25" s="71">
        <v>3</v>
      </c>
      <c r="I25" s="71"/>
      <c r="J25" s="71">
        <v>4</v>
      </c>
      <c r="K25" s="71">
        <v>1</v>
      </c>
      <c r="L25" s="71">
        <v>3</v>
      </c>
      <c r="M25" s="71"/>
      <c r="N25" s="71">
        <v>7</v>
      </c>
      <c r="O25" s="71">
        <v>3</v>
      </c>
      <c r="P25" s="71">
        <v>4</v>
      </c>
      <c r="Q25" s="71"/>
      <c r="R25" s="71">
        <v>4</v>
      </c>
      <c r="S25" s="71">
        <v>2</v>
      </c>
      <c r="T25" s="71">
        <v>2</v>
      </c>
      <c r="U25" s="71"/>
      <c r="V25" s="71">
        <v>8</v>
      </c>
      <c r="W25" s="71">
        <v>6</v>
      </c>
      <c r="X25" s="71">
        <v>2</v>
      </c>
      <c r="Y25" s="71"/>
      <c r="Z25" s="71">
        <v>0</v>
      </c>
      <c r="AA25" s="71">
        <v>0</v>
      </c>
      <c r="AB25" s="71">
        <v>0</v>
      </c>
    </row>
    <row r="26" spans="1:16384" s="8" customFormat="1" x14ac:dyDescent="0.25">
      <c r="A26" s="27" t="s">
        <v>358</v>
      </c>
      <c r="B26" s="71">
        <f t="shared" si="0"/>
        <v>19</v>
      </c>
      <c r="C26" s="71">
        <f t="shared" si="0"/>
        <v>3</v>
      </c>
      <c r="D26" s="71">
        <f t="shared" si="1"/>
        <v>16</v>
      </c>
      <c r="E26" s="71"/>
      <c r="F26" s="71">
        <v>2</v>
      </c>
      <c r="G26" s="71">
        <v>0</v>
      </c>
      <c r="H26" s="71">
        <v>2</v>
      </c>
      <c r="I26" s="71"/>
      <c r="J26" s="71">
        <v>3</v>
      </c>
      <c r="K26" s="71">
        <v>2</v>
      </c>
      <c r="L26" s="71">
        <v>1</v>
      </c>
      <c r="M26" s="71"/>
      <c r="N26" s="71">
        <v>2</v>
      </c>
      <c r="O26" s="71">
        <v>0</v>
      </c>
      <c r="P26" s="71">
        <v>2</v>
      </c>
      <c r="Q26" s="71"/>
      <c r="R26" s="71">
        <v>5</v>
      </c>
      <c r="S26" s="71">
        <v>0</v>
      </c>
      <c r="T26" s="71">
        <v>5</v>
      </c>
      <c r="U26" s="71"/>
      <c r="V26" s="71">
        <v>7</v>
      </c>
      <c r="W26" s="71">
        <v>1</v>
      </c>
      <c r="X26" s="71">
        <v>6</v>
      </c>
      <c r="Y26" s="71"/>
      <c r="Z26" s="71">
        <v>0</v>
      </c>
      <c r="AA26" s="71">
        <v>0</v>
      </c>
      <c r="AB26" s="71">
        <v>0</v>
      </c>
    </row>
    <row r="27" spans="1:16384" s="8" customFormat="1" x14ac:dyDescent="0.25">
      <c r="A27" s="27" t="s">
        <v>359</v>
      </c>
      <c r="B27" s="71">
        <f t="shared" si="0"/>
        <v>11</v>
      </c>
      <c r="C27" s="71">
        <f t="shared" si="0"/>
        <v>1</v>
      </c>
      <c r="D27" s="71">
        <f t="shared" si="1"/>
        <v>10</v>
      </c>
      <c r="E27" s="71"/>
      <c r="F27" s="71">
        <v>0</v>
      </c>
      <c r="G27" s="71">
        <v>0</v>
      </c>
      <c r="H27" s="71">
        <v>0</v>
      </c>
      <c r="I27" s="71"/>
      <c r="J27" s="71">
        <v>7</v>
      </c>
      <c r="K27" s="71">
        <v>0</v>
      </c>
      <c r="L27" s="71">
        <v>7</v>
      </c>
      <c r="M27" s="71"/>
      <c r="N27" s="71">
        <v>0</v>
      </c>
      <c r="O27" s="71">
        <v>0</v>
      </c>
      <c r="P27" s="71">
        <v>0</v>
      </c>
      <c r="Q27" s="71"/>
      <c r="R27" s="71">
        <v>1</v>
      </c>
      <c r="S27" s="71">
        <v>1</v>
      </c>
      <c r="T27" s="71">
        <v>0</v>
      </c>
      <c r="U27" s="71"/>
      <c r="V27" s="71">
        <v>3</v>
      </c>
      <c r="W27" s="71">
        <v>0</v>
      </c>
      <c r="X27" s="71">
        <v>3</v>
      </c>
      <c r="Y27" s="71"/>
      <c r="Z27" s="71">
        <v>0</v>
      </c>
      <c r="AA27" s="71">
        <v>0</v>
      </c>
      <c r="AB27" s="71">
        <v>0</v>
      </c>
    </row>
    <row r="28" spans="1:16384" s="8" customFormat="1" x14ac:dyDescent="0.25">
      <c r="A28" s="27" t="s">
        <v>360</v>
      </c>
      <c r="B28" s="71">
        <f t="shared" si="0"/>
        <v>13</v>
      </c>
      <c r="C28" s="71">
        <f t="shared" si="0"/>
        <v>4</v>
      </c>
      <c r="D28" s="71">
        <f t="shared" si="1"/>
        <v>9</v>
      </c>
      <c r="E28" s="71"/>
      <c r="F28" s="71">
        <v>2</v>
      </c>
      <c r="G28" s="71">
        <v>1</v>
      </c>
      <c r="H28" s="71">
        <v>1</v>
      </c>
      <c r="I28" s="71"/>
      <c r="J28" s="71">
        <v>6</v>
      </c>
      <c r="K28" s="71">
        <v>1</v>
      </c>
      <c r="L28" s="71">
        <v>5</v>
      </c>
      <c r="M28" s="71"/>
      <c r="N28" s="71">
        <v>1</v>
      </c>
      <c r="O28" s="71">
        <v>1</v>
      </c>
      <c r="P28" s="71">
        <v>0</v>
      </c>
      <c r="Q28" s="71"/>
      <c r="R28" s="71">
        <v>3</v>
      </c>
      <c r="S28" s="71">
        <v>1</v>
      </c>
      <c r="T28" s="71">
        <v>2</v>
      </c>
      <c r="U28" s="71"/>
      <c r="V28" s="71">
        <v>1</v>
      </c>
      <c r="W28" s="71">
        <v>0</v>
      </c>
      <c r="X28" s="71">
        <v>1</v>
      </c>
      <c r="Y28" s="71"/>
      <c r="Z28" s="71">
        <v>0</v>
      </c>
      <c r="AA28" s="71">
        <v>0</v>
      </c>
      <c r="AB28" s="71">
        <v>0</v>
      </c>
    </row>
    <row r="29" spans="1:16384" s="8" customFormat="1" ht="13.5" thickBot="1" x14ac:dyDescent="0.3">
      <c r="A29" s="27" t="s">
        <v>361</v>
      </c>
      <c r="B29" s="71">
        <f t="shared" si="0"/>
        <v>1</v>
      </c>
      <c r="C29" s="71">
        <f t="shared" si="0"/>
        <v>0</v>
      </c>
      <c r="D29" s="71">
        <f t="shared" si="1"/>
        <v>1</v>
      </c>
      <c r="E29" s="71"/>
      <c r="F29" s="71">
        <v>1</v>
      </c>
      <c r="G29" s="71">
        <v>0</v>
      </c>
      <c r="H29" s="71">
        <v>1</v>
      </c>
      <c r="I29" s="71"/>
      <c r="J29" s="71">
        <v>0</v>
      </c>
      <c r="K29" s="71">
        <v>0</v>
      </c>
      <c r="L29" s="71">
        <v>0</v>
      </c>
      <c r="M29" s="71"/>
      <c r="N29" s="71">
        <v>0</v>
      </c>
      <c r="O29" s="71">
        <v>0</v>
      </c>
      <c r="P29" s="71">
        <v>0</v>
      </c>
      <c r="Q29" s="71"/>
      <c r="R29" s="71">
        <v>0</v>
      </c>
      <c r="S29" s="71">
        <v>0</v>
      </c>
      <c r="T29" s="71">
        <v>0</v>
      </c>
      <c r="U29" s="71"/>
      <c r="V29" s="71">
        <v>0</v>
      </c>
      <c r="W29" s="71">
        <v>0</v>
      </c>
      <c r="X29" s="71"/>
      <c r="Y29" s="71"/>
      <c r="Z29" s="71">
        <v>0</v>
      </c>
      <c r="AA29" s="71">
        <v>0</v>
      </c>
      <c r="AB29" s="71">
        <v>0</v>
      </c>
    </row>
    <row r="30" spans="1:16384" s="8" customFormat="1" ht="15" customHeight="1" x14ac:dyDescent="0.25">
      <c r="A30" s="61" t="s">
        <v>393</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0"/>
    </row>
    <row r="31" spans="1:16384" s="8" customFormat="1" ht="15" customHeight="1" x14ac:dyDescent="0.25">
      <c r="A31" s="55" t="s">
        <v>940</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446"/>
      <c r="FC31" s="446"/>
      <c r="FD31" s="446"/>
      <c r="FE31" s="446"/>
      <c r="FF31" s="446"/>
      <c r="FG31" s="446"/>
      <c r="FH31" s="446"/>
      <c r="FI31" s="446"/>
      <c r="FJ31" s="446"/>
      <c r="FK31" s="446"/>
      <c r="FL31" s="446"/>
      <c r="FM31" s="446"/>
      <c r="FN31" s="446"/>
      <c r="FO31" s="446"/>
      <c r="FP31" s="446"/>
      <c r="FQ31" s="446"/>
      <c r="FR31" s="446"/>
      <c r="FS31" s="446"/>
      <c r="FT31" s="446"/>
      <c r="FU31" s="446"/>
      <c r="FV31" s="446"/>
      <c r="FW31" s="446"/>
      <c r="FX31" s="446"/>
      <c r="FY31" s="446"/>
      <c r="FZ31" s="446"/>
      <c r="GA31" s="446"/>
      <c r="GB31" s="446"/>
      <c r="GC31" s="446"/>
      <c r="GD31" s="446"/>
      <c r="GE31" s="446"/>
      <c r="GF31" s="446"/>
      <c r="GG31" s="446"/>
      <c r="GH31" s="446"/>
      <c r="GI31" s="446"/>
      <c r="GJ31" s="446"/>
      <c r="GK31" s="446"/>
      <c r="GL31" s="446"/>
      <c r="GM31" s="446"/>
      <c r="GN31" s="446"/>
      <c r="GO31" s="446"/>
      <c r="GP31" s="446"/>
      <c r="GQ31" s="446"/>
      <c r="GR31" s="446"/>
      <c r="GS31" s="446"/>
      <c r="GT31" s="446"/>
      <c r="GU31" s="446"/>
      <c r="GV31" s="446"/>
      <c r="GW31" s="446"/>
      <c r="GX31" s="446"/>
      <c r="GY31" s="446"/>
      <c r="GZ31" s="446"/>
      <c r="HA31" s="446"/>
      <c r="HB31" s="446"/>
      <c r="HC31" s="446"/>
      <c r="HD31" s="446"/>
      <c r="HE31" s="446"/>
      <c r="HF31" s="446"/>
      <c r="HG31" s="446"/>
      <c r="HH31" s="446"/>
      <c r="HI31" s="446"/>
      <c r="HJ31" s="446"/>
      <c r="HK31" s="446"/>
      <c r="HL31" s="446"/>
      <c r="HM31" s="446"/>
      <c r="HN31" s="446"/>
      <c r="HO31" s="446"/>
      <c r="HP31" s="446"/>
      <c r="HQ31" s="446"/>
      <c r="HR31" s="446"/>
      <c r="HS31" s="446"/>
      <c r="HT31" s="446"/>
      <c r="HU31" s="446"/>
      <c r="HV31" s="446"/>
      <c r="HW31" s="446"/>
      <c r="HX31" s="446"/>
      <c r="HY31" s="446"/>
      <c r="HZ31" s="446"/>
      <c r="IA31" s="446"/>
      <c r="IB31" s="446"/>
      <c r="IC31" s="446"/>
      <c r="ID31" s="446"/>
      <c r="IE31" s="446"/>
      <c r="IF31" s="446"/>
      <c r="IG31" s="446"/>
      <c r="IH31" s="446"/>
      <c r="II31" s="446"/>
      <c r="IJ31" s="446"/>
      <c r="IK31" s="446"/>
      <c r="IL31" s="446"/>
      <c r="IM31" s="446"/>
      <c r="IN31" s="446"/>
      <c r="IO31" s="446"/>
      <c r="IP31" s="446"/>
      <c r="IQ31" s="446"/>
      <c r="IR31" s="446"/>
      <c r="IS31" s="446"/>
      <c r="IT31" s="446"/>
      <c r="IU31" s="446"/>
      <c r="IV31" s="446"/>
      <c r="IW31" s="446"/>
      <c r="IX31" s="446"/>
      <c r="IY31" s="446"/>
      <c r="IZ31" s="446"/>
      <c r="JA31" s="446"/>
      <c r="JB31" s="446"/>
      <c r="JC31" s="446"/>
      <c r="JD31" s="446"/>
      <c r="JE31" s="446"/>
      <c r="JF31" s="446"/>
      <c r="JG31" s="446"/>
      <c r="JH31" s="446"/>
      <c r="JI31" s="446"/>
      <c r="JJ31" s="446"/>
      <c r="JK31" s="446"/>
      <c r="JL31" s="446"/>
      <c r="JM31" s="446"/>
      <c r="JN31" s="446"/>
      <c r="JO31" s="446"/>
      <c r="JP31" s="446"/>
      <c r="JQ31" s="446"/>
      <c r="JR31" s="446"/>
      <c r="JS31" s="446"/>
      <c r="JT31" s="446"/>
      <c r="JU31" s="446"/>
      <c r="JV31" s="446"/>
      <c r="JW31" s="446"/>
      <c r="JX31" s="446"/>
      <c r="JY31" s="446"/>
      <c r="JZ31" s="446"/>
      <c r="KA31" s="446"/>
      <c r="KB31" s="446"/>
      <c r="KC31" s="446"/>
      <c r="KD31" s="446"/>
      <c r="KE31" s="446"/>
      <c r="KF31" s="446"/>
      <c r="KG31" s="446"/>
      <c r="KH31" s="446"/>
      <c r="KI31" s="446"/>
      <c r="KJ31" s="446"/>
      <c r="KK31" s="446"/>
      <c r="KL31" s="446"/>
      <c r="KM31" s="446"/>
      <c r="KN31" s="446"/>
      <c r="KO31" s="446"/>
      <c r="KP31" s="446"/>
      <c r="KQ31" s="446"/>
      <c r="KR31" s="446"/>
      <c r="KS31" s="446"/>
      <c r="KT31" s="446"/>
      <c r="KU31" s="446"/>
      <c r="KV31" s="446"/>
      <c r="KW31" s="446"/>
      <c r="KX31" s="446"/>
      <c r="KY31" s="446"/>
      <c r="KZ31" s="446"/>
      <c r="LA31" s="446"/>
      <c r="LB31" s="446"/>
      <c r="LC31" s="446"/>
      <c r="LD31" s="446"/>
      <c r="LE31" s="446"/>
      <c r="LF31" s="446"/>
      <c r="LG31" s="446"/>
      <c r="LH31" s="446"/>
      <c r="LI31" s="446"/>
      <c r="LJ31" s="446"/>
      <c r="LK31" s="446"/>
      <c r="LL31" s="446"/>
      <c r="LM31" s="446"/>
      <c r="LN31" s="446"/>
      <c r="LO31" s="446"/>
      <c r="LP31" s="446"/>
      <c r="LQ31" s="446"/>
      <c r="LR31" s="446"/>
      <c r="LS31" s="446"/>
      <c r="LT31" s="446"/>
      <c r="LU31" s="446"/>
      <c r="LV31" s="446"/>
      <c r="LW31" s="446"/>
      <c r="LX31" s="446"/>
      <c r="LY31" s="446"/>
      <c r="LZ31" s="446"/>
      <c r="MA31" s="446"/>
      <c r="MB31" s="446"/>
      <c r="MC31" s="446"/>
      <c r="MD31" s="446"/>
      <c r="ME31" s="446"/>
      <c r="MF31" s="446"/>
      <c r="MG31" s="446"/>
      <c r="MH31" s="446"/>
      <c r="MI31" s="446"/>
      <c r="MJ31" s="446"/>
      <c r="MK31" s="446"/>
      <c r="ML31" s="446"/>
      <c r="MM31" s="446"/>
      <c r="MN31" s="446"/>
      <c r="MO31" s="446"/>
      <c r="MP31" s="446"/>
      <c r="MQ31" s="446"/>
      <c r="MR31" s="446"/>
      <c r="MS31" s="446"/>
      <c r="MT31" s="446"/>
      <c r="MU31" s="446"/>
      <c r="MV31" s="446"/>
      <c r="MW31" s="446"/>
      <c r="MX31" s="446"/>
      <c r="MY31" s="446"/>
      <c r="MZ31" s="446"/>
      <c r="NA31" s="446"/>
      <c r="NB31" s="446"/>
      <c r="NC31" s="446"/>
      <c r="ND31" s="446"/>
      <c r="NE31" s="446"/>
      <c r="NF31" s="446"/>
      <c r="NG31" s="446"/>
      <c r="NH31" s="446"/>
      <c r="NI31" s="446"/>
      <c r="NJ31" s="446"/>
      <c r="NK31" s="446"/>
      <c r="NL31" s="446"/>
      <c r="NM31" s="446"/>
      <c r="NN31" s="446"/>
      <c r="NO31" s="446"/>
      <c r="NP31" s="446"/>
      <c r="NQ31" s="446"/>
      <c r="NR31" s="446"/>
      <c r="NS31" s="446"/>
      <c r="NT31" s="446"/>
      <c r="NU31" s="446"/>
      <c r="NV31" s="446"/>
      <c r="NW31" s="446"/>
      <c r="NX31" s="446"/>
      <c r="NY31" s="446"/>
      <c r="NZ31" s="446"/>
      <c r="OA31" s="446"/>
      <c r="OB31" s="446"/>
      <c r="OC31" s="446"/>
      <c r="OD31" s="446"/>
      <c r="OE31" s="446"/>
      <c r="OF31" s="446"/>
      <c r="OG31" s="446"/>
      <c r="OH31" s="446"/>
      <c r="OI31" s="446"/>
      <c r="OJ31" s="446"/>
      <c r="OK31" s="446"/>
      <c r="OL31" s="446"/>
      <c r="OM31" s="446"/>
      <c r="ON31" s="446"/>
      <c r="OO31" s="446"/>
      <c r="OP31" s="446"/>
      <c r="OQ31" s="446"/>
      <c r="OR31" s="446"/>
      <c r="OS31" s="446"/>
      <c r="OT31" s="446"/>
      <c r="OU31" s="446"/>
      <c r="OV31" s="446"/>
      <c r="OW31" s="446"/>
      <c r="OX31" s="446"/>
      <c r="OY31" s="446"/>
      <c r="OZ31" s="446"/>
      <c r="PA31" s="446"/>
      <c r="PB31" s="446"/>
      <c r="PC31" s="446"/>
      <c r="PD31" s="446"/>
      <c r="PE31" s="446"/>
      <c r="PF31" s="446"/>
      <c r="PG31" s="446"/>
      <c r="PH31" s="446"/>
      <c r="PI31" s="446"/>
      <c r="PJ31" s="446"/>
      <c r="PK31" s="446"/>
      <c r="PL31" s="446"/>
      <c r="PM31" s="446"/>
      <c r="PN31" s="446"/>
      <c r="PO31" s="446"/>
      <c r="PP31" s="446"/>
      <c r="PQ31" s="446"/>
      <c r="PR31" s="446"/>
      <c r="PS31" s="446"/>
      <c r="PT31" s="446"/>
      <c r="PU31" s="446"/>
      <c r="PV31" s="446"/>
      <c r="PW31" s="446"/>
      <c r="PX31" s="446"/>
      <c r="PY31" s="446"/>
      <c r="PZ31" s="446"/>
      <c r="QA31" s="446"/>
      <c r="QB31" s="446"/>
      <c r="QC31" s="446"/>
      <c r="QD31" s="446"/>
      <c r="QE31" s="446"/>
      <c r="QF31" s="446"/>
      <c r="QG31" s="446"/>
      <c r="QH31" s="446"/>
      <c r="QI31" s="446"/>
      <c r="QJ31" s="446"/>
      <c r="QK31" s="446"/>
      <c r="QL31" s="446"/>
      <c r="QM31" s="446"/>
      <c r="QN31" s="446"/>
      <c r="QO31" s="446"/>
      <c r="QP31" s="446"/>
      <c r="QQ31" s="446"/>
      <c r="QR31" s="446"/>
      <c r="QS31" s="446"/>
      <c r="QT31" s="446"/>
      <c r="QU31" s="446"/>
      <c r="QV31" s="446"/>
      <c r="QW31" s="446"/>
      <c r="QX31" s="446"/>
      <c r="QY31" s="446"/>
      <c r="QZ31" s="446"/>
      <c r="RA31" s="446"/>
      <c r="RB31" s="446"/>
      <c r="RC31" s="446"/>
      <c r="RD31" s="446"/>
      <c r="RE31" s="446"/>
      <c r="RF31" s="446"/>
      <c r="RG31" s="446"/>
      <c r="RH31" s="446"/>
      <c r="RI31" s="446"/>
      <c r="RJ31" s="446"/>
      <c r="RK31" s="446"/>
      <c r="RL31" s="446"/>
      <c r="RM31" s="446"/>
      <c r="RN31" s="446"/>
      <c r="RO31" s="446"/>
      <c r="RP31" s="446"/>
      <c r="RQ31" s="446"/>
      <c r="RR31" s="446"/>
      <c r="RS31" s="446"/>
      <c r="RT31" s="446"/>
      <c r="RU31" s="446"/>
      <c r="RV31" s="446"/>
      <c r="RW31" s="446"/>
      <c r="RX31" s="446"/>
      <c r="RY31" s="446"/>
      <c r="RZ31" s="446"/>
      <c r="SA31" s="446"/>
      <c r="SB31" s="446"/>
      <c r="SC31" s="446"/>
      <c r="SD31" s="446"/>
      <c r="SE31" s="446"/>
      <c r="SF31" s="446"/>
      <c r="SG31" s="446"/>
      <c r="SH31" s="446"/>
      <c r="SI31" s="446"/>
      <c r="SJ31" s="446"/>
      <c r="SK31" s="446"/>
      <c r="SL31" s="446"/>
      <c r="SM31" s="446"/>
      <c r="SN31" s="446"/>
      <c r="SO31" s="446"/>
      <c r="SP31" s="446"/>
      <c r="SQ31" s="446"/>
      <c r="SR31" s="446"/>
      <c r="SS31" s="446"/>
      <c r="ST31" s="446"/>
      <c r="SU31" s="446"/>
      <c r="SV31" s="446"/>
      <c r="SW31" s="446"/>
      <c r="SX31" s="446"/>
      <c r="SY31" s="446"/>
      <c r="SZ31" s="446"/>
      <c r="TA31" s="446"/>
      <c r="TB31" s="446"/>
      <c r="TC31" s="446"/>
      <c r="TD31" s="446"/>
      <c r="TE31" s="446"/>
      <c r="TF31" s="446"/>
      <c r="TG31" s="446"/>
      <c r="TH31" s="446"/>
      <c r="TI31" s="446"/>
      <c r="TJ31" s="446"/>
      <c r="TK31" s="446"/>
      <c r="TL31" s="446"/>
      <c r="TM31" s="446"/>
      <c r="TN31" s="446"/>
      <c r="TO31" s="446"/>
      <c r="TP31" s="446"/>
      <c r="TQ31" s="446"/>
      <c r="TR31" s="446"/>
      <c r="TS31" s="446"/>
      <c r="TT31" s="446"/>
      <c r="TU31" s="446"/>
      <c r="TV31" s="446"/>
      <c r="TW31" s="446"/>
      <c r="TX31" s="446"/>
      <c r="TY31" s="446"/>
      <c r="TZ31" s="446"/>
      <c r="UA31" s="446"/>
      <c r="UB31" s="446"/>
      <c r="UC31" s="446"/>
      <c r="UD31" s="446"/>
      <c r="UE31" s="446"/>
      <c r="UF31" s="446"/>
      <c r="UG31" s="446"/>
      <c r="UH31" s="446"/>
      <c r="UI31" s="446"/>
      <c r="UJ31" s="446"/>
      <c r="UK31" s="446"/>
      <c r="UL31" s="446"/>
      <c r="UM31" s="446"/>
      <c r="UN31" s="446"/>
      <c r="UO31" s="446"/>
      <c r="UP31" s="446"/>
      <c r="UQ31" s="446"/>
      <c r="UR31" s="446"/>
      <c r="US31" s="446"/>
      <c r="UT31" s="446"/>
      <c r="UU31" s="446"/>
      <c r="UV31" s="446"/>
      <c r="UW31" s="446"/>
      <c r="UX31" s="446"/>
      <c r="UY31" s="446"/>
      <c r="UZ31" s="446"/>
      <c r="VA31" s="446"/>
      <c r="VB31" s="446"/>
      <c r="VC31" s="446"/>
      <c r="VD31" s="446"/>
      <c r="VE31" s="446"/>
      <c r="VF31" s="446"/>
      <c r="VG31" s="446"/>
      <c r="VH31" s="446"/>
      <c r="VI31" s="446"/>
      <c r="VJ31" s="446"/>
      <c r="VK31" s="446"/>
      <c r="VL31" s="446"/>
      <c r="VM31" s="446"/>
      <c r="VN31" s="446"/>
      <c r="VO31" s="446"/>
      <c r="VP31" s="446"/>
      <c r="VQ31" s="446"/>
      <c r="VR31" s="446"/>
      <c r="VS31" s="446"/>
      <c r="VT31" s="446"/>
      <c r="VU31" s="446"/>
      <c r="VV31" s="446"/>
      <c r="VW31" s="446"/>
      <c r="VX31" s="446"/>
      <c r="VY31" s="446"/>
      <c r="VZ31" s="446"/>
      <c r="WA31" s="446"/>
      <c r="WB31" s="446"/>
      <c r="WC31" s="446"/>
      <c r="WD31" s="446"/>
      <c r="WE31" s="446"/>
      <c r="WF31" s="446"/>
      <c r="WG31" s="446"/>
      <c r="WH31" s="446"/>
      <c r="WI31" s="446"/>
      <c r="WJ31" s="446"/>
      <c r="WK31" s="446"/>
      <c r="WL31" s="446"/>
      <c r="WM31" s="446"/>
      <c r="WN31" s="446"/>
      <c r="WO31" s="446"/>
      <c r="WP31" s="446"/>
      <c r="WQ31" s="446"/>
      <c r="WR31" s="446"/>
      <c r="WS31" s="446"/>
      <c r="WT31" s="446"/>
      <c r="WU31" s="446"/>
      <c r="WV31" s="446"/>
      <c r="WW31" s="446"/>
      <c r="WX31" s="446"/>
      <c r="WY31" s="446"/>
      <c r="WZ31" s="446"/>
      <c r="XA31" s="446"/>
      <c r="XB31" s="446"/>
      <c r="XC31" s="446"/>
      <c r="XD31" s="446"/>
      <c r="XE31" s="446"/>
      <c r="XF31" s="446"/>
      <c r="XG31" s="446"/>
      <c r="XH31" s="446"/>
      <c r="XI31" s="446"/>
      <c r="XJ31" s="446"/>
      <c r="XK31" s="446"/>
      <c r="XL31" s="446"/>
      <c r="XM31" s="446"/>
      <c r="XN31" s="446"/>
      <c r="XO31" s="446"/>
      <c r="XP31" s="446"/>
      <c r="XQ31" s="446"/>
      <c r="XR31" s="446"/>
      <c r="XS31" s="446"/>
      <c r="XT31" s="446"/>
      <c r="XU31" s="446"/>
      <c r="XV31" s="446"/>
      <c r="XW31" s="446"/>
      <c r="XX31" s="446"/>
      <c r="XY31" s="446"/>
      <c r="XZ31" s="446"/>
      <c r="YA31" s="446"/>
      <c r="YB31" s="446"/>
      <c r="YC31" s="446"/>
      <c r="YD31" s="446"/>
      <c r="YE31" s="446"/>
      <c r="YF31" s="446"/>
      <c r="YG31" s="446"/>
      <c r="YH31" s="446"/>
      <c r="YI31" s="446"/>
      <c r="YJ31" s="446"/>
      <c r="YK31" s="446"/>
      <c r="YL31" s="446"/>
      <c r="YM31" s="446"/>
      <c r="YN31" s="446"/>
      <c r="YO31" s="446"/>
      <c r="YP31" s="446"/>
      <c r="YQ31" s="446"/>
      <c r="YR31" s="446"/>
      <c r="YS31" s="446"/>
      <c r="YT31" s="446"/>
      <c r="YU31" s="446"/>
      <c r="YV31" s="446"/>
      <c r="YW31" s="446"/>
      <c r="YX31" s="446"/>
      <c r="YY31" s="446"/>
      <c r="YZ31" s="446"/>
      <c r="ZA31" s="446"/>
      <c r="ZB31" s="446"/>
      <c r="ZC31" s="446"/>
      <c r="ZD31" s="446"/>
      <c r="ZE31" s="446"/>
      <c r="ZF31" s="446"/>
      <c r="ZG31" s="446"/>
      <c r="ZH31" s="446"/>
      <c r="ZI31" s="446"/>
      <c r="ZJ31" s="446"/>
      <c r="ZK31" s="446"/>
      <c r="ZL31" s="446"/>
      <c r="ZM31" s="446"/>
      <c r="ZN31" s="446"/>
      <c r="ZO31" s="446"/>
      <c r="ZP31" s="446"/>
      <c r="ZQ31" s="446"/>
      <c r="ZR31" s="446"/>
      <c r="ZS31" s="446"/>
      <c r="ZT31" s="446"/>
      <c r="ZU31" s="446"/>
      <c r="ZV31" s="446"/>
      <c r="ZW31" s="446"/>
      <c r="ZX31" s="446"/>
      <c r="ZY31" s="446"/>
      <c r="ZZ31" s="446"/>
      <c r="AAA31" s="446"/>
      <c r="AAB31" s="446"/>
      <c r="AAC31" s="446"/>
      <c r="AAD31" s="446"/>
      <c r="AAE31" s="446"/>
      <c r="AAF31" s="446"/>
      <c r="AAG31" s="446"/>
      <c r="AAH31" s="446"/>
      <c r="AAI31" s="446"/>
      <c r="AAJ31" s="446"/>
      <c r="AAK31" s="446"/>
      <c r="AAL31" s="446"/>
      <c r="AAM31" s="446"/>
      <c r="AAN31" s="446"/>
      <c r="AAO31" s="446"/>
      <c r="AAP31" s="446"/>
      <c r="AAQ31" s="446"/>
      <c r="AAR31" s="446"/>
      <c r="AAS31" s="446"/>
      <c r="AAT31" s="446"/>
      <c r="AAU31" s="446"/>
      <c r="AAV31" s="446"/>
      <c r="AAW31" s="446"/>
      <c r="AAX31" s="446"/>
      <c r="AAY31" s="446"/>
      <c r="AAZ31" s="446"/>
      <c r="ABA31" s="446"/>
      <c r="ABB31" s="446"/>
      <c r="ABC31" s="446"/>
      <c r="ABD31" s="446"/>
      <c r="ABE31" s="446"/>
      <c r="ABF31" s="446"/>
      <c r="ABG31" s="446"/>
      <c r="ABH31" s="446"/>
      <c r="ABI31" s="446"/>
      <c r="ABJ31" s="446"/>
      <c r="ABK31" s="446"/>
      <c r="ABL31" s="446"/>
      <c r="ABM31" s="446"/>
      <c r="ABN31" s="446"/>
      <c r="ABO31" s="446"/>
      <c r="ABP31" s="446"/>
      <c r="ABQ31" s="446"/>
      <c r="ABR31" s="446"/>
      <c r="ABS31" s="446"/>
      <c r="ABT31" s="446"/>
      <c r="ABU31" s="446"/>
      <c r="ABV31" s="446"/>
      <c r="ABW31" s="446"/>
      <c r="ABX31" s="446"/>
      <c r="ABY31" s="446"/>
      <c r="ABZ31" s="446"/>
      <c r="ACA31" s="446"/>
      <c r="ACB31" s="446"/>
      <c r="ACC31" s="446"/>
      <c r="ACD31" s="446"/>
      <c r="ACE31" s="446"/>
      <c r="ACF31" s="446"/>
      <c r="ACG31" s="446"/>
      <c r="ACH31" s="446"/>
      <c r="ACI31" s="446"/>
      <c r="ACJ31" s="446"/>
      <c r="ACK31" s="446"/>
      <c r="ACL31" s="446"/>
      <c r="ACM31" s="446"/>
      <c r="ACN31" s="446"/>
      <c r="ACO31" s="446"/>
      <c r="ACP31" s="446"/>
      <c r="ACQ31" s="446"/>
      <c r="ACR31" s="446"/>
      <c r="ACS31" s="446"/>
      <c r="ACT31" s="446"/>
      <c r="ACU31" s="446"/>
      <c r="ACV31" s="446"/>
      <c r="ACW31" s="446"/>
      <c r="ACX31" s="446"/>
      <c r="ACY31" s="446"/>
      <c r="ACZ31" s="446"/>
      <c r="ADA31" s="446"/>
      <c r="ADB31" s="446"/>
      <c r="ADC31" s="446"/>
      <c r="ADD31" s="446"/>
      <c r="ADE31" s="446"/>
      <c r="ADF31" s="446"/>
      <c r="ADG31" s="446"/>
      <c r="ADH31" s="446"/>
      <c r="ADI31" s="446"/>
      <c r="ADJ31" s="446"/>
      <c r="ADK31" s="446"/>
      <c r="ADL31" s="446"/>
      <c r="ADM31" s="446"/>
      <c r="ADN31" s="446"/>
      <c r="ADO31" s="446"/>
      <c r="ADP31" s="446"/>
      <c r="ADQ31" s="446"/>
      <c r="ADR31" s="446"/>
      <c r="ADS31" s="446"/>
      <c r="ADT31" s="446"/>
      <c r="ADU31" s="446"/>
      <c r="ADV31" s="446"/>
      <c r="ADW31" s="446"/>
      <c r="ADX31" s="446"/>
      <c r="ADY31" s="446"/>
      <c r="ADZ31" s="446"/>
      <c r="AEA31" s="446"/>
      <c r="AEB31" s="446"/>
      <c r="AEC31" s="446"/>
      <c r="AED31" s="446"/>
      <c r="AEE31" s="446"/>
      <c r="AEF31" s="446"/>
      <c r="AEG31" s="446"/>
      <c r="AEH31" s="446"/>
      <c r="AEI31" s="446"/>
      <c r="AEJ31" s="446"/>
      <c r="AEK31" s="446"/>
      <c r="AEL31" s="446"/>
      <c r="AEM31" s="446"/>
      <c r="AEN31" s="446"/>
      <c r="AEO31" s="446"/>
      <c r="AEP31" s="446"/>
      <c r="AEQ31" s="446"/>
      <c r="AER31" s="446"/>
      <c r="AES31" s="446"/>
      <c r="AET31" s="446"/>
      <c r="AEU31" s="446"/>
      <c r="AEV31" s="446"/>
      <c r="AEW31" s="446"/>
      <c r="AEX31" s="446"/>
      <c r="AEY31" s="446"/>
      <c r="AEZ31" s="446"/>
      <c r="AFA31" s="446"/>
      <c r="AFB31" s="446"/>
      <c r="AFC31" s="446"/>
      <c r="AFD31" s="446"/>
      <c r="AFE31" s="446"/>
      <c r="AFF31" s="446"/>
      <c r="AFG31" s="446"/>
      <c r="AFH31" s="446"/>
      <c r="AFI31" s="446"/>
      <c r="AFJ31" s="446"/>
      <c r="AFK31" s="446"/>
      <c r="AFL31" s="446"/>
      <c r="AFM31" s="446"/>
      <c r="AFN31" s="446"/>
      <c r="AFO31" s="446"/>
      <c r="AFP31" s="446"/>
      <c r="AFQ31" s="446"/>
      <c r="AFR31" s="446"/>
      <c r="AFS31" s="446"/>
      <c r="AFT31" s="446"/>
      <c r="AFU31" s="446"/>
      <c r="AFV31" s="446"/>
      <c r="AFW31" s="446"/>
      <c r="AFX31" s="446"/>
      <c r="AFY31" s="446"/>
      <c r="AFZ31" s="446"/>
      <c r="AGA31" s="446"/>
      <c r="AGB31" s="446"/>
      <c r="AGC31" s="446"/>
      <c r="AGD31" s="446"/>
      <c r="AGE31" s="446"/>
      <c r="AGF31" s="446"/>
      <c r="AGG31" s="446"/>
      <c r="AGH31" s="446"/>
      <c r="AGI31" s="446"/>
      <c r="AGJ31" s="446"/>
      <c r="AGK31" s="446"/>
      <c r="AGL31" s="446"/>
      <c r="AGM31" s="446"/>
      <c r="AGN31" s="446"/>
      <c r="AGO31" s="446"/>
      <c r="AGP31" s="446"/>
      <c r="AGQ31" s="446"/>
      <c r="AGR31" s="446"/>
      <c r="AGS31" s="446"/>
      <c r="AGT31" s="446"/>
      <c r="AGU31" s="446"/>
      <c r="AGV31" s="446"/>
      <c r="AGW31" s="446"/>
      <c r="AGX31" s="446"/>
      <c r="AGY31" s="446"/>
      <c r="AGZ31" s="446"/>
      <c r="AHA31" s="446"/>
      <c r="AHB31" s="446"/>
      <c r="AHC31" s="446"/>
      <c r="AHD31" s="446"/>
      <c r="AHE31" s="446"/>
      <c r="AHF31" s="446"/>
      <c r="AHG31" s="446"/>
      <c r="AHH31" s="446"/>
      <c r="AHI31" s="446"/>
      <c r="AHJ31" s="446"/>
      <c r="AHK31" s="446"/>
      <c r="AHL31" s="446"/>
      <c r="AHM31" s="446"/>
      <c r="AHN31" s="446"/>
      <c r="AHO31" s="446"/>
      <c r="AHP31" s="446"/>
      <c r="AHQ31" s="446"/>
      <c r="AHR31" s="446"/>
      <c r="AHS31" s="446"/>
      <c r="AHT31" s="446"/>
      <c r="AHU31" s="446"/>
      <c r="AHV31" s="446"/>
      <c r="AHW31" s="446"/>
      <c r="AHX31" s="446"/>
      <c r="AHY31" s="446"/>
      <c r="AHZ31" s="446"/>
      <c r="AIA31" s="446"/>
      <c r="AIB31" s="446"/>
      <c r="AIC31" s="446"/>
      <c r="AID31" s="446"/>
      <c r="AIE31" s="446"/>
      <c r="AIF31" s="446"/>
      <c r="AIG31" s="446"/>
      <c r="AIH31" s="446"/>
      <c r="AII31" s="446"/>
      <c r="AIJ31" s="446"/>
      <c r="AIK31" s="446"/>
      <c r="AIL31" s="446"/>
      <c r="AIM31" s="446"/>
      <c r="AIN31" s="446"/>
      <c r="AIO31" s="446"/>
      <c r="AIP31" s="446"/>
      <c r="AIQ31" s="446"/>
      <c r="AIR31" s="446"/>
      <c r="AIS31" s="446"/>
      <c r="AIT31" s="446"/>
      <c r="AIU31" s="446"/>
      <c r="AIV31" s="446"/>
      <c r="AIW31" s="446"/>
      <c r="AIX31" s="446"/>
      <c r="AIY31" s="446"/>
      <c r="AIZ31" s="446"/>
      <c r="AJA31" s="446"/>
      <c r="AJB31" s="446"/>
      <c r="AJC31" s="446"/>
      <c r="AJD31" s="446"/>
      <c r="AJE31" s="446"/>
      <c r="AJF31" s="446"/>
      <c r="AJG31" s="446"/>
      <c r="AJH31" s="446"/>
      <c r="AJI31" s="446"/>
      <c r="AJJ31" s="446"/>
      <c r="AJK31" s="446"/>
      <c r="AJL31" s="446"/>
      <c r="AJM31" s="446"/>
      <c r="AJN31" s="446"/>
      <c r="AJO31" s="446"/>
      <c r="AJP31" s="446"/>
      <c r="AJQ31" s="446"/>
      <c r="AJR31" s="446"/>
      <c r="AJS31" s="446"/>
      <c r="AJT31" s="446"/>
      <c r="AJU31" s="446"/>
      <c r="AJV31" s="446"/>
      <c r="AJW31" s="446"/>
      <c r="AJX31" s="446"/>
      <c r="AJY31" s="446"/>
      <c r="AJZ31" s="446"/>
      <c r="AKA31" s="446"/>
      <c r="AKB31" s="446"/>
      <c r="AKC31" s="446"/>
      <c r="AKD31" s="446"/>
      <c r="AKE31" s="446"/>
      <c r="AKF31" s="446"/>
      <c r="AKG31" s="446"/>
      <c r="AKH31" s="446"/>
      <c r="AKI31" s="446"/>
      <c r="AKJ31" s="446"/>
      <c r="AKK31" s="446"/>
      <c r="AKL31" s="446"/>
      <c r="AKM31" s="446"/>
      <c r="AKN31" s="446"/>
      <c r="AKO31" s="446"/>
      <c r="AKP31" s="446"/>
      <c r="AKQ31" s="446"/>
      <c r="AKR31" s="446"/>
      <c r="AKS31" s="446"/>
      <c r="AKT31" s="446"/>
      <c r="AKU31" s="446"/>
      <c r="AKV31" s="446"/>
      <c r="AKW31" s="446"/>
      <c r="AKX31" s="446"/>
      <c r="AKY31" s="446"/>
      <c r="AKZ31" s="446"/>
      <c r="ALA31" s="446"/>
      <c r="ALB31" s="446"/>
      <c r="ALC31" s="446"/>
      <c r="ALD31" s="446"/>
      <c r="ALE31" s="446"/>
      <c r="ALF31" s="446"/>
      <c r="ALG31" s="446"/>
      <c r="ALH31" s="446"/>
      <c r="ALI31" s="446"/>
      <c r="ALJ31" s="446"/>
      <c r="ALK31" s="446"/>
      <c r="ALL31" s="446"/>
      <c r="ALM31" s="446"/>
      <c r="ALN31" s="446"/>
      <c r="ALO31" s="446"/>
      <c r="ALP31" s="446"/>
      <c r="ALQ31" s="446"/>
      <c r="ALR31" s="446"/>
      <c r="ALS31" s="446"/>
      <c r="ALT31" s="446"/>
      <c r="ALU31" s="446"/>
      <c r="ALV31" s="446"/>
      <c r="ALW31" s="446"/>
      <c r="ALX31" s="446"/>
      <c r="ALY31" s="446"/>
      <c r="ALZ31" s="446"/>
      <c r="AMA31" s="446"/>
      <c r="AMB31" s="446"/>
      <c r="AMC31" s="446"/>
      <c r="AMD31" s="446"/>
      <c r="AME31" s="446"/>
      <c r="AMF31" s="446"/>
      <c r="AMG31" s="446"/>
      <c r="AMH31" s="446"/>
      <c r="AMI31" s="446"/>
      <c r="AMJ31" s="446"/>
      <c r="AMK31" s="446"/>
      <c r="AML31" s="446"/>
      <c r="AMM31" s="446"/>
      <c r="AMN31" s="446"/>
      <c r="AMO31" s="446"/>
      <c r="AMP31" s="446"/>
      <c r="AMQ31" s="446"/>
      <c r="AMR31" s="446"/>
      <c r="AMS31" s="446"/>
      <c r="AMT31" s="446"/>
      <c r="AMU31" s="446"/>
      <c r="AMV31" s="446"/>
      <c r="AMW31" s="446"/>
      <c r="AMX31" s="446"/>
      <c r="AMY31" s="446"/>
      <c r="AMZ31" s="446"/>
      <c r="ANA31" s="446"/>
      <c r="ANB31" s="446"/>
      <c r="ANC31" s="446"/>
      <c r="AND31" s="446"/>
      <c r="ANE31" s="446"/>
      <c r="ANF31" s="446"/>
      <c r="ANG31" s="446"/>
      <c r="ANH31" s="446"/>
      <c r="ANI31" s="446"/>
      <c r="ANJ31" s="446"/>
      <c r="ANK31" s="446"/>
      <c r="ANL31" s="446"/>
      <c r="ANM31" s="446"/>
      <c r="ANN31" s="446"/>
      <c r="ANO31" s="446"/>
      <c r="ANP31" s="446"/>
      <c r="ANQ31" s="446"/>
      <c r="ANR31" s="446"/>
      <c r="ANS31" s="446"/>
      <c r="ANT31" s="446"/>
      <c r="ANU31" s="446"/>
      <c r="ANV31" s="446"/>
      <c r="ANW31" s="446"/>
      <c r="ANX31" s="446"/>
      <c r="ANY31" s="446"/>
      <c r="ANZ31" s="446"/>
      <c r="AOA31" s="446"/>
      <c r="AOB31" s="446"/>
      <c r="AOC31" s="446"/>
      <c r="AOD31" s="446"/>
      <c r="AOE31" s="446"/>
      <c r="AOF31" s="446"/>
      <c r="AOG31" s="446"/>
      <c r="AOH31" s="446"/>
      <c r="AOI31" s="446"/>
      <c r="AOJ31" s="446"/>
      <c r="AOK31" s="446"/>
      <c r="AOL31" s="446"/>
      <c r="AOM31" s="446"/>
      <c r="AON31" s="446"/>
      <c r="AOO31" s="446"/>
      <c r="AOP31" s="446"/>
      <c r="AOQ31" s="446"/>
      <c r="AOR31" s="446"/>
      <c r="AOS31" s="446"/>
      <c r="AOT31" s="446"/>
      <c r="AOU31" s="446"/>
      <c r="AOV31" s="446"/>
      <c r="AOW31" s="446"/>
      <c r="AOX31" s="446"/>
      <c r="AOY31" s="446"/>
      <c r="AOZ31" s="446"/>
      <c r="APA31" s="446"/>
      <c r="APB31" s="446"/>
      <c r="APC31" s="446"/>
      <c r="APD31" s="446"/>
      <c r="APE31" s="446"/>
      <c r="APF31" s="446"/>
      <c r="APG31" s="446"/>
      <c r="APH31" s="446"/>
      <c r="API31" s="446"/>
      <c r="APJ31" s="446"/>
      <c r="APK31" s="446"/>
      <c r="APL31" s="446"/>
      <c r="APM31" s="446"/>
      <c r="APN31" s="446"/>
      <c r="APO31" s="446"/>
      <c r="APP31" s="446"/>
      <c r="APQ31" s="446"/>
      <c r="APR31" s="446"/>
      <c r="APS31" s="446"/>
      <c r="APT31" s="446"/>
      <c r="APU31" s="446"/>
      <c r="APV31" s="446"/>
      <c r="APW31" s="446"/>
      <c r="APX31" s="446"/>
      <c r="APY31" s="446"/>
      <c r="APZ31" s="446"/>
      <c r="AQA31" s="446"/>
      <c r="AQB31" s="446"/>
      <c r="AQC31" s="446"/>
      <c r="AQD31" s="446"/>
      <c r="AQE31" s="446"/>
      <c r="AQF31" s="446"/>
      <c r="AQG31" s="446"/>
      <c r="AQH31" s="446"/>
      <c r="AQI31" s="446"/>
      <c r="AQJ31" s="446"/>
      <c r="AQK31" s="446"/>
      <c r="AQL31" s="446"/>
      <c r="AQM31" s="446"/>
      <c r="AQN31" s="446"/>
      <c r="AQO31" s="446"/>
      <c r="AQP31" s="446"/>
      <c r="AQQ31" s="446"/>
      <c r="AQR31" s="446"/>
      <c r="AQS31" s="446"/>
      <c r="AQT31" s="446"/>
      <c r="AQU31" s="446"/>
      <c r="AQV31" s="446"/>
      <c r="AQW31" s="446"/>
      <c r="AQX31" s="446"/>
      <c r="AQY31" s="446"/>
      <c r="AQZ31" s="446"/>
      <c r="ARA31" s="446"/>
      <c r="ARB31" s="446"/>
      <c r="ARC31" s="446"/>
      <c r="ARD31" s="446"/>
      <c r="ARE31" s="446"/>
      <c r="ARF31" s="446"/>
      <c r="ARG31" s="446"/>
      <c r="ARH31" s="446"/>
      <c r="ARI31" s="446"/>
      <c r="ARJ31" s="446"/>
      <c r="ARK31" s="446"/>
      <c r="ARL31" s="446"/>
      <c r="ARM31" s="446"/>
      <c r="ARN31" s="446"/>
      <c r="ARO31" s="446"/>
      <c r="ARP31" s="446"/>
      <c r="ARQ31" s="446"/>
      <c r="ARR31" s="446"/>
      <c r="ARS31" s="446"/>
      <c r="ART31" s="446"/>
      <c r="ARU31" s="446"/>
      <c r="ARV31" s="446"/>
      <c r="ARW31" s="446"/>
      <c r="ARX31" s="446"/>
      <c r="ARY31" s="446"/>
      <c r="ARZ31" s="446"/>
      <c r="ASA31" s="446"/>
      <c r="ASB31" s="446"/>
      <c r="ASC31" s="446"/>
      <c r="ASD31" s="446"/>
      <c r="ASE31" s="446"/>
      <c r="ASF31" s="446"/>
      <c r="ASG31" s="446"/>
      <c r="ASH31" s="446"/>
      <c r="ASI31" s="446"/>
      <c r="ASJ31" s="446"/>
      <c r="ASK31" s="446"/>
      <c r="ASL31" s="446"/>
      <c r="ASM31" s="446"/>
      <c r="ASN31" s="446"/>
      <c r="ASO31" s="446"/>
      <c r="ASP31" s="446"/>
      <c r="ASQ31" s="446"/>
      <c r="ASR31" s="446"/>
      <c r="ASS31" s="446"/>
      <c r="AST31" s="446"/>
      <c r="ASU31" s="446"/>
      <c r="ASV31" s="446"/>
      <c r="ASW31" s="446"/>
      <c r="ASX31" s="446"/>
      <c r="ASY31" s="446"/>
      <c r="ASZ31" s="446"/>
      <c r="ATA31" s="446"/>
      <c r="ATB31" s="446"/>
      <c r="ATC31" s="446"/>
      <c r="ATD31" s="446"/>
      <c r="ATE31" s="446"/>
      <c r="ATF31" s="446"/>
      <c r="ATG31" s="446"/>
      <c r="ATH31" s="446"/>
      <c r="ATI31" s="446"/>
      <c r="ATJ31" s="446"/>
      <c r="ATK31" s="446"/>
      <c r="ATL31" s="446"/>
      <c r="ATM31" s="446"/>
      <c r="ATN31" s="446"/>
      <c r="ATO31" s="446"/>
      <c r="ATP31" s="446"/>
      <c r="ATQ31" s="446"/>
      <c r="ATR31" s="446"/>
      <c r="ATS31" s="446"/>
      <c r="ATT31" s="446"/>
      <c r="ATU31" s="446"/>
      <c r="ATV31" s="446"/>
      <c r="ATW31" s="446"/>
      <c r="ATX31" s="446"/>
      <c r="ATY31" s="446"/>
      <c r="ATZ31" s="446"/>
      <c r="AUA31" s="446"/>
      <c r="AUB31" s="446"/>
      <c r="AUC31" s="446"/>
      <c r="AUD31" s="446"/>
      <c r="AUE31" s="446"/>
      <c r="AUF31" s="446"/>
      <c r="AUG31" s="446"/>
      <c r="AUH31" s="446"/>
      <c r="AUI31" s="446"/>
      <c r="AUJ31" s="446"/>
      <c r="AUK31" s="446"/>
      <c r="AUL31" s="446"/>
      <c r="AUM31" s="446"/>
      <c r="AUN31" s="446"/>
      <c r="AUO31" s="446"/>
      <c r="AUP31" s="446"/>
      <c r="AUQ31" s="446"/>
      <c r="AUR31" s="446"/>
      <c r="AUS31" s="446"/>
      <c r="AUT31" s="446"/>
      <c r="AUU31" s="446"/>
      <c r="AUV31" s="446"/>
      <c r="AUW31" s="446"/>
      <c r="AUX31" s="446"/>
      <c r="AUY31" s="446"/>
      <c r="AUZ31" s="446"/>
      <c r="AVA31" s="446"/>
      <c r="AVB31" s="446"/>
      <c r="AVC31" s="446"/>
      <c r="AVD31" s="446"/>
      <c r="AVE31" s="446"/>
      <c r="AVF31" s="446"/>
      <c r="AVG31" s="446"/>
      <c r="AVH31" s="446"/>
      <c r="AVI31" s="446"/>
      <c r="AVJ31" s="446"/>
      <c r="AVK31" s="446"/>
      <c r="AVL31" s="446"/>
      <c r="AVM31" s="446"/>
      <c r="AVN31" s="446"/>
      <c r="AVO31" s="446"/>
      <c r="AVP31" s="446"/>
      <c r="AVQ31" s="446"/>
      <c r="AVR31" s="446"/>
      <c r="AVS31" s="446"/>
      <c r="AVT31" s="446"/>
      <c r="AVU31" s="446"/>
      <c r="AVV31" s="446"/>
      <c r="AVW31" s="446"/>
      <c r="AVX31" s="446"/>
      <c r="AVY31" s="446"/>
      <c r="AVZ31" s="446"/>
      <c r="AWA31" s="446"/>
      <c r="AWB31" s="446"/>
      <c r="AWC31" s="446"/>
      <c r="AWD31" s="446"/>
      <c r="AWE31" s="446"/>
      <c r="AWF31" s="446"/>
      <c r="AWG31" s="446"/>
      <c r="AWH31" s="446"/>
      <c r="AWI31" s="446"/>
      <c r="AWJ31" s="446"/>
      <c r="AWK31" s="446"/>
      <c r="AWL31" s="446"/>
      <c r="AWM31" s="446"/>
      <c r="AWN31" s="446"/>
      <c r="AWO31" s="446"/>
      <c r="AWP31" s="446"/>
      <c r="AWQ31" s="446"/>
      <c r="AWR31" s="446"/>
      <c r="AWS31" s="446"/>
      <c r="AWT31" s="446"/>
      <c r="AWU31" s="446"/>
      <c r="AWV31" s="446"/>
      <c r="AWW31" s="446"/>
      <c r="AWX31" s="446"/>
      <c r="AWY31" s="446"/>
      <c r="AWZ31" s="446"/>
      <c r="AXA31" s="446"/>
      <c r="AXB31" s="446"/>
      <c r="AXC31" s="446"/>
      <c r="AXD31" s="446"/>
      <c r="AXE31" s="446"/>
      <c r="AXF31" s="446"/>
      <c r="AXG31" s="446"/>
      <c r="AXH31" s="446"/>
      <c r="AXI31" s="446"/>
      <c r="AXJ31" s="446"/>
      <c r="AXK31" s="446"/>
      <c r="AXL31" s="446"/>
      <c r="AXM31" s="446"/>
      <c r="AXN31" s="446"/>
      <c r="AXO31" s="446"/>
      <c r="AXP31" s="446"/>
      <c r="AXQ31" s="446"/>
      <c r="AXR31" s="446"/>
      <c r="AXS31" s="446"/>
      <c r="AXT31" s="446"/>
      <c r="AXU31" s="446"/>
      <c r="AXV31" s="446"/>
      <c r="AXW31" s="446"/>
      <c r="AXX31" s="446"/>
      <c r="AXY31" s="446"/>
      <c r="AXZ31" s="446"/>
      <c r="AYA31" s="446"/>
      <c r="AYB31" s="446"/>
      <c r="AYC31" s="446"/>
      <c r="AYD31" s="446"/>
      <c r="AYE31" s="446"/>
      <c r="AYF31" s="446"/>
      <c r="AYG31" s="446"/>
      <c r="AYH31" s="446"/>
      <c r="AYI31" s="446"/>
      <c r="AYJ31" s="446"/>
      <c r="AYK31" s="446"/>
      <c r="AYL31" s="446"/>
      <c r="AYM31" s="446"/>
      <c r="AYN31" s="446"/>
      <c r="AYO31" s="446"/>
      <c r="AYP31" s="446"/>
      <c r="AYQ31" s="446"/>
      <c r="AYR31" s="446"/>
      <c r="AYS31" s="446"/>
      <c r="AYT31" s="446"/>
      <c r="AYU31" s="446"/>
      <c r="AYV31" s="446"/>
      <c r="AYW31" s="446"/>
      <c r="AYX31" s="446"/>
      <c r="AYY31" s="446"/>
      <c r="AYZ31" s="446"/>
      <c r="AZA31" s="446"/>
      <c r="AZB31" s="446"/>
      <c r="AZC31" s="446"/>
      <c r="AZD31" s="446"/>
      <c r="AZE31" s="446"/>
      <c r="AZF31" s="446"/>
      <c r="AZG31" s="446"/>
      <c r="AZH31" s="446"/>
      <c r="AZI31" s="446"/>
      <c r="AZJ31" s="446"/>
      <c r="AZK31" s="446"/>
      <c r="AZL31" s="446"/>
      <c r="AZM31" s="446"/>
      <c r="AZN31" s="446"/>
      <c r="AZO31" s="446"/>
      <c r="AZP31" s="446"/>
      <c r="AZQ31" s="446"/>
      <c r="AZR31" s="446"/>
      <c r="AZS31" s="446"/>
      <c r="AZT31" s="446"/>
      <c r="AZU31" s="446"/>
      <c r="AZV31" s="446"/>
      <c r="AZW31" s="446"/>
      <c r="AZX31" s="446"/>
      <c r="AZY31" s="446"/>
      <c r="AZZ31" s="446"/>
      <c r="BAA31" s="446"/>
      <c r="BAB31" s="446"/>
      <c r="BAC31" s="446"/>
      <c r="BAD31" s="446"/>
      <c r="BAE31" s="446"/>
      <c r="BAF31" s="446"/>
      <c r="BAG31" s="446"/>
      <c r="BAH31" s="446"/>
      <c r="BAI31" s="446"/>
      <c r="BAJ31" s="446"/>
      <c r="BAK31" s="446"/>
      <c r="BAL31" s="446"/>
      <c r="BAM31" s="446"/>
      <c r="BAN31" s="446"/>
      <c r="BAO31" s="446"/>
      <c r="BAP31" s="446"/>
      <c r="BAQ31" s="446"/>
      <c r="BAR31" s="446"/>
      <c r="BAS31" s="446"/>
      <c r="BAT31" s="446"/>
      <c r="BAU31" s="446"/>
      <c r="BAV31" s="446"/>
      <c r="BAW31" s="446"/>
      <c r="BAX31" s="446"/>
      <c r="BAY31" s="446"/>
      <c r="BAZ31" s="446"/>
      <c r="BBA31" s="446"/>
      <c r="BBB31" s="446"/>
      <c r="BBC31" s="446"/>
      <c r="BBD31" s="446"/>
      <c r="BBE31" s="446"/>
      <c r="BBF31" s="446"/>
      <c r="BBG31" s="446"/>
      <c r="BBH31" s="446"/>
      <c r="BBI31" s="446"/>
      <c r="BBJ31" s="446"/>
      <c r="BBK31" s="446"/>
      <c r="BBL31" s="446"/>
      <c r="BBM31" s="446"/>
      <c r="BBN31" s="446"/>
      <c r="BBO31" s="446"/>
      <c r="BBP31" s="446"/>
      <c r="BBQ31" s="446"/>
      <c r="BBR31" s="446"/>
      <c r="BBS31" s="446"/>
      <c r="BBT31" s="446"/>
      <c r="BBU31" s="446"/>
      <c r="BBV31" s="446"/>
      <c r="BBW31" s="446"/>
      <c r="BBX31" s="446"/>
      <c r="BBY31" s="446"/>
      <c r="BBZ31" s="446"/>
      <c r="BCA31" s="446"/>
      <c r="BCB31" s="446"/>
      <c r="BCC31" s="446"/>
      <c r="BCD31" s="446"/>
      <c r="BCE31" s="446"/>
      <c r="BCF31" s="446"/>
      <c r="BCG31" s="446"/>
      <c r="BCH31" s="446"/>
      <c r="BCI31" s="446"/>
      <c r="BCJ31" s="446"/>
      <c r="BCK31" s="446"/>
      <c r="BCL31" s="446"/>
      <c r="BCM31" s="446"/>
      <c r="BCN31" s="446"/>
      <c r="BCO31" s="446"/>
      <c r="BCP31" s="446"/>
      <c r="BCQ31" s="446"/>
      <c r="BCR31" s="446"/>
      <c r="BCS31" s="446"/>
      <c r="BCT31" s="446"/>
      <c r="BCU31" s="446"/>
      <c r="BCV31" s="446"/>
      <c r="BCW31" s="446"/>
      <c r="BCX31" s="446"/>
      <c r="BCY31" s="446"/>
      <c r="BCZ31" s="446"/>
      <c r="BDA31" s="446"/>
      <c r="BDB31" s="446"/>
      <c r="BDC31" s="446"/>
      <c r="BDD31" s="446"/>
      <c r="BDE31" s="446"/>
      <c r="BDF31" s="446"/>
      <c r="BDG31" s="446"/>
      <c r="BDH31" s="446"/>
      <c r="BDI31" s="446"/>
      <c r="BDJ31" s="446"/>
      <c r="BDK31" s="446"/>
      <c r="BDL31" s="446"/>
      <c r="BDM31" s="446"/>
      <c r="BDN31" s="446"/>
      <c r="BDO31" s="446"/>
      <c r="BDP31" s="446"/>
      <c r="BDQ31" s="446"/>
      <c r="BDR31" s="446"/>
      <c r="BDS31" s="446"/>
      <c r="BDT31" s="446"/>
      <c r="BDU31" s="446"/>
      <c r="BDV31" s="446"/>
      <c r="BDW31" s="446"/>
      <c r="BDX31" s="446"/>
      <c r="BDY31" s="446"/>
      <c r="BDZ31" s="446"/>
      <c r="BEA31" s="446"/>
      <c r="BEB31" s="446"/>
      <c r="BEC31" s="446"/>
      <c r="BED31" s="446"/>
      <c r="BEE31" s="446"/>
      <c r="BEF31" s="446"/>
      <c r="BEG31" s="446"/>
      <c r="BEH31" s="446"/>
      <c r="BEI31" s="446"/>
      <c r="BEJ31" s="446"/>
      <c r="BEK31" s="446"/>
      <c r="BEL31" s="446"/>
      <c r="BEM31" s="446"/>
      <c r="BEN31" s="446"/>
      <c r="BEO31" s="446"/>
      <c r="BEP31" s="446"/>
      <c r="BEQ31" s="446"/>
      <c r="BER31" s="446"/>
      <c r="BES31" s="446"/>
      <c r="BET31" s="446"/>
      <c r="BEU31" s="446"/>
      <c r="BEV31" s="446"/>
      <c r="BEW31" s="446"/>
      <c r="BEX31" s="446"/>
      <c r="BEY31" s="446"/>
      <c r="BEZ31" s="446"/>
      <c r="BFA31" s="446"/>
      <c r="BFB31" s="446"/>
      <c r="BFC31" s="446"/>
      <c r="BFD31" s="446"/>
      <c r="BFE31" s="446"/>
      <c r="BFF31" s="446"/>
      <c r="BFG31" s="446"/>
      <c r="BFH31" s="446"/>
      <c r="BFI31" s="446"/>
      <c r="BFJ31" s="446"/>
      <c r="BFK31" s="446"/>
      <c r="BFL31" s="446"/>
      <c r="BFM31" s="446"/>
      <c r="BFN31" s="446"/>
      <c r="BFO31" s="446"/>
      <c r="BFP31" s="446"/>
      <c r="BFQ31" s="446"/>
      <c r="BFR31" s="446"/>
      <c r="BFS31" s="446"/>
      <c r="BFT31" s="446"/>
      <c r="BFU31" s="446"/>
      <c r="BFV31" s="446"/>
      <c r="BFW31" s="446"/>
      <c r="BFX31" s="446"/>
      <c r="BFY31" s="446"/>
      <c r="BFZ31" s="446"/>
      <c r="BGA31" s="446"/>
      <c r="BGB31" s="446"/>
      <c r="BGC31" s="446"/>
      <c r="BGD31" s="446"/>
      <c r="BGE31" s="446"/>
      <c r="BGF31" s="446"/>
      <c r="BGG31" s="446"/>
      <c r="BGH31" s="446"/>
      <c r="BGI31" s="446"/>
      <c r="BGJ31" s="446"/>
      <c r="BGK31" s="446"/>
      <c r="BGL31" s="446"/>
      <c r="BGM31" s="446"/>
      <c r="BGN31" s="446"/>
      <c r="BGO31" s="446"/>
      <c r="BGP31" s="446"/>
      <c r="BGQ31" s="446"/>
      <c r="BGR31" s="446"/>
      <c r="BGS31" s="446"/>
      <c r="BGT31" s="446"/>
      <c r="BGU31" s="446"/>
      <c r="BGV31" s="446"/>
      <c r="BGW31" s="446"/>
      <c r="BGX31" s="446"/>
      <c r="BGY31" s="446"/>
      <c r="BGZ31" s="446"/>
      <c r="BHA31" s="446"/>
      <c r="BHB31" s="446"/>
      <c r="BHC31" s="446"/>
      <c r="BHD31" s="446"/>
      <c r="BHE31" s="446"/>
      <c r="BHF31" s="446"/>
      <c r="BHG31" s="446"/>
      <c r="BHH31" s="446"/>
      <c r="BHI31" s="446"/>
      <c r="BHJ31" s="446"/>
      <c r="BHK31" s="446"/>
      <c r="BHL31" s="446"/>
      <c r="BHM31" s="446"/>
      <c r="BHN31" s="446"/>
      <c r="BHO31" s="446"/>
      <c r="BHP31" s="446"/>
      <c r="BHQ31" s="446"/>
      <c r="BHR31" s="446"/>
      <c r="BHS31" s="446"/>
      <c r="BHT31" s="446"/>
      <c r="BHU31" s="446"/>
      <c r="BHV31" s="446"/>
      <c r="BHW31" s="446"/>
      <c r="BHX31" s="446"/>
      <c r="BHY31" s="446"/>
      <c r="BHZ31" s="446"/>
      <c r="BIA31" s="446"/>
      <c r="BIB31" s="446"/>
      <c r="BIC31" s="446"/>
      <c r="BID31" s="446"/>
      <c r="BIE31" s="446"/>
      <c r="BIF31" s="446"/>
      <c r="BIG31" s="446"/>
      <c r="BIH31" s="446"/>
      <c r="BII31" s="446"/>
      <c r="BIJ31" s="446"/>
      <c r="BIK31" s="446"/>
      <c r="BIL31" s="446"/>
      <c r="BIM31" s="446"/>
      <c r="BIN31" s="446"/>
      <c r="BIO31" s="446"/>
      <c r="BIP31" s="446"/>
      <c r="BIQ31" s="446"/>
      <c r="BIR31" s="446"/>
      <c r="BIS31" s="446"/>
      <c r="BIT31" s="446"/>
      <c r="BIU31" s="446"/>
      <c r="BIV31" s="446"/>
      <c r="BIW31" s="446"/>
      <c r="BIX31" s="446"/>
      <c r="BIY31" s="446"/>
      <c r="BIZ31" s="446"/>
      <c r="BJA31" s="446"/>
      <c r="BJB31" s="446"/>
      <c r="BJC31" s="446"/>
      <c r="BJD31" s="446"/>
      <c r="BJE31" s="446"/>
      <c r="BJF31" s="446"/>
      <c r="BJG31" s="446"/>
      <c r="BJH31" s="446"/>
      <c r="BJI31" s="446"/>
      <c r="BJJ31" s="446"/>
      <c r="BJK31" s="446"/>
      <c r="BJL31" s="446"/>
      <c r="BJM31" s="446"/>
      <c r="BJN31" s="446"/>
      <c r="BJO31" s="446"/>
      <c r="BJP31" s="446"/>
      <c r="BJQ31" s="446"/>
      <c r="BJR31" s="446"/>
      <c r="BJS31" s="446"/>
      <c r="BJT31" s="446"/>
      <c r="BJU31" s="446"/>
      <c r="BJV31" s="446"/>
      <c r="BJW31" s="446"/>
      <c r="BJX31" s="446"/>
      <c r="BJY31" s="446"/>
      <c r="BJZ31" s="446"/>
      <c r="BKA31" s="446"/>
      <c r="BKB31" s="446"/>
      <c r="BKC31" s="446"/>
      <c r="BKD31" s="446"/>
      <c r="BKE31" s="446"/>
      <c r="BKF31" s="446"/>
      <c r="BKG31" s="446"/>
      <c r="BKH31" s="446"/>
      <c r="BKI31" s="446"/>
      <c r="BKJ31" s="446"/>
      <c r="BKK31" s="446"/>
      <c r="BKL31" s="446"/>
      <c r="BKM31" s="446"/>
      <c r="BKN31" s="446"/>
      <c r="BKO31" s="446"/>
      <c r="BKP31" s="446"/>
      <c r="BKQ31" s="446"/>
      <c r="BKR31" s="446"/>
      <c r="BKS31" s="446"/>
      <c r="BKT31" s="446"/>
      <c r="BKU31" s="446"/>
      <c r="BKV31" s="446"/>
      <c r="BKW31" s="446"/>
      <c r="BKX31" s="446"/>
      <c r="BKY31" s="446"/>
      <c r="BKZ31" s="446"/>
      <c r="BLA31" s="446"/>
      <c r="BLB31" s="446"/>
      <c r="BLC31" s="446"/>
      <c r="BLD31" s="446"/>
      <c r="BLE31" s="446"/>
      <c r="BLF31" s="446"/>
      <c r="BLG31" s="446"/>
      <c r="BLH31" s="446"/>
      <c r="BLI31" s="446"/>
      <c r="BLJ31" s="446"/>
      <c r="BLK31" s="446"/>
      <c r="BLL31" s="446"/>
      <c r="BLM31" s="446"/>
      <c r="BLN31" s="446"/>
      <c r="BLO31" s="446"/>
      <c r="BLP31" s="446"/>
      <c r="BLQ31" s="446"/>
      <c r="BLR31" s="446"/>
      <c r="BLS31" s="446"/>
      <c r="BLT31" s="446"/>
      <c r="BLU31" s="446"/>
      <c r="BLV31" s="446"/>
      <c r="BLW31" s="446"/>
      <c r="BLX31" s="446"/>
      <c r="BLY31" s="446"/>
      <c r="BLZ31" s="446"/>
      <c r="BMA31" s="446"/>
      <c r="BMB31" s="446"/>
      <c r="BMC31" s="446"/>
      <c r="BMD31" s="446"/>
      <c r="BME31" s="446"/>
      <c r="BMF31" s="446"/>
      <c r="BMG31" s="446"/>
      <c r="BMH31" s="446"/>
      <c r="BMI31" s="446"/>
      <c r="BMJ31" s="446"/>
      <c r="BMK31" s="446"/>
      <c r="BML31" s="446"/>
      <c r="BMM31" s="446"/>
      <c r="BMN31" s="446"/>
      <c r="BMO31" s="446"/>
      <c r="BMP31" s="446"/>
      <c r="BMQ31" s="446"/>
      <c r="BMR31" s="446"/>
      <c r="BMS31" s="446"/>
      <c r="BMT31" s="446"/>
      <c r="BMU31" s="446"/>
      <c r="BMV31" s="446"/>
      <c r="BMW31" s="446"/>
      <c r="BMX31" s="446"/>
      <c r="BMY31" s="446"/>
      <c r="BMZ31" s="446"/>
      <c r="BNA31" s="446"/>
      <c r="BNB31" s="446"/>
      <c r="BNC31" s="446"/>
      <c r="BND31" s="446"/>
      <c r="BNE31" s="446"/>
      <c r="BNF31" s="446"/>
      <c r="BNG31" s="446"/>
      <c r="BNH31" s="446"/>
      <c r="BNI31" s="446"/>
      <c r="BNJ31" s="446"/>
      <c r="BNK31" s="446"/>
      <c r="BNL31" s="446"/>
      <c r="BNM31" s="446"/>
      <c r="BNN31" s="446"/>
      <c r="BNO31" s="446"/>
      <c r="BNP31" s="446"/>
      <c r="BNQ31" s="446"/>
      <c r="BNR31" s="446"/>
      <c r="BNS31" s="446"/>
      <c r="BNT31" s="446"/>
      <c r="BNU31" s="446"/>
      <c r="BNV31" s="446"/>
      <c r="BNW31" s="446"/>
      <c r="BNX31" s="446"/>
      <c r="BNY31" s="446"/>
      <c r="BNZ31" s="446"/>
      <c r="BOA31" s="446"/>
      <c r="BOB31" s="446"/>
      <c r="BOC31" s="446"/>
      <c r="BOD31" s="446"/>
      <c r="BOE31" s="446"/>
      <c r="BOF31" s="446"/>
      <c r="BOG31" s="446"/>
      <c r="BOH31" s="446"/>
      <c r="BOI31" s="446"/>
      <c r="BOJ31" s="446"/>
      <c r="BOK31" s="446"/>
      <c r="BOL31" s="446"/>
      <c r="BOM31" s="446"/>
      <c r="BON31" s="446"/>
      <c r="BOO31" s="446"/>
      <c r="BOP31" s="446"/>
      <c r="BOQ31" s="446"/>
      <c r="BOR31" s="446"/>
      <c r="BOS31" s="446"/>
      <c r="BOT31" s="446"/>
      <c r="BOU31" s="446"/>
      <c r="BOV31" s="446"/>
      <c r="BOW31" s="446"/>
      <c r="BOX31" s="446"/>
      <c r="BOY31" s="446"/>
      <c r="BOZ31" s="446"/>
      <c r="BPA31" s="446"/>
      <c r="BPB31" s="446"/>
      <c r="BPC31" s="446"/>
      <c r="BPD31" s="446"/>
      <c r="BPE31" s="446"/>
      <c r="BPF31" s="446"/>
      <c r="BPG31" s="446"/>
      <c r="BPH31" s="446"/>
      <c r="BPI31" s="446"/>
      <c r="BPJ31" s="446"/>
      <c r="BPK31" s="446"/>
      <c r="BPL31" s="446"/>
      <c r="BPM31" s="446"/>
      <c r="BPN31" s="446"/>
      <c r="BPO31" s="446"/>
      <c r="BPP31" s="446"/>
      <c r="BPQ31" s="446"/>
      <c r="BPR31" s="446"/>
      <c r="BPS31" s="446"/>
      <c r="BPT31" s="446"/>
      <c r="BPU31" s="446"/>
      <c r="BPV31" s="446"/>
      <c r="BPW31" s="446"/>
      <c r="BPX31" s="446"/>
      <c r="BPY31" s="446"/>
      <c r="BPZ31" s="446"/>
      <c r="BQA31" s="446"/>
      <c r="BQB31" s="446"/>
      <c r="BQC31" s="446"/>
      <c r="BQD31" s="446"/>
      <c r="BQE31" s="446"/>
      <c r="BQF31" s="446"/>
      <c r="BQG31" s="446"/>
      <c r="BQH31" s="446"/>
      <c r="BQI31" s="446"/>
      <c r="BQJ31" s="446"/>
      <c r="BQK31" s="446"/>
      <c r="BQL31" s="446"/>
      <c r="BQM31" s="446"/>
      <c r="BQN31" s="446"/>
      <c r="BQO31" s="446"/>
      <c r="BQP31" s="446"/>
      <c r="BQQ31" s="446"/>
      <c r="BQR31" s="446"/>
      <c r="BQS31" s="446"/>
      <c r="BQT31" s="446"/>
      <c r="BQU31" s="446"/>
      <c r="BQV31" s="446"/>
      <c r="BQW31" s="446"/>
      <c r="BQX31" s="446"/>
      <c r="BQY31" s="446"/>
      <c r="BQZ31" s="446"/>
      <c r="BRA31" s="446"/>
      <c r="BRB31" s="446"/>
      <c r="BRC31" s="446"/>
      <c r="BRD31" s="446"/>
      <c r="BRE31" s="446"/>
      <c r="BRF31" s="446"/>
      <c r="BRG31" s="446"/>
      <c r="BRH31" s="446"/>
      <c r="BRI31" s="446"/>
      <c r="BRJ31" s="446"/>
      <c r="BRK31" s="446"/>
      <c r="BRL31" s="446"/>
      <c r="BRM31" s="446"/>
      <c r="BRN31" s="446"/>
      <c r="BRO31" s="446"/>
      <c r="BRP31" s="446"/>
      <c r="BRQ31" s="446"/>
      <c r="BRR31" s="446"/>
      <c r="BRS31" s="446"/>
      <c r="BRT31" s="446"/>
      <c r="BRU31" s="446"/>
      <c r="BRV31" s="446"/>
      <c r="BRW31" s="446"/>
      <c r="BRX31" s="446"/>
      <c r="BRY31" s="446"/>
      <c r="BRZ31" s="446"/>
      <c r="BSA31" s="446"/>
      <c r="BSB31" s="446"/>
      <c r="BSC31" s="446"/>
      <c r="BSD31" s="446"/>
      <c r="BSE31" s="446"/>
      <c r="BSF31" s="446"/>
      <c r="BSG31" s="446"/>
      <c r="BSH31" s="446"/>
      <c r="BSI31" s="446"/>
      <c r="BSJ31" s="446"/>
      <c r="BSK31" s="446"/>
      <c r="BSL31" s="446"/>
      <c r="BSM31" s="446"/>
      <c r="BSN31" s="446"/>
      <c r="BSO31" s="446"/>
      <c r="BSP31" s="446"/>
      <c r="BSQ31" s="446"/>
      <c r="BSR31" s="446"/>
      <c r="BSS31" s="446"/>
      <c r="BST31" s="446"/>
      <c r="BSU31" s="446"/>
      <c r="BSV31" s="446"/>
      <c r="BSW31" s="446"/>
      <c r="BSX31" s="446"/>
      <c r="BSY31" s="446"/>
      <c r="BSZ31" s="446"/>
      <c r="BTA31" s="446"/>
      <c r="BTB31" s="446"/>
      <c r="BTC31" s="446"/>
      <c r="BTD31" s="446"/>
      <c r="BTE31" s="446"/>
      <c r="BTF31" s="446"/>
      <c r="BTG31" s="446"/>
      <c r="BTH31" s="446"/>
      <c r="BTI31" s="446"/>
      <c r="BTJ31" s="446"/>
      <c r="BTK31" s="446"/>
      <c r="BTL31" s="446"/>
      <c r="BTM31" s="446"/>
      <c r="BTN31" s="446"/>
      <c r="BTO31" s="446"/>
      <c r="BTP31" s="446"/>
      <c r="BTQ31" s="446"/>
      <c r="BTR31" s="446"/>
      <c r="BTS31" s="446"/>
      <c r="BTT31" s="446"/>
      <c r="BTU31" s="446"/>
      <c r="BTV31" s="446"/>
      <c r="BTW31" s="446"/>
      <c r="BTX31" s="446"/>
      <c r="BTY31" s="446"/>
      <c r="BTZ31" s="446"/>
      <c r="BUA31" s="446"/>
      <c r="BUB31" s="446"/>
      <c r="BUC31" s="446"/>
      <c r="BUD31" s="446"/>
      <c r="BUE31" s="446"/>
      <c r="BUF31" s="446"/>
      <c r="BUG31" s="446"/>
      <c r="BUH31" s="446"/>
      <c r="BUI31" s="446"/>
      <c r="BUJ31" s="446"/>
      <c r="BUK31" s="446"/>
      <c r="BUL31" s="446"/>
      <c r="BUM31" s="446"/>
      <c r="BUN31" s="446"/>
      <c r="BUO31" s="446"/>
      <c r="BUP31" s="446"/>
      <c r="BUQ31" s="446"/>
      <c r="BUR31" s="446"/>
      <c r="BUS31" s="446"/>
      <c r="BUT31" s="446"/>
      <c r="BUU31" s="446"/>
      <c r="BUV31" s="446"/>
      <c r="BUW31" s="446"/>
      <c r="BUX31" s="446"/>
      <c r="BUY31" s="446"/>
      <c r="BUZ31" s="446"/>
      <c r="BVA31" s="446"/>
      <c r="BVB31" s="446"/>
      <c r="BVC31" s="446"/>
      <c r="BVD31" s="446"/>
      <c r="BVE31" s="446"/>
      <c r="BVF31" s="446"/>
      <c r="BVG31" s="446"/>
      <c r="BVH31" s="446"/>
      <c r="BVI31" s="446"/>
      <c r="BVJ31" s="446"/>
      <c r="BVK31" s="446"/>
      <c r="BVL31" s="446"/>
      <c r="BVM31" s="446"/>
      <c r="BVN31" s="446"/>
      <c r="BVO31" s="446"/>
      <c r="BVP31" s="446"/>
      <c r="BVQ31" s="446"/>
      <c r="BVR31" s="446"/>
      <c r="BVS31" s="446"/>
      <c r="BVT31" s="446"/>
      <c r="BVU31" s="446"/>
      <c r="BVV31" s="446"/>
      <c r="BVW31" s="446"/>
      <c r="BVX31" s="446"/>
      <c r="BVY31" s="446"/>
      <c r="BVZ31" s="446"/>
      <c r="BWA31" s="446"/>
      <c r="BWB31" s="446"/>
      <c r="BWC31" s="446"/>
      <c r="BWD31" s="446"/>
      <c r="BWE31" s="446"/>
      <c r="BWF31" s="446"/>
      <c r="BWG31" s="446"/>
      <c r="BWH31" s="446"/>
      <c r="BWI31" s="446"/>
      <c r="BWJ31" s="446"/>
      <c r="BWK31" s="446"/>
      <c r="BWL31" s="446"/>
      <c r="BWM31" s="446"/>
      <c r="BWN31" s="446"/>
      <c r="BWO31" s="446"/>
      <c r="BWP31" s="446"/>
      <c r="BWQ31" s="446"/>
      <c r="BWR31" s="446"/>
      <c r="BWS31" s="446"/>
      <c r="BWT31" s="446"/>
      <c r="BWU31" s="446"/>
      <c r="BWV31" s="446"/>
      <c r="BWW31" s="446"/>
      <c r="BWX31" s="446"/>
      <c r="BWY31" s="446"/>
      <c r="BWZ31" s="446"/>
      <c r="BXA31" s="446"/>
      <c r="BXB31" s="446"/>
      <c r="BXC31" s="446"/>
      <c r="BXD31" s="446"/>
      <c r="BXE31" s="446"/>
      <c r="BXF31" s="446"/>
      <c r="BXG31" s="446"/>
      <c r="BXH31" s="446"/>
      <c r="BXI31" s="446"/>
      <c r="BXJ31" s="446"/>
      <c r="BXK31" s="446"/>
      <c r="BXL31" s="446"/>
      <c r="BXM31" s="446"/>
      <c r="BXN31" s="446"/>
      <c r="BXO31" s="446"/>
      <c r="BXP31" s="446"/>
      <c r="BXQ31" s="446"/>
      <c r="BXR31" s="446"/>
      <c r="BXS31" s="446"/>
      <c r="BXT31" s="446"/>
      <c r="BXU31" s="446"/>
      <c r="BXV31" s="446"/>
      <c r="BXW31" s="446"/>
      <c r="BXX31" s="446"/>
      <c r="BXY31" s="446"/>
      <c r="BXZ31" s="446"/>
      <c r="BYA31" s="446"/>
      <c r="BYB31" s="446"/>
      <c r="BYC31" s="446"/>
      <c r="BYD31" s="446"/>
      <c r="BYE31" s="446"/>
      <c r="BYF31" s="446"/>
      <c r="BYG31" s="446"/>
      <c r="BYH31" s="446"/>
      <c r="BYI31" s="446"/>
      <c r="BYJ31" s="446"/>
      <c r="BYK31" s="446"/>
      <c r="BYL31" s="446"/>
      <c r="BYM31" s="446"/>
      <c r="BYN31" s="446"/>
      <c r="BYO31" s="446"/>
      <c r="BYP31" s="446"/>
      <c r="BYQ31" s="446"/>
      <c r="BYR31" s="446"/>
      <c r="BYS31" s="446"/>
      <c r="BYT31" s="446"/>
      <c r="BYU31" s="446"/>
      <c r="BYV31" s="446"/>
      <c r="BYW31" s="446"/>
      <c r="BYX31" s="446"/>
      <c r="BYY31" s="446"/>
      <c r="BYZ31" s="446"/>
      <c r="BZA31" s="446"/>
      <c r="BZB31" s="446"/>
      <c r="BZC31" s="446"/>
      <c r="BZD31" s="446"/>
      <c r="BZE31" s="446"/>
      <c r="BZF31" s="446"/>
      <c r="BZG31" s="446"/>
      <c r="BZH31" s="446"/>
      <c r="BZI31" s="446"/>
      <c r="BZJ31" s="446"/>
      <c r="BZK31" s="446"/>
      <c r="BZL31" s="446"/>
      <c r="BZM31" s="446"/>
      <c r="BZN31" s="446"/>
      <c r="BZO31" s="446"/>
      <c r="BZP31" s="446"/>
      <c r="BZQ31" s="446"/>
      <c r="BZR31" s="446"/>
      <c r="BZS31" s="446"/>
      <c r="BZT31" s="446"/>
      <c r="BZU31" s="446"/>
      <c r="BZV31" s="446"/>
      <c r="BZW31" s="446"/>
      <c r="BZX31" s="446"/>
      <c r="BZY31" s="446"/>
      <c r="BZZ31" s="446"/>
      <c r="CAA31" s="446"/>
      <c r="CAB31" s="446"/>
      <c r="CAC31" s="446"/>
      <c r="CAD31" s="446"/>
      <c r="CAE31" s="446"/>
      <c r="CAF31" s="446"/>
      <c r="CAG31" s="446"/>
      <c r="CAH31" s="446"/>
      <c r="CAI31" s="446"/>
      <c r="CAJ31" s="446"/>
      <c r="CAK31" s="446"/>
      <c r="CAL31" s="446"/>
      <c r="CAM31" s="446"/>
      <c r="CAN31" s="446"/>
      <c r="CAO31" s="446"/>
      <c r="CAP31" s="446"/>
      <c r="CAQ31" s="446"/>
      <c r="CAR31" s="446"/>
      <c r="CAS31" s="446"/>
      <c r="CAT31" s="446"/>
      <c r="CAU31" s="446"/>
      <c r="CAV31" s="446"/>
      <c r="CAW31" s="446"/>
      <c r="CAX31" s="446"/>
      <c r="CAY31" s="446"/>
      <c r="CAZ31" s="446"/>
      <c r="CBA31" s="446"/>
      <c r="CBB31" s="446"/>
      <c r="CBC31" s="446"/>
      <c r="CBD31" s="446"/>
      <c r="CBE31" s="446"/>
      <c r="CBF31" s="446"/>
      <c r="CBG31" s="446"/>
      <c r="CBH31" s="446"/>
      <c r="CBI31" s="446"/>
      <c r="CBJ31" s="446"/>
      <c r="CBK31" s="446"/>
      <c r="CBL31" s="446"/>
      <c r="CBM31" s="446"/>
      <c r="CBN31" s="446"/>
      <c r="CBO31" s="446"/>
      <c r="CBP31" s="446"/>
      <c r="CBQ31" s="446"/>
      <c r="CBR31" s="446"/>
      <c r="CBS31" s="446"/>
      <c r="CBT31" s="446"/>
      <c r="CBU31" s="446"/>
      <c r="CBV31" s="446"/>
      <c r="CBW31" s="446"/>
      <c r="CBX31" s="446"/>
      <c r="CBY31" s="446"/>
      <c r="CBZ31" s="446"/>
      <c r="CCA31" s="446"/>
      <c r="CCB31" s="446"/>
      <c r="CCC31" s="446"/>
      <c r="CCD31" s="446"/>
      <c r="CCE31" s="446"/>
      <c r="CCF31" s="446"/>
      <c r="CCG31" s="446"/>
      <c r="CCH31" s="446"/>
      <c r="CCI31" s="446"/>
      <c r="CCJ31" s="446"/>
      <c r="CCK31" s="446"/>
      <c r="CCL31" s="446"/>
      <c r="CCM31" s="446"/>
      <c r="CCN31" s="446"/>
      <c r="CCO31" s="446"/>
      <c r="CCP31" s="446"/>
      <c r="CCQ31" s="446"/>
      <c r="CCR31" s="446"/>
      <c r="CCS31" s="446"/>
      <c r="CCT31" s="446"/>
      <c r="CCU31" s="446"/>
      <c r="CCV31" s="446"/>
      <c r="CCW31" s="446"/>
      <c r="CCX31" s="446"/>
      <c r="CCY31" s="446"/>
      <c r="CCZ31" s="446"/>
      <c r="CDA31" s="446"/>
      <c r="CDB31" s="446"/>
      <c r="CDC31" s="446"/>
      <c r="CDD31" s="446"/>
      <c r="CDE31" s="446"/>
      <c r="CDF31" s="446"/>
      <c r="CDG31" s="446"/>
      <c r="CDH31" s="446"/>
      <c r="CDI31" s="446"/>
      <c r="CDJ31" s="446"/>
      <c r="CDK31" s="446"/>
      <c r="CDL31" s="446"/>
      <c r="CDM31" s="446"/>
      <c r="CDN31" s="446"/>
      <c r="CDO31" s="446"/>
      <c r="CDP31" s="446"/>
      <c r="CDQ31" s="446"/>
      <c r="CDR31" s="446"/>
      <c r="CDS31" s="446"/>
      <c r="CDT31" s="446"/>
      <c r="CDU31" s="446"/>
      <c r="CDV31" s="446"/>
      <c r="CDW31" s="446"/>
      <c r="CDX31" s="446"/>
      <c r="CDY31" s="446"/>
      <c r="CDZ31" s="446"/>
      <c r="CEA31" s="446"/>
      <c r="CEB31" s="446"/>
      <c r="CEC31" s="446"/>
      <c r="CED31" s="446"/>
      <c r="CEE31" s="446"/>
      <c r="CEF31" s="446"/>
      <c r="CEG31" s="446"/>
      <c r="CEH31" s="446"/>
      <c r="CEI31" s="446"/>
      <c r="CEJ31" s="446"/>
      <c r="CEK31" s="446"/>
      <c r="CEL31" s="446"/>
      <c r="CEM31" s="446"/>
      <c r="CEN31" s="446"/>
      <c r="CEO31" s="446"/>
      <c r="CEP31" s="446"/>
      <c r="CEQ31" s="446"/>
      <c r="CER31" s="446"/>
      <c r="CES31" s="446"/>
      <c r="CET31" s="446"/>
      <c r="CEU31" s="446"/>
      <c r="CEV31" s="446"/>
      <c r="CEW31" s="446"/>
      <c r="CEX31" s="446"/>
      <c r="CEY31" s="446"/>
      <c r="CEZ31" s="446"/>
      <c r="CFA31" s="446"/>
      <c r="CFB31" s="446"/>
      <c r="CFC31" s="446"/>
      <c r="CFD31" s="446"/>
      <c r="CFE31" s="446"/>
      <c r="CFF31" s="446"/>
      <c r="CFG31" s="446"/>
      <c r="CFH31" s="446"/>
      <c r="CFI31" s="446"/>
      <c r="CFJ31" s="446"/>
      <c r="CFK31" s="446"/>
      <c r="CFL31" s="446"/>
      <c r="CFM31" s="446"/>
      <c r="CFN31" s="446"/>
      <c r="CFO31" s="446"/>
      <c r="CFP31" s="446"/>
      <c r="CFQ31" s="446"/>
      <c r="CFR31" s="446"/>
      <c r="CFS31" s="446"/>
      <c r="CFT31" s="446"/>
      <c r="CFU31" s="446"/>
      <c r="CFV31" s="446"/>
      <c r="CFW31" s="446"/>
      <c r="CFX31" s="446"/>
      <c r="CFY31" s="446"/>
      <c r="CFZ31" s="446"/>
      <c r="CGA31" s="446"/>
      <c r="CGB31" s="446"/>
      <c r="CGC31" s="446"/>
      <c r="CGD31" s="446"/>
      <c r="CGE31" s="446"/>
      <c r="CGF31" s="446"/>
      <c r="CGG31" s="446"/>
      <c r="CGH31" s="446"/>
      <c r="CGI31" s="446"/>
      <c r="CGJ31" s="446"/>
      <c r="CGK31" s="446"/>
      <c r="CGL31" s="446"/>
      <c r="CGM31" s="446"/>
      <c r="CGN31" s="446"/>
      <c r="CGO31" s="446"/>
      <c r="CGP31" s="446"/>
      <c r="CGQ31" s="446"/>
      <c r="CGR31" s="446"/>
      <c r="CGS31" s="446"/>
      <c r="CGT31" s="446"/>
      <c r="CGU31" s="446"/>
      <c r="CGV31" s="446"/>
      <c r="CGW31" s="446"/>
      <c r="CGX31" s="446"/>
      <c r="CGY31" s="446"/>
      <c r="CGZ31" s="446"/>
      <c r="CHA31" s="446"/>
      <c r="CHB31" s="446"/>
      <c r="CHC31" s="446"/>
      <c r="CHD31" s="446"/>
      <c r="CHE31" s="446"/>
      <c r="CHF31" s="446"/>
      <c r="CHG31" s="446"/>
      <c r="CHH31" s="446"/>
      <c r="CHI31" s="446"/>
      <c r="CHJ31" s="446"/>
      <c r="CHK31" s="446"/>
      <c r="CHL31" s="446"/>
      <c r="CHM31" s="446"/>
      <c r="CHN31" s="446"/>
      <c r="CHO31" s="446"/>
      <c r="CHP31" s="446"/>
      <c r="CHQ31" s="446"/>
      <c r="CHR31" s="446"/>
      <c r="CHS31" s="446"/>
      <c r="CHT31" s="446"/>
      <c r="CHU31" s="446"/>
      <c r="CHV31" s="446"/>
      <c r="CHW31" s="446"/>
      <c r="CHX31" s="446"/>
      <c r="CHY31" s="446"/>
      <c r="CHZ31" s="446"/>
      <c r="CIA31" s="446"/>
      <c r="CIB31" s="446"/>
      <c r="CIC31" s="446"/>
      <c r="CID31" s="446"/>
      <c r="CIE31" s="446"/>
      <c r="CIF31" s="446"/>
      <c r="CIG31" s="446"/>
      <c r="CIH31" s="446"/>
      <c r="CII31" s="446"/>
      <c r="CIJ31" s="446"/>
      <c r="CIK31" s="446"/>
      <c r="CIL31" s="446"/>
      <c r="CIM31" s="446"/>
      <c r="CIN31" s="446"/>
      <c r="CIO31" s="446"/>
      <c r="CIP31" s="446"/>
      <c r="CIQ31" s="446"/>
      <c r="CIR31" s="446"/>
      <c r="CIS31" s="446"/>
      <c r="CIT31" s="446"/>
      <c r="CIU31" s="446"/>
      <c r="CIV31" s="446"/>
      <c r="CIW31" s="446"/>
      <c r="CIX31" s="446"/>
      <c r="CIY31" s="446"/>
      <c r="CIZ31" s="446"/>
      <c r="CJA31" s="446"/>
      <c r="CJB31" s="446"/>
      <c r="CJC31" s="446"/>
      <c r="CJD31" s="446"/>
      <c r="CJE31" s="446"/>
      <c r="CJF31" s="446"/>
      <c r="CJG31" s="446"/>
      <c r="CJH31" s="446"/>
      <c r="CJI31" s="446"/>
      <c r="CJJ31" s="446"/>
      <c r="CJK31" s="446"/>
      <c r="CJL31" s="446"/>
      <c r="CJM31" s="446"/>
      <c r="CJN31" s="446"/>
      <c r="CJO31" s="446"/>
      <c r="CJP31" s="446"/>
      <c r="CJQ31" s="446"/>
      <c r="CJR31" s="446"/>
      <c r="CJS31" s="446"/>
      <c r="CJT31" s="446"/>
      <c r="CJU31" s="446"/>
      <c r="CJV31" s="446"/>
      <c r="CJW31" s="446"/>
      <c r="CJX31" s="446"/>
      <c r="CJY31" s="446"/>
      <c r="CJZ31" s="446"/>
      <c r="CKA31" s="446"/>
      <c r="CKB31" s="446"/>
      <c r="CKC31" s="446"/>
      <c r="CKD31" s="446"/>
      <c r="CKE31" s="446"/>
      <c r="CKF31" s="446"/>
      <c r="CKG31" s="446"/>
      <c r="CKH31" s="446"/>
      <c r="CKI31" s="446"/>
      <c r="CKJ31" s="446"/>
      <c r="CKK31" s="446"/>
      <c r="CKL31" s="446"/>
      <c r="CKM31" s="446"/>
      <c r="CKN31" s="446"/>
      <c r="CKO31" s="446"/>
      <c r="CKP31" s="446"/>
      <c r="CKQ31" s="446"/>
      <c r="CKR31" s="446"/>
      <c r="CKS31" s="446"/>
      <c r="CKT31" s="446"/>
      <c r="CKU31" s="446"/>
      <c r="CKV31" s="446"/>
      <c r="CKW31" s="446"/>
      <c r="CKX31" s="446"/>
      <c r="CKY31" s="446"/>
      <c r="CKZ31" s="446"/>
      <c r="CLA31" s="446"/>
      <c r="CLB31" s="446"/>
      <c r="CLC31" s="446"/>
      <c r="CLD31" s="446"/>
      <c r="CLE31" s="446"/>
      <c r="CLF31" s="446"/>
      <c r="CLG31" s="446"/>
      <c r="CLH31" s="446"/>
      <c r="CLI31" s="446"/>
      <c r="CLJ31" s="446"/>
      <c r="CLK31" s="446"/>
      <c r="CLL31" s="446"/>
      <c r="CLM31" s="446"/>
      <c r="CLN31" s="446"/>
      <c r="CLO31" s="446"/>
      <c r="CLP31" s="446"/>
      <c r="CLQ31" s="446"/>
      <c r="CLR31" s="446"/>
      <c r="CLS31" s="446"/>
      <c r="CLT31" s="446"/>
      <c r="CLU31" s="446"/>
      <c r="CLV31" s="446"/>
      <c r="CLW31" s="446"/>
      <c r="CLX31" s="446"/>
      <c r="CLY31" s="446"/>
      <c r="CLZ31" s="446"/>
      <c r="CMA31" s="446"/>
      <c r="CMB31" s="446"/>
      <c r="CMC31" s="446"/>
      <c r="CMD31" s="446"/>
      <c r="CME31" s="446"/>
      <c r="CMF31" s="446"/>
      <c r="CMG31" s="446"/>
      <c r="CMH31" s="446"/>
      <c r="CMI31" s="446"/>
      <c r="CMJ31" s="446"/>
      <c r="CMK31" s="446"/>
      <c r="CML31" s="446"/>
      <c r="CMM31" s="446"/>
      <c r="CMN31" s="446"/>
      <c r="CMO31" s="446"/>
      <c r="CMP31" s="446"/>
      <c r="CMQ31" s="446"/>
      <c r="CMR31" s="446"/>
      <c r="CMS31" s="446"/>
      <c r="CMT31" s="446"/>
      <c r="CMU31" s="446"/>
      <c r="CMV31" s="446"/>
      <c r="CMW31" s="446"/>
      <c r="CMX31" s="446"/>
      <c r="CMY31" s="446"/>
      <c r="CMZ31" s="446"/>
      <c r="CNA31" s="446"/>
      <c r="CNB31" s="446"/>
      <c r="CNC31" s="446"/>
      <c r="CND31" s="446"/>
      <c r="CNE31" s="446"/>
      <c r="CNF31" s="446"/>
      <c r="CNG31" s="446"/>
      <c r="CNH31" s="446"/>
      <c r="CNI31" s="446"/>
      <c r="CNJ31" s="446"/>
      <c r="CNK31" s="446"/>
      <c r="CNL31" s="446"/>
      <c r="CNM31" s="446"/>
      <c r="CNN31" s="446"/>
      <c r="CNO31" s="446"/>
      <c r="CNP31" s="446"/>
      <c r="CNQ31" s="446"/>
      <c r="CNR31" s="446"/>
      <c r="CNS31" s="446"/>
      <c r="CNT31" s="446"/>
      <c r="CNU31" s="446"/>
      <c r="CNV31" s="446"/>
      <c r="CNW31" s="446"/>
      <c r="CNX31" s="446"/>
      <c r="CNY31" s="446"/>
      <c r="CNZ31" s="446"/>
      <c r="COA31" s="446"/>
      <c r="COB31" s="446"/>
      <c r="COC31" s="446"/>
      <c r="COD31" s="446"/>
      <c r="COE31" s="446"/>
      <c r="COF31" s="446"/>
      <c r="COG31" s="446"/>
      <c r="COH31" s="446"/>
      <c r="COI31" s="446"/>
      <c r="COJ31" s="446"/>
      <c r="COK31" s="446"/>
      <c r="COL31" s="446"/>
      <c r="COM31" s="446"/>
      <c r="CON31" s="446"/>
      <c r="COO31" s="446"/>
      <c r="COP31" s="446"/>
      <c r="COQ31" s="446"/>
      <c r="COR31" s="446"/>
      <c r="COS31" s="446"/>
      <c r="COT31" s="446"/>
      <c r="COU31" s="446"/>
      <c r="COV31" s="446"/>
      <c r="COW31" s="446"/>
      <c r="COX31" s="446"/>
      <c r="COY31" s="446"/>
      <c r="COZ31" s="446"/>
      <c r="CPA31" s="446"/>
      <c r="CPB31" s="446"/>
      <c r="CPC31" s="446"/>
      <c r="CPD31" s="446"/>
      <c r="CPE31" s="446"/>
      <c r="CPF31" s="446"/>
      <c r="CPG31" s="446"/>
      <c r="CPH31" s="446"/>
      <c r="CPI31" s="446"/>
      <c r="CPJ31" s="446"/>
      <c r="CPK31" s="446"/>
      <c r="CPL31" s="446"/>
      <c r="CPM31" s="446"/>
      <c r="CPN31" s="446"/>
      <c r="CPO31" s="446"/>
      <c r="CPP31" s="446"/>
      <c r="CPQ31" s="446"/>
      <c r="CPR31" s="446"/>
      <c r="CPS31" s="446"/>
      <c r="CPT31" s="446"/>
      <c r="CPU31" s="446"/>
      <c r="CPV31" s="446"/>
      <c r="CPW31" s="446"/>
      <c r="CPX31" s="446"/>
      <c r="CPY31" s="446"/>
      <c r="CPZ31" s="446"/>
      <c r="CQA31" s="446"/>
      <c r="CQB31" s="446"/>
      <c r="CQC31" s="446"/>
      <c r="CQD31" s="446"/>
      <c r="CQE31" s="446"/>
      <c r="CQF31" s="446"/>
      <c r="CQG31" s="446"/>
      <c r="CQH31" s="446"/>
      <c r="CQI31" s="446"/>
      <c r="CQJ31" s="446"/>
      <c r="CQK31" s="446"/>
      <c r="CQL31" s="446"/>
      <c r="CQM31" s="446"/>
      <c r="CQN31" s="446"/>
      <c r="CQO31" s="446"/>
      <c r="CQP31" s="446"/>
      <c r="CQQ31" s="446"/>
      <c r="CQR31" s="446"/>
      <c r="CQS31" s="446"/>
      <c r="CQT31" s="446"/>
      <c r="CQU31" s="446"/>
      <c r="CQV31" s="446"/>
      <c r="CQW31" s="446"/>
      <c r="CQX31" s="446"/>
      <c r="CQY31" s="446"/>
      <c r="CQZ31" s="446"/>
      <c r="CRA31" s="446"/>
      <c r="CRB31" s="446"/>
      <c r="CRC31" s="446"/>
      <c r="CRD31" s="446"/>
      <c r="CRE31" s="446"/>
      <c r="CRF31" s="446"/>
      <c r="CRG31" s="446"/>
      <c r="CRH31" s="446"/>
      <c r="CRI31" s="446"/>
      <c r="CRJ31" s="446"/>
      <c r="CRK31" s="446"/>
      <c r="CRL31" s="446"/>
      <c r="CRM31" s="446"/>
      <c r="CRN31" s="446"/>
      <c r="CRO31" s="446"/>
      <c r="CRP31" s="446"/>
      <c r="CRQ31" s="446"/>
      <c r="CRR31" s="446"/>
      <c r="CRS31" s="446"/>
      <c r="CRT31" s="446"/>
      <c r="CRU31" s="446"/>
      <c r="CRV31" s="446"/>
      <c r="CRW31" s="446"/>
      <c r="CRX31" s="446"/>
      <c r="CRY31" s="446"/>
      <c r="CRZ31" s="446"/>
      <c r="CSA31" s="446"/>
      <c r="CSB31" s="446"/>
      <c r="CSC31" s="446"/>
      <c r="CSD31" s="446"/>
      <c r="CSE31" s="446"/>
      <c r="CSF31" s="446"/>
      <c r="CSG31" s="446"/>
      <c r="CSH31" s="446"/>
      <c r="CSI31" s="446"/>
      <c r="CSJ31" s="446"/>
      <c r="CSK31" s="446"/>
      <c r="CSL31" s="446"/>
      <c r="CSM31" s="446"/>
      <c r="CSN31" s="446"/>
      <c r="CSO31" s="446"/>
      <c r="CSP31" s="446"/>
      <c r="CSQ31" s="446"/>
      <c r="CSR31" s="446"/>
      <c r="CSS31" s="446"/>
      <c r="CST31" s="446"/>
      <c r="CSU31" s="446"/>
      <c r="CSV31" s="446"/>
      <c r="CSW31" s="446"/>
      <c r="CSX31" s="446"/>
      <c r="CSY31" s="446"/>
      <c r="CSZ31" s="446"/>
      <c r="CTA31" s="446"/>
      <c r="CTB31" s="446"/>
      <c r="CTC31" s="446"/>
      <c r="CTD31" s="446"/>
      <c r="CTE31" s="446"/>
      <c r="CTF31" s="446"/>
      <c r="CTG31" s="446"/>
      <c r="CTH31" s="446"/>
      <c r="CTI31" s="446"/>
      <c r="CTJ31" s="446"/>
      <c r="CTK31" s="446"/>
      <c r="CTL31" s="446"/>
      <c r="CTM31" s="446"/>
      <c r="CTN31" s="446"/>
      <c r="CTO31" s="446"/>
      <c r="CTP31" s="446"/>
      <c r="CTQ31" s="446"/>
      <c r="CTR31" s="446"/>
      <c r="CTS31" s="446"/>
      <c r="CTT31" s="446"/>
      <c r="CTU31" s="446"/>
      <c r="CTV31" s="446"/>
      <c r="CTW31" s="446"/>
      <c r="CTX31" s="446"/>
      <c r="CTY31" s="446"/>
      <c r="CTZ31" s="446"/>
      <c r="CUA31" s="446"/>
      <c r="CUB31" s="446"/>
      <c r="CUC31" s="446"/>
      <c r="CUD31" s="446"/>
      <c r="CUE31" s="446"/>
      <c r="CUF31" s="446"/>
      <c r="CUG31" s="446"/>
      <c r="CUH31" s="446"/>
      <c r="CUI31" s="446"/>
      <c r="CUJ31" s="446"/>
      <c r="CUK31" s="446"/>
      <c r="CUL31" s="446"/>
      <c r="CUM31" s="446"/>
      <c r="CUN31" s="446"/>
      <c r="CUO31" s="446"/>
      <c r="CUP31" s="446"/>
      <c r="CUQ31" s="446"/>
      <c r="CUR31" s="446"/>
      <c r="CUS31" s="446"/>
      <c r="CUT31" s="446"/>
      <c r="CUU31" s="446"/>
      <c r="CUV31" s="446"/>
      <c r="CUW31" s="446"/>
      <c r="CUX31" s="446"/>
      <c r="CUY31" s="446"/>
      <c r="CUZ31" s="446"/>
      <c r="CVA31" s="446"/>
      <c r="CVB31" s="446"/>
      <c r="CVC31" s="446"/>
      <c r="CVD31" s="446"/>
      <c r="CVE31" s="446"/>
      <c r="CVF31" s="446"/>
      <c r="CVG31" s="446"/>
      <c r="CVH31" s="446"/>
      <c r="CVI31" s="446"/>
      <c r="CVJ31" s="446"/>
      <c r="CVK31" s="446"/>
      <c r="CVL31" s="446"/>
      <c r="CVM31" s="446"/>
      <c r="CVN31" s="446"/>
      <c r="CVO31" s="446"/>
      <c r="CVP31" s="446"/>
      <c r="CVQ31" s="446"/>
      <c r="CVR31" s="446"/>
      <c r="CVS31" s="446"/>
      <c r="CVT31" s="446"/>
      <c r="CVU31" s="446"/>
      <c r="CVV31" s="446"/>
      <c r="CVW31" s="446"/>
      <c r="CVX31" s="446"/>
      <c r="CVY31" s="446"/>
      <c r="CVZ31" s="446"/>
      <c r="CWA31" s="446"/>
      <c r="CWB31" s="446"/>
      <c r="CWC31" s="446"/>
      <c r="CWD31" s="446"/>
      <c r="CWE31" s="446"/>
      <c r="CWF31" s="446"/>
      <c r="CWG31" s="446"/>
      <c r="CWH31" s="446"/>
      <c r="CWI31" s="446"/>
      <c r="CWJ31" s="446"/>
      <c r="CWK31" s="446"/>
      <c r="CWL31" s="446"/>
      <c r="CWM31" s="446"/>
      <c r="CWN31" s="446"/>
      <c r="CWO31" s="446"/>
      <c r="CWP31" s="446"/>
      <c r="CWQ31" s="446"/>
      <c r="CWR31" s="446"/>
      <c r="CWS31" s="446"/>
      <c r="CWT31" s="446"/>
      <c r="CWU31" s="446"/>
      <c r="CWV31" s="446"/>
      <c r="CWW31" s="446"/>
      <c r="CWX31" s="446"/>
      <c r="CWY31" s="446"/>
      <c r="CWZ31" s="446"/>
      <c r="CXA31" s="446"/>
      <c r="CXB31" s="446"/>
      <c r="CXC31" s="446"/>
      <c r="CXD31" s="446"/>
      <c r="CXE31" s="446"/>
      <c r="CXF31" s="446"/>
      <c r="CXG31" s="446"/>
      <c r="CXH31" s="446"/>
      <c r="CXI31" s="446"/>
      <c r="CXJ31" s="446"/>
      <c r="CXK31" s="446"/>
      <c r="CXL31" s="446"/>
      <c r="CXM31" s="446"/>
      <c r="CXN31" s="446"/>
      <c r="CXO31" s="446"/>
      <c r="CXP31" s="446"/>
      <c r="CXQ31" s="446"/>
      <c r="CXR31" s="446"/>
      <c r="CXS31" s="446"/>
      <c r="CXT31" s="446"/>
      <c r="CXU31" s="446"/>
      <c r="CXV31" s="446"/>
      <c r="CXW31" s="446"/>
      <c r="CXX31" s="446"/>
      <c r="CXY31" s="446"/>
      <c r="CXZ31" s="446"/>
      <c r="CYA31" s="446"/>
      <c r="CYB31" s="446"/>
      <c r="CYC31" s="446"/>
      <c r="CYD31" s="446"/>
      <c r="CYE31" s="446"/>
      <c r="CYF31" s="446"/>
      <c r="CYG31" s="446"/>
      <c r="CYH31" s="446"/>
      <c r="CYI31" s="446"/>
      <c r="CYJ31" s="446"/>
      <c r="CYK31" s="446"/>
      <c r="CYL31" s="446"/>
      <c r="CYM31" s="446"/>
      <c r="CYN31" s="446"/>
      <c r="CYO31" s="446"/>
      <c r="CYP31" s="446"/>
      <c r="CYQ31" s="446"/>
      <c r="CYR31" s="446"/>
      <c r="CYS31" s="446"/>
      <c r="CYT31" s="446"/>
      <c r="CYU31" s="446"/>
      <c r="CYV31" s="446"/>
      <c r="CYW31" s="446"/>
      <c r="CYX31" s="446"/>
      <c r="CYY31" s="446"/>
      <c r="CYZ31" s="446"/>
      <c r="CZA31" s="446"/>
      <c r="CZB31" s="446"/>
      <c r="CZC31" s="446"/>
      <c r="CZD31" s="446"/>
      <c r="CZE31" s="446"/>
      <c r="CZF31" s="446"/>
      <c r="CZG31" s="446"/>
      <c r="CZH31" s="446"/>
      <c r="CZI31" s="446"/>
      <c r="CZJ31" s="446"/>
      <c r="CZK31" s="446"/>
      <c r="CZL31" s="446"/>
      <c r="CZM31" s="446"/>
      <c r="CZN31" s="446"/>
      <c r="CZO31" s="446"/>
      <c r="CZP31" s="446"/>
      <c r="CZQ31" s="446"/>
      <c r="CZR31" s="446"/>
      <c r="CZS31" s="446"/>
      <c r="CZT31" s="446"/>
      <c r="CZU31" s="446"/>
      <c r="CZV31" s="446"/>
      <c r="CZW31" s="446"/>
      <c r="CZX31" s="446"/>
      <c r="CZY31" s="446"/>
      <c r="CZZ31" s="446"/>
      <c r="DAA31" s="446"/>
      <c r="DAB31" s="446"/>
      <c r="DAC31" s="446"/>
      <c r="DAD31" s="446"/>
      <c r="DAE31" s="446"/>
      <c r="DAF31" s="446"/>
      <c r="DAG31" s="446"/>
      <c r="DAH31" s="446"/>
      <c r="DAI31" s="446"/>
      <c r="DAJ31" s="446"/>
      <c r="DAK31" s="446"/>
      <c r="DAL31" s="446"/>
      <c r="DAM31" s="446"/>
      <c r="DAN31" s="446"/>
      <c r="DAO31" s="446"/>
      <c r="DAP31" s="446"/>
      <c r="DAQ31" s="446"/>
      <c r="DAR31" s="446"/>
      <c r="DAS31" s="446"/>
      <c r="DAT31" s="446"/>
      <c r="DAU31" s="446"/>
      <c r="DAV31" s="446"/>
      <c r="DAW31" s="446"/>
      <c r="DAX31" s="446"/>
      <c r="DAY31" s="446"/>
      <c r="DAZ31" s="446"/>
      <c r="DBA31" s="446"/>
      <c r="DBB31" s="446"/>
      <c r="DBC31" s="446"/>
      <c r="DBD31" s="446"/>
      <c r="DBE31" s="446"/>
      <c r="DBF31" s="446"/>
      <c r="DBG31" s="446"/>
      <c r="DBH31" s="446"/>
      <c r="DBI31" s="446"/>
      <c r="DBJ31" s="446"/>
      <c r="DBK31" s="446"/>
      <c r="DBL31" s="446"/>
      <c r="DBM31" s="446"/>
      <c r="DBN31" s="446"/>
      <c r="DBO31" s="446"/>
      <c r="DBP31" s="446"/>
      <c r="DBQ31" s="446"/>
      <c r="DBR31" s="446"/>
      <c r="DBS31" s="446"/>
      <c r="DBT31" s="446"/>
      <c r="DBU31" s="446"/>
      <c r="DBV31" s="446"/>
      <c r="DBW31" s="446"/>
      <c r="DBX31" s="446"/>
      <c r="DBY31" s="446"/>
      <c r="DBZ31" s="446"/>
      <c r="DCA31" s="446"/>
      <c r="DCB31" s="446"/>
      <c r="DCC31" s="446"/>
      <c r="DCD31" s="446"/>
      <c r="DCE31" s="446"/>
      <c r="DCF31" s="446"/>
      <c r="DCG31" s="446"/>
      <c r="DCH31" s="446"/>
      <c r="DCI31" s="446"/>
      <c r="DCJ31" s="446"/>
      <c r="DCK31" s="446"/>
      <c r="DCL31" s="446"/>
      <c r="DCM31" s="446"/>
      <c r="DCN31" s="446"/>
      <c r="DCO31" s="446"/>
      <c r="DCP31" s="446"/>
      <c r="DCQ31" s="446"/>
      <c r="DCR31" s="446"/>
      <c r="DCS31" s="446"/>
      <c r="DCT31" s="446"/>
      <c r="DCU31" s="446"/>
      <c r="DCV31" s="446"/>
      <c r="DCW31" s="446"/>
      <c r="DCX31" s="446"/>
      <c r="DCY31" s="446"/>
      <c r="DCZ31" s="446"/>
      <c r="DDA31" s="446"/>
      <c r="DDB31" s="446"/>
      <c r="DDC31" s="446"/>
      <c r="DDD31" s="446"/>
      <c r="DDE31" s="446"/>
      <c r="DDF31" s="446"/>
      <c r="DDG31" s="446"/>
      <c r="DDH31" s="446"/>
      <c r="DDI31" s="446"/>
      <c r="DDJ31" s="446"/>
      <c r="DDK31" s="446"/>
      <c r="DDL31" s="446"/>
      <c r="DDM31" s="446"/>
      <c r="DDN31" s="446"/>
      <c r="DDO31" s="446"/>
      <c r="DDP31" s="446"/>
      <c r="DDQ31" s="446"/>
      <c r="DDR31" s="446"/>
      <c r="DDS31" s="446"/>
      <c r="DDT31" s="446"/>
      <c r="DDU31" s="446"/>
      <c r="DDV31" s="446"/>
      <c r="DDW31" s="446"/>
      <c r="DDX31" s="446"/>
      <c r="DDY31" s="446"/>
      <c r="DDZ31" s="446"/>
      <c r="DEA31" s="446"/>
      <c r="DEB31" s="446"/>
      <c r="DEC31" s="446"/>
      <c r="DED31" s="446"/>
      <c r="DEE31" s="446"/>
      <c r="DEF31" s="446"/>
      <c r="DEG31" s="446"/>
      <c r="DEH31" s="446"/>
      <c r="DEI31" s="446"/>
      <c r="DEJ31" s="446"/>
      <c r="DEK31" s="446"/>
      <c r="DEL31" s="446"/>
      <c r="DEM31" s="446"/>
      <c r="DEN31" s="446"/>
      <c r="DEO31" s="446"/>
      <c r="DEP31" s="446"/>
      <c r="DEQ31" s="446"/>
      <c r="DER31" s="446"/>
      <c r="DES31" s="446"/>
      <c r="DET31" s="446"/>
      <c r="DEU31" s="446"/>
      <c r="DEV31" s="446"/>
      <c r="DEW31" s="446"/>
      <c r="DEX31" s="446"/>
      <c r="DEY31" s="446"/>
      <c r="DEZ31" s="446"/>
      <c r="DFA31" s="446"/>
      <c r="DFB31" s="446"/>
      <c r="DFC31" s="446"/>
      <c r="DFD31" s="446"/>
      <c r="DFE31" s="446"/>
      <c r="DFF31" s="446"/>
      <c r="DFG31" s="446"/>
      <c r="DFH31" s="446"/>
      <c r="DFI31" s="446"/>
      <c r="DFJ31" s="446"/>
      <c r="DFK31" s="446"/>
      <c r="DFL31" s="446"/>
      <c r="DFM31" s="446"/>
      <c r="DFN31" s="446"/>
      <c r="DFO31" s="446"/>
      <c r="DFP31" s="446"/>
      <c r="DFQ31" s="446"/>
      <c r="DFR31" s="446"/>
      <c r="DFS31" s="446"/>
      <c r="DFT31" s="446"/>
      <c r="DFU31" s="446"/>
      <c r="DFV31" s="446"/>
      <c r="DFW31" s="446"/>
      <c r="DFX31" s="446"/>
      <c r="DFY31" s="446"/>
      <c r="DFZ31" s="446"/>
      <c r="DGA31" s="446"/>
      <c r="DGB31" s="446"/>
      <c r="DGC31" s="446"/>
      <c r="DGD31" s="446"/>
      <c r="DGE31" s="446"/>
      <c r="DGF31" s="446"/>
      <c r="DGG31" s="446"/>
      <c r="DGH31" s="446"/>
      <c r="DGI31" s="446"/>
      <c r="DGJ31" s="446"/>
      <c r="DGK31" s="446"/>
      <c r="DGL31" s="446"/>
      <c r="DGM31" s="446"/>
      <c r="DGN31" s="446"/>
      <c r="DGO31" s="446"/>
      <c r="DGP31" s="446"/>
      <c r="DGQ31" s="446"/>
      <c r="DGR31" s="446"/>
      <c r="DGS31" s="446"/>
      <c r="DGT31" s="446"/>
      <c r="DGU31" s="446"/>
      <c r="DGV31" s="446"/>
      <c r="DGW31" s="446"/>
      <c r="DGX31" s="446"/>
      <c r="DGY31" s="446"/>
      <c r="DGZ31" s="446"/>
      <c r="DHA31" s="446"/>
      <c r="DHB31" s="446"/>
      <c r="DHC31" s="446"/>
      <c r="DHD31" s="446"/>
      <c r="DHE31" s="446"/>
      <c r="DHF31" s="446"/>
      <c r="DHG31" s="446"/>
      <c r="DHH31" s="446"/>
      <c r="DHI31" s="446"/>
      <c r="DHJ31" s="446"/>
      <c r="DHK31" s="446"/>
      <c r="DHL31" s="446"/>
      <c r="DHM31" s="446"/>
      <c r="DHN31" s="446"/>
      <c r="DHO31" s="446"/>
      <c r="DHP31" s="446"/>
      <c r="DHQ31" s="446"/>
      <c r="DHR31" s="446"/>
      <c r="DHS31" s="446"/>
      <c r="DHT31" s="446"/>
      <c r="DHU31" s="446"/>
      <c r="DHV31" s="446"/>
      <c r="DHW31" s="446"/>
      <c r="DHX31" s="446"/>
      <c r="DHY31" s="446"/>
      <c r="DHZ31" s="446"/>
      <c r="DIA31" s="446"/>
      <c r="DIB31" s="446"/>
      <c r="DIC31" s="446"/>
      <c r="DID31" s="446"/>
      <c r="DIE31" s="446"/>
      <c r="DIF31" s="446"/>
      <c r="DIG31" s="446"/>
      <c r="DIH31" s="446"/>
      <c r="DII31" s="446"/>
      <c r="DIJ31" s="446"/>
      <c r="DIK31" s="446"/>
      <c r="DIL31" s="446"/>
      <c r="DIM31" s="446"/>
      <c r="DIN31" s="446"/>
      <c r="DIO31" s="446"/>
      <c r="DIP31" s="446"/>
      <c r="DIQ31" s="446"/>
      <c r="DIR31" s="446"/>
      <c r="DIS31" s="446"/>
      <c r="DIT31" s="446"/>
      <c r="DIU31" s="446"/>
      <c r="DIV31" s="446"/>
      <c r="DIW31" s="446"/>
      <c r="DIX31" s="446"/>
      <c r="DIY31" s="446"/>
      <c r="DIZ31" s="446"/>
      <c r="DJA31" s="446"/>
      <c r="DJB31" s="446"/>
      <c r="DJC31" s="446"/>
      <c r="DJD31" s="446"/>
      <c r="DJE31" s="446"/>
      <c r="DJF31" s="446"/>
      <c r="DJG31" s="446"/>
      <c r="DJH31" s="446"/>
      <c r="DJI31" s="446"/>
      <c r="DJJ31" s="446"/>
      <c r="DJK31" s="446"/>
      <c r="DJL31" s="446"/>
      <c r="DJM31" s="446"/>
      <c r="DJN31" s="446"/>
      <c r="DJO31" s="446"/>
      <c r="DJP31" s="446"/>
      <c r="DJQ31" s="446"/>
      <c r="DJR31" s="446"/>
      <c r="DJS31" s="446"/>
      <c r="DJT31" s="446"/>
      <c r="DJU31" s="446"/>
      <c r="DJV31" s="446"/>
      <c r="DJW31" s="446"/>
      <c r="DJX31" s="446"/>
      <c r="DJY31" s="446"/>
      <c r="DJZ31" s="446"/>
      <c r="DKA31" s="446"/>
      <c r="DKB31" s="446"/>
      <c r="DKC31" s="446"/>
      <c r="DKD31" s="446"/>
      <c r="DKE31" s="446"/>
      <c r="DKF31" s="446"/>
      <c r="DKG31" s="446"/>
      <c r="DKH31" s="446"/>
      <c r="DKI31" s="446"/>
      <c r="DKJ31" s="446"/>
      <c r="DKK31" s="446"/>
      <c r="DKL31" s="446"/>
      <c r="DKM31" s="446"/>
      <c r="DKN31" s="446"/>
      <c r="DKO31" s="446"/>
      <c r="DKP31" s="446"/>
      <c r="DKQ31" s="446"/>
      <c r="DKR31" s="446"/>
      <c r="DKS31" s="446"/>
      <c r="DKT31" s="446"/>
      <c r="DKU31" s="446"/>
      <c r="DKV31" s="446"/>
      <c r="DKW31" s="446"/>
      <c r="DKX31" s="446"/>
      <c r="DKY31" s="446"/>
      <c r="DKZ31" s="446"/>
      <c r="DLA31" s="446"/>
      <c r="DLB31" s="446"/>
      <c r="DLC31" s="446"/>
      <c r="DLD31" s="446"/>
      <c r="DLE31" s="446"/>
      <c r="DLF31" s="446"/>
      <c r="DLG31" s="446"/>
      <c r="DLH31" s="446"/>
      <c r="DLI31" s="446"/>
      <c r="DLJ31" s="446"/>
      <c r="DLK31" s="446"/>
      <c r="DLL31" s="446"/>
      <c r="DLM31" s="446"/>
      <c r="DLN31" s="446"/>
      <c r="DLO31" s="446"/>
      <c r="DLP31" s="446"/>
      <c r="DLQ31" s="446"/>
      <c r="DLR31" s="446"/>
      <c r="DLS31" s="446"/>
      <c r="DLT31" s="446"/>
      <c r="DLU31" s="446"/>
      <c r="DLV31" s="446"/>
      <c r="DLW31" s="446"/>
      <c r="DLX31" s="446"/>
      <c r="DLY31" s="446"/>
      <c r="DLZ31" s="446"/>
      <c r="DMA31" s="446"/>
      <c r="DMB31" s="446"/>
      <c r="DMC31" s="446"/>
      <c r="DMD31" s="446"/>
      <c r="DME31" s="446"/>
      <c r="DMF31" s="446"/>
      <c r="DMG31" s="446"/>
      <c r="DMH31" s="446"/>
      <c r="DMI31" s="446"/>
      <c r="DMJ31" s="446"/>
      <c r="DMK31" s="446"/>
      <c r="DML31" s="446"/>
      <c r="DMM31" s="446"/>
      <c r="DMN31" s="446"/>
      <c r="DMO31" s="446"/>
      <c r="DMP31" s="446"/>
      <c r="DMQ31" s="446"/>
      <c r="DMR31" s="446"/>
      <c r="DMS31" s="446"/>
      <c r="DMT31" s="446"/>
      <c r="DMU31" s="446"/>
      <c r="DMV31" s="446"/>
      <c r="DMW31" s="446"/>
      <c r="DMX31" s="446"/>
      <c r="DMY31" s="446"/>
      <c r="DMZ31" s="446"/>
      <c r="DNA31" s="446"/>
      <c r="DNB31" s="446"/>
      <c r="DNC31" s="446"/>
      <c r="DND31" s="446"/>
      <c r="DNE31" s="446"/>
      <c r="DNF31" s="446"/>
      <c r="DNG31" s="446"/>
      <c r="DNH31" s="446"/>
      <c r="DNI31" s="446"/>
      <c r="DNJ31" s="446"/>
      <c r="DNK31" s="446"/>
      <c r="DNL31" s="446"/>
      <c r="DNM31" s="446"/>
      <c r="DNN31" s="446"/>
      <c r="DNO31" s="446"/>
      <c r="DNP31" s="446"/>
      <c r="DNQ31" s="446"/>
      <c r="DNR31" s="446"/>
      <c r="DNS31" s="446"/>
      <c r="DNT31" s="446"/>
      <c r="DNU31" s="446"/>
      <c r="DNV31" s="446"/>
      <c r="DNW31" s="446"/>
      <c r="DNX31" s="446"/>
      <c r="DNY31" s="446"/>
      <c r="DNZ31" s="446"/>
      <c r="DOA31" s="446"/>
      <c r="DOB31" s="446"/>
      <c r="DOC31" s="446"/>
      <c r="DOD31" s="446"/>
      <c r="DOE31" s="446"/>
      <c r="DOF31" s="446"/>
      <c r="DOG31" s="446"/>
      <c r="DOH31" s="446"/>
      <c r="DOI31" s="446"/>
      <c r="DOJ31" s="446"/>
      <c r="DOK31" s="446"/>
      <c r="DOL31" s="446"/>
      <c r="DOM31" s="446"/>
      <c r="DON31" s="446"/>
      <c r="DOO31" s="446"/>
      <c r="DOP31" s="446"/>
      <c r="DOQ31" s="446"/>
      <c r="DOR31" s="446"/>
      <c r="DOS31" s="446"/>
      <c r="DOT31" s="446"/>
      <c r="DOU31" s="446"/>
      <c r="DOV31" s="446"/>
      <c r="DOW31" s="446"/>
      <c r="DOX31" s="446"/>
      <c r="DOY31" s="446"/>
      <c r="DOZ31" s="446"/>
      <c r="DPA31" s="446"/>
      <c r="DPB31" s="446"/>
      <c r="DPC31" s="446"/>
      <c r="DPD31" s="446"/>
      <c r="DPE31" s="446"/>
      <c r="DPF31" s="446"/>
      <c r="DPG31" s="446"/>
      <c r="DPH31" s="446"/>
      <c r="DPI31" s="446"/>
      <c r="DPJ31" s="446"/>
      <c r="DPK31" s="446"/>
      <c r="DPL31" s="446"/>
      <c r="DPM31" s="446"/>
      <c r="DPN31" s="446"/>
      <c r="DPO31" s="446"/>
      <c r="DPP31" s="446"/>
      <c r="DPQ31" s="446"/>
      <c r="DPR31" s="446"/>
      <c r="DPS31" s="446"/>
      <c r="DPT31" s="446"/>
      <c r="DPU31" s="446"/>
      <c r="DPV31" s="446"/>
      <c r="DPW31" s="446"/>
      <c r="DPX31" s="446"/>
      <c r="DPY31" s="446"/>
      <c r="DPZ31" s="446"/>
      <c r="DQA31" s="446"/>
      <c r="DQB31" s="446"/>
      <c r="DQC31" s="446"/>
      <c r="DQD31" s="446"/>
      <c r="DQE31" s="446"/>
      <c r="DQF31" s="446"/>
      <c r="DQG31" s="446"/>
      <c r="DQH31" s="446"/>
      <c r="DQI31" s="446"/>
      <c r="DQJ31" s="446"/>
      <c r="DQK31" s="446"/>
      <c r="DQL31" s="446"/>
      <c r="DQM31" s="446"/>
      <c r="DQN31" s="446"/>
      <c r="DQO31" s="446"/>
      <c r="DQP31" s="446"/>
      <c r="DQQ31" s="446"/>
      <c r="DQR31" s="446"/>
      <c r="DQS31" s="446"/>
      <c r="DQT31" s="446"/>
      <c r="DQU31" s="446"/>
      <c r="DQV31" s="446"/>
      <c r="DQW31" s="446"/>
      <c r="DQX31" s="446"/>
      <c r="DQY31" s="446"/>
      <c r="DQZ31" s="446"/>
      <c r="DRA31" s="446"/>
      <c r="DRB31" s="446"/>
      <c r="DRC31" s="446"/>
      <c r="DRD31" s="446"/>
      <c r="DRE31" s="446"/>
      <c r="DRF31" s="446"/>
      <c r="DRG31" s="446"/>
      <c r="DRH31" s="446"/>
      <c r="DRI31" s="446"/>
      <c r="DRJ31" s="446"/>
      <c r="DRK31" s="446"/>
      <c r="DRL31" s="446"/>
      <c r="DRM31" s="446"/>
      <c r="DRN31" s="446"/>
      <c r="DRO31" s="446"/>
      <c r="DRP31" s="446"/>
      <c r="DRQ31" s="446"/>
      <c r="DRR31" s="446"/>
      <c r="DRS31" s="446"/>
      <c r="DRT31" s="446"/>
      <c r="DRU31" s="446"/>
      <c r="DRV31" s="446"/>
      <c r="DRW31" s="446"/>
      <c r="DRX31" s="446"/>
      <c r="DRY31" s="446"/>
      <c r="DRZ31" s="446"/>
      <c r="DSA31" s="446"/>
      <c r="DSB31" s="446"/>
      <c r="DSC31" s="446"/>
      <c r="DSD31" s="446"/>
      <c r="DSE31" s="446"/>
      <c r="DSF31" s="446"/>
      <c r="DSG31" s="446"/>
      <c r="DSH31" s="446"/>
      <c r="DSI31" s="446"/>
      <c r="DSJ31" s="446"/>
      <c r="DSK31" s="446"/>
      <c r="DSL31" s="446"/>
      <c r="DSM31" s="446"/>
      <c r="DSN31" s="446"/>
      <c r="DSO31" s="446"/>
      <c r="DSP31" s="446"/>
      <c r="DSQ31" s="446"/>
      <c r="DSR31" s="446"/>
      <c r="DSS31" s="446"/>
      <c r="DST31" s="446"/>
      <c r="DSU31" s="446"/>
      <c r="DSV31" s="446"/>
      <c r="DSW31" s="446"/>
      <c r="DSX31" s="446"/>
      <c r="DSY31" s="446"/>
      <c r="DSZ31" s="446"/>
      <c r="DTA31" s="446"/>
      <c r="DTB31" s="446"/>
      <c r="DTC31" s="446"/>
      <c r="DTD31" s="446"/>
      <c r="DTE31" s="446"/>
      <c r="DTF31" s="446"/>
      <c r="DTG31" s="446"/>
      <c r="DTH31" s="446"/>
      <c r="DTI31" s="446"/>
      <c r="DTJ31" s="446"/>
      <c r="DTK31" s="446"/>
      <c r="DTL31" s="446"/>
      <c r="DTM31" s="446"/>
      <c r="DTN31" s="446"/>
      <c r="DTO31" s="446"/>
      <c r="DTP31" s="446"/>
      <c r="DTQ31" s="446"/>
      <c r="DTR31" s="446"/>
      <c r="DTS31" s="446"/>
      <c r="DTT31" s="446"/>
      <c r="DTU31" s="446"/>
      <c r="DTV31" s="446"/>
      <c r="DTW31" s="446"/>
      <c r="DTX31" s="446"/>
      <c r="DTY31" s="446"/>
      <c r="DTZ31" s="446"/>
      <c r="DUA31" s="446"/>
      <c r="DUB31" s="446"/>
      <c r="DUC31" s="446"/>
      <c r="DUD31" s="446"/>
      <c r="DUE31" s="446"/>
      <c r="DUF31" s="446"/>
      <c r="DUG31" s="446"/>
      <c r="DUH31" s="446"/>
      <c r="DUI31" s="446"/>
      <c r="DUJ31" s="446"/>
      <c r="DUK31" s="446"/>
      <c r="DUL31" s="446"/>
      <c r="DUM31" s="446"/>
      <c r="DUN31" s="446"/>
      <c r="DUO31" s="446"/>
      <c r="DUP31" s="446"/>
      <c r="DUQ31" s="446"/>
      <c r="DUR31" s="446"/>
      <c r="DUS31" s="446"/>
      <c r="DUT31" s="446"/>
      <c r="DUU31" s="446"/>
      <c r="DUV31" s="446"/>
      <c r="DUW31" s="446"/>
      <c r="DUX31" s="446"/>
      <c r="DUY31" s="446"/>
      <c r="DUZ31" s="446"/>
      <c r="DVA31" s="446"/>
      <c r="DVB31" s="446"/>
      <c r="DVC31" s="446"/>
      <c r="DVD31" s="446"/>
      <c r="DVE31" s="446"/>
      <c r="DVF31" s="446"/>
      <c r="DVG31" s="446"/>
      <c r="DVH31" s="446"/>
      <c r="DVI31" s="446"/>
      <c r="DVJ31" s="446"/>
      <c r="DVK31" s="446"/>
      <c r="DVL31" s="446"/>
      <c r="DVM31" s="446"/>
      <c r="DVN31" s="446"/>
      <c r="DVO31" s="446"/>
      <c r="DVP31" s="446"/>
      <c r="DVQ31" s="446"/>
      <c r="DVR31" s="446"/>
      <c r="DVS31" s="446"/>
      <c r="DVT31" s="446"/>
      <c r="DVU31" s="446"/>
      <c r="DVV31" s="446"/>
      <c r="DVW31" s="446"/>
      <c r="DVX31" s="446"/>
      <c r="DVY31" s="446"/>
      <c r="DVZ31" s="446"/>
      <c r="DWA31" s="446"/>
      <c r="DWB31" s="446"/>
      <c r="DWC31" s="446"/>
      <c r="DWD31" s="446"/>
      <c r="DWE31" s="446"/>
      <c r="DWF31" s="446"/>
      <c r="DWG31" s="446"/>
      <c r="DWH31" s="446"/>
      <c r="DWI31" s="446"/>
      <c r="DWJ31" s="446"/>
      <c r="DWK31" s="446"/>
      <c r="DWL31" s="446"/>
      <c r="DWM31" s="446"/>
      <c r="DWN31" s="446"/>
      <c r="DWO31" s="446"/>
      <c r="DWP31" s="446"/>
      <c r="DWQ31" s="446"/>
      <c r="DWR31" s="446"/>
      <c r="DWS31" s="446"/>
      <c r="DWT31" s="446"/>
      <c r="DWU31" s="446"/>
      <c r="DWV31" s="446"/>
      <c r="DWW31" s="446"/>
      <c r="DWX31" s="446"/>
      <c r="DWY31" s="446"/>
      <c r="DWZ31" s="446"/>
      <c r="DXA31" s="446"/>
      <c r="DXB31" s="446"/>
      <c r="DXC31" s="446"/>
      <c r="DXD31" s="446"/>
      <c r="DXE31" s="446"/>
      <c r="DXF31" s="446"/>
      <c r="DXG31" s="446"/>
      <c r="DXH31" s="446"/>
      <c r="DXI31" s="446"/>
      <c r="DXJ31" s="446"/>
      <c r="DXK31" s="446"/>
      <c r="DXL31" s="446"/>
      <c r="DXM31" s="446"/>
      <c r="DXN31" s="446"/>
      <c r="DXO31" s="446"/>
      <c r="DXP31" s="446"/>
      <c r="DXQ31" s="446"/>
      <c r="DXR31" s="446"/>
      <c r="DXS31" s="446"/>
      <c r="DXT31" s="446"/>
      <c r="DXU31" s="446"/>
      <c r="DXV31" s="446"/>
      <c r="DXW31" s="446"/>
      <c r="DXX31" s="446"/>
      <c r="DXY31" s="446"/>
      <c r="DXZ31" s="446"/>
      <c r="DYA31" s="446"/>
      <c r="DYB31" s="446"/>
      <c r="DYC31" s="446"/>
      <c r="DYD31" s="446"/>
      <c r="DYE31" s="446"/>
      <c r="DYF31" s="446"/>
      <c r="DYG31" s="446"/>
      <c r="DYH31" s="446"/>
      <c r="DYI31" s="446"/>
      <c r="DYJ31" s="446"/>
      <c r="DYK31" s="446"/>
      <c r="DYL31" s="446"/>
      <c r="DYM31" s="446"/>
      <c r="DYN31" s="446"/>
      <c r="DYO31" s="446"/>
      <c r="DYP31" s="446"/>
      <c r="DYQ31" s="446"/>
      <c r="DYR31" s="446"/>
      <c r="DYS31" s="446"/>
      <c r="DYT31" s="446"/>
      <c r="DYU31" s="446"/>
      <c r="DYV31" s="446"/>
      <c r="DYW31" s="446"/>
      <c r="DYX31" s="446"/>
      <c r="DYY31" s="446"/>
      <c r="DYZ31" s="446"/>
      <c r="DZA31" s="446"/>
      <c r="DZB31" s="446"/>
      <c r="DZC31" s="446"/>
      <c r="DZD31" s="446"/>
      <c r="DZE31" s="446"/>
      <c r="DZF31" s="446"/>
      <c r="DZG31" s="446"/>
      <c r="DZH31" s="446"/>
      <c r="DZI31" s="446"/>
      <c r="DZJ31" s="446"/>
      <c r="DZK31" s="446"/>
      <c r="DZL31" s="446"/>
      <c r="DZM31" s="446"/>
      <c r="DZN31" s="446"/>
      <c r="DZO31" s="446"/>
      <c r="DZP31" s="446"/>
      <c r="DZQ31" s="446"/>
      <c r="DZR31" s="446"/>
      <c r="DZS31" s="446"/>
      <c r="DZT31" s="446"/>
      <c r="DZU31" s="446"/>
      <c r="DZV31" s="446"/>
      <c r="DZW31" s="446"/>
      <c r="DZX31" s="446"/>
      <c r="DZY31" s="446"/>
      <c r="DZZ31" s="446"/>
      <c r="EAA31" s="446"/>
      <c r="EAB31" s="446"/>
      <c r="EAC31" s="446"/>
      <c r="EAD31" s="446"/>
      <c r="EAE31" s="446"/>
      <c r="EAF31" s="446"/>
      <c r="EAG31" s="446"/>
      <c r="EAH31" s="446"/>
      <c r="EAI31" s="446"/>
      <c r="EAJ31" s="446"/>
      <c r="EAK31" s="446"/>
      <c r="EAL31" s="446"/>
      <c r="EAM31" s="446"/>
      <c r="EAN31" s="446"/>
      <c r="EAO31" s="446"/>
      <c r="EAP31" s="446"/>
      <c r="EAQ31" s="446"/>
      <c r="EAR31" s="446"/>
      <c r="EAS31" s="446"/>
      <c r="EAT31" s="446"/>
      <c r="EAU31" s="446"/>
      <c r="EAV31" s="446"/>
      <c r="EAW31" s="446"/>
      <c r="EAX31" s="446"/>
      <c r="EAY31" s="446"/>
      <c r="EAZ31" s="446"/>
      <c r="EBA31" s="446"/>
      <c r="EBB31" s="446"/>
      <c r="EBC31" s="446"/>
      <c r="EBD31" s="446"/>
      <c r="EBE31" s="446"/>
      <c r="EBF31" s="446"/>
      <c r="EBG31" s="446"/>
      <c r="EBH31" s="446"/>
      <c r="EBI31" s="446"/>
      <c r="EBJ31" s="446"/>
      <c r="EBK31" s="446"/>
      <c r="EBL31" s="446"/>
      <c r="EBM31" s="446"/>
      <c r="EBN31" s="446"/>
      <c r="EBO31" s="446"/>
      <c r="EBP31" s="446"/>
      <c r="EBQ31" s="446"/>
      <c r="EBR31" s="446"/>
      <c r="EBS31" s="446"/>
      <c r="EBT31" s="446"/>
      <c r="EBU31" s="446"/>
      <c r="EBV31" s="446"/>
      <c r="EBW31" s="446"/>
      <c r="EBX31" s="446"/>
      <c r="EBY31" s="446"/>
      <c r="EBZ31" s="446"/>
      <c r="ECA31" s="446"/>
      <c r="ECB31" s="446"/>
      <c r="ECC31" s="446"/>
      <c r="ECD31" s="446"/>
      <c r="ECE31" s="446"/>
      <c r="ECF31" s="446"/>
      <c r="ECG31" s="446"/>
      <c r="ECH31" s="446"/>
      <c r="ECI31" s="446"/>
      <c r="ECJ31" s="446"/>
      <c r="ECK31" s="446"/>
      <c r="ECL31" s="446"/>
      <c r="ECM31" s="446"/>
      <c r="ECN31" s="446"/>
      <c r="ECO31" s="446"/>
      <c r="ECP31" s="446"/>
      <c r="ECQ31" s="446"/>
      <c r="ECR31" s="446"/>
      <c r="ECS31" s="446"/>
      <c r="ECT31" s="446"/>
      <c r="ECU31" s="446"/>
      <c r="ECV31" s="446"/>
      <c r="ECW31" s="446"/>
      <c r="ECX31" s="446"/>
      <c r="ECY31" s="446"/>
      <c r="ECZ31" s="446"/>
      <c r="EDA31" s="446"/>
      <c r="EDB31" s="446"/>
      <c r="EDC31" s="446"/>
      <c r="EDD31" s="446"/>
      <c r="EDE31" s="446"/>
      <c r="EDF31" s="446"/>
      <c r="EDG31" s="446"/>
      <c r="EDH31" s="446"/>
      <c r="EDI31" s="446"/>
      <c r="EDJ31" s="446"/>
      <c r="EDK31" s="446"/>
      <c r="EDL31" s="446"/>
      <c r="EDM31" s="446"/>
      <c r="EDN31" s="446"/>
      <c r="EDO31" s="446"/>
      <c r="EDP31" s="446"/>
      <c r="EDQ31" s="446"/>
      <c r="EDR31" s="446"/>
      <c r="EDS31" s="446"/>
      <c r="EDT31" s="446"/>
      <c r="EDU31" s="446"/>
      <c r="EDV31" s="446"/>
      <c r="EDW31" s="446"/>
      <c r="EDX31" s="446"/>
      <c r="EDY31" s="446"/>
      <c r="EDZ31" s="446"/>
      <c r="EEA31" s="446"/>
      <c r="EEB31" s="446"/>
      <c r="EEC31" s="446"/>
      <c r="EED31" s="446"/>
      <c r="EEE31" s="446"/>
      <c r="EEF31" s="446"/>
      <c r="EEG31" s="446"/>
      <c r="EEH31" s="446"/>
      <c r="EEI31" s="446"/>
      <c r="EEJ31" s="446"/>
      <c r="EEK31" s="446"/>
      <c r="EEL31" s="446"/>
      <c r="EEM31" s="446"/>
      <c r="EEN31" s="446"/>
      <c r="EEO31" s="446"/>
      <c r="EEP31" s="446"/>
      <c r="EEQ31" s="446"/>
      <c r="EER31" s="446"/>
      <c r="EES31" s="446"/>
      <c r="EET31" s="446"/>
      <c r="EEU31" s="446"/>
      <c r="EEV31" s="446"/>
      <c r="EEW31" s="446"/>
      <c r="EEX31" s="446"/>
      <c r="EEY31" s="446"/>
      <c r="EEZ31" s="446"/>
      <c r="EFA31" s="446"/>
      <c r="EFB31" s="446"/>
      <c r="EFC31" s="446"/>
      <c r="EFD31" s="446"/>
      <c r="EFE31" s="446"/>
      <c r="EFF31" s="446"/>
      <c r="EFG31" s="446"/>
      <c r="EFH31" s="446"/>
      <c r="EFI31" s="446"/>
      <c r="EFJ31" s="446"/>
      <c r="EFK31" s="446"/>
      <c r="EFL31" s="446"/>
      <c r="EFM31" s="446"/>
      <c r="EFN31" s="446"/>
      <c r="EFO31" s="446"/>
      <c r="EFP31" s="446"/>
      <c r="EFQ31" s="446"/>
      <c r="EFR31" s="446"/>
      <c r="EFS31" s="446"/>
      <c r="EFT31" s="446"/>
      <c r="EFU31" s="446"/>
      <c r="EFV31" s="446"/>
      <c r="EFW31" s="446"/>
      <c r="EFX31" s="446"/>
      <c r="EFY31" s="446"/>
      <c r="EFZ31" s="446"/>
      <c r="EGA31" s="446"/>
      <c r="EGB31" s="446"/>
      <c r="EGC31" s="446"/>
      <c r="EGD31" s="446"/>
      <c r="EGE31" s="446"/>
      <c r="EGF31" s="446"/>
      <c r="EGG31" s="446"/>
      <c r="EGH31" s="446"/>
      <c r="EGI31" s="446"/>
      <c r="EGJ31" s="446"/>
      <c r="EGK31" s="446"/>
      <c r="EGL31" s="446"/>
      <c r="EGM31" s="446"/>
      <c r="EGN31" s="446"/>
      <c r="EGO31" s="446"/>
      <c r="EGP31" s="446"/>
      <c r="EGQ31" s="446"/>
      <c r="EGR31" s="446"/>
      <c r="EGS31" s="446"/>
      <c r="EGT31" s="446"/>
      <c r="EGU31" s="446"/>
      <c r="EGV31" s="446"/>
      <c r="EGW31" s="446"/>
      <c r="EGX31" s="446"/>
      <c r="EGY31" s="446"/>
      <c r="EGZ31" s="446"/>
      <c r="EHA31" s="446"/>
      <c r="EHB31" s="446"/>
      <c r="EHC31" s="446"/>
      <c r="EHD31" s="446"/>
      <c r="EHE31" s="446"/>
      <c r="EHF31" s="446"/>
      <c r="EHG31" s="446"/>
      <c r="EHH31" s="446"/>
      <c r="EHI31" s="446"/>
      <c r="EHJ31" s="446"/>
      <c r="EHK31" s="446"/>
      <c r="EHL31" s="446"/>
      <c r="EHM31" s="446"/>
      <c r="EHN31" s="446"/>
      <c r="EHO31" s="446"/>
      <c r="EHP31" s="446"/>
      <c r="EHQ31" s="446"/>
      <c r="EHR31" s="446"/>
      <c r="EHS31" s="446"/>
      <c r="EHT31" s="446"/>
      <c r="EHU31" s="446"/>
      <c r="EHV31" s="446"/>
      <c r="EHW31" s="446"/>
      <c r="EHX31" s="446"/>
      <c r="EHY31" s="446"/>
      <c r="EHZ31" s="446"/>
      <c r="EIA31" s="446"/>
      <c r="EIB31" s="446"/>
      <c r="EIC31" s="446"/>
      <c r="EID31" s="446"/>
      <c r="EIE31" s="446"/>
      <c r="EIF31" s="446"/>
      <c r="EIG31" s="446"/>
      <c r="EIH31" s="446"/>
      <c r="EII31" s="446"/>
      <c r="EIJ31" s="446"/>
      <c r="EIK31" s="446"/>
      <c r="EIL31" s="446"/>
      <c r="EIM31" s="446"/>
      <c r="EIN31" s="446"/>
      <c r="EIO31" s="446"/>
      <c r="EIP31" s="446"/>
      <c r="EIQ31" s="446"/>
      <c r="EIR31" s="446"/>
      <c r="EIS31" s="446"/>
      <c r="EIT31" s="446"/>
      <c r="EIU31" s="446"/>
      <c r="EIV31" s="446"/>
      <c r="EIW31" s="446"/>
      <c r="EIX31" s="446"/>
      <c r="EIY31" s="446"/>
      <c r="EIZ31" s="446"/>
      <c r="EJA31" s="446"/>
      <c r="EJB31" s="446"/>
      <c r="EJC31" s="446"/>
      <c r="EJD31" s="446"/>
      <c r="EJE31" s="446"/>
      <c r="EJF31" s="446"/>
      <c r="EJG31" s="446"/>
      <c r="EJH31" s="446"/>
      <c r="EJI31" s="446"/>
      <c r="EJJ31" s="446"/>
      <c r="EJK31" s="446"/>
      <c r="EJL31" s="446"/>
      <c r="EJM31" s="446"/>
      <c r="EJN31" s="446"/>
      <c r="EJO31" s="446"/>
      <c r="EJP31" s="446"/>
      <c r="EJQ31" s="446"/>
      <c r="EJR31" s="446"/>
      <c r="EJS31" s="446"/>
      <c r="EJT31" s="446"/>
      <c r="EJU31" s="446"/>
      <c r="EJV31" s="446"/>
      <c r="EJW31" s="446"/>
      <c r="EJX31" s="446"/>
      <c r="EJY31" s="446"/>
      <c r="EJZ31" s="446"/>
      <c r="EKA31" s="446"/>
      <c r="EKB31" s="446"/>
      <c r="EKC31" s="446"/>
      <c r="EKD31" s="446"/>
      <c r="EKE31" s="446"/>
      <c r="EKF31" s="446"/>
      <c r="EKG31" s="446"/>
      <c r="EKH31" s="446"/>
      <c r="EKI31" s="446"/>
      <c r="EKJ31" s="446"/>
      <c r="EKK31" s="446"/>
      <c r="EKL31" s="446"/>
      <c r="EKM31" s="446"/>
      <c r="EKN31" s="446"/>
      <c r="EKO31" s="446"/>
      <c r="EKP31" s="446"/>
      <c r="EKQ31" s="446"/>
      <c r="EKR31" s="446"/>
      <c r="EKS31" s="446"/>
      <c r="EKT31" s="446"/>
      <c r="EKU31" s="446"/>
      <c r="EKV31" s="446"/>
      <c r="EKW31" s="446"/>
      <c r="EKX31" s="446"/>
      <c r="EKY31" s="446"/>
      <c r="EKZ31" s="446"/>
      <c r="ELA31" s="446"/>
      <c r="ELB31" s="446"/>
      <c r="ELC31" s="446"/>
      <c r="ELD31" s="446"/>
      <c r="ELE31" s="446"/>
      <c r="ELF31" s="446"/>
      <c r="ELG31" s="446"/>
      <c r="ELH31" s="446"/>
      <c r="ELI31" s="446"/>
      <c r="ELJ31" s="446"/>
      <c r="ELK31" s="446"/>
      <c r="ELL31" s="446"/>
      <c r="ELM31" s="446"/>
      <c r="ELN31" s="446"/>
      <c r="ELO31" s="446"/>
      <c r="ELP31" s="446"/>
      <c r="ELQ31" s="446"/>
      <c r="ELR31" s="446"/>
      <c r="ELS31" s="446"/>
      <c r="ELT31" s="446"/>
      <c r="ELU31" s="446"/>
      <c r="ELV31" s="446"/>
      <c r="ELW31" s="446"/>
      <c r="ELX31" s="446"/>
      <c r="ELY31" s="446"/>
      <c r="ELZ31" s="446"/>
      <c r="EMA31" s="446"/>
      <c r="EMB31" s="446"/>
      <c r="EMC31" s="446"/>
      <c r="EMD31" s="446"/>
      <c r="EME31" s="446"/>
      <c r="EMF31" s="446"/>
      <c r="EMG31" s="446"/>
      <c r="EMH31" s="446"/>
      <c r="EMI31" s="446"/>
      <c r="EMJ31" s="446"/>
      <c r="EMK31" s="446"/>
      <c r="EML31" s="446"/>
      <c r="EMM31" s="446"/>
      <c r="EMN31" s="446"/>
      <c r="EMO31" s="446"/>
      <c r="EMP31" s="446"/>
      <c r="EMQ31" s="446"/>
      <c r="EMR31" s="446"/>
      <c r="EMS31" s="446"/>
      <c r="EMT31" s="446"/>
      <c r="EMU31" s="446"/>
      <c r="EMV31" s="446"/>
      <c r="EMW31" s="446"/>
      <c r="EMX31" s="446"/>
      <c r="EMY31" s="446"/>
      <c r="EMZ31" s="446"/>
      <c r="ENA31" s="446"/>
      <c r="ENB31" s="446"/>
      <c r="ENC31" s="446"/>
      <c r="END31" s="446"/>
      <c r="ENE31" s="446"/>
      <c r="ENF31" s="446"/>
      <c r="ENG31" s="446"/>
      <c r="ENH31" s="446"/>
      <c r="ENI31" s="446"/>
      <c r="ENJ31" s="446"/>
      <c r="ENK31" s="446"/>
      <c r="ENL31" s="446"/>
      <c r="ENM31" s="446"/>
      <c r="ENN31" s="446"/>
      <c r="ENO31" s="446"/>
      <c r="ENP31" s="446"/>
      <c r="ENQ31" s="446"/>
      <c r="ENR31" s="446"/>
      <c r="ENS31" s="446"/>
      <c r="ENT31" s="446"/>
      <c r="ENU31" s="446"/>
      <c r="ENV31" s="446"/>
      <c r="ENW31" s="446"/>
      <c r="ENX31" s="446"/>
      <c r="ENY31" s="446"/>
      <c r="ENZ31" s="446"/>
      <c r="EOA31" s="446"/>
      <c r="EOB31" s="446"/>
      <c r="EOC31" s="446"/>
      <c r="EOD31" s="446"/>
      <c r="EOE31" s="446"/>
      <c r="EOF31" s="446"/>
      <c r="EOG31" s="446"/>
      <c r="EOH31" s="446"/>
      <c r="EOI31" s="446"/>
      <c r="EOJ31" s="446"/>
      <c r="EOK31" s="446"/>
      <c r="EOL31" s="446"/>
      <c r="EOM31" s="446"/>
      <c r="EON31" s="446"/>
      <c r="EOO31" s="446"/>
      <c r="EOP31" s="446"/>
      <c r="EOQ31" s="446"/>
      <c r="EOR31" s="446"/>
      <c r="EOS31" s="446"/>
      <c r="EOT31" s="446"/>
      <c r="EOU31" s="446"/>
      <c r="EOV31" s="446"/>
      <c r="EOW31" s="446"/>
      <c r="EOX31" s="446"/>
      <c r="EOY31" s="446"/>
      <c r="EOZ31" s="446"/>
      <c r="EPA31" s="446"/>
      <c r="EPB31" s="446"/>
      <c r="EPC31" s="446"/>
      <c r="EPD31" s="446"/>
      <c r="EPE31" s="446"/>
      <c r="EPF31" s="446"/>
      <c r="EPG31" s="446"/>
      <c r="EPH31" s="446"/>
      <c r="EPI31" s="446"/>
      <c r="EPJ31" s="446"/>
      <c r="EPK31" s="446"/>
      <c r="EPL31" s="446"/>
      <c r="EPM31" s="446"/>
      <c r="EPN31" s="446"/>
      <c r="EPO31" s="446"/>
      <c r="EPP31" s="446"/>
      <c r="EPQ31" s="446"/>
      <c r="EPR31" s="446"/>
      <c r="EPS31" s="446"/>
      <c r="EPT31" s="446"/>
      <c r="EPU31" s="446"/>
      <c r="EPV31" s="446"/>
      <c r="EPW31" s="446"/>
      <c r="EPX31" s="446"/>
      <c r="EPY31" s="446"/>
      <c r="EPZ31" s="446"/>
      <c r="EQA31" s="446"/>
      <c r="EQB31" s="446"/>
      <c r="EQC31" s="446"/>
      <c r="EQD31" s="446"/>
      <c r="EQE31" s="446"/>
      <c r="EQF31" s="446"/>
      <c r="EQG31" s="446"/>
      <c r="EQH31" s="446"/>
      <c r="EQI31" s="446"/>
      <c r="EQJ31" s="446"/>
      <c r="EQK31" s="446"/>
      <c r="EQL31" s="446"/>
      <c r="EQM31" s="446"/>
      <c r="EQN31" s="446"/>
      <c r="EQO31" s="446"/>
      <c r="EQP31" s="446"/>
      <c r="EQQ31" s="446"/>
      <c r="EQR31" s="446"/>
      <c r="EQS31" s="446"/>
      <c r="EQT31" s="446"/>
      <c r="EQU31" s="446"/>
      <c r="EQV31" s="446"/>
      <c r="EQW31" s="446"/>
      <c r="EQX31" s="446"/>
      <c r="EQY31" s="446"/>
      <c r="EQZ31" s="446"/>
      <c r="ERA31" s="446"/>
      <c r="ERB31" s="446"/>
      <c r="ERC31" s="446"/>
      <c r="ERD31" s="446"/>
      <c r="ERE31" s="446"/>
      <c r="ERF31" s="446"/>
      <c r="ERG31" s="446"/>
      <c r="ERH31" s="446"/>
      <c r="ERI31" s="446"/>
      <c r="ERJ31" s="446"/>
      <c r="ERK31" s="446"/>
      <c r="ERL31" s="446"/>
      <c r="ERM31" s="446"/>
      <c r="ERN31" s="446"/>
      <c r="ERO31" s="446"/>
      <c r="ERP31" s="446"/>
      <c r="ERQ31" s="446"/>
      <c r="ERR31" s="446"/>
      <c r="ERS31" s="446"/>
      <c r="ERT31" s="446"/>
      <c r="ERU31" s="446"/>
      <c r="ERV31" s="446"/>
      <c r="ERW31" s="446"/>
      <c r="ERX31" s="446"/>
      <c r="ERY31" s="446"/>
      <c r="ERZ31" s="446"/>
      <c r="ESA31" s="446"/>
      <c r="ESB31" s="446"/>
      <c r="ESC31" s="446"/>
      <c r="ESD31" s="446"/>
      <c r="ESE31" s="446"/>
      <c r="ESF31" s="446"/>
      <c r="ESG31" s="446"/>
      <c r="ESH31" s="446"/>
      <c r="ESI31" s="446"/>
      <c r="ESJ31" s="446"/>
      <c r="ESK31" s="446"/>
      <c r="ESL31" s="446"/>
      <c r="ESM31" s="446"/>
      <c r="ESN31" s="446"/>
      <c r="ESO31" s="446"/>
      <c r="ESP31" s="446"/>
      <c r="ESQ31" s="446"/>
      <c r="ESR31" s="446"/>
      <c r="ESS31" s="446"/>
      <c r="EST31" s="446"/>
      <c r="ESU31" s="446"/>
      <c r="ESV31" s="446"/>
      <c r="ESW31" s="446"/>
      <c r="ESX31" s="446"/>
      <c r="ESY31" s="446"/>
      <c r="ESZ31" s="446"/>
      <c r="ETA31" s="446"/>
      <c r="ETB31" s="446"/>
      <c r="ETC31" s="446"/>
      <c r="ETD31" s="446"/>
      <c r="ETE31" s="446"/>
      <c r="ETF31" s="446"/>
      <c r="ETG31" s="446"/>
      <c r="ETH31" s="446"/>
      <c r="ETI31" s="446"/>
      <c r="ETJ31" s="446"/>
      <c r="ETK31" s="446"/>
      <c r="ETL31" s="446"/>
      <c r="ETM31" s="446"/>
      <c r="ETN31" s="446"/>
      <c r="ETO31" s="446"/>
      <c r="ETP31" s="446"/>
      <c r="ETQ31" s="446"/>
      <c r="ETR31" s="446"/>
      <c r="ETS31" s="446"/>
      <c r="ETT31" s="446"/>
      <c r="ETU31" s="446"/>
      <c r="ETV31" s="446"/>
      <c r="ETW31" s="446"/>
      <c r="ETX31" s="446"/>
      <c r="ETY31" s="446"/>
      <c r="ETZ31" s="446"/>
      <c r="EUA31" s="446"/>
      <c r="EUB31" s="446"/>
      <c r="EUC31" s="446"/>
      <c r="EUD31" s="446"/>
      <c r="EUE31" s="446"/>
      <c r="EUF31" s="446"/>
      <c r="EUG31" s="446"/>
      <c r="EUH31" s="446"/>
      <c r="EUI31" s="446"/>
      <c r="EUJ31" s="446"/>
      <c r="EUK31" s="446"/>
      <c r="EUL31" s="446"/>
      <c r="EUM31" s="446"/>
      <c r="EUN31" s="446"/>
      <c r="EUO31" s="446"/>
      <c r="EUP31" s="446"/>
      <c r="EUQ31" s="446"/>
      <c r="EUR31" s="446"/>
      <c r="EUS31" s="446"/>
      <c r="EUT31" s="446"/>
      <c r="EUU31" s="446"/>
      <c r="EUV31" s="446"/>
      <c r="EUW31" s="446"/>
      <c r="EUX31" s="446"/>
      <c r="EUY31" s="446"/>
      <c r="EUZ31" s="446"/>
      <c r="EVA31" s="446"/>
      <c r="EVB31" s="446"/>
      <c r="EVC31" s="446"/>
      <c r="EVD31" s="446"/>
      <c r="EVE31" s="446"/>
      <c r="EVF31" s="446"/>
      <c r="EVG31" s="446"/>
      <c r="EVH31" s="446"/>
      <c r="EVI31" s="446"/>
      <c r="EVJ31" s="446"/>
      <c r="EVK31" s="446"/>
      <c r="EVL31" s="446"/>
      <c r="EVM31" s="446"/>
      <c r="EVN31" s="446"/>
      <c r="EVO31" s="446"/>
      <c r="EVP31" s="446"/>
      <c r="EVQ31" s="446"/>
      <c r="EVR31" s="446"/>
      <c r="EVS31" s="446"/>
      <c r="EVT31" s="446"/>
      <c r="EVU31" s="446"/>
      <c r="EVV31" s="446"/>
      <c r="EVW31" s="446"/>
      <c r="EVX31" s="446"/>
      <c r="EVY31" s="446"/>
      <c r="EVZ31" s="446"/>
      <c r="EWA31" s="446"/>
      <c r="EWB31" s="446"/>
      <c r="EWC31" s="446"/>
      <c r="EWD31" s="446"/>
      <c r="EWE31" s="446"/>
      <c r="EWF31" s="446"/>
      <c r="EWG31" s="446"/>
      <c r="EWH31" s="446"/>
      <c r="EWI31" s="446"/>
      <c r="EWJ31" s="446"/>
      <c r="EWK31" s="446"/>
      <c r="EWL31" s="446"/>
      <c r="EWM31" s="446"/>
      <c r="EWN31" s="446"/>
      <c r="EWO31" s="446"/>
      <c r="EWP31" s="446"/>
      <c r="EWQ31" s="446"/>
      <c r="EWR31" s="446"/>
      <c r="EWS31" s="446"/>
      <c r="EWT31" s="446"/>
      <c r="EWU31" s="446"/>
      <c r="EWV31" s="446"/>
      <c r="EWW31" s="446"/>
      <c r="EWX31" s="446"/>
      <c r="EWY31" s="446"/>
      <c r="EWZ31" s="446"/>
      <c r="EXA31" s="446"/>
      <c r="EXB31" s="446"/>
      <c r="EXC31" s="446"/>
      <c r="EXD31" s="446"/>
      <c r="EXE31" s="446"/>
      <c r="EXF31" s="446"/>
      <c r="EXG31" s="446"/>
      <c r="EXH31" s="446"/>
      <c r="EXI31" s="446"/>
      <c r="EXJ31" s="446"/>
      <c r="EXK31" s="446"/>
      <c r="EXL31" s="446"/>
      <c r="EXM31" s="446"/>
      <c r="EXN31" s="446"/>
      <c r="EXO31" s="446"/>
      <c r="EXP31" s="446"/>
      <c r="EXQ31" s="446"/>
      <c r="EXR31" s="446"/>
      <c r="EXS31" s="446"/>
      <c r="EXT31" s="446"/>
      <c r="EXU31" s="446"/>
      <c r="EXV31" s="446"/>
      <c r="EXW31" s="446"/>
      <c r="EXX31" s="446"/>
      <c r="EXY31" s="446"/>
      <c r="EXZ31" s="446"/>
      <c r="EYA31" s="446"/>
      <c r="EYB31" s="446"/>
      <c r="EYC31" s="446"/>
      <c r="EYD31" s="446"/>
      <c r="EYE31" s="446"/>
      <c r="EYF31" s="446"/>
      <c r="EYG31" s="446"/>
      <c r="EYH31" s="446"/>
      <c r="EYI31" s="446"/>
      <c r="EYJ31" s="446"/>
      <c r="EYK31" s="446"/>
      <c r="EYL31" s="446"/>
      <c r="EYM31" s="446"/>
      <c r="EYN31" s="446"/>
      <c r="EYO31" s="446"/>
      <c r="EYP31" s="446"/>
      <c r="EYQ31" s="446"/>
      <c r="EYR31" s="446"/>
      <c r="EYS31" s="446"/>
      <c r="EYT31" s="446"/>
      <c r="EYU31" s="446"/>
      <c r="EYV31" s="446"/>
      <c r="EYW31" s="446"/>
      <c r="EYX31" s="446"/>
      <c r="EYY31" s="446"/>
      <c r="EYZ31" s="446"/>
      <c r="EZA31" s="446"/>
      <c r="EZB31" s="446"/>
      <c r="EZC31" s="446"/>
      <c r="EZD31" s="446"/>
      <c r="EZE31" s="446"/>
      <c r="EZF31" s="446"/>
      <c r="EZG31" s="446"/>
      <c r="EZH31" s="446"/>
      <c r="EZI31" s="446"/>
      <c r="EZJ31" s="446"/>
      <c r="EZK31" s="446"/>
      <c r="EZL31" s="446"/>
      <c r="EZM31" s="446"/>
      <c r="EZN31" s="446"/>
      <c r="EZO31" s="446"/>
      <c r="EZP31" s="446"/>
      <c r="EZQ31" s="446"/>
      <c r="EZR31" s="446"/>
      <c r="EZS31" s="446"/>
      <c r="EZT31" s="446"/>
      <c r="EZU31" s="446"/>
      <c r="EZV31" s="446"/>
      <c r="EZW31" s="446"/>
      <c r="EZX31" s="446"/>
      <c r="EZY31" s="446"/>
      <c r="EZZ31" s="446"/>
      <c r="FAA31" s="446"/>
      <c r="FAB31" s="446"/>
      <c r="FAC31" s="446"/>
      <c r="FAD31" s="446"/>
      <c r="FAE31" s="446"/>
      <c r="FAF31" s="446"/>
      <c r="FAG31" s="446"/>
      <c r="FAH31" s="446"/>
      <c r="FAI31" s="446"/>
      <c r="FAJ31" s="446"/>
      <c r="FAK31" s="446"/>
      <c r="FAL31" s="446"/>
      <c r="FAM31" s="446"/>
      <c r="FAN31" s="446"/>
      <c r="FAO31" s="446"/>
      <c r="FAP31" s="446"/>
      <c r="FAQ31" s="446"/>
      <c r="FAR31" s="446"/>
      <c r="FAS31" s="446"/>
      <c r="FAT31" s="446"/>
      <c r="FAU31" s="446"/>
      <c r="FAV31" s="446"/>
      <c r="FAW31" s="446"/>
      <c r="FAX31" s="446"/>
      <c r="FAY31" s="446"/>
      <c r="FAZ31" s="446"/>
      <c r="FBA31" s="446"/>
      <c r="FBB31" s="446"/>
      <c r="FBC31" s="446"/>
      <c r="FBD31" s="446"/>
      <c r="FBE31" s="446"/>
      <c r="FBF31" s="446"/>
      <c r="FBG31" s="446"/>
      <c r="FBH31" s="446"/>
      <c r="FBI31" s="446"/>
      <c r="FBJ31" s="446"/>
      <c r="FBK31" s="446"/>
      <c r="FBL31" s="446"/>
      <c r="FBM31" s="446"/>
      <c r="FBN31" s="446"/>
      <c r="FBO31" s="446"/>
      <c r="FBP31" s="446"/>
      <c r="FBQ31" s="446"/>
      <c r="FBR31" s="446"/>
      <c r="FBS31" s="446"/>
      <c r="FBT31" s="446"/>
      <c r="FBU31" s="446"/>
      <c r="FBV31" s="446"/>
      <c r="FBW31" s="446"/>
      <c r="FBX31" s="446"/>
      <c r="FBY31" s="446"/>
      <c r="FBZ31" s="446"/>
      <c r="FCA31" s="446"/>
      <c r="FCB31" s="446"/>
      <c r="FCC31" s="446"/>
      <c r="FCD31" s="446"/>
      <c r="FCE31" s="446"/>
      <c r="FCF31" s="446"/>
      <c r="FCG31" s="446"/>
      <c r="FCH31" s="446"/>
      <c r="FCI31" s="446"/>
      <c r="FCJ31" s="446"/>
      <c r="FCK31" s="446"/>
      <c r="FCL31" s="446"/>
      <c r="FCM31" s="446"/>
      <c r="FCN31" s="446"/>
      <c r="FCO31" s="446"/>
      <c r="FCP31" s="446"/>
      <c r="FCQ31" s="446"/>
      <c r="FCR31" s="446"/>
      <c r="FCS31" s="446"/>
      <c r="FCT31" s="446"/>
      <c r="FCU31" s="446"/>
      <c r="FCV31" s="446"/>
      <c r="FCW31" s="446"/>
      <c r="FCX31" s="446"/>
      <c r="FCY31" s="446"/>
      <c r="FCZ31" s="446"/>
      <c r="FDA31" s="446"/>
      <c r="FDB31" s="446"/>
      <c r="FDC31" s="446"/>
      <c r="FDD31" s="446"/>
      <c r="FDE31" s="446"/>
      <c r="FDF31" s="446"/>
      <c r="FDG31" s="446"/>
      <c r="FDH31" s="446"/>
      <c r="FDI31" s="446"/>
      <c r="FDJ31" s="446"/>
      <c r="FDK31" s="446"/>
      <c r="FDL31" s="446"/>
      <c r="FDM31" s="446"/>
      <c r="FDN31" s="446"/>
      <c r="FDO31" s="446"/>
      <c r="FDP31" s="446"/>
      <c r="FDQ31" s="446"/>
      <c r="FDR31" s="446"/>
      <c r="FDS31" s="446"/>
      <c r="FDT31" s="446"/>
      <c r="FDU31" s="446"/>
      <c r="FDV31" s="446"/>
      <c r="FDW31" s="446"/>
      <c r="FDX31" s="446"/>
      <c r="FDY31" s="446"/>
      <c r="FDZ31" s="446"/>
      <c r="FEA31" s="446"/>
      <c r="FEB31" s="446"/>
      <c r="FEC31" s="446"/>
      <c r="FED31" s="446"/>
      <c r="FEE31" s="446"/>
      <c r="FEF31" s="446"/>
      <c r="FEG31" s="446"/>
      <c r="FEH31" s="446"/>
      <c r="FEI31" s="446"/>
      <c r="FEJ31" s="446"/>
      <c r="FEK31" s="446"/>
      <c r="FEL31" s="446"/>
      <c r="FEM31" s="446"/>
      <c r="FEN31" s="446"/>
      <c r="FEO31" s="446"/>
      <c r="FEP31" s="446"/>
      <c r="FEQ31" s="446"/>
      <c r="FER31" s="446"/>
      <c r="FES31" s="446"/>
      <c r="FET31" s="446"/>
      <c r="FEU31" s="446"/>
      <c r="FEV31" s="446"/>
      <c r="FEW31" s="446"/>
      <c r="FEX31" s="446"/>
      <c r="FEY31" s="446"/>
      <c r="FEZ31" s="446"/>
      <c r="FFA31" s="446"/>
      <c r="FFB31" s="446"/>
      <c r="FFC31" s="446"/>
      <c r="FFD31" s="446"/>
      <c r="FFE31" s="446"/>
      <c r="FFF31" s="446"/>
      <c r="FFG31" s="446"/>
      <c r="FFH31" s="446"/>
      <c r="FFI31" s="446"/>
      <c r="FFJ31" s="446"/>
      <c r="FFK31" s="446"/>
      <c r="FFL31" s="446"/>
      <c r="FFM31" s="446"/>
      <c r="FFN31" s="446"/>
      <c r="FFO31" s="446"/>
      <c r="FFP31" s="446"/>
      <c r="FFQ31" s="446"/>
      <c r="FFR31" s="446"/>
      <c r="FFS31" s="446"/>
      <c r="FFT31" s="446"/>
      <c r="FFU31" s="446"/>
      <c r="FFV31" s="446"/>
      <c r="FFW31" s="446"/>
      <c r="FFX31" s="446"/>
      <c r="FFY31" s="446"/>
      <c r="FFZ31" s="446"/>
      <c r="FGA31" s="446"/>
      <c r="FGB31" s="446"/>
      <c r="FGC31" s="446"/>
      <c r="FGD31" s="446"/>
      <c r="FGE31" s="446"/>
      <c r="FGF31" s="446"/>
      <c r="FGG31" s="446"/>
      <c r="FGH31" s="446"/>
      <c r="FGI31" s="446"/>
      <c r="FGJ31" s="446"/>
      <c r="FGK31" s="446"/>
      <c r="FGL31" s="446"/>
      <c r="FGM31" s="446"/>
      <c r="FGN31" s="446"/>
      <c r="FGO31" s="446"/>
      <c r="FGP31" s="446"/>
      <c r="FGQ31" s="446"/>
      <c r="FGR31" s="446"/>
      <c r="FGS31" s="446"/>
      <c r="FGT31" s="446"/>
      <c r="FGU31" s="446"/>
      <c r="FGV31" s="446"/>
      <c r="FGW31" s="446"/>
      <c r="FGX31" s="446"/>
      <c r="FGY31" s="446"/>
      <c r="FGZ31" s="446"/>
      <c r="FHA31" s="446"/>
      <c r="FHB31" s="446"/>
      <c r="FHC31" s="446"/>
      <c r="FHD31" s="446"/>
      <c r="FHE31" s="446"/>
      <c r="FHF31" s="446"/>
      <c r="FHG31" s="446"/>
      <c r="FHH31" s="446"/>
      <c r="FHI31" s="446"/>
      <c r="FHJ31" s="446"/>
      <c r="FHK31" s="446"/>
      <c r="FHL31" s="446"/>
      <c r="FHM31" s="446"/>
      <c r="FHN31" s="446"/>
      <c r="FHO31" s="446"/>
      <c r="FHP31" s="446"/>
      <c r="FHQ31" s="446"/>
      <c r="FHR31" s="446"/>
      <c r="FHS31" s="446"/>
      <c r="FHT31" s="446"/>
      <c r="FHU31" s="446"/>
      <c r="FHV31" s="446"/>
      <c r="FHW31" s="446"/>
      <c r="FHX31" s="446"/>
      <c r="FHY31" s="446"/>
      <c r="FHZ31" s="446"/>
      <c r="FIA31" s="446"/>
      <c r="FIB31" s="446"/>
      <c r="FIC31" s="446"/>
      <c r="FID31" s="446"/>
      <c r="FIE31" s="446"/>
      <c r="FIF31" s="446"/>
      <c r="FIG31" s="446"/>
      <c r="FIH31" s="446"/>
      <c r="FII31" s="446"/>
      <c r="FIJ31" s="446"/>
      <c r="FIK31" s="446"/>
      <c r="FIL31" s="446"/>
      <c r="FIM31" s="446"/>
      <c r="FIN31" s="446"/>
      <c r="FIO31" s="446"/>
      <c r="FIP31" s="446"/>
      <c r="FIQ31" s="446"/>
      <c r="FIR31" s="446"/>
      <c r="FIS31" s="446"/>
      <c r="FIT31" s="446"/>
      <c r="FIU31" s="446"/>
      <c r="FIV31" s="446"/>
      <c r="FIW31" s="446"/>
      <c r="FIX31" s="446"/>
      <c r="FIY31" s="446"/>
      <c r="FIZ31" s="446"/>
      <c r="FJA31" s="446"/>
      <c r="FJB31" s="446"/>
      <c r="FJC31" s="446"/>
      <c r="FJD31" s="446"/>
      <c r="FJE31" s="446"/>
      <c r="FJF31" s="446"/>
      <c r="FJG31" s="446"/>
      <c r="FJH31" s="446"/>
      <c r="FJI31" s="446"/>
      <c r="FJJ31" s="446"/>
      <c r="FJK31" s="446"/>
      <c r="FJL31" s="446"/>
      <c r="FJM31" s="446"/>
      <c r="FJN31" s="446"/>
      <c r="FJO31" s="446"/>
      <c r="FJP31" s="446"/>
      <c r="FJQ31" s="446"/>
      <c r="FJR31" s="446"/>
      <c r="FJS31" s="446"/>
      <c r="FJT31" s="446"/>
      <c r="FJU31" s="446"/>
      <c r="FJV31" s="446"/>
      <c r="FJW31" s="446"/>
      <c r="FJX31" s="446"/>
      <c r="FJY31" s="446"/>
      <c r="FJZ31" s="446"/>
      <c r="FKA31" s="446"/>
      <c r="FKB31" s="446"/>
      <c r="FKC31" s="446"/>
      <c r="FKD31" s="446"/>
      <c r="FKE31" s="446"/>
      <c r="FKF31" s="446"/>
      <c r="FKG31" s="446"/>
      <c r="FKH31" s="446"/>
      <c r="FKI31" s="446"/>
      <c r="FKJ31" s="446"/>
      <c r="FKK31" s="446"/>
      <c r="FKL31" s="446"/>
      <c r="FKM31" s="446"/>
      <c r="FKN31" s="446"/>
      <c r="FKO31" s="446"/>
      <c r="FKP31" s="446"/>
      <c r="FKQ31" s="446"/>
      <c r="FKR31" s="446"/>
      <c r="FKS31" s="446"/>
      <c r="FKT31" s="446"/>
      <c r="FKU31" s="446"/>
      <c r="FKV31" s="446"/>
      <c r="FKW31" s="446"/>
      <c r="FKX31" s="446"/>
      <c r="FKY31" s="446"/>
      <c r="FKZ31" s="446"/>
      <c r="FLA31" s="446"/>
      <c r="FLB31" s="446"/>
      <c r="FLC31" s="446"/>
      <c r="FLD31" s="446"/>
      <c r="FLE31" s="446"/>
      <c r="FLF31" s="446"/>
      <c r="FLG31" s="446"/>
      <c r="FLH31" s="446"/>
      <c r="FLI31" s="446"/>
      <c r="FLJ31" s="446"/>
      <c r="FLK31" s="446"/>
      <c r="FLL31" s="446"/>
      <c r="FLM31" s="446"/>
      <c r="FLN31" s="446"/>
      <c r="FLO31" s="446"/>
      <c r="FLP31" s="446"/>
      <c r="FLQ31" s="446"/>
      <c r="FLR31" s="446"/>
      <c r="FLS31" s="446"/>
      <c r="FLT31" s="446"/>
      <c r="FLU31" s="446"/>
      <c r="FLV31" s="446"/>
      <c r="FLW31" s="446"/>
      <c r="FLX31" s="446"/>
      <c r="FLY31" s="446"/>
      <c r="FLZ31" s="446"/>
      <c r="FMA31" s="446"/>
      <c r="FMB31" s="446"/>
      <c r="FMC31" s="446"/>
      <c r="FMD31" s="446"/>
      <c r="FME31" s="446"/>
      <c r="FMF31" s="446"/>
      <c r="FMG31" s="446"/>
      <c r="FMH31" s="446"/>
      <c r="FMI31" s="446"/>
      <c r="FMJ31" s="446"/>
      <c r="FMK31" s="446"/>
      <c r="FML31" s="446"/>
      <c r="FMM31" s="446"/>
      <c r="FMN31" s="446"/>
      <c r="FMO31" s="446"/>
      <c r="FMP31" s="446"/>
      <c r="FMQ31" s="446"/>
      <c r="FMR31" s="446"/>
      <c r="FMS31" s="446"/>
      <c r="FMT31" s="446"/>
      <c r="FMU31" s="446"/>
      <c r="FMV31" s="446"/>
      <c r="FMW31" s="446"/>
      <c r="FMX31" s="446"/>
      <c r="FMY31" s="446"/>
      <c r="FMZ31" s="446"/>
      <c r="FNA31" s="446"/>
      <c r="FNB31" s="446"/>
      <c r="FNC31" s="446"/>
      <c r="FND31" s="446"/>
      <c r="FNE31" s="446"/>
      <c r="FNF31" s="446"/>
      <c r="FNG31" s="446"/>
      <c r="FNH31" s="446"/>
      <c r="FNI31" s="446"/>
      <c r="FNJ31" s="446"/>
      <c r="FNK31" s="446"/>
      <c r="FNL31" s="446"/>
      <c r="FNM31" s="446"/>
      <c r="FNN31" s="446"/>
      <c r="FNO31" s="446"/>
      <c r="FNP31" s="446"/>
      <c r="FNQ31" s="446"/>
      <c r="FNR31" s="446"/>
      <c r="FNS31" s="446"/>
      <c r="FNT31" s="446"/>
      <c r="FNU31" s="446"/>
      <c r="FNV31" s="446"/>
      <c r="FNW31" s="446"/>
      <c r="FNX31" s="446"/>
      <c r="FNY31" s="446"/>
      <c r="FNZ31" s="446"/>
      <c r="FOA31" s="446"/>
      <c r="FOB31" s="446"/>
      <c r="FOC31" s="446"/>
      <c r="FOD31" s="446"/>
      <c r="FOE31" s="446"/>
      <c r="FOF31" s="446"/>
      <c r="FOG31" s="446"/>
      <c r="FOH31" s="446"/>
      <c r="FOI31" s="446"/>
      <c r="FOJ31" s="446"/>
      <c r="FOK31" s="446"/>
      <c r="FOL31" s="446"/>
      <c r="FOM31" s="446"/>
      <c r="FON31" s="446"/>
      <c r="FOO31" s="446"/>
      <c r="FOP31" s="446"/>
      <c r="FOQ31" s="446"/>
      <c r="FOR31" s="446"/>
      <c r="FOS31" s="446"/>
      <c r="FOT31" s="446"/>
      <c r="FOU31" s="446"/>
      <c r="FOV31" s="446"/>
      <c r="FOW31" s="446"/>
      <c r="FOX31" s="446"/>
      <c r="FOY31" s="446"/>
      <c r="FOZ31" s="446"/>
      <c r="FPA31" s="446"/>
      <c r="FPB31" s="446"/>
      <c r="FPC31" s="446"/>
      <c r="FPD31" s="446"/>
      <c r="FPE31" s="446"/>
      <c r="FPF31" s="446"/>
      <c r="FPG31" s="446"/>
      <c r="FPH31" s="446"/>
      <c r="FPI31" s="446"/>
      <c r="FPJ31" s="446"/>
      <c r="FPK31" s="446"/>
      <c r="FPL31" s="446"/>
      <c r="FPM31" s="446"/>
      <c r="FPN31" s="446"/>
      <c r="FPO31" s="446"/>
      <c r="FPP31" s="446"/>
      <c r="FPQ31" s="446"/>
      <c r="FPR31" s="446"/>
      <c r="FPS31" s="446"/>
      <c r="FPT31" s="446"/>
      <c r="FPU31" s="446"/>
      <c r="FPV31" s="446"/>
      <c r="FPW31" s="446"/>
      <c r="FPX31" s="446"/>
      <c r="FPY31" s="446"/>
      <c r="FPZ31" s="446"/>
      <c r="FQA31" s="446"/>
      <c r="FQB31" s="446"/>
      <c r="FQC31" s="446"/>
      <c r="FQD31" s="446"/>
      <c r="FQE31" s="446"/>
      <c r="FQF31" s="446"/>
      <c r="FQG31" s="446"/>
      <c r="FQH31" s="446"/>
      <c r="FQI31" s="446"/>
      <c r="FQJ31" s="446"/>
      <c r="FQK31" s="446"/>
      <c r="FQL31" s="446"/>
      <c r="FQM31" s="446"/>
      <c r="FQN31" s="446"/>
      <c r="FQO31" s="446"/>
      <c r="FQP31" s="446"/>
      <c r="FQQ31" s="446"/>
      <c r="FQR31" s="446"/>
      <c r="FQS31" s="446"/>
      <c r="FQT31" s="446"/>
      <c r="FQU31" s="446"/>
      <c r="FQV31" s="446"/>
      <c r="FQW31" s="446"/>
      <c r="FQX31" s="446"/>
      <c r="FQY31" s="446"/>
      <c r="FQZ31" s="446"/>
      <c r="FRA31" s="446"/>
      <c r="FRB31" s="446"/>
      <c r="FRC31" s="446"/>
      <c r="FRD31" s="446"/>
      <c r="FRE31" s="446"/>
      <c r="FRF31" s="446"/>
      <c r="FRG31" s="446"/>
      <c r="FRH31" s="446"/>
      <c r="FRI31" s="446"/>
      <c r="FRJ31" s="446"/>
      <c r="FRK31" s="446"/>
      <c r="FRL31" s="446"/>
      <c r="FRM31" s="446"/>
      <c r="FRN31" s="446"/>
      <c r="FRO31" s="446"/>
      <c r="FRP31" s="446"/>
      <c r="FRQ31" s="446"/>
      <c r="FRR31" s="446"/>
      <c r="FRS31" s="446"/>
      <c r="FRT31" s="446"/>
      <c r="FRU31" s="446"/>
      <c r="FRV31" s="446"/>
      <c r="FRW31" s="446"/>
      <c r="FRX31" s="446"/>
      <c r="FRY31" s="446"/>
      <c r="FRZ31" s="446"/>
      <c r="FSA31" s="446"/>
      <c r="FSB31" s="446"/>
      <c r="FSC31" s="446"/>
      <c r="FSD31" s="446"/>
      <c r="FSE31" s="446"/>
      <c r="FSF31" s="446"/>
      <c r="FSG31" s="446"/>
      <c r="FSH31" s="446"/>
      <c r="FSI31" s="446"/>
      <c r="FSJ31" s="446"/>
      <c r="FSK31" s="446"/>
      <c r="FSL31" s="446"/>
      <c r="FSM31" s="446"/>
      <c r="FSN31" s="446"/>
      <c r="FSO31" s="446"/>
      <c r="FSP31" s="446"/>
      <c r="FSQ31" s="446"/>
      <c r="FSR31" s="446"/>
      <c r="FSS31" s="446"/>
      <c r="FST31" s="446"/>
      <c r="FSU31" s="446"/>
      <c r="FSV31" s="446"/>
      <c r="FSW31" s="446"/>
      <c r="FSX31" s="446"/>
      <c r="FSY31" s="446"/>
      <c r="FSZ31" s="446"/>
      <c r="FTA31" s="446"/>
      <c r="FTB31" s="446"/>
      <c r="FTC31" s="446"/>
      <c r="FTD31" s="446"/>
      <c r="FTE31" s="446"/>
      <c r="FTF31" s="446"/>
      <c r="FTG31" s="446"/>
      <c r="FTH31" s="446"/>
      <c r="FTI31" s="446"/>
      <c r="FTJ31" s="446"/>
      <c r="FTK31" s="446"/>
      <c r="FTL31" s="446"/>
      <c r="FTM31" s="446"/>
      <c r="FTN31" s="446"/>
      <c r="FTO31" s="446"/>
      <c r="FTP31" s="446"/>
      <c r="FTQ31" s="446"/>
      <c r="FTR31" s="446"/>
      <c r="FTS31" s="446"/>
      <c r="FTT31" s="446"/>
      <c r="FTU31" s="446"/>
      <c r="FTV31" s="446"/>
      <c r="FTW31" s="446"/>
      <c r="FTX31" s="446"/>
      <c r="FTY31" s="446"/>
      <c r="FTZ31" s="446"/>
      <c r="FUA31" s="446"/>
      <c r="FUB31" s="446"/>
      <c r="FUC31" s="446"/>
      <c r="FUD31" s="446"/>
      <c r="FUE31" s="446"/>
      <c r="FUF31" s="446"/>
      <c r="FUG31" s="446"/>
      <c r="FUH31" s="446"/>
      <c r="FUI31" s="446"/>
      <c r="FUJ31" s="446"/>
      <c r="FUK31" s="446"/>
      <c r="FUL31" s="446"/>
      <c r="FUM31" s="446"/>
      <c r="FUN31" s="446"/>
      <c r="FUO31" s="446"/>
      <c r="FUP31" s="446"/>
      <c r="FUQ31" s="446"/>
      <c r="FUR31" s="446"/>
      <c r="FUS31" s="446"/>
      <c r="FUT31" s="446"/>
      <c r="FUU31" s="446"/>
      <c r="FUV31" s="446"/>
      <c r="FUW31" s="446"/>
      <c r="FUX31" s="446"/>
      <c r="FUY31" s="446"/>
      <c r="FUZ31" s="446"/>
      <c r="FVA31" s="446"/>
      <c r="FVB31" s="446"/>
      <c r="FVC31" s="446"/>
      <c r="FVD31" s="446"/>
      <c r="FVE31" s="446"/>
      <c r="FVF31" s="446"/>
      <c r="FVG31" s="446"/>
      <c r="FVH31" s="446"/>
      <c r="FVI31" s="446"/>
      <c r="FVJ31" s="446"/>
      <c r="FVK31" s="446"/>
      <c r="FVL31" s="446"/>
      <c r="FVM31" s="446"/>
      <c r="FVN31" s="446"/>
      <c r="FVO31" s="446"/>
      <c r="FVP31" s="446"/>
      <c r="FVQ31" s="446"/>
      <c r="FVR31" s="446"/>
      <c r="FVS31" s="446"/>
      <c r="FVT31" s="446"/>
      <c r="FVU31" s="446"/>
      <c r="FVV31" s="446"/>
      <c r="FVW31" s="446"/>
      <c r="FVX31" s="446"/>
      <c r="FVY31" s="446"/>
      <c r="FVZ31" s="446"/>
      <c r="FWA31" s="446"/>
      <c r="FWB31" s="446"/>
      <c r="FWC31" s="446"/>
      <c r="FWD31" s="446"/>
      <c r="FWE31" s="446"/>
      <c r="FWF31" s="446"/>
      <c r="FWG31" s="446"/>
      <c r="FWH31" s="446"/>
      <c r="FWI31" s="446"/>
      <c r="FWJ31" s="446"/>
      <c r="FWK31" s="446"/>
      <c r="FWL31" s="446"/>
      <c r="FWM31" s="446"/>
      <c r="FWN31" s="446"/>
      <c r="FWO31" s="446"/>
      <c r="FWP31" s="446"/>
      <c r="FWQ31" s="446"/>
      <c r="FWR31" s="446"/>
      <c r="FWS31" s="446"/>
      <c r="FWT31" s="446"/>
      <c r="FWU31" s="446"/>
      <c r="FWV31" s="446"/>
      <c r="FWW31" s="446"/>
      <c r="FWX31" s="446"/>
      <c r="FWY31" s="446"/>
      <c r="FWZ31" s="446"/>
      <c r="FXA31" s="446"/>
      <c r="FXB31" s="446"/>
      <c r="FXC31" s="446"/>
      <c r="FXD31" s="446"/>
      <c r="FXE31" s="446"/>
      <c r="FXF31" s="446"/>
      <c r="FXG31" s="446"/>
      <c r="FXH31" s="446"/>
      <c r="FXI31" s="446"/>
      <c r="FXJ31" s="446"/>
      <c r="FXK31" s="446"/>
      <c r="FXL31" s="446"/>
      <c r="FXM31" s="446"/>
      <c r="FXN31" s="446"/>
      <c r="FXO31" s="446"/>
      <c r="FXP31" s="446"/>
      <c r="FXQ31" s="446"/>
      <c r="FXR31" s="446"/>
      <c r="FXS31" s="446"/>
      <c r="FXT31" s="446"/>
      <c r="FXU31" s="446"/>
      <c r="FXV31" s="446"/>
      <c r="FXW31" s="446"/>
      <c r="FXX31" s="446"/>
      <c r="FXY31" s="446"/>
      <c r="FXZ31" s="446"/>
      <c r="FYA31" s="446"/>
      <c r="FYB31" s="446"/>
      <c r="FYC31" s="446"/>
      <c r="FYD31" s="446"/>
      <c r="FYE31" s="446"/>
      <c r="FYF31" s="446"/>
      <c r="FYG31" s="446"/>
      <c r="FYH31" s="446"/>
      <c r="FYI31" s="446"/>
      <c r="FYJ31" s="446"/>
      <c r="FYK31" s="446"/>
      <c r="FYL31" s="446"/>
      <c r="FYM31" s="446"/>
      <c r="FYN31" s="446"/>
      <c r="FYO31" s="446"/>
      <c r="FYP31" s="446"/>
      <c r="FYQ31" s="446"/>
      <c r="FYR31" s="446"/>
      <c r="FYS31" s="446"/>
      <c r="FYT31" s="446"/>
      <c r="FYU31" s="446"/>
      <c r="FYV31" s="446"/>
      <c r="FYW31" s="446"/>
      <c r="FYX31" s="446"/>
      <c r="FYY31" s="446"/>
      <c r="FYZ31" s="446"/>
      <c r="FZA31" s="446"/>
      <c r="FZB31" s="446"/>
      <c r="FZC31" s="446"/>
      <c r="FZD31" s="446"/>
      <c r="FZE31" s="446"/>
      <c r="FZF31" s="446"/>
      <c r="FZG31" s="446"/>
      <c r="FZH31" s="446"/>
      <c r="FZI31" s="446"/>
      <c r="FZJ31" s="446"/>
      <c r="FZK31" s="446"/>
      <c r="FZL31" s="446"/>
      <c r="FZM31" s="446"/>
      <c r="FZN31" s="446"/>
      <c r="FZO31" s="446"/>
      <c r="FZP31" s="446"/>
      <c r="FZQ31" s="446"/>
      <c r="FZR31" s="446"/>
      <c r="FZS31" s="446"/>
      <c r="FZT31" s="446"/>
      <c r="FZU31" s="446"/>
      <c r="FZV31" s="446"/>
      <c r="FZW31" s="446"/>
      <c r="FZX31" s="446"/>
      <c r="FZY31" s="446"/>
      <c r="FZZ31" s="446"/>
      <c r="GAA31" s="446"/>
      <c r="GAB31" s="446"/>
      <c r="GAC31" s="446"/>
      <c r="GAD31" s="446"/>
      <c r="GAE31" s="446"/>
      <c r="GAF31" s="446"/>
      <c r="GAG31" s="446"/>
      <c r="GAH31" s="446"/>
      <c r="GAI31" s="446"/>
      <c r="GAJ31" s="446"/>
      <c r="GAK31" s="446"/>
      <c r="GAL31" s="446"/>
      <c r="GAM31" s="446"/>
      <c r="GAN31" s="446"/>
      <c r="GAO31" s="446"/>
      <c r="GAP31" s="446"/>
      <c r="GAQ31" s="446"/>
      <c r="GAR31" s="446"/>
      <c r="GAS31" s="446"/>
      <c r="GAT31" s="446"/>
      <c r="GAU31" s="446"/>
      <c r="GAV31" s="446"/>
      <c r="GAW31" s="446"/>
      <c r="GAX31" s="446"/>
      <c r="GAY31" s="446"/>
      <c r="GAZ31" s="446"/>
      <c r="GBA31" s="446"/>
      <c r="GBB31" s="446"/>
      <c r="GBC31" s="446"/>
      <c r="GBD31" s="446"/>
      <c r="GBE31" s="446"/>
      <c r="GBF31" s="446"/>
      <c r="GBG31" s="446"/>
      <c r="GBH31" s="446"/>
      <c r="GBI31" s="446"/>
      <c r="GBJ31" s="446"/>
      <c r="GBK31" s="446"/>
      <c r="GBL31" s="446"/>
      <c r="GBM31" s="446"/>
      <c r="GBN31" s="446"/>
      <c r="GBO31" s="446"/>
      <c r="GBP31" s="446"/>
      <c r="GBQ31" s="446"/>
      <c r="GBR31" s="446"/>
      <c r="GBS31" s="446"/>
      <c r="GBT31" s="446"/>
      <c r="GBU31" s="446"/>
      <c r="GBV31" s="446"/>
      <c r="GBW31" s="446"/>
      <c r="GBX31" s="446"/>
      <c r="GBY31" s="446"/>
      <c r="GBZ31" s="446"/>
      <c r="GCA31" s="446"/>
      <c r="GCB31" s="446"/>
      <c r="GCC31" s="446"/>
      <c r="GCD31" s="446"/>
      <c r="GCE31" s="446"/>
      <c r="GCF31" s="446"/>
      <c r="GCG31" s="446"/>
      <c r="GCH31" s="446"/>
      <c r="GCI31" s="446"/>
      <c r="GCJ31" s="446"/>
      <c r="GCK31" s="446"/>
      <c r="GCL31" s="446"/>
      <c r="GCM31" s="446"/>
      <c r="GCN31" s="446"/>
      <c r="GCO31" s="446"/>
      <c r="GCP31" s="446"/>
      <c r="GCQ31" s="446"/>
      <c r="GCR31" s="446"/>
      <c r="GCS31" s="446"/>
      <c r="GCT31" s="446"/>
      <c r="GCU31" s="446"/>
      <c r="GCV31" s="446"/>
      <c r="GCW31" s="446"/>
      <c r="GCX31" s="446"/>
      <c r="GCY31" s="446"/>
      <c r="GCZ31" s="446"/>
      <c r="GDA31" s="446"/>
      <c r="GDB31" s="446"/>
      <c r="GDC31" s="446"/>
      <c r="GDD31" s="446"/>
      <c r="GDE31" s="446"/>
      <c r="GDF31" s="446"/>
      <c r="GDG31" s="446"/>
      <c r="GDH31" s="446"/>
      <c r="GDI31" s="446"/>
      <c r="GDJ31" s="446"/>
      <c r="GDK31" s="446"/>
      <c r="GDL31" s="446"/>
      <c r="GDM31" s="446"/>
      <c r="GDN31" s="446"/>
      <c r="GDO31" s="446"/>
      <c r="GDP31" s="446"/>
      <c r="GDQ31" s="446"/>
      <c r="GDR31" s="446"/>
      <c r="GDS31" s="446"/>
      <c r="GDT31" s="446"/>
      <c r="GDU31" s="446"/>
      <c r="GDV31" s="446"/>
      <c r="GDW31" s="446"/>
      <c r="GDX31" s="446"/>
      <c r="GDY31" s="446"/>
      <c r="GDZ31" s="446"/>
      <c r="GEA31" s="446"/>
      <c r="GEB31" s="446"/>
      <c r="GEC31" s="446"/>
      <c r="GED31" s="446"/>
      <c r="GEE31" s="446"/>
      <c r="GEF31" s="446"/>
      <c r="GEG31" s="446"/>
      <c r="GEH31" s="446"/>
      <c r="GEI31" s="446"/>
      <c r="GEJ31" s="446"/>
      <c r="GEK31" s="446"/>
      <c r="GEL31" s="446"/>
      <c r="GEM31" s="446"/>
      <c r="GEN31" s="446"/>
      <c r="GEO31" s="446"/>
      <c r="GEP31" s="446"/>
      <c r="GEQ31" s="446"/>
      <c r="GER31" s="446"/>
      <c r="GES31" s="446"/>
      <c r="GET31" s="446"/>
      <c r="GEU31" s="446"/>
      <c r="GEV31" s="446"/>
      <c r="GEW31" s="446"/>
      <c r="GEX31" s="446"/>
      <c r="GEY31" s="446"/>
      <c r="GEZ31" s="446"/>
      <c r="GFA31" s="446"/>
      <c r="GFB31" s="446"/>
      <c r="GFC31" s="446"/>
      <c r="GFD31" s="446"/>
      <c r="GFE31" s="446"/>
      <c r="GFF31" s="446"/>
      <c r="GFG31" s="446"/>
      <c r="GFH31" s="446"/>
      <c r="GFI31" s="446"/>
      <c r="GFJ31" s="446"/>
      <c r="GFK31" s="446"/>
      <c r="GFL31" s="446"/>
      <c r="GFM31" s="446"/>
      <c r="GFN31" s="446"/>
      <c r="GFO31" s="446"/>
      <c r="GFP31" s="446"/>
      <c r="GFQ31" s="446"/>
      <c r="GFR31" s="446"/>
      <c r="GFS31" s="446"/>
      <c r="GFT31" s="446"/>
      <c r="GFU31" s="446"/>
      <c r="GFV31" s="446"/>
      <c r="GFW31" s="446"/>
      <c r="GFX31" s="446"/>
      <c r="GFY31" s="446"/>
      <c r="GFZ31" s="446"/>
      <c r="GGA31" s="446"/>
      <c r="GGB31" s="446"/>
      <c r="GGC31" s="446"/>
      <c r="GGD31" s="446"/>
      <c r="GGE31" s="446"/>
      <c r="GGF31" s="446"/>
      <c r="GGG31" s="446"/>
      <c r="GGH31" s="446"/>
      <c r="GGI31" s="446"/>
      <c r="GGJ31" s="446"/>
      <c r="GGK31" s="446"/>
      <c r="GGL31" s="446"/>
      <c r="GGM31" s="446"/>
      <c r="GGN31" s="446"/>
      <c r="GGO31" s="446"/>
      <c r="GGP31" s="446"/>
      <c r="GGQ31" s="446"/>
      <c r="GGR31" s="446"/>
      <c r="GGS31" s="446"/>
      <c r="GGT31" s="446"/>
      <c r="GGU31" s="446"/>
      <c r="GGV31" s="446"/>
      <c r="GGW31" s="446"/>
      <c r="GGX31" s="446"/>
      <c r="GGY31" s="446"/>
      <c r="GGZ31" s="446"/>
      <c r="GHA31" s="446"/>
      <c r="GHB31" s="446"/>
      <c r="GHC31" s="446"/>
      <c r="GHD31" s="446"/>
      <c r="GHE31" s="446"/>
      <c r="GHF31" s="446"/>
      <c r="GHG31" s="446"/>
      <c r="GHH31" s="446"/>
      <c r="GHI31" s="446"/>
      <c r="GHJ31" s="446"/>
      <c r="GHK31" s="446"/>
      <c r="GHL31" s="446"/>
      <c r="GHM31" s="446"/>
      <c r="GHN31" s="446"/>
      <c r="GHO31" s="446"/>
      <c r="GHP31" s="446"/>
      <c r="GHQ31" s="446"/>
      <c r="GHR31" s="446"/>
      <c r="GHS31" s="446"/>
      <c r="GHT31" s="446"/>
      <c r="GHU31" s="446"/>
      <c r="GHV31" s="446"/>
      <c r="GHW31" s="446"/>
      <c r="GHX31" s="446"/>
      <c r="GHY31" s="446"/>
      <c r="GHZ31" s="446"/>
      <c r="GIA31" s="446"/>
      <c r="GIB31" s="446"/>
      <c r="GIC31" s="446"/>
      <c r="GID31" s="446"/>
      <c r="GIE31" s="446"/>
      <c r="GIF31" s="446"/>
      <c r="GIG31" s="446"/>
      <c r="GIH31" s="446"/>
      <c r="GII31" s="446"/>
      <c r="GIJ31" s="446"/>
      <c r="GIK31" s="446"/>
      <c r="GIL31" s="446"/>
      <c r="GIM31" s="446"/>
      <c r="GIN31" s="446"/>
      <c r="GIO31" s="446"/>
      <c r="GIP31" s="446"/>
      <c r="GIQ31" s="446"/>
      <c r="GIR31" s="446"/>
      <c r="GIS31" s="446"/>
      <c r="GIT31" s="446"/>
      <c r="GIU31" s="446"/>
      <c r="GIV31" s="446"/>
      <c r="GIW31" s="446"/>
      <c r="GIX31" s="446"/>
      <c r="GIY31" s="446"/>
      <c r="GIZ31" s="446"/>
      <c r="GJA31" s="446"/>
      <c r="GJB31" s="446"/>
      <c r="GJC31" s="446"/>
      <c r="GJD31" s="446"/>
      <c r="GJE31" s="446"/>
      <c r="GJF31" s="446"/>
      <c r="GJG31" s="446"/>
      <c r="GJH31" s="446"/>
      <c r="GJI31" s="446"/>
      <c r="GJJ31" s="446"/>
      <c r="GJK31" s="446"/>
      <c r="GJL31" s="446"/>
      <c r="GJM31" s="446"/>
      <c r="GJN31" s="446"/>
      <c r="GJO31" s="446"/>
      <c r="GJP31" s="446"/>
      <c r="GJQ31" s="446"/>
      <c r="GJR31" s="446"/>
      <c r="GJS31" s="446"/>
      <c r="GJT31" s="446"/>
      <c r="GJU31" s="446"/>
      <c r="GJV31" s="446"/>
      <c r="GJW31" s="446"/>
      <c r="GJX31" s="446"/>
      <c r="GJY31" s="446"/>
      <c r="GJZ31" s="446"/>
      <c r="GKA31" s="446"/>
      <c r="GKB31" s="446"/>
      <c r="GKC31" s="446"/>
      <c r="GKD31" s="446"/>
      <c r="GKE31" s="446"/>
      <c r="GKF31" s="446"/>
      <c r="GKG31" s="446"/>
      <c r="GKH31" s="446"/>
      <c r="GKI31" s="446"/>
      <c r="GKJ31" s="446"/>
      <c r="GKK31" s="446"/>
      <c r="GKL31" s="446"/>
      <c r="GKM31" s="446"/>
      <c r="GKN31" s="446"/>
      <c r="GKO31" s="446"/>
      <c r="GKP31" s="446"/>
      <c r="GKQ31" s="446"/>
      <c r="GKR31" s="446"/>
      <c r="GKS31" s="446"/>
      <c r="GKT31" s="446"/>
      <c r="GKU31" s="446"/>
      <c r="GKV31" s="446"/>
      <c r="GKW31" s="446"/>
      <c r="GKX31" s="446"/>
      <c r="GKY31" s="446"/>
      <c r="GKZ31" s="446"/>
      <c r="GLA31" s="446"/>
      <c r="GLB31" s="446"/>
      <c r="GLC31" s="446"/>
      <c r="GLD31" s="446"/>
      <c r="GLE31" s="446"/>
      <c r="GLF31" s="446"/>
      <c r="GLG31" s="446"/>
      <c r="GLH31" s="446"/>
      <c r="GLI31" s="446"/>
      <c r="GLJ31" s="446"/>
      <c r="GLK31" s="446"/>
      <c r="GLL31" s="446"/>
      <c r="GLM31" s="446"/>
      <c r="GLN31" s="446"/>
      <c r="GLO31" s="446"/>
      <c r="GLP31" s="446"/>
      <c r="GLQ31" s="446"/>
      <c r="GLR31" s="446"/>
      <c r="GLS31" s="446"/>
      <c r="GLT31" s="446"/>
      <c r="GLU31" s="446"/>
      <c r="GLV31" s="446"/>
      <c r="GLW31" s="446"/>
      <c r="GLX31" s="446"/>
      <c r="GLY31" s="446"/>
      <c r="GLZ31" s="446"/>
      <c r="GMA31" s="446"/>
      <c r="GMB31" s="446"/>
      <c r="GMC31" s="446"/>
      <c r="GMD31" s="446"/>
      <c r="GME31" s="446"/>
      <c r="GMF31" s="446"/>
      <c r="GMG31" s="446"/>
      <c r="GMH31" s="446"/>
      <c r="GMI31" s="446"/>
      <c r="GMJ31" s="446"/>
      <c r="GMK31" s="446"/>
      <c r="GML31" s="446"/>
      <c r="GMM31" s="446"/>
      <c r="GMN31" s="446"/>
      <c r="GMO31" s="446"/>
      <c r="GMP31" s="446"/>
      <c r="GMQ31" s="446"/>
      <c r="GMR31" s="446"/>
      <c r="GMS31" s="446"/>
      <c r="GMT31" s="446"/>
      <c r="GMU31" s="446"/>
      <c r="GMV31" s="446"/>
      <c r="GMW31" s="446"/>
      <c r="GMX31" s="446"/>
      <c r="GMY31" s="446"/>
      <c r="GMZ31" s="446"/>
      <c r="GNA31" s="446"/>
      <c r="GNB31" s="446"/>
      <c r="GNC31" s="446"/>
      <c r="GND31" s="446"/>
      <c r="GNE31" s="446"/>
      <c r="GNF31" s="446"/>
      <c r="GNG31" s="446"/>
      <c r="GNH31" s="446"/>
      <c r="GNI31" s="446"/>
      <c r="GNJ31" s="446"/>
      <c r="GNK31" s="446"/>
      <c r="GNL31" s="446"/>
      <c r="GNM31" s="446"/>
      <c r="GNN31" s="446"/>
      <c r="GNO31" s="446"/>
      <c r="GNP31" s="446"/>
      <c r="GNQ31" s="446"/>
      <c r="GNR31" s="446"/>
      <c r="GNS31" s="446"/>
      <c r="GNT31" s="446"/>
      <c r="GNU31" s="446"/>
      <c r="GNV31" s="446"/>
      <c r="GNW31" s="446"/>
      <c r="GNX31" s="446"/>
      <c r="GNY31" s="446"/>
      <c r="GNZ31" s="446"/>
      <c r="GOA31" s="446"/>
      <c r="GOB31" s="446"/>
      <c r="GOC31" s="446"/>
      <c r="GOD31" s="446"/>
      <c r="GOE31" s="446"/>
      <c r="GOF31" s="446"/>
      <c r="GOG31" s="446"/>
      <c r="GOH31" s="446"/>
      <c r="GOI31" s="446"/>
      <c r="GOJ31" s="446"/>
      <c r="GOK31" s="446"/>
      <c r="GOL31" s="446"/>
      <c r="GOM31" s="446"/>
      <c r="GON31" s="446"/>
      <c r="GOO31" s="446"/>
      <c r="GOP31" s="446"/>
      <c r="GOQ31" s="446"/>
      <c r="GOR31" s="446"/>
      <c r="GOS31" s="446"/>
      <c r="GOT31" s="446"/>
      <c r="GOU31" s="446"/>
      <c r="GOV31" s="446"/>
      <c r="GOW31" s="446"/>
      <c r="GOX31" s="446"/>
      <c r="GOY31" s="446"/>
      <c r="GOZ31" s="446"/>
      <c r="GPA31" s="446"/>
      <c r="GPB31" s="446"/>
      <c r="GPC31" s="446"/>
      <c r="GPD31" s="446"/>
      <c r="GPE31" s="446"/>
      <c r="GPF31" s="446"/>
      <c r="GPG31" s="446"/>
      <c r="GPH31" s="446"/>
      <c r="GPI31" s="446"/>
      <c r="GPJ31" s="446"/>
      <c r="GPK31" s="446"/>
      <c r="GPL31" s="446"/>
      <c r="GPM31" s="446"/>
      <c r="GPN31" s="446"/>
      <c r="GPO31" s="446"/>
      <c r="GPP31" s="446"/>
      <c r="GPQ31" s="446"/>
      <c r="GPR31" s="446"/>
      <c r="GPS31" s="446"/>
      <c r="GPT31" s="446"/>
      <c r="GPU31" s="446"/>
      <c r="GPV31" s="446"/>
      <c r="GPW31" s="446"/>
      <c r="GPX31" s="446"/>
      <c r="GPY31" s="446"/>
      <c r="GPZ31" s="446"/>
      <c r="GQA31" s="446"/>
      <c r="GQB31" s="446"/>
      <c r="GQC31" s="446"/>
      <c r="GQD31" s="446"/>
      <c r="GQE31" s="446"/>
      <c r="GQF31" s="446"/>
      <c r="GQG31" s="446"/>
      <c r="GQH31" s="446"/>
      <c r="GQI31" s="446"/>
      <c r="GQJ31" s="446"/>
      <c r="GQK31" s="446"/>
      <c r="GQL31" s="446"/>
      <c r="GQM31" s="446"/>
      <c r="GQN31" s="446"/>
      <c r="GQO31" s="446"/>
      <c r="GQP31" s="446"/>
      <c r="GQQ31" s="446"/>
      <c r="GQR31" s="446"/>
      <c r="GQS31" s="446"/>
      <c r="GQT31" s="446"/>
      <c r="GQU31" s="446"/>
      <c r="GQV31" s="446"/>
      <c r="GQW31" s="446"/>
      <c r="GQX31" s="446"/>
      <c r="GQY31" s="446"/>
      <c r="GQZ31" s="446"/>
      <c r="GRA31" s="446"/>
      <c r="GRB31" s="446"/>
      <c r="GRC31" s="446"/>
      <c r="GRD31" s="446"/>
      <c r="GRE31" s="446"/>
      <c r="GRF31" s="446"/>
      <c r="GRG31" s="446"/>
      <c r="GRH31" s="446"/>
      <c r="GRI31" s="446"/>
      <c r="GRJ31" s="446"/>
      <c r="GRK31" s="446"/>
      <c r="GRL31" s="446"/>
      <c r="GRM31" s="446"/>
      <c r="GRN31" s="446"/>
      <c r="GRO31" s="446"/>
      <c r="GRP31" s="446"/>
      <c r="GRQ31" s="446"/>
      <c r="GRR31" s="446"/>
      <c r="GRS31" s="446"/>
      <c r="GRT31" s="446"/>
      <c r="GRU31" s="446"/>
      <c r="GRV31" s="446"/>
      <c r="GRW31" s="446"/>
      <c r="GRX31" s="446"/>
      <c r="GRY31" s="446"/>
      <c r="GRZ31" s="446"/>
      <c r="GSA31" s="446"/>
      <c r="GSB31" s="446"/>
      <c r="GSC31" s="446"/>
      <c r="GSD31" s="446"/>
      <c r="GSE31" s="446"/>
      <c r="GSF31" s="446"/>
      <c r="GSG31" s="446"/>
      <c r="GSH31" s="446"/>
      <c r="GSI31" s="446"/>
      <c r="GSJ31" s="446"/>
      <c r="GSK31" s="446"/>
      <c r="GSL31" s="446"/>
      <c r="GSM31" s="446"/>
      <c r="GSN31" s="446"/>
      <c r="GSO31" s="446"/>
      <c r="GSP31" s="446"/>
      <c r="GSQ31" s="446"/>
      <c r="GSR31" s="446"/>
      <c r="GSS31" s="446"/>
      <c r="GST31" s="446"/>
      <c r="GSU31" s="446"/>
      <c r="GSV31" s="446"/>
      <c r="GSW31" s="446"/>
      <c r="GSX31" s="446"/>
      <c r="GSY31" s="446"/>
      <c r="GSZ31" s="446"/>
      <c r="GTA31" s="446"/>
      <c r="GTB31" s="446"/>
      <c r="GTC31" s="446"/>
      <c r="GTD31" s="446"/>
      <c r="GTE31" s="446"/>
      <c r="GTF31" s="446"/>
      <c r="GTG31" s="446"/>
      <c r="GTH31" s="446"/>
      <c r="GTI31" s="446"/>
      <c r="GTJ31" s="446"/>
      <c r="GTK31" s="446"/>
      <c r="GTL31" s="446"/>
      <c r="GTM31" s="446"/>
      <c r="GTN31" s="446"/>
      <c r="GTO31" s="446"/>
      <c r="GTP31" s="446"/>
      <c r="GTQ31" s="446"/>
      <c r="GTR31" s="446"/>
      <c r="GTS31" s="446"/>
      <c r="GTT31" s="446"/>
      <c r="GTU31" s="446"/>
      <c r="GTV31" s="446"/>
      <c r="GTW31" s="446"/>
      <c r="GTX31" s="446"/>
      <c r="GTY31" s="446"/>
      <c r="GTZ31" s="446"/>
      <c r="GUA31" s="446"/>
      <c r="GUB31" s="446"/>
      <c r="GUC31" s="446"/>
      <c r="GUD31" s="446"/>
      <c r="GUE31" s="446"/>
      <c r="GUF31" s="446"/>
      <c r="GUG31" s="446"/>
      <c r="GUH31" s="446"/>
      <c r="GUI31" s="446"/>
      <c r="GUJ31" s="446"/>
      <c r="GUK31" s="446"/>
      <c r="GUL31" s="446"/>
      <c r="GUM31" s="446"/>
      <c r="GUN31" s="446"/>
      <c r="GUO31" s="446"/>
      <c r="GUP31" s="446"/>
      <c r="GUQ31" s="446"/>
      <c r="GUR31" s="446"/>
      <c r="GUS31" s="446"/>
      <c r="GUT31" s="446"/>
      <c r="GUU31" s="446"/>
      <c r="GUV31" s="446"/>
      <c r="GUW31" s="446"/>
      <c r="GUX31" s="446"/>
      <c r="GUY31" s="446"/>
      <c r="GUZ31" s="446"/>
      <c r="GVA31" s="446"/>
      <c r="GVB31" s="446"/>
      <c r="GVC31" s="446"/>
      <c r="GVD31" s="446"/>
      <c r="GVE31" s="446"/>
      <c r="GVF31" s="446"/>
      <c r="GVG31" s="446"/>
      <c r="GVH31" s="446"/>
      <c r="GVI31" s="446"/>
      <c r="GVJ31" s="446"/>
      <c r="GVK31" s="446"/>
      <c r="GVL31" s="446"/>
      <c r="GVM31" s="446"/>
      <c r="GVN31" s="446"/>
      <c r="GVO31" s="446"/>
      <c r="GVP31" s="446"/>
      <c r="GVQ31" s="446"/>
      <c r="GVR31" s="446"/>
      <c r="GVS31" s="446"/>
      <c r="GVT31" s="446"/>
      <c r="GVU31" s="446"/>
      <c r="GVV31" s="446"/>
      <c r="GVW31" s="446"/>
      <c r="GVX31" s="446"/>
      <c r="GVY31" s="446"/>
      <c r="GVZ31" s="446"/>
      <c r="GWA31" s="446"/>
      <c r="GWB31" s="446"/>
      <c r="GWC31" s="446"/>
      <c r="GWD31" s="446"/>
      <c r="GWE31" s="446"/>
      <c r="GWF31" s="446"/>
      <c r="GWG31" s="446"/>
      <c r="GWH31" s="446"/>
      <c r="GWI31" s="446"/>
      <c r="GWJ31" s="446"/>
      <c r="GWK31" s="446"/>
      <c r="GWL31" s="446"/>
      <c r="GWM31" s="446"/>
      <c r="GWN31" s="446"/>
      <c r="GWO31" s="446"/>
      <c r="GWP31" s="446"/>
      <c r="GWQ31" s="446"/>
      <c r="GWR31" s="446"/>
      <c r="GWS31" s="446"/>
      <c r="GWT31" s="446"/>
      <c r="GWU31" s="446"/>
      <c r="GWV31" s="446"/>
      <c r="GWW31" s="446"/>
      <c r="GWX31" s="446"/>
      <c r="GWY31" s="446"/>
      <c r="GWZ31" s="446"/>
      <c r="GXA31" s="446"/>
      <c r="GXB31" s="446"/>
      <c r="GXC31" s="446"/>
      <c r="GXD31" s="446"/>
      <c r="GXE31" s="446"/>
      <c r="GXF31" s="446"/>
      <c r="GXG31" s="446"/>
      <c r="GXH31" s="446"/>
      <c r="GXI31" s="446"/>
      <c r="GXJ31" s="446"/>
      <c r="GXK31" s="446"/>
      <c r="GXL31" s="446"/>
      <c r="GXM31" s="446"/>
      <c r="GXN31" s="446"/>
      <c r="GXO31" s="446"/>
      <c r="GXP31" s="446"/>
      <c r="GXQ31" s="446"/>
      <c r="GXR31" s="446"/>
      <c r="GXS31" s="446"/>
      <c r="GXT31" s="446"/>
      <c r="GXU31" s="446"/>
      <c r="GXV31" s="446"/>
      <c r="GXW31" s="446"/>
      <c r="GXX31" s="446"/>
      <c r="GXY31" s="446"/>
      <c r="GXZ31" s="446"/>
      <c r="GYA31" s="446"/>
      <c r="GYB31" s="446"/>
      <c r="GYC31" s="446"/>
      <c r="GYD31" s="446"/>
      <c r="GYE31" s="446"/>
      <c r="GYF31" s="446"/>
      <c r="GYG31" s="446"/>
      <c r="GYH31" s="446"/>
      <c r="GYI31" s="446"/>
      <c r="GYJ31" s="446"/>
      <c r="GYK31" s="446"/>
      <c r="GYL31" s="446"/>
      <c r="GYM31" s="446"/>
      <c r="GYN31" s="446"/>
      <c r="GYO31" s="446"/>
      <c r="GYP31" s="446"/>
      <c r="GYQ31" s="446"/>
      <c r="GYR31" s="446"/>
      <c r="GYS31" s="446"/>
      <c r="GYT31" s="446"/>
      <c r="GYU31" s="446"/>
      <c r="GYV31" s="446"/>
      <c r="GYW31" s="446"/>
      <c r="GYX31" s="446"/>
      <c r="GYY31" s="446"/>
      <c r="GYZ31" s="446"/>
      <c r="GZA31" s="446"/>
      <c r="GZB31" s="446"/>
      <c r="GZC31" s="446"/>
      <c r="GZD31" s="446"/>
      <c r="GZE31" s="446"/>
      <c r="GZF31" s="446"/>
      <c r="GZG31" s="446"/>
      <c r="GZH31" s="446"/>
      <c r="GZI31" s="446"/>
      <c r="GZJ31" s="446"/>
      <c r="GZK31" s="446"/>
      <c r="GZL31" s="446"/>
      <c r="GZM31" s="446"/>
      <c r="GZN31" s="446"/>
      <c r="GZO31" s="446"/>
      <c r="GZP31" s="446"/>
      <c r="GZQ31" s="446"/>
      <c r="GZR31" s="446"/>
      <c r="GZS31" s="446"/>
      <c r="GZT31" s="446"/>
      <c r="GZU31" s="446"/>
      <c r="GZV31" s="446"/>
      <c r="GZW31" s="446"/>
      <c r="GZX31" s="446"/>
      <c r="GZY31" s="446"/>
      <c r="GZZ31" s="446"/>
      <c r="HAA31" s="446"/>
      <c r="HAB31" s="446"/>
      <c r="HAC31" s="446"/>
      <c r="HAD31" s="446"/>
      <c r="HAE31" s="446"/>
      <c r="HAF31" s="446"/>
      <c r="HAG31" s="446"/>
      <c r="HAH31" s="446"/>
      <c r="HAI31" s="446"/>
      <c r="HAJ31" s="446"/>
      <c r="HAK31" s="446"/>
      <c r="HAL31" s="446"/>
      <c r="HAM31" s="446"/>
      <c r="HAN31" s="446"/>
      <c r="HAO31" s="446"/>
      <c r="HAP31" s="446"/>
      <c r="HAQ31" s="446"/>
      <c r="HAR31" s="446"/>
      <c r="HAS31" s="446"/>
      <c r="HAT31" s="446"/>
      <c r="HAU31" s="446"/>
      <c r="HAV31" s="446"/>
      <c r="HAW31" s="446"/>
      <c r="HAX31" s="446"/>
      <c r="HAY31" s="446"/>
      <c r="HAZ31" s="446"/>
      <c r="HBA31" s="446"/>
      <c r="HBB31" s="446"/>
      <c r="HBC31" s="446"/>
      <c r="HBD31" s="446"/>
      <c r="HBE31" s="446"/>
      <c r="HBF31" s="446"/>
      <c r="HBG31" s="446"/>
      <c r="HBH31" s="446"/>
      <c r="HBI31" s="446"/>
      <c r="HBJ31" s="446"/>
      <c r="HBK31" s="446"/>
      <c r="HBL31" s="446"/>
      <c r="HBM31" s="446"/>
      <c r="HBN31" s="446"/>
      <c r="HBO31" s="446"/>
      <c r="HBP31" s="446"/>
      <c r="HBQ31" s="446"/>
      <c r="HBR31" s="446"/>
      <c r="HBS31" s="446"/>
      <c r="HBT31" s="446"/>
      <c r="HBU31" s="446"/>
      <c r="HBV31" s="446"/>
      <c r="HBW31" s="446"/>
      <c r="HBX31" s="446"/>
      <c r="HBY31" s="446"/>
      <c r="HBZ31" s="446"/>
      <c r="HCA31" s="446"/>
      <c r="HCB31" s="446"/>
      <c r="HCC31" s="446"/>
      <c r="HCD31" s="446"/>
      <c r="HCE31" s="446"/>
      <c r="HCF31" s="446"/>
      <c r="HCG31" s="446"/>
      <c r="HCH31" s="446"/>
      <c r="HCI31" s="446"/>
      <c r="HCJ31" s="446"/>
      <c r="HCK31" s="446"/>
      <c r="HCL31" s="446"/>
      <c r="HCM31" s="446"/>
      <c r="HCN31" s="446"/>
      <c r="HCO31" s="446"/>
      <c r="HCP31" s="446"/>
      <c r="HCQ31" s="446"/>
      <c r="HCR31" s="446"/>
      <c r="HCS31" s="446"/>
      <c r="HCT31" s="446"/>
      <c r="HCU31" s="446"/>
      <c r="HCV31" s="446"/>
      <c r="HCW31" s="446"/>
      <c r="HCX31" s="446"/>
      <c r="HCY31" s="446"/>
      <c r="HCZ31" s="446"/>
      <c r="HDA31" s="446"/>
      <c r="HDB31" s="446"/>
      <c r="HDC31" s="446"/>
      <c r="HDD31" s="446"/>
      <c r="HDE31" s="446"/>
      <c r="HDF31" s="446"/>
      <c r="HDG31" s="446"/>
      <c r="HDH31" s="446"/>
      <c r="HDI31" s="446"/>
      <c r="HDJ31" s="446"/>
      <c r="HDK31" s="446"/>
      <c r="HDL31" s="446"/>
      <c r="HDM31" s="446"/>
      <c r="HDN31" s="446"/>
      <c r="HDO31" s="446"/>
      <c r="HDP31" s="446"/>
      <c r="HDQ31" s="446"/>
      <c r="HDR31" s="446"/>
      <c r="HDS31" s="446"/>
      <c r="HDT31" s="446"/>
      <c r="HDU31" s="446"/>
      <c r="HDV31" s="446"/>
      <c r="HDW31" s="446"/>
      <c r="HDX31" s="446"/>
      <c r="HDY31" s="446"/>
      <c r="HDZ31" s="446"/>
      <c r="HEA31" s="446"/>
      <c r="HEB31" s="446"/>
      <c r="HEC31" s="446"/>
      <c r="HED31" s="446"/>
      <c r="HEE31" s="446"/>
      <c r="HEF31" s="446"/>
      <c r="HEG31" s="446"/>
      <c r="HEH31" s="446"/>
      <c r="HEI31" s="446"/>
      <c r="HEJ31" s="446"/>
      <c r="HEK31" s="446"/>
      <c r="HEL31" s="446"/>
      <c r="HEM31" s="446"/>
      <c r="HEN31" s="446"/>
      <c r="HEO31" s="446"/>
      <c r="HEP31" s="446"/>
      <c r="HEQ31" s="446"/>
      <c r="HER31" s="446"/>
      <c r="HES31" s="446"/>
      <c r="HET31" s="446"/>
      <c r="HEU31" s="446"/>
      <c r="HEV31" s="446"/>
      <c r="HEW31" s="446"/>
      <c r="HEX31" s="446"/>
      <c r="HEY31" s="446"/>
      <c r="HEZ31" s="446"/>
      <c r="HFA31" s="446"/>
      <c r="HFB31" s="446"/>
      <c r="HFC31" s="446"/>
      <c r="HFD31" s="446"/>
      <c r="HFE31" s="446"/>
      <c r="HFF31" s="446"/>
      <c r="HFG31" s="446"/>
      <c r="HFH31" s="446"/>
      <c r="HFI31" s="446"/>
      <c r="HFJ31" s="446"/>
      <c r="HFK31" s="446"/>
      <c r="HFL31" s="446"/>
      <c r="HFM31" s="446"/>
      <c r="HFN31" s="446"/>
      <c r="HFO31" s="446"/>
      <c r="HFP31" s="446"/>
      <c r="HFQ31" s="446"/>
      <c r="HFR31" s="446"/>
      <c r="HFS31" s="446"/>
      <c r="HFT31" s="446"/>
      <c r="HFU31" s="446"/>
      <c r="HFV31" s="446"/>
      <c r="HFW31" s="446"/>
      <c r="HFX31" s="446"/>
      <c r="HFY31" s="446"/>
      <c r="HFZ31" s="446"/>
      <c r="HGA31" s="446"/>
      <c r="HGB31" s="446"/>
      <c r="HGC31" s="446"/>
      <c r="HGD31" s="446"/>
      <c r="HGE31" s="446"/>
      <c r="HGF31" s="446"/>
      <c r="HGG31" s="446"/>
      <c r="HGH31" s="446"/>
      <c r="HGI31" s="446"/>
      <c r="HGJ31" s="446"/>
      <c r="HGK31" s="446"/>
      <c r="HGL31" s="446"/>
      <c r="HGM31" s="446"/>
      <c r="HGN31" s="446"/>
      <c r="HGO31" s="446"/>
      <c r="HGP31" s="446"/>
      <c r="HGQ31" s="446"/>
      <c r="HGR31" s="446"/>
      <c r="HGS31" s="446"/>
      <c r="HGT31" s="446"/>
      <c r="HGU31" s="446"/>
      <c r="HGV31" s="446"/>
      <c r="HGW31" s="446"/>
      <c r="HGX31" s="446"/>
      <c r="HGY31" s="446"/>
      <c r="HGZ31" s="446"/>
      <c r="HHA31" s="446"/>
      <c r="HHB31" s="446"/>
      <c r="HHC31" s="446"/>
      <c r="HHD31" s="446"/>
      <c r="HHE31" s="446"/>
      <c r="HHF31" s="446"/>
      <c r="HHG31" s="446"/>
      <c r="HHH31" s="446"/>
      <c r="HHI31" s="446"/>
      <c r="HHJ31" s="446"/>
      <c r="HHK31" s="446"/>
      <c r="HHL31" s="446"/>
      <c r="HHM31" s="446"/>
      <c r="HHN31" s="446"/>
      <c r="HHO31" s="446"/>
      <c r="HHP31" s="446"/>
      <c r="HHQ31" s="446"/>
      <c r="HHR31" s="446"/>
      <c r="HHS31" s="446"/>
      <c r="HHT31" s="446"/>
      <c r="HHU31" s="446"/>
      <c r="HHV31" s="446"/>
      <c r="HHW31" s="446"/>
      <c r="HHX31" s="446"/>
      <c r="HHY31" s="446"/>
      <c r="HHZ31" s="446"/>
      <c r="HIA31" s="446"/>
      <c r="HIB31" s="446"/>
      <c r="HIC31" s="446"/>
      <c r="HID31" s="446"/>
      <c r="HIE31" s="446"/>
      <c r="HIF31" s="446"/>
      <c r="HIG31" s="446"/>
      <c r="HIH31" s="446"/>
      <c r="HII31" s="446"/>
      <c r="HIJ31" s="446"/>
      <c r="HIK31" s="446"/>
      <c r="HIL31" s="446"/>
      <c r="HIM31" s="446"/>
      <c r="HIN31" s="446"/>
      <c r="HIO31" s="446"/>
      <c r="HIP31" s="446"/>
      <c r="HIQ31" s="446"/>
      <c r="HIR31" s="446"/>
      <c r="HIS31" s="446"/>
      <c r="HIT31" s="446"/>
      <c r="HIU31" s="446"/>
      <c r="HIV31" s="446"/>
      <c r="HIW31" s="446"/>
      <c r="HIX31" s="446"/>
      <c r="HIY31" s="446"/>
      <c r="HIZ31" s="446"/>
      <c r="HJA31" s="446"/>
      <c r="HJB31" s="446"/>
      <c r="HJC31" s="446"/>
      <c r="HJD31" s="446"/>
      <c r="HJE31" s="446"/>
      <c r="HJF31" s="446"/>
      <c r="HJG31" s="446"/>
      <c r="HJH31" s="446"/>
      <c r="HJI31" s="446"/>
      <c r="HJJ31" s="446"/>
      <c r="HJK31" s="446"/>
      <c r="HJL31" s="446"/>
      <c r="HJM31" s="446"/>
      <c r="HJN31" s="446"/>
      <c r="HJO31" s="446"/>
      <c r="HJP31" s="446"/>
      <c r="HJQ31" s="446"/>
      <c r="HJR31" s="446"/>
      <c r="HJS31" s="446"/>
      <c r="HJT31" s="446"/>
      <c r="HJU31" s="446"/>
      <c r="HJV31" s="446"/>
      <c r="HJW31" s="446"/>
      <c r="HJX31" s="446"/>
      <c r="HJY31" s="446"/>
      <c r="HJZ31" s="446"/>
      <c r="HKA31" s="446"/>
      <c r="HKB31" s="446"/>
      <c r="HKC31" s="446"/>
      <c r="HKD31" s="446"/>
      <c r="HKE31" s="446"/>
      <c r="HKF31" s="446"/>
      <c r="HKG31" s="446"/>
      <c r="HKH31" s="446"/>
      <c r="HKI31" s="446"/>
      <c r="HKJ31" s="446"/>
      <c r="HKK31" s="446"/>
      <c r="HKL31" s="446"/>
      <c r="HKM31" s="446"/>
      <c r="HKN31" s="446"/>
      <c r="HKO31" s="446"/>
      <c r="HKP31" s="446"/>
      <c r="HKQ31" s="446"/>
      <c r="HKR31" s="446"/>
      <c r="HKS31" s="446"/>
      <c r="HKT31" s="446"/>
      <c r="HKU31" s="446"/>
      <c r="HKV31" s="446"/>
      <c r="HKW31" s="446"/>
      <c r="HKX31" s="446"/>
      <c r="HKY31" s="446"/>
      <c r="HKZ31" s="446"/>
      <c r="HLA31" s="446"/>
      <c r="HLB31" s="446"/>
      <c r="HLC31" s="446"/>
      <c r="HLD31" s="446"/>
      <c r="HLE31" s="446"/>
      <c r="HLF31" s="446"/>
      <c r="HLG31" s="446"/>
      <c r="HLH31" s="446"/>
      <c r="HLI31" s="446"/>
      <c r="HLJ31" s="446"/>
      <c r="HLK31" s="446"/>
      <c r="HLL31" s="446"/>
      <c r="HLM31" s="446"/>
      <c r="HLN31" s="446"/>
      <c r="HLO31" s="446"/>
      <c r="HLP31" s="446"/>
      <c r="HLQ31" s="446"/>
      <c r="HLR31" s="446"/>
      <c r="HLS31" s="446"/>
      <c r="HLT31" s="446"/>
      <c r="HLU31" s="446"/>
      <c r="HLV31" s="446"/>
      <c r="HLW31" s="446"/>
      <c r="HLX31" s="446"/>
      <c r="HLY31" s="446"/>
      <c r="HLZ31" s="446"/>
      <c r="HMA31" s="446"/>
      <c r="HMB31" s="446"/>
      <c r="HMC31" s="446"/>
      <c r="HMD31" s="446"/>
      <c r="HME31" s="446"/>
      <c r="HMF31" s="446"/>
      <c r="HMG31" s="446"/>
      <c r="HMH31" s="446"/>
      <c r="HMI31" s="446"/>
      <c r="HMJ31" s="446"/>
      <c r="HMK31" s="446"/>
      <c r="HML31" s="446"/>
      <c r="HMM31" s="446"/>
      <c r="HMN31" s="446"/>
      <c r="HMO31" s="446"/>
      <c r="HMP31" s="446"/>
      <c r="HMQ31" s="446"/>
      <c r="HMR31" s="446"/>
      <c r="HMS31" s="446"/>
      <c r="HMT31" s="446"/>
      <c r="HMU31" s="446"/>
      <c r="HMV31" s="446"/>
      <c r="HMW31" s="446"/>
      <c r="HMX31" s="446"/>
      <c r="HMY31" s="446"/>
      <c r="HMZ31" s="446"/>
      <c r="HNA31" s="446"/>
      <c r="HNB31" s="446"/>
      <c r="HNC31" s="446"/>
      <c r="HND31" s="446"/>
      <c r="HNE31" s="446"/>
      <c r="HNF31" s="446"/>
      <c r="HNG31" s="446"/>
      <c r="HNH31" s="446"/>
      <c r="HNI31" s="446"/>
      <c r="HNJ31" s="446"/>
      <c r="HNK31" s="446"/>
      <c r="HNL31" s="446"/>
      <c r="HNM31" s="446"/>
      <c r="HNN31" s="446"/>
      <c r="HNO31" s="446"/>
      <c r="HNP31" s="446"/>
      <c r="HNQ31" s="446"/>
      <c r="HNR31" s="446"/>
      <c r="HNS31" s="446"/>
      <c r="HNT31" s="446"/>
      <c r="HNU31" s="446"/>
      <c r="HNV31" s="446"/>
      <c r="HNW31" s="446"/>
      <c r="HNX31" s="446"/>
      <c r="HNY31" s="446"/>
      <c r="HNZ31" s="446"/>
      <c r="HOA31" s="446"/>
      <c r="HOB31" s="446"/>
      <c r="HOC31" s="446"/>
      <c r="HOD31" s="446"/>
      <c r="HOE31" s="446"/>
      <c r="HOF31" s="446"/>
      <c r="HOG31" s="446"/>
      <c r="HOH31" s="446"/>
      <c r="HOI31" s="446"/>
      <c r="HOJ31" s="446"/>
      <c r="HOK31" s="446"/>
      <c r="HOL31" s="446"/>
      <c r="HOM31" s="446"/>
      <c r="HON31" s="446"/>
      <c r="HOO31" s="446"/>
      <c r="HOP31" s="446"/>
      <c r="HOQ31" s="446"/>
      <c r="HOR31" s="446"/>
      <c r="HOS31" s="446"/>
      <c r="HOT31" s="446"/>
      <c r="HOU31" s="446"/>
      <c r="HOV31" s="446"/>
      <c r="HOW31" s="446"/>
      <c r="HOX31" s="446"/>
      <c r="HOY31" s="446"/>
      <c r="HOZ31" s="446"/>
      <c r="HPA31" s="446"/>
      <c r="HPB31" s="446"/>
      <c r="HPC31" s="446"/>
      <c r="HPD31" s="446"/>
      <c r="HPE31" s="446"/>
      <c r="HPF31" s="446"/>
      <c r="HPG31" s="446"/>
      <c r="HPH31" s="446"/>
      <c r="HPI31" s="446"/>
      <c r="HPJ31" s="446"/>
      <c r="HPK31" s="446"/>
      <c r="HPL31" s="446"/>
      <c r="HPM31" s="446"/>
      <c r="HPN31" s="446"/>
      <c r="HPO31" s="446"/>
      <c r="HPP31" s="446"/>
      <c r="HPQ31" s="446"/>
      <c r="HPR31" s="446"/>
      <c r="HPS31" s="446"/>
      <c r="HPT31" s="446"/>
      <c r="HPU31" s="446"/>
      <c r="HPV31" s="446"/>
      <c r="HPW31" s="446"/>
      <c r="HPX31" s="446"/>
      <c r="HPY31" s="446"/>
      <c r="HPZ31" s="446"/>
      <c r="HQA31" s="446"/>
      <c r="HQB31" s="446"/>
      <c r="HQC31" s="446"/>
      <c r="HQD31" s="446"/>
      <c r="HQE31" s="446"/>
      <c r="HQF31" s="446"/>
      <c r="HQG31" s="446"/>
      <c r="HQH31" s="446"/>
      <c r="HQI31" s="446"/>
      <c r="HQJ31" s="446"/>
      <c r="HQK31" s="446"/>
      <c r="HQL31" s="446"/>
      <c r="HQM31" s="446"/>
      <c r="HQN31" s="446"/>
      <c r="HQO31" s="446"/>
      <c r="HQP31" s="446"/>
      <c r="HQQ31" s="446"/>
      <c r="HQR31" s="446"/>
      <c r="HQS31" s="446"/>
      <c r="HQT31" s="446"/>
      <c r="HQU31" s="446"/>
      <c r="HQV31" s="446"/>
      <c r="HQW31" s="446"/>
      <c r="HQX31" s="446"/>
      <c r="HQY31" s="446"/>
      <c r="HQZ31" s="446"/>
      <c r="HRA31" s="446"/>
      <c r="HRB31" s="446"/>
      <c r="HRC31" s="446"/>
      <c r="HRD31" s="446"/>
      <c r="HRE31" s="446"/>
      <c r="HRF31" s="446"/>
      <c r="HRG31" s="446"/>
      <c r="HRH31" s="446"/>
      <c r="HRI31" s="446"/>
      <c r="HRJ31" s="446"/>
      <c r="HRK31" s="446"/>
      <c r="HRL31" s="446"/>
      <c r="HRM31" s="446"/>
      <c r="HRN31" s="446"/>
      <c r="HRO31" s="446"/>
      <c r="HRP31" s="446"/>
      <c r="HRQ31" s="446"/>
      <c r="HRR31" s="446"/>
      <c r="HRS31" s="446"/>
      <c r="HRT31" s="446"/>
      <c r="HRU31" s="446"/>
      <c r="HRV31" s="446"/>
      <c r="HRW31" s="446"/>
      <c r="HRX31" s="446"/>
      <c r="HRY31" s="446"/>
      <c r="HRZ31" s="446"/>
      <c r="HSA31" s="446"/>
      <c r="HSB31" s="446"/>
      <c r="HSC31" s="446"/>
      <c r="HSD31" s="446"/>
      <c r="HSE31" s="446"/>
      <c r="HSF31" s="446"/>
      <c r="HSG31" s="446"/>
      <c r="HSH31" s="446"/>
      <c r="HSI31" s="446"/>
      <c r="HSJ31" s="446"/>
      <c r="HSK31" s="446"/>
      <c r="HSL31" s="446"/>
      <c r="HSM31" s="446"/>
      <c r="HSN31" s="446"/>
      <c r="HSO31" s="446"/>
      <c r="HSP31" s="446"/>
      <c r="HSQ31" s="446"/>
      <c r="HSR31" s="446"/>
      <c r="HSS31" s="446"/>
      <c r="HST31" s="446"/>
      <c r="HSU31" s="446"/>
      <c r="HSV31" s="446"/>
      <c r="HSW31" s="446"/>
      <c r="HSX31" s="446"/>
      <c r="HSY31" s="446"/>
      <c r="HSZ31" s="446"/>
      <c r="HTA31" s="446"/>
      <c r="HTB31" s="446"/>
      <c r="HTC31" s="446"/>
      <c r="HTD31" s="446"/>
      <c r="HTE31" s="446"/>
      <c r="HTF31" s="446"/>
      <c r="HTG31" s="446"/>
      <c r="HTH31" s="446"/>
      <c r="HTI31" s="446"/>
      <c r="HTJ31" s="446"/>
      <c r="HTK31" s="446"/>
      <c r="HTL31" s="446"/>
      <c r="HTM31" s="446"/>
      <c r="HTN31" s="446"/>
      <c r="HTO31" s="446"/>
      <c r="HTP31" s="446"/>
      <c r="HTQ31" s="446"/>
      <c r="HTR31" s="446"/>
      <c r="HTS31" s="446"/>
      <c r="HTT31" s="446"/>
      <c r="HTU31" s="446"/>
      <c r="HTV31" s="446"/>
      <c r="HTW31" s="446"/>
      <c r="HTX31" s="446"/>
      <c r="HTY31" s="446"/>
      <c r="HTZ31" s="446"/>
      <c r="HUA31" s="446"/>
      <c r="HUB31" s="446"/>
      <c r="HUC31" s="446"/>
      <c r="HUD31" s="446"/>
      <c r="HUE31" s="446"/>
      <c r="HUF31" s="446"/>
      <c r="HUG31" s="446"/>
      <c r="HUH31" s="446"/>
      <c r="HUI31" s="446"/>
      <c r="HUJ31" s="446"/>
      <c r="HUK31" s="446"/>
      <c r="HUL31" s="446"/>
      <c r="HUM31" s="446"/>
      <c r="HUN31" s="446"/>
      <c r="HUO31" s="446"/>
      <c r="HUP31" s="446"/>
      <c r="HUQ31" s="446"/>
      <c r="HUR31" s="446"/>
      <c r="HUS31" s="446"/>
      <c r="HUT31" s="446"/>
      <c r="HUU31" s="446"/>
      <c r="HUV31" s="446"/>
      <c r="HUW31" s="446"/>
      <c r="HUX31" s="446"/>
      <c r="HUY31" s="446"/>
      <c r="HUZ31" s="446"/>
      <c r="HVA31" s="446"/>
      <c r="HVB31" s="446"/>
      <c r="HVC31" s="446"/>
      <c r="HVD31" s="446"/>
      <c r="HVE31" s="446"/>
      <c r="HVF31" s="446"/>
      <c r="HVG31" s="446"/>
      <c r="HVH31" s="446"/>
      <c r="HVI31" s="446"/>
      <c r="HVJ31" s="446"/>
      <c r="HVK31" s="446"/>
      <c r="HVL31" s="446"/>
      <c r="HVM31" s="446"/>
      <c r="HVN31" s="446"/>
      <c r="HVO31" s="446"/>
      <c r="HVP31" s="446"/>
      <c r="HVQ31" s="446"/>
      <c r="HVR31" s="446"/>
      <c r="HVS31" s="446"/>
      <c r="HVT31" s="446"/>
      <c r="HVU31" s="446"/>
      <c r="HVV31" s="446"/>
      <c r="HVW31" s="446"/>
      <c r="HVX31" s="446"/>
      <c r="HVY31" s="446"/>
      <c r="HVZ31" s="446"/>
      <c r="HWA31" s="446"/>
      <c r="HWB31" s="446"/>
      <c r="HWC31" s="446"/>
      <c r="HWD31" s="446"/>
      <c r="HWE31" s="446"/>
      <c r="HWF31" s="446"/>
      <c r="HWG31" s="446"/>
      <c r="HWH31" s="446"/>
      <c r="HWI31" s="446"/>
      <c r="HWJ31" s="446"/>
      <c r="HWK31" s="446"/>
      <c r="HWL31" s="446"/>
      <c r="HWM31" s="446"/>
      <c r="HWN31" s="446"/>
      <c r="HWO31" s="446"/>
      <c r="HWP31" s="446"/>
      <c r="HWQ31" s="446"/>
      <c r="HWR31" s="446"/>
      <c r="HWS31" s="446"/>
      <c r="HWT31" s="446"/>
      <c r="HWU31" s="446"/>
      <c r="HWV31" s="446"/>
      <c r="HWW31" s="446"/>
      <c r="HWX31" s="446"/>
      <c r="HWY31" s="446"/>
      <c r="HWZ31" s="446"/>
      <c r="HXA31" s="446"/>
      <c r="HXB31" s="446"/>
      <c r="HXC31" s="446"/>
      <c r="HXD31" s="446"/>
      <c r="HXE31" s="446"/>
      <c r="HXF31" s="446"/>
      <c r="HXG31" s="446"/>
      <c r="HXH31" s="446"/>
      <c r="HXI31" s="446"/>
      <c r="HXJ31" s="446"/>
      <c r="HXK31" s="446"/>
      <c r="HXL31" s="446"/>
      <c r="HXM31" s="446"/>
      <c r="HXN31" s="446"/>
      <c r="HXO31" s="446"/>
      <c r="HXP31" s="446"/>
      <c r="HXQ31" s="446"/>
      <c r="HXR31" s="446"/>
      <c r="HXS31" s="446"/>
      <c r="HXT31" s="446"/>
      <c r="HXU31" s="446"/>
      <c r="HXV31" s="446"/>
      <c r="HXW31" s="446"/>
      <c r="HXX31" s="446"/>
      <c r="HXY31" s="446"/>
      <c r="HXZ31" s="446"/>
      <c r="HYA31" s="446"/>
      <c r="HYB31" s="446"/>
      <c r="HYC31" s="446"/>
      <c r="HYD31" s="446"/>
      <c r="HYE31" s="446"/>
      <c r="HYF31" s="446"/>
      <c r="HYG31" s="446"/>
      <c r="HYH31" s="446"/>
      <c r="HYI31" s="446"/>
      <c r="HYJ31" s="446"/>
      <c r="HYK31" s="446"/>
      <c r="HYL31" s="446"/>
      <c r="HYM31" s="446"/>
      <c r="HYN31" s="446"/>
      <c r="HYO31" s="446"/>
      <c r="HYP31" s="446"/>
      <c r="HYQ31" s="446"/>
      <c r="HYR31" s="446"/>
      <c r="HYS31" s="446"/>
      <c r="HYT31" s="446"/>
      <c r="HYU31" s="446"/>
      <c r="HYV31" s="446"/>
      <c r="HYW31" s="446"/>
      <c r="HYX31" s="446"/>
      <c r="HYY31" s="446"/>
      <c r="HYZ31" s="446"/>
      <c r="HZA31" s="446"/>
      <c r="HZB31" s="446"/>
      <c r="HZC31" s="446"/>
      <c r="HZD31" s="446"/>
      <c r="HZE31" s="446"/>
      <c r="HZF31" s="446"/>
      <c r="HZG31" s="446"/>
      <c r="HZH31" s="446"/>
      <c r="HZI31" s="446"/>
      <c r="HZJ31" s="446"/>
      <c r="HZK31" s="446"/>
      <c r="HZL31" s="446"/>
      <c r="HZM31" s="446"/>
      <c r="HZN31" s="446"/>
      <c r="HZO31" s="446"/>
      <c r="HZP31" s="446"/>
      <c r="HZQ31" s="446"/>
      <c r="HZR31" s="446"/>
      <c r="HZS31" s="446"/>
      <c r="HZT31" s="446"/>
      <c r="HZU31" s="446"/>
      <c r="HZV31" s="446"/>
      <c r="HZW31" s="446"/>
      <c r="HZX31" s="446"/>
      <c r="HZY31" s="446"/>
      <c r="HZZ31" s="446"/>
      <c r="IAA31" s="446"/>
      <c r="IAB31" s="446"/>
      <c r="IAC31" s="446"/>
      <c r="IAD31" s="446"/>
      <c r="IAE31" s="446"/>
      <c r="IAF31" s="446"/>
      <c r="IAG31" s="446"/>
      <c r="IAH31" s="446"/>
      <c r="IAI31" s="446"/>
      <c r="IAJ31" s="446"/>
      <c r="IAK31" s="446"/>
      <c r="IAL31" s="446"/>
      <c r="IAM31" s="446"/>
      <c r="IAN31" s="446"/>
      <c r="IAO31" s="446"/>
      <c r="IAP31" s="446"/>
      <c r="IAQ31" s="446"/>
      <c r="IAR31" s="446"/>
      <c r="IAS31" s="446"/>
      <c r="IAT31" s="446"/>
      <c r="IAU31" s="446"/>
      <c r="IAV31" s="446"/>
      <c r="IAW31" s="446"/>
      <c r="IAX31" s="446"/>
      <c r="IAY31" s="446"/>
      <c r="IAZ31" s="446"/>
      <c r="IBA31" s="446"/>
      <c r="IBB31" s="446"/>
      <c r="IBC31" s="446"/>
      <c r="IBD31" s="446"/>
      <c r="IBE31" s="446"/>
      <c r="IBF31" s="446"/>
      <c r="IBG31" s="446"/>
      <c r="IBH31" s="446"/>
      <c r="IBI31" s="446"/>
      <c r="IBJ31" s="446"/>
      <c r="IBK31" s="446"/>
      <c r="IBL31" s="446"/>
      <c r="IBM31" s="446"/>
      <c r="IBN31" s="446"/>
      <c r="IBO31" s="446"/>
      <c r="IBP31" s="446"/>
      <c r="IBQ31" s="446"/>
      <c r="IBR31" s="446"/>
      <c r="IBS31" s="446"/>
      <c r="IBT31" s="446"/>
      <c r="IBU31" s="446"/>
      <c r="IBV31" s="446"/>
      <c r="IBW31" s="446"/>
      <c r="IBX31" s="446"/>
      <c r="IBY31" s="446"/>
      <c r="IBZ31" s="446"/>
      <c r="ICA31" s="446"/>
      <c r="ICB31" s="446"/>
      <c r="ICC31" s="446"/>
      <c r="ICD31" s="446"/>
      <c r="ICE31" s="446"/>
      <c r="ICF31" s="446"/>
      <c r="ICG31" s="446"/>
      <c r="ICH31" s="446"/>
      <c r="ICI31" s="446"/>
      <c r="ICJ31" s="446"/>
      <c r="ICK31" s="446"/>
      <c r="ICL31" s="446"/>
      <c r="ICM31" s="446"/>
      <c r="ICN31" s="446"/>
      <c r="ICO31" s="446"/>
      <c r="ICP31" s="446"/>
      <c r="ICQ31" s="446"/>
      <c r="ICR31" s="446"/>
      <c r="ICS31" s="446"/>
      <c r="ICT31" s="446"/>
      <c r="ICU31" s="446"/>
      <c r="ICV31" s="446"/>
      <c r="ICW31" s="446"/>
      <c r="ICX31" s="446"/>
      <c r="ICY31" s="446"/>
      <c r="ICZ31" s="446"/>
      <c r="IDA31" s="446"/>
      <c r="IDB31" s="446"/>
      <c r="IDC31" s="446"/>
      <c r="IDD31" s="446"/>
      <c r="IDE31" s="446"/>
      <c r="IDF31" s="446"/>
      <c r="IDG31" s="446"/>
      <c r="IDH31" s="446"/>
      <c r="IDI31" s="446"/>
      <c r="IDJ31" s="446"/>
      <c r="IDK31" s="446"/>
      <c r="IDL31" s="446"/>
      <c r="IDM31" s="446"/>
      <c r="IDN31" s="446"/>
      <c r="IDO31" s="446"/>
      <c r="IDP31" s="446"/>
      <c r="IDQ31" s="446"/>
      <c r="IDR31" s="446"/>
      <c r="IDS31" s="446"/>
      <c r="IDT31" s="446"/>
      <c r="IDU31" s="446"/>
      <c r="IDV31" s="446"/>
      <c r="IDW31" s="446"/>
      <c r="IDX31" s="446"/>
      <c r="IDY31" s="446"/>
      <c r="IDZ31" s="446"/>
      <c r="IEA31" s="446"/>
      <c r="IEB31" s="446"/>
      <c r="IEC31" s="446"/>
      <c r="IED31" s="446"/>
      <c r="IEE31" s="446"/>
      <c r="IEF31" s="446"/>
      <c r="IEG31" s="446"/>
      <c r="IEH31" s="446"/>
      <c r="IEI31" s="446"/>
      <c r="IEJ31" s="446"/>
      <c r="IEK31" s="446"/>
      <c r="IEL31" s="446"/>
      <c r="IEM31" s="446"/>
      <c r="IEN31" s="446"/>
      <c r="IEO31" s="446"/>
      <c r="IEP31" s="446"/>
      <c r="IEQ31" s="446"/>
      <c r="IER31" s="446"/>
      <c r="IES31" s="446"/>
      <c r="IET31" s="446"/>
      <c r="IEU31" s="446"/>
      <c r="IEV31" s="446"/>
      <c r="IEW31" s="446"/>
      <c r="IEX31" s="446"/>
      <c r="IEY31" s="446"/>
      <c r="IEZ31" s="446"/>
      <c r="IFA31" s="446"/>
      <c r="IFB31" s="446"/>
      <c r="IFC31" s="446"/>
      <c r="IFD31" s="446"/>
      <c r="IFE31" s="446"/>
      <c r="IFF31" s="446"/>
      <c r="IFG31" s="446"/>
      <c r="IFH31" s="446"/>
      <c r="IFI31" s="446"/>
      <c r="IFJ31" s="446"/>
      <c r="IFK31" s="446"/>
      <c r="IFL31" s="446"/>
      <c r="IFM31" s="446"/>
      <c r="IFN31" s="446"/>
      <c r="IFO31" s="446"/>
      <c r="IFP31" s="446"/>
      <c r="IFQ31" s="446"/>
      <c r="IFR31" s="446"/>
      <c r="IFS31" s="446"/>
      <c r="IFT31" s="446"/>
      <c r="IFU31" s="446"/>
      <c r="IFV31" s="446"/>
      <c r="IFW31" s="446"/>
      <c r="IFX31" s="446"/>
      <c r="IFY31" s="446"/>
      <c r="IFZ31" s="446"/>
      <c r="IGA31" s="446"/>
      <c r="IGB31" s="446"/>
      <c r="IGC31" s="446"/>
      <c r="IGD31" s="446"/>
      <c r="IGE31" s="446"/>
      <c r="IGF31" s="446"/>
      <c r="IGG31" s="446"/>
      <c r="IGH31" s="446"/>
      <c r="IGI31" s="446"/>
      <c r="IGJ31" s="446"/>
      <c r="IGK31" s="446"/>
      <c r="IGL31" s="446"/>
      <c r="IGM31" s="446"/>
      <c r="IGN31" s="446"/>
      <c r="IGO31" s="446"/>
      <c r="IGP31" s="446"/>
      <c r="IGQ31" s="446"/>
      <c r="IGR31" s="446"/>
      <c r="IGS31" s="446"/>
      <c r="IGT31" s="446"/>
      <c r="IGU31" s="446"/>
      <c r="IGV31" s="446"/>
      <c r="IGW31" s="446"/>
      <c r="IGX31" s="446"/>
      <c r="IGY31" s="446"/>
      <c r="IGZ31" s="446"/>
      <c r="IHA31" s="446"/>
      <c r="IHB31" s="446"/>
      <c r="IHC31" s="446"/>
      <c r="IHD31" s="446"/>
      <c r="IHE31" s="446"/>
      <c r="IHF31" s="446"/>
      <c r="IHG31" s="446"/>
      <c r="IHH31" s="446"/>
      <c r="IHI31" s="446"/>
      <c r="IHJ31" s="446"/>
      <c r="IHK31" s="446"/>
      <c r="IHL31" s="446"/>
      <c r="IHM31" s="446"/>
      <c r="IHN31" s="446"/>
      <c r="IHO31" s="446"/>
      <c r="IHP31" s="446"/>
      <c r="IHQ31" s="446"/>
      <c r="IHR31" s="446"/>
      <c r="IHS31" s="446"/>
      <c r="IHT31" s="446"/>
      <c r="IHU31" s="446"/>
      <c r="IHV31" s="446"/>
      <c r="IHW31" s="446"/>
      <c r="IHX31" s="446"/>
      <c r="IHY31" s="446"/>
      <c r="IHZ31" s="446"/>
      <c r="IIA31" s="446"/>
      <c r="IIB31" s="446"/>
      <c r="IIC31" s="446"/>
      <c r="IID31" s="446"/>
      <c r="IIE31" s="446"/>
      <c r="IIF31" s="446"/>
      <c r="IIG31" s="446"/>
      <c r="IIH31" s="446"/>
      <c r="III31" s="446"/>
      <c r="IIJ31" s="446"/>
      <c r="IIK31" s="446"/>
      <c r="IIL31" s="446"/>
      <c r="IIM31" s="446"/>
      <c r="IIN31" s="446"/>
      <c r="IIO31" s="446"/>
      <c r="IIP31" s="446"/>
      <c r="IIQ31" s="446"/>
      <c r="IIR31" s="446"/>
      <c r="IIS31" s="446"/>
      <c r="IIT31" s="446"/>
      <c r="IIU31" s="446"/>
      <c r="IIV31" s="446"/>
      <c r="IIW31" s="446"/>
      <c r="IIX31" s="446"/>
      <c r="IIY31" s="446"/>
      <c r="IIZ31" s="446"/>
      <c r="IJA31" s="446"/>
      <c r="IJB31" s="446"/>
      <c r="IJC31" s="446"/>
      <c r="IJD31" s="446"/>
      <c r="IJE31" s="446"/>
      <c r="IJF31" s="446"/>
      <c r="IJG31" s="446"/>
      <c r="IJH31" s="446"/>
      <c r="IJI31" s="446"/>
      <c r="IJJ31" s="446"/>
      <c r="IJK31" s="446"/>
      <c r="IJL31" s="446"/>
      <c r="IJM31" s="446"/>
      <c r="IJN31" s="446"/>
      <c r="IJO31" s="446"/>
      <c r="IJP31" s="446"/>
      <c r="IJQ31" s="446"/>
      <c r="IJR31" s="446"/>
      <c r="IJS31" s="446"/>
      <c r="IJT31" s="446"/>
      <c r="IJU31" s="446"/>
      <c r="IJV31" s="446"/>
      <c r="IJW31" s="446"/>
      <c r="IJX31" s="446"/>
      <c r="IJY31" s="446"/>
      <c r="IJZ31" s="446"/>
      <c r="IKA31" s="446"/>
      <c r="IKB31" s="446"/>
      <c r="IKC31" s="446"/>
      <c r="IKD31" s="446"/>
      <c r="IKE31" s="446"/>
      <c r="IKF31" s="446"/>
      <c r="IKG31" s="446"/>
      <c r="IKH31" s="446"/>
      <c r="IKI31" s="446"/>
      <c r="IKJ31" s="446"/>
      <c r="IKK31" s="446"/>
      <c r="IKL31" s="446"/>
      <c r="IKM31" s="446"/>
      <c r="IKN31" s="446"/>
      <c r="IKO31" s="446"/>
      <c r="IKP31" s="446"/>
      <c r="IKQ31" s="446"/>
      <c r="IKR31" s="446"/>
      <c r="IKS31" s="446"/>
      <c r="IKT31" s="446"/>
      <c r="IKU31" s="446"/>
      <c r="IKV31" s="446"/>
      <c r="IKW31" s="446"/>
      <c r="IKX31" s="446"/>
      <c r="IKY31" s="446"/>
      <c r="IKZ31" s="446"/>
      <c r="ILA31" s="446"/>
      <c r="ILB31" s="446"/>
      <c r="ILC31" s="446"/>
      <c r="ILD31" s="446"/>
      <c r="ILE31" s="446"/>
      <c r="ILF31" s="446"/>
      <c r="ILG31" s="446"/>
      <c r="ILH31" s="446"/>
      <c r="ILI31" s="446"/>
      <c r="ILJ31" s="446"/>
      <c r="ILK31" s="446"/>
      <c r="ILL31" s="446"/>
      <c r="ILM31" s="446"/>
      <c r="ILN31" s="446"/>
      <c r="ILO31" s="446"/>
      <c r="ILP31" s="446"/>
      <c r="ILQ31" s="446"/>
      <c r="ILR31" s="446"/>
      <c r="ILS31" s="446"/>
      <c r="ILT31" s="446"/>
      <c r="ILU31" s="446"/>
      <c r="ILV31" s="446"/>
      <c r="ILW31" s="446"/>
      <c r="ILX31" s="446"/>
      <c r="ILY31" s="446"/>
      <c r="ILZ31" s="446"/>
      <c r="IMA31" s="446"/>
      <c r="IMB31" s="446"/>
      <c r="IMC31" s="446"/>
      <c r="IMD31" s="446"/>
      <c r="IME31" s="446"/>
      <c r="IMF31" s="446"/>
      <c r="IMG31" s="446"/>
      <c r="IMH31" s="446"/>
      <c r="IMI31" s="446"/>
      <c r="IMJ31" s="446"/>
      <c r="IMK31" s="446"/>
      <c r="IML31" s="446"/>
      <c r="IMM31" s="446"/>
      <c r="IMN31" s="446"/>
      <c r="IMO31" s="446"/>
      <c r="IMP31" s="446"/>
      <c r="IMQ31" s="446"/>
      <c r="IMR31" s="446"/>
      <c r="IMS31" s="446"/>
      <c r="IMT31" s="446"/>
      <c r="IMU31" s="446"/>
      <c r="IMV31" s="446"/>
      <c r="IMW31" s="446"/>
      <c r="IMX31" s="446"/>
      <c r="IMY31" s="446"/>
      <c r="IMZ31" s="446"/>
      <c r="INA31" s="446"/>
      <c r="INB31" s="446"/>
      <c r="INC31" s="446"/>
      <c r="IND31" s="446"/>
      <c r="INE31" s="446"/>
      <c r="INF31" s="446"/>
      <c r="ING31" s="446"/>
      <c r="INH31" s="446"/>
      <c r="INI31" s="446"/>
      <c r="INJ31" s="446"/>
      <c r="INK31" s="446"/>
      <c r="INL31" s="446"/>
      <c r="INM31" s="446"/>
      <c r="INN31" s="446"/>
      <c r="INO31" s="446"/>
      <c r="INP31" s="446"/>
      <c r="INQ31" s="446"/>
      <c r="INR31" s="446"/>
      <c r="INS31" s="446"/>
      <c r="INT31" s="446"/>
      <c r="INU31" s="446"/>
      <c r="INV31" s="446"/>
      <c r="INW31" s="446"/>
      <c r="INX31" s="446"/>
      <c r="INY31" s="446"/>
      <c r="INZ31" s="446"/>
      <c r="IOA31" s="446"/>
      <c r="IOB31" s="446"/>
      <c r="IOC31" s="446"/>
      <c r="IOD31" s="446"/>
      <c r="IOE31" s="446"/>
      <c r="IOF31" s="446"/>
      <c r="IOG31" s="446"/>
      <c r="IOH31" s="446"/>
      <c r="IOI31" s="446"/>
      <c r="IOJ31" s="446"/>
      <c r="IOK31" s="446"/>
      <c r="IOL31" s="446"/>
      <c r="IOM31" s="446"/>
      <c r="ION31" s="446"/>
      <c r="IOO31" s="446"/>
      <c r="IOP31" s="446"/>
      <c r="IOQ31" s="446"/>
      <c r="IOR31" s="446"/>
      <c r="IOS31" s="446"/>
      <c r="IOT31" s="446"/>
      <c r="IOU31" s="446"/>
      <c r="IOV31" s="446"/>
      <c r="IOW31" s="446"/>
      <c r="IOX31" s="446"/>
      <c r="IOY31" s="446"/>
      <c r="IOZ31" s="446"/>
      <c r="IPA31" s="446"/>
      <c r="IPB31" s="446"/>
      <c r="IPC31" s="446"/>
      <c r="IPD31" s="446"/>
      <c r="IPE31" s="446"/>
      <c r="IPF31" s="446"/>
      <c r="IPG31" s="446"/>
      <c r="IPH31" s="446"/>
      <c r="IPI31" s="446"/>
      <c r="IPJ31" s="446"/>
      <c r="IPK31" s="446"/>
      <c r="IPL31" s="446"/>
      <c r="IPM31" s="446"/>
      <c r="IPN31" s="446"/>
      <c r="IPO31" s="446"/>
      <c r="IPP31" s="446"/>
      <c r="IPQ31" s="446"/>
      <c r="IPR31" s="446"/>
      <c r="IPS31" s="446"/>
      <c r="IPT31" s="446"/>
      <c r="IPU31" s="446"/>
      <c r="IPV31" s="446"/>
      <c r="IPW31" s="446"/>
      <c r="IPX31" s="446"/>
      <c r="IPY31" s="446"/>
      <c r="IPZ31" s="446"/>
      <c r="IQA31" s="446"/>
      <c r="IQB31" s="446"/>
      <c r="IQC31" s="446"/>
      <c r="IQD31" s="446"/>
      <c r="IQE31" s="446"/>
      <c r="IQF31" s="446"/>
      <c r="IQG31" s="446"/>
      <c r="IQH31" s="446"/>
      <c r="IQI31" s="446"/>
      <c r="IQJ31" s="446"/>
      <c r="IQK31" s="446"/>
      <c r="IQL31" s="446"/>
      <c r="IQM31" s="446"/>
      <c r="IQN31" s="446"/>
      <c r="IQO31" s="446"/>
      <c r="IQP31" s="446"/>
      <c r="IQQ31" s="446"/>
      <c r="IQR31" s="446"/>
      <c r="IQS31" s="446"/>
      <c r="IQT31" s="446"/>
      <c r="IQU31" s="446"/>
      <c r="IQV31" s="446"/>
      <c r="IQW31" s="446"/>
      <c r="IQX31" s="446"/>
      <c r="IQY31" s="446"/>
      <c r="IQZ31" s="446"/>
      <c r="IRA31" s="446"/>
      <c r="IRB31" s="446"/>
      <c r="IRC31" s="446"/>
      <c r="IRD31" s="446"/>
      <c r="IRE31" s="446"/>
      <c r="IRF31" s="446"/>
      <c r="IRG31" s="446"/>
      <c r="IRH31" s="446"/>
      <c r="IRI31" s="446"/>
      <c r="IRJ31" s="446"/>
      <c r="IRK31" s="446"/>
      <c r="IRL31" s="446"/>
      <c r="IRM31" s="446"/>
      <c r="IRN31" s="446"/>
      <c r="IRO31" s="446"/>
      <c r="IRP31" s="446"/>
      <c r="IRQ31" s="446"/>
      <c r="IRR31" s="446"/>
      <c r="IRS31" s="446"/>
      <c r="IRT31" s="446"/>
      <c r="IRU31" s="446"/>
      <c r="IRV31" s="446"/>
      <c r="IRW31" s="446"/>
      <c r="IRX31" s="446"/>
      <c r="IRY31" s="446"/>
      <c r="IRZ31" s="446"/>
      <c r="ISA31" s="446"/>
      <c r="ISB31" s="446"/>
      <c r="ISC31" s="446"/>
      <c r="ISD31" s="446"/>
      <c r="ISE31" s="446"/>
      <c r="ISF31" s="446"/>
      <c r="ISG31" s="446"/>
      <c r="ISH31" s="446"/>
      <c r="ISI31" s="446"/>
      <c r="ISJ31" s="446"/>
      <c r="ISK31" s="446"/>
      <c r="ISL31" s="446"/>
      <c r="ISM31" s="446"/>
      <c r="ISN31" s="446"/>
      <c r="ISO31" s="446"/>
      <c r="ISP31" s="446"/>
      <c r="ISQ31" s="446"/>
      <c r="ISR31" s="446"/>
      <c r="ISS31" s="446"/>
      <c r="IST31" s="446"/>
      <c r="ISU31" s="446"/>
      <c r="ISV31" s="446"/>
      <c r="ISW31" s="446"/>
      <c r="ISX31" s="446"/>
      <c r="ISY31" s="446"/>
      <c r="ISZ31" s="446"/>
      <c r="ITA31" s="446"/>
      <c r="ITB31" s="446"/>
      <c r="ITC31" s="446"/>
      <c r="ITD31" s="446"/>
      <c r="ITE31" s="446"/>
      <c r="ITF31" s="446"/>
      <c r="ITG31" s="446"/>
      <c r="ITH31" s="446"/>
      <c r="ITI31" s="446"/>
      <c r="ITJ31" s="446"/>
      <c r="ITK31" s="446"/>
      <c r="ITL31" s="446"/>
      <c r="ITM31" s="446"/>
      <c r="ITN31" s="446"/>
      <c r="ITO31" s="446"/>
      <c r="ITP31" s="446"/>
      <c r="ITQ31" s="446"/>
      <c r="ITR31" s="446"/>
      <c r="ITS31" s="446"/>
      <c r="ITT31" s="446"/>
      <c r="ITU31" s="446"/>
      <c r="ITV31" s="446"/>
      <c r="ITW31" s="446"/>
      <c r="ITX31" s="446"/>
      <c r="ITY31" s="446"/>
      <c r="ITZ31" s="446"/>
      <c r="IUA31" s="446"/>
      <c r="IUB31" s="446"/>
      <c r="IUC31" s="446"/>
      <c r="IUD31" s="446"/>
      <c r="IUE31" s="446"/>
      <c r="IUF31" s="446"/>
      <c r="IUG31" s="446"/>
      <c r="IUH31" s="446"/>
      <c r="IUI31" s="446"/>
      <c r="IUJ31" s="446"/>
      <c r="IUK31" s="446"/>
      <c r="IUL31" s="446"/>
      <c r="IUM31" s="446"/>
      <c r="IUN31" s="446"/>
      <c r="IUO31" s="446"/>
      <c r="IUP31" s="446"/>
      <c r="IUQ31" s="446"/>
      <c r="IUR31" s="446"/>
      <c r="IUS31" s="446"/>
      <c r="IUT31" s="446"/>
      <c r="IUU31" s="446"/>
      <c r="IUV31" s="446"/>
      <c r="IUW31" s="446"/>
      <c r="IUX31" s="446"/>
      <c r="IUY31" s="446"/>
      <c r="IUZ31" s="446"/>
      <c r="IVA31" s="446"/>
      <c r="IVB31" s="446"/>
      <c r="IVC31" s="446"/>
      <c r="IVD31" s="446"/>
      <c r="IVE31" s="446"/>
      <c r="IVF31" s="446"/>
      <c r="IVG31" s="446"/>
      <c r="IVH31" s="446"/>
      <c r="IVI31" s="446"/>
      <c r="IVJ31" s="446"/>
      <c r="IVK31" s="446"/>
      <c r="IVL31" s="446"/>
      <c r="IVM31" s="446"/>
      <c r="IVN31" s="446"/>
      <c r="IVO31" s="446"/>
      <c r="IVP31" s="446"/>
      <c r="IVQ31" s="446"/>
      <c r="IVR31" s="446"/>
      <c r="IVS31" s="446"/>
      <c r="IVT31" s="446"/>
      <c r="IVU31" s="446"/>
      <c r="IVV31" s="446"/>
      <c r="IVW31" s="446"/>
      <c r="IVX31" s="446"/>
      <c r="IVY31" s="446"/>
      <c r="IVZ31" s="446"/>
      <c r="IWA31" s="446"/>
      <c r="IWB31" s="446"/>
      <c r="IWC31" s="446"/>
      <c r="IWD31" s="446"/>
      <c r="IWE31" s="446"/>
      <c r="IWF31" s="446"/>
      <c r="IWG31" s="446"/>
      <c r="IWH31" s="446"/>
      <c r="IWI31" s="446"/>
      <c r="IWJ31" s="446"/>
      <c r="IWK31" s="446"/>
      <c r="IWL31" s="446"/>
      <c r="IWM31" s="446"/>
      <c r="IWN31" s="446"/>
      <c r="IWO31" s="446"/>
      <c r="IWP31" s="446"/>
      <c r="IWQ31" s="446"/>
      <c r="IWR31" s="446"/>
      <c r="IWS31" s="446"/>
      <c r="IWT31" s="446"/>
      <c r="IWU31" s="446"/>
      <c r="IWV31" s="446"/>
      <c r="IWW31" s="446"/>
      <c r="IWX31" s="446"/>
      <c r="IWY31" s="446"/>
      <c r="IWZ31" s="446"/>
      <c r="IXA31" s="446"/>
      <c r="IXB31" s="446"/>
      <c r="IXC31" s="446"/>
      <c r="IXD31" s="446"/>
      <c r="IXE31" s="446"/>
      <c r="IXF31" s="446"/>
      <c r="IXG31" s="446"/>
      <c r="IXH31" s="446"/>
      <c r="IXI31" s="446"/>
      <c r="IXJ31" s="446"/>
      <c r="IXK31" s="446"/>
      <c r="IXL31" s="446"/>
      <c r="IXM31" s="446"/>
      <c r="IXN31" s="446"/>
      <c r="IXO31" s="446"/>
      <c r="IXP31" s="446"/>
      <c r="IXQ31" s="446"/>
      <c r="IXR31" s="446"/>
      <c r="IXS31" s="446"/>
      <c r="IXT31" s="446"/>
      <c r="IXU31" s="446"/>
      <c r="IXV31" s="446"/>
      <c r="IXW31" s="446"/>
      <c r="IXX31" s="446"/>
      <c r="IXY31" s="446"/>
      <c r="IXZ31" s="446"/>
      <c r="IYA31" s="446"/>
      <c r="IYB31" s="446"/>
      <c r="IYC31" s="446"/>
      <c r="IYD31" s="446"/>
      <c r="IYE31" s="446"/>
      <c r="IYF31" s="446"/>
      <c r="IYG31" s="446"/>
      <c r="IYH31" s="446"/>
      <c r="IYI31" s="446"/>
      <c r="IYJ31" s="446"/>
      <c r="IYK31" s="446"/>
      <c r="IYL31" s="446"/>
      <c r="IYM31" s="446"/>
      <c r="IYN31" s="446"/>
      <c r="IYO31" s="446"/>
      <c r="IYP31" s="446"/>
      <c r="IYQ31" s="446"/>
      <c r="IYR31" s="446"/>
      <c r="IYS31" s="446"/>
      <c r="IYT31" s="446"/>
      <c r="IYU31" s="446"/>
      <c r="IYV31" s="446"/>
      <c r="IYW31" s="446"/>
      <c r="IYX31" s="446"/>
      <c r="IYY31" s="446"/>
      <c r="IYZ31" s="446"/>
      <c r="IZA31" s="446"/>
      <c r="IZB31" s="446"/>
      <c r="IZC31" s="446"/>
      <c r="IZD31" s="446"/>
      <c r="IZE31" s="446"/>
      <c r="IZF31" s="446"/>
      <c r="IZG31" s="446"/>
      <c r="IZH31" s="446"/>
      <c r="IZI31" s="446"/>
      <c r="IZJ31" s="446"/>
      <c r="IZK31" s="446"/>
      <c r="IZL31" s="446"/>
      <c r="IZM31" s="446"/>
      <c r="IZN31" s="446"/>
      <c r="IZO31" s="446"/>
      <c r="IZP31" s="446"/>
      <c r="IZQ31" s="446"/>
      <c r="IZR31" s="446"/>
      <c r="IZS31" s="446"/>
      <c r="IZT31" s="446"/>
      <c r="IZU31" s="446"/>
      <c r="IZV31" s="446"/>
      <c r="IZW31" s="446"/>
      <c r="IZX31" s="446"/>
      <c r="IZY31" s="446"/>
      <c r="IZZ31" s="446"/>
      <c r="JAA31" s="446"/>
      <c r="JAB31" s="446"/>
      <c r="JAC31" s="446"/>
      <c r="JAD31" s="446"/>
      <c r="JAE31" s="446"/>
      <c r="JAF31" s="446"/>
      <c r="JAG31" s="446"/>
      <c r="JAH31" s="446"/>
      <c r="JAI31" s="446"/>
      <c r="JAJ31" s="446"/>
      <c r="JAK31" s="446"/>
      <c r="JAL31" s="446"/>
      <c r="JAM31" s="446"/>
      <c r="JAN31" s="446"/>
      <c r="JAO31" s="446"/>
      <c r="JAP31" s="446"/>
      <c r="JAQ31" s="446"/>
      <c r="JAR31" s="446"/>
      <c r="JAS31" s="446"/>
      <c r="JAT31" s="446"/>
      <c r="JAU31" s="446"/>
      <c r="JAV31" s="446"/>
      <c r="JAW31" s="446"/>
      <c r="JAX31" s="446"/>
      <c r="JAY31" s="446"/>
      <c r="JAZ31" s="446"/>
      <c r="JBA31" s="446"/>
      <c r="JBB31" s="446"/>
      <c r="JBC31" s="446"/>
      <c r="JBD31" s="446"/>
      <c r="JBE31" s="446"/>
      <c r="JBF31" s="446"/>
      <c r="JBG31" s="446"/>
      <c r="JBH31" s="446"/>
      <c r="JBI31" s="446"/>
      <c r="JBJ31" s="446"/>
      <c r="JBK31" s="446"/>
      <c r="JBL31" s="446"/>
      <c r="JBM31" s="446"/>
      <c r="JBN31" s="446"/>
      <c r="JBO31" s="446"/>
      <c r="JBP31" s="446"/>
      <c r="JBQ31" s="446"/>
      <c r="JBR31" s="446"/>
      <c r="JBS31" s="446"/>
      <c r="JBT31" s="446"/>
      <c r="JBU31" s="446"/>
      <c r="JBV31" s="446"/>
      <c r="JBW31" s="446"/>
      <c r="JBX31" s="446"/>
      <c r="JBY31" s="446"/>
      <c r="JBZ31" s="446"/>
      <c r="JCA31" s="446"/>
      <c r="JCB31" s="446"/>
      <c r="JCC31" s="446"/>
      <c r="JCD31" s="446"/>
      <c r="JCE31" s="446"/>
      <c r="JCF31" s="446"/>
      <c r="JCG31" s="446"/>
      <c r="JCH31" s="446"/>
      <c r="JCI31" s="446"/>
      <c r="JCJ31" s="446"/>
      <c r="JCK31" s="446"/>
      <c r="JCL31" s="446"/>
      <c r="JCM31" s="446"/>
      <c r="JCN31" s="446"/>
      <c r="JCO31" s="446"/>
      <c r="JCP31" s="446"/>
      <c r="JCQ31" s="446"/>
      <c r="JCR31" s="446"/>
      <c r="JCS31" s="446"/>
      <c r="JCT31" s="446"/>
      <c r="JCU31" s="446"/>
      <c r="JCV31" s="446"/>
      <c r="JCW31" s="446"/>
      <c r="JCX31" s="446"/>
      <c r="JCY31" s="446"/>
      <c r="JCZ31" s="446"/>
      <c r="JDA31" s="446"/>
      <c r="JDB31" s="446"/>
      <c r="JDC31" s="446"/>
      <c r="JDD31" s="446"/>
      <c r="JDE31" s="446"/>
      <c r="JDF31" s="446"/>
      <c r="JDG31" s="446"/>
      <c r="JDH31" s="446"/>
      <c r="JDI31" s="446"/>
      <c r="JDJ31" s="446"/>
      <c r="JDK31" s="446"/>
      <c r="JDL31" s="446"/>
      <c r="JDM31" s="446"/>
      <c r="JDN31" s="446"/>
      <c r="JDO31" s="446"/>
      <c r="JDP31" s="446"/>
      <c r="JDQ31" s="446"/>
      <c r="JDR31" s="446"/>
      <c r="JDS31" s="446"/>
      <c r="JDT31" s="446"/>
      <c r="JDU31" s="446"/>
      <c r="JDV31" s="446"/>
      <c r="JDW31" s="446"/>
      <c r="JDX31" s="446"/>
      <c r="JDY31" s="446"/>
      <c r="JDZ31" s="446"/>
      <c r="JEA31" s="446"/>
      <c r="JEB31" s="446"/>
      <c r="JEC31" s="446"/>
      <c r="JED31" s="446"/>
      <c r="JEE31" s="446"/>
      <c r="JEF31" s="446"/>
      <c r="JEG31" s="446"/>
      <c r="JEH31" s="446"/>
      <c r="JEI31" s="446"/>
      <c r="JEJ31" s="446"/>
      <c r="JEK31" s="446"/>
      <c r="JEL31" s="446"/>
      <c r="JEM31" s="446"/>
      <c r="JEN31" s="446"/>
      <c r="JEO31" s="446"/>
      <c r="JEP31" s="446"/>
      <c r="JEQ31" s="446"/>
      <c r="JER31" s="446"/>
      <c r="JES31" s="446"/>
      <c r="JET31" s="446"/>
      <c r="JEU31" s="446"/>
      <c r="JEV31" s="446"/>
      <c r="JEW31" s="446"/>
      <c r="JEX31" s="446"/>
      <c r="JEY31" s="446"/>
      <c r="JEZ31" s="446"/>
      <c r="JFA31" s="446"/>
      <c r="JFB31" s="446"/>
      <c r="JFC31" s="446"/>
      <c r="JFD31" s="446"/>
      <c r="JFE31" s="446"/>
      <c r="JFF31" s="446"/>
      <c r="JFG31" s="446"/>
      <c r="JFH31" s="446"/>
      <c r="JFI31" s="446"/>
      <c r="JFJ31" s="446"/>
      <c r="JFK31" s="446"/>
      <c r="JFL31" s="446"/>
      <c r="JFM31" s="446"/>
      <c r="JFN31" s="446"/>
      <c r="JFO31" s="446"/>
      <c r="JFP31" s="446"/>
      <c r="JFQ31" s="446"/>
      <c r="JFR31" s="446"/>
      <c r="JFS31" s="446"/>
      <c r="JFT31" s="446"/>
      <c r="JFU31" s="446"/>
      <c r="JFV31" s="446"/>
      <c r="JFW31" s="446"/>
      <c r="JFX31" s="446"/>
      <c r="JFY31" s="446"/>
      <c r="JFZ31" s="446"/>
      <c r="JGA31" s="446"/>
      <c r="JGB31" s="446"/>
      <c r="JGC31" s="446"/>
      <c r="JGD31" s="446"/>
      <c r="JGE31" s="446"/>
      <c r="JGF31" s="446"/>
      <c r="JGG31" s="446"/>
      <c r="JGH31" s="446"/>
      <c r="JGI31" s="446"/>
      <c r="JGJ31" s="446"/>
      <c r="JGK31" s="446"/>
      <c r="JGL31" s="446"/>
      <c r="JGM31" s="446"/>
      <c r="JGN31" s="446"/>
      <c r="JGO31" s="446"/>
      <c r="JGP31" s="446"/>
      <c r="JGQ31" s="446"/>
      <c r="JGR31" s="446"/>
      <c r="JGS31" s="446"/>
      <c r="JGT31" s="446"/>
      <c r="JGU31" s="446"/>
      <c r="JGV31" s="446"/>
      <c r="JGW31" s="446"/>
      <c r="JGX31" s="446"/>
      <c r="JGY31" s="446"/>
      <c r="JGZ31" s="446"/>
      <c r="JHA31" s="446"/>
      <c r="JHB31" s="446"/>
      <c r="JHC31" s="446"/>
      <c r="JHD31" s="446"/>
      <c r="JHE31" s="446"/>
      <c r="JHF31" s="446"/>
      <c r="JHG31" s="446"/>
      <c r="JHH31" s="446"/>
      <c r="JHI31" s="446"/>
      <c r="JHJ31" s="446"/>
      <c r="JHK31" s="446"/>
      <c r="JHL31" s="446"/>
      <c r="JHM31" s="446"/>
      <c r="JHN31" s="446"/>
      <c r="JHO31" s="446"/>
      <c r="JHP31" s="446"/>
      <c r="JHQ31" s="446"/>
      <c r="JHR31" s="446"/>
      <c r="JHS31" s="446"/>
      <c r="JHT31" s="446"/>
      <c r="JHU31" s="446"/>
      <c r="JHV31" s="446"/>
      <c r="JHW31" s="446"/>
      <c r="JHX31" s="446"/>
      <c r="JHY31" s="446"/>
      <c r="JHZ31" s="446"/>
      <c r="JIA31" s="446"/>
      <c r="JIB31" s="446"/>
      <c r="JIC31" s="446"/>
      <c r="JID31" s="446"/>
      <c r="JIE31" s="446"/>
      <c r="JIF31" s="446"/>
      <c r="JIG31" s="446"/>
      <c r="JIH31" s="446"/>
      <c r="JII31" s="446"/>
      <c r="JIJ31" s="446"/>
      <c r="JIK31" s="446"/>
      <c r="JIL31" s="446"/>
      <c r="JIM31" s="446"/>
      <c r="JIN31" s="446"/>
      <c r="JIO31" s="446"/>
      <c r="JIP31" s="446"/>
      <c r="JIQ31" s="446"/>
      <c r="JIR31" s="446"/>
      <c r="JIS31" s="446"/>
      <c r="JIT31" s="446"/>
      <c r="JIU31" s="446"/>
      <c r="JIV31" s="446"/>
      <c r="JIW31" s="446"/>
      <c r="JIX31" s="446"/>
      <c r="JIY31" s="446"/>
      <c r="JIZ31" s="446"/>
      <c r="JJA31" s="446"/>
      <c r="JJB31" s="446"/>
      <c r="JJC31" s="446"/>
      <c r="JJD31" s="446"/>
      <c r="JJE31" s="446"/>
      <c r="JJF31" s="446"/>
      <c r="JJG31" s="446"/>
      <c r="JJH31" s="446"/>
      <c r="JJI31" s="446"/>
      <c r="JJJ31" s="446"/>
      <c r="JJK31" s="446"/>
      <c r="JJL31" s="446"/>
      <c r="JJM31" s="446"/>
      <c r="JJN31" s="446"/>
      <c r="JJO31" s="446"/>
      <c r="JJP31" s="446"/>
      <c r="JJQ31" s="446"/>
      <c r="JJR31" s="446"/>
      <c r="JJS31" s="446"/>
      <c r="JJT31" s="446"/>
      <c r="JJU31" s="446"/>
      <c r="JJV31" s="446"/>
      <c r="JJW31" s="446"/>
      <c r="JJX31" s="446"/>
      <c r="JJY31" s="446"/>
      <c r="JJZ31" s="446"/>
      <c r="JKA31" s="446"/>
      <c r="JKB31" s="446"/>
      <c r="JKC31" s="446"/>
      <c r="JKD31" s="446"/>
      <c r="JKE31" s="446"/>
      <c r="JKF31" s="446"/>
      <c r="JKG31" s="446"/>
      <c r="JKH31" s="446"/>
      <c r="JKI31" s="446"/>
      <c r="JKJ31" s="446"/>
      <c r="JKK31" s="446"/>
      <c r="JKL31" s="446"/>
      <c r="JKM31" s="446"/>
      <c r="JKN31" s="446"/>
      <c r="JKO31" s="446"/>
      <c r="JKP31" s="446"/>
      <c r="JKQ31" s="446"/>
      <c r="JKR31" s="446"/>
      <c r="JKS31" s="446"/>
      <c r="JKT31" s="446"/>
      <c r="JKU31" s="446"/>
      <c r="JKV31" s="446"/>
      <c r="JKW31" s="446"/>
      <c r="JKX31" s="446"/>
      <c r="JKY31" s="446"/>
      <c r="JKZ31" s="446"/>
      <c r="JLA31" s="446"/>
      <c r="JLB31" s="446"/>
      <c r="JLC31" s="446"/>
      <c r="JLD31" s="446"/>
      <c r="JLE31" s="446"/>
      <c r="JLF31" s="446"/>
      <c r="JLG31" s="446"/>
      <c r="JLH31" s="446"/>
      <c r="JLI31" s="446"/>
      <c r="JLJ31" s="446"/>
      <c r="JLK31" s="446"/>
      <c r="JLL31" s="446"/>
      <c r="JLM31" s="446"/>
      <c r="JLN31" s="446"/>
      <c r="JLO31" s="446"/>
      <c r="JLP31" s="446"/>
      <c r="JLQ31" s="446"/>
      <c r="JLR31" s="446"/>
      <c r="JLS31" s="446"/>
      <c r="JLT31" s="446"/>
      <c r="JLU31" s="446"/>
      <c r="JLV31" s="446"/>
      <c r="JLW31" s="446"/>
      <c r="JLX31" s="446"/>
      <c r="JLY31" s="446"/>
      <c r="JLZ31" s="446"/>
      <c r="JMA31" s="446"/>
      <c r="JMB31" s="446"/>
      <c r="JMC31" s="446"/>
      <c r="JMD31" s="446"/>
      <c r="JME31" s="446"/>
      <c r="JMF31" s="446"/>
      <c r="JMG31" s="446"/>
      <c r="JMH31" s="446"/>
      <c r="JMI31" s="446"/>
      <c r="JMJ31" s="446"/>
      <c r="JMK31" s="446"/>
      <c r="JML31" s="446"/>
      <c r="JMM31" s="446"/>
      <c r="JMN31" s="446"/>
      <c r="JMO31" s="446"/>
      <c r="JMP31" s="446"/>
      <c r="JMQ31" s="446"/>
      <c r="JMR31" s="446"/>
      <c r="JMS31" s="446"/>
      <c r="JMT31" s="446"/>
      <c r="JMU31" s="446"/>
      <c r="JMV31" s="446"/>
      <c r="JMW31" s="446"/>
      <c r="JMX31" s="446"/>
      <c r="JMY31" s="446"/>
      <c r="JMZ31" s="446"/>
      <c r="JNA31" s="446"/>
      <c r="JNB31" s="446"/>
      <c r="JNC31" s="446"/>
      <c r="JND31" s="446"/>
      <c r="JNE31" s="446"/>
      <c r="JNF31" s="446"/>
      <c r="JNG31" s="446"/>
      <c r="JNH31" s="446"/>
      <c r="JNI31" s="446"/>
      <c r="JNJ31" s="446"/>
      <c r="JNK31" s="446"/>
      <c r="JNL31" s="446"/>
      <c r="JNM31" s="446"/>
      <c r="JNN31" s="446"/>
      <c r="JNO31" s="446"/>
      <c r="JNP31" s="446"/>
      <c r="JNQ31" s="446"/>
      <c r="JNR31" s="446"/>
      <c r="JNS31" s="446"/>
      <c r="JNT31" s="446"/>
      <c r="JNU31" s="446"/>
      <c r="JNV31" s="446"/>
      <c r="JNW31" s="446"/>
      <c r="JNX31" s="446"/>
      <c r="JNY31" s="446"/>
      <c r="JNZ31" s="446"/>
      <c r="JOA31" s="446"/>
      <c r="JOB31" s="446"/>
      <c r="JOC31" s="446"/>
      <c r="JOD31" s="446"/>
      <c r="JOE31" s="446"/>
      <c r="JOF31" s="446"/>
      <c r="JOG31" s="446"/>
      <c r="JOH31" s="446"/>
      <c r="JOI31" s="446"/>
      <c r="JOJ31" s="446"/>
      <c r="JOK31" s="446"/>
      <c r="JOL31" s="446"/>
      <c r="JOM31" s="446"/>
      <c r="JON31" s="446"/>
      <c r="JOO31" s="446"/>
      <c r="JOP31" s="446"/>
      <c r="JOQ31" s="446"/>
      <c r="JOR31" s="446"/>
      <c r="JOS31" s="446"/>
      <c r="JOT31" s="446"/>
      <c r="JOU31" s="446"/>
      <c r="JOV31" s="446"/>
      <c r="JOW31" s="446"/>
      <c r="JOX31" s="446"/>
      <c r="JOY31" s="446"/>
      <c r="JOZ31" s="446"/>
      <c r="JPA31" s="446"/>
      <c r="JPB31" s="446"/>
      <c r="JPC31" s="446"/>
      <c r="JPD31" s="446"/>
      <c r="JPE31" s="446"/>
      <c r="JPF31" s="446"/>
      <c r="JPG31" s="446"/>
      <c r="JPH31" s="446"/>
      <c r="JPI31" s="446"/>
      <c r="JPJ31" s="446"/>
      <c r="JPK31" s="446"/>
      <c r="JPL31" s="446"/>
      <c r="JPM31" s="446"/>
      <c r="JPN31" s="446"/>
      <c r="JPO31" s="446"/>
      <c r="JPP31" s="446"/>
      <c r="JPQ31" s="446"/>
      <c r="JPR31" s="446"/>
      <c r="JPS31" s="446"/>
      <c r="JPT31" s="446"/>
      <c r="JPU31" s="446"/>
      <c r="JPV31" s="446"/>
      <c r="JPW31" s="446"/>
      <c r="JPX31" s="446"/>
      <c r="JPY31" s="446"/>
      <c r="JPZ31" s="446"/>
      <c r="JQA31" s="446"/>
      <c r="JQB31" s="446"/>
      <c r="JQC31" s="446"/>
      <c r="JQD31" s="446"/>
      <c r="JQE31" s="446"/>
      <c r="JQF31" s="446"/>
      <c r="JQG31" s="446"/>
      <c r="JQH31" s="446"/>
      <c r="JQI31" s="446"/>
      <c r="JQJ31" s="446"/>
      <c r="JQK31" s="446"/>
      <c r="JQL31" s="446"/>
      <c r="JQM31" s="446"/>
      <c r="JQN31" s="446"/>
      <c r="JQO31" s="446"/>
      <c r="JQP31" s="446"/>
      <c r="JQQ31" s="446"/>
      <c r="JQR31" s="446"/>
      <c r="JQS31" s="446"/>
      <c r="JQT31" s="446"/>
      <c r="JQU31" s="446"/>
      <c r="JQV31" s="446"/>
      <c r="JQW31" s="446"/>
      <c r="JQX31" s="446"/>
      <c r="JQY31" s="446"/>
      <c r="JQZ31" s="446"/>
      <c r="JRA31" s="446"/>
      <c r="JRB31" s="446"/>
      <c r="JRC31" s="446"/>
      <c r="JRD31" s="446"/>
      <c r="JRE31" s="446"/>
      <c r="JRF31" s="446"/>
      <c r="JRG31" s="446"/>
      <c r="JRH31" s="446"/>
      <c r="JRI31" s="446"/>
      <c r="JRJ31" s="446"/>
      <c r="JRK31" s="446"/>
      <c r="JRL31" s="446"/>
      <c r="JRM31" s="446"/>
      <c r="JRN31" s="446"/>
      <c r="JRO31" s="446"/>
      <c r="JRP31" s="446"/>
      <c r="JRQ31" s="446"/>
      <c r="JRR31" s="446"/>
      <c r="JRS31" s="446"/>
      <c r="JRT31" s="446"/>
      <c r="JRU31" s="446"/>
      <c r="JRV31" s="446"/>
      <c r="JRW31" s="446"/>
      <c r="JRX31" s="446"/>
      <c r="JRY31" s="446"/>
      <c r="JRZ31" s="446"/>
      <c r="JSA31" s="446"/>
      <c r="JSB31" s="446"/>
      <c r="JSC31" s="446"/>
      <c r="JSD31" s="446"/>
      <c r="JSE31" s="446"/>
      <c r="JSF31" s="446"/>
      <c r="JSG31" s="446"/>
      <c r="JSH31" s="446"/>
      <c r="JSI31" s="446"/>
      <c r="JSJ31" s="446"/>
      <c r="JSK31" s="446"/>
      <c r="JSL31" s="446"/>
      <c r="JSM31" s="446"/>
      <c r="JSN31" s="446"/>
      <c r="JSO31" s="446"/>
      <c r="JSP31" s="446"/>
      <c r="JSQ31" s="446"/>
      <c r="JSR31" s="446"/>
      <c r="JSS31" s="446"/>
      <c r="JST31" s="446"/>
      <c r="JSU31" s="446"/>
      <c r="JSV31" s="446"/>
      <c r="JSW31" s="446"/>
      <c r="JSX31" s="446"/>
      <c r="JSY31" s="446"/>
      <c r="JSZ31" s="446"/>
      <c r="JTA31" s="446"/>
      <c r="JTB31" s="446"/>
      <c r="JTC31" s="446"/>
      <c r="JTD31" s="446"/>
      <c r="JTE31" s="446"/>
      <c r="JTF31" s="446"/>
      <c r="JTG31" s="446"/>
      <c r="JTH31" s="446"/>
      <c r="JTI31" s="446"/>
      <c r="JTJ31" s="446"/>
      <c r="JTK31" s="446"/>
      <c r="JTL31" s="446"/>
      <c r="JTM31" s="446"/>
      <c r="JTN31" s="446"/>
      <c r="JTO31" s="446"/>
      <c r="JTP31" s="446"/>
      <c r="JTQ31" s="446"/>
      <c r="JTR31" s="446"/>
      <c r="JTS31" s="446"/>
      <c r="JTT31" s="446"/>
      <c r="JTU31" s="446"/>
      <c r="JTV31" s="446"/>
      <c r="JTW31" s="446"/>
      <c r="JTX31" s="446"/>
      <c r="JTY31" s="446"/>
      <c r="JTZ31" s="446"/>
      <c r="JUA31" s="446"/>
      <c r="JUB31" s="446"/>
      <c r="JUC31" s="446"/>
      <c r="JUD31" s="446"/>
      <c r="JUE31" s="446"/>
      <c r="JUF31" s="446"/>
      <c r="JUG31" s="446"/>
      <c r="JUH31" s="446"/>
      <c r="JUI31" s="446"/>
      <c r="JUJ31" s="446"/>
      <c r="JUK31" s="446"/>
      <c r="JUL31" s="446"/>
      <c r="JUM31" s="446"/>
      <c r="JUN31" s="446"/>
      <c r="JUO31" s="446"/>
      <c r="JUP31" s="446"/>
      <c r="JUQ31" s="446"/>
      <c r="JUR31" s="446"/>
      <c r="JUS31" s="446"/>
      <c r="JUT31" s="446"/>
      <c r="JUU31" s="446"/>
      <c r="JUV31" s="446"/>
      <c r="JUW31" s="446"/>
      <c r="JUX31" s="446"/>
      <c r="JUY31" s="446"/>
      <c r="JUZ31" s="446"/>
      <c r="JVA31" s="446"/>
      <c r="JVB31" s="446"/>
      <c r="JVC31" s="446"/>
      <c r="JVD31" s="446"/>
      <c r="JVE31" s="446"/>
      <c r="JVF31" s="446"/>
      <c r="JVG31" s="446"/>
      <c r="JVH31" s="446"/>
      <c r="JVI31" s="446"/>
      <c r="JVJ31" s="446"/>
      <c r="JVK31" s="446"/>
      <c r="JVL31" s="446"/>
      <c r="JVM31" s="446"/>
      <c r="JVN31" s="446"/>
      <c r="JVO31" s="446"/>
      <c r="JVP31" s="446"/>
      <c r="JVQ31" s="446"/>
      <c r="JVR31" s="446"/>
      <c r="JVS31" s="446"/>
      <c r="JVT31" s="446"/>
      <c r="JVU31" s="446"/>
      <c r="JVV31" s="446"/>
      <c r="JVW31" s="446"/>
      <c r="JVX31" s="446"/>
      <c r="JVY31" s="446"/>
      <c r="JVZ31" s="446"/>
      <c r="JWA31" s="446"/>
      <c r="JWB31" s="446"/>
      <c r="JWC31" s="446"/>
      <c r="JWD31" s="446"/>
      <c r="JWE31" s="446"/>
      <c r="JWF31" s="446"/>
      <c r="JWG31" s="446"/>
      <c r="JWH31" s="446"/>
      <c r="JWI31" s="446"/>
      <c r="JWJ31" s="446"/>
      <c r="JWK31" s="446"/>
      <c r="JWL31" s="446"/>
      <c r="JWM31" s="446"/>
      <c r="JWN31" s="446"/>
      <c r="JWO31" s="446"/>
      <c r="JWP31" s="446"/>
      <c r="JWQ31" s="446"/>
      <c r="JWR31" s="446"/>
      <c r="JWS31" s="446"/>
      <c r="JWT31" s="446"/>
      <c r="JWU31" s="446"/>
      <c r="JWV31" s="446"/>
      <c r="JWW31" s="446"/>
      <c r="JWX31" s="446"/>
      <c r="JWY31" s="446"/>
      <c r="JWZ31" s="446"/>
      <c r="JXA31" s="446"/>
      <c r="JXB31" s="446"/>
      <c r="JXC31" s="446"/>
      <c r="JXD31" s="446"/>
      <c r="JXE31" s="446"/>
      <c r="JXF31" s="446"/>
      <c r="JXG31" s="446"/>
      <c r="JXH31" s="446"/>
      <c r="JXI31" s="446"/>
      <c r="JXJ31" s="446"/>
      <c r="JXK31" s="446"/>
      <c r="JXL31" s="446"/>
      <c r="JXM31" s="446"/>
      <c r="JXN31" s="446"/>
      <c r="JXO31" s="446"/>
      <c r="JXP31" s="446"/>
      <c r="JXQ31" s="446"/>
      <c r="JXR31" s="446"/>
      <c r="JXS31" s="446"/>
      <c r="JXT31" s="446"/>
      <c r="JXU31" s="446"/>
      <c r="JXV31" s="446"/>
      <c r="JXW31" s="446"/>
      <c r="JXX31" s="446"/>
      <c r="JXY31" s="446"/>
      <c r="JXZ31" s="446"/>
      <c r="JYA31" s="446"/>
      <c r="JYB31" s="446"/>
      <c r="JYC31" s="446"/>
      <c r="JYD31" s="446"/>
      <c r="JYE31" s="446"/>
      <c r="JYF31" s="446"/>
      <c r="JYG31" s="446"/>
      <c r="JYH31" s="446"/>
      <c r="JYI31" s="446"/>
      <c r="JYJ31" s="446"/>
      <c r="JYK31" s="446"/>
      <c r="JYL31" s="446"/>
      <c r="JYM31" s="446"/>
      <c r="JYN31" s="446"/>
      <c r="JYO31" s="446"/>
      <c r="JYP31" s="446"/>
      <c r="JYQ31" s="446"/>
      <c r="JYR31" s="446"/>
      <c r="JYS31" s="446"/>
      <c r="JYT31" s="446"/>
      <c r="JYU31" s="446"/>
      <c r="JYV31" s="446"/>
      <c r="JYW31" s="446"/>
      <c r="JYX31" s="446"/>
      <c r="JYY31" s="446"/>
      <c r="JYZ31" s="446"/>
      <c r="JZA31" s="446"/>
      <c r="JZB31" s="446"/>
      <c r="JZC31" s="446"/>
      <c r="JZD31" s="446"/>
      <c r="JZE31" s="446"/>
      <c r="JZF31" s="446"/>
      <c r="JZG31" s="446"/>
      <c r="JZH31" s="446"/>
      <c r="JZI31" s="446"/>
      <c r="JZJ31" s="446"/>
      <c r="JZK31" s="446"/>
      <c r="JZL31" s="446"/>
      <c r="JZM31" s="446"/>
      <c r="JZN31" s="446"/>
      <c r="JZO31" s="446"/>
      <c r="JZP31" s="446"/>
      <c r="JZQ31" s="446"/>
      <c r="JZR31" s="446"/>
      <c r="JZS31" s="446"/>
      <c r="JZT31" s="446"/>
      <c r="JZU31" s="446"/>
      <c r="JZV31" s="446"/>
      <c r="JZW31" s="446"/>
      <c r="JZX31" s="446"/>
      <c r="JZY31" s="446"/>
      <c r="JZZ31" s="446"/>
      <c r="KAA31" s="446"/>
      <c r="KAB31" s="446"/>
      <c r="KAC31" s="446"/>
      <c r="KAD31" s="446"/>
      <c r="KAE31" s="446"/>
      <c r="KAF31" s="446"/>
      <c r="KAG31" s="446"/>
      <c r="KAH31" s="446"/>
      <c r="KAI31" s="446"/>
      <c r="KAJ31" s="446"/>
      <c r="KAK31" s="446"/>
      <c r="KAL31" s="446"/>
      <c r="KAM31" s="446"/>
      <c r="KAN31" s="446"/>
      <c r="KAO31" s="446"/>
      <c r="KAP31" s="446"/>
      <c r="KAQ31" s="446"/>
      <c r="KAR31" s="446"/>
      <c r="KAS31" s="446"/>
      <c r="KAT31" s="446"/>
      <c r="KAU31" s="446"/>
      <c r="KAV31" s="446"/>
      <c r="KAW31" s="446"/>
      <c r="KAX31" s="446"/>
      <c r="KAY31" s="446"/>
      <c r="KAZ31" s="446"/>
      <c r="KBA31" s="446"/>
      <c r="KBB31" s="446"/>
      <c r="KBC31" s="446"/>
      <c r="KBD31" s="446"/>
      <c r="KBE31" s="446"/>
      <c r="KBF31" s="446"/>
      <c r="KBG31" s="446"/>
      <c r="KBH31" s="446"/>
      <c r="KBI31" s="446"/>
      <c r="KBJ31" s="446"/>
      <c r="KBK31" s="446"/>
      <c r="KBL31" s="446"/>
      <c r="KBM31" s="446"/>
      <c r="KBN31" s="446"/>
      <c r="KBO31" s="446"/>
      <c r="KBP31" s="446"/>
      <c r="KBQ31" s="446"/>
      <c r="KBR31" s="446"/>
      <c r="KBS31" s="446"/>
      <c r="KBT31" s="446"/>
      <c r="KBU31" s="446"/>
      <c r="KBV31" s="446"/>
      <c r="KBW31" s="446"/>
      <c r="KBX31" s="446"/>
      <c r="KBY31" s="446"/>
      <c r="KBZ31" s="446"/>
      <c r="KCA31" s="446"/>
      <c r="KCB31" s="446"/>
      <c r="KCC31" s="446"/>
      <c r="KCD31" s="446"/>
      <c r="KCE31" s="446"/>
      <c r="KCF31" s="446"/>
      <c r="KCG31" s="446"/>
      <c r="KCH31" s="446"/>
      <c r="KCI31" s="446"/>
      <c r="KCJ31" s="446"/>
      <c r="KCK31" s="446"/>
      <c r="KCL31" s="446"/>
      <c r="KCM31" s="446"/>
      <c r="KCN31" s="446"/>
      <c r="KCO31" s="446"/>
      <c r="KCP31" s="446"/>
      <c r="KCQ31" s="446"/>
      <c r="KCR31" s="446"/>
      <c r="KCS31" s="446"/>
      <c r="KCT31" s="446"/>
      <c r="KCU31" s="446"/>
      <c r="KCV31" s="446"/>
      <c r="KCW31" s="446"/>
      <c r="KCX31" s="446"/>
      <c r="KCY31" s="446"/>
      <c r="KCZ31" s="446"/>
      <c r="KDA31" s="446"/>
      <c r="KDB31" s="446"/>
      <c r="KDC31" s="446"/>
      <c r="KDD31" s="446"/>
      <c r="KDE31" s="446"/>
      <c r="KDF31" s="446"/>
      <c r="KDG31" s="446"/>
      <c r="KDH31" s="446"/>
      <c r="KDI31" s="446"/>
      <c r="KDJ31" s="446"/>
      <c r="KDK31" s="446"/>
      <c r="KDL31" s="446"/>
      <c r="KDM31" s="446"/>
      <c r="KDN31" s="446"/>
      <c r="KDO31" s="446"/>
      <c r="KDP31" s="446"/>
      <c r="KDQ31" s="446"/>
      <c r="KDR31" s="446"/>
      <c r="KDS31" s="446"/>
      <c r="KDT31" s="446"/>
      <c r="KDU31" s="446"/>
      <c r="KDV31" s="446"/>
      <c r="KDW31" s="446"/>
      <c r="KDX31" s="446"/>
      <c r="KDY31" s="446"/>
      <c r="KDZ31" s="446"/>
      <c r="KEA31" s="446"/>
      <c r="KEB31" s="446"/>
      <c r="KEC31" s="446"/>
      <c r="KED31" s="446"/>
      <c r="KEE31" s="446"/>
      <c r="KEF31" s="446"/>
      <c r="KEG31" s="446"/>
      <c r="KEH31" s="446"/>
      <c r="KEI31" s="446"/>
      <c r="KEJ31" s="446"/>
      <c r="KEK31" s="446"/>
      <c r="KEL31" s="446"/>
      <c r="KEM31" s="446"/>
      <c r="KEN31" s="446"/>
      <c r="KEO31" s="446"/>
      <c r="KEP31" s="446"/>
      <c r="KEQ31" s="446"/>
      <c r="KER31" s="446"/>
      <c r="KES31" s="446"/>
      <c r="KET31" s="446"/>
      <c r="KEU31" s="446"/>
      <c r="KEV31" s="446"/>
      <c r="KEW31" s="446"/>
      <c r="KEX31" s="446"/>
      <c r="KEY31" s="446"/>
      <c r="KEZ31" s="446"/>
      <c r="KFA31" s="446"/>
      <c r="KFB31" s="446"/>
      <c r="KFC31" s="446"/>
      <c r="KFD31" s="446"/>
      <c r="KFE31" s="446"/>
      <c r="KFF31" s="446"/>
      <c r="KFG31" s="446"/>
      <c r="KFH31" s="446"/>
      <c r="KFI31" s="446"/>
      <c r="KFJ31" s="446"/>
      <c r="KFK31" s="446"/>
      <c r="KFL31" s="446"/>
      <c r="KFM31" s="446"/>
      <c r="KFN31" s="446"/>
      <c r="KFO31" s="446"/>
      <c r="KFP31" s="446"/>
      <c r="KFQ31" s="446"/>
      <c r="KFR31" s="446"/>
      <c r="KFS31" s="446"/>
      <c r="KFT31" s="446"/>
      <c r="KFU31" s="446"/>
      <c r="KFV31" s="446"/>
      <c r="KFW31" s="446"/>
      <c r="KFX31" s="446"/>
      <c r="KFY31" s="446"/>
      <c r="KFZ31" s="446"/>
      <c r="KGA31" s="446"/>
      <c r="KGB31" s="446"/>
      <c r="KGC31" s="446"/>
      <c r="KGD31" s="446"/>
      <c r="KGE31" s="446"/>
      <c r="KGF31" s="446"/>
      <c r="KGG31" s="446"/>
      <c r="KGH31" s="446"/>
      <c r="KGI31" s="446"/>
      <c r="KGJ31" s="446"/>
      <c r="KGK31" s="446"/>
      <c r="KGL31" s="446"/>
      <c r="KGM31" s="446"/>
      <c r="KGN31" s="446"/>
      <c r="KGO31" s="446"/>
      <c r="KGP31" s="446"/>
      <c r="KGQ31" s="446"/>
      <c r="KGR31" s="446"/>
      <c r="KGS31" s="446"/>
      <c r="KGT31" s="446"/>
      <c r="KGU31" s="446"/>
      <c r="KGV31" s="446"/>
      <c r="KGW31" s="446"/>
      <c r="KGX31" s="446"/>
      <c r="KGY31" s="446"/>
      <c r="KGZ31" s="446"/>
      <c r="KHA31" s="446"/>
      <c r="KHB31" s="446"/>
      <c r="KHC31" s="446"/>
      <c r="KHD31" s="446"/>
      <c r="KHE31" s="446"/>
      <c r="KHF31" s="446"/>
      <c r="KHG31" s="446"/>
      <c r="KHH31" s="446"/>
      <c r="KHI31" s="446"/>
      <c r="KHJ31" s="446"/>
      <c r="KHK31" s="446"/>
      <c r="KHL31" s="446"/>
      <c r="KHM31" s="446"/>
      <c r="KHN31" s="446"/>
      <c r="KHO31" s="446"/>
      <c r="KHP31" s="446"/>
      <c r="KHQ31" s="446"/>
      <c r="KHR31" s="446"/>
      <c r="KHS31" s="446"/>
      <c r="KHT31" s="446"/>
      <c r="KHU31" s="446"/>
      <c r="KHV31" s="446"/>
      <c r="KHW31" s="446"/>
      <c r="KHX31" s="446"/>
      <c r="KHY31" s="446"/>
      <c r="KHZ31" s="446"/>
      <c r="KIA31" s="446"/>
      <c r="KIB31" s="446"/>
      <c r="KIC31" s="446"/>
      <c r="KID31" s="446"/>
      <c r="KIE31" s="446"/>
      <c r="KIF31" s="446"/>
      <c r="KIG31" s="446"/>
      <c r="KIH31" s="446"/>
      <c r="KII31" s="446"/>
      <c r="KIJ31" s="446"/>
      <c r="KIK31" s="446"/>
      <c r="KIL31" s="446"/>
      <c r="KIM31" s="446"/>
      <c r="KIN31" s="446"/>
      <c r="KIO31" s="446"/>
      <c r="KIP31" s="446"/>
      <c r="KIQ31" s="446"/>
      <c r="KIR31" s="446"/>
      <c r="KIS31" s="446"/>
      <c r="KIT31" s="446"/>
      <c r="KIU31" s="446"/>
      <c r="KIV31" s="446"/>
      <c r="KIW31" s="446"/>
      <c r="KIX31" s="446"/>
      <c r="KIY31" s="446"/>
      <c r="KIZ31" s="446"/>
      <c r="KJA31" s="446"/>
      <c r="KJB31" s="446"/>
      <c r="KJC31" s="446"/>
      <c r="KJD31" s="446"/>
      <c r="KJE31" s="446"/>
      <c r="KJF31" s="446"/>
      <c r="KJG31" s="446"/>
      <c r="KJH31" s="446"/>
      <c r="KJI31" s="446"/>
      <c r="KJJ31" s="446"/>
      <c r="KJK31" s="446"/>
      <c r="KJL31" s="446"/>
      <c r="KJM31" s="446"/>
      <c r="KJN31" s="446"/>
      <c r="KJO31" s="446"/>
      <c r="KJP31" s="446"/>
      <c r="KJQ31" s="446"/>
      <c r="KJR31" s="446"/>
      <c r="KJS31" s="446"/>
      <c r="KJT31" s="446"/>
      <c r="KJU31" s="446"/>
      <c r="KJV31" s="446"/>
      <c r="KJW31" s="446"/>
      <c r="KJX31" s="446"/>
      <c r="KJY31" s="446"/>
      <c r="KJZ31" s="446"/>
      <c r="KKA31" s="446"/>
      <c r="KKB31" s="446"/>
      <c r="KKC31" s="446"/>
      <c r="KKD31" s="446"/>
      <c r="KKE31" s="446"/>
      <c r="KKF31" s="446"/>
      <c r="KKG31" s="446"/>
      <c r="KKH31" s="446"/>
      <c r="KKI31" s="446"/>
      <c r="KKJ31" s="446"/>
      <c r="KKK31" s="446"/>
      <c r="KKL31" s="446"/>
      <c r="KKM31" s="446"/>
      <c r="KKN31" s="446"/>
      <c r="KKO31" s="446"/>
      <c r="KKP31" s="446"/>
      <c r="KKQ31" s="446"/>
      <c r="KKR31" s="446"/>
      <c r="KKS31" s="446"/>
      <c r="KKT31" s="446"/>
      <c r="KKU31" s="446"/>
      <c r="KKV31" s="446"/>
      <c r="KKW31" s="446"/>
      <c r="KKX31" s="446"/>
      <c r="KKY31" s="446"/>
      <c r="KKZ31" s="446"/>
      <c r="KLA31" s="446"/>
      <c r="KLB31" s="446"/>
      <c r="KLC31" s="446"/>
      <c r="KLD31" s="446"/>
      <c r="KLE31" s="446"/>
      <c r="KLF31" s="446"/>
      <c r="KLG31" s="446"/>
      <c r="KLH31" s="446"/>
      <c r="KLI31" s="446"/>
      <c r="KLJ31" s="446"/>
      <c r="KLK31" s="446"/>
      <c r="KLL31" s="446"/>
      <c r="KLM31" s="446"/>
      <c r="KLN31" s="446"/>
      <c r="KLO31" s="446"/>
      <c r="KLP31" s="446"/>
      <c r="KLQ31" s="446"/>
      <c r="KLR31" s="446"/>
      <c r="KLS31" s="446"/>
      <c r="KLT31" s="446"/>
      <c r="KLU31" s="446"/>
      <c r="KLV31" s="446"/>
      <c r="KLW31" s="446"/>
      <c r="KLX31" s="446"/>
      <c r="KLY31" s="446"/>
      <c r="KLZ31" s="446"/>
      <c r="KMA31" s="446"/>
      <c r="KMB31" s="446"/>
      <c r="KMC31" s="446"/>
      <c r="KMD31" s="446"/>
      <c r="KME31" s="446"/>
      <c r="KMF31" s="446"/>
      <c r="KMG31" s="446"/>
      <c r="KMH31" s="446"/>
      <c r="KMI31" s="446"/>
      <c r="KMJ31" s="446"/>
      <c r="KMK31" s="446"/>
      <c r="KML31" s="446"/>
      <c r="KMM31" s="446"/>
      <c r="KMN31" s="446"/>
      <c r="KMO31" s="446"/>
      <c r="KMP31" s="446"/>
      <c r="KMQ31" s="446"/>
      <c r="KMR31" s="446"/>
      <c r="KMS31" s="446"/>
      <c r="KMT31" s="446"/>
      <c r="KMU31" s="446"/>
      <c r="KMV31" s="446"/>
      <c r="KMW31" s="446"/>
      <c r="KMX31" s="446"/>
      <c r="KMY31" s="446"/>
      <c r="KMZ31" s="446"/>
      <c r="KNA31" s="446"/>
      <c r="KNB31" s="446"/>
      <c r="KNC31" s="446"/>
      <c r="KND31" s="446"/>
      <c r="KNE31" s="446"/>
      <c r="KNF31" s="446"/>
      <c r="KNG31" s="446"/>
      <c r="KNH31" s="446"/>
      <c r="KNI31" s="446"/>
      <c r="KNJ31" s="446"/>
      <c r="KNK31" s="446"/>
      <c r="KNL31" s="446"/>
      <c r="KNM31" s="446"/>
      <c r="KNN31" s="446"/>
      <c r="KNO31" s="446"/>
      <c r="KNP31" s="446"/>
      <c r="KNQ31" s="446"/>
      <c r="KNR31" s="446"/>
      <c r="KNS31" s="446"/>
      <c r="KNT31" s="446"/>
      <c r="KNU31" s="446"/>
      <c r="KNV31" s="446"/>
      <c r="KNW31" s="446"/>
      <c r="KNX31" s="446"/>
      <c r="KNY31" s="446"/>
      <c r="KNZ31" s="446"/>
      <c r="KOA31" s="446"/>
      <c r="KOB31" s="446"/>
      <c r="KOC31" s="446"/>
      <c r="KOD31" s="446"/>
      <c r="KOE31" s="446"/>
      <c r="KOF31" s="446"/>
      <c r="KOG31" s="446"/>
      <c r="KOH31" s="446"/>
      <c r="KOI31" s="446"/>
      <c r="KOJ31" s="446"/>
      <c r="KOK31" s="446"/>
      <c r="KOL31" s="446"/>
      <c r="KOM31" s="446"/>
      <c r="KON31" s="446"/>
      <c r="KOO31" s="446"/>
      <c r="KOP31" s="446"/>
      <c r="KOQ31" s="446"/>
      <c r="KOR31" s="446"/>
      <c r="KOS31" s="446"/>
      <c r="KOT31" s="446"/>
      <c r="KOU31" s="446"/>
      <c r="KOV31" s="446"/>
      <c r="KOW31" s="446"/>
      <c r="KOX31" s="446"/>
      <c r="KOY31" s="446"/>
      <c r="KOZ31" s="446"/>
      <c r="KPA31" s="446"/>
      <c r="KPB31" s="446"/>
      <c r="KPC31" s="446"/>
      <c r="KPD31" s="446"/>
      <c r="KPE31" s="446"/>
      <c r="KPF31" s="446"/>
      <c r="KPG31" s="446"/>
      <c r="KPH31" s="446"/>
      <c r="KPI31" s="446"/>
      <c r="KPJ31" s="446"/>
      <c r="KPK31" s="446"/>
      <c r="KPL31" s="446"/>
      <c r="KPM31" s="446"/>
      <c r="KPN31" s="446"/>
      <c r="KPO31" s="446"/>
      <c r="KPP31" s="446"/>
      <c r="KPQ31" s="446"/>
      <c r="KPR31" s="446"/>
      <c r="KPS31" s="446"/>
      <c r="KPT31" s="446"/>
      <c r="KPU31" s="446"/>
      <c r="KPV31" s="446"/>
      <c r="KPW31" s="446"/>
      <c r="KPX31" s="446"/>
      <c r="KPY31" s="446"/>
      <c r="KPZ31" s="446"/>
      <c r="KQA31" s="446"/>
      <c r="KQB31" s="446"/>
      <c r="KQC31" s="446"/>
      <c r="KQD31" s="446"/>
      <c r="KQE31" s="446"/>
      <c r="KQF31" s="446"/>
      <c r="KQG31" s="446"/>
      <c r="KQH31" s="446"/>
      <c r="KQI31" s="446"/>
      <c r="KQJ31" s="446"/>
      <c r="KQK31" s="446"/>
      <c r="KQL31" s="446"/>
      <c r="KQM31" s="446"/>
      <c r="KQN31" s="446"/>
      <c r="KQO31" s="446"/>
      <c r="KQP31" s="446"/>
      <c r="KQQ31" s="446"/>
      <c r="KQR31" s="446"/>
      <c r="KQS31" s="446"/>
      <c r="KQT31" s="446"/>
      <c r="KQU31" s="446"/>
      <c r="KQV31" s="446"/>
      <c r="KQW31" s="446"/>
      <c r="KQX31" s="446"/>
      <c r="KQY31" s="446"/>
      <c r="KQZ31" s="446"/>
      <c r="KRA31" s="446"/>
      <c r="KRB31" s="446"/>
      <c r="KRC31" s="446"/>
      <c r="KRD31" s="446"/>
      <c r="KRE31" s="446"/>
      <c r="KRF31" s="446"/>
      <c r="KRG31" s="446"/>
      <c r="KRH31" s="446"/>
      <c r="KRI31" s="446"/>
      <c r="KRJ31" s="446"/>
      <c r="KRK31" s="446"/>
      <c r="KRL31" s="446"/>
      <c r="KRM31" s="446"/>
      <c r="KRN31" s="446"/>
      <c r="KRO31" s="446"/>
      <c r="KRP31" s="446"/>
      <c r="KRQ31" s="446"/>
      <c r="KRR31" s="446"/>
      <c r="KRS31" s="446"/>
      <c r="KRT31" s="446"/>
      <c r="KRU31" s="446"/>
      <c r="KRV31" s="446"/>
      <c r="KRW31" s="446"/>
      <c r="KRX31" s="446"/>
      <c r="KRY31" s="446"/>
      <c r="KRZ31" s="446"/>
      <c r="KSA31" s="446"/>
      <c r="KSB31" s="446"/>
      <c r="KSC31" s="446"/>
      <c r="KSD31" s="446"/>
      <c r="KSE31" s="446"/>
      <c r="KSF31" s="446"/>
      <c r="KSG31" s="446"/>
      <c r="KSH31" s="446"/>
      <c r="KSI31" s="446"/>
      <c r="KSJ31" s="446"/>
      <c r="KSK31" s="446"/>
      <c r="KSL31" s="446"/>
      <c r="KSM31" s="446"/>
      <c r="KSN31" s="446"/>
      <c r="KSO31" s="446"/>
      <c r="KSP31" s="446"/>
      <c r="KSQ31" s="446"/>
      <c r="KSR31" s="446"/>
      <c r="KSS31" s="446"/>
      <c r="KST31" s="446"/>
      <c r="KSU31" s="446"/>
      <c r="KSV31" s="446"/>
      <c r="KSW31" s="446"/>
      <c r="KSX31" s="446"/>
      <c r="KSY31" s="446"/>
      <c r="KSZ31" s="446"/>
      <c r="KTA31" s="446"/>
      <c r="KTB31" s="446"/>
      <c r="KTC31" s="446"/>
      <c r="KTD31" s="446"/>
      <c r="KTE31" s="446"/>
      <c r="KTF31" s="446"/>
      <c r="KTG31" s="446"/>
      <c r="KTH31" s="446"/>
      <c r="KTI31" s="446"/>
      <c r="KTJ31" s="446"/>
      <c r="KTK31" s="446"/>
      <c r="KTL31" s="446"/>
      <c r="KTM31" s="446"/>
      <c r="KTN31" s="446"/>
      <c r="KTO31" s="446"/>
      <c r="KTP31" s="446"/>
      <c r="KTQ31" s="446"/>
      <c r="KTR31" s="446"/>
      <c r="KTS31" s="446"/>
      <c r="KTT31" s="446"/>
      <c r="KTU31" s="446"/>
      <c r="KTV31" s="446"/>
      <c r="KTW31" s="446"/>
      <c r="KTX31" s="446"/>
      <c r="KTY31" s="446"/>
      <c r="KTZ31" s="446"/>
      <c r="KUA31" s="446"/>
      <c r="KUB31" s="446"/>
      <c r="KUC31" s="446"/>
      <c r="KUD31" s="446"/>
      <c r="KUE31" s="446"/>
      <c r="KUF31" s="446"/>
      <c r="KUG31" s="446"/>
      <c r="KUH31" s="446"/>
      <c r="KUI31" s="446"/>
      <c r="KUJ31" s="446"/>
      <c r="KUK31" s="446"/>
      <c r="KUL31" s="446"/>
      <c r="KUM31" s="446"/>
      <c r="KUN31" s="446"/>
      <c r="KUO31" s="446"/>
      <c r="KUP31" s="446"/>
      <c r="KUQ31" s="446"/>
      <c r="KUR31" s="446"/>
      <c r="KUS31" s="446"/>
      <c r="KUT31" s="446"/>
      <c r="KUU31" s="446"/>
      <c r="KUV31" s="446"/>
      <c r="KUW31" s="446"/>
      <c r="KUX31" s="446"/>
      <c r="KUY31" s="446"/>
      <c r="KUZ31" s="446"/>
      <c r="KVA31" s="446"/>
      <c r="KVB31" s="446"/>
      <c r="KVC31" s="446"/>
      <c r="KVD31" s="446"/>
      <c r="KVE31" s="446"/>
      <c r="KVF31" s="446"/>
      <c r="KVG31" s="446"/>
      <c r="KVH31" s="446"/>
      <c r="KVI31" s="446"/>
      <c r="KVJ31" s="446"/>
      <c r="KVK31" s="446"/>
      <c r="KVL31" s="446"/>
      <c r="KVM31" s="446"/>
      <c r="KVN31" s="446"/>
      <c r="KVO31" s="446"/>
      <c r="KVP31" s="446"/>
      <c r="KVQ31" s="446"/>
      <c r="KVR31" s="446"/>
      <c r="KVS31" s="446"/>
      <c r="KVT31" s="446"/>
      <c r="KVU31" s="446"/>
      <c r="KVV31" s="446"/>
      <c r="KVW31" s="446"/>
      <c r="KVX31" s="446"/>
      <c r="KVY31" s="446"/>
      <c r="KVZ31" s="446"/>
      <c r="KWA31" s="446"/>
      <c r="KWB31" s="446"/>
      <c r="KWC31" s="446"/>
      <c r="KWD31" s="446"/>
      <c r="KWE31" s="446"/>
      <c r="KWF31" s="446"/>
      <c r="KWG31" s="446"/>
      <c r="KWH31" s="446"/>
      <c r="KWI31" s="446"/>
      <c r="KWJ31" s="446"/>
      <c r="KWK31" s="446"/>
      <c r="KWL31" s="446"/>
      <c r="KWM31" s="446"/>
      <c r="KWN31" s="446"/>
      <c r="KWO31" s="446"/>
      <c r="KWP31" s="446"/>
      <c r="KWQ31" s="446"/>
      <c r="KWR31" s="446"/>
      <c r="KWS31" s="446"/>
      <c r="KWT31" s="446"/>
      <c r="KWU31" s="446"/>
      <c r="KWV31" s="446"/>
      <c r="KWW31" s="446"/>
      <c r="KWX31" s="446"/>
      <c r="KWY31" s="446"/>
      <c r="KWZ31" s="446"/>
      <c r="KXA31" s="446"/>
      <c r="KXB31" s="446"/>
      <c r="KXC31" s="446"/>
      <c r="KXD31" s="446"/>
      <c r="KXE31" s="446"/>
      <c r="KXF31" s="446"/>
      <c r="KXG31" s="446"/>
      <c r="KXH31" s="446"/>
      <c r="KXI31" s="446"/>
      <c r="KXJ31" s="446"/>
      <c r="KXK31" s="446"/>
      <c r="KXL31" s="446"/>
      <c r="KXM31" s="446"/>
      <c r="KXN31" s="446"/>
      <c r="KXO31" s="446"/>
      <c r="KXP31" s="446"/>
      <c r="KXQ31" s="446"/>
      <c r="KXR31" s="446"/>
      <c r="KXS31" s="446"/>
      <c r="KXT31" s="446"/>
      <c r="KXU31" s="446"/>
      <c r="KXV31" s="446"/>
      <c r="KXW31" s="446"/>
      <c r="KXX31" s="446"/>
      <c r="KXY31" s="446"/>
      <c r="KXZ31" s="446"/>
      <c r="KYA31" s="446"/>
      <c r="KYB31" s="446"/>
      <c r="KYC31" s="446"/>
      <c r="KYD31" s="446"/>
      <c r="KYE31" s="446"/>
      <c r="KYF31" s="446"/>
      <c r="KYG31" s="446"/>
      <c r="KYH31" s="446"/>
      <c r="KYI31" s="446"/>
      <c r="KYJ31" s="446"/>
      <c r="KYK31" s="446"/>
      <c r="KYL31" s="446"/>
      <c r="KYM31" s="446"/>
      <c r="KYN31" s="446"/>
      <c r="KYO31" s="446"/>
      <c r="KYP31" s="446"/>
      <c r="KYQ31" s="446"/>
      <c r="KYR31" s="446"/>
      <c r="KYS31" s="446"/>
      <c r="KYT31" s="446"/>
      <c r="KYU31" s="446"/>
      <c r="KYV31" s="446"/>
      <c r="KYW31" s="446"/>
      <c r="KYX31" s="446"/>
      <c r="KYY31" s="446"/>
      <c r="KYZ31" s="446"/>
      <c r="KZA31" s="446"/>
      <c r="KZB31" s="446"/>
      <c r="KZC31" s="446"/>
      <c r="KZD31" s="446"/>
      <c r="KZE31" s="446"/>
      <c r="KZF31" s="446"/>
      <c r="KZG31" s="446"/>
      <c r="KZH31" s="446"/>
      <c r="KZI31" s="446"/>
      <c r="KZJ31" s="446"/>
      <c r="KZK31" s="446"/>
      <c r="KZL31" s="446"/>
      <c r="KZM31" s="446"/>
      <c r="KZN31" s="446"/>
      <c r="KZO31" s="446"/>
      <c r="KZP31" s="446"/>
      <c r="KZQ31" s="446"/>
      <c r="KZR31" s="446"/>
      <c r="KZS31" s="446"/>
      <c r="KZT31" s="446"/>
      <c r="KZU31" s="446"/>
      <c r="KZV31" s="446"/>
      <c r="KZW31" s="446"/>
      <c r="KZX31" s="446"/>
      <c r="KZY31" s="446"/>
      <c r="KZZ31" s="446"/>
      <c r="LAA31" s="446"/>
      <c r="LAB31" s="446"/>
      <c r="LAC31" s="446"/>
      <c r="LAD31" s="446"/>
      <c r="LAE31" s="446"/>
      <c r="LAF31" s="446"/>
      <c r="LAG31" s="446"/>
      <c r="LAH31" s="446"/>
      <c r="LAI31" s="446"/>
      <c r="LAJ31" s="446"/>
      <c r="LAK31" s="446"/>
      <c r="LAL31" s="446"/>
      <c r="LAM31" s="446"/>
      <c r="LAN31" s="446"/>
      <c r="LAO31" s="446"/>
      <c r="LAP31" s="446"/>
      <c r="LAQ31" s="446"/>
      <c r="LAR31" s="446"/>
      <c r="LAS31" s="446"/>
      <c r="LAT31" s="446"/>
      <c r="LAU31" s="446"/>
      <c r="LAV31" s="446"/>
      <c r="LAW31" s="446"/>
      <c r="LAX31" s="446"/>
      <c r="LAY31" s="446"/>
      <c r="LAZ31" s="446"/>
      <c r="LBA31" s="446"/>
      <c r="LBB31" s="446"/>
      <c r="LBC31" s="446"/>
      <c r="LBD31" s="446"/>
      <c r="LBE31" s="446"/>
      <c r="LBF31" s="446"/>
      <c r="LBG31" s="446"/>
      <c r="LBH31" s="446"/>
      <c r="LBI31" s="446"/>
      <c r="LBJ31" s="446"/>
      <c r="LBK31" s="446"/>
      <c r="LBL31" s="446"/>
      <c r="LBM31" s="446"/>
      <c r="LBN31" s="446"/>
      <c r="LBO31" s="446"/>
      <c r="LBP31" s="446"/>
      <c r="LBQ31" s="446"/>
      <c r="LBR31" s="446"/>
      <c r="LBS31" s="446"/>
      <c r="LBT31" s="446"/>
      <c r="LBU31" s="446"/>
      <c r="LBV31" s="446"/>
      <c r="LBW31" s="446"/>
      <c r="LBX31" s="446"/>
      <c r="LBY31" s="446"/>
      <c r="LBZ31" s="446"/>
      <c r="LCA31" s="446"/>
      <c r="LCB31" s="446"/>
      <c r="LCC31" s="446"/>
      <c r="LCD31" s="446"/>
      <c r="LCE31" s="446"/>
      <c r="LCF31" s="446"/>
      <c r="LCG31" s="446"/>
      <c r="LCH31" s="446"/>
      <c r="LCI31" s="446"/>
      <c r="LCJ31" s="446"/>
      <c r="LCK31" s="446"/>
      <c r="LCL31" s="446"/>
      <c r="LCM31" s="446"/>
      <c r="LCN31" s="446"/>
      <c r="LCO31" s="446"/>
      <c r="LCP31" s="446"/>
      <c r="LCQ31" s="446"/>
      <c r="LCR31" s="446"/>
      <c r="LCS31" s="446"/>
      <c r="LCT31" s="446"/>
      <c r="LCU31" s="446"/>
      <c r="LCV31" s="446"/>
      <c r="LCW31" s="446"/>
      <c r="LCX31" s="446"/>
      <c r="LCY31" s="446"/>
      <c r="LCZ31" s="446"/>
      <c r="LDA31" s="446"/>
      <c r="LDB31" s="446"/>
      <c r="LDC31" s="446"/>
      <c r="LDD31" s="446"/>
      <c r="LDE31" s="446"/>
      <c r="LDF31" s="446"/>
      <c r="LDG31" s="446"/>
      <c r="LDH31" s="446"/>
      <c r="LDI31" s="446"/>
      <c r="LDJ31" s="446"/>
      <c r="LDK31" s="446"/>
      <c r="LDL31" s="446"/>
      <c r="LDM31" s="446"/>
      <c r="LDN31" s="446"/>
      <c r="LDO31" s="446"/>
      <c r="LDP31" s="446"/>
      <c r="LDQ31" s="446"/>
      <c r="LDR31" s="446"/>
      <c r="LDS31" s="446"/>
      <c r="LDT31" s="446"/>
      <c r="LDU31" s="446"/>
      <c r="LDV31" s="446"/>
      <c r="LDW31" s="446"/>
      <c r="LDX31" s="446"/>
      <c r="LDY31" s="446"/>
      <c r="LDZ31" s="446"/>
      <c r="LEA31" s="446"/>
      <c r="LEB31" s="446"/>
      <c r="LEC31" s="446"/>
      <c r="LED31" s="446"/>
      <c r="LEE31" s="446"/>
      <c r="LEF31" s="446"/>
      <c r="LEG31" s="446"/>
      <c r="LEH31" s="446"/>
      <c r="LEI31" s="446"/>
      <c r="LEJ31" s="446"/>
      <c r="LEK31" s="446"/>
      <c r="LEL31" s="446"/>
      <c r="LEM31" s="446"/>
      <c r="LEN31" s="446"/>
      <c r="LEO31" s="446"/>
      <c r="LEP31" s="446"/>
      <c r="LEQ31" s="446"/>
      <c r="LER31" s="446"/>
      <c r="LES31" s="446"/>
      <c r="LET31" s="446"/>
      <c r="LEU31" s="446"/>
      <c r="LEV31" s="446"/>
      <c r="LEW31" s="446"/>
      <c r="LEX31" s="446"/>
      <c r="LEY31" s="446"/>
      <c r="LEZ31" s="446"/>
      <c r="LFA31" s="446"/>
      <c r="LFB31" s="446"/>
      <c r="LFC31" s="446"/>
      <c r="LFD31" s="446"/>
      <c r="LFE31" s="446"/>
      <c r="LFF31" s="446"/>
      <c r="LFG31" s="446"/>
      <c r="LFH31" s="446"/>
      <c r="LFI31" s="446"/>
      <c r="LFJ31" s="446"/>
      <c r="LFK31" s="446"/>
      <c r="LFL31" s="446"/>
      <c r="LFM31" s="446"/>
      <c r="LFN31" s="446"/>
      <c r="LFO31" s="446"/>
      <c r="LFP31" s="446"/>
      <c r="LFQ31" s="446"/>
      <c r="LFR31" s="446"/>
      <c r="LFS31" s="446"/>
      <c r="LFT31" s="446"/>
      <c r="LFU31" s="446"/>
      <c r="LFV31" s="446"/>
      <c r="LFW31" s="446"/>
      <c r="LFX31" s="446"/>
      <c r="LFY31" s="446"/>
      <c r="LFZ31" s="446"/>
      <c r="LGA31" s="446"/>
      <c r="LGB31" s="446"/>
      <c r="LGC31" s="446"/>
      <c r="LGD31" s="446"/>
      <c r="LGE31" s="446"/>
      <c r="LGF31" s="446"/>
      <c r="LGG31" s="446"/>
      <c r="LGH31" s="446"/>
      <c r="LGI31" s="446"/>
      <c r="LGJ31" s="446"/>
      <c r="LGK31" s="446"/>
      <c r="LGL31" s="446"/>
      <c r="LGM31" s="446"/>
      <c r="LGN31" s="446"/>
      <c r="LGO31" s="446"/>
      <c r="LGP31" s="446"/>
      <c r="LGQ31" s="446"/>
      <c r="LGR31" s="446"/>
      <c r="LGS31" s="446"/>
      <c r="LGT31" s="446"/>
      <c r="LGU31" s="446"/>
      <c r="LGV31" s="446"/>
      <c r="LGW31" s="446"/>
      <c r="LGX31" s="446"/>
      <c r="LGY31" s="446"/>
      <c r="LGZ31" s="446"/>
      <c r="LHA31" s="446"/>
      <c r="LHB31" s="446"/>
      <c r="LHC31" s="446"/>
      <c r="LHD31" s="446"/>
      <c r="LHE31" s="446"/>
      <c r="LHF31" s="446"/>
      <c r="LHG31" s="446"/>
      <c r="LHH31" s="446"/>
      <c r="LHI31" s="446"/>
      <c r="LHJ31" s="446"/>
      <c r="LHK31" s="446"/>
      <c r="LHL31" s="446"/>
      <c r="LHM31" s="446"/>
      <c r="LHN31" s="446"/>
      <c r="LHO31" s="446"/>
      <c r="LHP31" s="446"/>
      <c r="LHQ31" s="446"/>
      <c r="LHR31" s="446"/>
      <c r="LHS31" s="446"/>
      <c r="LHT31" s="446"/>
      <c r="LHU31" s="446"/>
      <c r="LHV31" s="446"/>
      <c r="LHW31" s="446"/>
      <c r="LHX31" s="446"/>
      <c r="LHY31" s="446"/>
      <c r="LHZ31" s="446"/>
      <c r="LIA31" s="446"/>
      <c r="LIB31" s="446"/>
      <c r="LIC31" s="446"/>
      <c r="LID31" s="446"/>
      <c r="LIE31" s="446"/>
      <c r="LIF31" s="446"/>
      <c r="LIG31" s="446"/>
      <c r="LIH31" s="446"/>
      <c r="LII31" s="446"/>
      <c r="LIJ31" s="446"/>
      <c r="LIK31" s="446"/>
      <c r="LIL31" s="446"/>
      <c r="LIM31" s="446"/>
      <c r="LIN31" s="446"/>
      <c r="LIO31" s="446"/>
      <c r="LIP31" s="446"/>
      <c r="LIQ31" s="446"/>
      <c r="LIR31" s="446"/>
      <c r="LIS31" s="446"/>
      <c r="LIT31" s="446"/>
      <c r="LIU31" s="446"/>
      <c r="LIV31" s="446"/>
      <c r="LIW31" s="446"/>
      <c r="LIX31" s="446"/>
      <c r="LIY31" s="446"/>
      <c r="LIZ31" s="446"/>
      <c r="LJA31" s="446"/>
      <c r="LJB31" s="446"/>
      <c r="LJC31" s="446"/>
      <c r="LJD31" s="446"/>
      <c r="LJE31" s="446"/>
      <c r="LJF31" s="446"/>
      <c r="LJG31" s="446"/>
      <c r="LJH31" s="446"/>
      <c r="LJI31" s="446"/>
      <c r="LJJ31" s="446"/>
      <c r="LJK31" s="446"/>
      <c r="LJL31" s="446"/>
      <c r="LJM31" s="446"/>
      <c r="LJN31" s="446"/>
      <c r="LJO31" s="446"/>
      <c r="LJP31" s="446"/>
      <c r="LJQ31" s="446"/>
      <c r="LJR31" s="446"/>
      <c r="LJS31" s="446"/>
      <c r="LJT31" s="446"/>
      <c r="LJU31" s="446"/>
      <c r="LJV31" s="446"/>
      <c r="LJW31" s="446"/>
      <c r="LJX31" s="446"/>
      <c r="LJY31" s="446"/>
      <c r="LJZ31" s="446"/>
      <c r="LKA31" s="446"/>
      <c r="LKB31" s="446"/>
      <c r="LKC31" s="446"/>
      <c r="LKD31" s="446"/>
      <c r="LKE31" s="446"/>
      <c r="LKF31" s="446"/>
      <c r="LKG31" s="446"/>
      <c r="LKH31" s="446"/>
      <c r="LKI31" s="446"/>
      <c r="LKJ31" s="446"/>
      <c r="LKK31" s="446"/>
      <c r="LKL31" s="446"/>
      <c r="LKM31" s="446"/>
      <c r="LKN31" s="446"/>
      <c r="LKO31" s="446"/>
      <c r="LKP31" s="446"/>
      <c r="LKQ31" s="446"/>
      <c r="LKR31" s="446"/>
      <c r="LKS31" s="446"/>
      <c r="LKT31" s="446"/>
      <c r="LKU31" s="446"/>
      <c r="LKV31" s="446"/>
      <c r="LKW31" s="446"/>
      <c r="LKX31" s="446"/>
      <c r="LKY31" s="446"/>
      <c r="LKZ31" s="446"/>
      <c r="LLA31" s="446"/>
      <c r="LLB31" s="446"/>
      <c r="LLC31" s="446"/>
      <c r="LLD31" s="446"/>
      <c r="LLE31" s="446"/>
      <c r="LLF31" s="446"/>
      <c r="LLG31" s="446"/>
      <c r="LLH31" s="446"/>
      <c r="LLI31" s="446"/>
      <c r="LLJ31" s="446"/>
      <c r="LLK31" s="446"/>
      <c r="LLL31" s="446"/>
      <c r="LLM31" s="446"/>
      <c r="LLN31" s="446"/>
      <c r="LLO31" s="446"/>
      <c r="LLP31" s="446"/>
      <c r="LLQ31" s="446"/>
      <c r="LLR31" s="446"/>
      <c r="LLS31" s="446"/>
      <c r="LLT31" s="446"/>
      <c r="LLU31" s="446"/>
      <c r="LLV31" s="446"/>
      <c r="LLW31" s="446"/>
      <c r="LLX31" s="446"/>
      <c r="LLY31" s="446"/>
      <c r="LLZ31" s="446"/>
      <c r="LMA31" s="446"/>
      <c r="LMB31" s="446"/>
      <c r="LMC31" s="446"/>
      <c r="LMD31" s="446"/>
      <c r="LME31" s="446"/>
      <c r="LMF31" s="446"/>
      <c r="LMG31" s="446"/>
      <c r="LMH31" s="446"/>
      <c r="LMI31" s="446"/>
      <c r="LMJ31" s="446"/>
      <c r="LMK31" s="446"/>
      <c r="LML31" s="446"/>
      <c r="LMM31" s="446"/>
      <c r="LMN31" s="446"/>
      <c r="LMO31" s="446"/>
      <c r="LMP31" s="446"/>
      <c r="LMQ31" s="446"/>
      <c r="LMR31" s="446"/>
      <c r="LMS31" s="446"/>
      <c r="LMT31" s="446"/>
      <c r="LMU31" s="446"/>
      <c r="LMV31" s="446"/>
      <c r="LMW31" s="446"/>
      <c r="LMX31" s="446"/>
      <c r="LMY31" s="446"/>
      <c r="LMZ31" s="446"/>
      <c r="LNA31" s="446"/>
      <c r="LNB31" s="446"/>
      <c r="LNC31" s="446"/>
      <c r="LND31" s="446"/>
      <c r="LNE31" s="446"/>
      <c r="LNF31" s="446"/>
      <c r="LNG31" s="446"/>
      <c r="LNH31" s="446"/>
      <c r="LNI31" s="446"/>
      <c r="LNJ31" s="446"/>
      <c r="LNK31" s="446"/>
      <c r="LNL31" s="446"/>
      <c r="LNM31" s="446"/>
      <c r="LNN31" s="446"/>
      <c r="LNO31" s="446"/>
      <c r="LNP31" s="446"/>
      <c r="LNQ31" s="446"/>
      <c r="LNR31" s="446"/>
      <c r="LNS31" s="446"/>
      <c r="LNT31" s="446"/>
      <c r="LNU31" s="446"/>
      <c r="LNV31" s="446"/>
      <c r="LNW31" s="446"/>
      <c r="LNX31" s="446"/>
      <c r="LNY31" s="446"/>
      <c r="LNZ31" s="446"/>
      <c r="LOA31" s="446"/>
      <c r="LOB31" s="446"/>
      <c r="LOC31" s="446"/>
      <c r="LOD31" s="446"/>
      <c r="LOE31" s="446"/>
      <c r="LOF31" s="446"/>
      <c r="LOG31" s="446"/>
      <c r="LOH31" s="446"/>
      <c r="LOI31" s="446"/>
      <c r="LOJ31" s="446"/>
      <c r="LOK31" s="446"/>
      <c r="LOL31" s="446"/>
      <c r="LOM31" s="446"/>
      <c r="LON31" s="446"/>
      <c r="LOO31" s="446"/>
      <c r="LOP31" s="446"/>
      <c r="LOQ31" s="446"/>
      <c r="LOR31" s="446"/>
      <c r="LOS31" s="446"/>
      <c r="LOT31" s="446"/>
      <c r="LOU31" s="446"/>
      <c r="LOV31" s="446"/>
      <c r="LOW31" s="446"/>
      <c r="LOX31" s="446"/>
      <c r="LOY31" s="446"/>
      <c r="LOZ31" s="446"/>
      <c r="LPA31" s="446"/>
      <c r="LPB31" s="446"/>
      <c r="LPC31" s="446"/>
      <c r="LPD31" s="446"/>
      <c r="LPE31" s="446"/>
      <c r="LPF31" s="446"/>
      <c r="LPG31" s="446"/>
      <c r="LPH31" s="446"/>
      <c r="LPI31" s="446"/>
      <c r="LPJ31" s="446"/>
      <c r="LPK31" s="446"/>
      <c r="LPL31" s="446"/>
      <c r="LPM31" s="446"/>
      <c r="LPN31" s="446"/>
      <c r="LPO31" s="446"/>
      <c r="LPP31" s="446"/>
      <c r="LPQ31" s="446"/>
      <c r="LPR31" s="446"/>
      <c r="LPS31" s="446"/>
      <c r="LPT31" s="446"/>
      <c r="LPU31" s="446"/>
      <c r="LPV31" s="446"/>
      <c r="LPW31" s="446"/>
      <c r="LPX31" s="446"/>
      <c r="LPY31" s="446"/>
      <c r="LPZ31" s="446"/>
      <c r="LQA31" s="446"/>
      <c r="LQB31" s="446"/>
      <c r="LQC31" s="446"/>
      <c r="LQD31" s="446"/>
      <c r="LQE31" s="446"/>
      <c r="LQF31" s="446"/>
      <c r="LQG31" s="446"/>
      <c r="LQH31" s="446"/>
      <c r="LQI31" s="446"/>
      <c r="LQJ31" s="446"/>
      <c r="LQK31" s="446"/>
      <c r="LQL31" s="446"/>
      <c r="LQM31" s="446"/>
      <c r="LQN31" s="446"/>
      <c r="LQO31" s="446"/>
      <c r="LQP31" s="446"/>
      <c r="LQQ31" s="446"/>
      <c r="LQR31" s="446"/>
      <c r="LQS31" s="446"/>
      <c r="LQT31" s="446"/>
      <c r="LQU31" s="446"/>
      <c r="LQV31" s="446"/>
      <c r="LQW31" s="446"/>
      <c r="LQX31" s="446"/>
      <c r="LQY31" s="446"/>
      <c r="LQZ31" s="446"/>
      <c r="LRA31" s="446"/>
      <c r="LRB31" s="446"/>
      <c r="LRC31" s="446"/>
      <c r="LRD31" s="446"/>
      <c r="LRE31" s="446"/>
      <c r="LRF31" s="446"/>
      <c r="LRG31" s="446"/>
      <c r="LRH31" s="446"/>
      <c r="LRI31" s="446"/>
      <c r="LRJ31" s="446"/>
      <c r="LRK31" s="446"/>
      <c r="LRL31" s="446"/>
      <c r="LRM31" s="446"/>
      <c r="LRN31" s="446"/>
      <c r="LRO31" s="446"/>
      <c r="LRP31" s="446"/>
      <c r="LRQ31" s="446"/>
      <c r="LRR31" s="446"/>
      <c r="LRS31" s="446"/>
      <c r="LRT31" s="446"/>
      <c r="LRU31" s="446"/>
      <c r="LRV31" s="446"/>
      <c r="LRW31" s="446"/>
      <c r="LRX31" s="446"/>
      <c r="LRY31" s="446"/>
      <c r="LRZ31" s="446"/>
      <c r="LSA31" s="446"/>
      <c r="LSB31" s="446"/>
      <c r="LSC31" s="446"/>
      <c r="LSD31" s="446"/>
      <c r="LSE31" s="446"/>
      <c r="LSF31" s="446"/>
      <c r="LSG31" s="446"/>
      <c r="LSH31" s="446"/>
      <c r="LSI31" s="446"/>
      <c r="LSJ31" s="446"/>
      <c r="LSK31" s="446"/>
      <c r="LSL31" s="446"/>
      <c r="LSM31" s="446"/>
      <c r="LSN31" s="446"/>
      <c r="LSO31" s="446"/>
      <c r="LSP31" s="446"/>
      <c r="LSQ31" s="446"/>
      <c r="LSR31" s="446"/>
      <c r="LSS31" s="446"/>
      <c r="LST31" s="446"/>
      <c r="LSU31" s="446"/>
      <c r="LSV31" s="446"/>
      <c r="LSW31" s="446"/>
      <c r="LSX31" s="446"/>
      <c r="LSY31" s="446"/>
      <c r="LSZ31" s="446"/>
      <c r="LTA31" s="446"/>
      <c r="LTB31" s="446"/>
      <c r="LTC31" s="446"/>
      <c r="LTD31" s="446"/>
      <c r="LTE31" s="446"/>
      <c r="LTF31" s="446"/>
      <c r="LTG31" s="446"/>
      <c r="LTH31" s="446"/>
      <c r="LTI31" s="446"/>
      <c r="LTJ31" s="446"/>
      <c r="LTK31" s="446"/>
      <c r="LTL31" s="446"/>
      <c r="LTM31" s="446"/>
      <c r="LTN31" s="446"/>
      <c r="LTO31" s="446"/>
      <c r="LTP31" s="446"/>
      <c r="LTQ31" s="446"/>
      <c r="LTR31" s="446"/>
      <c r="LTS31" s="446"/>
      <c r="LTT31" s="446"/>
      <c r="LTU31" s="446"/>
      <c r="LTV31" s="446"/>
      <c r="LTW31" s="446"/>
      <c r="LTX31" s="446"/>
      <c r="LTY31" s="446"/>
      <c r="LTZ31" s="446"/>
      <c r="LUA31" s="446"/>
      <c r="LUB31" s="446"/>
      <c r="LUC31" s="446"/>
      <c r="LUD31" s="446"/>
      <c r="LUE31" s="446"/>
      <c r="LUF31" s="446"/>
      <c r="LUG31" s="446"/>
      <c r="LUH31" s="446"/>
      <c r="LUI31" s="446"/>
      <c r="LUJ31" s="446"/>
      <c r="LUK31" s="446"/>
      <c r="LUL31" s="446"/>
      <c r="LUM31" s="446"/>
      <c r="LUN31" s="446"/>
      <c r="LUO31" s="446"/>
      <c r="LUP31" s="446"/>
      <c r="LUQ31" s="446"/>
      <c r="LUR31" s="446"/>
      <c r="LUS31" s="446"/>
      <c r="LUT31" s="446"/>
      <c r="LUU31" s="446"/>
      <c r="LUV31" s="446"/>
      <c r="LUW31" s="446"/>
      <c r="LUX31" s="446"/>
      <c r="LUY31" s="446"/>
      <c r="LUZ31" s="446"/>
      <c r="LVA31" s="446"/>
      <c r="LVB31" s="446"/>
      <c r="LVC31" s="446"/>
      <c r="LVD31" s="446"/>
      <c r="LVE31" s="446"/>
      <c r="LVF31" s="446"/>
      <c r="LVG31" s="446"/>
      <c r="LVH31" s="446"/>
      <c r="LVI31" s="446"/>
      <c r="LVJ31" s="446"/>
      <c r="LVK31" s="446"/>
      <c r="LVL31" s="446"/>
      <c r="LVM31" s="446"/>
      <c r="LVN31" s="446"/>
      <c r="LVO31" s="446"/>
      <c r="LVP31" s="446"/>
      <c r="LVQ31" s="446"/>
      <c r="LVR31" s="446"/>
      <c r="LVS31" s="446"/>
      <c r="LVT31" s="446"/>
      <c r="LVU31" s="446"/>
      <c r="LVV31" s="446"/>
      <c r="LVW31" s="446"/>
      <c r="LVX31" s="446"/>
      <c r="LVY31" s="446"/>
      <c r="LVZ31" s="446"/>
      <c r="LWA31" s="446"/>
      <c r="LWB31" s="446"/>
      <c r="LWC31" s="446"/>
      <c r="LWD31" s="446"/>
      <c r="LWE31" s="446"/>
      <c r="LWF31" s="446"/>
      <c r="LWG31" s="446"/>
      <c r="LWH31" s="446"/>
      <c r="LWI31" s="446"/>
      <c r="LWJ31" s="446"/>
      <c r="LWK31" s="446"/>
      <c r="LWL31" s="446"/>
      <c r="LWM31" s="446"/>
      <c r="LWN31" s="446"/>
      <c r="LWO31" s="446"/>
      <c r="LWP31" s="446"/>
      <c r="LWQ31" s="446"/>
      <c r="LWR31" s="446"/>
      <c r="LWS31" s="446"/>
      <c r="LWT31" s="446"/>
      <c r="LWU31" s="446"/>
      <c r="LWV31" s="446"/>
      <c r="LWW31" s="446"/>
      <c r="LWX31" s="446"/>
      <c r="LWY31" s="446"/>
      <c r="LWZ31" s="446"/>
      <c r="LXA31" s="446"/>
      <c r="LXB31" s="446"/>
      <c r="LXC31" s="446"/>
      <c r="LXD31" s="446"/>
      <c r="LXE31" s="446"/>
      <c r="LXF31" s="446"/>
      <c r="LXG31" s="446"/>
      <c r="LXH31" s="446"/>
      <c r="LXI31" s="446"/>
      <c r="LXJ31" s="446"/>
      <c r="LXK31" s="446"/>
      <c r="LXL31" s="446"/>
      <c r="LXM31" s="446"/>
      <c r="LXN31" s="446"/>
      <c r="LXO31" s="446"/>
      <c r="LXP31" s="446"/>
      <c r="LXQ31" s="446"/>
      <c r="LXR31" s="446"/>
      <c r="LXS31" s="446"/>
      <c r="LXT31" s="446"/>
      <c r="LXU31" s="446"/>
      <c r="LXV31" s="446"/>
      <c r="LXW31" s="446"/>
      <c r="LXX31" s="446"/>
      <c r="LXY31" s="446"/>
      <c r="LXZ31" s="446"/>
      <c r="LYA31" s="446"/>
      <c r="LYB31" s="446"/>
      <c r="LYC31" s="446"/>
      <c r="LYD31" s="446"/>
      <c r="LYE31" s="446"/>
      <c r="LYF31" s="446"/>
      <c r="LYG31" s="446"/>
      <c r="LYH31" s="446"/>
      <c r="LYI31" s="446"/>
      <c r="LYJ31" s="446"/>
      <c r="LYK31" s="446"/>
      <c r="LYL31" s="446"/>
      <c r="LYM31" s="446"/>
      <c r="LYN31" s="446"/>
      <c r="LYO31" s="446"/>
      <c r="LYP31" s="446"/>
      <c r="LYQ31" s="446"/>
      <c r="LYR31" s="446"/>
      <c r="LYS31" s="446"/>
      <c r="LYT31" s="446"/>
      <c r="LYU31" s="446"/>
      <c r="LYV31" s="446"/>
      <c r="LYW31" s="446"/>
      <c r="LYX31" s="446"/>
      <c r="LYY31" s="446"/>
      <c r="LYZ31" s="446"/>
      <c r="LZA31" s="446"/>
      <c r="LZB31" s="446"/>
      <c r="LZC31" s="446"/>
      <c r="LZD31" s="446"/>
      <c r="LZE31" s="446"/>
      <c r="LZF31" s="446"/>
      <c r="LZG31" s="446"/>
      <c r="LZH31" s="446"/>
      <c r="LZI31" s="446"/>
      <c r="LZJ31" s="446"/>
      <c r="LZK31" s="446"/>
      <c r="LZL31" s="446"/>
      <c r="LZM31" s="446"/>
      <c r="LZN31" s="446"/>
      <c r="LZO31" s="446"/>
      <c r="LZP31" s="446"/>
      <c r="LZQ31" s="446"/>
      <c r="LZR31" s="446"/>
      <c r="LZS31" s="446"/>
      <c r="LZT31" s="446"/>
      <c r="LZU31" s="446"/>
      <c r="LZV31" s="446"/>
      <c r="LZW31" s="446"/>
      <c r="LZX31" s="446"/>
      <c r="LZY31" s="446"/>
      <c r="LZZ31" s="446"/>
      <c r="MAA31" s="446"/>
      <c r="MAB31" s="446"/>
      <c r="MAC31" s="446"/>
      <c r="MAD31" s="446"/>
      <c r="MAE31" s="446"/>
      <c r="MAF31" s="446"/>
      <c r="MAG31" s="446"/>
      <c r="MAH31" s="446"/>
      <c r="MAI31" s="446"/>
      <c r="MAJ31" s="446"/>
      <c r="MAK31" s="446"/>
      <c r="MAL31" s="446"/>
      <c r="MAM31" s="446"/>
      <c r="MAN31" s="446"/>
      <c r="MAO31" s="446"/>
      <c r="MAP31" s="446"/>
      <c r="MAQ31" s="446"/>
      <c r="MAR31" s="446"/>
      <c r="MAS31" s="446"/>
      <c r="MAT31" s="446"/>
      <c r="MAU31" s="446"/>
      <c r="MAV31" s="446"/>
      <c r="MAW31" s="446"/>
      <c r="MAX31" s="446"/>
      <c r="MAY31" s="446"/>
      <c r="MAZ31" s="446"/>
      <c r="MBA31" s="446"/>
      <c r="MBB31" s="446"/>
      <c r="MBC31" s="446"/>
      <c r="MBD31" s="446"/>
      <c r="MBE31" s="446"/>
      <c r="MBF31" s="446"/>
      <c r="MBG31" s="446"/>
      <c r="MBH31" s="446"/>
      <c r="MBI31" s="446"/>
      <c r="MBJ31" s="446"/>
      <c r="MBK31" s="446"/>
      <c r="MBL31" s="446"/>
      <c r="MBM31" s="446"/>
      <c r="MBN31" s="446"/>
      <c r="MBO31" s="446"/>
      <c r="MBP31" s="446"/>
      <c r="MBQ31" s="446"/>
      <c r="MBR31" s="446"/>
      <c r="MBS31" s="446"/>
      <c r="MBT31" s="446"/>
      <c r="MBU31" s="446"/>
      <c r="MBV31" s="446"/>
      <c r="MBW31" s="446"/>
      <c r="MBX31" s="446"/>
      <c r="MBY31" s="446"/>
      <c r="MBZ31" s="446"/>
      <c r="MCA31" s="446"/>
      <c r="MCB31" s="446"/>
      <c r="MCC31" s="446"/>
      <c r="MCD31" s="446"/>
      <c r="MCE31" s="446"/>
      <c r="MCF31" s="446"/>
      <c r="MCG31" s="446"/>
      <c r="MCH31" s="446"/>
      <c r="MCI31" s="446"/>
      <c r="MCJ31" s="446"/>
      <c r="MCK31" s="446"/>
      <c r="MCL31" s="446"/>
      <c r="MCM31" s="446"/>
      <c r="MCN31" s="446"/>
      <c r="MCO31" s="446"/>
      <c r="MCP31" s="446"/>
      <c r="MCQ31" s="446"/>
      <c r="MCR31" s="446"/>
      <c r="MCS31" s="446"/>
      <c r="MCT31" s="446"/>
      <c r="MCU31" s="446"/>
      <c r="MCV31" s="446"/>
      <c r="MCW31" s="446"/>
      <c r="MCX31" s="446"/>
      <c r="MCY31" s="446"/>
      <c r="MCZ31" s="446"/>
      <c r="MDA31" s="446"/>
      <c r="MDB31" s="446"/>
      <c r="MDC31" s="446"/>
      <c r="MDD31" s="446"/>
      <c r="MDE31" s="446"/>
      <c r="MDF31" s="446"/>
      <c r="MDG31" s="446"/>
      <c r="MDH31" s="446"/>
      <c r="MDI31" s="446"/>
      <c r="MDJ31" s="446"/>
      <c r="MDK31" s="446"/>
      <c r="MDL31" s="446"/>
      <c r="MDM31" s="446"/>
      <c r="MDN31" s="446"/>
      <c r="MDO31" s="446"/>
      <c r="MDP31" s="446"/>
      <c r="MDQ31" s="446"/>
      <c r="MDR31" s="446"/>
      <c r="MDS31" s="446"/>
      <c r="MDT31" s="446"/>
      <c r="MDU31" s="446"/>
      <c r="MDV31" s="446"/>
      <c r="MDW31" s="446"/>
      <c r="MDX31" s="446"/>
      <c r="MDY31" s="446"/>
      <c r="MDZ31" s="446"/>
      <c r="MEA31" s="446"/>
      <c r="MEB31" s="446"/>
      <c r="MEC31" s="446"/>
      <c r="MED31" s="446"/>
      <c r="MEE31" s="446"/>
      <c r="MEF31" s="446"/>
      <c r="MEG31" s="446"/>
      <c r="MEH31" s="446"/>
      <c r="MEI31" s="446"/>
      <c r="MEJ31" s="446"/>
      <c r="MEK31" s="446"/>
      <c r="MEL31" s="446"/>
      <c r="MEM31" s="446"/>
      <c r="MEN31" s="446"/>
      <c r="MEO31" s="446"/>
      <c r="MEP31" s="446"/>
      <c r="MEQ31" s="446"/>
      <c r="MER31" s="446"/>
      <c r="MES31" s="446"/>
      <c r="MET31" s="446"/>
      <c r="MEU31" s="446"/>
      <c r="MEV31" s="446"/>
      <c r="MEW31" s="446"/>
      <c r="MEX31" s="446"/>
      <c r="MEY31" s="446"/>
      <c r="MEZ31" s="446"/>
      <c r="MFA31" s="446"/>
      <c r="MFB31" s="446"/>
      <c r="MFC31" s="446"/>
      <c r="MFD31" s="446"/>
      <c r="MFE31" s="446"/>
      <c r="MFF31" s="446"/>
      <c r="MFG31" s="446"/>
      <c r="MFH31" s="446"/>
      <c r="MFI31" s="446"/>
      <c r="MFJ31" s="446"/>
      <c r="MFK31" s="446"/>
      <c r="MFL31" s="446"/>
      <c r="MFM31" s="446"/>
      <c r="MFN31" s="446"/>
      <c r="MFO31" s="446"/>
      <c r="MFP31" s="446"/>
      <c r="MFQ31" s="446"/>
      <c r="MFR31" s="446"/>
      <c r="MFS31" s="446"/>
      <c r="MFT31" s="446"/>
      <c r="MFU31" s="446"/>
      <c r="MFV31" s="446"/>
      <c r="MFW31" s="446"/>
      <c r="MFX31" s="446"/>
      <c r="MFY31" s="446"/>
      <c r="MFZ31" s="446"/>
      <c r="MGA31" s="446"/>
      <c r="MGB31" s="446"/>
      <c r="MGC31" s="446"/>
      <c r="MGD31" s="446"/>
      <c r="MGE31" s="446"/>
      <c r="MGF31" s="446"/>
      <c r="MGG31" s="446"/>
      <c r="MGH31" s="446"/>
      <c r="MGI31" s="446"/>
      <c r="MGJ31" s="446"/>
      <c r="MGK31" s="446"/>
      <c r="MGL31" s="446"/>
      <c r="MGM31" s="446"/>
      <c r="MGN31" s="446"/>
      <c r="MGO31" s="446"/>
      <c r="MGP31" s="446"/>
      <c r="MGQ31" s="446"/>
      <c r="MGR31" s="446"/>
      <c r="MGS31" s="446"/>
      <c r="MGT31" s="446"/>
      <c r="MGU31" s="446"/>
      <c r="MGV31" s="446"/>
      <c r="MGW31" s="446"/>
      <c r="MGX31" s="446"/>
      <c r="MGY31" s="446"/>
      <c r="MGZ31" s="446"/>
      <c r="MHA31" s="446"/>
      <c r="MHB31" s="446"/>
      <c r="MHC31" s="446"/>
      <c r="MHD31" s="446"/>
      <c r="MHE31" s="446"/>
      <c r="MHF31" s="446"/>
      <c r="MHG31" s="446"/>
      <c r="MHH31" s="446"/>
      <c r="MHI31" s="446"/>
      <c r="MHJ31" s="446"/>
      <c r="MHK31" s="446"/>
      <c r="MHL31" s="446"/>
      <c r="MHM31" s="446"/>
      <c r="MHN31" s="446"/>
      <c r="MHO31" s="446"/>
      <c r="MHP31" s="446"/>
      <c r="MHQ31" s="446"/>
      <c r="MHR31" s="446"/>
      <c r="MHS31" s="446"/>
      <c r="MHT31" s="446"/>
      <c r="MHU31" s="446"/>
      <c r="MHV31" s="446"/>
      <c r="MHW31" s="446"/>
      <c r="MHX31" s="446"/>
      <c r="MHY31" s="446"/>
      <c r="MHZ31" s="446"/>
      <c r="MIA31" s="446"/>
      <c r="MIB31" s="446"/>
      <c r="MIC31" s="446"/>
      <c r="MID31" s="446"/>
      <c r="MIE31" s="446"/>
      <c r="MIF31" s="446"/>
      <c r="MIG31" s="446"/>
      <c r="MIH31" s="446"/>
      <c r="MII31" s="446"/>
      <c r="MIJ31" s="446"/>
      <c r="MIK31" s="446"/>
      <c r="MIL31" s="446"/>
      <c r="MIM31" s="446"/>
      <c r="MIN31" s="446"/>
      <c r="MIO31" s="446"/>
      <c r="MIP31" s="446"/>
      <c r="MIQ31" s="446"/>
      <c r="MIR31" s="446"/>
      <c r="MIS31" s="446"/>
      <c r="MIT31" s="446"/>
      <c r="MIU31" s="446"/>
      <c r="MIV31" s="446"/>
      <c r="MIW31" s="446"/>
      <c r="MIX31" s="446"/>
      <c r="MIY31" s="446"/>
      <c r="MIZ31" s="446"/>
      <c r="MJA31" s="446"/>
      <c r="MJB31" s="446"/>
      <c r="MJC31" s="446"/>
      <c r="MJD31" s="446"/>
      <c r="MJE31" s="446"/>
      <c r="MJF31" s="446"/>
      <c r="MJG31" s="446"/>
      <c r="MJH31" s="446"/>
      <c r="MJI31" s="446"/>
      <c r="MJJ31" s="446"/>
      <c r="MJK31" s="446"/>
      <c r="MJL31" s="446"/>
      <c r="MJM31" s="446"/>
      <c r="MJN31" s="446"/>
      <c r="MJO31" s="446"/>
      <c r="MJP31" s="446"/>
      <c r="MJQ31" s="446"/>
      <c r="MJR31" s="446"/>
      <c r="MJS31" s="446"/>
      <c r="MJT31" s="446"/>
      <c r="MJU31" s="446"/>
      <c r="MJV31" s="446"/>
      <c r="MJW31" s="446"/>
      <c r="MJX31" s="446"/>
      <c r="MJY31" s="446"/>
      <c r="MJZ31" s="446"/>
      <c r="MKA31" s="446"/>
      <c r="MKB31" s="446"/>
      <c r="MKC31" s="446"/>
      <c r="MKD31" s="446"/>
      <c r="MKE31" s="446"/>
      <c r="MKF31" s="446"/>
      <c r="MKG31" s="446"/>
      <c r="MKH31" s="446"/>
      <c r="MKI31" s="446"/>
      <c r="MKJ31" s="446"/>
      <c r="MKK31" s="446"/>
      <c r="MKL31" s="446"/>
      <c r="MKM31" s="446"/>
      <c r="MKN31" s="446"/>
      <c r="MKO31" s="446"/>
      <c r="MKP31" s="446"/>
      <c r="MKQ31" s="446"/>
      <c r="MKR31" s="446"/>
      <c r="MKS31" s="446"/>
      <c r="MKT31" s="446"/>
      <c r="MKU31" s="446"/>
      <c r="MKV31" s="446"/>
      <c r="MKW31" s="446"/>
      <c r="MKX31" s="446"/>
      <c r="MKY31" s="446"/>
      <c r="MKZ31" s="446"/>
      <c r="MLA31" s="446"/>
      <c r="MLB31" s="446"/>
      <c r="MLC31" s="446"/>
      <c r="MLD31" s="446"/>
      <c r="MLE31" s="446"/>
      <c r="MLF31" s="446"/>
      <c r="MLG31" s="446"/>
      <c r="MLH31" s="446"/>
      <c r="MLI31" s="446"/>
      <c r="MLJ31" s="446"/>
      <c r="MLK31" s="446"/>
      <c r="MLL31" s="446"/>
      <c r="MLM31" s="446"/>
      <c r="MLN31" s="446"/>
      <c r="MLO31" s="446"/>
      <c r="MLP31" s="446"/>
      <c r="MLQ31" s="446"/>
      <c r="MLR31" s="446"/>
      <c r="MLS31" s="446"/>
      <c r="MLT31" s="446"/>
      <c r="MLU31" s="446"/>
      <c r="MLV31" s="446"/>
      <c r="MLW31" s="446"/>
      <c r="MLX31" s="446"/>
      <c r="MLY31" s="446"/>
      <c r="MLZ31" s="446"/>
      <c r="MMA31" s="446"/>
      <c r="MMB31" s="446"/>
      <c r="MMC31" s="446"/>
      <c r="MMD31" s="446"/>
      <c r="MME31" s="446"/>
      <c r="MMF31" s="446"/>
      <c r="MMG31" s="446"/>
      <c r="MMH31" s="446"/>
      <c r="MMI31" s="446"/>
      <c r="MMJ31" s="446"/>
      <c r="MMK31" s="446"/>
      <c r="MML31" s="446"/>
      <c r="MMM31" s="446"/>
      <c r="MMN31" s="446"/>
      <c r="MMO31" s="446"/>
      <c r="MMP31" s="446"/>
      <c r="MMQ31" s="446"/>
      <c r="MMR31" s="446"/>
      <c r="MMS31" s="446"/>
      <c r="MMT31" s="446"/>
      <c r="MMU31" s="446"/>
      <c r="MMV31" s="446"/>
      <c r="MMW31" s="446"/>
      <c r="MMX31" s="446"/>
      <c r="MMY31" s="446"/>
      <c r="MMZ31" s="446"/>
      <c r="MNA31" s="446"/>
      <c r="MNB31" s="446"/>
      <c r="MNC31" s="446"/>
      <c r="MND31" s="446"/>
      <c r="MNE31" s="446"/>
      <c r="MNF31" s="446"/>
      <c r="MNG31" s="446"/>
      <c r="MNH31" s="446"/>
      <c r="MNI31" s="446"/>
      <c r="MNJ31" s="446"/>
      <c r="MNK31" s="446"/>
      <c r="MNL31" s="446"/>
      <c r="MNM31" s="446"/>
      <c r="MNN31" s="446"/>
      <c r="MNO31" s="446"/>
      <c r="MNP31" s="446"/>
      <c r="MNQ31" s="446"/>
      <c r="MNR31" s="446"/>
      <c r="MNS31" s="446"/>
      <c r="MNT31" s="446"/>
      <c r="MNU31" s="446"/>
      <c r="MNV31" s="446"/>
      <c r="MNW31" s="446"/>
      <c r="MNX31" s="446"/>
      <c r="MNY31" s="446"/>
      <c r="MNZ31" s="446"/>
      <c r="MOA31" s="446"/>
      <c r="MOB31" s="446"/>
      <c r="MOC31" s="446"/>
      <c r="MOD31" s="446"/>
      <c r="MOE31" s="446"/>
      <c r="MOF31" s="446"/>
      <c r="MOG31" s="446"/>
      <c r="MOH31" s="446"/>
      <c r="MOI31" s="446"/>
      <c r="MOJ31" s="446"/>
      <c r="MOK31" s="446"/>
      <c r="MOL31" s="446"/>
      <c r="MOM31" s="446"/>
      <c r="MON31" s="446"/>
      <c r="MOO31" s="446"/>
      <c r="MOP31" s="446"/>
      <c r="MOQ31" s="446"/>
      <c r="MOR31" s="446"/>
      <c r="MOS31" s="446"/>
      <c r="MOT31" s="446"/>
      <c r="MOU31" s="446"/>
      <c r="MOV31" s="446"/>
      <c r="MOW31" s="446"/>
      <c r="MOX31" s="446"/>
      <c r="MOY31" s="446"/>
      <c r="MOZ31" s="446"/>
      <c r="MPA31" s="446"/>
      <c r="MPB31" s="446"/>
      <c r="MPC31" s="446"/>
      <c r="MPD31" s="446"/>
      <c r="MPE31" s="446"/>
      <c r="MPF31" s="446"/>
      <c r="MPG31" s="446"/>
      <c r="MPH31" s="446"/>
      <c r="MPI31" s="446"/>
      <c r="MPJ31" s="446"/>
      <c r="MPK31" s="446"/>
      <c r="MPL31" s="446"/>
      <c r="MPM31" s="446"/>
      <c r="MPN31" s="446"/>
      <c r="MPO31" s="446"/>
      <c r="MPP31" s="446"/>
      <c r="MPQ31" s="446"/>
      <c r="MPR31" s="446"/>
      <c r="MPS31" s="446"/>
      <c r="MPT31" s="446"/>
      <c r="MPU31" s="446"/>
      <c r="MPV31" s="446"/>
      <c r="MPW31" s="446"/>
      <c r="MPX31" s="446"/>
      <c r="MPY31" s="446"/>
      <c r="MPZ31" s="446"/>
      <c r="MQA31" s="446"/>
      <c r="MQB31" s="446"/>
      <c r="MQC31" s="446"/>
      <c r="MQD31" s="446"/>
      <c r="MQE31" s="446"/>
      <c r="MQF31" s="446"/>
      <c r="MQG31" s="446"/>
      <c r="MQH31" s="446"/>
      <c r="MQI31" s="446"/>
      <c r="MQJ31" s="446"/>
      <c r="MQK31" s="446"/>
      <c r="MQL31" s="446"/>
      <c r="MQM31" s="446"/>
      <c r="MQN31" s="446"/>
      <c r="MQO31" s="446"/>
      <c r="MQP31" s="446"/>
      <c r="MQQ31" s="446"/>
      <c r="MQR31" s="446"/>
      <c r="MQS31" s="446"/>
      <c r="MQT31" s="446"/>
      <c r="MQU31" s="446"/>
      <c r="MQV31" s="446"/>
      <c r="MQW31" s="446"/>
      <c r="MQX31" s="446"/>
      <c r="MQY31" s="446"/>
      <c r="MQZ31" s="446"/>
      <c r="MRA31" s="446"/>
      <c r="MRB31" s="446"/>
      <c r="MRC31" s="446"/>
      <c r="MRD31" s="446"/>
      <c r="MRE31" s="446"/>
      <c r="MRF31" s="446"/>
      <c r="MRG31" s="446"/>
      <c r="MRH31" s="446"/>
      <c r="MRI31" s="446"/>
      <c r="MRJ31" s="446"/>
      <c r="MRK31" s="446"/>
      <c r="MRL31" s="446"/>
      <c r="MRM31" s="446"/>
      <c r="MRN31" s="446"/>
      <c r="MRO31" s="446"/>
      <c r="MRP31" s="446"/>
      <c r="MRQ31" s="446"/>
      <c r="MRR31" s="446"/>
      <c r="MRS31" s="446"/>
      <c r="MRT31" s="446"/>
      <c r="MRU31" s="446"/>
      <c r="MRV31" s="446"/>
      <c r="MRW31" s="446"/>
      <c r="MRX31" s="446"/>
      <c r="MRY31" s="446"/>
      <c r="MRZ31" s="446"/>
      <c r="MSA31" s="446"/>
      <c r="MSB31" s="446"/>
      <c r="MSC31" s="446"/>
      <c r="MSD31" s="446"/>
      <c r="MSE31" s="446"/>
      <c r="MSF31" s="446"/>
      <c r="MSG31" s="446"/>
      <c r="MSH31" s="446"/>
      <c r="MSI31" s="446"/>
      <c r="MSJ31" s="446"/>
      <c r="MSK31" s="446"/>
      <c r="MSL31" s="446"/>
      <c r="MSM31" s="446"/>
      <c r="MSN31" s="446"/>
      <c r="MSO31" s="446"/>
      <c r="MSP31" s="446"/>
      <c r="MSQ31" s="446"/>
      <c r="MSR31" s="446"/>
      <c r="MSS31" s="446"/>
      <c r="MST31" s="446"/>
      <c r="MSU31" s="446"/>
      <c r="MSV31" s="446"/>
      <c r="MSW31" s="446"/>
      <c r="MSX31" s="446"/>
      <c r="MSY31" s="446"/>
      <c r="MSZ31" s="446"/>
      <c r="MTA31" s="446"/>
      <c r="MTB31" s="446"/>
      <c r="MTC31" s="446"/>
      <c r="MTD31" s="446"/>
      <c r="MTE31" s="446"/>
      <c r="MTF31" s="446"/>
      <c r="MTG31" s="446"/>
      <c r="MTH31" s="446"/>
      <c r="MTI31" s="446"/>
      <c r="MTJ31" s="446"/>
      <c r="MTK31" s="446"/>
      <c r="MTL31" s="446"/>
      <c r="MTM31" s="446"/>
      <c r="MTN31" s="446"/>
      <c r="MTO31" s="446"/>
      <c r="MTP31" s="446"/>
      <c r="MTQ31" s="446"/>
      <c r="MTR31" s="446"/>
      <c r="MTS31" s="446"/>
      <c r="MTT31" s="446"/>
      <c r="MTU31" s="446"/>
      <c r="MTV31" s="446"/>
      <c r="MTW31" s="446"/>
      <c r="MTX31" s="446"/>
      <c r="MTY31" s="446"/>
      <c r="MTZ31" s="446"/>
      <c r="MUA31" s="446"/>
      <c r="MUB31" s="446"/>
      <c r="MUC31" s="446"/>
      <c r="MUD31" s="446"/>
      <c r="MUE31" s="446"/>
      <c r="MUF31" s="446"/>
      <c r="MUG31" s="446"/>
      <c r="MUH31" s="446"/>
      <c r="MUI31" s="446"/>
      <c r="MUJ31" s="446"/>
      <c r="MUK31" s="446"/>
      <c r="MUL31" s="446"/>
      <c r="MUM31" s="446"/>
      <c r="MUN31" s="446"/>
      <c r="MUO31" s="446"/>
      <c r="MUP31" s="446"/>
      <c r="MUQ31" s="446"/>
      <c r="MUR31" s="446"/>
      <c r="MUS31" s="446"/>
      <c r="MUT31" s="446"/>
      <c r="MUU31" s="446"/>
      <c r="MUV31" s="446"/>
      <c r="MUW31" s="446"/>
      <c r="MUX31" s="446"/>
      <c r="MUY31" s="446"/>
      <c r="MUZ31" s="446"/>
      <c r="MVA31" s="446"/>
      <c r="MVB31" s="446"/>
      <c r="MVC31" s="446"/>
      <c r="MVD31" s="446"/>
      <c r="MVE31" s="446"/>
      <c r="MVF31" s="446"/>
      <c r="MVG31" s="446"/>
      <c r="MVH31" s="446"/>
      <c r="MVI31" s="446"/>
      <c r="MVJ31" s="446"/>
      <c r="MVK31" s="446"/>
      <c r="MVL31" s="446"/>
      <c r="MVM31" s="446"/>
      <c r="MVN31" s="446"/>
      <c r="MVO31" s="446"/>
      <c r="MVP31" s="446"/>
      <c r="MVQ31" s="446"/>
      <c r="MVR31" s="446"/>
      <c r="MVS31" s="446"/>
      <c r="MVT31" s="446"/>
      <c r="MVU31" s="446"/>
      <c r="MVV31" s="446"/>
      <c r="MVW31" s="446"/>
      <c r="MVX31" s="446"/>
      <c r="MVY31" s="446"/>
      <c r="MVZ31" s="446"/>
      <c r="MWA31" s="446"/>
      <c r="MWB31" s="446"/>
      <c r="MWC31" s="446"/>
      <c r="MWD31" s="446"/>
      <c r="MWE31" s="446"/>
      <c r="MWF31" s="446"/>
      <c r="MWG31" s="446"/>
      <c r="MWH31" s="446"/>
      <c r="MWI31" s="446"/>
      <c r="MWJ31" s="446"/>
      <c r="MWK31" s="446"/>
      <c r="MWL31" s="446"/>
      <c r="MWM31" s="446"/>
      <c r="MWN31" s="446"/>
      <c r="MWO31" s="446"/>
      <c r="MWP31" s="446"/>
      <c r="MWQ31" s="446"/>
      <c r="MWR31" s="446"/>
      <c r="MWS31" s="446"/>
      <c r="MWT31" s="446"/>
      <c r="MWU31" s="446"/>
      <c r="MWV31" s="446"/>
      <c r="MWW31" s="446"/>
      <c r="MWX31" s="446"/>
      <c r="MWY31" s="446"/>
      <c r="MWZ31" s="446"/>
      <c r="MXA31" s="446"/>
      <c r="MXB31" s="446"/>
      <c r="MXC31" s="446"/>
      <c r="MXD31" s="446"/>
      <c r="MXE31" s="446"/>
      <c r="MXF31" s="446"/>
      <c r="MXG31" s="446"/>
      <c r="MXH31" s="446"/>
      <c r="MXI31" s="446"/>
      <c r="MXJ31" s="446"/>
      <c r="MXK31" s="446"/>
      <c r="MXL31" s="446"/>
      <c r="MXM31" s="446"/>
      <c r="MXN31" s="446"/>
      <c r="MXO31" s="446"/>
      <c r="MXP31" s="446"/>
      <c r="MXQ31" s="446"/>
      <c r="MXR31" s="446"/>
      <c r="MXS31" s="446"/>
      <c r="MXT31" s="446"/>
      <c r="MXU31" s="446"/>
      <c r="MXV31" s="446"/>
      <c r="MXW31" s="446"/>
      <c r="MXX31" s="446"/>
      <c r="MXY31" s="446"/>
      <c r="MXZ31" s="446"/>
      <c r="MYA31" s="446"/>
      <c r="MYB31" s="446"/>
      <c r="MYC31" s="446"/>
      <c r="MYD31" s="446"/>
      <c r="MYE31" s="446"/>
      <c r="MYF31" s="446"/>
      <c r="MYG31" s="446"/>
      <c r="MYH31" s="446"/>
      <c r="MYI31" s="446"/>
      <c r="MYJ31" s="446"/>
      <c r="MYK31" s="446"/>
      <c r="MYL31" s="446"/>
      <c r="MYM31" s="446"/>
      <c r="MYN31" s="446"/>
      <c r="MYO31" s="446"/>
      <c r="MYP31" s="446"/>
      <c r="MYQ31" s="446"/>
      <c r="MYR31" s="446"/>
      <c r="MYS31" s="446"/>
      <c r="MYT31" s="446"/>
      <c r="MYU31" s="446"/>
      <c r="MYV31" s="446"/>
      <c r="MYW31" s="446"/>
      <c r="MYX31" s="446"/>
      <c r="MYY31" s="446"/>
      <c r="MYZ31" s="446"/>
      <c r="MZA31" s="446"/>
      <c r="MZB31" s="446"/>
      <c r="MZC31" s="446"/>
      <c r="MZD31" s="446"/>
      <c r="MZE31" s="446"/>
      <c r="MZF31" s="446"/>
      <c r="MZG31" s="446"/>
      <c r="MZH31" s="446"/>
      <c r="MZI31" s="446"/>
      <c r="MZJ31" s="446"/>
      <c r="MZK31" s="446"/>
      <c r="MZL31" s="446"/>
      <c r="MZM31" s="446"/>
      <c r="MZN31" s="446"/>
      <c r="MZO31" s="446"/>
      <c r="MZP31" s="446"/>
      <c r="MZQ31" s="446"/>
      <c r="MZR31" s="446"/>
      <c r="MZS31" s="446"/>
      <c r="MZT31" s="446"/>
      <c r="MZU31" s="446"/>
      <c r="MZV31" s="446"/>
      <c r="MZW31" s="446"/>
      <c r="MZX31" s="446"/>
      <c r="MZY31" s="446"/>
      <c r="MZZ31" s="446"/>
      <c r="NAA31" s="446"/>
      <c r="NAB31" s="446"/>
      <c r="NAC31" s="446"/>
      <c r="NAD31" s="446"/>
      <c r="NAE31" s="446"/>
      <c r="NAF31" s="446"/>
      <c r="NAG31" s="446"/>
      <c r="NAH31" s="446"/>
      <c r="NAI31" s="446"/>
      <c r="NAJ31" s="446"/>
      <c r="NAK31" s="446"/>
      <c r="NAL31" s="446"/>
      <c r="NAM31" s="446"/>
      <c r="NAN31" s="446"/>
      <c r="NAO31" s="446"/>
      <c r="NAP31" s="446"/>
      <c r="NAQ31" s="446"/>
      <c r="NAR31" s="446"/>
      <c r="NAS31" s="446"/>
      <c r="NAT31" s="446"/>
      <c r="NAU31" s="446"/>
      <c r="NAV31" s="446"/>
      <c r="NAW31" s="446"/>
      <c r="NAX31" s="446"/>
      <c r="NAY31" s="446"/>
      <c r="NAZ31" s="446"/>
      <c r="NBA31" s="446"/>
      <c r="NBB31" s="446"/>
      <c r="NBC31" s="446"/>
      <c r="NBD31" s="446"/>
      <c r="NBE31" s="446"/>
      <c r="NBF31" s="446"/>
      <c r="NBG31" s="446"/>
      <c r="NBH31" s="446"/>
      <c r="NBI31" s="446"/>
      <c r="NBJ31" s="446"/>
      <c r="NBK31" s="446"/>
      <c r="NBL31" s="446"/>
      <c r="NBM31" s="446"/>
      <c r="NBN31" s="446"/>
      <c r="NBO31" s="446"/>
      <c r="NBP31" s="446"/>
      <c r="NBQ31" s="446"/>
      <c r="NBR31" s="446"/>
      <c r="NBS31" s="446"/>
      <c r="NBT31" s="446"/>
      <c r="NBU31" s="446"/>
      <c r="NBV31" s="446"/>
      <c r="NBW31" s="446"/>
      <c r="NBX31" s="446"/>
      <c r="NBY31" s="446"/>
      <c r="NBZ31" s="446"/>
      <c r="NCA31" s="446"/>
      <c r="NCB31" s="446"/>
      <c r="NCC31" s="446"/>
      <c r="NCD31" s="446"/>
      <c r="NCE31" s="446"/>
      <c r="NCF31" s="446"/>
      <c r="NCG31" s="446"/>
      <c r="NCH31" s="446"/>
      <c r="NCI31" s="446"/>
      <c r="NCJ31" s="446"/>
      <c r="NCK31" s="446"/>
      <c r="NCL31" s="446"/>
      <c r="NCM31" s="446"/>
      <c r="NCN31" s="446"/>
      <c r="NCO31" s="446"/>
      <c r="NCP31" s="446"/>
      <c r="NCQ31" s="446"/>
      <c r="NCR31" s="446"/>
      <c r="NCS31" s="446"/>
      <c r="NCT31" s="446"/>
      <c r="NCU31" s="446"/>
      <c r="NCV31" s="446"/>
      <c r="NCW31" s="446"/>
      <c r="NCX31" s="446"/>
      <c r="NCY31" s="446"/>
      <c r="NCZ31" s="446"/>
      <c r="NDA31" s="446"/>
      <c r="NDB31" s="446"/>
      <c r="NDC31" s="446"/>
      <c r="NDD31" s="446"/>
      <c r="NDE31" s="446"/>
      <c r="NDF31" s="446"/>
      <c r="NDG31" s="446"/>
      <c r="NDH31" s="446"/>
      <c r="NDI31" s="446"/>
      <c r="NDJ31" s="446"/>
      <c r="NDK31" s="446"/>
      <c r="NDL31" s="446"/>
      <c r="NDM31" s="446"/>
      <c r="NDN31" s="446"/>
      <c r="NDO31" s="446"/>
      <c r="NDP31" s="446"/>
      <c r="NDQ31" s="446"/>
      <c r="NDR31" s="446"/>
      <c r="NDS31" s="446"/>
      <c r="NDT31" s="446"/>
      <c r="NDU31" s="446"/>
      <c r="NDV31" s="446"/>
      <c r="NDW31" s="446"/>
      <c r="NDX31" s="446"/>
      <c r="NDY31" s="446"/>
      <c r="NDZ31" s="446"/>
      <c r="NEA31" s="446"/>
      <c r="NEB31" s="446"/>
      <c r="NEC31" s="446"/>
      <c r="NED31" s="446"/>
      <c r="NEE31" s="446"/>
      <c r="NEF31" s="446"/>
      <c r="NEG31" s="446"/>
      <c r="NEH31" s="446"/>
      <c r="NEI31" s="446"/>
      <c r="NEJ31" s="446"/>
      <c r="NEK31" s="446"/>
      <c r="NEL31" s="446"/>
      <c r="NEM31" s="446"/>
      <c r="NEN31" s="446"/>
      <c r="NEO31" s="446"/>
      <c r="NEP31" s="446"/>
      <c r="NEQ31" s="446"/>
      <c r="NER31" s="446"/>
      <c r="NES31" s="446"/>
      <c r="NET31" s="446"/>
      <c r="NEU31" s="446"/>
      <c r="NEV31" s="446"/>
      <c r="NEW31" s="446"/>
      <c r="NEX31" s="446"/>
      <c r="NEY31" s="446"/>
      <c r="NEZ31" s="446"/>
      <c r="NFA31" s="446"/>
      <c r="NFB31" s="446"/>
      <c r="NFC31" s="446"/>
      <c r="NFD31" s="446"/>
      <c r="NFE31" s="446"/>
      <c r="NFF31" s="446"/>
      <c r="NFG31" s="446"/>
      <c r="NFH31" s="446"/>
      <c r="NFI31" s="446"/>
      <c r="NFJ31" s="446"/>
      <c r="NFK31" s="446"/>
      <c r="NFL31" s="446"/>
      <c r="NFM31" s="446"/>
      <c r="NFN31" s="446"/>
      <c r="NFO31" s="446"/>
      <c r="NFP31" s="446"/>
      <c r="NFQ31" s="446"/>
      <c r="NFR31" s="446"/>
      <c r="NFS31" s="446"/>
      <c r="NFT31" s="446"/>
      <c r="NFU31" s="446"/>
      <c r="NFV31" s="446"/>
      <c r="NFW31" s="446"/>
      <c r="NFX31" s="446"/>
      <c r="NFY31" s="446"/>
      <c r="NFZ31" s="446"/>
      <c r="NGA31" s="446"/>
      <c r="NGB31" s="446"/>
      <c r="NGC31" s="446"/>
      <c r="NGD31" s="446"/>
      <c r="NGE31" s="446"/>
      <c r="NGF31" s="446"/>
      <c r="NGG31" s="446"/>
      <c r="NGH31" s="446"/>
      <c r="NGI31" s="446"/>
      <c r="NGJ31" s="446"/>
      <c r="NGK31" s="446"/>
      <c r="NGL31" s="446"/>
      <c r="NGM31" s="446"/>
      <c r="NGN31" s="446"/>
      <c r="NGO31" s="446"/>
      <c r="NGP31" s="446"/>
      <c r="NGQ31" s="446"/>
      <c r="NGR31" s="446"/>
      <c r="NGS31" s="446"/>
      <c r="NGT31" s="446"/>
      <c r="NGU31" s="446"/>
      <c r="NGV31" s="446"/>
      <c r="NGW31" s="446"/>
      <c r="NGX31" s="446"/>
      <c r="NGY31" s="446"/>
      <c r="NGZ31" s="446"/>
      <c r="NHA31" s="446"/>
      <c r="NHB31" s="446"/>
      <c r="NHC31" s="446"/>
      <c r="NHD31" s="446"/>
      <c r="NHE31" s="446"/>
      <c r="NHF31" s="446"/>
      <c r="NHG31" s="446"/>
      <c r="NHH31" s="446"/>
      <c r="NHI31" s="446"/>
      <c r="NHJ31" s="446"/>
      <c r="NHK31" s="446"/>
      <c r="NHL31" s="446"/>
      <c r="NHM31" s="446"/>
      <c r="NHN31" s="446"/>
      <c r="NHO31" s="446"/>
      <c r="NHP31" s="446"/>
      <c r="NHQ31" s="446"/>
      <c r="NHR31" s="446"/>
      <c r="NHS31" s="446"/>
      <c r="NHT31" s="446"/>
      <c r="NHU31" s="446"/>
      <c r="NHV31" s="446"/>
      <c r="NHW31" s="446"/>
      <c r="NHX31" s="446"/>
      <c r="NHY31" s="446"/>
      <c r="NHZ31" s="446"/>
      <c r="NIA31" s="446"/>
      <c r="NIB31" s="446"/>
      <c r="NIC31" s="446"/>
      <c r="NID31" s="446"/>
      <c r="NIE31" s="446"/>
      <c r="NIF31" s="446"/>
      <c r="NIG31" s="446"/>
      <c r="NIH31" s="446"/>
      <c r="NII31" s="446"/>
      <c r="NIJ31" s="446"/>
      <c r="NIK31" s="446"/>
      <c r="NIL31" s="446"/>
      <c r="NIM31" s="446"/>
      <c r="NIN31" s="446"/>
      <c r="NIO31" s="446"/>
      <c r="NIP31" s="446"/>
      <c r="NIQ31" s="446"/>
      <c r="NIR31" s="446"/>
      <c r="NIS31" s="446"/>
      <c r="NIT31" s="446"/>
      <c r="NIU31" s="446"/>
      <c r="NIV31" s="446"/>
      <c r="NIW31" s="446"/>
      <c r="NIX31" s="446"/>
      <c r="NIY31" s="446"/>
      <c r="NIZ31" s="446"/>
      <c r="NJA31" s="446"/>
      <c r="NJB31" s="446"/>
      <c r="NJC31" s="446"/>
      <c r="NJD31" s="446"/>
      <c r="NJE31" s="446"/>
      <c r="NJF31" s="446"/>
      <c r="NJG31" s="446"/>
      <c r="NJH31" s="446"/>
      <c r="NJI31" s="446"/>
      <c r="NJJ31" s="446"/>
      <c r="NJK31" s="446"/>
      <c r="NJL31" s="446"/>
      <c r="NJM31" s="446"/>
      <c r="NJN31" s="446"/>
      <c r="NJO31" s="446"/>
      <c r="NJP31" s="446"/>
      <c r="NJQ31" s="446"/>
      <c r="NJR31" s="446"/>
      <c r="NJS31" s="446"/>
      <c r="NJT31" s="446"/>
      <c r="NJU31" s="446"/>
      <c r="NJV31" s="446"/>
      <c r="NJW31" s="446"/>
      <c r="NJX31" s="446"/>
      <c r="NJY31" s="446"/>
      <c r="NJZ31" s="446"/>
      <c r="NKA31" s="446"/>
      <c r="NKB31" s="446"/>
      <c r="NKC31" s="446"/>
      <c r="NKD31" s="446"/>
      <c r="NKE31" s="446"/>
      <c r="NKF31" s="446"/>
      <c r="NKG31" s="446"/>
      <c r="NKH31" s="446"/>
      <c r="NKI31" s="446"/>
      <c r="NKJ31" s="446"/>
      <c r="NKK31" s="446"/>
      <c r="NKL31" s="446"/>
      <c r="NKM31" s="446"/>
      <c r="NKN31" s="446"/>
      <c r="NKO31" s="446"/>
      <c r="NKP31" s="446"/>
      <c r="NKQ31" s="446"/>
      <c r="NKR31" s="446"/>
      <c r="NKS31" s="446"/>
      <c r="NKT31" s="446"/>
      <c r="NKU31" s="446"/>
      <c r="NKV31" s="446"/>
      <c r="NKW31" s="446"/>
      <c r="NKX31" s="446"/>
      <c r="NKY31" s="446"/>
      <c r="NKZ31" s="446"/>
      <c r="NLA31" s="446"/>
      <c r="NLB31" s="446"/>
      <c r="NLC31" s="446"/>
      <c r="NLD31" s="446"/>
      <c r="NLE31" s="446"/>
      <c r="NLF31" s="446"/>
      <c r="NLG31" s="446"/>
      <c r="NLH31" s="446"/>
      <c r="NLI31" s="446"/>
      <c r="NLJ31" s="446"/>
      <c r="NLK31" s="446"/>
      <c r="NLL31" s="446"/>
      <c r="NLM31" s="446"/>
      <c r="NLN31" s="446"/>
      <c r="NLO31" s="446"/>
      <c r="NLP31" s="446"/>
      <c r="NLQ31" s="446"/>
      <c r="NLR31" s="446"/>
      <c r="NLS31" s="446"/>
      <c r="NLT31" s="446"/>
      <c r="NLU31" s="446"/>
      <c r="NLV31" s="446"/>
      <c r="NLW31" s="446"/>
      <c r="NLX31" s="446"/>
      <c r="NLY31" s="446"/>
      <c r="NLZ31" s="446"/>
      <c r="NMA31" s="446"/>
      <c r="NMB31" s="446"/>
      <c r="NMC31" s="446"/>
      <c r="NMD31" s="446"/>
      <c r="NME31" s="446"/>
      <c r="NMF31" s="446"/>
      <c r="NMG31" s="446"/>
      <c r="NMH31" s="446"/>
      <c r="NMI31" s="446"/>
      <c r="NMJ31" s="446"/>
      <c r="NMK31" s="446"/>
      <c r="NML31" s="446"/>
      <c r="NMM31" s="446"/>
      <c r="NMN31" s="446"/>
      <c r="NMO31" s="446"/>
      <c r="NMP31" s="446"/>
      <c r="NMQ31" s="446"/>
      <c r="NMR31" s="446"/>
      <c r="NMS31" s="446"/>
      <c r="NMT31" s="446"/>
      <c r="NMU31" s="446"/>
      <c r="NMV31" s="446"/>
      <c r="NMW31" s="446"/>
      <c r="NMX31" s="446"/>
      <c r="NMY31" s="446"/>
      <c r="NMZ31" s="446"/>
      <c r="NNA31" s="446"/>
      <c r="NNB31" s="446"/>
      <c r="NNC31" s="446"/>
      <c r="NND31" s="446"/>
      <c r="NNE31" s="446"/>
      <c r="NNF31" s="446"/>
      <c r="NNG31" s="446"/>
      <c r="NNH31" s="446"/>
      <c r="NNI31" s="446"/>
      <c r="NNJ31" s="446"/>
      <c r="NNK31" s="446"/>
      <c r="NNL31" s="446"/>
      <c r="NNM31" s="446"/>
      <c r="NNN31" s="446"/>
      <c r="NNO31" s="446"/>
      <c r="NNP31" s="446"/>
      <c r="NNQ31" s="446"/>
      <c r="NNR31" s="446"/>
      <c r="NNS31" s="446"/>
      <c r="NNT31" s="446"/>
      <c r="NNU31" s="446"/>
      <c r="NNV31" s="446"/>
      <c r="NNW31" s="446"/>
      <c r="NNX31" s="446"/>
      <c r="NNY31" s="446"/>
      <c r="NNZ31" s="446"/>
      <c r="NOA31" s="446"/>
      <c r="NOB31" s="446"/>
      <c r="NOC31" s="446"/>
      <c r="NOD31" s="446"/>
      <c r="NOE31" s="446"/>
      <c r="NOF31" s="446"/>
      <c r="NOG31" s="446"/>
      <c r="NOH31" s="446"/>
      <c r="NOI31" s="446"/>
      <c r="NOJ31" s="446"/>
      <c r="NOK31" s="446"/>
      <c r="NOL31" s="446"/>
      <c r="NOM31" s="446"/>
      <c r="NON31" s="446"/>
      <c r="NOO31" s="446"/>
      <c r="NOP31" s="446"/>
      <c r="NOQ31" s="446"/>
      <c r="NOR31" s="446"/>
      <c r="NOS31" s="446"/>
      <c r="NOT31" s="446"/>
      <c r="NOU31" s="446"/>
      <c r="NOV31" s="446"/>
      <c r="NOW31" s="446"/>
      <c r="NOX31" s="446"/>
      <c r="NOY31" s="446"/>
      <c r="NOZ31" s="446"/>
      <c r="NPA31" s="446"/>
      <c r="NPB31" s="446"/>
      <c r="NPC31" s="446"/>
      <c r="NPD31" s="446"/>
      <c r="NPE31" s="446"/>
      <c r="NPF31" s="446"/>
      <c r="NPG31" s="446"/>
      <c r="NPH31" s="446"/>
      <c r="NPI31" s="446"/>
      <c r="NPJ31" s="446"/>
      <c r="NPK31" s="446"/>
      <c r="NPL31" s="446"/>
      <c r="NPM31" s="446"/>
      <c r="NPN31" s="446"/>
      <c r="NPO31" s="446"/>
      <c r="NPP31" s="446"/>
      <c r="NPQ31" s="446"/>
      <c r="NPR31" s="446"/>
      <c r="NPS31" s="446"/>
      <c r="NPT31" s="446"/>
      <c r="NPU31" s="446"/>
      <c r="NPV31" s="446"/>
      <c r="NPW31" s="446"/>
      <c r="NPX31" s="446"/>
      <c r="NPY31" s="446"/>
      <c r="NPZ31" s="446"/>
      <c r="NQA31" s="446"/>
      <c r="NQB31" s="446"/>
      <c r="NQC31" s="446"/>
      <c r="NQD31" s="446"/>
      <c r="NQE31" s="446"/>
      <c r="NQF31" s="446"/>
      <c r="NQG31" s="446"/>
      <c r="NQH31" s="446"/>
      <c r="NQI31" s="446"/>
      <c r="NQJ31" s="446"/>
      <c r="NQK31" s="446"/>
      <c r="NQL31" s="446"/>
      <c r="NQM31" s="446"/>
      <c r="NQN31" s="446"/>
      <c r="NQO31" s="446"/>
      <c r="NQP31" s="446"/>
      <c r="NQQ31" s="446"/>
      <c r="NQR31" s="446"/>
      <c r="NQS31" s="446"/>
      <c r="NQT31" s="446"/>
      <c r="NQU31" s="446"/>
      <c r="NQV31" s="446"/>
      <c r="NQW31" s="446"/>
      <c r="NQX31" s="446"/>
      <c r="NQY31" s="446"/>
      <c r="NQZ31" s="446"/>
      <c r="NRA31" s="446"/>
      <c r="NRB31" s="446"/>
      <c r="NRC31" s="446"/>
      <c r="NRD31" s="446"/>
      <c r="NRE31" s="446"/>
      <c r="NRF31" s="446"/>
      <c r="NRG31" s="446"/>
      <c r="NRH31" s="446"/>
      <c r="NRI31" s="446"/>
      <c r="NRJ31" s="446"/>
      <c r="NRK31" s="446"/>
      <c r="NRL31" s="446"/>
      <c r="NRM31" s="446"/>
      <c r="NRN31" s="446"/>
      <c r="NRO31" s="446"/>
      <c r="NRP31" s="446"/>
      <c r="NRQ31" s="446"/>
      <c r="NRR31" s="446"/>
      <c r="NRS31" s="446"/>
      <c r="NRT31" s="446"/>
      <c r="NRU31" s="446"/>
      <c r="NRV31" s="446"/>
      <c r="NRW31" s="446"/>
      <c r="NRX31" s="446"/>
      <c r="NRY31" s="446"/>
      <c r="NRZ31" s="446"/>
      <c r="NSA31" s="446"/>
      <c r="NSB31" s="446"/>
      <c r="NSC31" s="446"/>
      <c r="NSD31" s="446"/>
      <c r="NSE31" s="446"/>
      <c r="NSF31" s="446"/>
      <c r="NSG31" s="446"/>
      <c r="NSH31" s="446"/>
      <c r="NSI31" s="446"/>
      <c r="NSJ31" s="446"/>
      <c r="NSK31" s="446"/>
      <c r="NSL31" s="446"/>
      <c r="NSM31" s="446"/>
      <c r="NSN31" s="446"/>
      <c r="NSO31" s="446"/>
      <c r="NSP31" s="446"/>
      <c r="NSQ31" s="446"/>
      <c r="NSR31" s="446"/>
      <c r="NSS31" s="446"/>
      <c r="NST31" s="446"/>
      <c r="NSU31" s="446"/>
      <c r="NSV31" s="446"/>
      <c r="NSW31" s="446"/>
      <c r="NSX31" s="446"/>
      <c r="NSY31" s="446"/>
      <c r="NSZ31" s="446"/>
      <c r="NTA31" s="446"/>
      <c r="NTB31" s="446"/>
      <c r="NTC31" s="446"/>
      <c r="NTD31" s="446"/>
      <c r="NTE31" s="446"/>
      <c r="NTF31" s="446"/>
      <c r="NTG31" s="446"/>
      <c r="NTH31" s="446"/>
      <c r="NTI31" s="446"/>
      <c r="NTJ31" s="446"/>
      <c r="NTK31" s="446"/>
      <c r="NTL31" s="446"/>
      <c r="NTM31" s="446"/>
      <c r="NTN31" s="446"/>
      <c r="NTO31" s="446"/>
      <c r="NTP31" s="446"/>
      <c r="NTQ31" s="446"/>
      <c r="NTR31" s="446"/>
      <c r="NTS31" s="446"/>
      <c r="NTT31" s="446"/>
      <c r="NTU31" s="446"/>
      <c r="NTV31" s="446"/>
      <c r="NTW31" s="446"/>
      <c r="NTX31" s="446"/>
      <c r="NTY31" s="446"/>
      <c r="NTZ31" s="446"/>
      <c r="NUA31" s="446"/>
      <c r="NUB31" s="446"/>
      <c r="NUC31" s="446"/>
      <c r="NUD31" s="446"/>
      <c r="NUE31" s="446"/>
      <c r="NUF31" s="446"/>
      <c r="NUG31" s="446"/>
      <c r="NUH31" s="446"/>
      <c r="NUI31" s="446"/>
      <c r="NUJ31" s="446"/>
      <c r="NUK31" s="446"/>
      <c r="NUL31" s="446"/>
      <c r="NUM31" s="446"/>
      <c r="NUN31" s="446"/>
      <c r="NUO31" s="446"/>
      <c r="NUP31" s="446"/>
      <c r="NUQ31" s="446"/>
      <c r="NUR31" s="446"/>
      <c r="NUS31" s="446"/>
      <c r="NUT31" s="446"/>
      <c r="NUU31" s="446"/>
      <c r="NUV31" s="446"/>
      <c r="NUW31" s="446"/>
      <c r="NUX31" s="446"/>
      <c r="NUY31" s="446"/>
      <c r="NUZ31" s="446"/>
      <c r="NVA31" s="446"/>
      <c r="NVB31" s="446"/>
      <c r="NVC31" s="446"/>
      <c r="NVD31" s="446"/>
      <c r="NVE31" s="446"/>
      <c r="NVF31" s="446"/>
      <c r="NVG31" s="446"/>
      <c r="NVH31" s="446"/>
      <c r="NVI31" s="446"/>
      <c r="NVJ31" s="446"/>
      <c r="NVK31" s="446"/>
      <c r="NVL31" s="446"/>
      <c r="NVM31" s="446"/>
      <c r="NVN31" s="446"/>
      <c r="NVO31" s="446"/>
      <c r="NVP31" s="446"/>
      <c r="NVQ31" s="446"/>
      <c r="NVR31" s="446"/>
      <c r="NVS31" s="446"/>
      <c r="NVT31" s="446"/>
      <c r="NVU31" s="446"/>
      <c r="NVV31" s="446"/>
      <c r="NVW31" s="446"/>
      <c r="NVX31" s="446"/>
      <c r="NVY31" s="446"/>
      <c r="NVZ31" s="446"/>
      <c r="NWA31" s="446"/>
      <c r="NWB31" s="446"/>
      <c r="NWC31" s="446"/>
      <c r="NWD31" s="446"/>
      <c r="NWE31" s="446"/>
      <c r="NWF31" s="446"/>
      <c r="NWG31" s="446"/>
      <c r="NWH31" s="446"/>
      <c r="NWI31" s="446"/>
      <c r="NWJ31" s="446"/>
      <c r="NWK31" s="446"/>
      <c r="NWL31" s="446"/>
      <c r="NWM31" s="446"/>
      <c r="NWN31" s="446"/>
      <c r="NWO31" s="446"/>
      <c r="NWP31" s="446"/>
      <c r="NWQ31" s="446"/>
      <c r="NWR31" s="446"/>
      <c r="NWS31" s="446"/>
      <c r="NWT31" s="446"/>
      <c r="NWU31" s="446"/>
      <c r="NWV31" s="446"/>
      <c r="NWW31" s="446"/>
      <c r="NWX31" s="446"/>
      <c r="NWY31" s="446"/>
      <c r="NWZ31" s="446"/>
      <c r="NXA31" s="446"/>
      <c r="NXB31" s="446"/>
      <c r="NXC31" s="446"/>
      <c r="NXD31" s="446"/>
      <c r="NXE31" s="446"/>
      <c r="NXF31" s="446"/>
      <c r="NXG31" s="446"/>
      <c r="NXH31" s="446"/>
      <c r="NXI31" s="446"/>
      <c r="NXJ31" s="446"/>
      <c r="NXK31" s="446"/>
      <c r="NXL31" s="446"/>
      <c r="NXM31" s="446"/>
      <c r="NXN31" s="446"/>
      <c r="NXO31" s="446"/>
      <c r="NXP31" s="446"/>
      <c r="NXQ31" s="446"/>
      <c r="NXR31" s="446"/>
      <c r="NXS31" s="446"/>
      <c r="NXT31" s="446"/>
      <c r="NXU31" s="446"/>
      <c r="NXV31" s="446"/>
      <c r="NXW31" s="446"/>
      <c r="NXX31" s="446"/>
      <c r="NXY31" s="446"/>
      <c r="NXZ31" s="446"/>
      <c r="NYA31" s="446"/>
      <c r="NYB31" s="446"/>
      <c r="NYC31" s="446"/>
      <c r="NYD31" s="446"/>
      <c r="NYE31" s="446"/>
      <c r="NYF31" s="446"/>
      <c r="NYG31" s="446"/>
      <c r="NYH31" s="446"/>
      <c r="NYI31" s="446"/>
      <c r="NYJ31" s="446"/>
      <c r="NYK31" s="446"/>
      <c r="NYL31" s="446"/>
      <c r="NYM31" s="446"/>
      <c r="NYN31" s="446"/>
      <c r="NYO31" s="446"/>
      <c r="NYP31" s="446"/>
      <c r="NYQ31" s="446"/>
      <c r="NYR31" s="446"/>
      <c r="NYS31" s="446"/>
      <c r="NYT31" s="446"/>
      <c r="NYU31" s="446"/>
      <c r="NYV31" s="446"/>
      <c r="NYW31" s="446"/>
      <c r="NYX31" s="446"/>
      <c r="NYY31" s="446"/>
      <c r="NYZ31" s="446"/>
      <c r="NZA31" s="446"/>
      <c r="NZB31" s="446"/>
      <c r="NZC31" s="446"/>
      <c r="NZD31" s="446"/>
      <c r="NZE31" s="446"/>
      <c r="NZF31" s="446"/>
      <c r="NZG31" s="446"/>
      <c r="NZH31" s="446"/>
      <c r="NZI31" s="446"/>
      <c r="NZJ31" s="446"/>
      <c r="NZK31" s="446"/>
      <c r="NZL31" s="446"/>
      <c r="NZM31" s="446"/>
      <c r="NZN31" s="446"/>
      <c r="NZO31" s="446"/>
      <c r="NZP31" s="446"/>
      <c r="NZQ31" s="446"/>
      <c r="NZR31" s="446"/>
      <c r="NZS31" s="446"/>
      <c r="NZT31" s="446"/>
      <c r="NZU31" s="446"/>
      <c r="NZV31" s="446"/>
      <c r="NZW31" s="446"/>
      <c r="NZX31" s="446"/>
      <c r="NZY31" s="446"/>
      <c r="NZZ31" s="446"/>
      <c r="OAA31" s="446"/>
      <c r="OAB31" s="446"/>
      <c r="OAC31" s="446"/>
      <c r="OAD31" s="446"/>
      <c r="OAE31" s="446"/>
      <c r="OAF31" s="446"/>
      <c r="OAG31" s="446"/>
      <c r="OAH31" s="446"/>
      <c r="OAI31" s="446"/>
      <c r="OAJ31" s="446"/>
      <c r="OAK31" s="446"/>
      <c r="OAL31" s="446"/>
      <c r="OAM31" s="446"/>
      <c r="OAN31" s="446"/>
      <c r="OAO31" s="446"/>
      <c r="OAP31" s="446"/>
      <c r="OAQ31" s="446"/>
      <c r="OAR31" s="446"/>
      <c r="OAS31" s="446"/>
      <c r="OAT31" s="446"/>
      <c r="OAU31" s="446"/>
      <c r="OAV31" s="446"/>
      <c r="OAW31" s="446"/>
      <c r="OAX31" s="446"/>
      <c r="OAY31" s="446"/>
      <c r="OAZ31" s="446"/>
      <c r="OBA31" s="446"/>
      <c r="OBB31" s="446"/>
      <c r="OBC31" s="446"/>
      <c r="OBD31" s="446"/>
      <c r="OBE31" s="446"/>
      <c r="OBF31" s="446"/>
      <c r="OBG31" s="446"/>
      <c r="OBH31" s="446"/>
      <c r="OBI31" s="446"/>
      <c r="OBJ31" s="446"/>
      <c r="OBK31" s="446"/>
      <c r="OBL31" s="446"/>
      <c r="OBM31" s="446"/>
      <c r="OBN31" s="446"/>
      <c r="OBO31" s="446"/>
      <c r="OBP31" s="446"/>
      <c r="OBQ31" s="446"/>
      <c r="OBR31" s="446"/>
      <c r="OBS31" s="446"/>
      <c r="OBT31" s="446"/>
      <c r="OBU31" s="446"/>
      <c r="OBV31" s="446"/>
      <c r="OBW31" s="446"/>
      <c r="OBX31" s="446"/>
      <c r="OBY31" s="446"/>
      <c r="OBZ31" s="446"/>
      <c r="OCA31" s="446"/>
      <c r="OCB31" s="446"/>
      <c r="OCC31" s="446"/>
      <c r="OCD31" s="446"/>
      <c r="OCE31" s="446"/>
      <c r="OCF31" s="446"/>
      <c r="OCG31" s="446"/>
      <c r="OCH31" s="446"/>
      <c r="OCI31" s="446"/>
      <c r="OCJ31" s="446"/>
      <c r="OCK31" s="446"/>
      <c r="OCL31" s="446"/>
      <c r="OCM31" s="446"/>
      <c r="OCN31" s="446"/>
      <c r="OCO31" s="446"/>
      <c r="OCP31" s="446"/>
      <c r="OCQ31" s="446"/>
      <c r="OCR31" s="446"/>
      <c r="OCS31" s="446"/>
      <c r="OCT31" s="446"/>
      <c r="OCU31" s="446"/>
      <c r="OCV31" s="446"/>
      <c r="OCW31" s="446"/>
      <c r="OCX31" s="446"/>
      <c r="OCY31" s="446"/>
      <c r="OCZ31" s="446"/>
      <c r="ODA31" s="446"/>
      <c r="ODB31" s="446"/>
      <c r="ODC31" s="446"/>
      <c r="ODD31" s="446"/>
      <c r="ODE31" s="446"/>
      <c r="ODF31" s="446"/>
      <c r="ODG31" s="446"/>
      <c r="ODH31" s="446"/>
      <c r="ODI31" s="446"/>
      <c r="ODJ31" s="446"/>
      <c r="ODK31" s="446"/>
      <c r="ODL31" s="446"/>
      <c r="ODM31" s="446"/>
      <c r="ODN31" s="446"/>
      <c r="ODO31" s="446"/>
      <c r="ODP31" s="446"/>
      <c r="ODQ31" s="446"/>
      <c r="ODR31" s="446"/>
      <c r="ODS31" s="446"/>
      <c r="ODT31" s="446"/>
      <c r="ODU31" s="446"/>
      <c r="ODV31" s="446"/>
      <c r="ODW31" s="446"/>
      <c r="ODX31" s="446"/>
      <c r="ODY31" s="446"/>
      <c r="ODZ31" s="446"/>
      <c r="OEA31" s="446"/>
      <c r="OEB31" s="446"/>
      <c r="OEC31" s="446"/>
      <c r="OED31" s="446"/>
      <c r="OEE31" s="446"/>
      <c r="OEF31" s="446"/>
      <c r="OEG31" s="446"/>
      <c r="OEH31" s="446"/>
      <c r="OEI31" s="446"/>
      <c r="OEJ31" s="446"/>
      <c r="OEK31" s="446"/>
      <c r="OEL31" s="446"/>
      <c r="OEM31" s="446"/>
      <c r="OEN31" s="446"/>
      <c r="OEO31" s="446"/>
      <c r="OEP31" s="446"/>
      <c r="OEQ31" s="446"/>
      <c r="OER31" s="446"/>
      <c r="OES31" s="446"/>
      <c r="OET31" s="446"/>
      <c r="OEU31" s="446"/>
      <c r="OEV31" s="446"/>
      <c r="OEW31" s="446"/>
      <c r="OEX31" s="446"/>
      <c r="OEY31" s="446"/>
      <c r="OEZ31" s="446"/>
      <c r="OFA31" s="446"/>
      <c r="OFB31" s="446"/>
      <c r="OFC31" s="446"/>
      <c r="OFD31" s="446"/>
      <c r="OFE31" s="446"/>
      <c r="OFF31" s="446"/>
      <c r="OFG31" s="446"/>
      <c r="OFH31" s="446"/>
      <c r="OFI31" s="446"/>
      <c r="OFJ31" s="446"/>
      <c r="OFK31" s="446"/>
      <c r="OFL31" s="446"/>
      <c r="OFM31" s="446"/>
      <c r="OFN31" s="446"/>
      <c r="OFO31" s="446"/>
      <c r="OFP31" s="446"/>
      <c r="OFQ31" s="446"/>
      <c r="OFR31" s="446"/>
      <c r="OFS31" s="446"/>
      <c r="OFT31" s="446"/>
      <c r="OFU31" s="446"/>
      <c r="OFV31" s="446"/>
      <c r="OFW31" s="446"/>
      <c r="OFX31" s="446"/>
      <c r="OFY31" s="446"/>
      <c r="OFZ31" s="446"/>
      <c r="OGA31" s="446"/>
      <c r="OGB31" s="446"/>
      <c r="OGC31" s="446"/>
      <c r="OGD31" s="446"/>
      <c r="OGE31" s="446"/>
      <c r="OGF31" s="446"/>
      <c r="OGG31" s="446"/>
      <c r="OGH31" s="446"/>
      <c r="OGI31" s="446"/>
      <c r="OGJ31" s="446"/>
      <c r="OGK31" s="446"/>
      <c r="OGL31" s="446"/>
      <c r="OGM31" s="446"/>
      <c r="OGN31" s="446"/>
      <c r="OGO31" s="446"/>
      <c r="OGP31" s="446"/>
      <c r="OGQ31" s="446"/>
      <c r="OGR31" s="446"/>
      <c r="OGS31" s="446"/>
      <c r="OGT31" s="446"/>
      <c r="OGU31" s="446"/>
      <c r="OGV31" s="446"/>
      <c r="OGW31" s="446"/>
      <c r="OGX31" s="446"/>
      <c r="OGY31" s="446"/>
      <c r="OGZ31" s="446"/>
      <c r="OHA31" s="446"/>
      <c r="OHB31" s="446"/>
      <c r="OHC31" s="446"/>
      <c r="OHD31" s="446"/>
      <c r="OHE31" s="446"/>
      <c r="OHF31" s="446"/>
      <c r="OHG31" s="446"/>
      <c r="OHH31" s="446"/>
      <c r="OHI31" s="446"/>
      <c r="OHJ31" s="446"/>
      <c r="OHK31" s="446"/>
      <c r="OHL31" s="446"/>
      <c r="OHM31" s="446"/>
      <c r="OHN31" s="446"/>
      <c r="OHO31" s="446"/>
      <c r="OHP31" s="446"/>
      <c r="OHQ31" s="446"/>
      <c r="OHR31" s="446"/>
      <c r="OHS31" s="446"/>
      <c r="OHT31" s="446"/>
      <c r="OHU31" s="446"/>
      <c r="OHV31" s="446"/>
      <c r="OHW31" s="446"/>
      <c r="OHX31" s="446"/>
      <c r="OHY31" s="446"/>
      <c r="OHZ31" s="446"/>
      <c r="OIA31" s="446"/>
      <c r="OIB31" s="446"/>
      <c r="OIC31" s="446"/>
      <c r="OID31" s="446"/>
      <c r="OIE31" s="446"/>
      <c r="OIF31" s="446"/>
      <c r="OIG31" s="446"/>
      <c r="OIH31" s="446"/>
      <c r="OII31" s="446"/>
      <c r="OIJ31" s="446"/>
      <c r="OIK31" s="446"/>
      <c r="OIL31" s="446"/>
      <c r="OIM31" s="446"/>
      <c r="OIN31" s="446"/>
      <c r="OIO31" s="446"/>
      <c r="OIP31" s="446"/>
      <c r="OIQ31" s="446"/>
      <c r="OIR31" s="446"/>
      <c r="OIS31" s="446"/>
      <c r="OIT31" s="446"/>
      <c r="OIU31" s="446"/>
      <c r="OIV31" s="446"/>
      <c r="OIW31" s="446"/>
      <c r="OIX31" s="446"/>
      <c r="OIY31" s="446"/>
      <c r="OIZ31" s="446"/>
      <c r="OJA31" s="446"/>
      <c r="OJB31" s="446"/>
      <c r="OJC31" s="446"/>
      <c r="OJD31" s="446"/>
      <c r="OJE31" s="446"/>
      <c r="OJF31" s="446"/>
      <c r="OJG31" s="446"/>
      <c r="OJH31" s="446"/>
      <c r="OJI31" s="446"/>
      <c r="OJJ31" s="446"/>
      <c r="OJK31" s="446"/>
      <c r="OJL31" s="446"/>
      <c r="OJM31" s="446"/>
      <c r="OJN31" s="446"/>
      <c r="OJO31" s="446"/>
      <c r="OJP31" s="446"/>
      <c r="OJQ31" s="446"/>
      <c r="OJR31" s="446"/>
      <c r="OJS31" s="446"/>
      <c r="OJT31" s="446"/>
      <c r="OJU31" s="446"/>
      <c r="OJV31" s="446"/>
      <c r="OJW31" s="446"/>
      <c r="OJX31" s="446"/>
      <c r="OJY31" s="446"/>
      <c r="OJZ31" s="446"/>
      <c r="OKA31" s="446"/>
      <c r="OKB31" s="446"/>
      <c r="OKC31" s="446"/>
      <c r="OKD31" s="446"/>
      <c r="OKE31" s="446"/>
      <c r="OKF31" s="446"/>
      <c r="OKG31" s="446"/>
      <c r="OKH31" s="446"/>
      <c r="OKI31" s="446"/>
      <c r="OKJ31" s="446"/>
      <c r="OKK31" s="446"/>
      <c r="OKL31" s="446"/>
      <c r="OKM31" s="446"/>
      <c r="OKN31" s="446"/>
      <c r="OKO31" s="446"/>
      <c r="OKP31" s="446"/>
      <c r="OKQ31" s="446"/>
      <c r="OKR31" s="446"/>
      <c r="OKS31" s="446"/>
      <c r="OKT31" s="446"/>
      <c r="OKU31" s="446"/>
      <c r="OKV31" s="446"/>
      <c r="OKW31" s="446"/>
      <c r="OKX31" s="446"/>
      <c r="OKY31" s="446"/>
      <c r="OKZ31" s="446"/>
      <c r="OLA31" s="446"/>
      <c r="OLB31" s="446"/>
      <c r="OLC31" s="446"/>
      <c r="OLD31" s="446"/>
      <c r="OLE31" s="446"/>
      <c r="OLF31" s="446"/>
      <c r="OLG31" s="446"/>
      <c r="OLH31" s="446"/>
      <c r="OLI31" s="446"/>
      <c r="OLJ31" s="446"/>
      <c r="OLK31" s="446"/>
      <c r="OLL31" s="446"/>
      <c r="OLM31" s="446"/>
      <c r="OLN31" s="446"/>
      <c r="OLO31" s="446"/>
      <c r="OLP31" s="446"/>
      <c r="OLQ31" s="446"/>
      <c r="OLR31" s="446"/>
      <c r="OLS31" s="446"/>
      <c r="OLT31" s="446"/>
      <c r="OLU31" s="446"/>
      <c r="OLV31" s="446"/>
      <c r="OLW31" s="446"/>
      <c r="OLX31" s="446"/>
      <c r="OLY31" s="446"/>
      <c r="OLZ31" s="446"/>
      <c r="OMA31" s="446"/>
      <c r="OMB31" s="446"/>
      <c r="OMC31" s="446"/>
      <c r="OMD31" s="446"/>
      <c r="OME31" s="446"/>
      <c r="OMF31" s="446"/>
      <c r="OMG31" s="446"/>
      <c r="OMH31" s="446"/>
      <c r="OMI31" s="446"/>
      <c r="OMJ31" s="446"/>
      <c r="OMK31" s="446"/>
      <c r="OML31" s="446"/>
      <c r="OMM31" s="446"/>
      <c r="OMN31" s="446"/>
      <c r="OMO31" s="446"/>
      <c r="OMP31" s="446"/>
      <c r="OMQ31" s="446"/>
      <c r="OMR31" s="446"/>
      <c r="OMS31" s="446"/>
      <c r="OMT31" s="446"/>
      <c r="OMU31" s="446"/>
      <c r="OMV31" s="446"/>
      <c r="OMW31" s="446"/>
      <c r="OMX31" s="446"/>
      <c r="OMY31" s="446"/>
      <c r="OMZ31" s="446"/>
      <c r="ONA31" s="446"/>
      <c r="ONB31" s="446"/>
      <c r="ONC31" s="446"/>
      <c r="OND31" s="446"/>
      <c r="ONE31" s="446"/>
      <c r="ONF31" s="446"/>
      <c r="ONG31" s="446"/>
      <c r="ONH31" s="446"/>
      <c r="ONI31" s="446"/>
      <c r="ONJ31" s="446"/>
      <c r="ONK31" s="446"/>
      <c r="ONL31" s="446"/>
      <c r="ONM31" s="446"/>
      <c r="ONN31" s="446"/>
      <c r="ONO31" s="446"/>
      <c r="ONP31" s="446"/>
      <c r="ONQ31" s="446"/>
      <c r="ONR31" s="446"/>
      <c r="ONS31" s="446"/>
      <c r="ONT31" s="446"/>
      <c r="ONU31" s="446"/>
      <c r="ONV31" s="446"/>
      <c r="ONW31" s="446"/>
      <c r="ONX31" s="446"/>
      <c r="ONY31" s="446"/>
      <c r="ONZ31" s="446"/>
      <c r="OOA31" s="446"/>
      <c r="OOB31" s="446"/>
      <c r="OOC31" s="446"/>
      <c r="OOD31" s="446"/>
      <c r="OOE31" s="446"/>
      <c r="OOF31" s="446"/>
      <c r="OOG31" s="446"/>
      <c r="OOH31" s="446"/>
      <c r="OOI31" s="446"/>
      <c r="OOJ31" s="446"/>
      <c r="OOK31" s="446"/>
      <c r="OOL31" s="446"/>
      <c r="OOM31" s="446"/>
      <c r="OON31" s="446"/>
      <c r="OOO31" s="446"/>
      <c r="OOP31" s="446"/>
      <c r="OOQ31" s="446"/>
      <c r="OOR31" s="446"/>
      <c r="OOS31" s="446"/>
      <c r="OOT31" s="446"/>
      <c r="OOU31" s="446"/>
      <c r="OOV31" s="446"/>
      <c r="OOW31" s="446"/>
      <c r="OOX31" s="446"/>
      <c r="OOY31" s="446"/>
      <c r="OOZ31" s="446"/>
      <c r="OPA31" s="446"/>
      <c r="OPB31" s="446"/>
      <c r="OPC31" s="446"/>
      <c r="OPD31" s="446"/>
      <c r="OPE31" s="446"/>
      <c r="OPF31" s="446"/>
      <c r="OPG31" s="446"/>
      <c r="OPH31" s="446"/>
      <c r="OPI31" s="446"/>
      <c r="OPJ31" s="446"/>
      <c r="OPK31" s="446"/>
      <c r="OPL31" s="446"/>
      <c r="OPM31" s="446"/>
      <c r="OPN31" s="446"/>
      <c r="OPO31" s="446"/>
      <c r="OPP31" s="446"/>
      <c r="OPQ31" s="446"/>
      <c r="OPR31" s="446"/>
      <c r="OPS31" s="446"/>
      <c r="OPT31" s="446"/>
      <c r="OPU31" s="446"/>
      <c r="OPV31" s="446"/>
      <c r="OPW31" s="446"/>
      <c r="OPX31" s="446"/>
      <c r="OPY31" s="446"/>
      <c r="OPZ31" s="446"/>
      <c r="OQA31" s="446"/>
      <c r="OQB31" s="446"/>
      <c r="OQC31" s="446"/>
      <c r="OQD31" s="446"/>
      <c r="OQE31" s="446"/>
      <c r="OQF31" s="446"/>
      <c r="OQG31" s="446"/>
      <c r="OQH31" s="446"/>
      <c r="OQI31" s="446"/>
      <c r="OQJ31" s="446"/>
      <c r="OQK31" s="446"/>
      <c r="OQL31" s="446"/>
      <c r="OQM31" s="446"/>
      <c r="OQN31" s="446"/>
      <c r="OQO31" s="446"/>
      <c r="OQP31" s="446"/>
      <c r="OQQ31" s="446"/>
      <c r="OQR31" s="446"/>
      <c r="OQS31" s="446"/>
      <c r="OQT31" s="446"/>
      <c r="OQU31" s="446"/>
      <c r="OQV31" s="446"/>
      <c r="OQW31" s="446"/>
      <c r="OQX31" s="446"/>
      <c r="OQY31" s="446"/>
      <c r="OQZ31" s="446"/>
      <c r="ORA31" s="446"/>
      <c r="ORB31" s="446"/>
      <c r="ORC31" s="446"/>
      <c r="ORD31" s="446"/>
      <c r="ORE31" s="446"/>
      <c r="ORF31" s="446"/>
      <c r="ORG31" s="446"/>
      <c r="ORH31" s="446"/>
      <c r="ORI31" s="446"/>
      <c r="ORJ31" s="446"/>
      <c r="ORK31" s="446"/>
      <c r="ORL31" s="446"/>
      <c r="ORM31" s="446"/>
      <c r="ORN31" s="446"/>
      <c r="ORO31" s="446"/>
      <c r="ORP31" s="446"/>
      <c r="ORQ31" s="446"/>
      <c r="ORR31" s="446"/>
      <c r="ORS31" s="446"/>
      <c r="ORT31" s="446"/>
      <c r="ORU31" s="446"/>
      <c r="ORV31" s="446"/>
      <c r="ORW31" s="446"/>
      <c r="ORX31" s="446"/>
      <c r="ORY31" s="446"/>
      <c r="ORZ31" s="446"/>
      <c r="OSA31" s="446"/>
      <c r="OSB31" s="446"/>
      <c r="OSC31" s="446"/>
      <c r="OSD31" s="446"/>
      <c r="OSE31" s="446"/>
      <c r="OSF31" s="446"/>
      <c r="OSG31" s="446"/>
      <c r="OSH31" s="446"/>
      <c r="OSI31" s="446"/>
      <c r="OSJ31" s="446"/>
      <c r="OSK31" s="446"/>
      <c r="OSL31" s="446"/>
      <c r="OSM31" s="446"/>
      <c r="OSN31" s="446"/>
      <c r="OSO31" s="446"/>
      <c r="OSP31" s="446"/>
      <c r="OSQ31" s="446"/>
      <c r="OSR31" s="446"/>
      <c r="OSS31" s="446"/>
      <c r="OST31" s="446"/>
      <c r="OSU31" s="446"/>
      <c r="OSV31" s="446"/>
      <c r="OSW31" s="446"/>
      <c r="OSX31" s="446"/>
      <c r="OSY31" s="446"/>
      <c r="OSZ31" s="446"/>
      <c r="OTA31" s="446"/>
      <c r="OTB31" s="446"/>
      <c r="OTC31" s="446"/>
      <c r="OTD31" s="446"/>
      <c r="OTE31" s="446"/>
      <c r="OTF31" s="446"/>
      <c r="OTG31" s="446"/>
      <c r="OTH31" s="446"/>
      <c r="OTI31" s="446"/>
      <c r="OTJ31" s="446"/>
      <c r="OTK31" s="446"/>
      <c r="OTL31" s="446"/>
      <c r="OTM31" s="446"/>
      <c r="OTN31" s="446"/>
      <c r="OTO31" s="446"/>
      <c r="OTP31" s="446"/>
      <c r="OTQ31" s="446"/>
      <c r="OTR31" s="446"/>
      <c r="OTS31" s="446"/>
      <c r="OTT31" s="446"/>
      <c r="OTU31" s="446"/>
      <c r="OTV31" s="446"/>
      <c r="OTW31" s="446"/>
      <c r="OTX31" s="446"/>
      <c r="OTY31" s="446"/>
      <c r="OTZ31" s="446"/>
      <c r="OUA31" s="446"/>
      <c r="OUB31" s="446"/>
      <c r="OUC31" s="446"/>
      <c r="OUD31" s="446"/>
      <c r="OUE31" s="446"/>
      <c r="OUF31" s="446"/>
      <c r="OUG31" s="446"/>
      <c r="OUH31" s="446"/>
      <c r="OUI31" s="446"/>
      <c r="OUJ31" s="446"/>
      <c r="OUK31" s="446"/>
      <c r="OUL31" s="446"/>
      <c r="OUM31" s="446"/>
      <c r="OUN31" s="446"/>
      <c r="OUO31" s="446"/>
      <c r="OUP31" s="446"/>
      <c r="OUQ31" s="446"/>
      <c r="OUR31" s="446"/>
      <c r="OUS31" s="446"/>
      <c r="OUT31" s="446"/>
      <c r="OUU31" s="446"/>
      <c r="OUV31" s="446"/>
      <c r="OUW31" s="446"/>
      <c r="OUX31" s="446"/>
      <c r="OUY31" s="446"/>
      <c r="OUZ31" s="446"/>
      <c r="OVA31" s="446"/>
      <c r="OVB31" s="446"/>
      <c r="OVC31" s="446"/>
      <c r="OVD31" s="446"/>
      <c r="OVE31" s="446"/>
      <c r="OVF31" s="446"/>
      <c r="OVG31" s="446"/>
      <c r="OVH31" s="446"/>
      <c r="OVI31" s="446"/>
      <c r="OVJ31" s="446"/>
      <c r="OVK31" s="446"/>
      <c r="OVL31" s="446"/>
      <c r="OVM31" s="446"/>
      <c r="OVN31" s="446"/>
      <c r="OVO31" s="446"/>
      <c r="OVP31" s="446"/>
      <c r="OVQ31" s="446"/>
      <c r="OVR31" s="446"/>
      <c r="OVS31" s="446"/>
      <c r="OVT31" s="446"/>
      <c r="OVU31" s="446"/>
      <c r="OVV31" s="446"/>
      <c r="OVW31" s="446"/>
      <c r="OVX31" s="446"/>
      <c r="OVY31" s="446"/>
      <c r="OVZ31" s="446"/>
      <c r="OWA31" s="446"/>
      <c r="OWB31" s="446"/>
      <c r="OWC31" s="446"/>
      <c r="OWD31" s="446"/>
      <c r="OWE31" s="446"/>
      <c r="OWF31" s="446"/>
      <c r="OWG31" s="446"/>
      <c r="OWH31" s="446"/>
      <c r="OWI31" s="446"/>
      <c r="OWJ31" s="446"/>
      <c r="OWK31" s="446"/>
      <c r="OWL31" s="446"/>
      <c r="OWM31" s="446"/>
      <c r="OWN31" s="446"/>
      <c r="OWO31" s="446"/>
      <c r="OWP31" s="446"/>
      <c r="OWQ31" s="446"/>
      <c r="OWR31" s="446"/>
      <c r="OWS31" s="446"/>
      <c r="OWT31" s="446"/>
      <c r="OWU31" s="446"/>
      <c r="OWV31" s="446"/>
      <c r="OWW31" s="446"/>
      <c r="OWX31" s="446"/>
      <c r="OWY31" s="446"/>
      <c r="OWZ31" s="446"/>
      <c r="OXA31" s="446"/>
      <c r="OXB31" s="446"/>
      <c r="OXC31" s="446"/>
      <c r="OXD31" s="446"/>
      <c r="OXE31" s="446"/>
      <c r="OXF31" s="446"/>
      <c r="OXG31" s="446"/>
      <c r="OXH31" s="446"/>
      <c r="OXI31" s="446"/>
      <c r="OXJ31" s="446"/>
      <c r="OXK31" s="446"/>
      <c r="OXL31" s="446"/>
      <c r="OXM31" s="446"/>
      <c r="OXN31" s="446"/>
      <c r="OXO31" s="446"/>
      <c r="OXP31" s="446"/>
      <c r="OXQ31" s="446"/>
      <c r="OXR31" s="446"/>
      <c r="OXS31" s="446"/>
      <c r="OXT31" s="446"/>
      <c r="OXU31" s="446"/>
      <c r="OXV31" s="446"/>
      <c r="OXW31" s="446"/>
      <c r="OXX31" s="446"/>
      <c r="OXY31" s="446"/>
      <c r="OXZ31" s="446"/>
      <c r="OYA31" s="446"/>
      <c r="OYB31" s="446"/>
      <c r="OYC31" s="446"/>
      <c r="OYD31" s="446"/>
      <c r="OYE31" s="446"/>
      <c r="OYF31" s="446"/>
      <c r="OYG31" s="446"/>
      <c r="OYH31" s="446"/>
      <c r="OYI31" s="446"/>
      <c r="OYJ31" s="446"/>
      <c r="OYK31" s="446"/>
      <c r="OYL31" s="446"/>
      <c r="OYM31" s="446"/>
      <c r="OYN31" s="446"/>
      <c r="OYO31" s="446"/>
      <c r="OYP31" s="446"/>
      <c r="OYQ31" s="446"/>
      <c r="OYR31" s="446"/>
      <c r="OYS31" s="446"/>
      <c r="OYT31" s="446"/>
      <c r="OYU31" s="446"/>
      <c r="OYV31" s="446"/>
      <c r="OYW31" s="446"/>
      <c r="OYX31" s="446"/>
      <c r="OYY31" s="446"/>
      <c r="OYZ31" s="446"/>
      <c r="OZA31" s="446"/>
      <c r="OZB31" s="446"/>
      <c r="OZC31" s="446"/>
      <c r="OZD31" s="446"/>
      <c r="OZE31" s="446"/>
      <c r="OZF31" s="446"/>
      <c r="OZG31" s="446"/>
      <c r="OZH31" s="446"/>
      <c r="OZI31" s="446"/>
      <c r="OZJ31" s="446"/>
      <c r="OZK31" s="446"/>
      <c r="OZL31" s="446"/>
      <c r="OZM31" s="446"/>
      <c r="OZN31" s="446"/>
      <c r="OZO31" s="446"/>
      <c r="OZP31" s="446"/>
      <c r="OZQ31" s="446"/>
      <c r="OZR31" s="446"/>
      <c r="OZS31" s="446"/>
      <c r="OZT31" s="446"/>
      <c r="OZU31" s="446"/>
      <c r="OZV31" s="446"/>
      <c r="OZW31" s="446"/>
      <c r="OZX31" s="446"/>
      <c r="OZY31" s="446"/>
      <c r="OZZ31" s="446"/>
      <c r="PAA31" s="446"/>
      <c r="PAB31" s="446"/>
      <c r="PAC31" s="446"/>
      <c r="PAD31" s="446"/>
      <c r="PAE31" s="446"/>
      <c r="PAF31" s="446"/>
      <c r="PAG31" s="446"/>
      <c r="PAH31" s="446"/>
      <c r="PAI31" s="446"/>
      <c r="PAJ31" s="446"/>
      <c r="PAK31" s="446"/>
      <c r="PAL31" s="446"/>
      <c r="PAM31" s="446"/>
      <c r="PAN31" s="446"/>
      <c r="PAO31" s="446"/>
      <c r="PAP31" s="446"/>
      <c r="PAQ31" s="446"/>
      <c r="PAR31" s="446"/>
      <c r="PAS31" s="446"/>
      <c r="PAT31" s="446"/>
      <c r="PAU31" s="446"/>
      <c r="PAV31" s="446"/>
      <c r="PAW31" s="446"/>
      <c r="PAX31" s="446"/>
      <c r="PAY31" s="446"/>
      <c r="PAZ31" s="446"/>
      <c r="PBA31" s="446"/>
      <c r="PBB31" s="446"/>
      <c r="PBC31" s="446"/>
      <c r="PBD31" s="446"/>
      <c r="PBE31" s="446"/>
      <c r="PBF31" s="446"/>
      <c r="PBG31" s="446"/>
      <c r="PBH31" s="446"/>
      <c r="PBI31" s="446"/>
      <c r="PBJ31" s="446"/>
      <c r="PBK31" s="446"/>
      <c r="PBL31" s="446"/>
      <c r="PBM31" s="446"/>
      <c r="PBN31" s="446"/>
      <c r="PBO31" s="446"/>
      <c r="PBP31" s="446"/>
      <c r="PBQ31" s="446"/>
      <c r="PBR31" s="446"/>
      <c r="PBS31" s="446"/>
      <c r="PBT31" s="446"/>
      <c r="PBU31" s="446"/>
      <c r="PBV31" s="446"/>
      <c r="PBW31" s="446"/>
      <c r="PBX31" s="446"/>
      <c r="PBY31" s="446"/>
      <c r="PBZ31" s="446"/>
      <c r="PCA31" s="446"/>
      <c r="PCB31" s="446"/>
      <c r="PCC31" s="446"/>
      <c r="PCD31" s="446"/>
      <c r="PCE31" s="446"/>
      <c r="PCF31" s="446"/>
      <c r="PCG31" s="446"/>
      <c r="PCH31" s="446"/>
      <c r="PCI31" s="446"/>
      <c r="PCJ31" s="446"/>
      <c r="PCK31" s="446"/>
      <c r="PCL31" s="446"/>
      <c r="PCM31" s="446"/>
      <c r="PCN31" s="446"/>
      <c r="PCO31" s="446"/>
      <c r="PCP31" s="446"/>
      <c r="PCQ31" s="446"/>
      <c r="PCR31" s="446"/>
      <c r="PCS31" s="446"/>
      <c r="PCT31" s="446"/>
      <c r="PCU31" s="446"/>
      <c r="PCV31" s="446"/>
      <c r="PCW31" s="446"/>
      <c r="PCX31" s="446"/>
      <c r="PCY31" s="446"/>
      <c r="PCZ31" s="446"/>
      <c r="PDA31" s="446"/>
      <c r="PDB31" s="446"/>
      <c r="PDC31" s="446"/>
      <c r="PDD31" s="446"/>
      <c r="PDE31" s="446"/>
      <c r="PDF31" s="446"/>
      <c r="PDG31" s="446"/>
      <c r="PDH31" s="446"/>
      <c r="PDI31" s="446"/>
      <c r="PDJ31" s="446"/>
      <c r="PDK31" s="446"/>
      <c r="PDL31" s="446"/>
      <c r="PDM31" s="446"/>
      <c r="PDN31" s="446"/>
      <c r="PDO31" s="446"/>
      <c r="PDP31" s="446"/>
      <c r="PDQ31" s="446"/>
      <c r="PDR31" s="446"/>
      <c r="PDS31" s="446"/>
      <c r="PDT31" s="446"/>
      <c r="PDU31" s="446"/>
      <c r="PDV31" s="446"/>
      <c r="PDW31" s="446"/>
      <c r="PDX31" s="446"/>
      <c r="PDY31" s="446"/>
      <c r="PDZ31" s="446"/>
      <c r="PEA31" s="446"/>
      <c r="PEB31" s="446"/>
      <c r="PEC31" s="446"/>
      <c r="PED31" s="446"/>
      <c r="PEE31" s="446"/>
      <c r="PEF31" s="446"/>
      <c r="PEG31" s="446"/>
      <c r="PEH31" s="446"/>
      <c r="PEI31" s="446"/>
      <c r="PEJ31" s="446"/>
      <c r="PEK31" s="446"/>
      <c r="PEL31" s="446"/>
      <c r="PEM31" s="446"/>
      <c r="PEN31" s="446"/>
      <c r="PEO31" s="446"/>
      <c r="PEP31" s="446"/>
      <c r="PEQ31" s="446"/>
      <c r="PER31" s="446"/>
      <c r="PES31" s="446"/>
      <c r="PET31" s="446"/>
      <c r="PEU31" s="446"/>
      <c r="PEV31" s="446"/>
      <c r="PEW31" s="446"/>
      <c r="PEX31" s="446"/>
      <c r="PEY31" s="446"/>
      <c r="PEZ31" s="446"/>
      <c r="PFA31" s="446"/>
      <c r="PFB31" s="446"/>
      <c r="PFC31" s="446"/>
      <c r="PFD31" s="446"/>
      <c r="PFE31" s="446"/>
      <c r="PFF31" s="446"/>
      <c r="PFG31" s="446"/>
      <c r="PFH31" s="446"/>
      <c r="PFI31" s="446"/>
      <c r="PFJ31" s="446"/>
      <c r="PFK31" s="446"/>
      <c r="PFL31" s="446"/>
      <c r="PFM31" s="446"/>
      <c r="PFN31" s="446"/>
      <c r="PFO31" s="446"/>
      <c r="PFP31" s="446"/>
      <c r="PFQ31" s="446"/>
      <c r="PFR31" s="446"/>
      <c r="PFS31" s="446"/>
      <c r="PFT31" s="446"/>
      <c r="PFU31" s="446"/>
      <c r="PFV31" s="446"/>
      <c r="PFW31" s="446"/>
      <c r="PFX31" s="446"/>
      <c r="PFY31" s="446"/>
      <c r="PFZ31" s="446"/>
      <c r="PGA31" s="446"/>
      <c r="PGB31" s="446"/>
      <c r="PGC31" s="446"/>
      <c r="PGD31" s="446"/>
      <c r="PGE31" s="446"/>
      <c r="PGF31" s="446"/>
      <c r="PGG31" s="446"/>
      <c r="PGH31" s="446"/>
      <c r="PGI31" s="446"/>
      <c r="PGJ31" s="446"/>
      <c r="PGK31" s="446"/>
      <c r="PGL31" s="446"/>
      <c r="PGM31" s="446"/>
      <c r="PGN31" s="446"/>
      <c r="PGO31" s="446"/>
      <c r="PGP31" s="446"/>
      <c r="PGQ31" s="446"/>
      <c r="PGR31" s="446"/>
      <c r="PGS31" s="446"/>
      <c r="PGT31" s="446"/>
      <c r="PGU31" s="446"/>
      <c r="PGV31" s="446"/>
      <c r="PGW31" s="446"/>
      <c r="PGX31" s="446"/>
      <c r="PGY31" s="446"/>
      <c r="PGZ31" s="446"/>
      <c r="PHA31" s="446"/>
      <c r="PHB31" s="446"/>
      <c r="PHC31" s="446"/>
      <c r="PHD31" s="446"/>
      <c r="PHE31" s="446"/>
      <c r="PHF31" s="446"/>
      <c r="PHG31" s="446"/>
      <c r="PHH31" s="446"/>
      <c r="PHI31" s="446"/>
      <c r="PHJ31" s="446"/>
      <c r="PHK31" s="446"/>
      <c r="PHL31" s="446"/>
      <c r="PHM31" s="446"/>
      <c r="PHN31" s="446"/>
      <c r="PHO31" s="446"/>
      <c r="PHP31" s="446"/>
      <c r="PHQ31" s="446"/>
      <c r="PHR31" s="446"/>
      <c r="PHS31" s="446"/>
      <c r="PHT31" s="446"/>
      <c r="PHU31" s="446"/>
      <c r="PHV31" s="446"/>
      <c r="PHW31" s="446"/>
      <c r="PHX31" s="446"/>
      <c r="PHY31" s="446"/>
      <c r="PHZ31" s="446"/>
      <c r="PIA31" s="446"/>
      <c r="PIB31" s="446"/>
      <c r="PIC31" s="446"/>
      <c r="PID31" s="446"/>
      <c r="PIE31" s="446"/>
      <c r="PIF31" s="446"/>
      <c r="PIG31" s="446"/>
      <c r="PIH31" s="446"/>
      <c r="PII31" s="446"/>
      <c r="PIJ31" s="446"/>
      <c r="PIK31" s="446"/>
      <c r="PIL31" s="446"/>
      <c r="PIM31" s="446"/>
      <c r="PIN31" s="446"/>
      <c r="PIO31" s="446"/>
      <c r="PIP31" s="446"/>
      <c r="PIQ31" s="446"/>
      <c r="PIR31" s="446"/>
      <c r="PIS31" s="446"/>
      <c r="PIT31" s="446"/>
      <c r="PIU31" s="446"/>
      <c r="PIV31" s="446"/>
      <c r="PIW31" s="446"/>
      <c r="PIX31" s="446"/>
      <c r="PIY31" s="446"/>
      <c r="PIZ31" s="446"/>
      <c r="PJA31" s="446"/>
      <c r="PJB31" s="446"/>
      <c r="PJC31" s="446"/>
      <c r="PJD31" s="446"/>
      <c r="PJE31" s="446"/>
      <c r="PJF31" s="446"/>
      <c r="PJG31" s="446"/>
      <c r="PJH31" s="446"/>
      <c r="PJI31" s="446"/>
      <c r="PJJ31" s="446"/>
      <c r="PJK31" s="446"/>
      <c r="PJL31" s="446"/>
      <c r="PJM31" s="446"/>
      <c r="PJN31" s="446"/>
      <c r="PJO31" s="446"/>
      <c r="PJP31" s="446"/>
      <c r="PJQ31" s="446"/>
      <c r="PJR31" s="446"/>
      <c r="PJS31" s="446"/>
      <c r="PJT31" s="446"/>
      <c r="PJU31" s="446"/>
      <c r="PJV31" s="446"/>
      <c r="PJW31" s="446"/>
      <c r="PJX31" s="446"/>
      <c r="PJY31" s="446"/>
      <c r="PJZ31" s="446"/>
      <c r="PKA31" s="446"/>
      <c r="PKB31" s="446"/>
      <c r="PKC31" s="446"/>
      <c r="PKD31" s="446"/>
      <c r="PKE31" s="446"/>
      <c r="PKF31" s="446"/>
      <c r="PKG31" s="446"/>
      <c r="PKH31" s="446"/>
      <c r="PKI31" s="446"/>
      <c r="PKJ31" s="446"/>
      <c r="PKK31" s="446"/>
      <c r="PKL31" s="446"/>
      <c r="PKM31" s="446"/>
      <c r="PKN31" s="446"/>
      <c r="PKO31" s="446"/>
      <c r="PKP31" s="446"/>
      <c r="PKQ31" s="446"/>
      <c r="PKR31" s="446"/>
      <c r="PKS31" s="446"/>
      <c r="PKT31" s="446"/>
      <c r="PKU31" s="446"/>
      <c r="PKV31" s="446"/>
      <c r="PKW31" s="446"/>
      <c r="PKX31" s="446"/>
      <c r="PKY31" s="446"/>
      <c r="PKZ31" s="446"/>
      <c r="PLA31" s="446"/>
      <c r="PLB31" s="446"/>
      <c r="PLC31" s="446"/>
      <c r="PLD31" s="446"/>
      <c r="PLE31" s="446"/>
      <c r="PLF31" s="446"/>
      <c r="PLG31" s="446"/>
      <c r="PLH31" s="446"/>
      <c r="PLI31" s="446"/>
      <c r="PLJ31" s="446"/>
      <c r="PLK31" s="446"/>
      <c r="PLL31" s="446"/>
      <c r="PLM31" s="446"/>
      <c r="PLN31" s="446"/>
      <c r="PLO31" s="446"/>
      <c r="PLP31" s="446"/>
      <c r="PLQ31" s="446"/>
      <c r="PLR31" s="446"/>
      <c r="PLS31" s="446"/>
      <c r="PLT31" s="446"/>
      <c r="PLU31" s="446"/>
      <c r="PLV31" s="446"/>
      <c r="PLW31" s="446"/>
      <c r="PLX31" s="446"/>
      <c r="PLY31" s="446"/>
      <c r="PLZ31" s="446"/>
      <c r="PMA31" s="446"/>
      <c r="PMB31" s="446"/>
      <c r="PMC31" s="446"/>
      <c r="PMD31" s="446"/>
      <c r="PME31" s="446"/>
      <c r="PMF31" s="446"/>
      <c r="PMG31" s="446"/>
      <c r="PMH31" s="446"/>
      <c r="PMI31" s="446"/>
      <c r="PMJ31" s="446"/>
      <c r="PMK31" s="446"/>
      <c r="PML31" s="446"/>
      <c r="PMM31" s="446"/>
      <c r="PMN31" s="446"/>
      <c r="PMO31" s="446"/>
      <c r="PMP31" s="446"/>
      <c r="PMQ31" s="446"/>
      <c r="PMR31" s="446"/>
      <c r="PMS31" s="446"/>
      <c r="PMT31" s="446"/>
      <c r="PMU31" s="446"/>
      <c r="PMV31" s="446"/>
      <c r="PMW31" s="446"/>
      <c r="PMX31" s="446"/>
      <c r="PMY31" s="446"/>
      <c r="PMZ31" s="446"/>
      <c r="PNA31" s="446"/>
      <c r="PNB31" s="446"/>
      <c r="PNC31" s="446"/>
      <c r="PND31" s="446"/>
      <c r="PNE31" s="446"/>
      <c r="PNF31" s="446"/>
      <c r="PNG31" s="446"/>
      <c r="PNH31" s="446"/>
      <c r="PNI31" s="446"/>
      <c r="PNJ31" s="446"/>
      <c r="PNK31" s="446"/>
      <c r="PNL31" s="446"/>
      <c r="PNM31" s="446"/>
      <c r="PNN31" s="446"/>
      <c r="PNO31" s="446"/>
      <c r="PNP31" s="446"/>
      <c r="PNQ31" s="446"/>
      <c r="PNR31" s="446"/>
      <c r="PNS31" s="446"/>
      <c r="PNT31" s="446"/>
      <c r="PNU31" s="446"/>
      <c r="PNV31" s="446"/>
      <c r="PNW31" s="446"/>
      <c r="PNX31" s="446"/>
      <c r="PNY31" s="446"/>
      <c r="PNZ31" s="446"/>
      <c r="POA31" s="446"/>
      <c r="POB31" s="446"/>
      <c r="POC31" s="446"/>
      <c r="POD31" s="446"/>
      <c r="POE31" s="446"/>
      <c r="POF31" s="446"/>
      <c r="POG31" s="446"/>
      <c r="POH31" s="446"/>
      <c r="POI31" s="446"/>
      <c r="POJ31" s="446"/>
      <c r="POK31" s="446"/>
      <c r="POL31" s="446"/>
      <c r="POM31" s="446"/>
      <c r="PON31" s="446"/>
      <c r="POO31" s="446"/>
      <c r="POP31" s="446"/>
      <c r="POQ31" s="446"/>
      <c r="POR31" s="446"/>
      <c r="POS31" s="446"/>
      <c r="POT31" s="446"/>
      <c r="POU31" s="446"/>
      <c r="POV31" s="446"/>
      <c r="POW31" s="446"/>
      <c r="POX31" s="446"/>
      <c r="POY31" s="446"/>
      <c r="POZ31" s="446"/>
      <c r="PPA31" s="446"/>
      <c r="PPB31" s="446"/>
      <c r="PPC31" s="446"/>
      <c r="PPD31" s="446"/>
      <c r="PPE31" s="446"/>
      <c r="PPF31" s="446"/>
      <c r="PPG31" s="446"/>
      <c r="PPH31" s="446"/>
      <c r="PPI31" s="446"/>
      <c r="PPJ31" s="446"/>
      <c r="PPK31" s="446"/>
      <c r="PPL31" s="446"/>
      <c r="PPM31" s="446"/>
      <c r="PPN31" s="446"/>
      <c r="PPO31" s="446"/>
      <c r="PPP31" s="446"/>
      <c r="PPQ31" s="446"/>
      <c r="PPR31" s="446"/>
      <c r="PPS31" s="446"/>
      <c r="PPT31" s="446"/>
      <c r="PPU31" s="446"/>
      <c r="PPV31" s="446"/>
      <c r="PPW31" s="446"/>
      <c r="PPX31" s="446"/>
      <c r="PPY31" s="446"/>
      <c r="PPZ31" s="446"/>
      <c r="PQA31" s="446"/>
      <c r="PQB31" s="446"/>
      <c r="PQC31" s="446"/>
      <c r="PQD31" s="446"/>
      <c r="PQE31" s="446"/>
      <c r="PQF31" s="446"/>
      <c r="PQG31" s="446"/>
      <c r="PQH31" s="446"/>
      <c r="PQI31" s="446"/>
      <c r="PQJ31" s="446"/>
      <c r="PQK31" s="446"/>
      <c r="PQL31" s="446"/>
      <c r="PQM31" s="446"/>
      <c r="PQN31" s="446"/>
      <c r="PQO31" s="446"/>
      <c r="PQP31" s="446"/>
      <c r="PQQ31" s="446"/>
      <c r="PQR31" s="446"/>
      <c r="PQS31" s="446"/>
      <c r="PQT31" s="446"/>
      <c r="PQU31" s="446"/>
      <c r="PQV31" s="446"/>
      <c r="PQW31" s="446"/>
      <c r="PQX31" s="446"/>
      <c r="PQY31" s="446"/>
      <c r="PQZ31" s="446"/>
      <c r="PRA31" s="446"/>
      <c r="PRB31" s="446"/>
      <c r="PRC31" s="446"/>
      <c r="PRD31" s="446"/>
      <c r="PRE31" s="446"/>
      <c r="PRF31" s="446"/>
      <c r="PRG31" s="446"/>
      <c r="PRH31" s="446"/>
      <c r="PRI31" s="446"/>
      <c r="PRJ31" s="446"/>
      <c r="PRK31" s="446"/>
      <c r="PRL31" s="446"/>
      <c r="PRM31" s="446"/>
      <c r="PRN31" s="446"/>
      <c r="PRO31" s="446"/>
      <c r="PRP31" s="446"/>
      <c r="PRQ31" s="446"/>
      <c r="PRR31" s="446"/>
      <c r="PRS31" s="446"/>
      <c r="PRT31" s="446"/>
      <c r="PRU31" s="446"/>
      <c r="PRV31" s="446"/>
      <c r="PRW31" s="446"/>
      <c r="PRX31" s="446"/>
      <c r="PRY31" s="446"/>
      <c r="PRZ31" s="446"/>
      <c r="PSA31" s="446"/>
      <c r="PSB31" s="446"/>
      <c r="PSC31" s="446"/>
      <c r="PSD31" s="446"/>
      <c r="PSE31" s="446"/>
      <c r="PSF31" s="446"/>
      <c r="PSG31" s="446"/>
      <c r="PSH31" s="446"/>
      <c r="PSI31" s="446"/>
      <c r="PSJ31" s="446"/>
      <c r="PSK31" s="446"/>
      <c r="PSL31" s="446"/>
      <c r="PSM31" s="446"/>
      <c r="PSN31" s="446"/>
      <c r="PSO31" s="446"/>
      <c r="PSP31" s="446"/>
      <c r="PSQ31" s="446"/>
      <c r="PSR31" s="446"/>
      <c r="PSS31" s="446"/>
      <c r="PST31" s="446"/>
      <c r="PSU31" s="446"/>
      <c r="PSV31" s="446"/>
      <c r="PSW31" s="446"/>
      <c r="PSX31" s="446"/>
      <c r="PSY31" s="446"/>
      <c r="PSZ31" s="446"/>
      <c r="PTA31" s="446"/>
      <c r="PTB31" s="446"/>
      <c r="PTC31" s="446"/>
      <c r="PTD31" s="446"/>
      <c r="PTE31" s="446"/>
      <c r="PTF31" s="446"/>
      <c r="PTG31" s="446"/>
      <c r="PTH31" s="446"/>
      <c r="PTI31" s="446"/>
      <c r="PTJ31" s="446"/>
      <c r="PTK31" s="446"/>
      <c r="PTL31" s="446"/>
      <c r="PTM31" s="446"/>
      <c r="PTN31" s="446"/>
      <c r="PTO31" s="446"/>
      <c r="PTP31" s="446"/>
      <c r="PTQ31" s="446"/>
      <c r="PTR31" s="446"/>
      <c r="PTS31" s="446"/>
      <c r="PTT31" s="446"/>
      <c r="PTU31" s="446"/>
      <c r="PTV31" s="446"/>
      <c r="PTW31" s="446"/>
      <c r="PTX31" s="446"/>
      <c r="PTY31" s="446"/>
      <c r="PTZ31" s="446"/>
      <c r="PUA31" s="446"/>
      <c r="PUB31" s="446"/>
      <c r="PUC31" s="446"/>
      <c r="PUD31" s="446"/>
      <c r="PUE31" s="446"/>
      <c r="PUF31" s="446"/>
      <c r="PUG31" s="446"/>
      <c r="PUH31" s="446"/>
      <c r="PUI31" s="446"/>
      <c r="PUJ31" s="446"/>
      <c r="PUK31" s="446"/>
      <c r="PUL31" s="446"/>
      <c r="PUM31" s="446"/>
      <c r="PUN31" s="446"/>
      <c r="PUO31" s="446"/>
      <c r="PUP31" s="446"/>
      <c r="PUQ31" s="446"/>
      <c r="PUR31" s="446"/>
      <c r="PUS31" s="446"/>
      <c r="PUT31" s="446"/>
      <c r="PUU31" s="446"/>
      <c r="PUV31" s="446"/>
      <c r="PUW31" s="446"/>
      <c r="PUX31" s="446"/>
      <c r="PUY31" s="446"/>
      <c r="PUZ31" s="446"/>
      <c r="PVA31" s="446"/>
      <c r="PVB31" s="446"/>
      <c r="PVC31" s="446"/>
      <c r="PVD31" s="446"/>
      <c r="PVE31" s="446"/>
      <c r="PVF31" s="446"/>
      <c r="PVG31" s="446"/>
      <c r="PVH31" s="446"/>
      <c r="PVI31" s="446"/>
      <c r="PVJ31" s="446"/>
      <c r="PVK31" s="446"/>
      <c r="PVL31" s="446"/>
      <c r="PVM31" s="446"/>
      <c r="PVN31" s="446"/>
      <c r="PVO31" s="446"/>
      <c r="PVP31" s="446"/>
      <c r="PVQ31" s="446"/>
      <c r="PVR31" s="446"/>
      <c r="PVS31" s="446"/>
      <c r="PVT31" s="446"/>
      <c r="PVU31" s="446"/>
      <c r="PVV31" s="446"/>
      <c r="PVW31" s="446"/>
      <c r="PVX31" s="446"/>
      <c r="PVY31" s="446"/>
      <c r="PVZ31" s="446"/>
      <c r="PWA31" s="446"/>
      <c r="PWB31" s="446"/>
      <c r="PWC31" s="446"/>
      <c r="PWD31" s="446"/>
      <c r="PWE31" s="446"/>
      <c r="PWF31" s="446"/>
      <c r="PWG31" s="446"/>
      <c r="PWH31" s="446"/>
      <c r="PWI31" s="446"/>
      <c r="PWJ31" s="446"/>
      <c r="PWK31" s="446"/>
      <c r="PWL31" s="446"/>
      <c r="PWM31" s="446"/>
      <c r="PWN31" s="446"/>
      <c r="PWO31" s="446"/>
      <c r="PWP31" s="446"/>
      <c r="PWQ31" s="446"/>
      <c r="PWR31" s="446"/>
      <c r="PWS31" s="446"/>
      <c r="PWT31" s="446"/>
      <c r="PWU31" s="446"/>
      <c r="PWV31" s="446"/>
      <c r="PWW31" s="446"/>
      <c r="PWX31" s="446"/>
      <c r="PWY31" s="446"/>
      <c r="PWZ31" s="446"/>
      <c r="PXA31" s="446"/>
      <c r="PXB31" s="446"/>
      <c r="PXC31" s="446"/>
      <c r="PXD31" s="446"/>
      <c r="PXE31" s="446"/>
      <c r="PXF31" s="446"/>
      <c r="PXG31" s="446"/>
      <c r="PXH31" s="446"/>
      <c r="PXI31" s="446"/>
      <c r="PXJ31" s="446"/>
      <c r="PXK31" s="446"/>
      <c r="PXL31" s="446"/>
      <c r="PXM31" s="446"/>
      <c r="PXN31" s="446"/>
      <c r="PXO31" s="446"/>
      <c r="PXP31" s="446"/>
      <c r="PXQ31" s="446"/>
      <c r="PXR31" s="446"/>
      <c r="PXS31" s="446"/>
      <c r="PXT31" s="446"/>
      <c r="PXU31" s="446"/>
      <c r="PXV31" s="446"/>
      <c r="PXW31" s="446"/>
      <c r="PXX31" s="446"/>
      <c r="PXY31" s="446"/>
      <c r="PXZ31" s="446"/>
      <c r="PYA31" s="446"/>
      <c r="PYB31" s="446"/>
      <c r="PYC31" s="446"/>
      <c r="PYD31" s="446"/>
      <c r="PYE31" s="446"/>
      <c r="PYF31" s="446"/>
      <c r="PYG31" s="446"/>
      <c r="PYH31" s="446"/>
      <c r="PYI31" s="446"/>
      <c r="PYJ31" s="446"/>
      <c r="PYK31" s="446"/>
      <c r="PYL31" s="446"/>
      <c r="PYM31" s="446"/>
      <c r="PYN31" s="446"/>
      <c r="PYO31" s="446"/>
      <c r="PYP31" s="446"/>
      <c r="PYQ31" s="446"/>
      <c r="PYR31" s="446"/>
      <c r="PYS31" s="446"/>
      <c r="PYT31" s="446"/>
      <c r="PYU31" s="446"/>
      <c r="PYV31" s="446"/>
      <c r="PYW31" s="446"/>
      <c r="PYX31" s="446"/>
      <c r="PYY31" s="446"/>
      <c r="PYZ31" s="446"/>
      <c r="PZA31" s="446"/>
      <c r="PZB31" s="446"/>
      <c r="PZC31" s="446"/>
      <c r="PZD31" s="446"/>
      <c r="PZE31" s="446"/>
      <c r="PZF31" s="446"/>
      <c r="PZG31" s="446"/>
      <c r="PZH31" s="446"/>
      <c r="PZI31" s="446"/>
      <c r="PZJ31" s="446"/>
      <c r="PZK31" s="446"/>
      <c r="PZL31" s="446"/>
      <c r="PZM31" s="446"/>
      <c r="PZN31" s="446"/>
      <c r="PZO31" s="446"/>
      <c r="PZP31" s="446"/>
      <c r="PZQ31" s="446"/>
      <c r="PZR31" s="446"/>
      <c r="PZS31" s="446"/>
      <c r="PZT31" s="446"/>
      <c r="PZU31" s="446"/>
      <c r="PZV31" s="446"/>
      <c r="PZW31" s="446"/>
      <c r="PZX31" s="446"/>
      <c r="PZY31" s="446"/>
      <c r="PZZ31" s="446"/>
      <c r="QAA31" s="446"/>
      <c r="QAB31" s="446"/>
      <c r="QAC31" s="446"/>
      <c r="QAD31" s="446"/>
      <c r="QAE31" s="446"/>
      <c r="QAF31" s="446"/>
      <c r="QAG31" s="446"/>
      <c r="QAH31" s="446"/>
      <c r="QAI31" s="446"/>
      <c r="QAJ31" s="446"/>
      <c r="QAK31" s="446"/>
      <c r="QAL31" s="446"/>
      <c r="QAM31" s="446"/>
      <c r="QAN31" s="446"/>
      <c r="QAO31" s="446"/>
      <c r="QAP31" s="446"/>
      <c r="QAQ31" s="446"/>
      <c r="QAR31" s="446"/>
      <c r="QAS31" s="446"/>
      <c r="QAT31" s="446"/>
      <c r="QAU31" s="446"/>
      <c r="QAV31" s="446"/>
      <c r="QAW31" s="446"/>
      <c r="QAX31" s="446"/>
      <c r="QAY31" s="446"/>
      <c r="QAZ31" s="446"/>
      <c r="QBA31" s="446"/>
      <c r="QBB31" s="446"/>
      <c r="QBC31" s="446"/>
      <c r="QBD31" s="446"/>
      <c r="QBE31" s="446"/>
      <c r="QBF31" s="446"/>
      <c r="QBG31" s="446"/>
      <c r="QBH31" s="446"/>
      <c r="QBI31" s="446"/>
      <c r="QBJ31" s="446"/>
      <c r="QBK31" s="446"/>
      <c r="QBL31" s="446"/>
      <c r="QBM31" s="446"/>
      <c r="QBN31" s="446"/>
      <c r="QBO31" s="446"/>
      <c r="QBP31" s="446"/>
      <c r="QBQ31" s="446"/>
      <c r="QBR31" s="446"/>
      <c r="QBS31" s="446"/>
      <c r="QBT31" s="446"/>
      <c r="QBU31" s="446"/>
      <c r="QBV31" s="446"/>
      <c r="QBW31" s="446"/>
      <c r="QBX31" s="446"/>
      <c r="QBY31" s="446"/>
      <c r="QBZ31" s="446"/>
      <c r="QCA31" s="446"/>
      <c r="QCB31" s="446"/>
      <c r="QCC31" s="446"/>
      <c r="QCD31" s="446"/>
      <c r="QCE31" s="446"/>
      <c r="QCF31" s="446"/>
      <c r="QCG31" s="446"/>
      <c r="QCH31" s="446"/>
      <c r="QCI31" s="446"/>
      <c r="QCJ31" s="446"/>
      <c r="QCK31" s="446"/>
      <c r="QCL31" s="446"/>
      <c r="QCM31" s="446"/>
      <c r="QCN31" s="446"/>
      <c r="QCO31" s="446"/>
      <c r="QCP31" s="446"/>
      <c r="QCQ31" s="446"/>
      <c r="QCR31" s="446"/>
      <c r="QCS31" s="446"/>
      <c r="QCT31" s="446"/>
      <c r="QCU31" s="446"/>
      <c r="QCV31" s="446"/>
      <c r="QCW31" s="446"/>
      <c r="QCX31" s="446"/>
      <c r="QCY31" s="446"/>
      <c r="QCZ31" s="446"/>
      <c r="QDA31" s="446"/>
      <c r="QDB31" s="446"/>
      <c r="QDC31" s="446"/>
      <c r="QDD31" s="446"/>
      <c r="QDE31" s="446"/>
      <c r="QDF31" s="446"/>
      <c r="QDG31" s="446"/>
      <c r="QDH31" s="446"/>
      <c r="QDI31" s="446"/>
      <c r="QDJ31" s="446"/>
      <c r="QDK31" s="446"/>
      <c r="QDL31" s="446"/>
      <c r="QDM31" s="446"/>
      <c r="QDN31" s="446"/>
      <c r="QDO31" s="446"/>
      <c r="QDP31" s="446"/>
      <c r="QDQ31" s="446"/>
      <c r="QDR31" s="446"/>
      <c r="QDS31" s="446"/>
      <c r="QDT31" s="446"/>
      <c r="QDU31" s="446"/>
      <c r="QDV31" s="446"/>
      <c r="QDW31" s="446"/>
      <c r="QDX31" s="446"/>
      <c r="QDY31" s="446"/>
      <c r="QDZ31" s="446"/>
      <c r="QEA31" s="446"/>
      <c r="QEB31" s="446"/>
      <c r="QEC31" s="446"/>
      <c r="QED31" s="446"/>
      <c r="QEE31" s="446"/>
      <c r="QEF31" s="446"/>
      <c r="QEG31" s="446"/>
      <c r="QEH31" s="446"/>
      <c r="QEI31" s="446"/>
      <c r="QEJ31" s="446"/>
      <c r="QEK31" s="446"/>
      <c r="QEL31" s="446"/>
      <c r="QEM31" s="446"/>
      <c r="QEN31" s="446"/>
      <c r="QEO31" s="446"/>
      <c r="QEP31" s="446"/>
      <c r="QEQ31" s="446"/>
      <c r="QER31" s="446"/>
      <c r="QES31" s="446"/>
      <c r="QET31" s="446"/>
      <c r="QEU31" s="446"/>
      <c r="QEV31" s="446"/>
      <c r="QEW31" s="446"/>
      <c r="QEX31" s="446"/>
      <c r="QEY31" s="446"/>
      <c r="QEZ31" s="446"/>
      <c r="QFA31" s="446"/>
      <c r="QFB31" s="446"/>
      <c r="QFC31" s="446"/>
      <c r="QFD31" s="446"/>
      <c r="QFE31" s="446"/>
      <c r="QFF31" s="446"/>
      <c r="QFG31" s="446"/>
      <c r="QFH31" s="446"/>
      <c r="QFI31" s="446"/>
      <c r="QFJ31" s="446"/>
      <c r="QFK31" s="446"/>
      <c r="QFL31" s="446"/>
      <c r="QFM31" s="446"/>
      <c r="QFN31" s="446"/>
      <c r="QFO31" s="446"/>
      <c r="QFP31" s="446"/>
      <c r="QFQ31" s="446"/>
      <c r="QFR31" s="446"/>
      <c r="QFS31" s="446"/>
      <c r="QFT31" s="446"/>
      <c r="QFU31" s="446"/>
      <c r="QFV31" s="446"/>
      <c r="QFW31" s="446"/>
      <c r="QFX31" s="446"/>
      <c r="QFY31" s="446"/>
      <c r="QFZ31" s="446"/>
      <c r="QGA31" s="446"/>
      <c r="QGB31" s="446"/>
      <c r="QGC31" s="446"/>
      <c r="QGD31" s="446"/>
      <c r="QGE31" s="446"/>
      <c r="QGF31" s="446"/>
      <c r="QGG31" s="446"/>
      <c r="QGH31" s="446"/>
      <c r="QGI31" s="446"/>
      <c r="QGJ31" s="446"/>
      <c r="QGK31" s="446"/>
      <c r="QGL31" s="446"/>
      <c r="QGM31" s="446"/>
      <c r="QGN31" s="446"/>
      <c r="QGO31" s="446"/>
      <c r="QGP31" s="446"/>
      <c r="QGQ31" s="446"/>
      <c r="QGR31" s="446"/>
      <c r="QGS31" s="446"/>
      <c r="QGT31" s="446"/>
      <c r="QGU31" s="446"/>
      <c r="QGV31" s="446"/>
      <c r="QGW31" s="446"/>
      <c r="QGX31" s="446"/>
      <c r="QGY31" s="446"/>
      <c r="QGZ31" s="446"/>
      <c r="QHA31" s="446"/>
      <c r="QHB31" s="446"/>
      <c r="QHC31" s="446"/>
      <c r="QHD31" s="446"/>
      <c r="QHE31" s="446"/>
      <c r="QHF31" s="446"/>
      <c r="QHG31" s="446"/>
      <c r="QHH31" s="446"/>
      <c r="QHI31" s="446"/>
      <c r="QHJ31" s="446"/>
      <c r="QHK31" s="446"/>
      <c r="QHL31" s="446"/>
      <c r="QHM31" s="446"/>
      <c r="QHN31" s="446"/>
      <c r="QHO31" s="446"/>
      <c r="QHP31" s="446"/>
      <c r="QHQ31" s="446"/>
      <c r="QHR31" s="446"/>
      <c r="QHS31" s="446"/>
      <c r="QHT31" s="446"/>
      <c r="QHU31" s="446"/>
      <c r="QHV31" s="446"/>
      <c r="QHW31" s="446"/>
      <c r="QHX31" s="446"/>
      <c r="QHY31" s="446"/>
      <c r="QHZ31" s="446"/>
      <c r="QIA31" s="446"/>
      <c r="QIB31" s="446"/>
      <c r="QIC31" s="446"/>
      <c r="QID31" s="446"/>
      <c r="QIE31" s="446"/>
      <c r="QIF31" s="446"/>
      <c r="QIG31" s="446"/>
      <c r="QIH31" s="446"/>
      <c r="QII31" s="446"/>
      <c r="QIJ31" s="446"/>
      <c r="QIK31" s="446"/>
      <c r="QIL31" s="446"/>
      <c r="QIM31" s="446"/>
      <c r="QIN31" s="446"/>
      <c r="QIO31" s="446"/>
      <c r="QIP31" s="446"/>
      <c r="QIQ31" s="446"/>
      <c r="QIR31" s="446"/>
      <c r="QIS31" s="446"/>
      <c r="QIT31" s="446"/>
      <c r="QIU31" s="446"/>
      <c r="QIV31" s="446"/>
      <c r="QIW31" s="446"/>
      <c r="QIX31" s="446"/>
      <c r="QIY31" s="446"/>
      <c r="QIZ31" s="446"/>
      <c r="QJA31" s="446"/>
      <c r="QJB31" s="446"/>
      <c r="QJC31" s="446"/>
      <c r="QJD31" s="446"/>
      <c r="QJE31" s="446"/>
      <c r="QJF31" s="446"/>
      <c r="QJG31" s="446"/>
      <c r="QJH31" s="446"/>
      <c r="QJI31" s="446"/>
      <c r="QJJ31" s="446"/>
      <c r="QJK31" s="446"/>
      <c r="QJL31" s="446"/>
      <c r="QJM31" s="446"/>
      <c r="QJN31" s="446"/>
      <c r="QJO31" s="446"/>
      <c r="QJP31" s="446"/>
      <c r="QJQ31" s="446"/>
      <c r="QJR31" s="446"/>
      <c r="QJS31" s="446"/>
      <c r="QJT31" s="446"/>
      <c r="QJU31" s="446"/>
      <c r="QJV31" s="446"/>
      <c r="QJW31" s="446"/>
      <c r="QJX31" s="446"/>
      <c r="QJY31" s="446"/>
      <c r="QJZ31" s="446"/>
      <c r="QKA31" s="446"/>
      <c r="QKB31" s="446"/>
      <c r="QKC31" s="446"/>
      <c r="QKD31" s="446"/>
      <c r="QKE31" s="446"/>
      <c r="QKF31" s="446"/>
      <c r="QKG31" s="446"/>
      <c r="QKH31" s="446"/>
      <c r="QKI31" s="446"/>
      <c r="QKJ31" s="446"/>
      <c r="QKK31" s="446"/>
      <c r="QKL31" s="446"/>
      <c r="QKM31" s="446"/>
      <c r="QKN31" s="446"/>
      <c r="QKO31" s="446"/>
      <c r="QKP31" s="446"/>
      <c r="QKQ31" s="446"/>
      <c r="QKR31" s="446"/>
      <c r="QKS31" s="446"/>
      <c r="QKT31" s="446"/>
      <c r="QKU31" s="446"/>
      <c r="QKV31" s="446"/>
      <c r="QKW31" s="446"/>
      <c r="QKX31" s="446"/>
      <c r="QKY31" s="446"/>
      <c r="QKZ31" s="446"/>
      <c r="QLA31" s="446"/>
      <c r="QLB31" s="446"/>
      <c r="QLC31" s="446"/>
      <c r="QLD31" s="446"/>
      <c r="QLE31" s="446"/>
      <c r="QLF31" s="446"/>
      <c r="QLG31" s="446"/>
      <c r="QLH31" s="446"/>
      <c r="QLI31" s="446"/>
      <c r="QLJ31" s="446"/>
      <c r="QLK31" s="446"/>
      <c r="QLL31" s="446"/>
      <c r="QLM31" s="446"/>
      <c r="QLN31" s="446"/>
      <c r="QLO31" s="446"/>
      <c r="QLP31" s="446"/>
      <c r="QLQ31" s="446"/>
      <c r="QLR31" s="446"/>
      <c r="QLS31" s="446"/>
      <c r="QLT31" s="446"/>
      <c r="QLU31" s="446"/>
      <c r="QLV31" s="446"/>
      <c r="QLW31" s="446"/>
      <c r="QLX31" s="446"/>
      <c r="QLY31" s="446"/>
      <c r="QLZ31" s="446"/>
      <c r="QMA31" s="446"/>
      <c r="QMB31" s="446"/>
      <c r="QMC31" s="446"/>
      <c r="QMD31" s="446"/>
      <c r="QME31" s="446"/>
      <c r="QMF31" s="446"/>
      <c r="QMG31" s="446"/>
      <c r="QMH31" s="446"/>
      <c r="QMI31" s="446"/>
      <c r="QMJ31" s="446"/>
      <c r="QMK31" s="446"/>
      <c r="QML31" s="446"/>
      <c r="QMM31" s="446"/>
      <c r="QMN31" s="446"/>
      <c r="QMO31" s="446"/>
      <c r="QMP31" s="446"/>
      <c r="QMQ31" s="446"/>
      <c r="QMR31" s="446"/>
      <c r="QMS31" s="446"/>
      <c r="QMT31" s="446"/>
      <c r="QMU31" s="446"/>
      <c r="QMV31" s="446"/>
      <c r="QMW31" s="446"/>
      <c r="QMX31" s="446"/>
      <c r="QMY31" s="446"/>
      <c r="QMZ31" s="446"/>
      <c r="QNA31" s="446"/>
      <c r="QNB31" s="446"/>
      <c r="QNC31" s="446"/>
      <c r="QND31" s="446"/>
      <c r="QNE31" s="446"/>
      <c r="QNF31" s="446"/>
      <c r="QNG31" s="446"/>
      <c r="QNH31" s="446"/>
      <c r="QNI31" s="446"/>
      <c r="QNJ31" s="446"/>
      <c r="QNK31" s="446"/>
      <c r="QNL31" s="446"/>
      <c r="QNM31" s="446"/>
      <c r="QNN31" s="446"/>
      <c r="QNO31" s="446"/>
      <c r="QNP31" s="446"/>
      <c r="QNQ31" s="446"/>
      <c r="QNR31" s="446"/>
      <c r="QNS31" s="446"/>
      <c r="QNT31" s="446"/>
      <c r="QNU31" s="446"/>
      <c r="QNV31" s="446"/>
      <c r="QNW31" s="446"/>
      <c r="QNX31" s="446"/>
      <c r="QNY31" s="446"/>
      <c r="QNZ31" s="446"/>
      <c r="QOA31" s="446"/>
      <c r="QOB31" s="446"/>
      <c r="QOC31" s="446"/>
      <c r="QOD31" s="446"/>
      <c r="QOE31" s="446"/>
      <c r="QOF31" s="446"/>
      <c r="QOG31" s="446"/>
      <c r="QOH31" s="446"/>
      <c r="QOI31" s="446"/>
      <c r="QOJ31" s="446"/>
      <c r="QOK31" s="446"/>
      <c r="QOL31" s="446"/>
      <c r="QOM31" s="446"/>
      <c r="QON31" s="446"/>
      <c r="QOO31" s="446"/>
      <c r="QOP31" s="446"/>
      <c r="QOQ31" s="446"/>
      <c r="QOR31" s="446"/>
      <c r="QOS31" s="446"/>
      <c r="QOT31" s="446"/>
      <c r="QOU31" s="446"/>
      <c r="QOV31" s="446"/>
      <c r="QOW31" s="446"/>
      <c r="QOX31" s="446"/>
      <c r="QOY31" s="446"/>
      <c r="QOZ31" s="446"/>
      <c r="QPA31" s="446"/>
      <c r="QPB31" s="446"/>
      <c r="QPC31" s="446"/>
      <c r="QPD31" s="446"/>
      <c r="QPE31" s="446"/>
      <c r="QPF31" s="446"/>
      <c r="QPG31" s="446"/>
      <c r="QPH31" s="446"/>
      <c r="QPI31" s="446"/>
      <c r="QPJ31" s="446"/>
      <c r="QPK31" s="446"/>
      <c r="QPL31" s="446"/>
      <c r="QPM31" s="446"/>
      <c r="QPN31" s="446"/>
      <c r="QPO31" s="446"/>
      <c r="QPP31" s="446"/>
      <c r="QPQ31" s="446"/>
      <c r="QPR31" s="446"/>
      <c r="QPS31" s="446"/>
      <c r="QPT31" s="446"/>
      <c r="QPU31" s="446"/>
      <c r="QPV31" s="446"/>
      <c r="QPW31" s="446"/>
      <c r="QPX31" s="446"/>
      <c r="QPY31" s="446"/>
      <c r="QPZ31" s="446"/>
      <c r="QQA31" s="446"/>
      <c r="QQB31" s="446"/>
      <c r="QQC31" s="446"/>
      <c r="QQD31" s="446"/>
      <c r="QQE31" s="446"/>
      <c r="QQF31" s="446"/>
      <c r="QQG31" s="446"/>
      <c r="QQH31" s="446"/>
      <c r="QQI31" s="446"/>
      <c r="QQJ31" s="446"/>
      <c r="QQK31" s="446"/>
      <c r="QQL31" s="446"/>
      <c r="QQM31" s="446"/>
      <c r="QQN31" s="446"/>
      <c r="QQO31" s="446"/>
      <c r="QQP31" s="446"/>
      <c r="QQQ31" s="446"/>
      <c r="QQR31" s="446"/>
      <c r="QQS31" s="446"/>
      <c r="QQT31" s="446"/>
      <c r="QQU31" s="446"/>
      <c r="QQV31" s="446"/>
      <c r="QQW31" s="446"/>
      <c r="QQX31" s="446"/>
      <c r="QQY31" s="446"/>
      <c r="QQZ31" s="446"/>
      <c r="QRA31" s="446"/>
      <c r="QRB31" s="446"/>
      <c r="QRC31" s="446"/>
      <c r="QRD31" s="446"/>
      <c r="QRE31" s="446"/>
      <c r="QRF31" s="446"/>
      <c r="QRG31" s="446"/>
      <c r="QRH31" s="446"/>
      <c r="QRI31" s="446"/>
      <c r="QRJ31" s="446"/>
      <c r="QRK31" s="446"/>
      <c r="QRL31" s="446"/>
      <c r="QRM31" s="446"/>
      <c r="QRN31" s="446"/>
      <c r="QRO31" s="446"/>
      <c r="QRP31" s="446"/>
      <c r="QRQ31" s="446"/>
      <c r="QRR31" s="446"/>
      <c r="QRS31" s="446"/>
      <c r="QRT31" s="446"/>
      <c r="QRU31" s="446"/>
      <c r="QRV31" s="446"/>
      <c r="QRW31" s="446"/>
      <c r="QRX31" s="446"/>
      <c r="QRY31" s="446"/>
      <c r="QRZ31" s="446"/>
      <c r="QSA31" s="446"/>
      <c r="QSB31" s="446"/>
      <c r="QSC31" s="446"/>
      <c r="QSD31" s="446"/>
      <c r="QSE31" s="446"/>
      <c r="QSF31" s="446"/>
      <c r="QSG31" s="446"/>
      <c r="QSH31" s="446"/>
      <c r="QSI31" s="446"/>
      <c r="QSJ31" s="446"/>
      <c r="QSK31" s="446"/>
      <c r="QSL31" s="446"/>
      <c r="QSM31" s="446"/>
      <c r="QSN31" s="446"/>
      <c r="QSO31" s="446"/>
      <c r="QSP31" s="446"/>
      <c r="QSQ31" s="446"/>
      <c r="QSR31" s="446"/>
      <c r="QSS31" s="446"/>
      <c r="QST31" s="446"/>
      <c r="QSU31" s="446"/>
      <c r="QSV31" s="446"/>
      <c r="QSW31" s="446"/>
      <c r="QSX31" s="446"/>
      <c r="QSY31" s="446"/>
      <c r="QSZ31" s="446"/>
      <c r="QTA31" s="446"/>
      <c r="QTB31" s="446"/>
      <c r="QTC31" s="446"/>
      <c r="QTD31" s="446"/>
      <c r="QTE31" s="446"/>
      <c r="QTF31" s="446"/>
      <c r="QTG31" s="446"/>
      <c r="QTH31" s="446"/>
      <c r="QTI31" s="446"/>
      <c r="QTJ31" s="446"/>
      <c r="QTK31" s="446"/>
      <c r="QTL31" s="446"/>
      <c r="QTM31" s="446"/>
      <c r="QTN31" s="446"/>
      <c r="QTO31" s="446"/>
      <c r="QTP31" s="446"/>
      <c r="QTQ31" s="446"/>
      <c r="QTR31" s="446"/>
      <c r="QTS31" s="446"/>
      <c r="QTT31" s="446"/>
      <c r="QTU31" s="446"/>
      <c r="QTV31" s="446"/>
      <c r="QTW31" s="446"/>
      <c r="QTX31" s="446"/>
      <c r="QTY31" s="446"/>
      <c r="QTZ31" s="446"/>
      <c r="QUA31" s="446"/>
      <c r="QUB31" s="446"/>
      <c r="QUC31" s="446"/>
      <c r="QUD31" s="446"/>
      <c r="QUE31" s="446"/>
      <c r="QUF31" s="446"/>
      <c r="QUG31" s="446"/>
      <c r="QUH31" s="446"/>
      <c r="QUI31" s="446"/>
      <c r="QUJ31" s="446"/>
      <c r="QUK31" s="446"/>
      <c r="QUL31" s="446"/>
      <c r="QUM31" s="446"/>
      <c r="QUN31" s="446"/>
      <c r="QUO31" s="446"/>
      <c r="QUP31" s="446"/>
      <c r="QUQ31" s="446"/>
      <c r="QUR31" s="446"/>
      <c r="QUS31" s="446"/>
      <c r="QUT31" s="446"/>
      <c r="QUU31" s="446"/>
      <c r="QUV31" s="446"/>
      <c r="QUW31" s="446"/>
      <c r="QUX31" s="446"/>
      <c r="QUY31" s="446"/>
      <c r="QUZ31" s="446"/>
      <c r="QVA31" s="446"/>
      <c r="QVB31" s="446"/>
      <c r="QVC31" s="446"/>
      <c r="QVD31" s="446"/>
      <c r="QVE31" s="446"/>
      <c r="QVF31" s="446"/>
      <c r="QVG31" s="446"/>
      <c r="QVH31" s="446"/>
      <c r="QVI31" s="446"/>
      <c r="QVJ31" s="446"/>
      <c r="QVK31" s="446"/>
      <c r="QVL31" s="446"/>
      <c r="QVM31" s="446"/>
      <c r="QVN31" s="446"/>
      <c r="QVO31" s="446"/>
      <c r="QVP31" s="446"/>
      <c r="QVQ31" s="446"/>
      <c r="QVR31" s="446"/>
      <c r="QVS31" s="446"/>
      <c r="QVT31" s="446"/>
      <c r="QVU31" s="446"/>
      <c r="QVV31" s="446"/>
      <c r="QVW31" s="446"/>
      <c r="QVX31" s="446"/>
      <c r="QVY31" s="446"/>
      <c r="QVZ31" s="446"/>
      <c r="QWA31" s="446"/>
      <c r="QWB31" s="446"/>
      <c r="QWC31" s="446"/>
      <c r="QWD31" s="446"/>
      <c r="QWE31" s="446"/>
      <c r="QWF31" s="446"/>
      <c r="QWG31" s="446"/>
      <c r="QWH31" s="446"/>
      <c r="QWI31" s="446"/>
      <c r="QWJ31" s="446"/>
      <c r="QWK31" s="446"/>
      <c r="QWL31" s="446"/>
      <c r="QWM31" s="446"/>
      <c r="QWN31" s="446"/>
      <c r="QWO31" s="446"/>
      <c r="QWP31" s="446"/>
      <c r="QWQ31" s="446"/>
      <c r="QWR31" s="446"/>
      <c r="QWS31" s="446"/>
      <c r="QWT31" s="446"/>
      <c r="QWU31" s="446"/>
      <c r="QWV31" s="446"/>
      <c r="QWW31" s="446"/>
      <c r="QWX31" s="446"/>
      <c r="QWY31" s="446"/>
      <c r="QWZ31" s="446"/>
      <c r="QXA31" s="446"/>
      <c r="QXB31" s="446"/>
      <c r="QXC31" s="446"/>
      <c r="QXD31" s="446"/>
      <c r="QXE31" s="446"/>
      <c r="QXF31" s="446"/>
      <c r="QXG31" s="446"/>
      <c r="QXH31" s="446"/>
      <c r="QXI31" s="446"/>
      <c r="QXJ31" s="446"/>
      <c r="QXK31" s="446"/>
      <c r="QXL31" s="446"/>
      <c r="QXM31" s="446"/>
      <c r="QXN31" s="446"/>
      <c r="QXO31" s="446"/>
      <c r="QXP31" s="446"/>
      <c r="QXQ31" s="446"/>
      <c r="QXR31" s="446"/>
      <c r="QXS31" s="446"/>
      <c r="QXT31" s="446"/>
      <c r="QXU31" s="446"/>
      <c r="QXV31" s="446"/>
      <c r="QXW31" s="446"/>
      <c r="QXX31" s="446"/>
      <c r="QXY31" s="446"/>
      <c r="QXZ31" s="446"/>
      <c r="QYA31" s="446"/>
      <c r="QYB31" s="446"/>
      <c r="QYC31" s="446"/>
      <c r="QYD31" s="446"/>
      <c r="QYE31" s="446"/>
      <c r="QYF31" s="446"/>
      <c r="QYG31" s="446"/>
      <c r="QYH31" s="446"/>
      <c r="QYI31" s="446"/>
      <c r="QYJ31" s="446"/>
      <c r="QYK31" s="446"/>
      <c r="QYL31" s="446"/>
      <c r="QYM31" s="446"/>
      <c r="QYN31" s="446"/>
      <c r="QYO31" s="446"/>
      <c r="QYP31" s="446"/>
      <c r="QYQ31" s="446"/>
      <c r="QYR31" s="446"/>
      <c r="QYS31" s="446"/>
      <c r="QYT31" s="446"/>
      <c r="QYU31" s="446"/>
      <c r="QYV31" s="446"/>
      <c r="QYW31" s="446"/>
      <c r="QYX31" s="446"/>
      <c r="QYY31" s="446"/>
      <c r="QYZ31" s="446"/>
      <c r="QZA31" s="446"/>
      <c r="QZB31" s="446"/>
      <c r="QZC31" s="446"/>
      <c r="QZD31" s="446"/>
      <c r="QZE31" s="446"/>
      <c r="QZF31" s="446"/>
      <c r="QZG31" s="446"/>
      <c r="QZH31" s="446"/>
      <c r="QZI31" s="446"/>
      <c r="QZJ31" s="446"/>
      <c r="QZK31" s="446"/>
      <c r="QZL31" s="446"/>
      <c r="QZM31" s="446"/>
      <c r="QZN31" s="446"/>
      <c r="QZO31" s="446"/>
      <c r="QZP31" s="446"/>
      <c r="QZQ31" s="446"/>
      <c r="QZR31" s="446"/>
      <c r="QZS31" s="446"/>
      <c r="QZT31" s="446"/>
      <c r="QZU31" s="446"/>
      <c r="QZV31" s="446"/>
      <c r="QZW31" s="446"/>
      <c r="QZX31" s="446"/>
      <c r="QZY31" s="446"/>
      <c r="QZZ31" s="446"/>
      <c r="RAA31" s="446"/>
      <c r="RAB31" s="446"/>
      <c r="RAC31" s="446"/>
      <c r="RAD31" s="446"/>
      <c r="RAE31" s="446"/>
      <c r="RAF31" s="446"/>
      <c r="RAG31" s="446"/>
      <c r="RAH31" s="446"/>
      <c r="RAI31" s="446"/>
      <c r="RAJ31" s="446"/>
      <c r="RAK31" s="446"/>
      <c r="RAL31" s="446"/>
      <c r="RAM31" s="446"/>
      <c r="RAN31" s="446"/>
      <c r="RAO31" s="446"/>
      <c r="RAP31" s="446"/>
      <c r="RAQ31" s="446"/>
      <c r="RAR31" s="446"/>
      <c r="RAS31" s="446"/>
      <c r="RAT31" s="446"/>
      <c r="RAU31" s="446"/>
      <c r="RAV31" s="446"/>
      <c r="RAW31" s="446"/>
      <c r="RAX31" s="446"/>
      <c r="RAY31" s="446"/>
      <c r="RAZ31" s="446"/>
      <c r="RBA31" s="446"/>
      <c r="RBB31" s="446"/>
      <c r="RBC31" s="446"/>
      <c r="RBD31" s="446"/>
      <c r="RBE31" s="446"/>
      <c r="RBF31" s="446"/>
      <c r="RBG31" s="446"/>
      <c r="RBH31" s="446"/>
      <c r="RBI31" s="446"/>
      <c r="RBJ31" s="446"/>
      <c r="RBK31" s="446"/>
      <c r="RBL31" s="446"/>
      <c r="RBM31" s="446"/>
      <c r="RBN31" s="446"/>
      <c r="RBO31" s="446"/>
      <c r="RBP31" s="446"/>
      <c r="RBQ31" s="446"/>
      <c r="RBR31" s="446"/>
      <c r="RBS31" s="446"/>
      <c r="RBT31" s="446"/>
      <c r="RBU31" s="446"/>
      <c r="RBV31" s="446"/>
      <c r="RBW31" s="446"/>
      <c r="RBX31" s="446"/>
      <c r="RBY31" s="446"/>
      <c r="RBZ31" s="446"/>
      <c r="RCA31" s="446"/>
      <c r="RCB31" s="446"/>
      <c r="RCC31" s="446"/>
      <c r="RCD31" s="446"/>
      <c r="RCE31" s="446"/>
      <c r="RCF31" s="446"/>
      <c r="RCG31" s="446"/>
      <c r="RCH31" s="446"/>
      <c r="RCI31" s="446"/>
      <c r="RCJ31" s="446"/>
      <c r="RCK31" s="446"/>
      <c r="RCL31" s="446"/>
      <c r="RCM31" s="446"/>
      <c r="RCN31" s="446"/>
      <c r="RCO31" s="446"/>
      <c r="RCP31" s="446"/>
      <c r="RCQ31" s="446"/>
      <c r="RCR31" s="446"/>
      <c r="RCS31" s="446"/>
      <c r="RCT31" s="446"/>
      <c r="RCU31" s="446"/>
      <c r="RCV31" s="446"/>
      <c r="RCW31" s="446"/>
      <c r="RCX31" s="446"/>
      <c r="RCY31" s="446"/>
      <c r="RCZ31" s="446"/>
      <c r="RDA31" s="446"/>
      <c r="RDB31" s="446"/>
      <c r="RDC31" s="446"/>
      <c r="RDD31" s="446"/>
      <c r="RDE31" s="446"/>
      <c r="RDF31" s="446"/>
      <c r="RDG31" s="446"/>
      <c r="RDH31" s="446"/>
      <c r="RDI31" s="446"/>
      <c r="RDJ31" s="446"/>
      <c r="RDK31" s="446"/>
      <c r="RDL31" s="446"/>
      <c r="RDM31" s="446"/>
      <c r="RDN31" s="446"/>
      <c r="RDO31" s="446"/>
      <c r="RDP31" s="446"/>
      <c r="RDQ31" s="446"/>
      <c r="RDR31" s="446"/>
      <c r="RDS31" s="446"/>
      <c r="RDT31" s="446"/>
      <c r="RDU31" s="446"/>
      <c r="RDV31" s="446"/>
      <c r="RDW31" s="446"/>
      <c r="RDX31" s="446"/>
      <c r="RDY31" s="446"/>
      <c r="RDZ31" s="446"/>
      <c r="REA31" s="446"/>
      <c r="REB31" s="446"/>
      <c r="REC31" s="446"/>
      <c r="RED31" s="446"/>
      <c r="REE31" s="446"/>
      <c r="REF31" s="446"/>
      <c r="REG31" s="446"/>
      <c r="REH31" s="446"/>
      <c r="REI31" s="446"/>
      <c r="REJ31" s="446"/>
      <c r="REK31" s="446"/>
      <c r="REL31" s="446"/>
      <c r="REM31" s="446"/>
      <c r="REN31" s="446"/>
      <c r="REO31" s="446"/>
      <c r="REP31" s="446"/>
      <c r="REQ31" s="446"/>
      <c r="RER31" s="446"/>
      <c r="RES31" s="446"/>
      <c r="RET31" s="446"/>
      <c r="REU31" s="446"/>
      <c r="REV31" s="446"/>
      <c r="REW31" s="446"/>
      <c r="REX31" s="446"/>
      <c r="REY31" s="446"/>
      <c r="REZ31" s="446"/>
      <c r="RFA31" s="446"/>
      <c r="RFB31" s="446"/>
      <c r="RFC31" s="446"/>
      <c r="RFD31" s="446"/>
      <c r="RFE31" s="446"/>
      <c r="RFF31" s="446"/>
      <c r="RFG31" s="446"/>
      <c r="RFH31" s="446"/>
      <c r="RFI31" s="446"/>
      <c r="RFJ31" s="446"/>
      <c r="RFK31" s="446"/>
      <c r="RFL31" s="446"/>
      <c r="RFM31" s="446"/>
      <c r="RFN31" s="446"/>
      <c r="RFO31" s="446"/>
      <c r="RFP31" s="446"/>
      <c r="RFQ31" s="446"/>
      <c r="RFR31" s="446"/>
      <c r="RFS31" s="446"/>
      <c r="RFT31" s="446"/>
      <c r="RFU31" s="446"/>
      <c r="RFV31" s="446"/>
      <c r="RFW31" s="446"/>
      <c r="RFX31" s="446"/>
      <c r="RFY31" s="446"/>
      <c r="RFZ31" s="446"/>
      <c r="RGA31" s="446"/>
      <c r="RGB31" s="446"/>
      <c r="RGC31" s="446"/>
      <c r="RGD31" s="446"/>
      <c r="RGE31" s="446"/>
      <c r="RGF31" s="446"/>
      <c r="RGG31" s="446"/>
      <c r="RGH31" s="446"/>
      <c r="RGI31" s="446"/>
      <c r="RGJ31" s="446"/>
      <c r="RGK31" s="446"/>
      <c r="RGL31" s="446"/>
      <c r="RGM31" s="446"/>
      <c r="RGN31" s="446"/>
      <c r="RGO31" s="446"/>
      <c r="RGP31" s="446"/>
      <c r="RGQ31" s="446"/>
      <c r="RGR31" s="446"/>
      <c r="RGS31" s="446"/>
      <c r="RGT31" s="446"/>
      <c r="RGU31" s="446"/>
      <c r="RGV31" s="446"/>
      <c r="RGW31" s="446"/>
      <c r="RGX31" s="446"/>
      <c r="RGY31" s="446"/>
      <c r="RGZ31" s="446"/>
      <c r="RHA31" s="446"/>
      <c r="RHB31" s="446"/>
      <c r="RHC31" s="446"/>
      <c r="RHD31" s="446"/>
      <c r="RHE31" s="446"/>
      <c r="RHF31" s="446"/>
      <c r="RHG31" s="446"/>
      <c r="RHH31" s="446"/>
      <c r="RHI31" s="446"/>
      <c r="RHJ31" s="446"/>
      <c r="RHK31" s="446"/>
      <c r="RHL31" s="446"/>
      <c r="RHM31" s="446"/>
      <c r="RHN31" s="446"/>
      <c r="RHO31" s="446"/>
      <c r="RHP31" s="446"/>
      <c r="RHQ31" s="446"/>
      <c r="RHR31" s="446"/>
      <c r="RHS31" s="446"/>
      <c r="RHT31" s="446"/>
      <c r="RHU31" s="446"/>
      <c r="RHV31" s="446"/>
      <c r="RHW31" s="446"/>
      <c r="RHX31" s="446"/>
      <c r="RHY31" s="446"/>
      <c r="RHZ31" s="446"/>
      <c r="RIA31" s="446"/>
      <c r="RIB31" s="446"/>
      <c r="RIC31" s="446"/>
      <c r="RID31" s="446"/>
      <c r="RIE31" s="446"/>
      <c r="RIF31" s="446"/>
      <c r="RIG31" s="446"/>
      <c r="RIH31" s="446"/>
      <c r="RII31" s="446"/>
      <c r="RIJ31" s="446"/>
      <c r="RIK31" s="446"/>
      <c r="RIL31" s="446"/>
      <c r="RIM31" s="446"/>
      <c r="RIN31" s="446"/>
      <c r="RIO31" s="446"/>
      <c r="RIP31" s="446"/>
      <c r="RIQ31" s="446"/>
      <c r="RIR31" s="446"/>
      <c r="RIS31" s="446"/>
      <c r="RIT31" s="446"/>
      <c r="RIU31" s="446"/>
      <c r="RIV31" s="446"/>
      <c r="RIW31" s="446"/>
      <c r="RIX31" s="446"/>
      <c r="RIY31" s="446"/>
      <c r="RIZ31" s="446"/>
      <c r="RJA31" s="446"/>
      <c r="RJB31" s="446"/>
      <c r="RJC31" s="446"/>
      <c r="RJD31" s="446"/>
      <c r="RJE31" s="446"/>
      <c r="RJF31" s="446"/>
      <c r="RJG31" s="446"/>
      <c r="RJH31" s="446"/>
      <c r="RJI31" s="446"/>
      <c r="RJJ31" s="446"/>
      <c r="RJK31" s="446"/>
      <c r="RJL31" s="446"/>
      <c r="RJM31" s="446"/>
      <c r="RJN31" s="446"/>
      <c r="RJO31" s="446"/>
      <c r="RJP31" s="446"/>
      <c r="RJQ31" s="446"/>
      <c r="RJR31" s="446"/>
      <c r="RJS31" s="446"/>
      <c r="RJT31" s="446"/>
      <c r="RJU31" s="446"/>
      <c r="RJV31" s="446"/>
      <c r="RJW31" s="446"/>
      <c r="RJX31" s="446"/>
      <c r="RJY31" s="446"/>
      <c r="RJZ31" s="446"/>
      <c r="RKA31" s="446"/>
      <c r="RKB31" s="446"/>
      <c r="RKC31" s="446"/>
      <c r="RKD31" s="446"/>
      <c r="RKE31" s="446"/>
      <c r="RKF31" s="446"/>
      <c r="RKG31" s="446"/>
      <c r="RKH31" s="446"/>
      <c r="RKI31" s="446"/>
      <c r="RKJ31" s="446"/>
      <c r="RKK31" s="446"/>
      <c r="RKL31" s="446"/>
      <c r="RKM31" s="446"/>
      <c r="RKN31" s="446"/>
      <c r="RKO31" s="446"/>
      <c r="RKP31" s="446"/>
      <c r="RKQ31" s="446"/>
      <c r="RKR31" s="446"/>
      <c r="RKS31" s="446"/>
      <c r="RKT31" s="446"/>
      <c r="RKU31" s="446"/>
      <c r="RKV31" s="446"/>
      <c r="RKW31" s="446"/>
      <c r="RKX31" s="446"/>
      <c r="RKY31" s="446"/>
      <c r="RKZ31" s="446"/>
      <c r="RLA31" s="446"/>
      <c r="RLB31" s="446"/>
      <c r="RLC31" s="446"/>
      <c r="RLD31" s="446"/>
      <c r="RLE31" s="446"/>
      <c r="RLF31" s="446"/>
      <c r="RLG31" s="446"/>
      <c r="RLH31" s="446"/>
      <c r="RLI31" s="446"/>
      <c r="RLJ31" s="446"/>
      <c r="RLK31" s="446"/>
      <c r="RLL31" s="446"/>
      <c r="RLM31" s="446"/>
      <c r="RLN31" s="446"/>
      <c r="RLO31" s="446"/>
      <c r="RLP31" s="446"/>
      <c r="RLQ31" s="446"/>
      <c r="RLR31" s="446"/>
      <c r="RLS31" s="446"/>
      <c r="RLT31" s="446"/>
      <c r="RLU31" s="446"/>
      <c r="RLV31" s="446"/>
      <c r="RLW31" s="446"/>
      <c r="RLX31" s="446"/>
      <c r="RLY31" s="446"/>
      <c r="RLZ31" s="446"/>
      <c r="RMA31" s="446"/>
      <c r="RMB31" s="446"/>
      <c r="RMC31" s="446"/>
      <c r="RMD31" s="446"/>
      <c r="RME31" s="446"/>
      <c r="RMF31" s="446"/>
      <c r="RMG31" s="446"/>
      <c r="RMH31" s="446"/>
      <c r="RMI31" s="446"/>
      <c r="RMJ31" s="446"/>
      <c r="RMK31" s="446"/>
      <c r="RML31" s="446"/>
      <c r="RMM31" s="446"/>
      <c r="RMN31" s="446"/>
      <c r="RMO31" s="446"/>
      <c r="RMP31" s="446"/>
      <c r="RMQ31" s="446"/>
      <c r="RMR31" s="446"/>
      <c r="RMS31" s="446"/>
      <c r="RMT31" s="446"/>
      <c r="RMU31" s="446"/>
      <c r="RMV31" s="446"/>
      <c r="RMW31" s="446"/>
      <c r="RMX31" s="446"/>
      <c r="RMY31" s="446"/>
      <c r="RMZ31" s="446"/>
      <c r="RNA31" s="446"/>
      <c r="RNB31" s="446"/>
      <c r="RNC31" s="446"/>
      <c r="RND31" s="446"/>
      <c r="RNE31" s="446"/>
      <c r="RNF31" s="446"/>
      <c r="RNG31" s="446"/>
      <c r="RNH31" s="446"/>
      <c r="RNI31" s="446"/>
      <c r="RNJ31" s="446"/>
      <c r="RNK31" s="446"/>
      <c r="RNL31" s="446"/>
      <c r="RNM31" s="446"/>
      <c r="RNN31" s="446"/>
      <c r="RNO31" s="446"/>
      <c r="RNP31" s="446"/>
      <c r="RNQ31" s="446"/>
      <c r="RNR31" s="446"/>
      <c r="RNS31" s="446"/>
      <c r="RNT31" s="446"/>
      <c r="RNU31" s="446"/>
      <c r="RNV31" s="446"/>
      <c r="RNW31" s="446"/>
      <c r="RNX31" s="446"/>
      <c r="RNY31" s="446"/>
      <c r="RNZ31" s="446"/>
      <c r="ROA31" s="446"/>
      <c r="ROB31" s="446"/>
      <c r="ROC31" s="446"/>
      <c r="ROD31" s="446"/>
      <c r="ROE31" s="446"/>
      <c r="ROF31" s="446"/>
      <c r="ROG31" s="446"/>
      <c r="ROH31" s="446"/>
      <c r="ROI31" s="446"/>
      <c r="ROJ31" s="446"/>
      <c r="ROK31" s="446"/>
      <c r="ROL31" s="446"/>
      <c r="ROM31" s="446"/>
      <c r="RON31" s="446"/>
      <c r="ROO31" s="446"/>
      <c r="ROP31" s="446"/>
      <c r="ROQ31" s="446"/>
      <c r="ROR31" s="446"/>
      <c r="ROS31" s="446"/>
      <c r="ROT31" s="446"/>
      <c r="ROU31" s="446"/>
      <c r="ROV31" s="446"/>
      <c r="ROW31" s="446"/>
      <c r="ROX31" s="446"/>
      <c r="ROY31" s="446"/>
      <c r="ROZ31" s="446"/>
      <c r="RPA31" s="446"/>
      <c r="RPB31" s="446"/>
      <c r="RPC31" s="446"/>
      <c r="RPD31" s="446"/>
      <c r="RPE31" s="446"/>
      <c r="RPF31" s="446"/>
      <c r="RPG31" s="446"/>
      <c r="RPH31" s="446"/>
      <c r="RPI31" s="446"/>
      <c r="RPJ31" s="446"/>
      <c r="RPK31" s="446"/>
      <c r="RPL31" s="446"/>
      <c r="RPM31" s="446"/>
      <c r="RPN31" s="446"/>
      <c r="RPO31" s="446"/>
      <c r="RPP31" s="446"/>
      <c r="RPQ31" s="446"/>
      <c r="RPR31" s="446"/>
      <c r="RPS31" s="446"/>
      <c r="RPT31" s="446"/>
      <c r="RPU31" s="446"/>
      <c r="RPV31" s="446"/>
      <c r="RPW31" s="446"/>
      <c r="RPX31" s="446"/>
      <c r="RPY31" s="446"/>
      <c r="RPZ31" s="446"/>
      <c r="RQA31" s="446"/>
      <c r="RQB31" s="446"/>
      <c r="RQC31" s="446"/>
      <c r="RQD31" s="446"/>
      <c r="RQE31" s="446"/>
      <c r="RQF31" s="446"/>
      <c r="RQG31" s="446"/>
      <c r="RQH31" s="446"/>
      <c r="RQI31" s="446"/>
      <c r="RQJ31" s="446"/>
      <c r="RQK31" s="446"/>
      <c r="RQL31" s="446"/>
      <c r="RQM31" s="446"/>
      <c r="RQN31" s="446"/>
      <c r="RQO31" s="446"/>
      <c r="RQP31" s="446"/>
      <c r="RQQ31" s="446"/>
      <c r="RQR31" s="446"/>
      <c r="RQS31" s="446"/>
      <c r="RQT31" s="446"/>
      <c r="RQU31" s="446"/>
      <c r="RQV31" s="446"/>
      <c r="RQW31" s="446"/>
      <c r="RQX31" s="446"/>
      <c r="RQY31" s="446"/>
      <c r="RQZ31" s="446"/>
      <c r="RRA31" s="446"/>
      <c r="RRB31" s="446"/>
      <c r="RRC31" s="446"/>
      <c r="RRD31" s="446"/>
      <c r="RRE31" s="446"/>
      <c r="RRF31" s="446"/>
      <c r="RRG31" s="446"/>
      <c r="RRH31" s="446"/>
      <c r="RRI31" s="446"/>
      <c r="RRJ31" s="446"/>
      <c r="RRK31" s="446"/>
      <c r="RRL31" s="446"/>
      <c r="RRM31" s="446"/>
      <c r="RRN31" s="446"/>
      <c r="RRO31" s="446"/>
      <c r="RRP31" s="446"/>
      <c r="RRQ31" s="446"/>
      <c r="RRR31" s="446"/>
      <c r="RRS31" s="446"/>
      <c r="RRT31" s="446"/>
      <c r="RRU31" s="446"/>
      <c r="RRV31" s="446"/>
      <c r="RRW31" s="446"/>
      <c r="RRX31" s="446"/>
      <c r="RRY31" s="446"/>
      <c r="RRZ31" s="446"/>
      <c r="RSA31" s="446"/>
      <c r="RSB31" s="446"/>
      <c r="RSC31" s="446"/>
      <c r="RSD31" s="446"/>
      <c r="RSE31" s="446"/>
      <c r="RSF31" s="446"/>
      <c r="RSG31" s="446"/>
      <c r="RSH31" s="446"/>
      <c r="RSI31" s="446"/>
      <c r="RSJ31" s="446"/>
      <c r="RSK31" s="446"/>
      <c r="RSL31" s="446"/>
      <c r="RSM31" s="446"/>
      <c r="RSN31" s="446"/>
      <c r="RSO31" s="446"/>
      <c r="RSP31" s="446"/>
      <c r="RSQ31" s="446"/>
      <c r="RSR31" s="446"/>
      <c r="RSS31" s="446"/>
      <c r="RST31" s="446"/>
      <c r="RSU31" s="446"/>
      <c r="RSV31" s="446"/>
      <c r="RSW31" s="446"/>
      <c r="RSX31" s="446"/>
      <c r="RSY31" s="446"/>
      <c r="RSZ31" s="446"/>
      <c r="RTA31" s="446"/>
      <c r="RTB31" s="446"/>
      <c r="RTC31" s="446"/>
      <c r="RTD31" s="446"/>
      <c r="RTE31" s="446"/>
      <c r="RTF31" s="446"/>
      <c r="RTG31" s="446"/>
      <c r="RTH31" s="446"/>
      <c r="RTI31" s="446"/>
      <c r="RTJ31" s="446"/>
      <c r="RTK31" s="446"/>
      <c r="RTL31" s="446"/>
      <c r="RTM31" s="446"/>
      <c r="RTN31" s="446"/>
      <c r="RTO31" s="446"/>
      <c r="RTP31" s="446"/>
      <c r="RTQ31" s="446"/>
      <c r="RTR31" s="446"/>
      <c r="RTS31" s="446"/>
      <c r="RTT31" s="446"/>
      <c r="RTU31" s="446"/>
      <c r="RTV31" s="446"/>
      <c r="RTW31" s="446"/>
      <c r="RTX31" s="446"/>
      <c r="RTY31" s="446"/>
      <c r="RTZ31" s="446"/>
      <c r="RUA31" s="446"/>
      <c r="RUB31" s="446"/>
      <c r="RUC31" s="446"/>
      <c r="RUD31" s="446"/>
      <c r="RUE31" s="446"/>
      <c r="RUF31" s="446"/>
      <c r="RUG31" s="446"/>
      <c r="RUH31" s="446"/>
      <c r="RUI31" s="446"/>
      <c r="RUJ31" s="446"/>
      <c r="RUK31" s="446"/>
      <c r="RUL31" s="446"/>
      <c r="RUM31" s="446"/>
      <c r="RUN31" s="446"/>
      <c r="RUO31" s="446"/>
      <c r="RUP31" s="446"/>
      <c r="RUQ31" s="446"/>
      <c r="RUR31" s="446"/>
      <c r="RUS31" s="446"/>
      <c r="RUT31" s="446"/>
      <c r="RUU31" s="446"/>
      <c r="RUV31" s="446"/>
      <c r="RUW31" s="446"/>
      <c r="RUX31" s="446"/>
      <c r="RUY31" s="446"/>
      <c r="RUZ31" s="446"/>
      <c r="RVA31" s="446"/>
      <c r="RVB31" s="446"/>
      <c r="RVC31" s="446"/>
      <c r="RVD31" s="446"/>
      <c r="RVE31" s="446"/>
      <c r="RVF31" s="446"/>
      <c r="RVG31" s="446"/>
      <c r="RVH31" s="446"/>
      <c r="RVI31" s="446"/>
      <c r="RVJ31" s="446"/>
      <c r="RVK31" s="446"/>
      <c r="RVL31" s="446"/>
      <c r="RVM31" s="446"/>
      <c r="RVN31" s="446"/>
      <c r="RVO31" s="446"/>
      <c r="RVP31" s="446"/>
      <c r="RVQ31" s="446"/>
      <c r="RVR31" s="446"/>
      <c r="RVS31" s="446"/>
      <c r="RVT31" s="446"/>
      <c r="RVU31" s="446"/>
      <c r="RVV31" s="446"/>
      <c r="RVW31" s="446"/>
      <c r="RVX31" s="446"/>
      <c r="RVY31" s="446"/>
      <c r="RVZ31" s="446"/>
      <c r="RWA31" s="446"/>
      <c r="RWB31" s="446"/>
      <c r="RWC31" s="446"/>
      <c r="RWD31" s="446"/>
      <c r="RWE31" s="446"/>
      <c r="RWF31" s="446"/>
      <c r="RWG31" s="446"/>
      <c r="RWH31" s="446"/>
      <c r="RWI31" s="446"/>
      <c r="RWJ31" s="446"/>
      <c r="RWK31" s="446"/>
      <c r="RWL31" s="446"/>
      <c r="RWM31" s="446"/>
      <c r="RWN31" s="446"/>
      <c r="RWO31" s="446"/>
      <c r="RWP31" s="446"/>
      <c r="RWQ31" s="446"/>
      <c r="RWR31" s="446"/>
      <c r="RWS31" s="446"/>
      <c r="RWT31" s="446"/>
      <c r="RWU31" s="446"/>
      <c r="RWV31" s="446"/>
      <c r="RWW31" s="446"/>
      <c r="RWX31" s="446"/>
      <c r="RWY31" s="446"/>
      <c r="RWZ31" s="446"/>
      <c r="RXA31" s="446"/>
      <c r="RXB31" s="446"/>
      <c r="RXC31" s="446"/>
      <c r="RXD31" s="446"/>
      <c r="RXE31" s="446"/>
      <c r="RXF31" s="446"/>
      <c r="RXG31" s="446"/>
      <c r="RXH31" s="446"/>
      <c r="RXI31" s="446"/>
      <c r="RXJ31" s="446"/>
      <c r="RXK31" s="446"/>
      <c r="RXL31" s="446"/>
      <c r="RXM31" s="446"/>
      <c r="RXN31" s="446"/>
      <c r="RXO31" s="446"/>
      <c r="RXP31" s="446"/>
      <c r="RXQ31" s="446"/>
      <c r="RXR31" s="446"/>
      <c r="RXS31" s="446"/>
      <c r="RXT31" s="446"/>
      <c r="RXU31" s="446"/>
      <c r="RXV31" s="446"/>
      <c r="RXW31" s="446"/>
      <c r="RXX31" s="446"/>
      <c r="RXY31" s="446"/>
      <c r="RXZ31" s="446"/>
      <c r="RYA31" s="446"/>
      <c r="RYB31" s="446"/>
      <c r="RYC31" s="446"/>
      <c r="RYD31" s="446"/>
      <c r="RYE31" s="446"/>
      <c r="RYF31" s="446"/>
      <c r="RYG31" s="446"/>
      <c r="RYH31" s="446"/>
      <c r="RYI31" s="446"/>
      <c r="RYJ31" s="446"/>
      <c r="RYK31" s="446"/>
      <c r="RYL31" s="446"/>
      <c r="RYM31" s="446"/>
      <c r="RYN31" s="446"/>
      <c r="RYO31" s="446"/>
      <c r="RYP31" s="446"/>
      <c r="RYQ31" s="446"/>
      <c r="RYR31" s="446"/>
      <c r="RYS31" s="446"/>
      <c r="RYT31" s="446"/>
      <c r="RYU31" s="446"/>
      <c r="RYV31" s="446"/>
      <c r="RYW31" s="446"/>
      <c r="RYX31" s="446"/>
      <c r="RYY31" s="446"/>
      <c r="RYZ31" s="446"/>
      <c r="RZA31" s="446"/>
      <c r="RZB31" s="446"/>
      <c r="RZC31" s="446"/>
      <c r="RZD31" s="446"/>
      <c r="RZE31" s="446"/>
      <c r="RZF31" s="446"/>
      <c r="RZG31" s="446"/>
      <c r="RZH31" s="446"/>
      <c r="RZI31" s="446"/>
      <c r="RZJ31" s="446"/>
      <c r="RZK31" s="446"/>
      <c r="RZL31" s="446"/>
      <c r="RZM31" s="446"/>
      <c r="RZN31" s="446"/>
      <c r="RZO31" s="446"/>
      <c r="RZP31" s="446"/>
      <c r="RZQ31" s="446"/>
      <c r="RZR31" s="446"/>
      <c r="RZS31" s="446"/>
      <c r="RZT31" s="446"/>
      <c r="RZU31" s="446"/>
      <c r="RZV31" s="446"/>
      <c r="RZW31" s="446"/>
      <c r="RZX31" s="446"/>
      <c r="RZY31" s="446"/>
      <c r="RZZ31" s="446"/>
      <c r="SAA31" s="446"/>
      <c r="SAB31" s="446"/>
      <c r="SAC31" s="446"/>
      <c r="SAD31" s="446"/>
      <c r="SAE31" s="446"/>
      <c r="SAF31" s="446"/>
      <c r="SAG31" s="446"/>
      <c r="SAH31" s="446"/>
      <c r="SAI31" s="446"/>
      <c r="SAJ31" s="446"/>
      <c r="SAK31" s="446"/>
      <c r="SAL31" s="446"/>
      <c r="SAM31" s="446"/>
      <c r="SAN31" s="446"/>
      <c r="SAO31" s="446"/>
      <c r="SAP31" s="446"/>
      <c r="SAQ31" s="446"/>
      <c r="SAR31" s="446"/>
      <c r="SAS31" s="446"/>
      <c r="SAT31" s="446"/>
      <c r="SAU31" s="446"/>
      <c r="SAV31" s="446"/>
      <c r="SAW31" s="446"/>
      <c r="SAX31" s="446"/>
      <c r="SAY31" s="446"/>
      <c r="SAZ31" s="446"/>
      <c r="SBA31" s="446"/>
      <c r="SBB31" s="446"/>
      <c r="SBC31" s="446"/>
      <c r="SBD31" s="446"/>
      <c r="SBE31" s="446"/>
      <c r="SBF31" s="446"/>
      <c r="SBG31" s="446"/>
      <c r="SBH31" s="446"/>
      <c r="SBI31" s="446"/>
      <c r="SBJ31" s="446"/>
      <c r="SBK31" s="446"/>
      <c r="SBL31" s="446"/>
      <c r="SBM31" s="446"/>
      <c r="SBN31" s="446"/>
      <c r="SBO31" s="446"/>
      <c r="SBP31" s="446"/>
      <c r="SBQ31" s="446"/>
      <c r="SBR31" s="446"/>
      <c r="SBS31" s="446"/>
      <c r="SBT31" s="446"/>
      <c r="SBU31" s="446"/>
      <c r="SBV31" s="446"/>
      <c r="SBW31" s="446"/>
      <c r="SBX31" s="446"/>
      <c r="SBY31" s="446"/>
      <c r="SBZ31" s="446"/>
      <c r="SCA31" s="446"/>
      <c r="SCB31" s="446"/>
      <c r="SCC31" s="446"/>
      <c r="SCD31" s="446"/>
      <c r="SCE31" s="446"/>
      <c r="SCF31" s="446"/>
      <c r="SCG31" s="446"/>
      <c r="SCH31" s="446"/>
      <c r="SCI31" s="446"/>
      <c r="SCJ31" s="446"/>
      <c r="SCK31" s="446"/>
      <c r="SCL31" s="446"/>
      <c r="SCM31" s="446"/>
      <c r="SCN31" s="446"/>
      <c r="SCO31" s="446"/>
      <c r="SCP31" s="446"/>
      <c r="SCQ31" s="446"/>
      <c r="SCR31" s="446"/>
      <c r="SCS31" s="446"/>
      <c r="SCT31" s="446"/>
      <c r="SCU31" s="446"/>
      <c r="SCV31" s="446"/>
      <c r="SCW31" s="446"/>
      <c r="SCX31" s="446"/>
      <c r="SCY31" s="446"/>
      <c r="SCZ31" s="446"/>
      <c r="SDA31" s="446"/>
      <c r="SDB31" s="446"/>
      <c r="SDC31" s="446"/>
      <c r="SDD31" s="446"/>
      <c r="SDE31" s="446"/>
      <c r="SDF31" s="446"/>
      <c r="SDG31" s="446"/>
      <c r="SDH31" s="446"/>
      <c r="SDI31" s="446"/>
      <c r="SDJ31" s="446"/>
      <c r="SDK31" s="446"/>
      <c r="SDL31" s="446"/>
      <c r="SDM31" s="446"/>
      <c r="SDN31" s="446"/>
      <c r="SDO31" s="446"/>
      <c r="SDP31" s="446"/>
      <c r="SDQ31" s="446"/>
      <c r="SDR31" s="446"/>
      <c r="SDS31" s="446"/>
      <c r="SDT31" s="446"/>
      <c r="SDU31" s="446"/>
      <c r="SDV31" s="446"/>
      <c r="SDW31" s="446"/>
      <c r="SDX31" s="446"/>
      <c r="SDY31" s="446"/>
      <c r="SDZ31" s="446"/>
      <c r="SEA31" s="446"/>
      <c r="SEB31" s="446"/>
      <c r="SEC31" s="446"/>
      <c r="SED31" s="446"/>
      <c r="SEE31" s="446"/>
      <c r="SEF31" s="446"/>
      <c r="SEG31" s="446"/>
      <c r="SEH31" s="446"/>
      <c r="SEI31" s="446"/>
      <c r="SEJ31" s="446"/>
      <c r="SEK31" s="446"/>
      <c r="SEL31" s="446"/>
      <c r="SEM31" s="446"/>
      <c r="SEN31" s="446"/>
      <c r="SEO31" s="446"/>
      <c r="SEP31" s="446"/>
      <c r="SEQ31" s="446"/>
      <c r="SER31" s="446"/>
      <c r="SES31" s="446"/>
      <c r="SET31" s="446"/>
      <c r="SEU31" s="446"/>
      <c r="SEV31" s="446"/>
      <c r="SEW31" s="446"/>
      <c r="SEX31" s="446"/>
      <c r="SEY31" s="446"/>
      <c r="SEZ31" s="446"/>
      <c r="SFA31" s="446"/>
      <c r="SFB31" s="446"/>
      <c r="SFC31" s="446"/>
      <c r="SFD31" s="446"/>
      <c r="SFE31" s="446"/>
      <c r="SFF31" s="446"/>
      <c r="SFG31" s="446"/>
      <c r="SFH31" s="446"/>
      <c r="SFI31" s="446"/>
      <c r="SFJ31" s="446"/>
      <c r="SFK31" s="446"/>
      <c r="SFL31" s="446"/>
      <c r="SFM31" s="446"/>
      <c r="SFN31" s="446"/>
      <c r="SFO31" s="446"/>
      <c r="SFP31" s="446"/>
      <c r="SFQ31" s="446"/>
      <c r="SFR31" s="446"/>
      <c r="SFS31" s="446"/>
      <c r="SFT31" s="446"/>
      <c r="SFU31" s="446"/>
      <c r="SFV31" s="446"/>
      <c r="SFW31" s="446"/>
      <c r="SFX31" s="446"/>
      <c r="SFY31" s="446"/>
      <c r="SFZ31" s="446"/>
      <c r="SGA31" s="446"/>
      <c r="SGB31" s="446"/>
      <c r="SGC31" s="446"/>
      <c r="SGD31" s="446"/>
      <c r="SGE31" s="446"/>
      <c r="SGF31" s="446"/>
      <c r="SGG31" s="446"/>
      <c r="SGH31" s="446"/>
      <c r="SGI31" s="446"/>
      <c r="SGJ31" s="446"/>
      <c r="SGK31" s="446"/>
      <c r="SGL31" s="446"/>
      <c r="SGM31" s="446"/>
      <c r="SGN31" s="446"/>
      <c r="SGO31" s="446"/>
      <c r="SGP31" s="446"/>
      <c r="SGQ31" s="446"/>
      <c r="SGR31" s="446"/>
      <c r="SGS31" s="446"/>
      <c r="SGT31" s="446"/>
      <c r="SGU31" s="446"/>
      <c r="SGV31" s="446"/>
      <c r="SGW31" s="446"/>
      <c r="SGX31" s="446"/>
      <c r="SGY31" s="446"/>
      <c r="SGZ31" s="446"/>
      <c r="SHA31" s="446"/>
      <c r="SHB31" s="446"/>
      <c r="SHC31" s="446"/>
      <c r="SHD31" s="446"/>
      <c r="SHE31" s="446"/>
      <c r="SHF31" s="446"/>
      <c r="SHG31" s="446"/>
      <c r="SHH31" s="446"/>
      <c r="SHI31" s="446"/>
      <c r="SHJ31" s="446"/>
      <c r="SHK31" s="446"/>
      <c r="SHL31" s="446"/>
      <c r="SHM31" s="446"/>
      <c r="SHN31" s="446"/>
      <c r="SHO31" s="446"/>
      <c r="SHP31" s="446"/>
      <c r="SHQ31" s="446"/>
      <c r="SHR31" s="446"/>
      <c r="SHS31" s="446"/>
      <c r="SHT31" s="446"/>
      <c r="SHU31" s="446"/>
      <c r="SHV31" s="446"/>
      <c r="SHW31" s="446"/>
      <c r="SHX31" s="446"/>
      <c r="SHY31" s="446"/>
      <c r="SHZ31" s="446"/>
      <c r="SIA31" s="446"/>
      <c r="SIB31" s="446"/>
      <c r="SIC31" s="446"/>
      <c r="SID31" s="446"/>
      <c r="SIE31" s="446"/>
      <c r="SIF31" s="446"/>
      <c r="SIG31" s="446"/>
      <c r="SIH31" s="446"/>
      <c r="SII31" s="446"/>
      <c r="SIJ31" s="446"/>
      <c r="SIK31" s="446"/>
      <c r="SIL31" s="446"/>
      <c r="SIM31" s="446"/>
      <c r="SIN31" s="446"/>
      <c r="SIO31" s="446"/>
      <c r="SIP31" s="446"/>
      <c r="SIQ31" s="446"/>
      <c r="SIR31" s="446"/>
      <c r="SIS31" s="446"/>
      <c r="SIT31" s="446"/>
      <c r="SIU31" s="446"/>
      <c r="SIV31" s="446"/>
      <c r="SIW31" s="446"/>
      <c r="SIX31" s="446"/>
      <c r="SIY31" s="446"/>
      <c r="SIZ31" s="446"/>
      <c r="SJA31" s="446"/>
      <c r="SJB31" s="446"/>
      <c r="SJC31" s="446"/>
      <c r="SJD31" s="446"/>
      <c r="SJE31" s="446"/>
      <c r="SJF31" s="446"/>
      <c r="SJG31" s="446"/>
      <c r="SJH31" s="446"/>
      <c r="SJI31" s="446"/>
      <c r="SJJ31" s="446"/>
      <c r="SJK31" s="446"/>
      <c r="SJL31" s="446"/>
      <c r="SJM31" s="446"/>
      <c r="SJN31" s="446"/>
      <c r="SJO31" s="446"/>
      <c r="SJP31" s="446"/>
      <c r="SJQ31" s="446"/>
      <c r="SJR31" s="446"/>
      <c r="SJS31" s="446"/>
      <c r="SJT31" s="446"/>
      <c r="SJU31" s="446"/>
      <c r="SJV31" s="446"/>
      <c r="SJW31" s="446"/>
      <c r="SJX31" s="446"/>
      <c r="SJY31" s="446"/>
      <c r="SJZ31" s="446"/>
      <c r="SKA31" s="446"/>
      <c r="SKB31" s="446"/>
      <c r="SKC31" s="446"/>
      <c r="SKD31" s="446"/>
      <c r="SKE31" s="446"/>
      <c r="SKF31" s="446"/>
      <c r="SKG31" s="446"/>
      <c r="SKH31" s="446"/>
      <c r="SKI31" s="446"/>
      <c r="SKJ31" s="446"/>
      <c r="SKK31" s="446"/>
      <c r="SKL31" s="446"/>
      <c r="SKM31" s="446"/>
      <c r="SKN31" s="446"/>
      <c r="SKO31" s="446"/>
      <c r="SKP31" s="446"/>
      <c r="SKQ31" s="446"/>
      <c r="SKR31" s="446"/>
      <c r="SKS31" s="446"/>
      <c r="SKT31" s="446"/>
      <c r="SKU31" s="446"/>
      <c r="SKV31" s="446"/>
      <c r="SKW31" s="446"/>
      <c r="SKX31" s="446"/>
      <c r="SKY31" s="446"/>
      <c r="SKZ31" s="446"/>
      <c r="SLA31" s="446"/>
      <c r="SLB31" s="446"/>
      <c r="SLC31" s="446"/>
      <c r="SLD31" s="446"/>
      <c r="SLE31" s="446"/>
      <c r="SLF31" s="446"/>
      <c r="SLG31" s="446"/>
      <c r="SLH31" s="446"/>
      <c r="SLI31" s="446"/>
      <c r="SLJ31" s="446"/>
      <c r="SLK31" s="446"/>
      <c r="SLL31" s="446"/>
      <c r="SLM31" s="446"/>
      <c r="SLN31" s="446"/>
      <c r="SLO31" s="446"/>
      <c r="SLP31" s="446"/>
      <c r="SLQ31" s="446"/>
      <c r="SLR31" s="446"/>
      <c r="SLS31" s="446"/>
      <c r="SLT31" s="446"/>
      <c r="SLU31" s="446"/>
      <c r="SLV31" s="446"/>
      <c r="SLW31" s="446"/>
      <c r="SLX31" s="446"/>
      <c r="SLY31" s="446"/>
      <c r="SLZ31" s="446"/>
      <c r="SMA31" s="446"/>
      <c r="SMB31" s="446"/>
      <c r="SMC31" s="446"/>
      <c r="SMD31" s="446"/>
      <c r="SME31" s="446"/>
      <c r="SMF31" s="446"/>
      <c r="SMG31" s="446"/>
      <c r="SMH31" s="446"/>
      <c r="SMI31" s="446"/>
      <c r="SMJ31" s="446"/>
      <c r="SMK31" s="446"/>
      <c r="SML31" s="446"/>
      <c r="SMM31" s="446"/>
      <c r="SMN31" s="446"/>
      <c r="SMO31" s="446"/>
      <c r="SMP31" s="446"/>
      <c r="SMQ31" s="446"/>
      <c r="SMR31" s="446"/>
      <c r="SMS31" s="446"/>
      <c r="SMT31" s="446"/>
      <c r="SMU31" s="446"/>
      <c r="SMV31" s="446"/>
      <c r="SMW31" s="446"/>
      <c r="SMX31" s="446"/>
      <c r="SMY31" s="446"/>
      <c r="SMZ31" s="446"/>
      <c r="SNA31" s="446"/>
      <c r="SNB31" s="446"/>
      <c r="SNC31" s="446"/>
      <c r="SND31" s="446"/>
      <c r="SNE31" s="446"/>
      <c r="SNF31" s="446"/>
      <c r="SNG31" s="446"/>
      <c r="SNH31" s="446"/>
      <c r="SNI31" s="446"/>
      <c r="SNJ31" s="446"/>
      <c r="SNK31" s="446"/>
      <c r="SNL31" s="446"/>
      <c r="SNM31" s="446"/>
      <c r="SNN31" s="446"/>
      <c r="SNO31" s="446"/>
      <c r="SNP31" s="446"/>
      <c r="SNQ31" s="446"/>
      <c r="SNR31" s="446"/>
      <c r="SNS31" s="446"/>
      <c r="SNT31" s="446"/>
      <c r="SNU31" s="446"/>
      <c r="SNV31" s="446"/>
      <c r="SNW31" s="446"/>
      <c r="SNX31" s="446"/>
      <c r="SNY31" s="446"/>
      <c r="SNZ31" s="446"/>
      <c r="SOA31" s="446"/>
      <c r="SOB31" s="446"/>
      <c r="SOC31" s="446"/>
      <c r="SOD31" s="446"/>
      <c r="SOE31" s="446"/>
      <c r="SOF31" s="446"/>
      <c r="SOG31" s="446"/>
      <c r="SOH31" s="446"/>
      <c r="SOI31" s="446"/>
      <c r="SOJ31" s="446"/>
      <c r="SOK31" s="446"/>
      <c r="SOL31" s="446"/>
      <c r="SOM31" s="446"/>
      <c r="SON31" s="446"/>
      <c r="SOO31" s="446"/>
      <c r="SOP31" s="446"/>
      <c r="SOQ31" s="446"/>
      <c r="SOR31" s="446"/>
      <c r="SOS31" s="446"/>
      <c r="SOT31" s="446"/>
      <c r="SOU31" s="446"/>
      <c r="SOV31" s="446"/>
      <c r="SOW31" s="446"/>
      <c r="SOX31" s="446"/>
      <c r="SOY31" s="446"/>
      <c r="SOZ31" s="446"/>
      <c r="SPA31" s="446"/>
      <c r="SPB31" s="446"/>
      <c r="SPC31" s="446"/>
      <c r="SPD31" s="446"/>
      <c r="SPE31" s="446"/>
      <c r="SPF31" s="446"/>
      <c r="SPG31" s="446"/>
      <c r="SPH31" s="446"/>
      <c r="SPI31" s="446"/>
      <c r="SPJ31" s="446"/>
      <c r="SPK31" s="446"/>
      <c r="SPL31" s="446"/>
      <c r="SPM31" s="446"/>
      <c r="SPN31" s="446"/>
      <c r="SPO31" s="446"/>
      <c r="SPP31" s="446"/>
      <c r="SPQ31" s="446"/>
      <c r="SPR31" s="446"/>
      <c r="SPS31" s="446"/>
      <c r="SPT31" s="446"/>
      <c r="SPU31" s="446"/>
      <c r="SPV31" s="446"/>
      <c r="SPW31" s="446"/>
      <c r="SPX31" s="446"/>
      <c r="SPY31" s="446"/>
      <c r="SPZ31" s="446"/>
      <c r="SQA31" s="446"/>
      <c r="SQB31" s="446"/>
      <c r="SQC31" s="446"/>
      <c r="SQD31" s="446"/>
      <c r="SQE31" s="446"/>
      <c r="SQF31" s="446"/>
      <c r="SQG31" s="446"/>
      <c r="SQH31" s="446"/>
      <c r="SQI31" s="446"/>
      <c r="SQJ31" s="446"/>
      <c r="SQK31" s="446"/>
      <c r="SQL31" s="446"/>
      <c r="SQM31" s="446"/>
      <c r="SQN31" s="446"/>
      <c r="SQO31" s="446"/>
      <c r="SQP31" s="446"/>
      <c r="SQQ31" s="446"/>
      <c r="SQR31" s="446"/>
      <c r="SQS31" s="446"/>
      <c r="SQT31" s="446"/>
      <c r="SQU31" s="446"/>
      <c r="SQV31" s="446"/>
      <c r="SQW31" s="446"/>
      <c r="SQX31" s="446"/>
      <c r="SQY31" s="446"/>
      <c r="SQZ31" s="446"/>
      <c r="SRA31" s="446"/>
      <c r="SRB31" s="446"/>
      <c r="SRC31" s="446"/>
      <c r="SRD31" s="446"/>
      <c r="SRE31" s="446"/>
      <c r="SRF31" s="446"/>
      <c r="SRG31" s="446"/>
      <c r="SRH31" s="446"/>
      <c r="SRI31" s="446"/>
      <c r="SRJ31" s="446"/>
      <c r="SRK31" s="446"/>
      <c r="SRL31" s="446"/>
      <c r="SRM31" s="446"/>
      <c r="SRN31" s="446"/>
      <c r="SRO31" s="446"/>
      <c r="SRP31" s="446"/>
      <c r="SRQ31" s="446"/>
      <c r="SRR31" s="446"/>
      <c r="SRS31" s="446"/>
      <c r="SRT31" s="446"/>
      <c r="SRU31" s="446"/>
      <c r="SRV31" s="446"/>
      <c r="SRW31" s="446"/>
      <c r="SRX31" s="446"/>
      <c r="SRY31" s="446"/>
      <c r="SRZ31" s="446"/>
      <c r="SSA31" s="446"/>
      <c r="SSB31" s="446"/>
      <c r="SSC31" s="446"/>
      <c r="SSD31" s="446"/>
      <c r="SSE31" s="446"/>
      <c r="SSF31" s="446"/>
      <c r="SSG31" s="446"/>
      <c r="SSH31" s="446"/>
      <c r="SSI31" s="446"/>
      <c r="SSJ31" s="446"/>
      <c r="SSK31" s="446"/>
      <c r="SSL31" s="446"/>
      <c r="SSM31" s="446"/>
      <c r="SSN31" s="446"/>
      <c r="SSO31" s="446"/>
      <c r="SSP31" s="446"/>
      <c r="SSQ31" s="446"/>
      <c r="SSR31" s="446"/>
      <c r="SSS31" s="446"/>
      <c r="SST31" s="446"/>
      <c r="SSU31" s="446"/>
      <c r="SSV31" s="446"/>
      <c r="SSW31" s="446"/>
      <c r="SSX31" s="446"/>
      <c r="SSY31" s="446"/>
      <c r="SSZ31" s="446"/>
      <c r="STA31" s="446"/>
      <c r="STB31" s="446"/>
      <c r="STC31" s="446"/>
      <c r="STD31" s="446"/>
      <c r="STE31" s="446"/>
      <c r="STF31" s="446"/>
      <c r="STG31" s="446"/>
      <c r="STH31" s="446"/>
      <c r="STI31" s="446"/>
      <c r="STJ31" s="446"/>
      <c r="STK31" s="446"/>
      <c r="STL31" s="446"/>
      <c r="STM31" s="446"/>
      <c r="STN31" s="446"/>
      <c r="STO31" s="446"/>
      <c r="STP31" s="446"/>
      <c r="STQ31" s="446"/>
      <c r="STR31" s="446"/>
      <c r="STS31" s="446"/>
      <c r="STT31" s="446"/>
      <c r="STU31" s="446"/>
      <c r="STV31" s="446"/>
      <c r="STW31" s="446"/>
      <c r="STX31" s="446"/>
      <c r="STY31" s="446"/>
      <c r="STZ31" s="446"/>
      <c r="SUA31" s="446"/>
      <c r="SUB31" s="446"/>
      <c r="SUC31" s="446"/>
      <c r="SUD31" s="446"/>
      <c r="SUE31" s="446"/>
      <c r="SUF31" s="446"/>
      <c r="SUG31" s="446"/>
      <c r="SUH31" s="446"/>
      <c r="SUI31" s="446"/>
      <c r="SUJ31" s="446"/>
      <c r="SUK31" s="446"/>
      <c r="SUL31" s="446"/>
      <c r="SUM31" s="446"/>
      <c r="SUN31" s="446"/>
      <c r="SUO31" s="446"/>
      <c r="SUP31" s="446"/>
      <c r="SUQ31" s="446"/>
      <c r="SUR31" s="446"/>
      <c r="SUS31" s="446"/>
      <c r="SUT31" s="446"/>
      <c r="SUU31" s="446"/>
      <c r="SUV31" s="446"/>
      <c r="SUW31" s="446"/>
      <c r="SUX31" s="446"/>
      <c r="SUY31" s="446"/>
      <c r="SUZ31" s="446"/>
      <c r="SVA31" s="446"/>
      <c r="SVB31" s="446"/>
      <c r="SVC31" s="446"/>
      <c r="SVD31" s="446"/>
      <c r="SVE31" s="446"/>
      <c r="SVF31" s="446"/>
      <c r="SVG31" s="446"/>
      <c r="SVH31" s="446"/>
      <c r="SVI31" s="446"/>
      <c r="SVJ31" s="446"/>
      <c r="SVK31" s="446"/>
      <c r="SVL31" s="446"/>
      <c r="SVM31" s="446"/>
      <c r="SVN31" s="446"/>
      <c r="SVO31" s="446"/>
      <c r="SVP31" s="446"/>
      <c r="SVQ31" s="446"/>
      <c r="SVR31" s="446"/>
      <c r="SVS31" s="446"/>
      <c r="SVT31" s="446"/>
      <c r="SVU31" s="446"/>
      <c r="SVV31" s="446"/>
      <c r="SVW31" s="446"/>
      <c r="SVX31" s="446"/>
      <c r="SVY31" s="446"/>
      <c r="SVZ31" s="446"/>
      <c r="SWA31" s="446"/>
      <c r="SWB31" s="446"/>
      <c r="SWC31" s="446"/>
      <c r="SWD31" s="446"/>
      <c r="SWE31" s="446"/>
      <c r="SWF31" s="446"/>
      <c r="SWG31" s="446"/>
      <c r="SWH31" s="446"/>
      <c r="SWI31" s="446"/>
      <c r="SWJ31" s="446"/>
      <c r="SWK31" s="446"/>
      <c r="SWL31" s="446"/>
      <c r="SWM31" s="446"/>
      <c r="SWN31" s="446"/>
      <c r="SWO31" s="446"/>
      <c r="SWP31" s="446"/>
      <c r="SWQ31" s="446"/>
      <c r="SWR31" s="446"/>
      <c r="SWS31" s="446"/>
      <c r="SWT31" s="446"/>
      <c r="SWU31" s="446"/>
      <c r="SWV31" s="446"/>
      <c r="SWW31" s="446"/>
      <c r="SWX31" s="446"/>
      <c r="SWY31" s="446"/>
      <c r="SWZ31" s="446"/>
      <c r="SXA31" s="446"/>
      <c r="SXB31" s="446"/>
      <c r="SXC31" s="446"/>
      <c r="SXD31" s="446"/>
      <c r="SXE31" s="446"/>
      <c r="SXF31" s="446"/>
      <c r="SXG31" s="446"/>
      <c r="SXH31" s="446"/>
      <c r="SXI31" s="446"/>
      <c r="SXJ31" s="446"/>
      <c r="SXK31" s="446"/>
      <c r="SXL31" s="446"/>
      <c r="SXM31" s="446"/>
      <c r="SXN31" s="446"/>
      <c r="SXO31" s="446"/>
      <c r="SXP31" s="446"/>
      <c r="SXQ31" s="446"/>
      <c r="SXR31" s="446"/>
      <c r="SXS31" s="446"/>
      <c r="SXT31" s="446"/>
      <c r="SXU31" s="446"/>
      <c r="SXV31" s="446"/>
      <c r="SXW31" s="446"/>
      <c r="SXX31" s="446"/>
      <c r="SXY31" s="446"/>
      <c r="SXZ31" s="446"/>
      <c r="SYA31" s="446"/>
      <c r="SYB31" s="446"/>
      <c r="SYC31" s="446"/>
      <c r="SYD31" s="446"/>
      <c r="SYE31" s="446"/>
      <c r="SYF31" s="446"/>
      <c r="SYG31" s="446"/>
      <c r="SYH31" s="446"/>
      <c r="SYI31" s="446"/>
      <c r="SYJ31" s="446"/>
      <c r="SYK31" s="446"/>
      <c r="SYL31" s="446"/>
      <c r="SYM31" s="446"/>
      <c r="SYN31" s="446"/>
      <c r="SYO31" s="446"/>
      <c r="SYP31" s="446"/>
      <c r="SYQ31" s="446"/>
      <c r="SYR31" s="446"/>
      <c r="SYS31" s="446"/>
      <c r="SYT31" s="446"/>
      <c r="SYU31" s="446"/>
      <c r="SYV31" s="446"/>
      <c r="SYW31" s="446"/>
      <c r="SYX31" s="446"/>
      <c r="SYY31" s="446"/>
      <c r="SYZ31" s="446"/>
      <c r="SZA31" s="446"/>
      <c r="SZB31" s="446"/>
      <c r="SZC31" s="446"/>
      <c r="SZD31" s="446"/>
      <c r="SZE31" s="446"/>
      <c r="SZF31" s="446"/>
      <c r="SZG31" s="446"/>
      <c r="SZH31" s="446"/>
      <c r="SZI31" s="446"/>
      <c r="SZJ31" s="446"/>
      <c r="SZK31" s="446"/>
      <c r="SZL31" s="446"/>
      <c r="SZM31" s="446"/>
      <c r="SZN31" s="446"/>
      <c r="SZO31" s="446"/>
      <c r="SZP31" s="446"/>
      <c r="SZQ31" s="446"/>
      <c r="SZR31" s="446"/>
      <c r="SZS31" s="446"/>
      <c r="SZT31" s="446"/>
      <c r="SZU31" s="446"/>
      <c r="SZV31" s="446"/>
      <c r="SZW31" s="446"/>
      <c r="SZX31" s="446"/>
      <c r="SZY31" s="446"/>
      <c r="SZZ31" s="446"/>
      <c r="TAA31" s="446"/>
      <c r="TAB31" s="446"/>
      <c r="TAC31" s="446"/>
      <c r="TAD31" s="446"/>
      <c r="TAE31" s="446"/>
      <c r="TAF31" s="446"/>
      <c r="TAG31" s="446"/>
      <c r="TAH31" s="446"/>
      <c r="TAI31" s="446"/>
      <c r="TAJ31" s="446"/>
      <c r="TAK31" s="446"/>
      <c r="TAL31" s="446"/>
      <c r="TAM31" s="446"/>
      <c r="TAN31" s="446"/>
      <c r="TAO31" s="446"/>
      <c r="TAP31" s="446"/>
      <c r="TAQ31" s="446"/>
      <c r="TAR31" s="446"/>
      <c r="TAS31" s="446"/>
      <c r="TAT31" s="446"/>
      <c r="TAU31" s="446"/>
      <c r="TAV31" s="446"/>
      <c r="TAW31" s="446"/>
      <c r="TAX31" s="446"/>
      <c r="TAY31" s="446"/>
      <c r="TAZ31" s="446"/>
      <c r="TBA31" s="446"/>
      <c r="TBB31" s="446"/>
      <c r="TBC31" s="446"/>
      <c r="TBD31" s="446"/>
      <c r="TBE31" s="446"/>
      <c r="TBF31" s="446"/>
      <c r="TBG31" s="446"/>
      <c r="TBH31" s="446"/>
      <c r="TBI31" s="446"/>
      <c r="TBJ31" s="446"/>
      <c r="TBK31" s="446"/>
      <c r="TBL31" s="446"/>
      <c r="TBM31" s="446"/>
      <c r="TBN31" s="446"/>
      <c r="TBO31" s="446"/>
      <c r="TBP31" s="446"/>
      <c r="TBQ31" s="446"/>
      <c r="TBR31" s="446"/>
      <c r="TBS31" s="446"/>
      <c r="TBT31" s="446"/>
      <c r="TBU31" s="446"/>
      <c r="TBV31" s="446"/>
      <c r="TBW31" s="446"/>
      <c r="TBX31" s="446"/>
      <c r="TBY31" s="446"/>
      <c r="TBZ31" s="446"/>
      <c r="TCA31" s="446"/>
      <c r="TCB31" s="446"/>
      <c r="TCC31" s="446"/>
      <c r="TCD31" s="446"/>
      <c r="TCE31" s="446"/>
      <c r="TCF31" s="446"/>
      <c r="TCG31" s="446"/>
      <c r="TCH31" s="446"/>
      <c r="TCI31" s="446"/>
      <c r="TCJ31" s="446"/>
      <c r="TCK31" s="446"/>
      <c r="TCL31" s="446"/>
      <c r="TCM31" s="446"/>
      <c r="TCN31" s="446"/>
      <c r="TCO31" s="446"/>
      <c r="TCP31" s="446"/>
      <c r="TCQ31" s="446"/>
      <c r="TCR31" s="446"/>
      <c r="TCS31" s="446"/>
      <c r="TCT31" s="446"/>
      <c r="TCU31" s="446"/>
      <c r="TCV31" s="446"/>
      <c r="TCW31" s="446"/>
      <c r="TCX31" s="446"/>
      <c r="TCY31" s="446"/>
      <c r="TCZ31" s="446"/>
      <c r="TDA31" s="446"/>
      <c r="TDB31" s="446"/>
      <c r="TDC31" s="446"/>
      <c r="TDD31" s="446"/>
      <c r="TDE31" s="446"/>
      <c r="TDF31" s="446"/>
      <c r="TDG31" s="446"/>
      <c r="TDH31" s="446"/>
      <c r="TDI31" s="446"/>
      <c r="TDJ31" s="446"/>
      <c r="TDK31" s="446"/>
      <c r="TDL31" s="446"/>
      <c r="TDM31" s="446"/>
      <c r="TDN31" s="446"/>
      <c r="TDO31" s="446"/>
      <c r="TDP31" s="446"/>
      <c r="TDQ31" s="446"/>
      <c r="TDR31" s="446"/>
      <c r="TDS31" s="446"/>
      <c r="TDT31" s="446"/>
      <c r="TDU31" s="446"/>
      <c r="TDV31" s="446"/>
      <c r="TDW31" s="446"/>
      <c r="TDX31" s="446"/>
      <c r="TDY31" s="446"/>
      <c r="TDZ31" s="446"/>
      <c r="TEA31" s="446"/>
      <c r="TEB31" s="446"/>
      <c r="TEC31" s="446"/>
      <c r="TED31" s="446"/>
      <c r="TEE31" s="446"/>
      <c r="TEF31" s="446"/>
      <c r="TEG31" s="446"/>
      <c r="TEH31" s="446"/>
      <c r="TEI31" s="446"/>
      <c r="TEJ31" s="446"/>
      <c r="TEK31" s="446"/>
      <c r="TEL31" s="446"/>
      <c r="TEM31" s="446"/>
      <c r="TEN31" s="446"/>
      <c r="TEO31" s="446"/>
      <c r="TEP31" s="446"/>
      <c r="TEQ31" s="446"/>
      <c r="TER31" s="446"/>
      <c r="TES31" s="446"/>
      <c r="TET31" s="446"/>
      <c r="TEU31" s="446"/>
      <c r="TEV31" s="446"/>
      <c r="TEW31" s="446"/>
      <c r="TEX31" s="446"/>
      <c r="TEY31" s="446"/>
      <c r="TEZ31" s="446"/>
      <c r="TFA31" s="446"/>
      <c r="TFB31" s="446"/>
      <c r="TFC31" s="446"/>
      <c r="TFD31" s="446"/>
      <c r="TFE31" s="446"/>
      <c r="TFF31" s="446"/>
      <c r="TFG31" s="446"/>
      <c r="TFH31" s="446"/>
      <c r="TFI31" s="446"/>
      <c r="TFJ31" s="446"/>
      <c r="TFK31" s="446"/>
      <c r="TFL31" s="446"/>
      <c r="TFM31" s="446"/>
      <c r="TFN31" s="446"/>
      <c r="TFO31" s="446"/>
      <c r="TFP31" s="446"/>
      <c r="TFQ31" s="446"/>
      <c r="TFR31" s="446"/>
      <c r="TFS31" s="446"/>
      <c r="TFT31" s="446"/>
      <c r="TFU31" s="446"/>
      <c r="TFV31" s="446"/>
      <c r="TFW31" s="446"/>
      <c r="TFX31" s="446"/>
      <c r="TFY31" s="446"/>
      <c r="TFZ31" s="446"/>
      <c r="TGA31" s="446"/>
      <c r="TGB31" s="446"/>
      <c r="TGC31" s="446"/>
      <c r="TGD31" s="446"/>
      <c r="TGE31" s="446"/>
      <c r="TGF31" s="446"/>
      <c r="TGG31" s="446"/>
      <c r="TGH31" s="446"/>
      <c r="TGI31" s="446"/>
      <c r="TGJ31" s="446"/>
      <c r="TGK31" s="446"/>
      <c r="TGL31" s="446"/>
      <c r="TGM31" s="446"/>
      <c r="TGN31" s="446"/>
      <c r="TGO31" s="446"/>
      <c r="TGP31" s="446"/>
      <c r="TGQ31" s="446"/>
      <c r="TGR31" s="446"/>
      <c r="TGS31" s="446"/>
      <c r="TGT31" s="446"/>
      <c r="TGU31" s="446"/>
      <c r="TGV31" s="446"/>
      <c r="TGW31" s="446"/>
      <c r="TGX31" s="446"/>
      <c r="TGY31" s="446"/>
      <c r="TGZ31" s="446"/>
      <c r="THA31" s="446"/>
      <c r="THB31" s="446"/>
      <c r="THC31" s="446"/>
      <c r="THD31" s="446"/>
      <c r="THE31" s="446"/>
      <c r="THF31" s="446"/>
      <c r="THG31" s="446"/>
      <c r="THH31" s="446"/>
      <c r="THI31" s="446"/>
      <c r="THJ31" s="446"/>
      <c r="THK31" s="446"/>
      <c r="THL31" s="446"/>
      <c r="THM31" s="446"/>
      <c r="THN31" s="446"/>
      <c r="THO31" s="446"/>
      <c r="THP31" s="446"/>
      <c r="THQ31" s="446"/>
      <c r="THR31" s="446"/>
      <c r="THS31" s="446"/>
      <c r="THT31" s="446"/>
      <c r="THU31" s="446"/>
      <c r="THV31" s="446"/>
      <c r="THW31" s="446"/>
      <c r="THX31" s="446"/>
      <c r="THY31" s="446"/>
      <c r="THZ31" s="446"/>
      <c r="TIA31" s="446"/>
      <c r="TIB31" s="446"/>
      <c r="TIC31" s="446"/>
      <c r="TID31" s="446"/>
      <c r="TIE31" s="446"/>
      <c r="TIF31" s="446"/>
      <c r="TIG31" s="446"/>
      <c r="TIH31" s="446"/>
      <c r="TII31" s="446"/>
      <c r="TIJ31" s="446"/>
      <c r="TIK31" s="446"/>
      <c r="TIL31" s="446"/>
      <c r="TIM31" s="446"/>
      <c r="TIN31" s="446"/>
      <c r="TIO31" s="446"/>
      <c r="TIP31" s="446"/>
      <c r="TIQ31" s="446"/>
      <c r="TIR31" s="446"/>
      <c r="TIS31" s="446"/>
      <c r="TIT31" s="446"/>
      <c r="TIU31" s="446"/>
      <c r="TIV31" s="446"/>
      <c r="TIW31" s="446"/>
      <c r="TIX31" s="446"/>
      <c r="TIY31" s="446"/>
      <c r="TIZ31" s="446"/>
      <c r="TJA31" s="446"/>
      <c r="TJB31" s="446"/>
      <c r="TJC31" s="446"/>
      <c r="TJD31" s="446"/>
      <c r="TJE31" s="446"/>
      <c r="TJF31" s="446"/>
      <c r="TJG31" s="446"/>
      <c r="TJH31" s="446"/>
      <c r="TJI31" s="446"/>
      <c r="TJJ31" s="446"/>
      <c r="TJK31" s="446"/>
      <c r="TJL31" s="446"/>
      <c r="TJM31" s="446"/>
      <c r="TJN31" s="446"/>
      <c r="TJO31" s="446"/>
      <c r="TJP31" s="446"/>
      <c r="TJQ31" s="446"/>
      <c r="TJR31" s="446"/>
      <c r="TJS31" s="446"/>
      <c r="TJT31" s="446"/>
      <c r="TJU31" s="446"/>
      <c r="TJV31" s="446"/>
      <c r="TJW31" s="446"/>
      <c r="TJX31" s="446"/>
      <c r="TJY31" s="446"/>
      <c r="TJZ31" s="446"/>
      <c r="TKA31" s="446"/>
      <c r="TKB31" s="446"/>
      <c r="TKC31" s="446"/>
      <c r="TKD31" s="446"/>
      <c r="TKE31" s="446"/>
      <c r="TKF31" s="446"/>
      <c r="TKG31" s="446"/>
      <c r="TKH31" s="446"/>
      <c r="TKI31" s="446"/>
      <c r="TKJ31" s="446"/>
      <c r="TKK31" s="446"/>
      <c r="TKL31" s="446"/>
      <c r="TKM31" s="446"/>
      <c r="TKN31" s="446"/>
      <c r="TKO31" s="446"/>
      <c r="TKP31" s="446"/>
      <c r="TKQ31" s="446"/>
      <c r="TKR31" s="446"/>
      <c r="TKS31" s="446"/>
      <c r="TKT31" s="446"/>
      <c r="TKU31" s="446"/>
      <c r="TKV31" s="446"/>
      <c r="TKW31" s="446"/>
      <c r="TKX31" s="446"/>
      <c r="TKY31" s="446"/>
      <c r="TKZ31" s="446"/>
      <c r="TLA31" s="446"/>
      <c r="TLB31" s="446"/>
      <c r="TLC31" s="446"/>
      <c r="TLD31" s="446"/>
      <c r="TLE31" s="446"/>
      <c r="TLF31" s="446"/>
      <c r="TLG31" s="446"/>
      <c r="TLH31" s="446"/>
      <c r="TLI31" s="446"/>
      <c r="TLJ31" s="446"/>
      <c r="TLK31" s="446"/>
      <c r="TLL31" s="446"/>
      <c r="TLM31" s="446"/>
      <c r="TLN31" s="446"/>
      <c r="TLO31" s="446"/>
      <c r="TLP31" s="446"/>
      <c r="TLQ31" s="446"/>
      <c r="TLR31" s="446"/>
      <c r="TLS31" s="446"/>
      <c r="TLT31" s="446"/>
      <c r="TLU31" s="446"/>
      <c r="TLV31" s="446"/>
      <c r="TLW31" s="446"/>
      <c r="TLX31" s="446"/>
      <c r="TLY31" s="446"/>
      <c r="TLZ31" s="446"/>
      <c r="TMA31" s="446"/>
      <c r="TMB31" s="446"/>
      <c r="TMC31" s="446"/>
      <c r="TMD31" s="446"/>
      <c r="TME31" s="446"/>
      <c r="TMF31" s="446"/>
      <c r="TMG31" s="446"/>
      <c r="TMH31" s="446"/>
      <c r="TMI31" s="446"/>
      <c r="TMJ31" s="446"/>
      <c r="TMK31" s="446"/>
      <c r="TML31" s="446"/>
      <c r="TMM31" s="446"/>
      <c r="TMN31" s="446"/>
      <c r="TMO31" s="446"/>
      <c r="TMP31" s="446"/>
      <c r="TMQ31" s="446"/>
      <c r="TMR31" s="446"/>
      <c r="TMS31" s="446"/>
      <c r="TMT31" s="446"/>
      <c r="TMU31" s="446"/>
      <c r="TMV31" s="446"/>
      <c r="TMW31" s="446"/>
      <c r="TMX31" s="446"/>
      <c r="TMY31" s="446"/>
      <c r="TMZ31" s="446"/>
      <c r="TNA31" s="446"/>
      <c r="TNB31" s="446"/>
      <c r="TNC31" s="446"/>
      <c r="TND31" s="446"/>
      <c r="TNE31" s="446"/>
      <c r="TNF31" s="446"/>
      <c r="TNG31" s="446"/>
      <c r="TNH31" s="446"/>
      <c r="TNI31" s="446"/>
      <c r="TNJ31" s="446"/>
      <c r="TNK31" s="446"/>
      <c r="TNL31" s="446"/>
      <c r="TNM31" s="446"/>
      <c r="TNN31" s="446"/>
      <c r="TNO31" s="446"/>
      <c r="TNP31" s="446"/>
      <c r="TNQ31" s="446"/>
      <c r="TNR31" s="446"/>
      <c r="TNS31" s="446"/>
      <c r="TNT31" s="446"/>
      <c r="TNU31" s="446"/>
      <c r="TNV31" s="446"/>
      <c r="TNW31" s="446"/>
      <c r="TNX31" s="446"/>
      <c r="TNY31" s="446"/>
      <c r="TNZ31" s="446"/>
      <c r="TOA31" s="446"/>
      <c r="TOB31" s="446"/>
      <c r="TOC31" s="446"/>
      <c r="TOD31" s="446"/>
      <c r="TOE31" s="446"/>
      <c r="TOF31" s="446"/>
      <c r="TOG31" s="446"/>
      <c r="TOH31" s="446"/>
      <c r="TOI31" s="446"/>
      <c r="TOJ31" s="446"/>
      <c r="TOK31" s="446"/>
      <c r="TOL31" s="446"/>
      <c r="TOM31" s="446"/>
      <c r="TON31" s="446"/>
      <c r="TOO31" s="446"/>
      <c r="TOP31" s="446"/>
      <c r="TOQ31" s="446"/>
      <c r="TOR31" s="446"/>
      <c r="TOS31" s="446"/>
      <c r="TOT31" s="446"/>
      <c r="TOU31" s="446"/>
      <c r="TOV31" s="446"/>
      <c r="TOW31" s="446"/>
      <c r="TOX31" s="446"/>
      <c r="TOY31" s="446"/>
      <c r="TOZ31" s="446"/>
      <c r="TPA31" s="446"/>
      <c r="TPB31" s="446"/>
      <c r="TPC31" s="446"/>
      <c r="TPD31" s="446"/>
      <c r="TPE31" s="446"/>
      <c r="TPF31" s="446"/>
      <c r="TPG31" s="446"/>
      <c r="TPH31" s="446"/>
      <c r="TPI31" s="446"/>
      <c r="TPJ31" s="446"/>
      <c r="TPK31" s="446"/>
      <c r="TPL31" s="446"/>
      <c r="TPM31" s="446"/>
      <c r="TPN31" s="446"/>
      <c r="TPO31" s="446"/>
      <c r="TPP31" s="446"/>
      <c r="TPQ31" s="446"/>
      <c r="TPR31" s="446"/>
      <c r="TPS31" s="446"/>
      <c r="TPT31" s="446"/>
      <c r="TPU31" s="446"/>
      <c r="TPV31" s="446"/>
      <c r="TPW31" s="446"/>
      <c r="TPX31" s="446"/>
      <c r="TPY31" s="446"/>
      <c r="TPZ31" s="446"/>
      <c r="TQA31" s="446"/>
      <c r="TQB31" s="446"/>
      <c r="TQC31" s="446"/>
      <c r="TQD31" s="446"/>
      <c r="TQE31" s="446"/>
      <c r="TQF31" s="446"/>
      <c r="TQG31" s="446"/>
      <c r="TQH31" s="446"/>
      <c r="TQI31" s="446"/>
      <c r="TQJ31" s="446"/>
      <c r="TQK31" s="446"/>
      <c r="TQL31" s="446"/>
      <c r="TQM31" s="446"/>
      <c r="TQN31" s="446"/>
      <c r="TQO31" s="446"/>
      <c r="TQP31" s="446"/>
      <c r="TQQ31" s="446"/>
      <c r="TQR31" s="446"/>
      <c r="TQS31" s="446"/>
      <c r="TQT31" s="446"/>
      <c r="TQU31" s="446"/>
      <c r="TQV31" s="446"/>
      <c r="TQW31" s="446"/>
      <c r="TQX31" s="446"/>
      <c r="TQY31" s="446"/>
      <c r="TQZ31" s="446"/>
      <c r="TRA31" s="446"/>
      <c r="TRB31" s="446"/>
      <c r="TRC31" s="446"/>
      <c r="TRD31" s="446"/>
      <c r="TRE31" s="446"/>
      <c r="TRF31" s="446"/>
      <c r="TRG31" s="446"/>
      <c r="TRH31" s="446"/>
      <c r="TRI31" s="446"/>
      <c r="TRJ31" s="446"/>
      <c r="TRK31" s="446"/>
      <c r="TRL31" s="446"/>
      <c r="TRM31" s="446"/>
      <c r="TRN31" s="446"/>
      <c r="TRO31" s="446"/>
      <c r="TRP31" s="446"/>
      <c r="TRQ31" s="446"/>
      <c r="TRR31" s="446"/>
      <c r="TRS31" s="446"/>
      <c r="TRT31" s="446"/>
      <c r="TRU31" s="446"/>
      <c r="TRV31" s="446"/>
      <c r="TRW31" s="446"/>
      <c r="TRX31" s="446"/>
      <c r="TRY31" s="446"/>
      <c r="TRZ31" s="446"/>
      <c r="TSA31" s="446"/>
      <c r="TSB31" s="446"/>
      <c r="TSC31" s="446"/>
      <c r="TSD31" s="446"/>
      <c r="TSE31" s="446"/>
      <c r="TSF31" s="446"/>
      <c r="TSG31" s="446"/>
      <c r="TSH31" s="446"/>
      <c r="TSI31" s="446"/>
      <c r="TSJ31" s="446"/>
      <c r="TSK31" s="446"/>
      <c r="TSL31" s="446"/>
      <c r="TSM31" s="446"/>
      <c r="TSN31" s="446"/>
      <c r="TSO31" s="446"/>
      <c r="TSP31" s="446"/>
      <c r="TSQ31" s="446"/>
      <c r="TSR31" s="446"/>
      <c r="TSS31" s="446"/>
      <c r="TST31" s="446"/>
      <c r="TSU31" s="446"/>
      <c r="TSV31" s="446"/>
      <c r="TSW31" s="446"/>
      <c r="TSX31" s="446"/>
      <c r="TSY31" s="446"/>
      <c r="TSZ31" s="446"/>
      <c r="TTA31" s="446"/>
      <c r="TTB31" s="446"/>
      <c r="TTC31" s="446"/>
      <c r="TTD31" s="446"/>
      <c r="TTE31" s="446"/>
      <c r="TTF31" s="446"/>
      <c r="TTG31" s="446"/>
      <c r="TTH31" s="446"/>
      <c r="TTI31" s="446"/>
      <c r="TTJ31" s="446"/>
      <c r="TTK31" s="446"/>
      <c r="TTL31" s="446"/>
      <c r="TTM31" s="446"/>
      <c r="TTN31" s="446"/>
      <c r="TTO31" s="446"/>
      <c r="TTP31" s="446"/>
      <c r="TTQ31" s="446"/>
      <c r="TTR31" s="446"/>
      <c r="TTS31" s="446"/>
      <c r="TTT31" s="446"/>
      <c r="TTU31" s="446"/>
      <c r="TTV31" s="446"/>
      <c r="TTW31" s="446"/>
      <c r="TTX31" s="446"/>
      <c r="TTY31" s="446"/>
      <c r="TTZ31" s="446"/>
      <c r="TUA31" s="446"/>
      <c r="TUB31" s="446"/>
      <c r="TUC31" s="446"/>
      <c r="TUD31" s="446"/>
      <c r="TUE31" s="446"/>
      <c r="TUF31" s="446"/>
      <c r="TUG31" s="446"/>
      <c r="TUH31" s="446"/>
      <c r="TUI31" s="446"/>
      <c r="TUJ31" s="446"/>
      <c r="TUK31" s="446"/>
      <c r="TUL31" s="446"/>
      <c r="TUM31" s="446"/>
      <c r="TUN31" s="446"/>
      <c r="TUO31" s="446"/>
      <c r="TUP31" s="446"/>
      <c r="TUQ31" s="446"/>
      <c r="TUR31" s="446"/>
      <c r="TUS31" s="446"/>
      <c r="TUT31" s="446"/>
      <c r="TUU31" s="446"/>
      <c r="TUV31" s="446"/>
      <c r="TUW31" s="446"/>
      <c r="TUX31" s="446"/>
      <c r="TUY31" s="446"/>
      <c r="TUZ31" s="446"/>
      <c r="TVA31" s="446"/>
      <c r="TVB31" s="446"/>
      <c r="TVC31" s="446"/>
      <c r="TVD31" s="446"/>
      <c r="TVE31" s="446"/>
      <c r="TVF31" s="446"/>
      <c r="TVG31" s="446"/>
      <c r="TVH31" s="446"/>
      <c r="TVI31" s="446"/>
      <c r="TVJ31" s="446"/>
      <c r="TVK31" s="446"/>
      <c r="TVL31" s="446"/>
      <c r="TVM31" s="446"/>
      <c r="TVN31" s="446"/>
      <c r="TVO31" s="446"/>
      <c r="TVP31" s="446"/>
      <c r="TVQ31" s="446"/>
      <c r="TVR31" s="446"/>
      <c r="TVS31" s="446"/>
      <c r="TVT31" s="446"/>
      <c r="TVU31" s="446"/>
      <c r="TVV31" s="446"/>
      <c r="TVW31" s="446"/>
      <c r="TVX31" s="446"/>
      <c r="TVY31" s="446"/>
      <c r="TVZ31" s="446"/>
      <c r="TWA31" s="446"/>
      <c r="TWB31" s="446"/>
      <c r="TWC31" s="446"/>
      <c r="TWD31" s="446"/>
      <c r="TWE31" s="446"/>
      <c r="TWF31" s="446"/>
      <c r="TWG31" s="446"/>
      <c r="TWH31" s="446"/>
      <c r="TWI31" s="446"/>
      <c r="TWJ31" s="446"/>
      <c r="TWK31" s="446"/>
      <c r="TWL31" s="446"/>
      <c r="TWM31" s="446"/>
      <c r="TWN31" s="446"/>
      <c r="TWO31" s="446"/>
      <c r="TWP31" s="446"/>
      <c r="TWQ31" s="446"/>
      <c r="TWR31" s="446"/>
      <c r="TWS31" s="446"/>
      <c r="TWT31" s="446"/>
      <c r="TWU31" s="446"/>
      <c r="TWV31" s="446"/>
      <c r="TWW31" s="446"/>
      <c r="TWX31" s="446"/>
      <c r="TWY31" s="446"/>
      <c r="TWZ31" s="446"/>
      <c r="TXA31" s="446"/>
      <c r="TXB31" s="446"/>
      <c r="TXC31" s="446"/>
      <c r="TXD31" s="446"/>
      <c r="TXE31" s="446"/>
      <c r="TXF31" s="446"/>
      <c r="TXG31" s="446"/>
      <c r="TXH31" s="446"/>
      <c r="TXI31" s="446"/>
      <c r="TXJ31" s="446"/>
      <c r="TXK31" s="446"/>
      <c r="TXL31" s="446"/>
      <c r="TXM31" s="446"/>
      <c r="TXN31" s="446"/>
      <c r="TXO31" s="446"/>
      <c r="TXP31" s="446"/>
      <c r="TXQ31" s="446"/>
      <c r="TXR31" s="446"/>
      <c r="TXS31" s="446"/>
      <c r="TXT31" s="446"/>
      <c r="TXU31" s="446"/>
      <c r="TXV31" s="446"/>
      <c r="TXW31" s="446"/>
      <c r="TXX31" s="446"/>
      <c r="TXY31" s="446"/>
      <c r="TXZ31" s="446"/>
      <c r="TYA31" s="446"/>
      <c r="TYB31" s="446"/>
      <c r="TYC31" s="446"/>
      <c r="TYD31" s="446"/>
      <c r="TYE31" s="446"/>
      <c r="TYF31" s="446"/>
      <c r="TYG31" s="446"/>
      <c r="TYH31" s="446"/>
      <c r="TYI31" s="446"/>
      <c r="TYJ31" s="446"/>
      <c r="TYK31" s="446"/>
      <c r="TYL31" s="446"/>
      <c r="TYM31" s="446"/>
      <c r="TYN31" s="446"/>
      <c r="TYO31" s="446"/>
      <c r="TYP31" s="446"/>
      <c r="TYQ31" s="446"/>
      <c r="TYR31" s="446"/>
      <c r="TYS31" s="446"/>
      <c r="TYT31" s="446"/>
      <c r="TYU31" s="446"/>
      <c r="TYV31" s="446"/>
      <c r="TYW31" s="446"/>
      <c r="TYX31" s="446"/>
      <c r="TYY31" s="446"/>
      <c r="TYZ31" s="446"/>
      <c r="TZA31" s="446"/>
      <c r="TZB31" s="446"/>
      <c r="TZC31" s="446"/>
      <c r="TZD31" s="446"/>
      <c r="TZE31" s="446"/>
      <c r="TZF31" s="446"/>
      <c r="TZG31" s="446"/>
      <c r="TZH31" s="446"/>
      <c r="TZI31" s="446"/>
      <c r="TZJ31" s="446"/>
      <c r="TZK31" s="446"/>
      <c r="TZL31" s="446"/>
      <c r="TZM31" s="446"/>
      <c r="TZN31" s="446"/>
      <c r="TZO31" s="446"/>
      <c r="TZP31" s="446"/>
      <c r="TZQ31" s="446"/>
      <c r="TZR31" s="446"/>
      <c r="TZS31" s="446"/>
      <c r="TZT31" s="446"/>
      <c r="TZU31" s="446"/>
      <c r="TZV31" s="446"/>
      <c r="TZW31" s="446"/>
      <c r="TZX31" s="446"/>
      <c r="TZY31" s="446"/>
      <c r="TZZ31" s="446"/>
      <c r="UAA31" s="446"/>
      <c r="UAB31" s="446"/>
      <c r="UAC31" s="446"/>
      <c r="UAD31" s="446"/>
      <c r="UAE31" s="446"/>
      <c r="UAF31" s="446"/>
      <c r="UAG31" s="446"/>
      <c r="UAH31" s="446"/>
      <c r="UAI31" s="446"/>
      <c r="UAJ31" s="446"/>
      <c r="UAK31" s="446"/>
      <c r="UAL31" s="446"/>
      <c r="UAM31" s="446"/>
      <c r="UAN31" s="446"/>
      <c r="UAO31" s="446"/>
      <c r="UAP31" s="446"/>
      <c r="UAQ31" s="446"/>
      <c r="UAR31" s="446"/>
      <c r="UAS31" s="446"/>
      <c r="UAT31" s="446"/>
      <c r="UAU31" s="446"/>
      <c r="UAV31" s="446"/>
      <c r="UAW31" s="446"/>
      <c r="UAX31" s="446"/>
      <c r="UAY31" s="446"/>
      <c r="UAZ31" s="446"/>
      <c r="UBA31" s="446"/>
      <c r="UBB31" s="446"/>
      <c r="UBC31" s="446"/>
      <c r="UBD31" s="446"/>
      <c r="UBE31" s="446"/>
      <c r="UBF31" s="446"/>
      <c r="UBG31" s="446"/>
      <c r="UBH31" s="446"/>
      <c r="UBI31" s="446"/>
      <c r="UBJ31" s="446"/>
      <c r="UBK31" s="446"/>
      <c r="UBL31" s="446"/>
      <c r="UBM31" s="446"/>
      <c r="UBN31" s="446"/>
      <c r="UBO31" s="446"/>
      <c r="UBP31" s="446"/>
      <c r="UBQ31" s="446"/>
      <c r="UBR31" s="446"/>
      <c r="UBS31" s="446"/>
      <c r="UBT31" s="446"/>
      <c r="UBU31" s="446"/>
      <c r="UBV31" s="446"/>
      <c r="UBW31" s="446"/>
      <c r="UBX31" s="446"/>
      <c r="UBY31" s="446"/>
      <c r="UBZ31" s="446"/>
      <c r="UCA31" s="446"/>
      <c r="UCB31" s="446"/>
      <c r="UCC31" s="446"/>
      <c r="UCD31" s="446"/>
      <c r="UCE31" s="446"/>
      <c r="UCF31" s="446"/>
      <c r="UCG31" s="446"/>
      <c r="UCH31" s="446"/>
      <c r="UCI31" s="446"/>
      <c r="UCJ31" s="446"/>
      <c r="UCK31" s="446"/>
      <c r="UCL31" s="446"/>
      <c r="UCM31" s="446"/>
      <c r="UCN31" s="446"/>
      <c r="UCO31" s="446"/>
      <c r="UCP31" s="446"/>
      <c r="UCQ31" s="446"/>
      <c r="UCR31" s="446"/>
      <c r="UCS31" s="446"/>
      <c r="UCT31" s="446"/>
      <c r="UCU31" s="446"/>
      <c r="UCV31" s="446"/>
      <c r="UCW31" s="446"/>
      <c r="UCX31" s="446"/>
      <c r="UCY31" s="446"/>
      <c r="UCZ31" s="446"/>
      <c r="UDA31" s="446"/>
      <c r="UDB31" s="446"/>
      <c r="UDC31" s="446"/>
      <c r="UDD31" s="446"/>
      <c r="UDE31" s="446"/>
      <c r="UDF31" s="446"/>
      <c r="UDG31" s="446"/>
      <c r="UDH31" s="446"/>
      <c r="UDI31" s="446"/>
      <c r="UDJ31" s="446"/>
      <c r="UDK31" s="446"/>
      <c r="UDL31" s="446"/>
      <c r="UDM31" s="446"/>
      <c r="UDN31" s="446"/>
      <c r="UDO31" s="446"/>
      <c r="UDP31" s="446"/>
      <c r="UDQ31" s="446"/>
      <c r="UDR31" s="446"/>
      <c r="UDS31" s="446"/>
      <c r="UDT31" s="446"/>
      <c r="UDU31" s="446"/>
      <c r="UDV31" s="446"/>
      <c r="UDW31" s="446"/>
      <c r="UDX31" s="446"/>
      <c r="UDY31" s="446"/>
      <c r="UDZ31" s="446"/>
      <c r="UEA31" s="446"/>
      <c r="UEB31" s="446"/>
      <c r="UEC31" s="446"/>
      <c r="UED31" s="446"/>
      <c r="UEE31" s="446"/>
      <c r="UEF31" s="446"/>
      <c r="UEG31" s="446"/>
      <c r="UEH31" s="446"/>
      <c r="UEI31" s="446"/>
      <c r="UEJ31" s="446"/>
      <c r="UEK31" s="446"/>
      <c r="UEL31" s="446"/>
      <c r="UEM31" s="446"/>
      <c r="UEN31" s="446"/>
      <c r="UEO31" s="446"/>
      <c r="UEP31" s="446"/>
      <c r="UEQ31" s="446"/>
      <c r="UER31" s="446"/>
      <c r="UES31" s="446"/>
      <c r="UET31" s="446"/>
      <c r="UEU31" s="446"/>
      <c r="UEV31" s="446"/>
      <c r="UEW31" s="446"/>
      <c r="UEX31" s="446"/>
      <c r="UEY31" s="446"/>
      <c r="UEZ31" s="446"/>
      <c r="UFA31" s="446"/>
      <c r="UFB31" s="446"/>
      <c r="UFC31" s="446"/>
      <c r="UFD31" s="446"/>
      <c r="UFE31" s="446"/>
      <c r="UFF31" s="446"/>
      <c r="UFG31" s="446"/>
      <c r="UFH31" s="446"/>
      <c r="UFI31" s="446"/>
      <c r="UFJ31" s="446"/>
      <c r="UFK31" s="446"/>
      <c r="UFL31" s="446"/>
      <c r="UFM31" s="446"/>
      <c r="UFN31" s="446"/>
      <c r="UFO31" s="446"/>
      <c r="UFP31" s="446"/>
      <c r="UFQ31" s="446"/>
      <c r="UFR31" s="446"/>
      <c r="UFS31" s="446"/>
      <c r="UFT31" s="446"/>
      <c r="UFU31" s="446"/>
      <c r="UFV31" s="446"/>
      <c r="UFW31" s="446"/>
      <c r="UFX31" s="446"/>
      <c r="UFY31" s="446"/>
      <c r="UFZ31" s="446"/>
      <c r="UGA31" s="446"/>
      <c r="UGB31" s="446"/>
      <c r="UGC31" s="446"/>
      <c r="UGD31" s="446"/>
      <c r="UGE31" s="446"/>
      <c r="UGF31" s="446"/>
      <c r="UGG31" s="446"/>
      <c r="UGH31" s="446"/>
      <c r="UGI31" s="446"/>
      <c r="UGJ31" s="446"/>
      <c r="UGK31" s="446"/>
      <c r="UGL31" s="446"/>
      <c r="UGM31" s="446"/>
      <c r="UGN31" s="446"/>
      <c r="UGO31" s="446"/>
      <c r="UGP31" s="446"/>
      <c r="UGQ31" s="446"/>
      <c r="UGR31" s="446"/>
      <c r="UGS31" s="446"/>
      <c r="UGT31" s="446"/>
      <c r="UGU31" s="446"/>
      <c r="UGV31" s="446"/>
      <c r="UGW31" s="446"/>
      <c r="UGX31" s="446"/>
      <c r="UGY31" s="446"/>
      <c r="UGZ31" s="446"/>
      <c r="UHA31" s="446"/>
      <c r="UHB31" s="446"/>
      <c r="UHC31" s="446"/>
      <c r="UHD31" s="446"/>
      <c r="UHE31" s="446"/>
      <c r="UHF31" s="446"/>
      <c r="UHG31" s="446"/>
      <c r="UHH31" s="446"/>
      <c r="UHI31" s="446"/>
      <c r="UHJ31" s="446"/>
      <c r="UHK31" s="446"/>
      <c r="UHL31" s="446"/>
      <c r="UHM31" s="446"/>
      <c r="UHN31" s="446"/>
      <c r="UHO31" s="446"/>
      <c r="UHP31" s="446"/>
      <c r="UHQ31" s="446"/>
      <c r="UHR31" s="446"/>
      <c r="UHS31" s="446"/>
      <c r="UHT31" s="446"/>
      <c r="UHU31" s="446"/>
      <c r="UHV31" s="446"/>
      <c r="UHW31" s="446"/>
      <c r="UHX31" s="446"/>
      <c r="UHY31" s="446"/>
      <c r="UHZ31" s="446"/>
      <c r="UIA31" s="446"/>
      <c r="UIB31" s="446"/>
      <c r="UIC31" s="446"/>
      <c r="UID31" s="446"/>
      <c r="UIE31" s="446"/>
      <c r="UIF31" s="446"/>
      <c r="UIG31" s="446"/>
      <c r="UIH31" s="446"/>
      <c r="UII31" s="446"/>
      <c r="UIJ31" s="446"/>
      <c r="UIK31" s="446"/>
      <c r="UIL31" s="446"/>
      <c r="UIM31" s="446"/>
      <c r="UIN31" s="446"/>
      <c r="UIO31" s="446"/>
      <c r="UIP31" s="446"/>
      <c r="UIQ31" s="446"/>
      <c r="UIR31" s="446"/>
      <c r="UIS31" s="446"/>
      <c r="UIT31" s="446"/>
      <c r="UIU31" s="446"/>
      <c r="UIV31" s="446"/>
      <c r="UIW31" s="446"/>
      <c r="UIX31" s="446"/>
      <c r="UIY31" s="446"/>
      <c r="UIZ31" s="446"/>
      <c r="UJA31" s="446"/>
      <c r="UJB31" s="446"/>
      <c r="UJC31" s="446"/>
      <c r="UJD31" s="446"/>
      <c r="UJE31" s="446"/>
      <c r="UJF31" s="446"/>
      <c r="UJG31" s="446"/>
      <c r="UJH31" s="446"/>
      <c r="UJI31" s="446"/>
      <c r="UJJ31" s="446"/>
      <c r="UJK31" s="446"/>
      <c r="UJL31" s="446"/>
      <c r="UJM31" s="446"/>
      <c r="UJN31" s="446"/>
      <c r="UJO31" s="446"/>
      <c r="UJP31" s="446"/>
      <c r="UJQ31" s="446"/>
      <c r="UJR31" s="446"/>
      <c r="UJS31" s="446"/>
      <c r="UJT31" s="446"/>
      <c r="UJU31" s="446"/>
      <c r="UJV31" s="446"/>
      <c r="UJW31" s="446"/>
      <c r="UJX31" s="446"/>
      <c r="UJY31" s="446"/>
      <c r="UJZ31" s="446"/>
      <c r="UKA31" s="446"/>
      <c r="UKB31" s="446"/>
      <c r="UKC31" s="446"/>
      <c r="UKD31" s="446"/>
      <c r="UKE31" s="446"/>
      <c r="UKF31" s="446"/>
      <c r="UKG31" s="446"/>
      <c r="UKH31" s="446"/>
      <c r="UKI31" s="446"/>
      <c r="UKJ31" s="446"/>
      <c r="UKK31" s="446"/>
      <c r="UKL31" s="446"/>
      <c r="UKM31" s="446"/>
      <c r="UKN31" s="446"/>
      <c r="UKO31" s="446"/>
      <c r="UKP31" s="446"/>
      <c r="UKQ31" s="446"/>
      <c r="UKR31" s="446"/>
      <c r="UKS31" s="446"/>
      <c r="UKT31" s="446"/>
      <c r="UKU31" s="446"/>
      <c r="UKV31" s="446"/>
      <c r="UKW31" s="446"/>
      <c r="UKX31" s="446"/>
      <c r="UKY31" s="446"/>
      <c r="UKZ31" s="446"/>
      <c r="ULA31" s="446"/>
      <c r="ULB31" s="446"/>
      <c r="ULC31" s="446"/>
      <c r="ULD31" s="446"/>
      <c r="ULE31" s="446"/>
      <c r="ULF31" s="446"/>
      <c r="ULG31" s="446"/>
      <c r="ULH31" s="446"/>
      <c r="ULI31" s="446"/>
      <c r="ULJ31" s="446"/>
      <c r="ULK31" s="446"/>
      <c r="ULL31" s="446"/>
      <c r="ULM31" s="446"/>
      <c r="ULN31" s="446"/>
      <c r="ULO31" s="446"/>
      <c r="ULP31" s="446"/>
      <c r="ULQ31" s="446"/>
      <c r="ULR31" s="446"/>
      <c r="ULS31" s="446"/>
      <c r="ULT31" s="446"/>
      <c r="ULU31" s="446"/>
      <c r="ULV31" s="446"/>
      <c r="ULW31" s="446"/>
      <c r="ULX31" s="446"/>
      <c r="ULY31" s="446"/>
      <c r="ULZ31" s="446"/>
      <c r="UMA31" s="446"/>
      <c r="UMB31" s="446"/>
      <c r="UMC31" s="446"/>
      <c r="UMD31" s="446"/>
      <c r="UME31" s="446"/>
      <c r="UMF31" s="446"/>
      <c r="UMG31" s="446"/>
      <c r="UMH31" s="446"/>
      <c r="UMI31" s="446"/>
      <c r="UMJ31" s="446"/>
      <c r="UMK31" s="446"/>
      <c r="UML31" s="446"/>
      <c r="UMM31" s="446"/>
      <c r="UMN31" s="446"/>
      <c r="UMO31" s="446"/>
      <c r="UMP31" s="446"/>
      <c r="UMQ31" s="446"/>
      <c r="UMR31" s="446"/>
      <c r="UMS31" s="446"/>
      <c r="UMT31" s="446"/>
      <c r="UMU31" s="446"/>
      <c r="UMV31" s="446"/>
      <c r="UMW31" s="446"/>
      <c r="UMX31" s="446"/>
      <c r="UMY31" s="446"/>
      <c r="UMZ31" s="446"/>
      <c r="UNA31" s="446"/>
      <c r="UNB31" s="446"/>
      <c r="UNC31" s="446"/>
      <c r="UND31" s="446"/>
      <c r="UNE31" s="446"/>
      <c r="UNF31" s="446"/>
      <c r="UNG31" s="446"/>
      <c r="UNH31" s="446"/>
      <c r="UNI31" s="446"/>
      <c r="UNJ31" s="446"/>
      <c r="UNK31" s="446"/>
      <c r="UNL31" s="446"/>
      <c r="UNM31" s="446"/>
      <c r="UNN31" s="446"/>
      <c r="UNO31" s="446"/>
      <c r="UNP31" s="446"/>
      <c r="UNQ31" s="446"/>
      <c r="UNR31" s="446"/>
      <c r="UNS31" s="446"/>
      <c r="UNT31" s="446"/>
      <c r="UNU31" s="446"/>
      <c r="UNV31" s="446"/>
      <c r="UNW31" s="446"/>
      <c r="UNX31" s="446"/>
      <c r="UNY31" s="446"/>
      <c r="UNZ31" s="446"/>
      <c r="UOA31" s="446"/>
      <c r="UOB31" s="446"/>
      <c r="UOC31" s="446"/>
      <c r="UOD31" s="446"/>
      <c r="UOE31" s="446"/>
      <c r="UOF31" s="446"/>
      <c r="UOG31" s="446"/>
      <c r="UOH31" s="446"/>
      <c r="UOI31" s="446"/>
      <c r="UOJ31" s="446"/>
      <c r="UOK31" s="446"/>
      <c r="UOL31" s="446"/>
      <c r="UOM31" s="446"/>
      <c r="UON31" s="446"/>
      <c r="UOO31" s="446"/>
      <c r="UOP31" s="446"/>
      <c r="UOQ31" s="446"/>
      <c r="UOR31" s="446"/>
      <c r="UOS31" s="446"/>
      <c r="UOT31" s="446"/>
      <c r="UOU31" s="446"/>
      <c r="UOV31" s="446"/>
      <c r="UOW31" s="446"/>
      <c r="UOX31" s="446"/>
      <c r="UOY31" s="446"/>
      <c r="UOZ31" s="446"/>
      <c r="UPA31" s="446"/>
      <c r="UPB31" s="446"/>
      <c r="UPC31" s="446"/>
      <c r="UPD31" s="446"/>
      <c r="UPE31" s="446"/>
      <c r="UPF31" s="446"/>
      <c r="UPG31" s="446"/>
      <c r="UPH31" s="446"/>
      <c r="UPI31" s="446"/>
      <c r="UPJ31" s="446"/>
      <c r="UPK31" s="446"/>
      <c r="UPL31" s="446"/>
      <c r="UPM31" s="446"/>
      <c r="UPN31" s="446"/>
      <c r="UPO31" s="446"/>
      <c r="UPP31" s="446"/>
      <c r="UPQ31" s="446"/>
      <c r="UPR31" s="446"/>
      <c r="UPS31" s="446"/>
      <c r="UPT31" s="446"/>
      <c r="UPU31" s="446"/>
      <c r="UPV31" s="446"/>
      <c r="UPW31" s="446"/>
      <c r="UPX31" s="446"/>
      <c r="UPY31" s="446"/>
      <c r="UPZ31" s="446"/>
      <c r="UQA31" s="446"/>
      <c r="UQB31" s="446"/>
      <c r="UQC31" s="446"/>
      <c r="UQD31" s="446"/>
      <c r="UQE31" s="446"/>
      <c r="UQF31" s="446"/>
      <c r="UQG31" s="446"/>
      <c r="UQH31" s="446"/>
      <c r="UQI31" s="446"/>
      <c r="UQJ31" s="446"/>
      <c r="UQK31" s="446"/>
      <c r="UQL31" s="446"/>
      <c r="UQM31" s="446"/>
      <c r="UQN31" s="446"/>
      <c r="UQO31" s="446"/>
      <c r="UQP31" s="446"/>
      <c r="UQQ31" s="446"/>
      <c r="UQR31" s="446"/>
      <c r="UQS31" s="446"/>
      <c r="UQT31" s="446"/>
      <c r="UQU31" s="446"/>
      <c r="UQV31" s="446"/>
      <c r="UQW31" s="446"/>
      <c r="UQX31" s="446"/>
      <c r="UQY31" s="446"/>
      <c r="UQZ31" s="446"/>
      <c r="URA31" s="446"/>
      <c r="URB31" s="446"/>
      <c r="URC31" s="446"/>
      <c r="URD31" s="446"/>
      <c r="URE31" s="446"/>
      <c r="URF31" s="446"/>
      <c r="URG31" s="446"/>
      <c r="URH31" s="446"/>
      <c r="URI31" s="446"/>
      <c r="URJ31" s="446"/>
      <c r="URK31" s="446"/>
      <c r="URL31" s="446"/>
      <c r="URM31" s="446"/>
      <c r="URN31" s="446"/>
      <c r="URO31" s="446"/>
      <c r="URP31" s="446"/>
      <c r="URQ31" s="446"/>
      <c r="URR31" s="446"/>
      <c r="URS31" s="446"/>
      <c r="URT31" s="446"/>
      <c r="URU31" s="446"/>
      <c r="URV31" s="446"/>
      <c r="URW31" s="446"/>
      <c r="URX31" s="446"/>
      <c r="URY31" s="446"/>
      <c r="URZ31" s="446"/>
      <c r="USA31" s="446"/>
      <c r="USB31" s="446"/>
      <c r="USC31" s="446"/>
      <c r="USD31" s="446"/>
      <c r="USE31" s="446"/>
      <c r="USF31" s="446"/>
      <c r="USG31" s="446"/>
      <c r="USH31" s="446"/>
      <c r="USI31" s="446"/>
      <c r="USJ31" s="446"/>
      <c r="USK31" s="446"/>
      <c r="USL31" s="446"/>
      <c r="USM31" s="446"/>
      <c r="USN31" s="446"/>
      <c r="USO31" s="446"/>
      <c r="USP31" s="446"/>
      <c r="USQ31" s="446"/>
      <c r="USR31" s="446"/>
      <c r="USS31" s="446"/>
      <c r="UST31" s="446"/>
      <c r="USU31" s="446"/>
      <c r="USV31" s="446"/>
      <c r="USW31" s="446"/>
      <c r="USX31" s="446"/>
      <c r="USY31" s="446"/>
      <c r="USZ31" s="446"/>
      <c r="UTA31" s="446"/>
      <c r="UTB31" s="446"/>
      <c r="UTC31" s="446"/>
      <c r="UTD31" s="446"/>
      <c r="UTE31" s="446"/>
      <c r="UTF31" s="446"/>
      <c r="UTG31" s="446"/>
      <c r="UTH31" s="446"/>
      <c r="UTI31" s="446"/>
      <c r="UTJ31" s="446"/>
      <c r="UTK31" s="446"/>
      <c r="UTL31" s="446"/>
      <c r="UTM31" s="446"/>
      <c r="UTN31" s="446"/>
      <c r="UTO31" s="446"/>
      <c r="UTP31" s="446"/>
      <c r="UTQ31" s="446"/>
      <c r="UTR31" s="446"/>
      <c r="UTS31" s="446"/>
      <c r="UTT31" s="446"/>
      <c r="UTU31" s="446"/>
      <c r="UTV31" s="446"/>
      <c r="UTW31" s="446"/>
      <c r="UTX31" s="446"/>
      <c r="UTY31" s="446"/>
      <c r="UTZ31" s="446"/>
      <c r="UUA31" s="446"/>
      <c r="UUB31" s="446"/>
      <c r="UUC31" s="446"/>
      <c r="UUD31" s="446"/>
      <c r="UUE31" s="446"/>
      <c r="UUF31" s="446"/>
      <c r="UUG31" s="446"/>
      <c r="UUH31" s="446"/>
      <c r="UUI31" s="446"/>
      <c r="UUJ31" s="446"/>
      <c r="UUK31" s="446"/>
      <c r="UUL31" s="446"/>
      <c r="UUM31" s="446"/>
      <c r="UUN31" s="446"/>
      <c r="UUO31" s="446"/>
      <c r="UUP31" s="446"/>
      <c r="UUQ31" s="446"/>
      <c r="UUR31" s="446"/>
      <c r="UUS31" s="446"/>
      <c r="UUT31" s="446"/>
      <c r="UUU31" s="446"/>
      <c r="UUV31" s="446"/>
      <c r="UUW31" s="446"/>
      <c r="UUX31" s="446"/>
      <c r="UUY31" s="446"/>
      <c r="UUZ31" s="446"/>
      <c r="UVA31" s="446"/>
      <c r="UVB31" s="446"/>
      <c r="UVC31" s="446"/>
      <c r="UVD31" s="446"/>
      <c r="UVE31" s="446"/>
      <c r="UVF31" s="446"/>
      <c r="UVG31" s="446"/>
      <c r="UVH31" s="446"/>
      <c r="UVI31" s="446"/>
      <c r="UVJ31" s="446"/>
      <c r="UVK31" s="446"/>
      <c r="UVL31" s="446"/>
      <c r="UVM31" s="446"/>
      <c r="UVN31" s="446"/>
      <c r="UVO31" s="446"/>
      <c r="UVP31" s="446"/>
      <c r="UVQ31" s="446"/>
      <c r="UVR31" s="446"/>
      <c r="UVS31" s="446"/>
      <c r="UVT31" s="446"/>
      <c r="UVU31" s="446"/>
      <c r="UVV31" s="446"/>
      <c r="UVW31" s="446"/>
      <c r="UVX31" s="446"/>
      <c r="UVY31" s="446"/>
      <c r="UVZ31" s="446"/>
      <c r="UWA31" s="446"/>
      <c r="UWB31" s="446"/>
      <c r="UWC31" s="446"/>
      <c r="UWD31" s="446"/>
      <c r="UWE31" s="446"/>
      <c r="UWF31" s="446"/>
      <c r="UWG31" s="446"/>
      <c r="UWH31" s="446"/>
      <c r="UWI31" s="446"/>
      <c r="UWJ31" s="446"/>
      <c r="UWK31" s="446"/>
      <c r="UWL31" s="446"/>
      <c r="UWM31" s="446"/>
      <c r="UWN31" s="446"/>
      <c r="UWO31" s="446"/>
      <c r="UWP31" s="446"/>
      <c r="UWQ31" s="446"/>
      <c r="UWR31" s="446"/>
      <c r="UWS31" s="446"/>
      <c r="UWT31" s="446"/>
      <c r="UWU31" s="446"/>
      <c r="UWV31" s="446"/>
      <c r="UWW31" s="446"/>
      <c r="UWX31" s="446"/>
      <c r="UWY31" s="446"/>
      <c r="UWZ31" s="446"/>
      <c r="UXA31" s="446"/>
      <c r="UXB31" s="446"/>
      <c r="UXC31" s="446"/>
      <c r="UXD31" s="446"/>
      <c r="UXE31" s="446"/>
      <c r="UXF31" s="446"/>
      <c r="UXG31" s="446"/>
      <c r="UXH31" s="446"/>
      <c r="UXI31" s="446"/>
      <c r="UXJ31" s="446"/>
      <c r="UXK31" s="446"/>
      <c r="UXL31" s="446"/>
      <c r="UXM31" s="446"/>
      <c r="UXN31" s="446"/>
      <c r="UXO31" s="446"/>
      <c r="UXP31" s="446"/>
      <c r="UXQ31" s="446"/>
      <c r="UXR31" s="446"/>
      <c r="UXS31" s="446"/>
      <c r="UXT31" s="446"/>
      <c r="UXU31" s="446"/>
      <c r="UXV31" s="446"/>
      <c r="UXW31" s="446"/>
      <c r="UXX31" s="446"/>
      <c r="UXY31" s="446"/>
      <c r="UXZ31" s="446"/>
      <c r="UYA31" s="446"/>
      <c r="UYB31" s="446"/>
      <c r="UYC31" s="446"/>
      <c r="UYD31" s="446"/>
      <c r="UYE31" s="446"/>
      <c r="UYF31" s="446"/>
      <c r="UYG31" s="446"/>
      <c r="UYH31" s="446"/>
      <c r="UYI31" s="446"/>
      <c r="UYJ31" s="446"/>
      <c r="UYK31" s="446"/>
      <c r="UYL31" s="446"/>
      <c r="UYM31" s="446"/>
      <c r="UYN31" s="446"/>
      <c r="UYO31" s="446"/>
      <c r="UYP31" s="446"/>
      <c r="UYQ31" s="446"/>
      <c r="UYR31" s="446"/>
      <c r="UYS31" s="446"/>
      <c r="UYT31" s="446"/>
      <c r="UYU31" s="446"/>
      <c r="UYV31" s="446"/>
      <c r="UYW31" s="446"/>
      <c r="UYX31" s="446"/>
      <c r="UYY31" s="446"/>
      <c r="UYZ31" s="446"/>
      <c r="UZA31" s="446"/>
      <c r="UZB31" s="446"/>
      <c r="UZC31" s="446"/>
      <c r="UZD31" s="446"/>
      <c r="UZE31" s="446"/>
      <c r="UZF31" s="446"/>
      <c r="UZG31" s="446"/>
      <c r="UZH31" s="446"/>
      <c r="UZI31" s="446"/>
      <c r="UZJ31" s="446"/>
      <c r="UZK31" s="446"/>
      <c r="UZL31" s="446"/>
      <c r="UZM31" s="446"/>
      <c r="UZN31" s="446"/>
      <c r="UZO31" s="446"/>
      <c r="UZP31" s="446"/>
      <c r="UZQ31" s="446"/>
      <c r="UZR31" s="446"/>
      <c r="UZS31" s="446"/>
      <c r="UZT31" s="446"/>
      <c r="UZU31" s="446"/>
      <c r="UZV31" s="446"/>
      <c r="UZW31" s="446"/>
      <c r="UZX31" s="446"/>
      <c r="UZY31" s="446"/>
      <c r="UZZ31" s="446"/>
      <c r="VAA31" s="446"/>
      <c r="VAB31" s="446"/>
      <c r="VAC31" s="446"/>
      <c r="VAD31" s="446"/>
      <c r="VAE31" s="446"/>
      <c r="VAF31" s="446"/>
      <c r="VAG31" s="446"/>
      <c r="VAH31" s="446"/>
      <c r="VAI31" s="446"/>
      <c r="VAJ31" s="446"/>
      <c r="VAK31" s="446"/>
      <c r="VAL31" s="446"/>
      <c r="VAM31" s="446"/>
      <c r="VAN31" s="446"/>
      <c r="VAO31" s="446"/>
      <c r="VAP31" s="446"/>
      <c r="VAQ31" s="446"/>
      <c r="VAR31" s="446"/>
      <c r="VAS31" s="446"/>
      <c r="VAT31" s="446"/>
      <c r="VAU31" s="446"/>
      <c r="VAV31" s="446"/>
      <c r="VAW31" s="446"/>
      <c r="VAX31" s="446"/>
      <c r="VAY31" s="446"/>
      <c r="VAZ31" s="446"/>
      <c r="VBA31" s="446"/>
      <c r="VBB31" s="446"/>
      <c r="VBC31" s="446"/>
      <c r="VBD31" s="446"/>
      <c r="VBE31" s="446"/>
      <c r="VBF31" s="446"/>
      <c r="VBG31" s="446"/>
      <c r="VBH31" s="446"/>
      <c r="VBI31" s="446"/>
      <c r="VBJ31" s="446"/>
      <c r="VBK31" s="446"/>
      <c r="VBL31" s="446"/>
      <c r="VBM31" s="446"/>
      <c r="VBN31" s="446"/>
      <c r="VBO31" s="446"/>
      <c r="VBP31" s="446"/>
      <c r="VBQ31" s="446"/>
      <c r="VBR31" s="446"/>
      <c r="VBS31" s="446"/>
      <c r="VBT31" s="446"/>
      <c r="VBU31" s="446"/>
      <c r="VBV31" s="446"/>
      <c r="VBW31" s="446"/>
      <c r="VBX31" s="446"/>
      <c r="VBY31" s="446"/>
      <c r="VBZ31" s="446"/>
      <c r="VCA31" s="446"/>
      <c r="VCB31" s="446"/>
      <c r="VCC31" s="446"/>
      <c r="VCD31" s="446"/>
      <c r="VCE31" s="446"/>
      <c r="VCF31" s="446"/>
      <c r="VCG31" s="446"/>
      <c r="VCH31" s="446"/>
      <c r="VCI31" s="446"/>
      <c r="VCJ31" s="446"/>
      <c r="VCK31" s="446"/>
      <c r="VCL31" s="446"/>
      <c r="VCM31" s="446"/>
      <c r="VCN31" s="446"/>
      <c r="VCO31" s="446"/>
      <c r="VCP31" s="446"/>
      <c r="VCQ31" s="446"/>
      <c r="VCR31" s="446"/>
      <c r="VCS31" s="446"/>
      <c r="VCT31" s="446"/>
      <c r="VCU31" s="446"/>
      <c r="VCV31" s="446"/>
      <c r="VCW31" s="446"/>
      <c r="VCX31" s="446"/>
      <c r="VCY31" s="446"/>
      <c r="VCZ31" s="446"/>
      <c r="VDA31" s="446"/>
      <c r="VDB31" s="446"/>
      <c r="VDC31" s="446"/>
      <c r="VDD31" s="446"/>
      <c r="VDE31" s="446"/>
      <c r="VDF31" s="446"/>
      <c r="VDG31" s="446"/>
      <c r="VDH31" s="446"/>
      <c r="VDI31" s="446"/>
      <c r="VDJ31" s="446"/>
      <c r="VDK31" s="446"/>
      <c r="VDL31" s="446"/>
      <c r="VDM31" s="446"/>
      <c r="VDN31" s="446"/>
      <c r="VDO31" s="446"/>
      <c r="VDP31" s="446"/>
      <c r="VDQ31" s="446"/>
      <c r="VDR31" s="446"/>
      <c r="VDS31" s="446"/>
      <c r="VDT31" s="446"/>
      <c r="VDU31" s="446"/>
      <c r="VDV31" s="446"/>
      <c r="VDW31" s="446"/>
      <c r="VDX31" s="446"/>
      <c r="VDY31" s="446"/>
      <c r="VDZ31" s="446"/>
      <c r="VEA31" s="446"/>
      <c r="VEB31" s="446"/>
      <c r="VEC31" s="446"/>
      <c r="VED31" s="446"/>
      <c r="VEE31" s="446"/>
      <c r="VEF31" s="446"/>
      <c r="VEG31" s="446"/>
      <c r="VEH31" s="446"/>
      <c r="VEI31" s="446"/>
      <c r="VEJ31" s="446"/>
      <c r="VEK31" s="446"/>
      <c r="VEL31" s="446"/>
      <c r="VEM31" s="446"/>
      <c r="VEN31" s="446"/>
      <c r="VEO31" s="446"/>
      <c r="VEP31" s="446"/>
      <c r="VEQ31" s="446"/>
      <c r="VER31" s="446"/>
      <c r="VES31" s="446"/>
      <c r="VET31" s="446"/>
      <c r="VEU31" s="446"/>
      <c r="VEV31" s="446"/>
      <c r="VEW31" s="446"/>
      <c r="VEX31" s="446"/>
      <c r="VEY31" s="446"/>
      <c r="VEZ31" s="446"/>
      <c r="VFA31" s="446"/>
      <c r="VFB31" s="446"/>
      <c r="VFC31" s="446"/>
      <c r="VFD31" s="446"/>
      <c r="VFE31" s="446"/>
      <c r="VFF31" s="446"/>
      <c r="VFG31" s="446"/>
      <c r="VFH31" s="446"/>
      <c r="VFI31" s="446"/>
      <c r="VFJ31" s="446"/>
      <c r="VFK31" s="446"/>
      <c r="VFL31" s="446"/>
      <c r="VFM31" s="446"/>
      <c r="VFN31" s="446"/>
      <c r="VFO31" s="446"/>
      <c r="VFP31" s="446"/>
      <c r="VFQ31" s="446"/>
      <c r="VFR31" s="446"/>
      <c r="VFS31" s="446"/>
      <c r="VFT31" s="446"/>
      <c r="VFU31" s="446"/>
      <c r="VFV31" s="446"/>
      <c r="VFW31" s="446"/>
      <c r="VFX31" s="446"/>
      <c r="VFY31" s="446"/>
      <c r="VFZ31" s="446"/>
      <c r="VGA31" s="446"/>
      <c r="VGB31" s="446"/>
      <c r="VGC31" s="446"/>
      <c r="VGD31" s="446"/>
      <c r="VGE31" s="446"/>
      <c r="VGF31" s="446"/>
      <c r="VGG31" s="446"/>
      <c r="VGH31" s="446"/>
      <c r="VGI31" s="446"/>
      <c r="VGJ31" s="446"/>
      <c r="VGK31" s="446"/>
      <c r="VGL31" s="446"/>
      <c r="VGM31" s="446"/>
      <c r="VGN31" s="446"/>
      <c r="VGO31" s="446"/>
      <c r="VGP31" s="446"/>
      <c r="VGQ31" s="446"/>
      <c r="VGR31" s="446"/>
      <c r="VGS31" s="446"/>
      <c r="VGT31" s="446"/>
      <c r="VGU31" s="446"/>
      <c r="VGV31" s="446"/>
      <c r="VGW31" s="446"/>
      <c r="VGX31" s="446"/>
      <c r="VGY31" s="446"/>
      <c r="VGZ31" s="446"/>
      <c r="VHA31" s="446"/>
      <c r="VHB31" s="446"/>
      <c r="VHC31" s="446"/>
      <c r="VHD31" s="446"/>
      <c r="VHE31" s="446"/>
      <c r="VHF31" s="446"/>
      <c r="VHG31" s="446"/>
      <c r="VHH31" s="446"/>
      <c r="VHI31" s="446"/>
      <c r="VHJ31" s="446"/>
      <c r="VHK31" s="446"/>
      <c r="VHL31" s="446"/>
      <c r="VHM31" s="446"/>
      <c r="VHN31" s="446"/>
      <c r="VHO31" s="446"/>
      <c r="VHP31" s="446"/>
      <c r="VHQ31" s="446"/>
      <c r="VHR31" s="446"/>
      <c r="VHS31" s="446"/>
      <c r="VHT31" s="446"/>
      <c r="VHU31" s="446"/>
      <c r="VHV31" s="446"/>
      <c r="VHW31" s="446"/>
      <c r="VHX31" s="446"/>
      <c r="VHY31" s="446"/>
      <c r="VHZ31" s="446"/>
      <c r="VIA31" s="446"/>
      <c r="VIB31" s="446"/>
      <c r="VIC31" s="446"/>
      <c r="VID31" s="446"/>
      <c r="VIE31" s="446"/>
      <c r="VIF31" s="446"/>
      <c r="VIG31" s="446"/>
      <c r="VIH31" s="446"/>
      <c r="VII31" s="446"/>
      <c r="VIJ31" s="446"/>
      <c r="VIK31" s="446"/>
      <c r="VIL31" s="446"/>
      <c r="VIM31" s="446"/>
      <c r="VIN31" s="446"/>
      <c r="VIO31" s="446"/>
      <c r="VIP31" s="446"/>
      <c r="VIQ31" s="446"/>
      <c r="VIR31" s="446"/>
      <c r="VIS31" s="446"/>
      <c r="VIT31" s="446"/>
      <c r="VIU31" s="446"/>
      <c r="VIV31" s="446"/>
      <c r="VIW31" s="446"/>
      <c r="VIX31" s="446"/>
      <c r="VIY31" s="446"/>
      <c r="VIZ31" s="446"/>
      <c r="VJA31" s="446"/>
      <c r="VJB31" s="446"/>
      <c r="VJC31" s="446"/>
      <c r="VJD31" s="446"/>
      <c r="VJE31" s="446"/>
      <c r="VJF31" s="446"/>
      <c r="VJG31" s="446"/>
      <c r="VJH31" s="446"/>
      <c r="VJI31" s="446"/>
      <c r="VJJ31" s="446"/>
      <c r="VJK31" s="446"/>
      <c r="VJL31" s="446"/>
      <c r="VJM31" s="446"/>
      <c r="VJN31" s="446"/>
      <c r="VJO31" s="446"/>
      <c r="VJP31" s="446"/>
      <c r="VJQ31" s="446"/>
      <c r="VJR31" s="446"/>
      <c r="VJS31" s="446"/>
      <c r="VJT31" s="446"/>
      <c r="VJU31" s="446"/>
      <c r="VJV31" s="446"/>
      <c r="VJW31" s="446"/>
      <c r="VJX31" s="446"/>
      <c r="VJY31" s="446"/>
      <c r="VJZ31" s="446"/>
      <c r="VKA31" s="446"/>
      <c r="VKB31" s="446"/>
      <c r="VKC31" s="446"/>
      <c r="VKD31" s="446"/>
      <c r="VKE31" s="446"/>
      <c r="VKF31" s="446"/>
      <c r="VKG31" s="446"/>
      <c r="VKH31" s="446"/>
      <c r="VKI31" s="446"/>
      <c r="VKJ31" s="446"/>
      <c r="VKK31" s="446"/>
      <c r="VKL31" s="446"/>
      <c r="VKM31" s="446"/>
      <c r="VKN31" s="446"/>
      <c r="VKO31" s="446"/>
      <c r="VKP31" s="446"/>
      <c r="VKQ31" s="446"/>
      <c r="VKR31" s="446"/>
      <c r="VKS31" s="446"/>
      <c r="VKT31" s="446"/>
      <c r="VKU31" s="446"/>
      <c r="VKV31" s="446"/>
      <c r="VKW31" s="446"/>
      <c r="VKX31" s="446"/>
      <c r="VKY31" s="446"/>
      <c r="VKZ31" s="446"/>
      <c r="VLA31" s="446"/>
      <c r="VLB31" s="446"/>
      <c r="VLC31" s="446"/>
      <c r="VLD31" s="446"/>
      <c r="VLE31" s="446"/>
      <c r="VLF31" s="446"/>
      <c r="VLG31" s="446"/>
      <c r="VLH31" s="446"/>
      <c r="VLI31" s="446"/>
      <c r="VLJ31" s="446"/>
      <c r="VLK31" s="446"/>
      <c r="VLL31" s="446"/>
      <c r="VLM31" s="446"/>
      <c r="VLN31" s="446"/>
      <c r="VLO31" s="446"/>
      <c r="VLP31" s="446"/>
      <c r="VLQ31" s="446"/>
      <c r="VLR31" s="446"/>
      <c r="VLS31" s="446"/>
      <c r="VLT31" s="446"/>
      <c r="VLU31" s="446"/>
      <c r="VLV31" s="446"/>
      <c r="VLW31" s="446"/>
      <c r="VLX31" s="446"/>
      <c r="VLY31" s="446"/>
      <c r="VLZ31" s="446"/>
      <c r="VMA31" s="446"/>
      <c r="VMB31" s="446"/>
      <c r="VMC31" s="446"/>
      <c r="VMD31" s="446"/>
      <c r="VME31" s="446"/>
      <c r="VMF31" s="446"/>
      <c r="VMG31" s="446"/>
      <c r="VMH31" s="446"/>
      <c r="VMI31" s="446"/>
      <c r="VMJ31" s="446"/>
      <c r="VMK31" s="446"/>
      <c r="VML31" s="446"/>
      <c r="VMM31" s="446"/>
      <c r="VMN31" s="446"/>
      <c r="VMO31" s="446"/>
      <c r="VMP31" s="446"/>
      <c r="VMQ31" s="446"/>
      <c r="VMR31" s="446"/>
      <c r="VMS31" s="446"/>
      <c r="VMT31" s="446"/>
      <c r="VMU31" s="446"/>
      <c r="VMV31" s="446"/>
      <c r="VMW31" s="446"/>
      <c r="VMX31" s="446"/>
      <c r="VMY31" s="446"/>
      <c r="VMZ31" s="446"/>
      <c r="VNA31" s="446"/>
      <c r="VNB31" s="446"/>
      <c r="VNC31" s="446"/>
      <c r="VND31" s="446"/>
      <c r="VNE31" s="446"/>
      <c r="VNF31" s="446"/>
      <c r="VNG31" s="446"/>
      <c r="VNH31" s="446"/>
      <c r="VNI31" s="446"/>
      <c r="VNJ31" s="446"/>
      <c r="VNK31" s="446"/>
      <c r="VNL31" s="446"/>
      <c r="VNM31" s="446"/>
      <c r="VNN31" s="446"/>
      <c r="VNO31" s="446"/>
      <c r="VNP31" s="446"/>
      <c r="VNQ31" s="446"/>
      <c r="VNR31" s="446"/>
      <c r="VNS31" s="446"/>
      <c r="VNT31" s="446"/>
      <c r="VNU31" s="446"/>
      <c r="VNV31" s="446"/>
      <c r="VNW31" s="446"/>
      <c r="VNX31" s="446"/>
      <c r="VNY31" s="446"/>
      <c r="VNZ31" s="446"/>
      <c r="VOA31" s="446"/>
      <c r="VOB31" s="446"/>
      <c r="VOC31" s="446"/>
      <c r="VOD31" s="446"/>
      <c r="VOE31" s="446"/>
      <c r="VOF31" s="446"/>
      <c r="VOG31" s="446"/>
      <c r="VOH31" s="446"/>
      <c r="VOI31" s="446"/>
      <c r="VOJ31" s="446"/>
      <c r="VOK31" s="446"/>
      <c r="VOL31" s="446"/>
      <c r="VOM31" s="446"/>
      <c r="VON31" s="446"/>
      <c r="VOO31" s="446"/>
      <c r="VOP31" s="446"/>
      <c r="VOQ31" s="446"/>
      <c r="VOR31" s="446"/>
      <c r="VOS31" s="446"/>
      <c r="VOT31" s="446"/>
      <c r="VOU31" s="446"/>
      <c r="VOV31" s="446"/>
      <c r="VOW31" s="446"/>
      <c r="VOX31" s="446"/>
      <c r="VOY31" s="446"/>
      <c r="VOZ31" s="446"/>
      <c r="VPA31" s="446"/>
      <c r="VPB31" s="446"/>
      <c r="VPC31" s="446"/>
      <c r="VPD31" s="446"/>
      <c r="VPE31" s="446"/>
      <c r="VPF31" s="446"/>
      <c r="VPG31" s="446"/>
      <c r="VPH31" s="446"/>
      <c r="VPI31" s="446"/>
      <c r="VPJ31" s="446"/>
      <c r="VPK31" s="446"/>
      <c r="VPL31" s="446"/>
      <c r="VPM31" s="446"/>
      <c r="VPN31" s="446"/>
      <c r="VPO31" s="446"/>
      <c r="VPP31" s="446"/>
      <c r="VPQ31" s="446"/>
      <c r="VPR31" s="446"/>
      <c r="VPS31" s="446"/>
      <c r="VPT31" s="446"/>
      <c r="VPU31" s="446"/>
      <c r="VPV31" s="446"/>
      <c r="VPW31" s="446"/>
      <c r="VPX31" s="446"/>
      <c r="VPY31" s="446"/>
      <c r="VPZ31" s="446"/>
      <c r="VQA31" s="446"/>
      <c r="VQB31" s="446"/>
      <c r="VQC31" s="446"/>
      <c r="VQD31" s="446"/>
      <c r="VQE31" s="446"/>
      <c r="VQF31" s="446"/>
      <c r="VQG31" s="446"/>
      <c r="VQH31" s="446"/>
      <c r="VQI31" s="446"/>
      <c r="VQJ31" s="446"/>
      <c r="VQK31" s="446"/>
      <c r="VQL31" s="446"/>
      <c r="VQM31" s="446"/>
      <c r="VQN31" s="446"/>
      <c r="VQO31" s="446"/>
      <c r="VQP31" s="446"/>
      <c r="VQQ31" s="446"/>
      <c r="VQR31" s="446"/>
      <c r="VQS31" s="446"/>
      <c r="VQT31" s="446"/>
      <c r="VQU31" s="446"/>
      <c r="VQV31" s="446"/>
      <c r="VQW31" s="446"/>
      <c r="VQX31" s="446"/>
      <c r="VQY31" s="446"/>
      <c r="VQZ31" s="446"/>
      <c r="VRA31" s="446"/>
      <c r="VRB31" s="446"/>
      <c r="VRC31" s="446"/>
      <c r="VRD31" s="446"/>
      <c r="VRE31" s="446"/>
      <c r="VRF31" s="446"/>
      <c r="VRG31" s="446"/>
      <c r="VRH31" s="446"/>
      <c r="VRI31" s="446"/>
      <c r="VRJ31" s="446"/>
      <c r="VRK31" s="446"/>
      <c r="VRL31" s="446"/>
      <c r="VRM31" s="446"/>
      <c r="VRN31" s="446"/>
      <c r="VRO31" s="446"/>
      <c r="VRP31" s="446"/>
      <c r="VRQ31" s="446"/>
      <c r="VRR31" s="446"/>
      <c r="VRS31" s="446"/>
      <c r="VRT31" s="446"/>
      <c r="VRU31" s="446"/>
      <c r="VRV31" s="446"/>
      <c r="VRW31" s="446"/>
      <c r="VRX31" s="446"/>
      <c r="VRY31" s="446"/>
      <c r="VRZ31" s="446"/>
      <c r="VSA31" s="446"/>
      <c r="VSB31" s="446"/>
      <c r="VSC31" s="446"/>
      <c r="VSD31" s="446"/>
      <c r="VSE31" s="446"/>
      <c r="VSF31" s="446"/>
      <c r="VSG31" s="446"/>
      <c r="VSH31" s="446"/>
      <c r="VSI31" s="446"/>
      <c r="VSJ31" s="446"/>
      <c r="VSK31" s="446"/>
      <c r="VSL31" s="446"/>
      <c r="VSM31" s="446"/>
      <c r="VSN31" s="446"/>
      <c r="VSO31" s="446"/>
      <c r="VSP31" s="446"/>
      <c r="VSQ31" s="446"/>
      <c r="VSR31" s="446"/>
      <c r="VSS31" s="446"/>
      <c r="VST31" s="446"/>
      <c r="VSU31" s="446"/>
      <c r="VSV31" s="446"/>
      <c r="VSW31" s="446"/>
      <c r="VSX31" s="446"/>
      <c r="VSY31" s="446"/>
      <c r="VSZ31" s="446"/>
      <c r="VTA31" s="446"/>
      <c r="VTB31" s="446"/>
      <c r="VTC31" s="446"/>
      <c r="VTD31" s="446"/>
      <c r="VTE31" s="446"/>
      <c r="VTF31" s="446"/>
      <c r="VTG31" s="446"/>
      <c r="VTH31" s="446"/>
      <c r="VTI31" s="446"/>
      <c r="VTJ31" s="446"/>
      <c r="VTK31" s="446"/>
      <c r="VTL31" s="446"/>
      <c r="VTM31" s="446"/>
      <c r="VTN31" s="446"/>
      <c r="VTO31" s="446"/>
      <c r="VTP31" s="446"/>
      <c r="VTQ31" s="446"/>
      <c r="VTR31" s="446"/>
      <c r="VTS31" s="446"/>
      <c r="VTT31" s="446"/>
      <c r="VTU31" s="446"/>
      <c r="VTV31" s="446"/>
      <c r="VTW31" s="446"/>
      <c r="VTX31" s="446"/>
      <c r="VTY31" s="446"/>
      <c r="VTZ31" s="446"/>
      <c r="VUA31" s="446"/>
      <c r="VUB31" s="446"/>
      <c r="VUC31" s="446"/>
      <c r="VUD31" s="446"/>
      <c r="VUE31" s="446"/>
      <c r="VUF31" s="446"/>
      <c r="VUG31" s="446"/>
      <c r="VUH31" s="446"/>
      <c r="VUI31" s="446"/>
      <c r="VUJ31" s="446"/>
      <c r="VUK31" s="446"/>
      <c r="VUL31" s="446"/>
      <c r="VUM31" s="446"/>
      <c r="VUN31" s="446"/>
      <c r="VUO31" s="446"/>
      <c r="VUP31" s="446"/>
      <c r="VUQ31" s="446"/>
      <c r="VUR31" s="446"/>
      <c r="VUS31" s="446"/>
      <c r="VUT31" s="446"/>
      <c r="VUU31" s="446"/>
      <c r="VUV31" s="446"/>
      <c r="VUW31" s="446"/>
      <c r="VUX31" s="446"/>
      <c r="VUY31" s="446"/>
      <c r="VUZ31" s="446"/>
      <c r="VVA31" s="446"/>
      <c r="VVB31" s="446"/>
      <c r="VVC31" s="446"/>
      <c r="VVD31" s="446"/>
      <c r="VVE31" s="446"/>
      <c r="VVF31" s="446"/>
      <c r="VVG31" s="446"/>
      <c r="VVH31" s="446"/>
      <c r="VVI31" s="446"/>
      <c r="VVJ31" s="446"/>
      <c r="VVK31" s="446"/>
      <c r="VVL31" s="446"/>
      <c r="VVM31" s="446"/>
      <c r="VVN31" s="446"/>
      <c r="VVO31" s="446"/>
      <c r="VVP31" s="446"/>
      <c r="VVQ31" s="446"/>
      <c r="VVR31" s="446"/>
      <c r="VVS31" s="446"/>
      <c r="VVT31" s="446"/>
      <c r="VVU31" s="446"/>
      <c r="VVV31" s="446"/>
      <c r="VVW31" s="446"/>
      <c r="VVX31" s="446"/>
      <c r="VVY31" s="446"/>
      <c r="VVZ31" s="446"/>
      <c r="VWA31" s="446"/>
      <c r="VWB31" s="446"/>
      <c r="VWC31" s="446"/>
      <c r="VWD31" s="446"/>
      <c r="VWE31" s="446"/>
      <c r="VWF31" s="446"/>
      <c r="VWG31" s="446"/>
      <c r="VWH31" s="446"/>
      <c r="VWI31" s="446"/>
      <c r="VWJ31" s="446"/>
      <c r="VWK31" s="446"/>
      <c r="VWL31" s="446"/>
      <c r="VWM31" s="446"/>
      <c r="VWN31" s="446"/>
      <c r="VWO31" s="446"/>
      <c r="VWP31" s="446"/>
      <c r="VWQ31" s="446"/>
      <c r="VWR31" s="446"/>
      <c r="VWS31" s="446"/>
      <c r="VWT31" s="446"/>
      <c r="VWU31" s="446"/>
      <c r="VWV31" s="446"/>
      <c r="VWW31" s="446"/>
      <c r="VWX31" s="446"/>
      <c r="VWY31" s="446"/>
      <c r="VWZ31" s="446"/>
      <c r="VXA31" s="446"/>
      <c r="VXB31" s="446"/>
      <c r="VXC31" s="446"/>
      <c r="VXD31" s="446"/>
      <c r="VXE31" s="446"/>
      <c r="VXF31" s="446"/>
      <c r="VXG31" s="446"/>
      <c r="VXH31" s="446"/>
      <c r="VXI31" s="446"/>
      <c r="VXJ31" s="446"/>
      <c r="VXK31" s="446"/>
      <c r="VXL31" s="446"/>
      <c r="VXM31" s="446"/>
      <c r="VXN31" s="446"/>
      <c r="VXO31" s="446"/>
      <c r="VXP31" s="446"/>
      <c r="VXQ31" s="446"/>
      <c r="VXR31" s="446"/>
      <c r="VXS31" s="446"/>
      <c r="VXT31" s="446"/>
      <c r="VXU31" s="446"/>
      <c r="VXV31" s="446"/>
      <c r="VXW31" s="446"/>
      <c r="VXX31" s="446"/>
      <c r="VXY31" s="446"/>
      <c r="VXZ31" s="446"/>
      <c r="VYA31" s="446"/>
      <c r="VYB31" s="446"/>
      <c r="VYC31" s="446"/>
      <c r="VYD31" s="446"/>
      <c r="VYE31" s="446"/>
      <c r="VYF31" s="446"/>
      <c r="VYG31" s="446"/>
      <c r="VYH31" s="446"/>
      <c r="VYI31" s="446"/>
      <c r="VYJ31" s="446"/>
      <c r="VYK31" s="446"/>
      <c r="VYL31" s="446"/>
      <c r="VYM31" s="446"/>
      <c r="VYN31" s="446"/>
      <c r="VYO31" s="446"/>
      <c r="VYP31" s="446"/>
      <c r="VYQ31" s="446"/>
      <c r="VYR31" s="446"/>
      <c r="VYS31" s="446"/>
      <c r="VYT31" s="446"/>
      <c r="VYU31" s="446"/>
      <c r="VYV31" s="446"/>
      <c r="VYW31" s="446"/>
      <c r="VYX31" s="446"/>
      <c r="VYY31" s="446"/>
      <c r="VYZ31" s="446"/>
      <c r="VZA31" s="446"/>
      <c r="VZB31" s="446"/>
      <c r="VZC31" s="446"/>
      <c r="VZD31" s="446"/>
      <c r="VZE31" s="446"/>
      <c r="VZF31" s="446"/>
      <c r="VZG31" s="446"/>
      <c r="VZH31" s="446"/>
      <c r="VZI31" s="446"/>
      <c r="VZJ31" s="446"/>
      <c r="VZK31" s="446"/>
      <c r="VZL31" s="446"/>
      <c r="VZM31" s="446"/>
      <c r="VZN31" s="446"/>
      <c r="VZO31" s="446"/>
      <c r="VZP31" s="446"/>
      <c r="VZQ31" s="446"/>
      <c r="VZR31" s="446"/>
      <c r="VZS31" s="446"/>
      <c r="VZT31" s="446"/>
      <c r="VZU31" s="446"/>
      <c r="VZV31" s="446"/>
      <c r="VZW31" s="446"/>
      <c r="VZX31" s="446"/>
      <c r="VZY31" s="446"/>
      <c r="VZZ31" s="446"/>
      <c r="WAA31" s="446"/>
      <c r="WAB31" s="446"/>
      <c r="WAC31" s="446"/>
      <c r="WAD31" s="446"/>
      <c r="WAE31" s="446"/>
      <c r="WAF31" s="446"/>
      <c r="WAG31" s="446"/>
      <c r="WAH31" s="446"/>
      <c r="WAI31" s="446"/>
      <c r="WAJ31" s="446"/>
      <c r="WAK31" s="446"/>
      <c r="WAL31" s="446"/>
      <c r="WAM31" s="446"/>
      <c r="WAN31" s="446"/>
      <c r="WAO31" s="446"/>
      <c r="WAP31" s="446"/>
      <c r="WAQ31" s="446"/>
      <c r="WAR31" s="446"/>
      <c r="WAS31" s="446"/>
      <c r="WAT31" s="446"/>
      <c r="WAU31" s="446"/>
      <c r="WAV31" s="446"/>
      <c r="WAW31" s="446"/>
      <c r="WAX31" s="446"/>
      <c r="WAY31" s="446"/>
      <c r="WAZ31" s="446"/>
      <c r="WBA31" s="446"/>
      <c r="WBB31" s="446"/>
      <c r="WBC31" s="446"/>
      <c r="WBD31" s="446"/>
      <c r="WBE31" s="446"/>
      <c r="WBF31" s="446"/>
      <c r="WBG31" s="446"/>
      <c r="WBH31" s="446"/>
      <c r="WBI31" s="446"/>
      <c r="WBJ31" s="446"/>
      <c r="WBK31" s="446"/>
      <c r="WBL31" s="446"/>
      <c r="WBM31" s="446"/>
      <c r="WBN31" s="446"/>
      <c r="WBO31" s="446"/>
      <c r="WBP31" s="446"/>
      <c r="WBQ31" s="446"/>
      <c r="WBR31" s="446"/>
      <c r="WBS31" s="446"/>
      <c r="WBT31" s="446"/>
      <c r="WBU31" s="446"/>
      <c r="WBV31" s="446"/>
      <c r="WBW31" s="446"/>
      <c r="WBX31" s="446"/>
      <c r="WBY31" s="446"/>
      <c r="WBZ31" s="446"/>
      <c r="WCA31" s="446"/>
      <c r="WCB31" s="446"/>
      <c r="WCC31" s="446"/>
      <c r="WCD31" s="446"/>
      <c r="WCE31" s="446"/>
      <c r="WCF31" s="446"/>
      <c r="WCG31" s="446"/>
      <c r="WCH31" s="446"/>
      <c r="WCI31" s="446"/>
      <c r="WCJ31" s="446"/>
      <c r="WCK31" s="446"/>
      <c r="WCL31" s="446"/>
      <c r="WCM31" s="446"/>
      <c r="WCN31" s="446"/>
      <c r="WCO31" s="446"/>
      <c r="WCP31" s="446"/>
      <c r="WCQ31" s="446"/>
      <c r="WCR31" s="446"/>
      <c r="WCS31" s="446"/>
      <c r="WCT31" s="446"/>
      <c r="WCU31" s="446"/>
      <c r="WCV31" s="446"/>
      <c r="WCW31" s="446"/>
      <c r="WCX31" s="446"/>
      <c r="WCY31" s="446"/>
      <c r="WCZ31" s="446"/>
      <c r="WDA31" s="446"/>
      <c r="WDB31" s="446"/>
      <c r="WDC31" s="446"/>
      <c r="WDD31" s="446"/>
      <c r="WDE31" s="446"/>
      <c r="WDF31" s="446"/>
      <c r="WDG31" s="446"/>
      <c r="WDH31" s="446"/>
      <c r="WDI31" s="446"/>
      <c r="WDJ31" s="446"/>
      <c r="WDK31" s="446"/>
      <c r="WDL31" s="446"/>
      <c r="WDM31" s="446"/>
      <c r="WDN31" s="446"/>
      <c r="WDO31" s="446"/>
      <c r="WDP31" s="446"/>
      <c r="WDQ31" s="446"/>
      <c r="WDR31" s="446"/>
      <c r="WDS31" s="446"/>
      <c r="WDT31" s="446"/>
      <c r="WDU31" s="446"/>
      <c r="WDV31" s="446"/>
      <c r="WDW31" s="446"/>
      <c r="WDX31" s="446"/>
      <c r="WDY31" s="446"/>
      <c r="WDZ31" s="446"/>
      <c r="WEA31" s="446"/>
      <c r="WEB31" s="446"/>
      <c r="WEC31" s="446"/>
      <c r="WED31" s="446"/>
      <c r="WEE31" s="446"/>
      <c r="WEF31" s="446"/>
      <c r="WEG31" s="446"/>
      <c r="WEH31" s="446"/>
      <c r="WEI31" s="446"/>
      <c r="WEJ31" s="446"/>
      <c r="WEK31" s="446"/>
      <c r="WEL31" s="446"/>
      <c r="WEM31" s="446"/>
      <c r="WEN31" s="446"/>
      <c r="WEO31" s="446"/>
      <c r="WEP31" s="446"/>
      <c r="WEQ31" s="446"/>
      <c r="WER31" s="446"/>
      <c r="WES31" s="446"/>
      <c r="WET31" s="446"/>
      <c r="WEU31" s="446"/>
      <c r="WEV31" s="446"/>
      <c r="WEW31" s="446"/>
      <c r="WEX31" s="446"/>
      <c r="WEY31" s="446"/>
      <c r="WEZ31" s="446"/>
      <c r="WFA31" s="446"/>
      <c r="WFB31" s="446"/>
      <c r="WFC31" s="446"/>
      <c r="WFD31" s="446"/>
      <c r="WFE31" s="446"/>
      <c r="WFF31" s="446"/>
      <c r="WFG31" s="446"/>
      <c r="WFH31" s="446"/>
      <c r="WFI31" s="446"/>
      <c r="WFJ31" s="446"/>
      <c r="WFK31" s="446"/>
      <c r="WFL31" s="446"/>
      <c r="WFM31" s="446"/>
      <c r="WFN31" s="446"/>
      <c r="WFO31" s="446"/>
      <c r="WFP31" s="446"/>
      <c r="WFQ31" s="446"/>
      <c r="WFR31" s="446"/>
      <c r="WFS31" s="446"/>
      <c r="WFT31" s="446"/>
      <c r="WFU31" s="446"/>
      <c r="WFV31" s="446"/>
      <c r="WFW31" s="446"/>
      <c r="WFX31" s="446"/>
      <c r="WFY31" s="446"/>
      <c r="WFZ31" s="446"/>
      <c r="WGA31" s="446"/>
      <c r="WGB31" s="446"/>
      <c r="WGC31" s="446"/>
      <c r="WGD31" s="446"/>
      <c r="WGE31" s="446"/>
      <c r="WGF31" s="446"/>
      <c r="WGG31" s="446"/>
      <c r="WGH31" s="446"/>
      <c r="WGI31" s="446"/>
      <c r="WGJ31" s="446"/>
      <c r="WGK31" s="446"/>
      <c r="WGL31" s="446"/>
      <c r="WGM31" s="446"/>
      <c r="WGN31" s="446"/>
      <c r="WGO31" s="446"/>
      <c r="WGP31" s="446"/>
      <c r="WGQ31" s="446"/>
      <c r="WGR31" s="446"/>
      <c r="WGS31" s="446"/>
      <c r="WGT31" s="446"/>
      <c r="WGU31" s="446"/>
      <c r="WGV31" s="446"/>
      <c r="WGW31" s="446"/>
      <c r="WGX31" s="446"/>
      <c r="WGY31" s="446"/>
      <c r="WGZ31" s="446"/>
      <c r="WHA31" s="446"/>
      <c r="WHB31" s="446"/>
      <c r="WHC31" s="446"/>
      <c r="WHD31" s="446"/>
      <c r="WHE31" s="446"/>
      <c r="WHF31" s="446"/>
      <c r="WHG31" s="446"/>
      <c r="WHH31" s="446"/>
      <c r="WHI31" s="446"/>
      <c r="WHJ31" s="446"/>
      <c r="WHK31" s="446"/>
      <c r="WHL31" s="446"/>
      <c r="WHM31" s="446"/>
      <c r="WHN31" s="446"/>
      <c r="WHO31" s="446"/>
      <c r="WHP31" s="446"/>
      <c r="WHQ31" s="446"/>
      <c r="WHR31" s="446"/>
      <c r="WHS31" s="446"/>
      <c r="WHT31" s="446"/>
      <c r="WHU31" s="446"/>
      <c r="WHV31" s="446"/>
      <c r="WHW31" s="446"/>
      <c r="WHX31" s="446"/>
      <c r="WHY31" s="446"/>
      <c r="WHZ31" s="446"/>
      <c r="WIA31" s="446"/>
      <c r="WIB31" s="446"/>
      <c r="WIC31" s="446"/>
      <c r="WID31" s="446"/>
      <c r="WIE31" s="446"/>
      <c r="WIF31" s="446"/>
      <c r="WIG31" s="446"/>
      <c r="WIH31" s="446"/>
      <c r="WII31" s="446"/>
      <c r="WIJ31" s="446"/>
      <c r="WIK31" s="446"/>
      <c r="WIL31" s="446"/>
      <c r="WIM31" s="446"/>
      <c r="WIN31" s="446"/>
      <c r="WIO31" s="446"/>
      <c r="WIP31" s="446"/>
      <c r="WIQ31" s="446"/>
      <c r="WIR31" s="446"/>
      <c r="WIS31" s="446"/>
      <c r="WIT31" s="446"/>
      <c r="WIU31" s="446"/>
      <c r="WIV31" s="446"/>
      <c r="WIW31" s="446"/>
      <c r="WIX31" s="446"/>
      <c r="WIY31" s="446"/>
      <c r="WIZ31" s="446"/>
      <c r="WJA31" s="446"/>
      <c r="WJB31" s="446"/>
      <c r="WJC31" s="446"/>
      <c r="WJD31" s="446"/>
      <c r="WJE31" s="446"/>
      <c r="WJF31" s="446"/>
      <c r="WJG31" s="446"/>
      <c r="WJH31" s="446"/>
      <c r="WJI31" s="446"/>
      <c r="WJJ31" s="446"/>
      <c r="WJK31" s="446"/>
      <c r="WJL31" s="446"/>
      <c r="WJM31" s="446"/>
      <c r="WJN31" s="446"/>
      <c r="WJO31" s="446"/>
      <c r="WJP31" s="446"/>
      <c r="WJQ31" s="446"/>
      <c r="WJR31" s="446"/>
      <c r="WJS31" s="446"/>
      <c r="WJT31" s="446"/>
      <c r="WJU31" s="446"/>
      <c r="WJV31" s="446"/>
      <c r="WJW31" s="446"/>
      <c r="WJX31" s="446"/>
      <c r="WJY31" s="446"/>
      <c r="WJZ31" s="446"/>
      <c r="WKA31" s="446"/>
      <c r="WKB31" s="446"/>
      <c r="WKC31" s="446"/>
      <c r="WKD31" s="446"/>
      <c r="WKE31" s="446"/>
      <c r="WKF31" s="446"/>
      <c r="WKG31" s="446"/>
      <c r="WKH31" s="446"/>
      <c r="WKI31" s="446"/>
      <c r="WKJ31" s="446"/>
      <c r="WKK31" s="446"/>
      <c r="WKL31" s="446"/>
      <c r="WKM31" s="446"/>
      <c r="WKN31" s="446"/>
      <c r="WKO31" s="446"/>
      <c r="WKP31" s="446"/>
      <c r="WKQ31" s="446"/>
      <c r="WKR31" s="446"/>
      <c r="WKS31" s="446"/>
      <c r="WKT31" s="446"/>
      <c r="WKU31" s="446"/>
      <c r="WKV31" s="446"/>
      <c r="WKW31" s="446"/>
      <c r="WKX31" s="446"/>
      <c r="WKY31" s="446"/>
      <c r="WKZ31" s="446"/>
      <c r="WLA31" s="446"/>
      <c r="WLB31" s="446"/>
      <c r="WLC31" s="446"/>
      <c r="WLD31" s="446"/>
      <c r="WLE31" s="446"/>
      <c r="WLF31" s="446"/>
      <c r="WLG31" s="446"/>
      <c r="WLH31" s="446"/>
      <c r="WLI31" s="446"/>
      <c r="WLJ31" s="446"/>
      <c r="WLK31" s="446"/>
      <c r="WLL31" s="446"/>
      <c r="WLM31" s="446"/>
      <c r="WLN31" s="446"/>
      <c r="WLO31" s="446"/>
      <c r="WLP31" s="446"/>
      <c r="WLQ31" s="446"/>
      <c r="WLR31" s="446"/>
      <c r="WLS31" s="446"/>
      <c r="WLT31" s="446"/>
      <c r="WLU31" s="446"/>
      <c r="WLV31" s="446"/>
      <c r="WLW31" s="446"/>
      <c r="WLX31" s="446"/>
      <c r="WLY31" s="446"/>
      <c r="WLZ31" s="446"/>
      <c r="WMA31" s="446"/>
      <c r="WMB31" s="446"/>
      <c r="WMC31" s="446"/>
      <c r="WMD31" s="446"/>
      <c r="WME31" s="446"/>
      <c r="WMF31" s="446"/>
      <c r="WMG31" s="446"/>
      <c r="WMH31" s="446"/>
      <c r="WMI31" s="446"/>
      <c r="WMJ31" s="446"/>
      <c r="WMK31" s="446"/>
      <c r="WML31" s="446"/>
      <c r="WMM31" s="446"/>
      <c r="WMN31" s="446"/>
      <c r="WMO31" s="446"/>
      <c r="WMP31" s="446"/>
      <c r="WMQ31" s="446"/>
      <c r="WMR31" s="446"/>
      <c r="WMS31" s="446"/>
      <c r="WMT31" s="446"/>
      <c r="WMU31" s="446"/>
      <c r="WMV31" s="446"/>
      <c r="WMW31" s="446"/>
      <c r="WMX31" s="446"/>
      <c r="WMY31" s="446"/>
      <c r="WMZ31" s="446"/>
      <c r="WNA31" s="446"/>
      <c r="WNB31" s="446"/>
      <c r="WNC31" s="446"/>
      <c r="WND31" s="446"/>
      <c r="WNE31" s="446"/>
      <c r="WNF31" s="446"/>
      <c r="WNG31" s="446"/>
      <c r="WNH31" s="446"/>
      <c r="WNI31" s="446"/>
      <c r="WNJ31" s="446"/>
      <c r="WNK31" s="446"/>
      <c r="WNL31" s="446"/>
      <c r="WNM31" s="446"/>
      <c r="WNN31" s="446"/>
      <c r="WNO31" s="446"/>
      <c r="WNP31" s="446"/>
      <c r="WNQ31" s="446"/>
      <c r="WNR31" s="446"/>
      <c r="WNS31" s="446"/>
      <c r="WNT31" s="446"/>
      <c r="WNU31" s="446"/>
      <c r="WNV31" s="446"/>
      <c r="WNW31" s="446"/>
      <c r="WNX31" s="446"/>
      <c r="WNY31" s="446"/>
      <c r="WNZ31" s="446"/>
      <c r="WOA31" s="446"/>
      <c r="WOB31" s="446"/>
      <c r="WOC31" s="446"/>
      <c r="WOD31" s="446"/>
      <c r="WOE31" s="446"/>
      <c r="WOF31" s="446"/>
      <c r="WOG31" s="446"/>
      <c r="WOH31" s="446"/>
      <c r="WOI31" s="446"/>
      <c r="WOJ31" s="446"/>
      <c r="WOK31" s="446"/>
      <c r="WOL31" s="446"/>
      <c r="WOM31" s="446"/>
      <c r="WON31" s="446"/>
      <c r="WOO31" s="446"/>
      <c r="WOP31" s="446"/>
      <c r="WOQ31" s="446"/>
      <c r="WOR31" s="446"/>
      <c r="WOS31" s="446"/>
      <c r="WOT31" s="446"/>
      <c r="WOU31" s="446"/>
      <c r="WOV31" s="446"/>
      <c r="WOW31" s="446"/>
      <c r="WOX31" s="446"/>
      <c r="WOY31" s="446"/>
      <c r="WOZ31" s="446"/>
      <c r="WPA31" s="446"/>
      <c r="WPB31" s="446"/>
      <c r="WPC31" s="446"/>
      <c r="WPD31" s="446"/>
      <c r="WPE31" s="446"/>
      <c r="WPF31" s="446"/>
      <c r="WPG31" s="446"/>
      <c r="WPH31" s="446"/>
      <c r="WPI31" s="446"/>
      <c r="WPJ31" s="446"/>
      <c r="WPK31" s="446"/>
      <c r="WPL31" s="446"/>
      <c r="WPM31" s="446"/>
      <c r="WPN31" s="446"/>
      <c r="WPO31" s="446"/>
      <c r="WPP31" s="446"/>
      <c r="WPQ31" s="446"/>
      <c r="WPR31" s="446"/>
      <c r="WPS31" s="446"/>
      <c r="WPT31" s="446"/>
      <c r="WPU31" s="446"/>
      <c r="WPV31" s="446"/>
      <c r="WPW31" s="446"/>
      <c r="WPX31" s="446"/>
      <c r="WPY31" s="446"/>
      <c r="WPZ31" s="446"/>
      <c r="WQA31" s="446"/>
      <c r="WQB31" s="446"/>
      <c r="WQC31" s="446"/>
      <c r="WQD31" s="446"/>
      <c r="WQE31" s="446"/>
      <c r="WQF31" s="446"/>
      <c r="WQG31" s="446"/>
      <c r="WQH31" s="446"/>
      <c r="WQI31" s="446"/>
      <c r="WQJ31" s="446"/>
      <c r="WQK31" s="446"/>
      <c r="WQL31" s="446"/>
      <c r="WQM31" s="446"/>
      <c r="WQN31" s="446"/>
      <c r="WQO31" s="446"/>
      <c r="WQP31" s="446"/>
      <c r="WQQ31" s="446"/>
      <c r="WQR31" s="446"/>
      <c r="WQS31" s="446"/>
      <c r="WQT31" s="446"/>
      <c r="WQU31" s="446"/>
      <c r="WQV31" s="446"/>
      <c r="WQW31" s="446"/>
      <c r="WQX31" s="446"/>
      <c r="WQY31" s="446"/>
      <c r="WQZ31" s="446"/>
      <c r="WRA31" s="446"/>
      <c r="WRB31" s="446"/>
      <c r="WRC31" s="446"/>
      <c r="WRD31" s="446"/>
      <c r="WRE31" s="446"/>
      <c r="WRF31" s="446"/>
      <c r="WRG31" s="446"/>
      <c r="WRH31" s="446"/>
      <c r="WRI31" s="446"/>
      <c r="WRJ31" s="446"/>
      <c r="WRK31" s="446"/>
      <c r="WRL31" s="446"/>
      <c r="WRM31" s="446"/>
      <c r="WRN31" s="446"/>
      <c r="WRO31" s="446"/>
      <c r="WRP31" s="446"/>
      <c r="WRQ31" s="446"/>
      <c r="WRR31" s="446"/>
      <c r="WRS31" s="446"/>
      <c r="WRT31" s="446"/>
      <c r="WRU31" s="446"/>
      <c r="WRV31" s="446"/>
      <c r="WRW31" s="446"/>
      <c r="WRX31" s="446"/>
      <c r="WRY31" s="446"/>
      <c r="WRZ31" s="446"/>
      <c r="WSA31" s="446"/>
      <c r="WSB31" s="446"/>
      <c r="WSC31" s="446"/>
      <c r="WSD31" s="446"/>
      <c r="WSE31" s="446"/>
      <c r="WSF31" s="446"/>
      <c r="WSG31" s="446"/>
      <c r="WSH31" s="446"/>
      <c r="WSI31" s="446"/>
      <c r="WSJ31" s="446"/>
      <c r="WSK31" s="446"/>
      <c r="WSL31" s="446"/>
      <c r="WSM31" s="446"/>
      <c r="WSN31" s="446"/>
      <c r="WSO31" s="446"/>
      <c r="WSP31" s="446"/>
      <c r="WSQ31" s="446"/>
      <c r="WSR31" s="446"/>
      <c r="WSS31" s="446"/>
      <c r="WST31" s="446"/>
      <c r="WSU31" s="446"/>
      <c r="WSV31" s="446"/>
      <c r="WSW31" s="446"/>
      <c r="WSX31" s="446"/>
      <c r="WSY31" s="446"/>
      <c r="WSZ31" s="446"/>
      <c r="WTA31" s="446"/>
      <c r="WTB31" s="446"/>
      <c r="WTC31" s="446"/>
      <c r="WTD31" s="446"/>
      <c r="WTE31" s="446"/>
      <c r="WTF31" s="446"/>
      <c r="WTG31" s="446"/>
      <c r="WTH31" s="446"/>
      <c r="WTI31" s="446"/>
      <c r="WTJ31" s="446"/>
      <c r="WTK31" s="446"/>
      <c r="WTL31" s="446"/>
      <c r="WTM31" s="446"/>
      <c r="WTN31" s="446"/>
      <c r="WTO31" s="446"/>
      <c r="WTP31" s="446"/>
      <c r="WTQ31" s="446"/>
      <c r="WTR31" s="446"/>
      <c r="WTS31" s="446"/>
      <c r="WTT31" s="446"/>
      <c r="WTU31" s="446"/>
      <c r="WTV31" s="446"/>
      <c r="WTW31" s="446"/>
      <c r="WTX31" s="446"/>
      <c r="WTY31" s="446"/>
      <c r="WTZ31" s="446"/>
      <c r="WUA31" s="446"/>
      <c r="WUB31" s="446"/>
      <c r="WUC31" s="446"/>
      <c r="WUD31" s="446"/>
      <c r="WUE31" s="446"/>
      <c r="WUF31" s="446"/>
      <c r="WUG31" s="446"/>
      <c r="WUH31" s="446"/>
      <c r="WUI31" s="446"/>
      <c r="WUJ31" s="446"/>
      <c r="WUK31" s="446"/>
      <c r="WUL31" s="446"/>
      <c r="WUM31" s="446"/>
      <c r="WUN31" s="446"/>
      <c r="WUO31" s="446"/>
      <c r="WUP31" s="446"/>
      <c r="WUQ31" s="446"/>
      <c r="WUR31" s="446"/>
      <c r="WUS31" s="446"/>
      <c r="WUT31" s="446"/>
      <c r="WUU31" s="446"/>
      <c r="WUV31" s="446"/>
      <c r="WUW31" s="446"/>
      <c r="WUX31" s="446"/>
      <c r="WUY31" s="446"/>
      <c r="WUZ31" s="446"/>
      <c r="WVA31" s="446"/>
      <c r="WVB31" s="446"/>
      <c r="WVC31" s="446"/>
      <c r="WVD31" s="446"/>
      <c r="WVE31" s="446"/>
      <c r="WVF31" s="446"/>
      <c r="WVG31" s="446"/>
      <c r="WVH31" s="446"/>
      <c r="WVI31" s="446"/>
      <c r="WVJ31" s="446"/>
      <c r="WVK31" s="446"/>
      <c r="WVL31" s="446"/>
      <c r="WVM31" s="446"/>
      <c r="WVN31" s="446"/>
      <c r="WVO31" s="446"/>
      <c r="WVP31" s="446"/>
      <c r="WVQ31" s="446"/>
      <c r="WVR31" s="446"/>
      <c r="WVS31" s="446"/>
      <c r="WVT31" s="446"/>
      <c r="WVU31" s="446"/>
      <c r="WVV31" s="446"/>
      <c r="WVW31" s="446"/>
      <c r="WVX31" s="446"/>
      <c r="WVY31" s="446"/>
      <c r="WVZ31" s="446"/>
      <c r="WWA31" s="446"/>
      <c r="WWB31" s="446"/>
      <c r="WWC31" s="446"/>
      <c r="WWD31" s="446"/>
      <c r="WWE31" s="446"/>
      <c r="WWF31" s="446"/>
      <c r="WWG31" s="446"/>
      <c r="WWH31" s="446"/>
      <c r="WWI31" s="446"/>
      <c r="WWJ31" s="446"/>
      <c r="WWK31" s="446"/>
      <c r="WWL31" s="446"/>
      <c r="WWM31" s="446"/>
      <c r="WWN31" s="446"/>
      <c r="WWO31" s="446"/>
      <c r="WWP31" s="446"/>
      <c r="WWQ31" s="446"/>
      <c r="WWR31" s="446"/>
      <c r="WWS31" s="446"/>
      <c r="WWT31" s="446"/>
      <c r="WWU31" s="446"/>
      <c r="WWV31" s="446"/>
      <c r="WWW31" s="446"/>
      <c r="WWX31" s="446"/>
      <c r="WWY31" s="446"/>
      <c r="WWZ31" s="446"/>
      <c r="WXA31" s="446"/>
      <c r="WXB31" s="446"/>
      <c r="WXC31" s="446"/>
      <c r="WXD31" s="446"/>
      <c r="WXE31" s="446"/>
      <c r="WXF31" s="446"/>
      <c r="WXG31" s="446"/>
      <c r="WXH31" s="446"/>
      <c r="WXI31" s="446"/>
      <c r="WXJ31" s="446"/>
      <c r="WXK31" s="446"/>
      <c r="WXL31" s="446"/>
      <c r="WXM31" s="446"/>
      <c r="WXN31" s="446"/>
      <c r="WXO31" s="446"/>
      <c r="WXP31" s="446"/>
      <c r="WXQ31" s="446"/>
      <c r="WXR31" s="446"/>
      <c r="WXS31" s="446"/>
      <c r="WXT31" s="446"/>
      <c r="WXU31" s="446"/>
      <c r="WXV31" s="446"/>
      <c r="WXW31" s="446"/>
      <c r="WXX31" s="446"/>
      <c r="WXY31" s="446"/>
      <c r="WXZ31" s="446"/>
      <c r="WYA31" s="446"/>
      <c r="WYB31" s="446"/>
      <c r="WYC31" s="446"/>
      <c r="WYD31" s="446"/>
      <c r="WYE31" s="446"/>
      <c r="WYF31" s="446"/>
      <c r="WYG31" s="446"/>
      <c r="WYH31" s="446"/>
      <c r="WYI31" s="446"/>
      <c r="WYJ31" s="446"/>
      <c r="WYK31" s="446"/>
      <c r="WYL31" s="446"/>
      <c r="WYM31" s="446"/>
      <c r="WYN31" s="446"/>
      <c r="WYO31" s="446"/>
      <c r="WYP31" s="446"/>
      <c r="WYQ31" s="446"/>
      <c r="WYR31" s="446"/>
      <c r="WYS31" s="446"/>
      <c r="WYT31" s="446"/>
      <c r="WYU31" s="446"/>
      <c r="WYV31" s="446"/>
      <c r="WYW31" s="446"/>
      <c r="WYX31" s="446"/>
      <c r="WYY31" s="446"/>
      <c r="WYZ31" s="446"/>
      <c r="WZA31" s="446"/>
      <c r="WZB31" s="446"/>
      <c r="WZC31" s="446"/>
      <c r="WZD31" s="446"/>
      <c r="WZE31" s="446"/>
      <c r="WZF31" s="446"/>
      <c r="WZG31" s="446"/>
      <c r="WZH31" s="446"/>
      <c r="WZI31" s="446"/>
      <c r="WZJ31" s="446"/>
      <c r="WZK31" s="446"/>
      <c r="WZL31" s="446"/>
      <c r="WZM31" s="446"/>
      <c r="WZN31" s="446"/>
      <c r="WZO31" s="446"/>
      <c r="WZP31" s="446"/>
      <c r="WZQ31" s="446"/>
      <c r="WZR31" s="446"/>
      <c r="WZS31" s="446"/>
      <c r="WZT31" s="446"/>
      <c r="WZU31" s="446"/>
      <c r="WZV31" s="446"/>
      <c r="WZW31" s="446"/>
      <c r="WZX31" s="446"/>
      <c r="WZY31" s="446"/>
      <c r="WZZ31" s="446"/>
      <c r="XAA31" s="446"/>
      <c r="XAB31" s="446"/>
      <c r="XAC31" s="446"/>
      <c r="XAD31" s="446"/>
      <c r="XAE31" s="446"/>
      <c r="XAF31" s="446"/>
      <c r="XAG31" s="446"/>
      <c r="XAH31" s="446"/>
      <c r="XAI31" s="446"/>
      <c r="XAJ31" s="446"/>
      <c r="XAK31" s="446"/>
      <c r="XAL31" s="446"/>
      <c r="XAM31" s="446"/>
      <c r="XAN31" s="446"/>
      <c r="XAO31" s="446"/>
      <c r="XAP31" s="446"/>
      <c r="XAQ31" s="446"/>
      <c r="XAR31" s="446"/>
      <c r="XAS31" s="446"/>
      <c r="XAT31" s="446"/>
      <c r="XAU31" s="446"/>
      <c r="XAV31" s="446"/>
      <c r="XAW31" s="446"/>
      <c r="XAX31" s="446"/>
      <c r="XAY31" s="446"/>
      <c r="XAZ31" s="446"/>
      <c r="XBA31" s="446"/>
      <c r="XBB31" s="446"/>
      <c r="XBC31" s="446"/>
      <c r="XBD31" s="446"/>
      <c r="XBE31" s="446"/>
      <c r="XBF31" s="446"/>
      <c r="XBG31" s="446"/>
      <c r="XBH31" s="446"/>
      <c r="XBI31" s="446"/>
      <c r="XBJ31" s="446"/>
      <c r="XBK31" s="446"/>
      <c r="XBL31" s="446"/>
      <c r="XBM31" s="446"/>
      <c r="XBN31" s="446"/>
      <c r="XBO31" s="446"/>
      <c r="XBP31" s="446"/>
      <c r="XBQ31" s="446"/>
      <c r="XBR31" s="446"/>
      <c r="XBS31" s="446"/>
      <c r="XBT31" s="446"/>
      <c r="XBU31" s="446"/>
      <c r="XBV31" s="446"/>
      <c r="XBW31" s="446"/>
      <c r="XBX31" s="446"/>
      <c r="XBY31" s="446"/>
      <c r="XBZ31" s="446"/>
      <c r="XCA31" s="446"/>
      <c r="XCB31" s="446"/>
      <c r="XCC31" s="446"/>
      <c r="XCD31" s="446"/>
      <c r="XCE31" s="446"/>
      <c r="XCF31" s="446"/>
      <c r="XCG31" s="446"/>
      <c r="XCH31" s="446"/>
      <c r="XCI31" s="446"/>
      <c r="XCJ31" s="446"/>
      <c r="XCK31" s="446"/>
      <c r="XCL31" s="446"/>
      <c r="XCM31" s="446"/>
      <c r="XCN31" s="446"/>
      <c r="XCO31" s="446"/>
      <c r="XCP31" s="446"/>
      <c r="XCQ31" s="446"/>
      <c r="XCR31" s="446"/>
      <c r="XCS31" s="446"/>
      <c r="XCT31" s="446"/>
      <c r="XCU31" s="446"/>
      <c r="XCV31" s="446"/>
      <c r="XCW31" s="446"/>
      <c r="XCX31" s="446"/>
      <c r="XCY31" s="446"/>
      <c r="XCZ31" s="446"/>
      <c r="XDA31" s="446"/>
      <c r="XDB31" s="446"/>
      <c r="XDC31" s="446"/>
      <c r="XDD31" s="446"/>
      <c r="XDE31" s="446"/>
      <c r="XDF31" s="446"/>
      <c r="XDG31" s="446"/>
      <c r="XDH31" s="446"/>
      <c r="XDI31" s="446"/>
      <c r="XDJ31" s="446"/>
      <c r="XDK31" s="446"/>
      <c r="XDL31" s="446"/>
      <c r="XDM31" s="446"/>
      <c r="XDN31" s="446"/>
      <c r="XDO31" s="446"/>
      <c r="XDP31" s="446"/>
      <c r="XDQ31" s="446"/>
      <c r="XDR31" s="446"/>
      <c r="XDS31" s="446"/>
      <c r="XDT31" s="446"/>
      <c r="XDU31" s="446"/>
      <c r="XDV31" s="446"/>
      <c r="XDW31" s="446"/>
      <c r="XDX31" s="446"/>
      <c r="XDY31" s="446"/>
      <c r="XDZ31" s="446"/>
      <c r="XEA31" s="446"/>
      <c r="XEB31" s="446"/>
      <c r="XEC31" s="446"/>
      <c r="XED31" s="446"/>
      <c r="XEE31" s="446"/>
      <c r="XEF31" s="446"/>
      <c r="XEG31" s="446"/>
      <c r="XEH31" s="446"/>
      <c r="XEI31" s="446"/>
      <c r="XEJ31" s="446"/>
      <c r="XEK31" s="446"/>
      <c r="XEL31" s="446"/>
      <c r="XEM31" s="446"/>
      <c r="XEN31" s="446"/>
      <c r="XEO31" s="446"/>
      <c r="XEP31" s="446"/>
      <c r="XEQ31" s="446"/>
      <c r="XER31" s="446"/>
      <c r="XES31" s="446"/>
      <c r="XET31" s="446"/>
      <c r="XEU31" s="446"/>
      <c r="XEV31" s="446"/>
      <c r="XEW31" s="446"/>
      <c r="XEX31" s="446"/>
      <c r="XEY31" s="446"/>
      <c r="XEZ31" s="446"/>
      <c r="XFA31" s="446"/>
      <c r="XFB31" s="446"/>
      <c r="XFC31" s="446"/>
      <c r="XFD31" s="446"/>
    </row>
    <row r="32" spans="1:16384" s="8" customFormat="1" ht="15" customHeight="1" x14ac:dyDescent="0.25">
      <c r="A32" s="446" t="s">
        <v>395</v>
      </c>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c r="AP32" s="446"/>
      <c r="AQ32" s="446"/>
      <c r="AR32" s="446"/>
      <c r="AS32" s="446"/>
      <c r="AT32" s="446"/>
      <c r="AU32" s="446"/>
      <c r="AV32" s="446"/>
      <c r="AW32" s="446"/>
      <c r="AX32" s="446"/>
      <c r="AY32" s="446"/>
      <c r="AZ32" s="446"/>
      <c r="BA32" s="446"/>
      <c r="BB32" s="446"/>
      <c r="BC32" s="446"/>
      <c r="BD32" s="446"/>
      <c r="BE32" s="446"/>
      <c r="BF32" s="446"/>
      <c r="BG32" s="446"/>
      <c r="BH32" s="446"/>
      <c r="BI32" s="446"/>
      <c r="BJ32" s="446"/>
      <c r="BK32" s="446"/>
      <c r="BL32" s="446"/>
      <c r="BM32" s="446"/>
      <c r="BN32" s="446"/>
      <c r="BO32" s="446"/>
      <c r="BP32" s="446"/>
      <c r="BQ32" s="446"/>
      <c r="BR32" s="446"/>
      <c r="BS32" s="446"/>
      <c r="BT32" s="446"/>
      <c r="BU32" s="446"/>
      <c r="BV32" s="446"/>
      <c r="BW32" s="446"/>
      <c r="BX32" s="446"/>
      <c r="BY32" s="446"/>
      <c r="BZ32" s="446"/>
      <c r="CA32" s="446"/>
      <c r="CB32" s="446"/>
      <c r="CC32" s="446"/>
      <c r="CD32" s="446"/>
      <c r="CE32" s="446"/>
      <c r="CF32" s="446"/>
      <c r="CG32" s="446"/>
      <c r="CH32" s="446"/>
      <c r="CI32" s="446"/>
      <c r="CJ32" s="446"/>
      <c r="CK32" s="446"/>
      <c r="CL32" s="446"/>
      <c r="CM32" s="446"/>
      <c r="CN32" s="446"/>
      <c r="CO32" s="446"/>
      <c r="CP32" s="446"/>
      <c r="CQ32" s="446"/>
      <c r="CR32" s="446"/>
      <c r="CS32" s="446"/>
      <c r="CT32" s="446"/>
      <c r="CU32" s="446"/>
      <c r="CV32" s="446"/>
      <c r="CW32" s="446"/>
      <c r="CX32" s="446"/>
      <c r="CY32" s="446"/>
      <c r="CZ32" s="446"/>
      <c r="DA32" s="446"/>
      <c r="DB32" s="446"/>
      <c r="DC32" s="446"/>
      <c r="DD32" s="446"/>
      <c r="DE32" s="446"/>
      <c r="DF32" s="446"/>
      <c r="DG32" s="446"/>
      <c r="DH32" s="446"/>
      <c r="DI32" s="446"/>
      <c r="DJ32" s="446"/>
      <c r="DK32" s="446"/>
      <c r="DL32" s="446"/>
      <c r="DM32" s="446"/>
      <c r="DN32" s="446"/>
      <c r="DO32" s="446"/>
      <c r="DP32" s="446"/>
      <c r="DQ32" s="446"/>
      <c r="DR32" s="446"/>
      <c r="DS32" s="446"/>
      <c r="DT32" s="446"/>
      <c r="DU32" s="446"/>
      <c r="DV32" s="446"/>
      <c r="DW32" s="446"/>
      <c r="DX32" s="446"/>
      <c r="DY32" s="446"/>
      <c r="DZ32" s="446"/>
      <c r="EA32" s="446"/>
      <c r="EB32" s="446"/>
      <c r="EC32" s="446"/>
      <c r="ED32" s="446"/>
      <c r="EE32" s="446"/>
      <c r="EF32" s="446"/>
      <c r="EG32" s="446"/>
      <c r="EH32" s="446"/>
      <c r="EI32" s="446"/>
      <c r="EJ32" s="446"/>
      <c r="EK32" s="446"/>
      <c r="EL32" s="446"/>
      <c r="EM32" s="446"/>
      <c r="EN32" s="446"/>
      <c r="EO32" s="446"/>
      <c r="EP32" s="446"/>
      <c r="EQ32" s="446"/>
      <c r="ER32" s="446"/>
      <c r="ES32" s="446"/>
      <c r="ET32" s="446"/>
      <c r="EU32" s="446"/>
      <c r="EV32" s="446"/>
      <c r="EW32" s="446"/>
      <c r="EX32" s="446"/>
      <c r="EY32" s="446"/>
      <c r="EZ32" s="446"/>
      <c r="FA32" s="446"/>
      <c r="FB32" s="446"/>
      <c r="FC32" s="446"/>
      <c r="FD32" s="446"/>
      <c r="FE32" s="446"/>
      <c r="FF32" s="446"/>
      <c r="FG32" s="446"/>
      <c r="FH32" s="446"/>
      <c r="FI32" s="446"/>
      <c r="FJ32" s="446"/>
      <c r="FK32" s="446"/>
      <c r="FL32" s="446"/>
      <c r="FM32" s="446"/>
      <c r="FN32" s="446"/>
      <c r="FO32" s="446"/>
      <c r="FP32" s="446"/>
      <c r="FQ32" s="446"/>
      <c r="FR32" s="446"/>
      <c r="FS32" s="446"/>
      <c r="FT32" s="446"/>
      <c r="FU32" s="446"/>
      <c r="FV32" s="446"/>
      <c r="FW32" s="446"/>
      <c r="FX32" s="446"/>
      <c r="FY32" s="446"/>
      <c r="FZ32" s="446"/>
      <c r="GA32" s="446"/>
      <c r="GB32" s="446"/>
      <c r="GC32" s="446"/>
      <c r="GD32" s="446"/>
      <c r="GE32" s="446"/>
      <c r="GF32" s="446"/>
      <c r="GG32" s="446"/>
      <c r="GH32" s="446"/>
      <c r="GI32" s="446"/>
      <c r="GJ32" s="446"/>
      <c r="GK32" s="446"/>
      <c r="GL32" s="446"/>
      <c r="GM32" s="446"/>
      <c r="GN32" s="446"/>
      <c r="GO32" s="446"/>
      <c r="GP32" s="446"/>
      <c r="GQ32" s="446"/>
      <c r="GR32" s="446"/>
      <c r="GS32" s="446"/>
      <c r="GT32" s="446"/>
      <c r="GU32" s="446"/>
      <c r="GV32" s="446"/>
      <c r="GW32" s="446"/>
      <c r="GX32" s="446"/>
      <c r="GY32" s="446"/>
      <c r="GZ32" s="446"/>
      <c r="HA32" s="446"/>
      <c r="HB32" s="446"/>
      <c r="HC32" s="446"/>
      <c r="HD32" s="446"/>
      <c r="HE32" s="446"/>
      <c r="HF32" s="446"/>
      <c r="HG32" s="446"/>
      <c r="HH32" s="446"/>
      <c r="HI32" s="446"/>
      <c r="HJ32" s="446"/>
      <c r="HK32" s="446"/>
      <c r="HL32" s="446"/>
      <c r="HM32" s="446"/>
      <c r="HN32" s="446"/>
      <c r="HO32" s="446"/>
      <c r="HP32" s="446"/>
      <c r="HQ32" s="446"/>
      <c r="HR32" s="446"/>
      <c r="HS32" s="446"/>
      <c r="HT32" s="446"/>
      <c r="HU32" s="446"/>
      <c r="HV32" s="446"/>
      <c r="HW32" s="446"/>
      <c r="HX32" s="446"/>
      <c r="HY32" s="446"/>
      <c r="HZ32" s="446"/>
      <c r="IA32" s="446"/>
      <c r="IB32" s="446"/>
      <c r="IC32" s="446"/>
      <c r="ID32" s="446"/>
      <c r="IE32" s="446"/>
      <c r="IF32" s="446"/>
      <c r="IG32" s="446"/>
      <c r="IH32" s="446"/>
      <c r="II32" s="446"/>
      <c r="IJ32" s="446"/>
      <c r="IK32" s="446"/>
      <c r="IL32" s="446"/>
      <c r="IM32" s="446"/>
      <c r="IN32" s="446"/>
      <c r="IO32" s="446"/>
      <c r="IP32" s="446"/>
      <c r="IQ32" s="446"/>
      <c r="IR32" s="446"/>
      <c r="IS32" s="446"/>
      <c r="IT32" s="446"/>
      <c r="IU32" s="446"/>
      <c r="IV32" s="446"/>
      <c r="IW32" s="446"/>
      <c r="IX32" s="446"/>
      <c r="IY32" s="446"/>
      <c r="IZ32" s="446"/>
      <c r="JA32" s="446"/>
      <c r="JB32" s="446"/>
      <c r="JC32" s="446"/>
      <c r="JD32" s="446"/>
      <c r="JE32" s="446"/>
      <c r="JF32" s="446"/>
      <c r="JG32" s="446"/>
      <c r="JH32" s="446"/>
      <c r="JI32" s="446"/>
      <c r="JJ32" s="446"/>
      <c r="JK32" s="446"/>
      <c r="JL32" s="446"/>
      <c r="JM32" s="446"/>
      <c r="JN32" s="446"/>
      <c r="JO32" s="446"/>
      <c r="JP32" s="446"/>
      <c r="JQ32" s="446"/>
      <c r="JR32" s="446"/>
      <c r="JS32" s="446"/>
      <c r="JT32" s="446"/>
      <c r="JU32" s="446"/>
      <c r="JV32" s="446"/>
      <c r="JW32" s="446"/>
      <c r="JX32" s="446"/>
      <c r="JY32" s="446"/>
      <c r="JZ32" s="446"/>
      <c r="KA32" s="446"/>
      <c r="KB32" s="446"/>
      <c r="KC32" s="446"/>
      <c r="KD32" s="446"/>
      <c r="KE32" s="446"/>
      <c r="KF32" s="446"/>
      <c r="KG32" s="446"/>
      <c r="KH32" s="446"/>
      <c r="KI32" s="446"/>
      <c r="KJ32" s="446"/>
      <c r="KK32" s="446"/>
      <c r="KL32" s="446"/>
      <c r="KM32" s="446"/>
      <c r="KN32" s="446"/>
      <c r="KO32" s="446"/>
      <c r="KP32" s="446"/>
      <c r="KQ32" s="446"/>
      <c r="KR32" s="446"/>
      <c r="KS32" s="446"/>
      <c r="KT32" s="446"/>
      <c r="KU32" s="446"/>
      <c r="KV32" s="446"/>
      <c r="KW32" s="446"/>
      <c r="KX32" s="446"/>
      <c r="KY32" s="446"/>
      <c r="KZ32" s="446"/>
      <c r="LA32" s="446"/>
      <c r="LB32" s="446"/>
      <c r="LC32" s="446"/>
      <c r="LD32" s="446"/>
      <c r="LE32" s="446"/>
      <c r="LF32" s="446"/>
      <c r="LG32" s="446"/>
      <c r="LH32" s="446"/>
      <c r="LI32" s="446"/>
      <c r="LJ32" s="446"/>
      <c r="LK32" s="446"/>
      <c r="LL32" s="446"/>
      <c r="LM32" s="446"/>
      <c r="LN32" s="446"/>
      <c r="LO32" s="446"/>
      <c r="LP32" s="446"/>
      <c r="LQ32" s="446"/>
      <c r="LR32" s="446"/>
      <c r="LS32" s="446"/>
      <c r="LT32" s="446"/>
      <c r="LU32" s="446"/>
      <c r="LV32" s="446"/>
      <c r="LW32" s="446"/>
      <c r="LX32" s="446"/>
      <c r="LY32" s="446"/>
      <c r="LZ32" s="446"/>
      <c r="MA32" s="446"/>
      <c r="MB32" s="446"/>
      <c r="MC32" s="446"/>
      <c r="MD32" s="446"/>
      <c r="ME32" s="446"/>
      <c r="MF32" s="446"/>
      <c r="MG32" s="446"/>
      <c r="MH32" s="446"/>
      <c r="MI32" s="446"/>
      <c r="MJ32" s="446"/>
      <c r="MK32" s="446"/>
      <c r="ML32" s="446"/>
      <c r="MM32" s="446"/>
      <c r="MN32" s="446"/>
      <c r="MO32" s="446"/>
      <c r="MP32" s="446"/>
      <c r="MQ32" s="446"/>
      <c r="MR32" s="446"/>
      <c r="MS32" s="446"/>
      <c r="MT32" s="446"/>
      <c r="MU32" s="446"/>
      <c r="MV32" s="446"/>
      <c r="MW32" s="446"/>
      <c r="MX32" s="446"/>
      <c r="MY32" s="446"/>
      <c r="MZ32" s="446"/>
      <c r="NA32" s="446"/>
      <c r="NB32" s="446"/>
      <c r="NC32" s="446"/>
      <c r="ND32" s="446"/>
      <c r="NE32" s="446"/>
      <c r="NF32" s="446"/>
      <c r="NG32" s="446"/>
      <c r="NH32" s="446"/>
      <c r="NI32" s="446"/>
      <c r="NJ32" s="446"/>
      <c r="NK32" s="446"/>
      <c r="NL32" s="446"/>
      <c r="NM32" s="446"/>
      <c r="NN32" s="446"/>
      <c r="NO32" s="446"/>
      <c r="NP32" s="446"/>
      <c r="NQ32" s="446"/>
      <c r="NR32" s="446"/>
      <c r="NS32" s="446"/>
      <c r="NT32" s="446"/>
      <c r="NU32" s="446"/>
      <c r="NV32" s="446"/>
      <c r="NW32" s="446"/>
      <c r="NX32" s="446"/>
      <c r="NY32" s="446"/>
      <c r="NZ32" s="446"/>
      <c r="OA32" s="446"/>
      <c r="OB32" s="446"/>
      <c r="OC32" s="446"/>
      <c r="OD32" s="446"/>
      <c r="OE32" s="446"/>
      <c r="OF32" s="446"/>
      <c r="OG32" s="446"/>
      <c r="OH32" s="446"/>
      <c r="OI32" s="446"/>
      <c r="OJ32" s="446"/>
      <c r="OK32" s="446"/>
      <c r="OL32" s="446"/>
      <c r="OM32" s="446"/>
      <c r="ON32" s="446"/>
      <c r="OO32" s="446"/>
      <c r="OP32" s="446"/>
      <c r="OQ32" s="446"/>
      <c r="OR32" s="446"/>
      <c r="OS32" s="446"/>
      <c r="OT32" s="446"/>
      <c r="OU32" s="446"/>
      <c r="OV32" s="446"/>
      <c r="OW32" s="446"/>
      <c r="OX32" s="446"/>
      <c r="OY32" s="446"/>
      <c r="OZ32" s="446"/>
      <c r="PA32" s="446"/>
      <c r="PB32" s="446"/>
      <c r="PC32" s="446"/>
      <c r="PD32" s="446"/>
      <c r="PE32" s="446"/>
      <c r="PF32" s="446"/>
      <c r="PG32" s="446"/>
      <c r="PH32" s="446"/>
      <c r="PI32" s="446"/>
      <c r="PJ32" s="446"/>
      <c r="PK32" s="446"/>
      <c r="PL32" s="446"/>
      <c r="PM32" s="446"/>
      <c r="PN32" s="446"/>
      <c r="PO32" s="446"/>
      <c r="PP32" s="446"/>
      <c r="PQ32" s="446"/>
      <c r="PR32" s="446"/>
      <c r="PS32" s="446"/>
      <c r="PT32" s="446"/>
      <c r="PU32" s="446"/>
      <c r="PV32" s="446"/>
      <c r="PW32" s="446"/>
      <c r="PX32" s="446"/>
      <c r="PY32" s="446"/>
      <c r="PZ32" s="446"/>
      <c r="QA32" s="446"/>
      <c r="QB32" s="446"/>
      <c r="QC32" s="446"/>
      <c r="QD32" s="446"/>
      <c r="QE32" s="446"/>
      <c r="QF32" s="446"/>
      <c r="QG32" s="446"/>
      <c r="QH32" s="446"/>
      <c r="QI32" s="446"/>
      <c r="QJ32" s="446"/>
      <c r="QK32" s="446"/>
      <c r="QL32" s="446"/>
      <c r="QM32" s="446"/>
      <c r="QN32" s="446"/>
      <c r="QO32" s="446"/>
      <c r="QP32" s="446"/>
      <c r="QQ32" s="446"/>
      <c r="QR32" s="446"/>
      <c r="QS32" s="446"/>
      <c r="QT32" s="446"/>
      <c r="QU32" s="446"/>
      <c r="QV32" s="446"/>
      <c r="QW32" s="446"/>
      <c r="QX32" s="446"/>
      <c r="QY32" s="446"/>
      <c r="QZ32" s="446"/>
      <c r="RA32" s="446"/>
      <c r="RB32" s="446"/>
      <c r="RC32" s="446"/>
      <c r="RD32" s="446"/>
      <c r="RE32" s="446"/>
      <c r="RF32" s="446"/>
      <c r="RG32" s="446"/>
      <c r="RH32" s="446"/>
      <c r="RI32" s="446"/>
      <c r="RJ32" s="446"/>
      <c r="RK32" s="446"/>
      <c r="RL32" s="446"/>
      <c r="RM32" s="446"/>
      <c r="RN32" s="446"/>
      <c r="RO32" s="446"/>
      <c r="RP32" s="446"/>
      <c r="RQ32" s="446"/>
      <c r="RR32" s="446"/>
      <c r="RS32" s="446"/>
      <c r="RT32" s="446"/>
      <c r="RU32" s="446"/>
      <c r="RV32" s="446"/>
      <c r="RW32" s="446"/>
      <c r="RX32" s="446"/>
      <c r="RY32" s="446"/>
      <c r="RZ32" s="446"/>
      <c r="SA32" s="446"/>
      <c r="SB32" s="446"/>
      <c r="SC32" s="446"/>
      <c r="SD32" s="446"/>
      <c r="SE32" s="446"/>
      <c r="SF32" s="446"/>
      <c r="SG32" s="446"/>
      <c r="SH32" s="446"/>
      <c r="SI32" s="446"/>
      <c r="SJ32" s="446"/>
      <c r="SK32" s="446"/>
      <c r="SL32" s="446"/>
      <c r="SM32" s="446"/>
      <c r="SN32" s="446"/>
      <c r="SO32" s="446"/>
      <c r="SP32" s="446"/>
      <c r="SQ32" s="446"/>
      <c r="SR32" s="446"/>
      <c r="SS32" s="446"/>
      <c r="ST32" s="446"/>
      <c r="SU32" s="446"/>
      <c r="SV32" s="446"/>
      <c r="SW32" s="446"/>
      <c r="SX32" s="446"/>
      <c r="SY32" s="446"/>
      <c r="SZ32" s="446"/>
      <c r="TA32" s="446"/>
      <c r="TB32" s="446"/>
      <c r="TC32" s="446"/>
      <c r="TD32" s="446"/>
      <c r="TE32" s="446"/>
      <c r="TF32" s="446"/>
      <c r="TG32" s="446"/>
      <c r="TH32" s="446"/>
      <c r="TI32" s="446"/>
      <c r="TJ32" s="446"/>
      <c r="TK32" s="446"/>
      <c r="TL32" s="446"/>
      <c r="TM32" s="446"/>
      <c r="TN32" s="446"/>
      <c r="TO32" s="446"/>
      <c r="TP32" s="446"/>
      <c r="TQ32" s="446"/>
      <c r="TR32" s="446"/>
      <c r="TS32" s="446"/>
      <c r="TT32" s="446"/>
      <c r="TU32" s="446"/>
      <c r="TV32" s="446"/>
      <c r="TW32" s="446"/>
      <c r="TX32" s="446"/>
      <c r="TY32" s="446"/>
      <c r="TZ32" s="446"/>
      <c r="UA32" s="446"/>
      <c r="UB32" s="446"/>
      <c r="UC32" s="446"/>
      <c r="UD32" s="446"/>
      <c r="UE32" s="446"/>
      <c r="UF32" s="446"/>
      <c r="UG32" s="446"/>
      <c r="UH32" s="446"/>
      <c r="UI32" s="446"/>
      <c r="UJ32" s="446"/>
      <c r="UK32" s="446"/>
      <c r="UL32" s="446"/>
      <c r="UM32" s="446"/>
      <c r="UN32" s="446"/>
      <c r="UO32" s="446"/>
      <c r="UP32" s="446"/>
      <c r="UQ32" s="446"/>
      <c r="UR32" s="446"/>
      <c r="US32" s="446"/>
      <c r="UT32" s="446"/>
      <c r="UU32" s="446"/>
      <c r="UV32" s="446"/>
      <c r="UW32" s="446"/>
      <c r="UX32" s="446"/>
      <c r="UY32" s="446"/>
      <c r="UZ32" s="446"/>
      <c r="VA32" s="446"/>
      <c r="VB32" s="446"/>
      <c r="VC32" s="446"/>
      <c r="VD32" s="446"/>
      <c r="VE32" s="446"/>
      <c r="VF32" s="446"/>
      <c r="VG32" s="446"/>
      <c r="VH32" s="446"/>
      <c r="VI32" s="446"/>
      <c r="VJ32" s="446"/>
      <c r="VK32" s="446"/>
      <c r="VL32" s="446"/>
      <c r="VM32" s="446"/>
      <c r="VN32" s="446"/>
      <c r="VO32" s="446"/>
      <c r="VP32" s="446"/>
      <c r="VQ32" s="446"/>
      <c r="VR32" s="446"/>
      <c r="VS32" s="446"/>
      <c r="VT32" s="446"/>
      <c r="VU32" s="446"/>
      <c r="VV32" s="446"/>
      <c r="VW32" s="446"/>
      <c r="VX32" s="446"/>
      <c r="VY32" s="446"/>
      <c r="VZ32" s="446"/>
      <c r="WA32" s="446"/>
      <c r="WB32" s="446"/>
      <c r="WC32" s="446"/>
      <c r="WD32" s="446"/>
      <c r="WE32" s="446"/>
      <c r="WF32" s="446"/>
      <c r="WG32" s="446"/>
      <c r="WH32" s="446"/>
      <c r="WI32" s="446"/>
      <c r="WJ32" s="446"/>
      <c r="WK32" s="446"/>
      <c r="WL32" s="446"/>
      <c r="WM32" s="446"/>
      <c r="WN32" s="446"/>
      <c r="WO32" s="446"/>
      <c r="WP32" s="446"/>
      <c r="WQ32" s="446"/>
      <c r="WR32" s="446"/>
      <c r="WS32" s="446"/>
      <c r="WT32" s="446"/>
      <c r="WU32" s="446"/>
      <c r="WV32" s="446"/>
      <c r="WW32" s="446"/>
      <c r="WX32" s="446"/>
      <c r="WY32" s="446"/>
      <c r="WZ32" s="446"/>
      <c r="XA32" s="446"/>
      <c r="XB32" s="446"/>
      <c r="XC32" s="446"/>
      <c r="XD32" s="446"/>
      <c r="XE32" s="446"/>
      <c r="XF32" s="446"/>
      <c r="XG32" s="446"/>
      <c r="XH32" s="446"/>
      <c r="XI32" s="446"/>
      <c r="XJ32" s="446"/>
      <c r="XK32" s="446"/>
      <c r="XL32" s="446"/>
      <c r="XM32" s="446"/>
      <c r="XN32" s="446"/>
      <c r="XO32" s="446"/>
      <c r="XP32" s="446"/>
      <c r="XQ32" s="446"/>
      <c r="XR32" s="446"/>
      <c r="XS32" s="446"/>
      <c r="XT32" s="446"/>
      <c r="XU32" s="446"/>
      <c r="XV32" s="446"/>
      <c r="XW32" s="446"/>
      <c r="XX32" s="446"/>
      <c r="XY32" s="446"/>
      <c r="XZ32" s="446"/>
      <c r="YA32" s="446"/>
      <c r="YB32" s="446"/>
      <c r="YC32" s="446"/>
      <c r="YD32" s="446"/>
      <c r="YE32" s="446"/>
      <c r="YF32" s="446"/>
      <c r="YG32" s="446"/>
      <c r="YH32" s="446"/>
      <c r="YI32" s="446"/>
      <c r="YJ32" s="446"/>
      <c r="YK32" s="446"/>
      <c r="YL32" s="446"/>
      <c r="YM32" s="446"/>
      <c r="YN32" s="446"/>
      <c r="YO32" s="446"/>
      <c r="YP32" s="446"/>
      <c r="YQ32" s="446"/>
      <c r="YR32" s="446"/>
      <c r="YS32" s="446"/>
      <c r="YT32" s="446"/>
      <c r="YU32" s="446"/>
      <c r="YV32" s="446"/>
      <c r="YW32" s="446"/>
      <c r="YX32" s="446"/>
      <c r="YY32" s="446"/>
      <c r="YZ32" s="446"/>
      <c r="ZA32" s="446"/>
      <c r="ZB32" s="446"/>
      <c r="ZC32" s="446"/>
      <c r="ZD32" s="446"/>
      <c r="ZE32" s="446"/>
      <c r="ZF32" s="446"/>
      <c r="ZG32" s="446"/>
      <c r="ZH32" s="446"/>
      <c r="ZI32" s="446"/>
      <c r="ZJ32" s="446"/>
      <c r="ZK32" s="446"/>
      <c r="ZL32" s="446"/>
      <c r="ZM32" s="446"/>
      <c r="ZN32" s="446"/>
      <c r="ZO32" s="446"/>
      <c r="ZP32" s="446"/>
      <c r="ZQ32" s="446"/>
      <c r="ZR32" s="446"/>
      <c r="ZS32" s="446"/>
      <c r="ZT32" s="446"/>
      <c r="ZU32" s="446"/>
      <c r="ZV32" s="446"/>
      <c r="ZW32" s="446"/>
      <c r="ZX32" s="446"/>
      <c r="ZY32" s="446"/>
      <c r="ZZ32" s="446"/>
      <c r="AAA32" s="446"/>
      <c r="AAB32" s="446"/>
      <c r="AAC32" s="446"/>
      <c r="AAD32" s="446"/>
      <c r="AAE32" s="446"/>
      <c r="AAF32" s="446"/>
      <c r="AAG32" s="446"/>
      <c r="AAH32" s="446"/>
      <c r="AAI32" s="446"/>
      <c r="AAJ32" s="446"/>
      <c r="AAK32" s="446"/>
      <c r="AAL32" s="446"/>
      <c r="AAM32" s="446"/>
      <c r="AAN32" s="446"/>
      <c r="AAO32" s="446"/>
      <c r="AAP32" s="446"/>
      <c r="AAQ32" s="446"/>
      <c r="AAR32" s="446"/>
      <c r="AAS32" s="446"/>
      <c r="AAT32" s="446"/>
      <c r="AAU32" s="446"/>
      <c r="AAV32" s="446"/>
      <c r="AAW32" s="446"/>
      <c r="AAX32" s="446"/>
      <c r="AAY32" s="446"/>
      <c r="AAZ32" s="446"/>
      <c r="ABA32" s="446"/>
      <c r="ABB32" s="446"/>
      <c r="ABC32" s="446"/>
      <c r="ABD32" s="446"/>
      <c r="ABE32" s="446"/>
      <c r="ABF32" s="446"/>
      <c r="ABG32" s="446"/>
      <c r="ABH32" s="446"/>
      <c r="ABI32" s="446"/>
      <c r="ABJ32" s="446"/>
      <c r="ABK32" s="446"/>
      <c r="ABL32" s="446"/>
      <c r="ABM32" s="446"/>
      <c r="ABN32" s="446"/>
      <c r="ABO32" s="446"/>
      <c r="ABP32" s="446"/>
      <c r="ABQ32" s="446"/>
      <c r="ABR32" s="446"/>
      <c r="ABS32" s="446"/>
      <c r="ABT32" s="446"/>
      <c r="ABU32" s="446"/>
      <c r="ABV32" s="446"/>
      <c r="ABW32" s="446"/>
      <c r="ABX32" s="446"/>
      <c r="ABY32" s="446"/>
      <c r="ABZ32" s="446"/>
      <c r="ACA32" s="446"/>
      <c r="ACB32" s="446"/>
      <c r="ACC32" s="446"/>
      <c r="ACD32" s="446"/>
      <c r="ACE32" s="446"/>
      <c r="ACF32" s="446"/>
      <c r="ACG32" s="446"/>
      <c r="ACH32" s="446"/>
      <c r="ACI32" s="446"/>
      <c r="ACJ32" s="446"/>
      <c r="ACK32" s="446"/>
      <c r="ACL32" s="446"/>
      <c r="ACM32" s="446"/>
      <c r="ACN32" s="446"/>
      <c r="ACO32" s="446"/>
      <c r="ACP32" s="446"/>
      <c r="ACQ32" s="446"/>
      <c r="ACR32" s="446"/>
      <c r="ACS32" s="446"/>
      <c r="ACT32" s="446"/>
      <c r="ACU32" s="446"/>
      <c r="ACV32" s="446"/>
      <c r="ACW32" s="446"/>
      <c r="ACX32" s="446"/>
      <c r="ACY32" s="446"/>
      <c r="ACZ32" s="446"/>
      <c r="ADA32" s="446"/>
      <c r="ADB32" s="446"/>
      <c r="ADC32" s="446"/>
      <c r="ADD32" s="446"/>
      <c r="ADE32" s="446"/>
      <c r="ADF32" s="446"/>
      <c r="ADG32" s="446"/>
      <c r="ADH32" s="446"/>
      <c r="ADI32" s="446"/>
      <c r="ADJ32" s="446"/>
      <c r="ADK32" s="446"/>
      <c r="ADL32" s="446"/>
      <c r="ADM32" s="446"/>
      <c r="ADN32" s="446"/>
      <c r="ADO32" s="446"/>
      <c r="ADP32" s="446"/>
      <c r="ADQ32" s="446"/>
      <c r="ADR32" s="446"/>
      <c r="ADS32" s="446"/>
      <c r="ADT32" s="446"/>
      <c r="ADU32" s="446"/>
      <c r="ADV32" s="446"/>
      <c r="ADW32" s="446"/>
      <c r="ADX32" s="446"/>
      <c r="ADY32" s="446"/>
      <c r="ADZ32" s="446"/>
      <c r="AEA32" s="446"/>
      <c r="AEB32" s="446"/>
      <c r="AEC32" s="446"/>
      <c r="AED32" s="446"/>
      <c r="AEE32" s="446"/>
      <c r="AEF32" s="446"/>
      <c r="AEG32" s="446"/>
      <c r="AEH32" s="446"/>
      <c r="AEI32" s="446"/>
      <c r="AEJ32" s="446"/>
      <c r="AEK32" s="446"/>
      <c r="AEL32" s="446"/>
      <c r="AEM32" s="446"/>
      <c r="AEN32" s="446"/>
      <c r="AEO32" s="446"/>
      <c r="AEP32" s="446"/>
      <c r="AEQ32" s="446"/>
      <c r="AER32" s="446"/>
      <c r="AES32" s="446"/>
      <c r="AET32" s="446"/>
      <c r="AEU32" s="446"/>
      <c r="AEV32" s="446"/>
      <c r="AEW32" s="446"/>
      <c r="AEX32" s="446"/>
      <c r="AEY32" s="446"/>
      <c r="AEZ32" s="446"/>
      <c r="AFA32" s="446"/>
      <c r="AFB32" s="446"/>
      <c r="AFC32" s="446"/>
      <c r="AFD32" s="446"/>
      <c r="AFE32" s="446"/>
      <c r="AFF32" s="446"/>
      <c r="AFG32" s="446"/>
      <c r="AFH32" s="446"/>
      <c r="AFI32" s="446"/>
      <c r="AFJ32" s="446"/>
      <c r="AFK32" s="446"/>
      <c r="AFL32" s="446"/>
      <c r="AFM32" s="446"/>
      <c r="AFN32" s="446"/>
      <c r="AFO32" s="446"/>
      <c r="AFP32" s="446"/>
      <c r="AFQ32" s="446"/>
      <c r="AFR32" s="446"/>
      <c r="AFS32" s="446"/>
      <c r="AFT32" s="446"/>
      <c r="AFU32" s="446"/>
      <c r="AFV32" s="446"/>
      <c r="AFW32" s="446"/>
      <c r="AFX32" s="446"/>
      <c r="AFY32" s="446"/>
      <c r="AFZ32" s="446"/>
      <c r="AGA32" s="446"/>
      <c r="AGB32" s="446"/>
      <c r="AGC32" s="446"/>
      <c r="AGD32" s="446"/>
      <c r="AGE32" s="446"/>
      <c r="AGF32" s="446"/>
      <c r="AGG32" s="446"/>
      <c r="AGH32" s="446"/>
      <c r="AGI32" s="446"/>
      <c r="AGJ32" s="446"/>
      <c r="AGK32" s="446"/>
      <c r="AGL32" s="446"/>
      <c r="AGM32" s="446"/>
      <c r="AGN32" s="446"/>
      <c r="AGO32" s="446"/>
      <c r="AGP32" s="446"/>
      <c r="AGQ32" s="446"/>
      <c r="AGR32" s="446"/>
      <c r="AGS32" s="446"/>
      <c r="AGT32" s="446"/>
      <c r="AGU32" s="446"/>
      <c r="AGV32" s="446"/>
      <c r="AGW32" s="446"/>
      <c r="AGX32" s="446"/>
      <c r="AGY32" s="446"/>
      <c r="AGZ32" s="446"/>
      <c r="AHA32" s="446"/>
      <c r="AHB32" s="446"/>
      <c r="AHC32" s="446"/>
      <c r="AHD32" s="446"/>
      <c r="AHE32" s="446"/>
      <c r="AHF32" s="446"/>
      <c r="AHG32" s="446"/>
      <c r="AHH32" s="446"/>
      <c r="AHI32" s="446"/>
      <c r="AHJ32" s="446"/>
      <c r="AHK32" s="446"/>
      <c r="AHL32" s="446"/>
      <c r="AHM32" s="446"/>
      <c r="AHN32" s="446"/>
      <c r="AHO32" s="446"/>
      <c r="AHP32" s="446"/>
      <c r="AHQ32" s="446"/>
      <c r="AHR32" s="446"/>
      <c r="AHS32" s="446"/>
      <c r="AHT32" s="446"/>
      <c r="AHU32" s="446"/>
      <c r="AHV32" s="446"/>
      <c r="AHW32" s="446"/>
      <c r="AHX32" s="446"/>
      <c r="AHY32" s="446"/>
      <c r="AHZ32" s="446"/>
      <c r="AIA32" s="446"/>
      <c r="AIB32" s="446"/>
      <c r="AIC32" s="446"/>
      <c r="AID32" s="446"/>
      <c r="AIE32" s="446"/>
      <c r="AIF32" s="446"/>
      <c r="AIG32" s="446"/>
      <c r="AIH32" s="446"/>
      <c r="AII32" s="446"/>
      <c r="AIJ32" s="446"/>
      <c r="AIK32" s="446"/>
      <c r="AIL32" s="446"/>
      <c r="AIM32" s="446"/>
      <c r="AIN32" s="446"/>
      <c r="AIO32" s="446"/>
      <c r="AIP32" s="446"/>
      <c r="AIQ32" s="446"/>
      <c r="AIR32" s="446"/>
      <c r="AIS32" s="446"/>
      <c r="AIT32" s="446"/>
      <c r="AIU32" s="446"/>
      <c r="AIV32" s="446"/>
      <c r="AIW32" s="446"/>
      <c r="AIX32" s="446"/>
      <c r="AIY32" s="446"/>
      <c r="AIZ32" s="446"/>
      <c r="AJA32" s="446"/>
      <c r="AJB32" s="446"/>
      <c r="AJC32" s="446"/>
      <c r="AJD32" s="446"/>
      <c r="AJE32" s="446"/>
      <c r="AJF32" s="446"/>
      <c r="AJG32" s="446"/>
      <c r="AJH32" s="446"/>
      <c r="AJI32" s="446"/>
      <c r="AJJ32" s="446"/>
      <c r="AJK32" s="446"/>
      <c r="AJL32" s="446"/>
      <c r="AJM32" s="446"/>
      <c r="AJN32" s="446"/>
      <c r="AJO32" s="446"/>
      <c r="AJP32" s="446"/>
      <c r="AJQ32" s="446"/>
      <c r="AJR32" s="446"/>
      <c r="AJS32" s="446"/>
      <c r="AJT32" s="446"/>
      <c r="AJU32" s="446"/>
      <c r="AJV32" s="446"/>
      <c r="AJW32" s="446"/>
      <c r="AJX32" s="446"/>
      <c r="AJY32" s="446"/>
      <c r="AJZ32" s="446"/>
      <c r="AKA32" s="446"/>
      <c r="AKB32" s="446"/>
      <c r="AKC32" s="446"/>
      <c r="AKD32" s="446"/>
      <c r="AKE32" s="446"/>
      <c r="AKF32" s="446"/>
      <c r="AKG32" s="446"/>
      <c r="AKH32" s="446"/>
      <c r="AKI32" s="446"/>
      <c r="AKJ32" s="446"/>
      <c r="AKK32" s="446"/>
      <c r="AKL32" s="446"/>
      <c r="AKM32" s="446"/>
      <c r="AKN32" s="446"/>
      <c r="AKO32" s="446"/>
      <c r="AKP32" s="446"/>
      <c r="AKQ32" s="446"/>
      <c r="AKR32" s="446"/>
      <c r="AKS32" s="446"/>
      <c r="AKT32" s="446"/>
      <c r="AKU32" s="446"/>
      <c r="AKV32" s="446"/>
      <c r="AKW32" s="446"/>
      <c r="AKX32" s="446"/>
      <c r="AKY32" s="446"/>
      <c r="AKZ32" s="446"/>
      <c r="ALA32" s="446"/>
      <c r="ALB32" s="446"/>
      <c r="ALC32" s="446"/>
      <c r="ALD32" s="446"/>
      <c r="ALE32" s="446"/>
      <c r="ALF32" s="446"/>
      <c r="ALG32" s="446"/>
      <c r="ALH32" s="446"/>
      <c r="ALI32" s="446"/>
      <c r="ALJ32" s="446"/>
      <c r="ALK32" s="446"/>
      <c r="ALL32" s="446"/>
      <c r="ALM32" s="446"/>
      <c r="ALN32" s="446"/>
      <c r="ALO32" s="446"/>
      <c r="ALP32" s="446"/>
      <c r="ALQ32" s="446"/>
      <c r="ALR32" s="446"/>
      <c r="ALS32" s="446"/>
      <c r="ALT32" s="446"/>
      <c r="ALU32" s="446"/>
      <c r="ALV32" s="446"/>
      <c r="ALW32" s="446"/>
      <c r="ALX32" s="446"/>
      <c r="ALY32" s="446"/>
      <c r="ALZ32" s="446"/>
      <c r="AMA32" s="446"/>
      <c r="AMB32" s="446"/>
      <c r="AMC32" s="446"/>
      <c r="AMD32" s="446"/>
      <c r="AME32" s="446"/>
      <c r="AMF32" s="446"/>
      <c r="AMG32" s="446"/>
      <c r="AMH32" s="446"/>
      <c r="AMI32" s="446"/>
      <c r="AMJ32" s="446"/>
      <c r="AMK32" s="446"/>
      <c r="AML32" s="446"/>
      <c r="AMM32" s="446"/>
      <c r="AMN32" s="446"/>
      <c r="AMO32" s="446"/>
      <c r="AMP32" s="446"/>
      <c r="AMQ32" s="446"/>
      <c r="AMR32" s="446"/>
      <c r="AMS32" s="446"/>
      <c r="AMT32" s="446"/>
      <c r="AMU32" s="446"/>
      <c r="AMV32" s="446"/>
      <c r="AMW32" s="446"/>
      <c r="AMX32" s="446"/>
      <c r="AMY32" s="446"/>
      <c r="AMZ32" s="446"/>
      <c r="ANA32" s="446"/>
      <c r="ANB32" s="446"/>
      <c r="ANC32" s="446"/>
      <c r="AND32" s="446"/>
      <c r="ANE32" s="446"/>
      <c r="ANF32" s="446"/>
      <c r="ANG32" s="446"/>
      <c r="ANH32" s="446"/>
      <c r="ANI32" s="446"/>
      <c r="ANJ32" s="446"/>
      <c r="ANK32" s="446"/>
      <c r="ANL32" s="446"/>
      <c r="ANM32" s="446"/>
      <c r="ANN32" s="446"/>
      <c r="ANO32" s="446"/>
      <c r="ANP32" s="446"/>
      <c r="ANQ32" s="446"/>
      <c r="ANR32" s="446"/>
      <c r="ANS32" s="446"/>
      <c r="ANT32" s="446"/>
      <c r="ANU32" s="446"/>
      <c r="ANV32" s="446"/>
      <c r="ANW32" s="446"/>
      <c r="ANX32" s="446"/>
      <c r="ANY32" s="446"/>
      <c r="ANZ32" s="446"/>
      <c r="AOA32" s="446"/>
      <c r="AOB32" s="446"/>
      <c r="AOC32" s="446"/>
      <c r="AOD32" s="446"/>
      <c r="AOE32" s="446"/>
      <c r="AOF32" s="446"/>
      <c r="AOG32" s="446"/>
      <c r="AOH32" s="446"/>
      <c r="AOI32" s="446"/>
      <c r="AOJ32" s="446"/>
      <c r="AOK32" s="446"/>
      <c r="AOL32" s="446"/>
      <c r="AOM32" s="446"/>
      <c r="AON32" s="446"/>
      <c r="AOO32" s="446"/>
      <c r="AOP32" s="446"/>
      <c r="AOQ32" s="446"/>
      <c r="AOR32" s="446"/>
      <c r="AOS32" s="446"/>
      <c r="AOT32" s="446"/>
      <c r="AOU32" s="446"/>
      <c r="AOV32" s="446"/>
      <c r="AOW32" s="446"/>
      <c r="AOX32" s="446"/>
      <c r="AOY32" s="446"/>
      <c r="AOZ32" s="446"/>
      <c r="APA32" s="446"/>
      <c r="APB32" s="446"/>
      <c r="APC32" s="446"/>
      <c r="APD32" s="446"/>
      <c r="APE32" s="446"/>
      <c r="APF32" s="446"/>
      <c r="APG32" s="446"/>
      <c r="APH32" s="446"/>
      <c r="API32" s="446"/>
      <c r="APJ32" s="446"/>
      <c r="APK32" s="446"/>
      <c r="APL32" s="446"/>
      <c r="APM32" s="446"/>
      <c r="APN32" s="446"/>
      <c r="APO32" s="446"/>
      <c r="APP32" s="446"/>
      <c r="APQ32" s="446"/>
      <c r="APR32" s="446"/>
      <c r="APS32" s="446"/>
      <c r="APT32" s="446"/>
      <c r="APU32" s="446"/>
      <c r="APV32" s="446"/>
      <c r="APW32" s="446"/>
      <c r="APX32" s="446"/>
      <c r="APY32" s="446"/>
      <c r="APZ32" s="446"/>
      <c r="AQA32" s="446"/>
      <c r="AQB32" s="446"/>
      <c r="AQC32" s="446"/>
      <c r="AQD32" s="446"/>
      <c r="AQE32" s="446"/>
      <c r="AQF32" s="446"/>
      <c r="AQG32" s="446"/>
      <c r="AQH32" s="446"/>
      <c r="AQI32" s="446"/>
      <c r="AQJ32" s="446"/>
      <c r="AQK32" s="446"/>
      <c r="AQL32" s="446"/>
      <c r="AQM32" s="446"/>
      <c r="AQN32" s="446"/>
      <c r="AQO32" s="446"/>
      <c r="AQP32" s="446"/>
      <c r="AQQ32" s="446"/>
      <c r="AQR32" s="446"/>
      <c r="AQS32" s="446"/>
      <c r="AQT32" s="446"/>
      <c r="AQU32" s="446"/>
      <c r="AQV32" s="446"/>
      <c r="AQW32" s="446"/>
      <c r="AQX32" s="446"/>
      <c r="AQY32" s="446"/>
      <c r="AQZ32" s="446"/>
      <c r="ARA32" s="446"/>
      <c r="ARB32" s="446"/>
      <c r="ARC32" s="446"/>
      <c r="ARD32" s="446"/>
      <c r="ARE32" s="446"/>
      <c r="ARF32" s="446"/>
      <c r="ARG32" s="446"/>
      <c r="ARH32" s="446"/>
      <c r="ARI32" s="446"/>
      <c r="ARJ32" s="446"/>
      <c r="ARK32" s="446"/>
      <c r="ARL32" s="446"/>
      <c r="ARM32" s="446"/>
      <c r="ARN32" s="446"/>
      <c r="ARO32" s="446"/>
      <c r="ARP32" s="446"/>
      <c r="ARQ32" s="446"/>
      <c r="ARR32" s="446"/>
      <c r="ARS32" s="446"/>
      <c r="ART32" s="446"/>
      <c r="ARU32" s="446"/>
      <c r="ARV32" s="446"/>
      <c r="ARW32" s="446"/>
      <c r="ARX32" s="446"/>
      <c r="ARY32" s="446"/>
      <c r="ARZ32" s="446"/>
      <c r="ASA32" s="446"/>
      <c r="ASB32" s="446"/>
      <c r="ASC32" s="446"/>
      <c r="ASD32" s="446"/>
      <c r="ASE32" s="446"/>
      <c r="ASF32" s="446"/>
      <c r="ASG32" s="446"/>
      <c r="ASH32" s="446"/>
      <c r="ASI32" s="446"/>
      <c r="ASJ32" s="446"/>
      <c r="ASK32" s="446"/>
      <c r="ASL32" s="446"/>
      <c r="ASM32" s="446"/>
      <c r="ASN32" s="446"/>
      <c r="ASO32" s="446"/>
      <c r="ASP32" s="446"/>
      <c r="ASQ32" s="446"/>
      <c r="ASR32" s="446"/>
      <c r="ASS32" s="446"/>
      <c r="AST32" s="446"/>
      <c r="ASU32" s="446"/>
      <c r="ASV32" s="446"/>
      <c r="ASW32" s="446"/>
      <c r="ASX32" s="446"/>
      <c r="ASY32" s="446"/>
      <c r="ASZ32" s="446"/>
      <c r="ATA32" s="446"/>
      <c r="ATB32" s="446"/>
      <c r="ATC32" s="446"/>
      <c r="ATD32" s="446"/>
      <c r="ATE32" s="446"/>
      <c r="ATF32" s="446"/>
      <c r="ATG32" s="446"/>
      <c r="ATH32" s="446"/>
      <c r="ATI32" s="446"/>
      <c r="ATJ32" s="446"/>
      <c r="ATK32" s="446"/>
      <c r="ATL32" s="446"/>
      <c r="ATM32" s="446"/>
      <c r="ATN32" s="446"/>
      <c r="ATO32" s="446"/>
      <c r="ATP32" s="446"/>
      <c r="ATQ32" s="446"/>
      <c r="ATR32" s="446"/>
      <c r="ATS32" s="446"/>
      <c r="ATT32" s="446"/>
      <c r="ATU32" s="446"/>
      <c r="ATV32" s="446"/>
      <c r="ATW32" s="446"/>
      <c r="ATX32" s="446"/>
      <c r="ATY32" s="446"/>
      <c r="ATZ32" s="446"/>
      <c r="AUA32" s="446"/>
      <c r="AUB32" s="446"/>
      <c r="AUC32" s="446"/>
      <c r="AUD32" s="446"/>
      <c r="AUE32" s="446"/>
      <c r="AUF32" s="446"/>
      <c r="AUG32" s="446"/>
      <c r="AUH32" s="446"/>
      <c r="AUI32" s="446"/>
      <c r="AUJ32" s="446"/>
      <c r="AUK32" s="446"/>
      <c r="AUL32" s="446"/>
      <c r="AUM32" s="446"/>
      <c r="AUN32" s="446"/>
      <c r="AUO32" s="446"/>
      <c r="AUP32" s="446"/>
      <c r="AUQ32" s="446"/>
      <c r="AUR32" s="446"/>
      <c r="AUS32" s="446"/>
      <c r="AUT32" s="446"/>
      <c r="AUU32" s="446"/>
      <c r="AUV32" s="446"/>
      <c r="AUW32" s="446"/>
      <c r="AUX32" s="446"/>
      <c r="AUY32" s="446"/>
      <c r="AUZ32" s="446"/>
      <c r="AVA32" s="446"/>
      <c r="AVB32" s="446"/>
      <c r="AVC32" s="446"/>
      <c r="AVD32" s="446"/>
      <c r="AVE32" s="446"/>
      <c r="AVF32" s="446"/>
      <c r="AVG32" s="446"/>
      <c r="AVH32" s="446"/>
      <c r="AVI32" s="446"/>
      <c r="AVJ32" s="446"/>
      <c r="AVK32" s="446"/>
      <c r="AVL32" s="446"/>
      <c r="AVM32" s="446"/>
      <c r="AVN32" s="446"/>
      <c r="AVO32" s="446"/>
      <c r="AVP32" s="446"/>
      <c r="AVQ32" s="446"/>
      <c r="AVR32" s="446"/>
      <c r="AVS32" s="446"/>
      <c r="AVT32" s="446"/>
      <c r="AVU32" s="446"/>
      <c r="AVV32" s="446"/>
      <c r="AVW32" s="446"/>
      <c r="AVX32" s="446"/>
      <c r="AVY32" s="446"/>
      <c r="AVZ32" s="446"/>
      <c r="AWA32" s="446"/>
      <c r="AWB32" s="446"/>
      <c r="AWC32" s="446"/>
      <c r="AWD32" s="446"/>
      <c r="AWE32" s="446"/>
      <c r="AWF32" s="446"/>
      <c r="AWG32" s="446"/>
      <c r="AWH32" s="446"/>
      <c r="AWI32" s="446"/>
      <c r="AWJ32" s="446"/>
      <c r="AWK32" s="446"/>
      <c r="AWL32" s="446"/>
      <c r="AWM32" s="446"/>
      <c r="AWN32" s="446"/>
      <c r="AWO32" s="446"/>
      <c r="AWP32" s="446"/>
      <c r="AWQ32" s="446"/>
      <c r="AWR32" s="446"/>
      <c r="AWS32" s="446"/>
      <c r="AWT32" s="446"/>
      <c r="AWU32" s="446"/>
      <c r="AWV32" s="446"/>
      <c r="AWW32" s="446"/>
      <c r="AWX32" s="446"/>
      <c r="AWY32" s="446"/>
      <c r="AWZ32" s="446"/>
      <c r="AXA32" s="446"/>
      <c r="AXB32" s="446"/>
      <c r="AXC32" s="446"/>
      <c r="AXD32" s="446"/>
      <c r="AXE32" s="446"/>
      <c r="AXF32" s="446"/>
      <c r="AXG32" s="446"/>
      <c r="AXH32" s="446"/>
      <c r="AXI32" s="446"/>
      <c r="AXJ32" s="446"/>
      <c r="AXK32" s="446"/>
      <c r="AXL32" s="446"/>
      <c r="AXM32" s="446"/>
      <c r="AXN32" s="446"/>
      <c r="AXO32" s="446"/>
      <c r="AXP32" s="446"/>
      <c r="AXQ32" s="446"/>
      <c r="AXR32" s="446"/>
      <c r="AXS32" s="446"/>
      <c r="AXT32" s="446"/>
      <c r="AXU32" s="446"/>
      <c r="AXV32" s="446"/>
      <c r="AXW32" s="446"/>
      <c r="AXX32" s="446"/>
      <c r="AXY32" s="446"/>
      <c r="AXZ32" s="446"/>
      <c r="AYA32" s="446"/>
      <c r="AYB32" s="446"/>
      <c r="AYC32" s="446"/>
      <c r="AYD32" s="446"/>
      <c r="AYE32" s="446"/>
      <c r="AYF32" s="446"/>
      <c r="AYG32" s="446"/>
      <c r="AYH32" s="446"/>
      <c r="AYI32" s="446"/>
      <c r="AYJ32" s="446"/>
      <c r="AYK32" s="446"/>
      <c r="AYL32" s="446"/>
      <c r="AYM32" s="446"/>
      <c r="AYN32" s="446"/>
      <c r="AYO32" s="446"/>
      <c r="AYP32" s="446"/>
      <c r="AYQ32" s="446"/>
      <c r="AYR32" s="446"/>
      <c r="AYS32" s="446"/>
      <c r="AYT32" s="446"/>
      <c r="AYU32" s="446"/>
      <c r="AYV32" s="446"/>
      <c r="AYW32" s="446"/>
      <c r="AYX32" s="446"/>
      <c r="AYY32" s="446"/>
      <c r="AYZ32" s="446"/>
      <c r="AZA32" s="446"/>
      <c r="AZB32" s="446"/>
      <c r="AZC32" s="446"/>
      <c r="AZD32" s="446"/>
      <c r="AZE32" s="446"/>
      <c r="AZF32" s="446"/>
      <c r="AZG32" s="446"/>
      <c r="AZH32" s="446"/>
      <c r="AZI32" s="446"/>
      <c r="AZJ32" s="446"/>
      <c r="AZK32" s="446"/>
      <c r="AZL32" s="446"/>
      <c r="AZM32" s="446"/>
      <c r="AZN32" s="446"/>
      <c r="AZO32" s="446"/>
      <c r="AZP32" s="446"/>
      <c r="AZQ32" s="446"/>
      <c r="AZR32" s="446"/>
      <c r="AZS32" s="446"/>
      <c r="AZT32" s="446"/>
      <c r="AZU32" s="446"/>
      <c r="AZV32" s="446"/>
      <c r="AZW32" s="446"/>
      <c r="AZX32" s="446"/>
      <c r="AZY32" s="446"/>
      <c r="AZZ32" s="446"/>
      <c r="BAA32" s="446"/>
      <c r="BAB32" s="446"/>
      <c r="BAC32" s="446"/>
      <c r="BAD32" s="446"/>
      <c r="BAE32" s="446"/>
      <c r="BAF32" s="446"/>
      <c r="BAG32" s="446"/>
      <c r="BAH32" s="446"/>
      <c r="BAI32" s="446"/>
      <c r="BAJ32" s="446"/>
      <c r="BAK32" s="446"/>
      <c r="BAL32" s="446"/>
      <c r="BAM32" s="446"/>
      <c r="BAN32" s="446"/>
      <c r="BAO32" s="446"/>
      <c r="BAP32" s="446"/>
      <c r="BAQ32" s="446"/>
      <c r="BAR32" s="446"/>
      <c r="BAS32" s="446"/>
      <c r="BAT32" s="446"/>
      <c r="BAU32" s="446"/>
      <c r="BAV32" s="446"/>
      <c r="BAW32" s="446"/>
      <c r="BAX32" s="446"/>
      <c r="BAY32" s="446"/>
      <c r="BAZ32" s="446"/>
      <c r="BBA32" s="446"/>
      <c r="BBB32" s="446"/>
      <c r="BBC32" s="446"/>
      <c r="BBD32" s="446"/>
      <c r="BBE32" s="446"/>
      <c r="BBF32" s="446"/>
      <c r="BBG32" s="446"/>
      <c r="BBH32" s="446"/>
      <c r="BBI32" s="446"/>
      <c r="BBJ32" s="446"/>
      <c r="BBK32" s="446"/>
      <c r="BBL32" s="446"/>
      <c r="BBM32" s="446"/>
      <c r="BBN32" s="446"/>
      <c r="BBO32" s="446"/>
      <c r="BBP32" s="446"/>
      <c r="BBQ32" s="446"/>
      <c r="BBR32" s="446"/>
      <c r="BBS32" s="446"/>
      <c r="BBT32" s="446"/>
      <c r="BBU32" s="446"/>
      <c r="BBV32" s="446"/>
      <c r="BBW32" s="446"/>
      <c r="BBX32" s="446"/>
      <c r="BBY32" s="446"/>
      <c r="BBZ32" s="446"/>
      <c r="BCA32" s="446"/>
      <c r="BCB32" s="446"/>
      <c r="BCC32" s="446"/>
      <c r="BCD32" s="446"/>
      <c r="BCE32" s="446"/>
      <c r="BCF32" s="446"/>
      <c r="BCG32" s="446"/>
      <c r="BCH32" s="446"/>
      <c r="BCI32" s="446"/>
      <c r="BCJ32" s="446"/>
      <c r="BCK32" s="446"/>
      <c r="BCL32" s="446"/>
      <c r="BCM32" s="446"/>
      <c r="BCN32" s="446"/>
      <c r="BCO32" s="446"/>
      <c r="BCP32" s="446"/>
      <c r="BCQ32" s="446"/>
      <c r="BCR32" s="446"/>
      <c r="BCS32" s="446"/>
      <c r="BCT32" s="446"/>
      <c r="BCU32" s="446"/>
      <c r="BCV32" s="446"/>
      <c r="BCW32" s="446"/>
      <c r="BCX32" s="446"/>
      <c r="BCY32" s="446"/>
      <c r="BCZ32" s="446"/>
      <c r="BDA32" s="446"/>
      <c r="BDB32" s="446"/>
      <c r="BDC32" s="446"/>
      <c r="BDD32" s="446"/>
      <c r="BDE32" s="446"/>
      <c r="BDF32" s="446"/>
      <c r="BDG32" s="446"/>
      <c r="BDH32" s="446"/>
      <c r="BDI32" s="446"/>
      <c r="BDJ32" s="446"/>
      <c r="BDK32" s="446"/>
      <c r="BDL32" s="446"/>
      <c r="BDM32" s="446"/>
      <c r="BDN32" s="446"/>
      <c r="BDO32" s="446"/>
      <c r="BDP32" s="446"/>
      <c r="BDQ32" s="446"/>
      <c r="BDR32" s="446"/>
      <c r="BDS32" s="446"/>
      <c r="BDT32" s="446"/>
      <c r="BDU32" s="446"/>
      <c r="BDV32" s="446"/>
      <c r="BDW32" s="446"/>
      <c r="BDX32" s="446"/>
      <c r="BDY32" s="446"/>
      <c r="BDZ32" s="446"/>
      <c r="BEA32" s="446"/>
      <c r="BEB32" s="446"/>
      <c r="BEC32" s="446"/>
      <c r="BED32" s="446"/>
      <c r="BEE32" s="446"/>
      <c r="BEF32" s="446"/>
      <c r="BEG32" s="446"/>
      <c r="BEH32" s="446"/>
      <c r="BEI32" s="446"/>
      <c r="BEJ32" s="446"/>
      <c r="BEK32" s="446"/>
      <c r="BEL32" s="446"/>
      <c r="BEM32" s="446"/>
      <c r="BEN32" s="446"/>
      <c r="BEO32" s="446"/>
      <c r="BEP32" s="446"/>
      <c r="BEQ32" s="446"/>
      <c r="BER32" s="446"/>
      <c r="BES32" s="446"/>
      <c r="BET32" s="446"/>
      <c r="BEU32" s="446"/>
      <c r="BEV32" s="446"/>
      <c r="BEW32" s="446"/>
      <c r="BEX32" s="446"/>
      <c r="BEY32" s="446"/>
      <c r="BEZ32" s="446"/>
      <c r="BFA32" s="446"/>
      <c r="BFB32" s="446"/>
      <c r="BFC32" s="446"/>
      <c r="BFD32" s="446"/>
      <c r="BFE32" s="446"/>
      <c r="BFF32" s="446"/>
      <c r="BFG32" s="446"/>
      <c r="BFH32" s="446"/>
      <c r="BFI32" s="446"/>
      <c r="BFJ32" s="446"/>
      <c r="BFK32" s="446"/>
      <c r="BFL32" s="446"/>
      <c r="BFM32" s="446"/>
      <c r="BFN32" s="446"/>
      <c r="BFO32" s="446"/>
      <c r="BFP32" s="446"/>
      <c r="BFQ32" s="446"/>
      <c r="BFR32" s="446"/>
      <c r="BFS32" s="446"/>
      <c r="BFT32" s="446"/>
      <c r="BFU32" s="446"/>
      <c r="BFV32" s="446"/>
      <c r="BFW32" s="446"/>
      <c r="BFX32" s="446"/>
      <c r="BFY32" s="446"/>
      <c r="BFZ32" s="446"/>
      <c r="BGA32" s="446"/>
      <c r="BGB32" s="446"/>
      <c r="BGC32" s="446"/>
      <c r="BGD32" s="446"/>
      <c r="BGE32" s="446"/>
      <c r="BGF32" s="446"/>
      <c r="BGG32" s="446"/>
      <c r="BGH32" s="446"/>
      <c r="BGI32" s="446"/>
      <c r="BGJ32" s="446"/>
      <c r="BGK32" s="446"/>
      <c r="BGL32" s="446"/>
      <c r="BGM32" s="446"/>
      <c r="BGN32" s="446"/>
      <c r="BGO32" s="446"/>
      <c r="BGP32" s="446"/>
      <c r="BGQ32" s="446"/>
      <c r="BGR32" s="446"/>
      <c r="BGS32" s="446"/>
      <c r="BGT32" s="446"/>
      <c r="BGU32" s="446"/>
      <c r="BGV32" s="446"/>
      <c r="BGW32" s="446"/>
      <c r="BGX32" s="446"/>
      <c r="BGY32" s="446"/>
      <c r="BGZ32" s="446"/>
      <c r="BHA32" s="446"/>
      <c r="BHB32" s="446"/>
      <c r="BHC32" s="446"/>
      <c r="BHD32" s="446"/>
      <c r="BHE32" s="446"/>
      <c r="BHF32" s="446"/>
      <c r="BHG32" s="446"/>
      <c r="BHH32" s="446"/>
      <c r="BHI32" s="446"/>
      <c r="BHJ32" s="446"/>
      <c r="BHK32" s="446"/>
      <c r="BHL32" s="446"/>
      <c r="BHM32" s="446"/>
      <c r="BHN32" s="446"/>
      <c r="BHO32" s="446"/>
      <c r="BHP32" s="446"/>
      <c r="BHQ32" s="446"/>
      <c r="BHR32" s="446"/>
      <c r="BHS32" s="446"/>
      <c r="BHT32" s="446"/>
      <c r="BHU32" s="446"/>
      <c r="BHV32" s="446"/>
      <c r="BHW32" s="446"/>
      <c r="BHX32" s="446"/>
      <c r="BHY32" s="446"/>
      <c r="BHZ32" s="446"/>
      <c r="BIA32" s="446"/>
      <c r="BIB32" s="446"/>
      <c r="BIC32" s="446"/>
      <c r="BID32" s="446"/>
      <c r="BIE32" s="446"/>
      <c r="BIF32" s="446"/>
      <c r="BIG32" s="446"/>
      <c r="BIH32" s="446"/>
      <c r="BII32" s="446"/>
      <c r="BIJ32" s="446"/>
      <c r="BIK32" s="446"/>
      <c r="BIL32" s="446"/>
      <c r="BIM32" s="446"/>
      <c r="BIN32" s="446"/>
      <c r="BIO32" s="446"/>
      <c r="BIP32" s="446"/>
      <c r="BIQ32" s="446"/>
      <c r="BIR32" s="446"/>
      <c r="BIS32" s="446"/>
      <c r="BIT32" s="446"/>
      <c r="BIU32" s="446"/>
      <c r="BIV32" s="446"/>
      <c r="BIW32" s="446"/>
      <c r="BIX32" s="446"/>
      <c r="BIY32" s="446"/>
      <c r="BIZ32" s="446"/>
      <c r="BJA32" s="446"/>
      <c r="BJB32" s="446"/>
      <c r="BJC32" s="446"/>
      <c r="BJD32" s="446"/>
      <c r="BJE32" s="446"/>
      <c r="BJF32" s="446"/>
      <c r="BJG32" s="446"/>
      <c r="BJH32" s="446"/>
      <c r="BJI32" s="446"/>
      <c r="BJJ32" s="446"/>
      <c r="BJK32" s="446"/>
      <c r="BJL32" s="446"/>
      <c r="BJM32" s="446"/>
      <c r="BJN32" s="446"/>
      <c r="BJO32" s="446"/>
      <c r="BJP32" s="446"/>
      <c r="BJQ32" s="446"/>
      <c r="BJR32" s="446"/>
      <c r="BJS32" s="446"/>
      <c r="BJT32" s="446"/>
      <c r="BJU32" s="446"/>
      <c r="BJV32" s="446"/>
      <c r="BJW32" s="446"/>
      <c r="BJX32" s="446"/>
      <c r="BJY32" s="446"/>
      <c r="BJZ32" s="446"/>
      <c r="BKA32" s="446"/>
      <c r="BKB32" s="446"/>
      <c r="BKC32" s="446"/>
      <c r="BKD32" s="446"/>
      <c r="BKE32" s="446"/>
      <c r="BKF32" s="446"/>
      <c r="BKG32" s="446"/>
      <c r="BKH32" s="446"/>
      <c r="BKI32" s="446"/>
      <c r="BKJ32" s="446"/>
      <c r="BKK32" s="446"/>
      <c r="BKL32" s="446"/>
      <c r="BKM32" s="446"/>
      <c r="BKN32" s="446"/>
      <c r="BKO32" s="446"/>
      <c r="BKP32" s="446"/>
      <c r="BKQ32" s="446"/>
      <c r="BKR32" s="446"/>
      <c r="BKS32" s="446"/>
      <c r="BKT32" s="446"/>
      <c r="BKU32" s="446"/>
      <c r="BKV32" s="446"/>
      <c r="BKW32" s="446"/>
      <c r="BKX32" s="446"/>
      <c r="BKY32" s="446"/>
      <c r="BKZ32" s="446"/>
      <c r="BLA32" s="446"/>
      <c r="BLB32" s="446"/>
      <c r="BLC32" s="446"/>
      <c r="BLD32" s="446"/>
      <c r="BLE32" s="446"/>
      <c r="BLF32" s="446"/>
      <c r="BLG32" s="446"/>
      <c r="BLH32" s="446"/>
      <c r="BLI32" s="446"/>
      <c r="BLJ32" s="446"/>
      <c r="BLK32" s="446"/>
      <c r="BLL32" s="446"/>
      <c r="BLM32" s="446"/>
      <c r="BLN32" s="446"/>
      <c r="BLO32" s="446"/>
      <c r="BLP32" s="446"/>
      <c r="BLQ32" s="446"/>
      <c r="BLR32" s="446"/>
      <c r="BLS32" s="446"/>
      <c r="BLT32" s="446"/>
      <c r="BLU32" s="446"/>
      <c r="BLV32" s="446"/>
      <c r="BLW32" s="446"/>
      <c r="BLX32" s="446"/>
      <c r="BLY32" s="446"/>
      <c r="BLZ32" s="446"/>
      <c r="BMA32" s="446"/>
      <c r="BMB32" s="446"/>
      <c r="BMC32" s="446"/>
      <c r="BMD32" s="446"/>
      <c r="BME32" s="446"/>
      <c r="BMF32" s="446"/>
      <c r="BMG32" s="446"/>
      <c r="BMH32" s="446"/>
      <c r="BMI32" s="446"/>
      <c r="BMJ32" s="446"/>
      <c r="BMK32" s="446"/>
      <c r="BML32" s="446"/>
      <c r="BMM32" s="446"/>
      <c r="BMN32" s="446"/>
      <c r="BMO32" s="446"/>
      <c r="BMP32" s="446"/>
      <c r="BMQ32" s="446"/>
      <c r="BMR32" s="446"/>
      <c r="BMS32" s="446"/>
      <c r="BMT32" s="446"/>
      <c r="BMU32" s="446"/>
      <c r="BMV32" s="446"/>
      <c r="BMW32" s="446"/>
      <c r="BMX32" s="446"/>
      <c r="BMY32" s="446"/>
      <c r="BMZ32" s="446"/>
      <c r="BNA32" s="446"/>
      <c r="BNB32" s="446"/>
      <c r="BNC32" s="446"/>
      <c r="BND32" s="446"/>
      <c r="BNE32" s="446"/>
      <c r="BNF32" s="446"/>
      <c r="BNG32" s="446"/>
      <c r="BNH32" s="446"/>
      <c r="BNI32" s="446"/>
      <c r="BNJ32" s="446"/>
      <c r="BNK32" s="446"/>
      <c r="BNL32" s="446"/>
      <c r="BNM32" s="446"/>
      <c r="BNN32" s="446"/>
      <c r="BNO32" s="446"/>
      <c r="BNP32" s="446"/>
      <c r="BNQ32" s="446"/>
      <c r="BNR32" s="446"/>
      <c r="BNS32" s="446"/>
      <c r="BNT32" s="446"/>
      <c r="BNU32" s="446"/>
      <c r="BNV32" s="446"/>
      <c r="BNW32" s="446"/>
      <c r="BNX32" s="446"/>
      <c r="BNY32" s="446"/>
      <c r="BNZ32" s="446"/>
      <c r="BOA32" s="446"/>
      <c r="BOB32" s="446"/>
      <c r="BOC32" s="446"/>
      <c r="BOD32" s="446"/>
      <c r="BOE32" s="446"/>
      <c r="BOF32" s="446"/>
      <c r="BOG32" s="446"/>
      <c r="BOH32" s="446"/>
      <c r="BOI32" s="446"/>
      <c r="BOJ32" s="446"/>
      <c r="BOK32" s="446"/>
      <c r="BOL32" s="446"/>
      <c r="BOM32" s="446"/>
      <c r="BON32" s="446"/>
      <c r="BOO32" s="446"/>
      <c r="BOP32" s="446"/>
      <c r="BOQ32" s="446"/>
      <c r="BOR32" s="446"/>
      <c r="BOS32" s="446"/>
      <c r="BOT32" s="446"/>
      <c r="BOU32" s="446"/>
      <c r="BOV32" s="446"/>
      <c r="BOW32" s="446"/>
      <c r="BOX32" s="446"/>
      <c r="BOY32" s="446"/>
      <c r="BOZ32" s="446"/>
      <c r="BPA32" s="446"/>
      <c r="BPB32" s="446"/>
      <c r="BPC32" s="446"/>
      <c r="BPD32" s="446"/>
      <c r="BPE32" s="446"/>
      <c r="BPF32" s="446"/>
      <c r="BPG32" s="446"/>
      <c r="BPH32" s="446"/>
      <c r="BPI32" s="446"/>
      <c r="BPJ32" s="446"/>
      <c r="BPK32" s="446"/>
      <c r="BPL32" s="446"/>
      <c r="BPM32" s="446"/>
      <c r="BPN32" s="446"/>
      <c r="BPO32" s="446"/>
      <c r="BPP32" s="446"/>
      <c r="BPQ32" s="446"/>
      <c r="BPR32" s="446"/>
      <c r="BPS32" s="446"/>
      <c r="BPT32" s="446"/>
      <c r="BPU32" s="446"/>
      <c r="BPV32" s="446"/>
      <c r="BPW32" s="446"/>
      <c r="BPX32" s="446"/>
      <c r="BPY32" s="446"/>
      <c r="BPZ32" s="446"/>
      <c r="BQA32" s="446"/>
      <c r="BQB32" s="446"/>
      <c r="BQC32" s="446"/>
      <c r="BQD32" s="446"/>
      <c r="BQE32" s="446"/>
      <c r="BQF32" s="446"/>
      <c r="BQG32" s="446"/>
      <c r="BQH32" s="446"/>
      <c r="BQI32" s="446"/>
      <c r="BQJ32" s="446"/>
      <c r="BQK32" s="446"/>
      <c r="BQL32" s="446"/>
      <c r="BQM32" s="446"/>
      <c r="BQN32" s="446"/>
      <c r="BQO32" s="446"/>
      <c r="BQP32" s="446"/>
      <c r="BQQ32" s="446"/>
      <c r="BQR32" s="446"/>
      <c r="BQS32" s="446"/>
      <c r="BQT32" s="446"/>
      <c r="BQU32" s="446"/>
      <c r="BQV32" s="446"/>
      <c r="BQW32" s="446"/>
      <c r="BQX32" s="446"/>
      <c r="BQY32" s="446"/>
      <c r="BQZ32" s="446"/>
      <c r="BRA32" s="446"/>
      <c r="BRB32" s="446"/>
      <c r="BRC32" s="446"/>
      <c r="BRD32" s="446"/>
      <c r="BRE32" s="446"/>
      <c r="BRF32" s="446"/>
      <c r="BRG32" s="446"/>
      <c r="BRH32" s="446"/>
      <c r="BRI32" s="446"/>
      <c r="BRJ32" s="446"/>
      <c r="BRK32" s="446"/>
      <c r="BRL32" s="446"/>
      <c r="BRM32" s="446"/>
      <c r="BRN32" s="446"/>
      <c r="BRO32" s="446"/>
      <c r="BRP32" s="446"/>
      <c r="BRQ32" s="446"/>
      <c r="BRR32" s="446"/>
      <c r="BRS32" s="446"/>
      <c r="BRT32" s="446"/>
      <c r="BRU32" s="446"/>
      <c r="BRV32" s="446"/>
      <c r="BRW32" s="446"/>
      <c r="BRX32" s="446"/>
      <c r="BRY32" s="446"/>
      <c r="BRZ32" s="446"/>
      <c r="BSA32" s="446"/>
      <c r="BSB32" s="446"/>
      <c r="BSC32" s="446"/>
      <c r="BSD32" s="446"/>
      <c r="BSE32" s="446"/>
      <c r="BSF32" s="446"/>
      <c r="BSG32" s="446"/>
      <c r="BSH32" s="446"/>
      <c r="BSI32" s="446"/>
      <c r="BSJ32" s="446"/>
      <c r="BSK32" s="446"/>
      <c r="BSL32" s="446"/>
      <c r="BSM32" s="446"/>
      <c r="BSN32" s="446"/>
      <c r="BSO32" s="446"/>
      <c r="BSP32" s="446"/>
      <c r="BSQ32" s="446"/>
      <c r="BSR32" s="446"/>
      <c r="BSS32" s="446"/>
      <c r="BST32" s="446"/>
      <c r="BSU32" s="446"/>
      <c r="BSV32" s="446"/>
      <c r="BSW32" s="446"/>
      <c r="BSX32" s="446"/>
      <c r="BSY32" s="446"/>
      <c r="BSZ32" s="446"/>
      <c r="BTA32" s="446"/>
      <c r="BTB32" s="446"/>
      <c r="BTC32" s="446"/>
      <c r="BTD32" s="446"/>
      <c r="BTE32" s="446"/>
      <c r="BTF32" s="446"/>
      <c r="BTG32" s="446"/>
      <c r="BTH32" s="446"/>
      <c r="BTI32" s="446"/>
      <c r="BTJ32" s="446"/>
      <c r="BTK32" s="446"/>
      <c r="BTL32" s="446"/>
      <c r="BTM32" s="446"/>
      <c r="BTN32" s="446"/>
      <c r="BTO32" s="446"/>
      <c r="BTP32" s="446"/>
      <c r="BTQ32" s="446"/>
      <c r="BTR32" s="446"/>
      <c r="BTS32" s="446"/>
      <c r="BTT32" s="446"/>
      <c r="BTU32" s="446"/>
      <c r="BTV32" s="446"/>
      <c r="BTW32" s="446"/>
      <c r="BTX32" s="446"/>
      <c r="BTY32" s="446"/>
      <c r="BTZ32" s="446"/>
      <c r="BUA32" s="446"/>
      <c r="BUB32" s="446"/>
      <c r="BUC32" s="446"/>
      <c r="BUD32" s="446"/>
      <c r="BUE32" s="446"/>
      <c r="BUF32" s="446"/>
      <c r="BUG32" s="446"/>
      <c r="BUH32" s="446"/>
      <c r="BUI32" s="446"/>
      <c r="BUJ32" s="446"/>
      <c r="BUK32" s="446"/>
      <c r="BUL32" s="446"/>
      <c r="BUM32" s="446"/>
      <c r="BUN32" s="446"/>
      <c r="BUO32" s="446"/>
      <c r="BUP32" s="446"/>
      <c r="BUQ32" s="446"/>
      <c r="BUR32" s="446"/>
      <c r="BUS32" s="446"/>
      <c r="BUT32" s="446"/>
      <c r="BUU32" s="446"/>
      <c r="BUV32" s="446"/>
      <c r="BUW32" s="446"/>
      <c r="BUX32" s="446"/>
      <c r="BUY32" s="446"/>
      <c r="BUZ32" s="446"/>
      <c r="BVA32" s="446"/>
      <c r="BVB32" s="446"/>
      <c r="BVC32" s="446"/>
      <c r="BVD32" s="446"/>
      <c r="BVE32" s="446"/>
      <c r="BVF32" s="446"/>
      <c r="BVG32" s="446"/>
      <c r="BVH32" s="446"/>
      <c r="BVI32" s="446"/>
      <c r="BVJ32" s="446"/>
      <c r="BVK32" s="446"/>
      <c r="BVL32" s="446"/>
      <c r="BVM32" s="446"/>
      <c r="BVN32" s="446"/>
      <c r="BVO32" s="446"/>
      <c r="BVP32" s="446"/>
      <c r="BVQ32" s="446"/>
      <c r="BVR32" s="446"/>
      <c r="BVS32" s="446"/>
      <c r="BVT32" s="446"/>
      <c r="BVU32" s="446"/>
      <c r="BVV32" s="446"/>
      <c r="BVW32" s="446"/>
      <c r="BVX32" s="446"/>
      <c r="BVY32" s="446"/>
      <c r="BVZ32" s="446"/>
      <c r="BWA32" s="446"/>
      <c r="BWB32" s="446"/>
      <c r="BWC32" s="446"/>
      <c r="BWD32" s="446"/>
      <c r="BWE32" s="446"/>
      <c r="BWF32" s="446"/>
      <c r="BWG32" s="446"/>
      <c r="BWH32" s="446"/>
      <c r="BWI32" s="446"/>
      <c r="BWJ32" s="446"/>
      <c r="BWK32" s="446"/>
      <c r="BWL32" s="446"/>
      <c r="BWM32" s="446"/>
      <c r="BWN32" s="446"/>
      <c r="BWO32" s="446"/>
      <c r="BWP32" s="446"/>
      <c r="BWQ32" s="446"/>
      <c r="BWR32" s="446"/>
      <c r="BWS32" s="446"/>
      <c r="BWT32" s="446"/>
      <c r="BWU32" s="446"/>
      <c r="BWV32" s="446"/>
      <c r="BWW32" s="446"/>
      <c r="BWX32" s="446"/>
      <c r="BWY32" s="446"/>
      <c r="BWZ32" s="446"/>
      <c r="BXA32" s="446"/>
      <c r="BXB32" s="446"/>
      <c r="BXC32" s="446"/>
      <c r="BXD32" s="446"/>
      <c r="BXE32" s="446"/>
      <c r="BXF32" s="446"/>
      <c r="BXG32" s="446"/>
      <c r="BXH32" s="446"/>
      <c r="BXI32" s="446"/>
      <c r="BXJ32" s="446"/>
      <c r="BXK32" s="446"/>
      <c r="BXL32" s="446"/>
      <c r="BXM32" s="446"/>
      <c r="BXN32" s="446"/>
      <c r="BXO32" s="446"/>
      <c r="BXP32" s="446"/>
      <c r="BXQ32" s="446"/>
      <c r="BXR32" s="446"/>
      <c r="BXS32" s="446"/>
      <c r="BXT32" s="446"/>
      <c r="BXU32" s="446"/>
      <c r="BXV32" s="446"/>
      <c r="BXW32" s="446"/>
      <c r="BXX32" s="446"/>
      <c r="BXY32" s="446"/>
      <c r="BXZ32" s="446"/>
      <c r="BYA32" s="446"/>
      <c r="BYB32" s="446"/>
      <c r="BYC32" s="446"/>
      <c r="BYD32" s="446"/>
      <c r="BYE32" s="446"/>
      <c r="BYF32" s="446"/>
      <c r="BYG32" s="446"/>
      <c r="BYH32" s="446"/>
      <c r="BYI32" s="446"/>
      <c r="BYJ32" s="446"/>
      <c r="BYK32" s="446"/>
      <c r="BYL32" s="446"/>
      <c r="BYM32" s="446"/>
      <c r="BYN32" s="446"/>
      <c r="BYO32" s="446"/>
      <c r="BYP32" s="446"/>
      <c r="BYQ32" s="446"/>
      <c r="BYR32" s="446"/>
      <c r="BYS32" s="446"/>
      <c r="BYT32" s="446"/>
      <c r="BYU32" s="446"/>
      <c r="BYV32" s="446"/>
      <c r="BYW32" s="446"/>
      <c r="BYX32" s="446"/>
      <c r="BYY32" s="446"/>
      <c r="BYZ32" s="446"/>
      <c r="BZA32" s="446"/>
      <c r="BZB32" s="446"/>
      <c r="BZC32" s="446"/>
      <c r="BZD32" s="446"/>
      <c r="BZE32" s="446"/>
      <c r="BZF32" s="446"/>
      <c r="BZG32" s="446"/>
      <c r="BZH32" s="446"/>
      <c r="BZI32" s="446"/>
      <c r="BZJ32" s="446"/>
      <c r="BZK32" s="446"/>
      <c r="BZL32" s="446"/>
      <c r="BZM32" s="446"/>
      <c r="BZN32" s="446"/>
      <c r="BZO32" s="446"/>
      <c r="BZP32" s="446"/>
      <c r="BZQ32" s="446"/>
      <c r="BZR32" s="446"/>
      <c r="BZS32" s="446"/>
      <c r="BZT32" s="446"/>
      <c r="BZU32" s="446"/>
      <c r="BZV32" s="446"/>
      <c r="BZW32" s="446"/>
      <c r="BZX32" s="446"/>
      <c r="BZY32" s="446"/>
      <c r="BZZ32" s="446"/>
      <c r="CAA32" s="446"/>
      <c r="CAB32" s="446"/>
      <c r="CAC32" s="446"/>
      <c r="CAD32" s="446"/>
      <c r="CAE32" s="446"/>
      <c r="CAF32" s="446"/>
      <c r="CAG32" s="446"/>
      <c r="CAH32" s="446"/>
      <c r="CAI32" s="446"/>
      <c r="CAJ32" s="446"/>
      <c r="CAK32" s="446"/>
      <c r="CAL32" s="446"/>
      <c r="CAM32" s="446"/>
      <c r="CAN32" s="446"/>
      <c r="CAO32" s="446"/>
      <c r="CAP32" s="446"/>
      <c r="CAQ32" s="446"/>
      <c r="CAR32" s="446"/>
      <c r="CAS32" s="446"/>
      <c r="CAT32" s="446"/>
      <c r="CAU32" s="446"/>
      <c r="CAV32" s="446"/>
      <c r="CAW32" s="446"/>
      <c r="CAX32" s="446"/>
      <c r="CAY32" s="446"/>
      <c r="CAZ32" s="446"/>
      <c r="CBA32" s="446"/>
      <c r="CBB32" s="446"/>
      <c r="CBC32" s="446"/>
      <c r="CBD32" s="446"/>
      <c r="CBE32" s="446"/>
      <c r="CBF32" s="446"/>
      <c r="CBG32" s="446"/>
      <c r="CBH32" s="446"/>
      <c r="CBI32" s="446"/>
      <c r="CBJ32" s="446"/>
      <c r="CBK32" s="446"/>
      <c r="CBL32" s="446"/>
      <c r="CBM32" s="446"/>
      <c r="CBN32" s="446"/>
      <c r="CBO32" s="446"/>
      <c r="CBP32" s="446"/>
      <c r="CBQ32" s="446"/>
      <c r="CBR32" s="446"/>
      <c r="CBS32" s="446"/>
      <c r="CBT32" s="446"/>
      <c r="CBU32" s="446"/>
      <c r="CBV32" s="446"/>
      <c r="CBW32" s="446"/>
      <c r="CBX32" s="446"/>
      <c r="CBY32" s="446"/>
      <c r="CBZ32" s="446"/>
      <c r="CCA32" s="446"/>
      <c r="CCB32" s="446"/>
      <c r="CCC32" s="446"/>
      <c r="CCD32" s="446"/>
      <c r="CCE32" s="446"/>
      <c r="CCF32" s="446"/>
      <c r="CCG32" s="446"/>
      <c r="CCH32" s="446"/>
      <c r="CCI32" s="446"/>
      <c r="CCJ32" s="446"/>
      <c r="CCK32" s="446"/>
      <c r="CCL32" s="446"/>
      <c r="CCM32" s="446"/>
      <c r="CCN32" s="446"/>
      <c r="CCO32" s="446"/>
      <c r="CCP32" s="446"/>
      <c r="CCQ32" s="446"/>
      <c r="CCR32" s="446"/>
      <c r="CCS32" s="446"/>
      <c r="CCT32" s="446"/>
      <c r="CCU32" s="446"/>
      <c r="CCV32" s="446"/>
      <c r="CCW32" s="446"/>
      <c r="CCX32" s="446"/>
      <c r="CCY32" s="446"/>
      <c r="CCZ32" s="446"/>
      <c r="CDA32" s="446"/>
      <c r="CDB32" s="446"/>
      <c r="CDC32" s="446"/>
      <c r="CDD32" s="446"/>
      <c r="CDE32" s="446"/>
      <c r="CDF32" s="446"/>
      <c r="CDG32" s="446"/>
      <c r="CDH32" s="446"/>
      <c r="CDI32" s="446"/>
      <c r="CDJ32" s="446"/>
      <c r="CDK32" s="446"/>
      <c r="CDL32" s="446"/>
      <c r="CDM32" s="446"/>
      <c r="CDN32" s="446"/>
      <c r="CDO32" s="446"/>
      <c r="CDP32" s="446"/>
      <c r="CDQ32" s="446"/>
      <c r="CDR32" s="446"/>
      <c r="CDS32" s="446"/>
      <c r="CDT32" s="446"/>
      <c r="CDU32" s="446"/>
      <c r="CDV32" s="446"/>
      <c r="CDW32" s="446"/>
      <c r="CDX32" s="446"/>
      <c r="CDY32" s="446"/>
      <c r="CDZ32" s="446"/>
      <c r="CEA32" s="446"/>
      <c r="CEB32" s="446"/>
      <c r="CEC32" s="446"/>
      <c r="CED32" s="446"/>
      <c r="CEE32" s="446"/>
      <c r="CEF32" s="446"/>
      <c r="CEG32" s="446"/>
      <c r="CEH32" s="446"/>
      <c r="CEI32" s="446"/>
      <c r="CEJ32" s="446"/>
      <c r="CEK32" s="446"/>
      <c r="CEL32" s="446"/>
      <c r="CEM32" s="446"/>
      <c r="CEN32" s="446"/>
      <c r="CEO32" s="446"/>
      <c r="CEP32" s="446"/>
      <c r="CEQ32" s="446"/>
      <c r="CER32" s="446"/>
      <c r="CES32" s="446"/>
      <c r="CET32" s="446"/>
      <c r="CEU32" s="446"/>
      <c r="CEV32" s="446"/>
      <c r="CEW32" s="446"/>
      <c r="CEX32" s="446"/>
      <c r="CEY32" s="446"/>
      <c r="CEZ32" s="446"/>
      <c r="CFA32" s="446"/>
      <c r="CFB32" s="446"/>
      <c r="CFC32" s="446"/>
      <c r="CFD32" s="446"/>
      <c r="CFE32" s="446"/>
      <c r="CFF32" s="446"/>
      <c r="CFG32" s="446"/>
      <c r="CFH32" s="446"/>
      <c r="CFI32" s="446"/>
      <c r="CFJ32" s="446"/>
      <c r="CFK32" s="446"/>
      <c r="CFL32" s="446"/>
      <c r="CFM32" s="446"/>
      <c r="CFN32" s="446"/>
      <c r="CFO32" s="446"/>
      <c r="CFP32" s="446"/>
      <c r="CFQ32" s="446"/>
      <c r="CFR32" s="446"/>
      <c r="CFS32" s="446"/>
      <c r="CFT32" s="446"/>
      <c r="CFU32" s="446"/>
      <c r="CFV32" s="446"/>
      <c r="CFW32" s="446"/>
      <c r="CFX32" s="446"/>
      <c r="CFY32" s="446"/>
      <c r="CFZ32" s="446"/>
      <c r="CGA32" s="446"/>
      <c r="CGB32" s="446"/>
      <c r="CGC32" s="446"/>
      <c r="CGD32" s="446"/>
      <c r="CGE32" s="446"/>
      <c r="CGF32" s="446"/>
      <c r="CGG32" s="446"/>
      <c r="CGH32" s="446"/>
      <c r="CGI32" s="446"/>
      <c r="CGJ32" s="446"/>
      <c r="CGK32" s="446"/>
      <c r="CGL32" s="446"/>
      <c r="CGM32" s="446"/>
      <c r="CGN32" s="446"/>
      <c r="CGO32" s="446"/>
      <c r="CGP32" s="446"/>
      <c r="CGQ32" s="446"/>
      <c r="CGR32" s="446"/>
      <c r="CGS32" s="446"/>
      <c r="CGT32" s="446"/>
      <c r="CGU32" s="446"/>
      <c r="CGV32" s="446"/>
      <c r="CGW32" s="446"/>
      <c r="CGX32" s="446"/>
      <c r="CGY32" s="446"/>
      <c r="CGZ32" s="446"/>
      <c r="CHA32" s="446"/>
      <c r="CHB32" s="446"/>
      <c r="CHC32" s="446"/>
      <c r="CHD32" s="446"/>
      <c r="CHE32" s="446"/>
      <c r="CHF32" s="446"/>
      <c r="CHG32" s="446"/>
      <c r="CHH32" s="446"/>
      <c r="CHI32" s="446"/>
      <c r="CHJ32" s="446"/>
      <c r="CHK32" s="446"/>
      <c r="CHL32" s="446"/>
      <c r="CHM32" s="446"/>
      <c r="CHN32" s="446"/>
      <c r="CHO32" s="446"/>
      <c r="CHP32" s="446"/>
      <c r="CHQ32" s="446"/>
      <c r="CHR32" s="446"/>
      <c r="CHS32" s="446"/>
      <c r="CHT32" s="446"/>
      <c r="CHU32" s="446"/>
      <c r="CHV32" s="446"/>
      <c r="CHW32" s="446"/>
      <c r="CHX32" s="446"/>
      <c r="CHY32" s="446"/>
      <c r="CHZ32" s="446"/>
      <c r="CIA32" s="446"/>
      <c r="CIB32" s="446"/>
      <c r="CIC32" s="446"/>
      <c r="CID32" s="446"/>
      <c r="CIE32" s="446"/>
      <c r="CIF32" s="446"/>
      <c r="CIG32" s="446"/>
      <c r="CIH32" s="446"/>
      <c r="CII32" s="446"/>
      <c r="CIJ32" s="446"/>
      <c r="CIK32" s="446"/>
      <c r="CIL32" s="446"/>
      <c r="CIM32" s="446"/>
      <c r="CIN32" s="446"/>
      <c r="CIO32" s="446"/>
      <c r="CIP32" s="446"/>
      <c r="CIQ32" s="446"/>
      <c r="CIR32" s="446"/>
      <c r="CIS32" s="446"/>
      <c r="CIT32" s="446"/>
      <c r="CIU32" s="446"/>
      <c r="CIV32" s="446"/>
      <c r="CIW32" s="446"/>
      <c r="CIX32" s="446"/>
      <c r="CIY32" s="446"/>
      <c r="CIZ32" s="446"/>
      <c r="CJA32" s="446"/>
      <c r="CJB32" s="446"/>
      <c r="CJC32" s="446"/>
      <c r="CJD32" s="446"/>
      <c r="CJE32" s="446"/>
      <c r="CJF32" s="446"/>
      <c r="CJG32" s="446"/>
      <c r="CJH32" s="446"/>
      <c r="CJI32" s="446"/>
      <c r="CJJ32" s="446"/>
      <c r="CJK32" s="446"/>
      <c r="CJL32" s="446"/>
      <c r="CJM32" s="446"/>
      <c r="CJN32" s="446"/>
      <c r="CJO32" s="446"/>
      <c r="CJP32" s="446"/>
      <c r="CJQ32" s="446"/>
      <c r="CJR32" s="446"/>
      <c r="CJS32" s="446"/>
      <c r="CJT32" s="446"/>
      <c r="CJU32" s="446"/>
      <c r="CJV32" s="446"/>
      <c r="CJW32" s="446"/>
      <c r="CJX32" s="446"/>
      <c r="CJY32" s="446"/>
      <c r="CJZ32" s="446"/>
      <c r="CKA32" s="446"/>
      <c r="CKB32" s="446"/>
      <c r="CKC32" s="446"/>
      <c r="CKD32" s="446"/>
      <c r="CKE32" s="446"/>
      <c r="CKF32" s="446"/>
      <c r="CKG32" s="446"/>
      <c r="CKH32" s="446"/>
      <c r="CKI32" s="446"/>
      <c r="CKJ32" s="446"/>
      <c r="CKK32" s="446"/>
      <c r="CKL32" s="446"/>
      <c r="CKM32" s="446"/>
      <c r="CKN32" s="446"/>
      <c r="CKO32" s="446"/>
      <c r="CKP32" s="446"/>
      <c r="CKQ32" s="446"/>
      <c r="CKR32" s="446"/>
      <c r="CKS32" s="446"/>
      <c r="CKT32" s="446"/>
      <c r="CKU32" s="446"/>
      <c r="CKV32" s="446"/>
      <c r="CKW32" s="446"/>
      <c r="CKX32" s="446"/>
      <c r="CKY32" s="446"/>
      <c r="CKZ32" s="446"/>
      <c r="CLA32" s="446"/>
      <c r="CLB32" s="446"/>
      <c r="CLC32" s="446"/>
      <c r="CLD32" s="446"/>
      <c r="CLE32" s="446"/>
      <c r="CLF32" s="446"/>
      <c r="CLG32" s="446"/>
      <c r="CLH32" s="446"/>
      <c r="CLI32" s="446"/>
      <c r="CLJ32" s="446"/>
      <c r="CLK32" s="446"/>
      <c r="CLL32" s="446"/>
      <c r="CLM32" s="446"/>
      <c r="CLN32" s="446"/>
      <c r="CLO32" s="446"/>
      <c r="CLP32" s="446"/>
      <c r="CLQ32" s="446"/>
      <c r="CLR32" s="446"/>
      <c r="CLS32" s="446"/>
      <c r="CLT32" s="446"/>
      <c r="CLU32" s="446"/>
      <c r="CLV32" s="446"/>
      <c r="CLW32" s="446"/>
      <c r="CLX32" s="446"/>
      <c r="CLY32" s="446"/>
      <c r="CLZ32" s="446"/>
      <c r="CMA32" s="446"/>
      <c r="CMB32" s="446"/>
      <c r="CMC32" s="446"/>
      <c r="CMD32" s="446"/>
      <c r="CME32" s="446"/>
      <c r="CMF32" s="446"/>
      <c r="CMG32" s="446"/>
      <c r="CMH32" s="446"/>
      <c r="CMI32" s="446"/>
      <c r="CMJ32" s="446"/>
      <c r="CMK32" s="446"/>
      <c r="CML32" s="446"/>
      <c r="CMM32" s="446"/>
      <c r="CMN32" s="446"/>
      <c r="CMO32" s="446"/>
      <c r="CMP32" s="446"/>
      <c r="CMQ32" s="446"/>
      <c r="CMR32" s="446"/>
      <c r="CMS32" s="446"/>
      <c r="CMT32" s="446"/>
      <c r="CMU32" s="446"/>
      <c r="CMV32" s="446"/>
      <c r="CMW32" s="446"/>
      <c r="CMX32" s="446"/>
      <c r="CMY32" s="446"/>
      <c r="CMZ32" s="446"/>
      <c r="CNA32" s="446"/>
      <c r="CNB32" s="446"/>
      <c r="CNC32" s="446"/>
      <c r="CND32" s="446"/>
      <c r="CNE32" s="446"/>
      <c r="CNF32" s="446"/>
      <c r="CNG32" s="446"/>
      <c r="CNH32" s="446"/>
      <c r="CNI32" s="446"/>
      <c r="CNJ32" s="446"/>
      <c r="CNK32" s="446"/>
      <c r="CNL32" s="446"/>
      <c r="CNM32" s="446"/>
      <c r="CNN32" s="446"/>
      <c r="CNO32" s="446"/>
      <c r="CNP32" s="446"/>
      <c r="CNQ32" s="446"/>
      <c r="CNR32" s="446"/>
      <c r="CNS32" s="446"/>
      <c r="CNT32" s="446"/>
      <c r="CNU32" s="446"/>
      <c r="CNV32" s="446"/>
      <c r="CNW32" s="446"/>
      <c r="CNX32" s="446"/>
      <c r="CNY32" s="446"/>
      <c r="CNZ32" s="446"/>
      <c r="COA32" s="446"/>
      <c r="COB32" s="446"/>
      <c r="COC32" s="446"/>
      <c r="COD32" s="446"/>
      <c r="COE32" s="446"/>
      <c r="COF32" s="446"/>
      <c r="COG32" s="446"/>
      <c r="COH32" s="446"/>
      <c r="COI32" s="446"/>
      <c r="COJ32" s="446"/>
      <c r="COK32" s="446"/>
      <c r="COL32" s="446"/>
      <c r="COM32" s="446"/>
      <c r="CON32" s="446"/>
      <c r="COO32" s="446"/>
      <c r="COP32" s="446"/>
      <c r="COQ32" s="446"/>
      <c r="COR32" s="446"/>
      <c r="COS32" s="446"/>
      <c r="COT32" s="446"/>
      <c r="COU32" s="446"/>
      <c r="COV32" s="446"/>
      <c r="COW32" s="446"/>
      <c r="COX32" s="446"/>
      <c r="COY32" s="446"/>
      <c r="COZ32" s="446"/>
      <c r="CPA32" s="446"/>
      <c r="CPB32" s="446"/>
      <c r="CPC32" s="446"/>
      <c r="CPD32" s="446"/>
      <c r="CPE32" s="446"/>
      <c r="CPF32" s="446"/>
      <c r="CPG32" s="446"/>
      <c r="CPH32" s="446"/>
      <c r="CPI32" s="446"/>
      <c r="CPJ32" s="446"/>
      <c r="CPK32" s="446"/>
      <c r="CPL32" s="446"/>
      <c r="CPM32" s="446"/>
      <c r="CPN32" s="446"/>
      <c r="CPO32" s="446"/>
      <c r="CPP32" s="446"/>
      <c r="CPQ32" s="446"/>
      <c r="CPR32" s="446"/>
      <c r="CPS32" s="446"/>
      <c r="CPT32" s="446"/>
      <c r="CPU32" s="446"/>
      <c r="CPV32" s="446"/>
      <c r="CPW32" s="446"/>
      <c r="CPX32" s="446"/>
      <c r="CPY32" s="446"/>
      <c r="CPZ32" s="446"/>
      <c r="CQA32" s="446"/>
      <c r="CQB32" s="446"/>
      <c r="CQC32" s="446"/>
      <c r="CQD32" s="446"/>
      <c r="CQE32" s="446"/>
      <c r="CQF32" s="446"/>
      <c r="CQG32" s="446"/>
      <c r="CQH32" s="446"/>
      <c r="CQI32" s="446"/>
      <c r="CQJ32" s="446"/>
      <c r="CQK32" s="446"/>
      <c r="CQL32" s="446"/>
      <c r="CQM32" s="446"/>
      <c r="CQN32" s="446"/>
      <c r="CQO32" s="446"/>
      <c r="CQP32" s="446"/>
      <c r="CQQ32" s="446"/>
      <c r="CQR32" s="446"/>
      <c r="CQS32" s="446"/>
      <c r="CQT32" s="446"/>
      <c r="CQU32" s="446"/>
      <c r="CQV32" s="446"/>
      <c r="CQW32" s="446"/>
      <c r="CQX32" s="446"/>
      <c r="CQY32" s="446"/>
      <c r="CQZ32" s="446"/>
      <c r="CRA32" s="446"/>
      <c r="CRB32" s="446"/>
      <c r="CRC32" s="446"/>
      <c r="CRD32" s="446"/>
      <c r="CRE32" s="446"/>
      <c r="CRF32" s="446"/>
      <c r="CRG32" s="446"/>
      <c r="CRH32" s="446"/>
      <c r="CRI32" s="446"/>
      <c r="CRJ32" s="446"/>
      <c r="CRK32" s="446"/>
      <c r="CRL32" s="446"/>
      <c r="CRM32" s="446"/>
      <c r="CRN32" s="446"/>
      <c r="CRO32" s="446"/>
      <c r="CRP32" s="446"/>
      <c r="CRQ32" s="446"/>
      <c r="CRR32" s="446"/>
      <c r="CRS32" s="446"/>
      <c r="CRT32" s="446"/>
      <c r="CRU32" s="446"/>
      <c r="CRV32" s="446"/>
      <c r="CRW32" s="446"/>
      <c r="CRX32" s="446"/>
      <c r="CRY32" s="446"/>
      <c r="CRZ32" s="446"/>
      <c r="CSA32" s="446"/>
      <c r="CSB32" s="446"/>
      <c r="CSC32" s="446"/>
      <c r="CSD32" s="446"/>
      <c r="CSE32" s="446"/>
      <c r="CSF32" s="446"/>
      <c r="CSG32" s="446"/>
      <c r="CSH32" s="446"/>
      <c r="CSI32" s="446"/>
      <c r="CSJ32" s="446"/>
      <c r="CSK32" s="446"/>
      <c r="CSL32" s="446"/>
      <c r="CSM32" s="446"/>
      <c r="CSN32" s="446"/>
      <c r="CSO32" s="446"/>
      <c r="CSP32" s="446"/>
      <c r="CSQ32" s="446"/>
      <c r="CSR32" s="446"/>
      <c r="CSS32" s="446"/>
      <c r="CST32" s="446"/>
      <c r="CSU32" s="446"/>
      <c r="CSV32" s="446"/>
      <c r="CSW32" s="446"/>
      <c r="CSX32" s="446"/>
      <c r="CSY32" s="446"/>
      <c r="CSZ32" s="446"/>
      <c r="CTA32" s="446"/>
      <c r="CTB32" s="446"/>
      <c r="CTC32" s="446"/>
      <c r="CTD32" s="446"/>
      <c r="CTE32" s="446"/>
      <c r="CTF32" s="446"/>
      <c r="CTG32" s="446"/>
      <c r="CTH32" s="446"/>
      <c r="CTI32" s="446"/>
      <c r="CTJ32" s="446"/>
      <c r="CTK32" s="446"/>
      <c r="CTL32" s="446"/>
      <c r="CTM32" s="446"/>
      <c r="CTN32" s="446"/>
      <c r="CTO32" s="446"/>
      <c r="CTP32" s="446"/>
      <c r="CTQ32" s="446"/>
      <c r="CTR32" s="446"/>
      <c r="CTS32" s="446"/>
      <c r="CTT32" s="446"/>
      <c r="CTU32" s="446"/>
      <c r="CTV32" s="446"/>
      <c r="CTW32" s="446"/>
      <c r="CTX32" s="446"/>
      <c r="CTY32" s="446"/>
      <c r="CTZ32" s="446"/>
      <c r="CUA32" s="446"/>
      <c r="CUB32" s="446"/>
      <c r="CUC32" s="446"/>
      <c r="CUD32" s="446"/>
      <c r="CUE32" s="446"/>
      <c r="CUF32" s="446"/>
      <c r="CUG32" s="446"/>
      <c r="CUH32" s="446"/>
      <c r="CUI32" s="446"/>
      <c r="CUJ32" s="446"/>
      <c r="CUK32" s="446"/>
      <c r="CUL32" s="446"/>
      <c r="CUM32" s="446"/>
      <c r="CUN32" s="446"/>
      <c r="CUO32" s="446"/>
      <c r="CUP32" s="446"/>
      <c r="CUQ32" s="446"/>
      <c r="CUR32" s="446"/>
      <c r="CUS32" s="446"/>
      <c r="CUT32" s="446"/>
      <c r="CUU32" s="446"/>
      <c r="CUV32" s="446"/>
      <c r="CUW32" s="446"/>
      <c r="CUX32" s="446"/>
      <c r="CUY32" s="446"/>
      <c r="CUZ32" s="446"/>
      <c r="CVA32" s="446"/>
      <c r="CVB32" s="446"/>
      <c r="CVC32" s="446"/>
      <c r="CVD32" s="446"/>
      <c r="CVE32" s="446"/>
      <c r="CVF32" s="446"/>
      <c r="CVG32" s="446"/>
      <c r="CVH32" s="446"/>
      <c r="CVI32" s="446"/>
      <c r="CVJ32" s="446"/>
      <c r="CVK32" s="446"/>
      <c r="CVL32" s="446"/>
      <c r="CVM32" s="446"/>
      <c r="CVN32" s="446"/>
      <c r="CVO32" s="446"/>
      <c r="CVP32" s="446"/>
      <c r="CVQ32" s="446"/>
      <c r="CVR32" s="446"/>
      <c r="CVS32" s="446"/>
      <c r="CVT32" s="446"/>
      <c r="CVU32" s="446"/>
      <c r="CVV32" s="446"/>
      <c r="CVW32" s="446"/>
      <c r="CVX32" s="446"/>
      <c r="CVY32" s="446"/>
      <c r="CVZ32" s="446"/>
      <c r="CWA32" s="446"/>
      <c r="CWB32" s="446"/>
      <c r="CWC32" s="446"/>
      <c r="CWD32" s="446"/>
      <c r="CWE32" s="446"/>
      <c r="CWF32" s="446"/>
      <c r="CWG32" s="446"/>
      <c r="CWH32" s="446"/>
      <c r="CWI32" s="446"/>
      <c r="CWJ32" s="446"/>
      <c r="CWK32" s="446"/>
      <c r="CWL32" s="446"/>
      <c r="CWM32" s="446"/>
      <c r="CWN32" s="446"/>
      <c r="CWO32" s="446"/>
      <c r="CWP32" s="446"/>
      <c r="CWQ32" s="446"/>
      <c r="CWR32" s="446"/>
      <c r="CWS32" s="446"/>
      <c r="CWT32" s="446"/>
      <c r="CWU32" s="446"/>
      <c r="CWV32" s="446"/>
      <c r="CWW32" s="446"/>
      <c r="CWX32" s="446"/>
      <c r="CWY32" s="446"/>
      <c r="CWZ32" s="446"/>
      <c r="CXA32" s="446"/>
      <c r="CXB32" s="446"/>
      <c r="CXC32" s="446"/>
      <c r="CXD32" s="446"/>
      <c r="CXE32" s="446"/>
      <c r="CXF32" s="446"/>
      <c r="CXG32" s="446"/>
      <c r="CXH32" s="446"/>
      <c r="CXI32" s="446"/>
      <c r="CXJ32" s="446"/>
      <c r="CXK32" s="446"/>
      <c r="CXL32" s="446"/>
      <c r="CXM32" s="446"/>
      <c r="CXN32" s="446"/>
      <c r="CXO32" s="446"/>
      <c r="CXP32" s="446"/>
      <c r="CXQ32" s="446"/>
      <c r="CXR32" s="446"/>
      <c r="CXS32" s="446"/>
      <c r="CXT32" s="446"/>
      <c r="CXU32" s="446"/>
      <c r="CXV32" s="446"/>
      <c r="CXW32" s="446"/>
      <c r="CXX32" s="446"/>
      <c r="CXY32" s="446"/>
      <c r="CXZ32" s="446"/>
      <c r="CYA32" s="446"/>
      <c r="CYB32" s="446"/>
      <c r="CYC32" s="446"/>
      <c r="CYD32" s="446"/>
      <c r="CYE32" s="446"/>
      <c r="CYF32" s="446"/>
      <c r="CYG32" s="446"/>
      <c r="CYH32" s="446"/>
      <c r="CYI32" s="446"/>
      <c r="CYJ32" s="446"/>
      <c r="CYK32" s="446"/>
      <c r="CYL32" s="446"/>
      <c r="CYM32" s="446"/>
      <c r="CYN32" s="446"/>
      <c r="CYO32" s="446"/>
      <c r="CYP32" s="446"/>
      <c r="CYQ32" s="446"/>
      <c r="CYR32" s="446"/>
      <c r="CYS32" s="446"/>
      <c r="CYT32" s="446"/>
      <c r="CYU32" s="446"/>
      <c r="CYV32" s="446"/>
      <c r="CYW32" s="446"/>
      <c r="CYX32" s="446"/>
      <c r="CYY32" s="446"/>
      <c r="CYZ32" s="446"/>
      <c r="CZA32" s="446"/>
      <c r="CZB32" s="446"/>
      <c r="CZC32" s="446"/>
      <c r="CZD32" s="446"/>
      <c r="CZE32" s="446"/>
      <c r="CZF32" s="446"/>
      <c r="CZG32" s="446"/>
      <c r="CZH32" s="446"/>
      <c r="CZI32" s="446"/>
      <c r="CZJ32" s="446"/>
      <c r="CZK32" s="446"/>
      <c r="CZL32" s="446"/>
      <c r="CZM32" s="446"/>
      <c r="CZN32" s="446"/>
      <c r="CZO32" s="446"/>
      <c r="CZP32" s="446"/>
      <c r="CZQ32" s="446"/>
      <c r="CZR32" s="446"/>
      <c r="CZS32" s="446"/>
      <c r="CZT32" s="446"/>
      <c r="CZU32" s="446"/>
      <c r="CZV32" s="446"/>
      <c r="CZW32" s="446"/>
      <c r="CZX32" s="446"/>
      <c r="CZY32" s="446"/>
      <c r="CZZ32" s="446"/>
      <c r="DAA32" s="446"/>
      <c r="DAB32" s="446"/>
      <c r="DAC32" s="446"/>
      <c r="DAD32" s="446"/>
      <c r="DAE32" s="446"/>
      <c r="DAF32" s="446"/>
      <c r="DAG32" s="446"/>
      <c r="DAH32" s="446"/>
      <c r="DAI32" s="446"/>
      <c r="DAJ32" s="446"/>
      <c r="DAK32" s="446"/>
      <c r="DAL32" s="446"/>
      <c r="DAM32" s="446"/>
      <c r="DAN32" s="446"/>
      <c r="DAO32" s="446"/>
      <c r="DAP32" s="446"/>
      <c r="DAQ32" s="446"/>
      <c r="DAR32" s="446"/>
      <c r="DAS32" s="446"/>
      <c r="DAT32" s="446"/>
      <c r="DAU32" s="446"/>
      <c r="DAV32" s="446"/>
      <c r="DAW32" s="446"/>
      <c r="DAX32" s="446"/>
      <c r="DAY32" s="446"/>
      <c r="DAZ32" s="446"/>
      <c r="DBA32" s="446"/>
      <c r="DBB32" s="446"/>
      <c r="DBC32" s="446"/>
      <c r="DBD32" s="446"/>
      <c r="DBE32" s="446"/>
      <c r="DBF32" s="446"/>
      <c r="DBG32" s="446"/>
      <c r="DBH32" s="446"/>
      <c r="DBI32" s="446"/>
      <c r="DBJ32" s="446"/>
      <c r="DBK32" s="446"/>
      <c r="DBL32" s="446"/>
      <c r="DBM32" s="446"/>
      <c r="DBN32" s="446"/>
      <c r="DBO32" s="446"/>
      <c r="DBP32" s="446"/>
      <c r="DBQ32" s="446"/>
      <c r="DBR32" s="446"/>
      <c r="DBS32" s="446"/>
      <c r="DBT32" s="446"/>
      <c r="DBU32" s="446"/>
      <c r="DBV32" s="446"/>
      <c r="DBW32" s="446"/>
      <c r="DBX32" s="446"/>
      <c r="DBY32" s="446"/>
      <c r="DBZ32" s="446"/>
      <c r="DCA32" s="446"/>
      <c r="DCB32" s="446"/>
      <c r="DCC32" s="446"/>
      <c r="DCD32" s="446"/>
      <c r="DCE32" s="446"/>
      <c r="DCF32" s="446"/>
      <c r="DCG32" s="446"/>
      <c r="DCH32" s="446"/>
      <c r="DCI32" s="446"/>
      <c r="DCJ32" s="446"/>
      <c r="DCK32" s="446"/>
      <c r="DCL32" s="446"/>
      <c r="DCM32" s="446"/>
      <c r="DCN32" s="446"/>
      <c r="DCO32" s="446"/>
      <c r="DCP32" s="446"/>
      <c r="DCQ32" s="446"/>
      <c r="DCR32" s="446"/>
      <c r="DCS32" s="446"/>
      <c r="DCT32" s="446"/>
      <c r="DCU32" s="446"/>
      <c r="DCV32" s="446"/>
      <c r="DCW32" s="446"/>
      <c r="DCX32" s="446"/>
      <c r="DCY32" s="446"/>
      <c r="DCZ32" s="446"/>
      <c r="DDA32" s="446"/>
      <c r="DDB32" s="446"/>
      <c r="DDC32" s="446"/>
      <c r="DDD32" s="446"/>
      <c r="DDE32" s="446"/>
      <c r="DDF32" s="446"/>
      <c r="DDG32" s="446"/>
      <c r="DDH32" s="446"/>
      <c r="DDI32" s="446"/>
      <c r="DDJ32" s="446"/>
      <c r="DDK32" s="446"/>
      <c r="DDL32" s="446"/>
      <c r="DDM32" s="446"/>
      <c r="DDN32" s="446"/>
      <c r="DDO32" s="446"/>
      <c r="DDP32" s="446"/>
      <c r="DDQ32" s="446"/>
      <c r="DDR32" s="446"/>
      <c r="DDS32" s="446"/>
      <c r="DDT32" s="446"/>
      <c r="DDU32" s="446"/>
      <c r="DDV32" s="446"/>
      <c r="DDW32" s="446"/>
      <c r="DDX32" s="446"/>
      <c r="DDY32" s="446"/>
      <c r="DDZ32" s="446"/>
      <c r="DEA32" s="446"/>
      <c r="DEB32" s="446"/>
      <c r="DEC32" s="446"/>
      <c r="DED32" s="446"/>
      <c r="DEE32" s="446"/>
      <c r="DEF32" s="446"/>
      <c r="DEG32" s="446"/>
      <c r="DEH32" s="446"/>
      <c r="DEI32" s="446"/>
      <c r="DEJ32" s="446"/>
      <c r="DEK32" s="446"/>
      <c r="DEL32" s="446"/>
      <c r="DEM32" s="446"/>
      <c r="DEN32" s="446"/>
      <c r="DEO32" s="446"/>
      <c r="DEP32" s="446"/>
      <c r="DEQ32" s="446"/>
      <c r="DER32" s="446"/>
      <c r="DES32" s="446"/>
      <c r="DET32" s="446"/>
      <c r="DEU32" s="446"/>
      <c r="DEV32" s="446"/>
      <c r="DEW32" s="446"/>
      <c r="DEX32" s="446"/>
      <c r="DEY32" s="446"/>
      <c r="DEZ32" s="446"/>
      <c r="DFA32" s="446"/>
      <c r="DFB32" s="446"/>
      <c r="DFC32" s="446"/>
      <c r="DFD32" s="446"/>
      <c r="DFE32" s="446"/>
      <c r="DFF32" s="446"/>
      <c r="DFG32" s="446"/>
      <c r="DFH32" s="446"/>
      <c r="DFI32" s="446"/>
      <c r="DFJ32" s="446"/>
      <c r="DFK32" s="446"/>
      <c r="DFL32" s="446"/>
      <c r="DFM32" s="446"/>
      <c r="DFN32" s="446"/>
      <c r="DFO32" s="446"/>
      <c r="DFP32" s="446"/>
      <c r="DFQ32" s="446"/>
      <c r="DFR32" s="446"/>
      <c r="DFS32" s="446"/>
      <c r="DFT32" s="446"/>
      <c r="DFU32" s="446"/>
      <c r="DFV32" s="446"/>
      <c r="DFW32" s="446"/>
      <c r="DFX32" s="446"/>
      <c r="DFY32" s="446"/>
      <c r="DFZ32" s="446"/>
      <c r="DGA32" s="446"/>
      <c r="DGB32" s="446"/>
      <c r="DGC32" s="446"/>
      <c r="DGD32" s="446"/>
      <c r="DGE32" s="446"/>
      <c r="DGF32" s="446"/>
      <c r="DGG32" s="446"/>
      <c r="DGH32" s="446"/>
      <c r="DGI32" s="446"/>
      <c r="DGJ32" s="446"/>
      <c r="DGK32" s="446"/>
      <c r="DGL32" s="446"/>
      <c r="DGM32" s="446"/>
      <c r="DGN32" s="446"/>
      <c r="DGO32" s="446"/>
      <c r="DGP32" s="446"/>
      <c r="DGQ32" s="446"/>
      <c r="DGR32" s="446"/>
      <c r="DGS32" s="446"/>
      <c r="DGT32" s="446"/>
      <c r="DGU32" s="446"/>
      <c r="DGV32" s="446"/>
      <c r="DGW32" s="446"/>
      <c r="DGX32" s="446"/>
      <c r="DGY32" s="446"/>
      <c r="DGZ32" s="446"/>
      <c r="DHA32" s="446"/>
      <c r="DHB32" s="446"/>
      <c r="DHC32" s="446"/>
      <c r="DHD32" s="446"/>
      <c r="DHE32" s="446"/>
      <c r="DHF32" s="446"/>
      <c r="DHG32" s="446"/>
      <c r="DHH32" s="446"/>
      <c r="DHI32" s="446"/>
      <c r="DHJ32" s="446"/>
      <c r="DHK32" s="446"/>
      <c r="DHL32" s="446"/>
      <c r="DHM32" s="446"/>
      <c r="DHN32" s="446"/>
      <c r="DHO32" s="446"/>
      <c r="DHP32" s="446"/>
      <c r="DHQ32" s="446"/>
      <c r="DHR32" s="446"/>
      <c r="DHS32" s="446"/>
      <c r="DHT32" s="446"/>
      <c r="DHU32" s="446"/>
      <c r="DHV32" s="446"/>
      <c r="DHW32" s="446"/>
      <c r="DHX32" s="446"/>
      <c r="DHY32" s="446"/>
      <c r="DHZ32" s="446"/>
      <c r="DIA32" s="446"/>
      <c r="DIB32" s="446"/>
      <c r="DIC32" s="446"/>
      <c r="DID32" s="446"/>
      <c r="DIE32" s="446"/>
      <c r="DIF32" s="446"/>
      <c r="DIG32" s="446"/>
      <c r="DIH32" s="446"/>
      <c r="DII32" s="446"/>
      <c r="DIJ32" s="446"/>
      <c r="DIK32" s="446"/>
      <c r="DIL32" s="446"/>
      <c r="DIM32" s="446"/>
      <c r="DIN32" s="446"/>
      <c r="DIO32" s="446"/>
      <c r="DIP32" s="446"/>
      <c r="DIQ32" s="446"/>
      <c r="DIR32" s="446"/>
      <c r="DIS32" s="446"/>
      <c r="DIT32" s="446"/>
      <c r="DIU32" s="446"/>
      <c r="DIV32" s="446"/>
      <c r="DIW32" s="446"/>
      <c r="DIX32" s="446"/>
      <c r="DIY32" s="446"/>
      <c r="DIZ32" s="446"/>
      <c r="DJA32" s="446"/>
      <c r="DJB32" s="446"/>
      <c r="DJC32" s="446"/>
      <c r="DJD32" s="446"/>
      <c r="DJE32" s="446"/>
      <c r="DJF32" s="446"/>
      <c r="DJG32" s="446"/>
      <c r="DJH32" s="446"/>
      <c r="DJI32" s="446"/>
      <c r="DJJ32" s="446"/>
      <c r="DJK32" s="446"/>
      <c r="DJL32" s="446"/>
      <c r="DJM32" s="446"/>
      <c r="DJN32" s="446"/>
      <c r="DJO32" s="446"/>
      <c r="DJP32" s="446"/>
      <c r="DJQ32" s="446"/>
      <c r="DJR32" s="446"/>
      <c r="DJS32" s="446"/>
      <c r="DJT32" s="446"/>
      <c r="DJU32" s="446"/>
      <c r="DJV32" s="446"/>
      <c r="DJW32" s="446"/>
      <c r="DJX32" s="446"/>
      <c r="DJY32" s="446"/>
      <c r="DJZ32" s="446"/>
      <c r="DKA32" s="446"/>
      <c r="DKB32" s="446"/>
      <c r="DKC32" s="446"/>
      <c r="DKD32" s="446"/>
      <c r="DKE32" s="446"/>
      <c r="DKF32" s="446"/>
      <c r="DKG32" s="446"/>
      <c r="DKH32" s="446"/>
      <c r="DKI32" s="446"/>
      <c r="DKJ32" s="446"/>
      <c r="DKK32" s="446"/>
      <c r="DKL32" s="446"/>
      <c r="DKM32" s="446"/>
      <c r="DKN32" s="446"/>
      <c r="DKO32" s="446"/>
      <c r="DKP32" s="446"/>
      <c r="DKQ32" s="446"/>
      <c r="DKR32" s="446"/>
      <c r="DKS32" s="446"/>
      <c r="DKT32" s="446"/>
      <c r="DKU32" s="446"/>
      <c r="DKV32" s="446"/>
      <c r="DKW32" s="446"/>
      <c r="DKX32" s="446"/>
      <c r="DKY32" s="446"/>
      <c r="DKZ32" s="446"/>
      <c r="DLA32" s="446"/>
      <c r="DLB32" s="446"/>
      <c r="DLC32" s="446"/>
      <c r="DLD32" s="446"/>
      <c r="DLE32" s="446"/>
      <c r="DLF32" s="446"/>
      <c r="DLG32" s="446"/>
      <c r="DLH32" s="446"/>
      <c r="DLI32" s="446"/>
      <c r="DLJ32" s="446"/>
      <c r="DLK32" s="446"/>
      <c r="DLL32" s="446"/>
      <c r="DLM32" s="446"/>
      <c r="DLN32" s="446"/>
      <c r="DLO32" s="446"/>
      <c r="DLP32" s="446"/>
      <c r="DLQ32" s="446"/>
      <c r="DLR32" s="446"/>
      <c r="DLS32" s="446"/>
      <c r="DLT32" s="446"/>
      <c r="DLU32" s="446"/>
      <c r="DLV32" s="446"/>
      <c r="DLW32" s="446"/>
      <c r="DLX32" s="446"/>
      <c r="DLY32" s="446"/>
      <c r="DLZ32" s="446"/>
      <c r="DMA32" s="446"/>
      <c r="DMB32" s="446"/>
      <c r="DMC32" s="446"/>
      <c r="DMD32" s="446"/>
      <c r="DME32" s="446"/>
      <c r="DMF32" s="446"/>
      <c r="DMG32" s="446"/>
      <c r="DMH32" s="446"/>
      <c r="DMI32" s="446"/>
      <c r="DMJ32" s="446"/>
      <c r="DMK32" s="446"/>
      <c r="DML32" s="446"/>
      <c r="DMM32" s="446"/>
      <c r="DMN32" s="446"/>
      <c r="DMO32" s="446"/>
      <c r="DMP32" s="446"/>
      <c r="DMQ32" s="446"/>
      <c r="DMR32" s="446"/>
      <c r="DMS32" s="446"/>
      <c r="DMT32" s="446"/>
      <c r="DMU32" s="446"/>
      <c r="DMV32" s="446"/>
      <c r="DMW32" s="446"/>
      <c r="DMX32" s="446"/>
      <c r="DMY32" s="446"/>
      <c r="DMZ32" s="446"/>
      <c r="DNA32" s="446"/>
      <c r="DNB32" s="446"/>
      <c r="DNC32" s="446"/>
      <c r="DND32" s="446"/>
      <c r="DNE32" s="446"/>
      <c r="DNF32" s="446"/>
      <c r="DNG32" s="446"/>
      <c r="DNH32" s="446"/>
      <c r="DNI32" s="446"/>
      <c r="DNJ32" s="446"/>
      <c r="DNK32" s="446"/>
      <c r="DNL32" s="446"/>
      <c r="DNM32" s="446"/>
      <c r="DNN32" s="446"/>
      <c r="DNO32" s="446"/>
      <c r="DNP32" s="446"/>
      <c r="DNQ32" s="446"/>
      <c r="DNR32" s="446"/>
      <c r="DNS32" s="446"/>
      <c r="DNT32" s="446"/>
      <c r="DNU32" s="446"/>
      <c r="DNV32" s="446"/>
      <c r="DNW32" s="446"/>
      <c r="DNX32" s="446"/>
      <c r="DNY32" s="446"/>
      <c r="DNZ32" s="446"/>
      <c r="DOA32" s="446"/>
      <c r="DOB32" s="446"/>
      <c r="DOC32" s="446"/>
      <c r="DOD32" s="446"/>
      <c r="DOE32" s="446"/>
      <c r="DOF32" s="446"/>
      <c r="DOG32" s="446"/>
      <c r="DOH32" s="446"/>
      <c r="DOI32" s="446"/>
      <c r="DOJ32" s="446"/>
      <c r="DOK32" s="446"/>
      <c r="DOL32" s="446"/>
      <c r="DOM32" s="446"/>
      <c r="DON32" s="446"/>
      <c r="DOO32" s="446"/>
      <c r="DOP32" s="446"/>
      <c r="DOQ32" s="446"/>
      <c r="DOR32" s="446"/>
      <c r="DOS32" s="446"/>
      <c r="DOT32" s="446"/>
      <c r="DOU32" s="446"/>
      <c r="DOV32" s="446"/>
      <c r="DOW32" s="446"/>
      <c r="DOX32" s="446"/>
      <c r="DOY32" s="446"/>
      <c r="DOZ32" s="446"/>
      <c r="DPA32" s="446"/>
      <c r="DPB32" s="446"/>
      <c r="DPC32" s="446"/>
      <c r="DPD32" s="446"/>
      <c r="DPE32" s="446"/>
      <c r="DPF32" s="446"/>
      <c r="DPG32" s="446"/>
      <c r="DPH32" s="446"/>
      <c r="DPI32" s="446"/>
      <c r="DPJ32" s="446"/>
      <c r="DPK32" s="446"/>
      <c r="DPL32" s="446"/>
      <c r="DPM32" s="446"/>
      <c r="DPN32" s="446"/>
      <c r="DPO32" s="446"/>
      <c r="DPP32" s="446"/>
      <c r="DPQ32" s="446"/>
      <c r="DPR32" s="446"/>
      <c r="DPS32" s="446"/>
      <c r="DPT32" s="446"/>
      <c r="DPU32" s="446"/>
      <c r="DPV32" s="446"/>
      <c r="DPW32" s="446"/>
      <c r="DPX32" s="446"/>
      <c r="DPY32" s="446"/>
      <c r="DPZ32" s="446"/>
      <c r="DQA32" s="446"/>
      <c r="DQB32" s="446"/>
      <c r="DQC32" s="446"/>
      <c r="DQD32" s="446"/>
      <c r="DQE32" s="446"/>
      <c r="DQF32" s="446"/>
      <c r="DQG32" s="446"/>
      <c r="DQH32" s="446"/>
      <c r="DQI32" s="446"/>
      <c r="DQJ32" s="446"/>
      <c r="DQK32" s="446"/>
      <c r="DQL32" s="446"/>
      <c r="DQM32" s="446"/>
      <c r="DQN32" s="446"/>
      <c r="DQO32" s="446"/>
      <c r="DQP32" s="446"/>
      <c r="DQQ32" s="446"/>
      <c r="DQR32" s="446"/>
      <c r="DQS32" s="446"/>
      <c r="DQT32" s="446"/>
      <c r="DQU32" s="446"/>
      <c r="DQV32" s="446"/>
      <c r="DQW32" s="446"/>
      <c r="DQX32" s="446"/>
      <c r="DQY32" s="446"/>
      <c r="DQZ32" s="446"/>
      <c r="DRA32" s="446"/>
      <c r="DRB32" s="446"/>
      <c r="DRC32" s="446"/>
      <c r="DRD32" s="446"/>
      <c r="DRE32" s="446"/>
      <c r="DRF32" s="446"/>
      <c r="DRG32" s="446"/>
      <c r="DRH32" s="446"/>
      <c r="DRI32" s="446"/>
      <c r="DRJ32" s="446"/>
      <c r="DRK32" s="446"/>
      <c r="DRL32" s="446"/>
      <c r="DRM32" s="446"/>
      <c r="DRN32" s="446"/>
      <c r="DRO32" s="446"/>
      <c r="DRP32" s="446"/>
      <c r="DRQ32" s="446"/>
      <c r="DRR32" s="446"/>
      <c r="DRS32" s="446"/>
      <c r="DRT32" s="446"/>
      <c r="DRU32" s="446"/>
      <c r="DRV32" s="446"/>
      <c r="DRW32" s="446"/>
      <c r="DRX32" s="446"/>
      <c r="DRY32" s="446"/>
      <c r="DRZ32" s="446"/>
      <c r="DSA32" s="446"/>
      <c r="DSB32" s="446"/>
      <c r="DSC32" s="446"/>
      <c r="DSD32" s="446"/>
      <c r="DSE32" s="446"/>
      <c r="DSF32" s="446"/>
      <c r="DSG32" s="446"/>
      <c r="DSH32" s="446"/>
      <c r="DSI32" s="446"/>
      <c r="DSJ32" s="446"/>
      <c r="DSK32" s="446"/>
      <c r="DSL32" s="446"/>
      <c r="DSM32" s="446"/>
      <c r="DSN32" s="446"/>
      <c r="DSO32" s="446"/>
      <c r="DSP32" s="446"/>
      <c r="DSQ32" s="446"/>
      <c r="DSR32" s="446"/>
      <c r="DSS32" s="446"/>
      <c r="DST32" s="446"/>
      <c r="DSU32" s="446"/>
      <c r="DSV32" s="446"/>
      <c r="DSW32" s="446"/>
      <c r="DSX32" s="446"/>
      <c r="DSY32" s="446"/>
      <c r="DSZ32" s="446"/>
      <c r="DTA32" s="446"/>
      <c r="DTB32" s="446"/>
      <c r="DTC32" s="446"/>
      <c r="DTD32" s="446"/>
      <c r="DTE32" s="446"/>
      <c r="DTF32" s="446"/>
      <c r="DTG32" s="446"/>
      <c r="DTH32" s="446"/>
      <c r="DTI32" s="446"/>
      <c r="DTJ32" s="446"/>
      <c r="DTK32" s="446"/>
      <c r="DTL32" s="446"/>
      <c r="DTM32" s="446"/>
      <c r="DTN32" s="446"/>
      <c r="DTO32" s="446"/>
      <c r="DTP32" s="446"/>
      <c r="DTQ32" s="446"/>
      <c r="DTR32" s="446"/>
      <c r="DTS32" s="446"/>
      <c r="DTT32" s="446"/>
      <c r="DTU32" s="446"/>
      <c r="DTV32" s="446"/>
      <c r="DTW32" s="446"/>
      <c r="DTX32" s="446"/>
      <c r="DTY32" s="446"/>
      <c r="DTZ32" s="446"/>
      <c r="DUA32" s="446"/>
      <c r="DUB32" s="446"/>
      <c r="DUC32" s="446"/>
      <c r="DUD32" s="446"/>
      <c r="DUE32" s="446"/>
      <c r="DUF32" s="446"/>
      <c r="DUG32" s="446"/>
      <c r="DUH32" s="446"/>
      <c r="DUI32" s="446"/>
      <c r="DUJ32" s="446"/>
      <c r="DUK32" s="446"/>
      <c r="DUL32" s="446"/>
      <c r="DUM32" s="446"/>
      <c r="DUN32" s="446"/>
      <c r="DUO32" s="446"/>
      <c r="DUP32" s="446"/>
      <c r="DUQ32" s="446"/>
      <c r="DUR32" s="446"/>
      <c r="DUS32" s="446"/>
      <c r="DUT32" s="446"/>
      <c r="DUU32" s="446"/>
      <c r="DUV32" s="446"/>
      <c r="DUW32" s="446"/>
      <c r="DUX32" s="446"/>
      <c r="DUY32" s="446"/>
      <c r="DUZ32" s="446"/>
      <c r="DVA32" s="446"/>
      <c r="DVB32" s="446"/>
      <c r="DVC32" s="446"/>
      <c r="DVD32" s="446"/>
      <c r="DVE32" s="446"/>
      <c r="DVF32" s="446"/>
      <c r="DVG32" s="446"/>
      <c r="DVH32" s="446"/>
      <c r="DVI32" s="446"/>
      <c r="DVJ32" s="446"/>
      <c r="DVK32" s="446"/>
      <c r="DVL32" s="446"/>
      <c r="DVM32" s="446"/>
      <c r="DVN32" s="446"/>
      <c r="DVO32" s="446"/>
      <c r="DVP32" s="446"/>
      <c r="DVQ32" s="446"/>
      <c r="DVR32" s="446"/>
      <c r="DVS32" s="446"/>
      <c r="DVT32" s="446"/>
      <c r="DVU32" s="446"/>
      <c r="DVV32" s="446"/>
      <c r="DVW32" s="446"/>
      <c r="DVX32" s="446"/>
      <c r="DVY32" s="446"/>
      <c r="DVZ32" s="446"/>
      <c r="DWA32" s="446"/>
      <c r="DWB32" s="446"/>
      <c r="DWC32" s="446"/>
      <c r="DWD32" s="446"/>
      <c r="DWE32" s="446"/>
      <c r="DWF32" s="446"/>
      <c r="DWG32" s="446"/>
      <c r="DWH32" s="446"/>
      <c r="DWI32" s="446"/>
      <c r="DWJ32" s="446"/>
      <c r="DWK32" s="446"/>
      <c r="DWL32" s="446"/>
      <c r="DWM32" s="446"/>
      <c r="DWN32" s="446"/>
      <c r="DWO32" s="446"/>
      <c r="DWP32" s="446"/>
      <c r="DWQ32" s="446"/>
      <c r="DWR32" s="446"/>
      <c r="DWS32" s="446"/>
      <c r="DWT32" s="446"/>
      <c r="DWU32" s="446"/>
      <c r="DWV32" s="446"/>
      <c r="DWW32" s="446"/>
      <c r="DWX32" s="446"/>
      <c r="DWY32" s="446"/>
      <c r="DWZ32" s="446"/>
      <c r="DXA32" s="446"/>
      <c r="DXB32" s="446"/>
      <c r="DXC32" s="446"/>
      <c r="DXD32" s="446"/>
      <c r="DXE32" s="446"/>
      <c r="DXF32" s="446"/>
      <c r="DXG32" s="446"/>
      <c r="DXH32" s="446"/>
      <c r="DXI32" s="446"/>
      <c r="DXJ32" s="446"/>
      <c r="DXK32" s="446"/>
      <c r="DXL32" s="446"/>
      <c r="DXM32" s="446"/>
      <c r="DXN32" s="446"/>
      <c r="DXO32" s="446"/>
      <c r="DXP32" s="446"/>
      <c r="DXQ32" s="446"/>
      <c r="DXR32" s="446"/>
      <c r="DXS32" s="446"/>
      <c r="DXT32" s="446"/>
      <c r="DXU32" s="446"/>
      <c r="DXV32" s="446"/>
      <c r="DXW32" s="446"/>
      <c r="DXX32" s="446"/>
      <c r="DXY32" s="446"/>
      <c r="DXZ32" s="446"/>
      <c r="DYA32" s="446"/>
      <c r="DYB32" s="446"/>
      <c r="DYC32" s="446"/>
      <c r="DYD32" s="446"/>
      <c r="DYE32" s="446"/>
      <c r="DYF32" s="446"/>
      <c r="DYG32" s="446"/>
      <c r="DYH32" s="446"/>
      <c r="DYI32" s="446"/>
      <c r="DYJ32" s="446"/>
      <c r="DYK32" s="446"/>
      <c r="DYL32" s="446"/>
      <c r="DYM32" s="446"/>
      <c r="DYN32" s="446"/>
      <c r="DYO32" s="446"/>
      <c r="DYP32" s="446"/>
      <c r="DYQ32" s="446"/>
      <c r="DYR32" s="446"/>
      <c r="DYS32" s="446"/>
      <c r="DYT32" s="446"/>
      <c r="DYU32" s="446"/>
      <c r="DYV32" s="446"/>
      <c r="DYW32" s="446"/>
      <c r="DYX32" s="446"/>
      <c r="DYY32" s="446"/>
      <c r="DYZ32" s="446"/>
      <c r="DZA32" s="446"/>
      <c r="DZB32" s="446"/>
      <c r="DZC32" s="446"/>
      <c r="DZD32" s="446"/>
      <c r="DZE32" s="446"/>
      <c r="DZF32" s="446"/>
      <c r="DZG32" s="446"/>
      <c r="DZH32" s="446"/>
      <c r="DZI32" s="446"/>
      <c r="DZJ32" s="446"/>
      <c r="DZK32" s="446"/>
      <c r="DZL32" s="446"/>
      <c r="DZM32" s="446"/>
      <c r="DZN32" s="446"/>
      <c r="DZO32" s="446"/>
      <c r="DZP32" s="446"/>
      <c r="DZQ32" s="446"/>
      <c r="DZR32" s="446"/>
      <c r="DZS32" s="446"/>
      <c r="DZT32" s="446"/>
      <c r="DZU32" s="446"/>
      <c r="DZV32" s="446"/>
      <c r="DZW32" s="446"/>
      <c r="DZX32" s="446"/>
      <c r="DZY32" s="446"/>
      <c r="DZZ32" s="446"/>
      <c r="EAA32" s="446"/>
      <c r="EAB32" s="446"/>
      <c r="EAC32" s="446"/>
      <c r="EAD32" s="446"/>
      <c r="EAE32" s="446"/>
      <c r="EAF32" s="446"/>
      <c r="EAG32" s="446"/>
      <c r="EAH32" s="446"/>
      <c r="EAI32" s="446"/>
      <c r="EAJ32" s="446"/>
      <c r="EAK32" s="446"/>
      <c r="EAL32" s="446"/>
      <c r="EAM32" s="446"/>
      <c r="EAN32" s="446"/>
      <c r="EAO32" s="446"/>
      <c r="EAP32" s="446"/>
      <c r="EAQ32" s="446"/>
      <c r="EAR32" s="446"/>
      <c r="EAS32" s="446"/>
      <c r="EAT32" s="446"/>
      <c r="EAU32" s="446"/>
      <c r="EAV32" s="446"/>
      <c r="EAW32" s="446"/>
      <c r="EAX32" s="446"/>
      <c r="EAY32" s="446"/>
      <c r="EAZ32" s="446"/>
      <c r="EBA32" s="446"/>
      <c r="EBB32" s="446"/>
      <c r="EBC32" s="446"/>
      <c r="EBD32" s="446"/>
      <c r="EBE32" s="446"/>
      <c r="EBF32" s="446"/>
      <c r="EBG32" s="446"/>
      <c r="EBH32" s="446"/>
      <c r="EBI32" s="446"/>
      <c r="EBJ32" s="446"/>
      <c r="EBK32" s="446"/>
      <c r="EBL32" s="446"/>
      <c r="EBM32" s="446"/>
      <c r="EBN32" s="446"/>
      <c r="EBO32" s="446"/>
      <c r="EBP32" s="446"/>
      <c r="EBQ32" s="446"/>
      <c r="EBR32" s="446"/>
      <c r="EBS32" s="446"/>
      <c r="EBT32" s="446"/>
      <c r="EBU32" s="446"/>
      <c r="EBV32" s="446"/>
      <c r="EBW32" s="446"/>
      <c r="EBX32" s="446"/>
      <c r="EBY32" s="446"/>
      <c r="EBZ32" s="446"/>
      <c r="ECA32" s="446"/>
      <c r="ECB32" s="446"/>
      <c r="ECC32" s="446"/>
      <c r="ECD32" s="446"/>
      <c r="ECE32" s="446"/>
      <c r="ECF32" s="446"/>
      <c r="ECG32" s="446"/>
      <c r="ECH32" s="446"/>
      <c r="ECI32" s="446"/>
      <c r="ECJ32" s="446"/>
      <c r="ECK32" s="446"/>
      <c r="ECL32" s="446"/>
      <c r="ECM32" s="446"/>
      <c r="ECN32" s="446"/>
      <c r="ECO32" s="446"/>
      <c r="ECP32" s="446"/>
      <c r="ECQ32" s="446"/>
      <c r="ECR32" s="446"/>
      <c r="ECS32" s="446"/>
      <c r="ECT32" s="446"/>
      <c r="ECU32" s="446"/>
      <c r="ECV32" s="446"/>
      <c r="ECW32" s="446"/>
      <c r="ECX32" s="446"/>
      <c r="ECY32" s="446"/>
      <c r="ECZ32" s="446"/>
      <c r="EDA32" s="446"/>
      <c r="EDB32" s="446"/>
      <c r="EDC32" s="446"/>
      <c r="EDD32" s="446"/>
      <c r="EDE32" s="446"/>
      <c r="EDF32" s="446"/>
      <c r="EDG32" s="446"/>
      <c r="EDH32" s="446"/>
      <c r="EDI32" s="446"/>
      <c r="EDJ32" s="446"/>
      <c r="EDK32" s="446"/>
      <c r="EDL32" s="446"/>
      <c r="EDM32" s="446"/>
      <c r="EDN32" s="446"/>
      <c r="EDO32" s="446"/>
      <c r="EDP32" s="446"/>
      <c r="EDQ32" s="446"/>
      <c r="EDR32" s="446"/>
      <c r="EDS32" s="446"/>
      <c r="EDT32" s="446"/>
      <c r="EDU32" s="446"/>
      <c r="EDV32" s="446"/>
      <c r="EDW32" s="446"/>
      <c r="EDX32" s="446"/>
      <c r="EDY32" s="446"/>
      <c r="EDZ32" s="446"/>
      <c r="EEA32" s="446"/>
      <c r="EEB32" s="446"/>
      <c r="EEC32" s="446"/>
      <c r="EED32" s="446"/>
      <c r="EEE32" s="446"/>
      <c r="EEF32" s="446"/>
      <c r="EEG32" s="446"/>
      <c r="EEH32" s="446"/>
      <c r="EEI32" s="446"/>
      <c r="EEJ32" s="446"/>
      <c r="EEK32" s="446"/>
      <c r="EEL32" s="446"/>
      <c r="EEM32" s="446"/>
      <c r="EEN32" s="446"/>
      <c r="EEO32" s="446"/>
      <c r="EEP32" s="446"/>
      <c r="EEQ32" s="446"/>
      <c r="EER32" s="446"/>
      <c r="EES32" s="446"/>
      <c r="EET32" s="446"/>
      <c r="EEU32" s="446"/>
      <c r="EEV32" s="446"/>
      <c r="EEW32" s="446"/>
      <c r="EEX32" s="446"/>
      <c r="EEY32" s="446"/>
      <c r="EEZ32" s="446"/>
      <c r="EFA32" s="446"/>
      <c r="EFB32" s="446"/>
      <c r="EFC32" s="446"/>
      <c r="EFD32" s="446"/>
      <c r="EFE32" s="446"/>
      <c r="EFF32" s="446"/>
      <c r="EFG32" s="446"/>
      <c r="EFH32" s="446"/>
      <c r="EFI32" s="446"/>
      <c r="EFJ32" s="446"/>
      <c r="EFK32" s="446"/>
      <c r="EFL32" s="446"/>
      <c r="EFM32" s="446"/>
      <c r="EFN32" s="446"/>
      <c r="EFO32" s="446"/>
      <c r="EFP32" s="446"/>
      <c r="EFQ32" s="446"/>
      <c r="EFR32" s="446"/>
      <c r="EFS32" s="446"/>
      <c r="EFT32" s="446"/>
      <c r="EFU32" s="446"/>
      <c r="EFV32" s="446"/>
      <c r="EFW32" s="446"/>
      <c r="EFX32" s="446"/>
      <c r="EFY32" s="446"/>
      <c r="EFZ32" s="446"/>
      <c r="EGA32" s="446"/>
      <c r="EGB32" s="446"/>
      <c r="EGC32" s="446"/>
      <c r="EGD32" s="446"/>
      <c r="EGE32" s="446"/>
      <c r="EGF32" s="446"/>
      <c r="EGG32" s="446"/>
      <c r="EGH32" s="446"/>
      <c r="EGI32" s="446"/>
      <c r="EGJ32" s="446"/>
      <c r="EGK32" s="446"/>
      <c r="EGL32" s="446"/>
      <c r="EGM32" s="446"/>
      <c r="EGN32" s="446"/>
      <c r="EGO32" s="446"/>
      <c r="EGP32" s="446"/>
      <c r="EGQ32" s="446"/>
      <c r="EGR32" s="446"/>
      <c r="EGS32" s="446"/>
      <c r="EGT32" s="446"/>
      <c r="EGU32" s="446"/>
      <c r="EGV32" s="446"/>
      <c r="EGW32" s="446"/>
      <c r="EGX32" s="446"/>
      <c r="EGY32" s="446"/>
      <c r="EGZ32" s="446"/>
      <c r="EHA32" s="446"/>
      <c r="EHB32" s="446"/>
      <c r="EHC32" s="446"/>
      <c r="EHD32" s="446"/>
      <c r="EHE32" s="446"/>
      <c r="EHF32" s="446"/>
      <c r="EHG32" s="446"/>
      <c r="EHH32" s="446"/>
      <c r="EHI32" s="446"/>
      <c r="EHJ32" s="446"/>
      <c r="EHK32" s="446"/>
      <c r="EHL32" s="446"/>
      <c r="EHM32" s="446"/>
      <c r="EHN32" s="446"/>
      <c r="EHO32" s="446"/>
      <c r="EHP32" s="446"/>
      <c r="EHQ32" s="446"/>
      <c r="EHR32" s="446"/>
      <c r="EHS32" s="446"/>
      <c r="EHT32" s="446"/>
      <c r="EHU32" s="446"/>
      <c r="EHV32" s="446"/>
      <c r="EHW32" s="446"/>
      <c r="EHX32" s="446"/>
      <c r="EHY32" s="446"/>
      <c r="EHZ32" s="446"/>
      <c r="EIA32" s="446"/>
      <c r="EIB32" s="446"/>
      <c r="EIC32" s="446"/>
      <c r="EID32" s="446"/>
      <c r="EIE32" s="446"/>
      <c r="EIF32" s="446"/>
      <c r="EIG32" s="446"/>
      <c r="EIH32" s="446"/>
      <c r="EII32" s="446"/>
      <c r="EIJ32" s="446"/>
      <c r="EIK32" s="446"/>
      <c r="EIL32" s="446"/>
      <c r="EIM32" s="446"/>
      <c r="EIN32" s="446"/>
      <c r="EIO32" s="446"/>
      <c r="EIP32" s="446"/>
      <c r="EIQ32" s="446"/>
      <c r="EIR32" s="446"/>
      <c r="EIS32" s="446"/>
      <c r="EIT32" s="446"/>
      <c r="EIU32" s="446"/>
      <c r="EIV32" s="446"/>
      <c r="EIW32" s="446"/>
      <c r="EIX32" s="446"/>
      <c r="EIY32" s="446"/>
      <c r="EIZ32" s="446"/>
      <c r="EJA32" s="446"/>
      <c r="EJB32" s="446"/>
      <c r="EJC32" s="446"/>
      <c r="EJD32" s="446"/>
      <c r="EJE32" s="446"/>
      <c r="EJF32" s="446"/>
      <c r="EJG32" s="446"/>
      <c r="EJH32" s="446"/>
      <c r="EJI32" s="446"/>
      <c r="EJJ32" s="446"/>
      <c r="EJK32" s="446"/>
      <c r="EJL32" s="446"/>
      <c r="EJM32" s="446"/>
      <c r="EJN32" s="446"/>
      <c r="EJO32" s="446"/>
      <c r="EJP32" s="446"/>
      <c r="EJQ32" s="446"/>
      <c r="EJR32" s="446"/>
      <c r="EJS32" s="446"/>
      <c r="EJT32" s="446"/>
      <c r="EJU32" s="446"/>
      <c r="EJV32" s="446"/>
      <c r="EJW32" s="446"/>
      <c r="EJX32" s="446"/>
      <c r="EJY32" s="446"/>
      <c r="EJZ32" s="446"/>
      <c r="EKA32" s="446"/>
      <c r="EKB32" s="446"/>
      <c r="EKC32" s="446"/>
      <c r="EKD32" s="446"/>
      <c r="EKE32" s="446"/>
      <c r="EKF32" s="446"/>
      <c r="EKG32" s="446"/>
      <c r="EKH32" s="446"/>
      <c r="EKI32" s="446"/>
      <c r="EKJ32" s="446"/>
      <c r="EKK32" s="446"/>
      <c r="EKL32" s="446"/>
      <c r="EKM32" s="446"/>
      <c r="EKN32" s="446"/>
      <c r="EKO32" s="446"/>
      <c r="EKP32" s="446"/>
      <c r="EKQ32" s="446"/>
      <c r="EKR32" s="446"/>
      <c r="EKS32" s="446"/>
      <c r="EKT32" s="446"/>
      <c r="EKU32" s="446"/>
      <c r="EKV32" s="446"/>
      <c r="EKW32" s="446"/>
      <c r="EKX32" s="446"/>
      <c r="EKY32" s="446"/>
      <c r="EKZ32" s="446"/>
      <c r="ELA32" s="446"/>
      <c r="ELB32" s="446"/>
      <c r="ELC32" s="446"/>
      <c r="ELD32" s="446"/>
      <c r="ELE32" s="446"/>
      <c r="ELF32" s="446"/>
      <c r="ELG32" s="446"/>
      <c r="ELH32" s="446"/>
      <c r="ELI32" s="446"/>
      <c r="ELJ32" s="446"/>
      <c r="ELK32" s="446"/>
      <c r="ELL32" s="446"/>
      <c r="ELM32" s="446"/>
      <c r="ELN32" s="446"/>
      <c r="ELO32" s="446"/>
      <c r="ELP32" s="446"/>
      <c r="ELQ32" s="446"/>
      <c r="ELR32" s="446"/>
      <c r="ELS32" s="446"/>
      <c r="ELT32" s="446"/>
      <c r="ELU32" s="446"/>
      <c r="ELV32" s="446"/>
      <c r="ELW32" s="446"/>
      <c r="ELX32" s="446"/>
      <c r="ELY32" s="446"/>
      <c r="ELZ32" s="446"/>
      <c r="EMA32" s="446"/>
      <c r="EMB32" s="446"/>
      <c r="EMC32" s="446"/>
      <c r="EMD32" s="446"/>
      <c r="EME32" s="446"/>
      <c r="EMF32" s="446"/>
      <c r="EMG32" s="446"/>
      <c r="EMH32" s="446"/>
      <c r="EMI32" s="446"/>
      <c r="EMJ32" s="446"/>
      <c r="EMK32" s="446"/>
      <c r="EML32" s="446"/>
      <c r="EMM32" s="446"/>
      <c r="EMN32" s="446"/>
      <c r="EMO32" s="446"/>
      <c r="EMP32" s="446"/>
      <c r="EMQ32" s="446"/>
      <c r="EMR32" s="446"/>
      <c r="EMS32" s="446"/>
      <c r="EMT32" s="446"/>
      <c r="EMU32" s="446"/>
      <c r="EMV32" s="446"/>
      <c r="EMW32" s="446"/>
      <c r="EMX32" s="446"/>
      <c r="EMY32" s="446"/>
      <c r="EMZ32" s="446"/>
      <c r="ENA32" s="446"/>
      <c r="ENB32" s="446"/>
      <c r="ENC32" s="446"/>
      <c r="END32" s="446"/>
      <c r="ENE32" s="446"/>
      <c r="ENF32" s="446"/>
      <c r="ENG32" s="446"/>
      <c r="ENH32" s="446"/>
      <c r="ENI32" s="446"/>
      <c r="ENJ32" s="446"/>
      <c r="ENK32" s="446"/>
      <c r="ENL32" s="446"/>
      <c r="ENM32" s="446"/>
      <c r="ENN32" s="446"/>
      <c r="ENO32" s="446"/>
      <c r="ENP32" s="446"/>
      <c r="ENQ32" s="446"/>
      <c r="ENR32" s="446"/>
      <c r="ENS32" s="446"/>
      <c r="ENT32" s="446"/>
      <c r="ENU32" s="446"/>
      <c r="ENV32" s="446"/>
      <c r="ENW32" s="446"/>
      <c r="ENX32" s="446"/>
      <c r="ENY32" s="446"/>
      <c r="ENZ32" s="446"/>
      <c r="EOA32" s="446"/>
      <c r="EOB32" s="446"/>
      <c r="EOC32" s="446"/>
      <c r="EOD32" s="446"/>
      <c r="EOE32" s="446"/>
      <c r="EOF32" s="446"/>
      <c r="EOG32" s="446"/>
      <c r="EOH32" s="446"/>
      <c r="EOI32" s="446"/>
      <c r="EOJ32" s="446"/>
      <c r="EOK32" s="446"/>
      <c r="EOL32" s="446"/>
      <c r="EOM32" s="446"/>
      <c r="EON32" s="446"/>
      <c r="EOO32" s="446"/>
      <c r="EOP32" s="446"/>
      <c r="EOQ32" s="446"/>
      <c r="EOR32" s="446"/>
      <c r="EOS32" s="446"/>
      <c r="EOT32" s="446"/>
      <c r="EOU32" s="446"/>
      <c r="EOV32" s="446"/>
      <c r="EOW32" s="446"/>
      <c r="EOX32" s="446"/>
      <c r="EOY32" s="446"/>
      <c r="EOZ32" s="446"/>
      <c r="EPA32" s="446"/>
      <c r="EPB32" s="446"/>
      <c r="EPC32" s="446"/>
      <c r="EPD32" s="446"/>
      <c r="EPE32" s="446"/>
      <c r="EPF32" s="446"/>
      <c r="EPG32" s="446"/>
      <c r="EPH32" s="446"/>
      <c r="EPI32" s="446"/>
      <c r="EPJ32" s="446"/>
      <c r="EPK32" s="446"/>
      <c r="EPL32" s="446"/>
      <c r="EPM32" s="446"/>
      <c r="EPN32" s="446"/>
      <c r="EPO32" s="446"/>
      <c r="EPP32" s="446"/>
      <c r="EPQ32" s="446"/>
      <c r="EPR32" s="446"/>
      <c r="EPS32" s="446"/>
      <c r="EPT32" s="446"/>
      <c r="EPU32" s="446"/>
      <c r="EPV32" s="446"/>
      <c r="EPW32" s="446"/>
      <c r="EPX32" s="446"/>
      <c r="EPY32" s="446"/>
      <c r="EPZ32" s="446"/>
      <c r="EQA32" s="446"/>
      <c r="EQB32" s="446"/>
      <c r="EQC32" s="446"/>
      <c r="EQD32" s="446"/>
      <c r="EQE32" s="446"/>
      <c r="EQF32" s="446"/>
      <c r="EQG32" s="446"/>
      <c r="EQH32" s="446"/>
      <c r="EQI32" s="446"/>
      <c r="EQJ32" s="446"/>
      <c r="EQK32" s="446"/>
      <c r="EQL32" s="446"/>
      <c r="EQM32" s="446"/>
      <c r="EQN32" s="446"/>
      <c r="EQO32" s="446"/>
      <c r="EQP32" s="446"/>
      <c r="EQQ32" s="446"/>
      <c r="EQR32" s="446"/>
      <c r="EQS32" s="446"/>
      <c r="EQT32" s="446"/>
      <c r="EQU32" s="446"/>
      <c r="EQV32" s="446"/>
      <c r="EQW32" s="446"/>
      <c r="EQX32" s="446"/>
      <c r="EQY32" s="446"/>
      <c r="EQZ32" s="446"/>
      <c r="ERA32" s="446"/>
      <c r="ERB32" s="446"/>
      <c r="ERC32" s="446"/>
      <c r="ERD32" s="446"/>
      <c r="ERE32" s="446"/>
      <c r="ERF32" s="446"/>
      <c r="ERG32" s="446"/>
      <c r="ERH32" s="446"/>
      <c r="ERI32" s="446"/>
      <c r="ERJ32" s="446"/>
      <c r="ERK32" s="446"/>
      <c r="ERL32" s="446"/>
      <c r="ERM32" s="446"/>
      <c r="ERN32" s="446"/>
      <c r="ERO32" s="446"/>
      <c r="ERP32" s="446"/>
      <c r="ERQ32" s="446"/>
      <c r="ERR32" s="446"/>
      <c r="ERS32" s="446"/>
      <c r="ERT32" s="446"/>
      <c r="ERU32" s="446"/>
      <c r="ERV32" s="446"/>
      <c r="ERW32" s="446"/>
      <c r="ERX32" s="446"/>
      <c r="ERY32" s="446"/>
      <c r="ERZ32" s="446"/>
      <c r="ESA32" s="446"/>
      <c r="ESB32" s="446"/>
      <c r="ESC32" s="446"/>
      <c r="ESD32" s="446"/>
      <c r="ESE32" s="446"/>
      <c r="ESF32" s="446"/>
      <c r="ESG32" s="446"/>
      <c r="ESH32" s="446"/>
      <c r="ESI32" s="446"/>
      <c r="ESJ32" s="446"/>
      <c r="ESK32" s="446"/>
      <c r="ESL32" s="446"/>
      <c r="ESM32" s="446"/>
      <c r="ESN32" s="446"/>
      <c r="ESO32" s="446"/>
      <c r="ESP32" s="446"/>
      <c r="ESQ32" s="446"/>
      <c r="ESR32" s="446"/>
      <c r="ESS32" s="446"/>
      <c r="EST32" s="446"/>
      <c r="ESU32" s="446"/>
      <c r="ESV32" s="446"/>
      <c r="ESW32" s="446"/>
      <c r="ESX32" s="446"/>
      <c r="ESY32" s="446"/>
      <c r="ESZ32" s="446"/>
      <c r="ETA32" s="446"/>
      <c r="ETB32" s="446"/>
      <c r="ETC32" s="446"/>
      <c r="ETD32" s="446"/>
      <c r="ETE32" s="446"/>
      <c r="ETF32" s="446"/>
      <c r="ETG32" s="446"/>
      <c r="ETH32" s="446"/>
      <c r="ETI32" s="446"/>
      <c r="ETJ32" s="446"/>
      <c r="ETK32" s="446"/>
      <c r="ETL32" s="446"/>
      <c r="ETM32" s="446"/>
      <c r="ETN32" s="446"/>
      <c r="ETO32" s="446"/>
      <c r="ETP32" s="446"/>
      <c r="ETQ32" s="446"/>
      <c r="ETR32" s="446"/>
      <c r="ETS32" s="446"/>
      <c r="ETT32" s="446"/>
      <c r="ETU32" s="446"/>
      <c r="ETV32" s="446"/>
      <c r="ETW32" s="446"/>
      <c r="ETX32" s="446"/>
      <c r="ETY32" s="446"/>
      <c r="ETZ32" s="446"/>
      <c r="EUA32" s="446"/>
      <c r="EUB32" s="446"/>
      <c r="EUC32" s="446"/>
      <c r="EUD32" s="446"/>
      <c r="EUE32" s="446"/>
      <c r="EUF32" s="446"/>
      <c r="EUG32" s="446"/>
      <c r="EUH32" s="446"/>
      <c r="EUI32" s="446"/>
      <c r="EUJ32" s="446"/>
      <c r="EUK32" s="446"/>
      <c r="EUL32" s="446"/>
      <c r="EUM32" s="446"/>
      <c r="EUN32" s="446"/>
      <c r="EUO32" s="446"/>
      <c r="EUP32" s="446"/>
      <c r="EUQ32" s="446"/>
      <c r="EUR32" s="446"/>
      <c r="EUS32" s="446"/>
      <c r="EUT32" s="446"/>
      <c r="EUU32" s="446"/>
      <c r="EUV32" s="446"/>
      <c r="EUW32" s="446"/>
      <c r="EUX32" s="446"/>
      <c r="EUY32" s="446"/>
      <c r="EUZ32" s="446"/>
      <c r="EVA32" s="446"/>
      <c r="EVB32" s="446"/>
      <c r="EVC32" s="446"/>
      <c r="EVD32" s="446"/>
      <c r="EVE32" s="446"/>
      <c r="EVF32" s="446"/>
      <c r="EVG32" s="446"/>
      <c r="EVH32" s="446"/>
      <c r="EVI32" s="446"/>
      <c r="EVJ32" s="446"/>
      <c r="EVK32" s="446"/>
      <c r="EVL32" s="446"/>
      <c r="EVM32" s="446"/>
      <c r="EVN32" s="446"/>
      <c r="EVO32" s="446"/>
      <c r="EVP32" s="446"/>
      <c r="EVQ32" s="446"/>
      <c r="EVR32" s="446"/>
      <c r="EVS32" s="446"/>
      <c r="EVT32" s="446"/>
      <c r="EVU32" s="446"/>
      <c r="EVV32" s="446"/>
      <c r="EVW32" s="446"/>
      <c r="EVX32" s="446"/>
      <c r="EVY32" s="446"/>
      <c r="EVZ32" s="446"/>
      <c r="EWA32" s="446"/>
      <c r="EWB32" s="446"/>
      <c r="EWC32" s="446"/>
      <c r="EWD32" s="446"/>
      <c r="EWE32" s="446"/>
      <c r="EWF32" s="446"/>
      <c r="EWG32" s="446"/>
      <c r="EWH32" s="446"/>
      <c r="EWI32" s="446"/>
      <c r="EWJ32" s="446"/>
      <c r="EWK32" s="446"/>
      <c r="EWL32" s="446"/>
      <c r="EWM32" s="446"/>
      <c r="EWN32" s="446"/>
      <c r="EWO32" s="446"/>
      <c r="EWP32" s="446"/>
      <c r="EWQ32" s="446"/>
      <c r="EWR32" s="446"/>
      <c r="EWS32" s="446"/>
      <c r="EWT32" s="446"/>
      <c r="EWU32" s="446"/>
      <c r="EWV32" s="446"/>
      <c r="EWW32" s="446"/>
      <c r="EWX32" s="446"/>
      <c r="EWY32" s="446"/>
      <c r="EWZ32" s="446"/>
      <c r="EXA32" s="446"/>
      <c r="EXB32" s="446"/>
      <c r="EXC32" s="446"/>
      <c r="EXD32" s="446"/>
      <c r="EXE32" s="446"/>
      <c r="EXF32" s="446"/>
      <c r="EXG32" s="446"/>
      <c r="EXH32" s="446"/>
      <c r="EXI32" s="446"/>
      <c r="EXJ32" s="446"/>
      <c r="EXK32" s="446"/>
      <c r="EXL32" s="446"/>
      <c r="EXM32" s="446"/>
      <c r="EXN32" s="446"/>
      <c r="EXO32" s="446"/>
      <c r="EXP32" s="446"/>
      <c r="EXQ32" s="446"/>
      <c r="EXR32" s="446"/>
      <c r="EXS32" s="446"/>
      <c r="EXT32" s="446"/>
      <c r="EXU32" s="446"/>
      <c r="EXV32" s="446"/>
      <c r="EXW32" s="446"/>
      <c r="EXX32" s="446"/>
      <c r="EXY32" s="446"/>
      <c r="EXZ32" s="446"/>
      <c r="EYA32" s="446"/>
      <c r="EYB32" s="446"/>
      <c r="EYC32" s="446"/>
      <c r="EYD32" s="446"/>
      <c r="EYE32" s="446"/>
      <c r="EYF32" s="446"/>
      <c r="EYG32" s="446"/>
      <c r="EYH32" s="446"/>
      <c r="EYI32" s="446"/>
      <c r="EYJ32" s="446"/>
      <c r="EYK32" s="446"/>
      <c r="EYL32" s="446"/>
      <c r="EYM32" s="446"/>
      <c r="EYN32" s="446"/>
      <c r="EYO32" s="446"/>
      <c r="EYP32" s="446"/>
      <c r="EYQ32" s="446"/>
      <c r="EYR32" s="446"/>
      <c r="EYS32" s="446"/>
      <c r="EYT32" s="446"/>
      <c r="EYU32" s="446"/>
      <c r="EYV32" s="446"/>
      <c r="EYW32" s="446"/>
      <c r="EYX32" s="446"/>
      <c r="EYY32" s="446"/>
      <c r="EYZ32" s="446"/>
      <c r="EZA32" s="446"/>
      <c r="EZB32" s="446"/>
      <c r="EZC32" s="446"/>
      <c r="EZD32" s="446"/>
      <c r="EZE32" s="446"/>
      <c r="EZF32" s="446"/>
      <c r="EZG32" s="446"/>
      <c r="EZH32" s="446"/>
      <c r="EZI32" s="446"/>
      <c r="EZJ32" s="446"/>
      <c r="EZK32" s="446"/>
      <c r="EZL32" s="446"/>
      <c r="EZM32" s="446"/>
      <c r="EZN32" s="446"/>
      <c r="EZO32" s="446"/>
      <c r="EZP32" s="446"/>
      <c r="EZQ32" s="446"/>
      <c r="EZR32" s="446"/>
      <c r="EZS32" s="446"/>
      <c r="EZT32" s="446"/>
      <c r="EZU32" s="446"/>
      <c r="EZV32" s="446"/>
      <c r="EZW32" s="446"/>
      <c r="EZX32" s="446"/>
      <c r="EZY32" s="446"/>
      <c r="EZZ32" s="446"/>
      <c r="FAA32" s="446"/>
      <c r="FAB32" s="446"/>
      <c r="FAC32" s="446"/>
      <c r="FAD32" s="446"/>
      <c r="FAE32" s="446"/>
      <c r="FAF32" s="446"/>
      <c r="FAG32" s="446"/>
      <c r="FAH32" s="446"/>
      <c r="FAI32" s="446"/>
      <c r="FAJ32" s="446"/>
      <c r="FAK32" s="446"/>
      <c r="FAL32" s="446"/>
      <c r="FAM32" s="446"/>
      <c r="FAN32" s="446"/>
      <c r="FAO32" s="446"/>
      <c r="FAP32" s="446"/>
      <c r="FAQ32" s="446"/>
      <c r="FAR32" s="446"/>
      <c r="FAS32" s="446"/>
      <c r="FAT32" s="446"/>
      <c r="FAU32" s="446"/>
      <c r="FAV32" s="446"/>
      <c r="FAW32" s="446"/>
      <c r="FAX32" s="446"/>
      <c r="FAY32" s="446"/>
      <c r="FAZ32" s="446"/>
      <c r="FBA32" s="446"/>
      <c r="FBB32" s="446"/>
      <c r="FBC32" s="446"/>
      <c r="FBD32" s="446"/>
      <c r="FBE32" s="446"/>
      <c r="FBF32" s="446"/>
      <c r="FBG32" s="446"/>
      <c r="FBH32" s="446"/>
      <c r="FBI32" s="446"/>
      <c r="FBJ32" s="446"/>
      <c r="FBK32" s="446"/>
      <c r="FBL32" s="446"/>
      <c r="FBM32" s="446"/>
      <c r="FBN32" s="446"/>
      <c r="FBO32" s="446"/>
      <c r="FBP32" s="446"/>
      <c r="FBQ32" s="446"/>
      <c r="FBR32" s="446"/>
      <c r="FBS32" s="446"/>
      <c r="FBT32" s="446"/>
      <c r="FBU32" s="446"/>
      <c r="FBV32" s="446"/>
      <c r="FBW32" s="446"/>
      <c r="FBX32" s="446"/>
      <c r="FBY32" s="446"/>
      <c r="FBZ32" s="446"/>
      <c r="FCA32" s="446"/>
      <c r="FCB32" s="446"/>
      <c r="FCC32" s="446"/>
      <c r="FCD32" s="446"/>
      <c r="FCE32" s="446"/>
      <c r="FCF32" s="446"/>
      <c r="FCG32" s="446"/>
      <c r="FCH32" s="446"/>
      <c r="FCI32" s="446"/>
      <c r="FCJ32" s="446"/>
      <c r="FCK32" s="446"/>
      <c r="FCL32" s="446"/>
      <c r="FCM32" s="446"/>
      <c r="FCN32" s="446"/>
      <c r="FCO32" s="446"/>
      <c r="FCP32" s="446"/>
      <c r="FCQ32" s="446"/>
      <c r="FCR32" s="446"/>
      <c r="FCS32" s="446"/>
      <c r="FCT32" s="446"/>
      <c r="FCU32" s="446"/>
      <c r="FCV32" s="446"/>
      <c r="FCW32" s="446"/>
      <c r="FCX32" s="446"/>
      <c r="FCY32" s="446"/>
      <c r="FCZ32" s="446"/>
      <c r="FDA32" s="446"/>
      <c r="FDB32" s="446"/>
      <c r="FDC32" s="446"/>
      <c r="FDD32" s="446"/>
      <c r="FDE32" s="446"/>
      <c r="FDF32" s="446"/>
      <c r="FDG32" s="446"/>
      <c r="FDH32" s="446"/>
      <c r="FDI32" s="446"/>
      <c r="FDJ32" s="446"/>
      <c r="FDK32" s="446"/>
      <c r="FDL32" s="446"/>
      <c r="FDM32" s="446"/>
      <c r="FDN32" s="446"/>
      <c r="FDO32" s="446"/>
      <c r="FDP32" s="446"/>
      <c r="FDQ32" s="446"/>
      <c r="FDR32" s="446"/>
      <c r="FDS32" s="446"/>
      <c r="FDT32" s="446"/>
      <c r="FDU32" s="446"/>
      <c r="FDV32" s="446"/>
      <c r="FDW32" s="446"/>
      <c r="FDX32" s="446"/>
      <c r="FDY32" s="446"/>
      <c r="FDZ32" s="446"/>
      <c r="FEA32" s="446"/>
      <c r="FEB32" s="446"/>
      <c r="FEC32" s="446"/>
      <c r="FED32" s="446"/>
      <c r="FEE32" s="446"/>
      <c r="FEF32" s="446"/>
      <c r="FEG32" s="446"/>
      <c r="FEH32" s="446"/>
      <c r="FEI32" s="446"/>
      <c r="FEJ32" s="446"/>
      <c r="FEK32" s="446"/>
      <c r="FEL32" s="446"/>
      <c r="FEM32" s="446"/>
      <c r="FEN32" s="446"/>
      <c r="FEO32" s="446"/>
      <c r="FEP32" s="446"/>
      <c r="FEQ32" s="446"/>
      <c r="FER32" s="446"/>
      <c r="FES32" s="446"/>
      <c r="FET32" s="446"/>
      <c r="FEU32" s="446"/>
      <c r="FEV32" s="446"/>
      <c r="FEW32" s="446"/>
      <c r="FEX32" s="446"/>
      <c r="FEY32" s="446"/>
      <c r="FEZ32" s="446"/>
      <c r="FFA32" s="446"/>
      <c r="FFB32" s="446"/>
      <c r="FFC32" s="446"/>
      <c r="FFD32" s="446"/>
      <c r="FFE32" s="446"/>
      <c r="FFF32" s="446"/>
      <c r="FFG32" s="446"/>
      <c r="FFH32" s="446"/>
      <c r="FFI32" s="446"/>
      <c r="FFJ32" s="446"/>
      <c r="FFK32" s="446"/>
      <c r="FFL32" s="446"/>
      <c r="FFM32" s="446"/>
      <c r="FFN32" s="446"/>
      <c r="FFO32" s="446"/>
      <c r="FFP32" s="446"/>
      <c r="FFQ32" s="446"/>
      <c r="FFR32" s="446"/>
      <c r="FFS32" s="446"/>
      <c r="FFT32" s="446"/>
      <c r="FFU32" s="446"/>
      <c r="FFV32" s="446"/>
      <c r="FFW32" s="446"/>
      <c r="FFX32" s="446"/>
      <c r="FFY32" s="446"/>
      <c r="FFZ32" s="446"/>
      <c r="FGA32" s="446"/>
      <c r="FGB32" s="446"/>
      <c r="FGC32" s="446"/>
      <c r="FGD32" s="446"/>
      <c r="FGE32" s="446"/>
      <c r="FGF32" s="446"/>
      <c r="FGG32" s="446"/>
      <c r="FGH32" s="446"/>
      <c r="FGI32" s="446"/>
      <c r="FGJ32" s="446"/>
      <c r="FGK32" s="446"/>
      <c r="FGL32" s="446"/>
      <c r="FGM32" s="446"/>
      <c r="FGN32" s="446"/>
      <c r="FGO32" s="446"/>
      <c r="FGP32" s="446"/>
      <c r="FGQ32" s="446"/>
      <c r="FGR32" s="446"/>
      <c r="FGS32" s="446"/>
      <c r="FGT32" s="446"/>
      <c r="FGU32" s="446"/>
      <c r="FGV32" s="446"/>
      <c r="FGW32" s="446"/>
      <c r="FGX32" s="446"/>
      <c r="FGY32" s="446"/>
      <c r="FGZ32" s="446"/>
      <c r="FHA32" s="446"/>
      <c r="FHB32" s="446"/>
      <c r="FHC32" s="446"/>
      <c r="FHD32" s="446"/>
      <c r="FHE32" s="446"/>
      <c r="FHF32" s="446"/>
      <c r="FHG32" s="446"/>
      <c r="FHH32" s="446"/>
      <c r="FHI32" s="446"/>
      <c r="FHJ32" s="446"/>
      <c r="FHK32" s="446"/>
      <c r="FHL32" s="446"/>
      <c r="FHM32" s="446"/>
      <c r="FHN32" s="446"/>
      <c r="FHO32" s="446"/>
      <c r="FHP32" s="446"/>
      <c r="FHQ32" s="446"/>
      <c r="FHR32" s="446"/>
      <c r="FHS32" s="446"/>
      <c r="FHT32" s="446"/>
      <c r="FHU32" s="446"/>
      <c r="FHV32" s="446"/>
      <c r="FHW32" s="446"/>
      <c r="FHX32" s="446"/>
      <c r="FHY32" s="446"/>
      <c r="FHZ32" s="446"/>
      <c r="FIA32" s="446"/>
      <c r="FIB32" s="446"/>
      <c r="FIC32" s="446"/>
      <c r="FID32" s="446"/>
      <c r="FIE32" s="446"/>
      <c r="FIF32" s="446"/>
      <c r="FIG32" s="446"/>
      <c r="FIH32" s="446"/>
      <c r="FII32" s="446"/>
      <c r="FIJ32" s="446"/>
      <c r="FIK32" s="446"/>
      <c r="FIL32" s="446"/>
      <c r="FIM32" s="446"/>
      <c r="FIN32" s="446"/>
      <c r="FIO32" s="446"/>
      <c r="FIP32" s="446"/>
      <c r="FIQ32" s="446"/>
      <c r="FIR32" s="446"/>
      <c r="FIS32" s="446"/>
      <c r="FIT32" s="446"/>
      <c r="FIU32" s="446"/>
      <c r="FIV32" s="446"/>
      <c r="FIW32" s="446"/>
      <c r="FIX32" s="446"/>
      <c r="FIY32" s="446"/>
      <c r="FIZ32" s="446"/>
      <c r="FJA32" s="446"/>
      <c r="FJB32" s="446"/>
      <c r="FJC32" s="446"/>
      <c r="FJD32" s="446"/>
      <c r="FJE32" s="446"/>
      <c r="FJF32" s="446"/>
      <c r="FJG32" s="446"/>
      <c r="FJH32" s="446"/>
      <c r="FJI32" s="446"/>
      <c r="FJJ32" s="446"/>
      <c r="FJK32" s="446"/>
      <c r="FJL32" s="446"/>
      <c r="FJM32" s="446"/>
      <c r="FJN32" s="446"/>
      <c r="FJO32" s="446"/>
      <c r="FJP32" s="446"/>
      <c r="FJQ32" s="446"/>
      <c r="FJR32" s="446"/>
      <c r="FJS32" s="446"/>
      <c r="FJT32" s="446"/>
      <c r="FJU32" s="446"/>
      <c r="FJV32" s="446"/>
      <c r="FJW32" s="446"/>
      <c r="FJX32" s="446"/>
      <c r="FJY32" s="446"/>
      <c r="FJZ32" s="446"/>
      <c r="FKA32" s="446"/>
      <c r="FKB32" s="446"/>
      <c r="FKC32" s="446"/>
      <c r="FKD32" s="446"/>
      <c r="FKE32" s="446"/>
      <c r="FKF32" s="446"/>
      <c r="FKG32" s="446"/>
      <c r="FKH32" s="446"/>
      <c r="FKI32" s="446"/>
      <c r="FKJ32" s="446"/>
      <c r="FKK32" s="446"/>
      <c r="FKL32" s="446"/>
      <c r="FKM32" s="446"/>
      <c r="FKN32" s="446"/>
      <c r="FKO32" s="446"/>
      <c r="FKP32" s="446"/>
      <c r="FKQ32" s="446"/>
      <c r="FKR32" s="446"/>
      <c r="FKS32" s="446"/>
      <c r="FKT32" s="446"/>
      <c r="FKU32" s="446"/>
      <c r="FKV32" s="446"/>
      <c r="FKW32" s="446"/>
      <c r="FKX32" s="446"/>
      <c r="FKY32" s="446"/>
      <c r="FKZ32" s="446"/>
      <c r="FLA32" s="446"/>
      <c r="FLB32" s="446"/>
      <c r="FLC32" s="446"/>
      <c r="FLD32" s="446"/>
      <c r="FLE32" s="446"/>
      <c r="FLF32" s="446"/>
      <c r="FLG32" s="446"/>
      <c r="FLH32" s="446"/>
      <c r="FLI32" s="446"/>
      <c r="FLJ32" s="446"/>
      <c r="FLK32" s="446"/>
      <c r="FLL32" s="446"/>
      <c r="FLM32" s="446"/>
      <c r="FLN32" s="446"/>
      <c r="FLO32" s="446"/>
      <c r="FLP32" s="446"/>
      <c r="FLQ32" s="446"/>
      <c r="FLR32" s="446"/>
      <c r="FLS32" s="446"/>
      <c r="FLT32" s="446"/>
      <c r="FLU32" s="446"/>
      <c r="FLV32" s="446"/>
      <c r="FLW32" s="446"/>
      <c r="FLX32" s="446"/>
      <c r="FLY32" s="446"/>
      <c r="FLZ32" s="446"/>
      <c r="FMA32" s="446"/>
      <c r="FMB32" s="446"/>
      <c r="FMC32" s="446"/>
      <c r="FMD32" s="446"/>
      <c r="FME32" s="446"/>
      <c r="FMF32" s="446"/>
      <c r="FMG32" s="446"/>
      <c r="FMH32" s="446"/>
      <c r="FMI32" s="446"/>
      <c r="FMJ32" s="446"/>
      <c r="FMK32" s="446"/>
      <c r="FML32" s="446"/>
      <c r="FMM32" s="446"/>
      <c r="FMN32" s="446"/>
      <c r="FMO32" s="446"/>
      <c r="FMP32" s="446"/>
      <c r="FMQ32" s="446"/>
      <c r="FMR32" s="446"/>
      <c r="FMS32" s="446"/>
      <c r="FMT32" s="446"/>
      <c r="FMU32" s="446"/>
      <c r="FMV32" s="446"/>
      <c r="FMW32" s="446"/>
      <c r="FMX32" s="446"/>
      <c r="FMY32" s="446"/>
      <c r="FMZ32" s="446"/>
      <c r="FNA32" s="446"/>
      <c r="FNB32" s="446"/>
      <c r="FNC32" s="446"/>
      <c r="FND32" s="446"/>
      <c r="FNE32" s="446"/>
      <c r="FNF32" s="446"/>
      <c r="FNG32" s="446"/>
      <c r="FNH32" s="446"/>
      <c r="FNI32" s="446"/>
      <c r="FNJ32" s="446"/>
      <c r="FNK32" s="446"/>
      <c r="FNL32" s="446"/>
      <c r="FNM32" s="446"/>
      <c r="FNN32" s="446"/>
      <c r="FNO32" s="446"/>
      <c r="FNP32" s="446"/>
      <c r="FNQ32" s="446"/>
      <c r="FNR32" s="446"/>
      <c r="FNS32" s="446"/>
      <c r="FNT32" s="446"/>
      <c r="FNU32" s="446"/>
      <c r="FNV32" s="446"/>
      <c r="FNW32" s="446"/>
      <c r="FNX32" s="446"/>
      <c r="FNY32" s="446"/>
      <c r="FNZ32" s="446"/>
      <c r="FOA32" s="446"/>
      <c r="FOB32" s="446"/>
      <c r="FOC32" s="446"/>
      <c r="FOD32" s="446"/>
      <c r="FOE32" s="446"/>
      <c r="FOF32" s="446"/>
      <c r="FOG32" s="446"/>
      <c r="FOH32" s="446"/>
      <c r="FOI32" s="446"/>
      <c r="FOJ32" s="446"/>
      <c r="FOK32" s="446"/>
      <c r="FOL32" s="446"/>
      <c r="FOM32" s="446"/>
      <c r="FON32" s="446"/>
      <c r="FOO32" s="446"/>
      <c r="FOP32" s="446"/>
      <c r="FOQ32" s="446"/>
      <c r="FOR32" s="446"/>
      <c r="FOS32" s="446"/>
      <c r="FOT32" s="446"/>
      <c r="FOU32" s="446"/>
      <c r="FOV32" s="446"/>
      <c r="FOW32" s="446"/>
      <c r="FOX32" s="446"/>
      <c r="FOY32" s="446"/>
      <c r="FOZ32" s="446"/>
      <c r="FPA32" s="446"/>
      <c r="FPB32" s="446"/>
      <c r="FPC32" s="446"/>
      <c r="FPD32" s="446"/>
      <c r="FPE32" s="446"/>
      <c r="FPF32" s="446"/>
      <c r="FPG32" s="446"/>
      <c r="FPH32" s="446"/>
      <c r="FPI32" s="446"/>
      <c r="FPJ32" s="446"/>
      <c r="FPK32" s="446"/>
      <c r="FPL32" s="446"/>
      <c r="FPM32" s="446"/>
      <c r="FPN32" s="446"/>
      <c r="FPO32" s="446"/>
      <c r="FPP32" s="446"/>
      <c r="FPQ32" s="446"/>
      <c r="FPR32" s="446"/>
      <c r="FPS32" s="446"/>
      <c r="FPT32" s="446"/>
      <c r="FPU32" s="446"/>
      <c r="FPV32" s="446"/>
      <c r="FPW32" s="446"/>
      <c r="FPX32" s="446"/>
      <c r="FPY32" s="446"/>
      <c r="FPZ32" s="446"/>
      <c r="FQA32" s="446"/>
      <c r="FQB32" s="446"/>
      <c r="FQC32" s="446"/>
      <c r="FQD32" s="446"/>
      <c r="FQE32" s="446"/>
      <c r="FQF32" s="446"/>
      <c r="FQG32" s="446"/>
      <c r="FQH32" s="446"/>
      <c r="FQI32" s="446"/>
      <c r="FQJ32" s="446"/>
      <c r="FQK32" s="446"/>
      <c r="FQL32" s="446"/>
      <c r="FQM32" s="446"/>
      <c r="FQN32" s="446"/>
      <c r="FQO32" s="446"/>
      <c r="FQP32" s="446"/>
      <c r="FQQ32" s="446"/>
      <c r="FQR32" s="446"/>
      <c r="FQS32" s="446"/>
      <c r="FQT32" s="446"/>
      <c r="FQU32" s="446"/>
      <c r="FQV32" s="446"/>
      <c r="FQW32" s="446"/>
      <c r="FQX32" s="446"/>
      <c r="FQY32" s="446"/>
      <c r="FQZ32" s="446"/>
      <c r="FRA32" s="446"/>
      <c r="FRB32" s="446"/>
      <c r="FRC32" s="446"/>
      <c r="FRD32" s="446"/>
      <c r="FRE32" s="446"/>
      <c r="FRF32" s="446"/>
      <c r="FRG32" s="446"/>
      <c r="FRH32" s="446"/>
      <c r="FRI32" s="446"/>
      <c r="FRJ32" s="446"/>
      <c r="FRK32" s="446"/>
      <c r="FRL32" s="446"/>
      <c r="FRM32" s="446"/>
      <c r="FRN32" s="446"/>
      <c r="FRO32" s="446"/>
      <c r="FRP32" s="446"/>
      <c r="FRQ32" s="446"/>
      <c r="FRR32" s="446"/>
      <c r="FRS32" s="446"/>
      <c r="FRT32" s="446"/>
      <c r="FRU32" s="446"/>
      <c r="FRV32" s="446"/>
      <c r="FRW32" s="446"/>
      <c r="FRX32" s="446"/>
      <c r="FRY32" s="446"/>
      <c r="FRZ32" s="446"/>
      <c r="FSA32" s="446"/>
      <c r="FSB32" s="446"/>
      <c r="FSC32" s="446"/>
      <c r="FSD32" s="446"/>
      <c r="FSE32" s="446"/>
      <c r="FSF32" s="446"/>
      <c r="FSG32" s="446"/>
      <c r="FSH32" s="446"/>
      <c r="FSI32" s="446"/>
      <c r="FSJ32" s="446"/>
      <c r="FSK32" s="446"/>
      <c r="FSL32" s="446"/>
      <c r="FSM32" s="446"/>
      <c r="FSN32" s="446"/>
      <c r="FSO32" s="446"/>
      <c r="FSP32" s="446"/>
      <c r="FSQ32" s="446"/>
      <c r="FSR32" s="446"/>
      <c r="FSS32" s="446"/>
      <c r="FST32" s="446"/>
      <c r="FSU32" s="446"/>
      <c r="FSV32" s="446"/>
      <c r="FSW32" s="446"/>
      <c r="FSX32" s="446"/>
      <c r="FSY32" s="446"/>
      <c r="FSZ32" s="446"/>
      <c r="FTA32" s="446"/>
      <c r="FTB32" s="446"/>
      <c r="FTC32" s="446"/>
      <c r="FTD32" s="446"/>
      <c r="FTE32" s="446"/>
      <c r="FTF32" s="446"/>
      <c r="FTG32" s="446"/>
      <c r="FTH32" s="446"/>
      <c r="FTI32" s="446"/>
      <c r="FTJ32" s="446"/>
      <c r="FTK32" s="446"/>
      <c r="FTL32" s="446"/>
      <c r="FTM32" s="446"/>
      <c r="FTN32" s="446"/>
      <c r="FTO32" s="446"/>
      <c r="FTP32" s="446"/>
      <c r="FTQ32" s="446"/>
      <c r="FTR32" s="446"/>
      <c r="FTS32" s="446"/>
      <c r="FTT32" s="446"/>
      <c r="FTU32" s="446"/>
      <c r="FTV32" s="446"/>
      <c r="FTW32" s="446"/>
      <c r="FTX32" s="446"/>
      <c r="FTY32" s="446"/>
      <c r="FTZ32" s="446"/>
      <c r="FUA32" s="446"/>
      <c r="FUB32" s="446"/>
      <c r="FUC32" s="446"/>
      <c r="FUD32" s="446"/>
      <c r="FUE32" s="446"/>
      <c r="FUF32" s="446"/>
      <c r="FUG32" s="446"/>
      <c r="FUH32" s="446"/>
      <c r="FUI32" s="446"/>
      <c r="FUJ32" s="446"/>
      <c r="FUK32" s="446"/>
      <c r="FUL32" s="446"/>
      <c r="FUM32" s="446"/>
      <c r="FUN32" s="446"/>
      <c r="FUO32" s="446"/>
      <c r="FUP32" s="446"/>
      <c r="FUQ32" s="446"/>
      <c r="FUR32" s="446"/>
      <c r="FUS32" s="446"/>
      <c r="FUT32" s="446"/>
      <c r="FUU32" s="446"/>
      <c r="FUV32" s="446"/>
      <c r="FUW32" s="446"/>
      <c r="FUX32" s="446"/>
      <c r="FUY32" s="446"/>
      <c r="FUZ32" s="446"/>
      <c r="FVA32" s="446"/>
      <c r="FVB32" s="446"/>
      <c r="FVC32" s="446"/>
      <c r="FVD32" s="446"/>
      <c r="FVE32" s="446"/>
      <c r="FVF32" s="446"/>
      <c r="FVG32" s="446"/>
      <c r="FVH32" s="446"/>
      <c r="FVI32" s="446"/>
      <c r="FVJ32" s="446"/>
      <c r="FVK32" s="446"/>
      <c r="FVL32" s="446"/>
      <c r="FVM32" s="446"/>
      <c r="FVN32" s="446"/>
      <c r="FVO32" s="446"/>
      <c r="FVP32" s="446"/>
      <c r="FVQ32" s="446"/>
      <c r="FVR32" s="446"/>
      <c r="FVS32" s="446"/>
      <c r="FVT32" s="446"/>
      <c r="FVU32" s="446"/>
      <c r="FVV32" s="446"/>
      <c r="FVW32" s="446"/>
      <c r="FVX32" s="446"/>
      <c r="FVY32" s="446"/>
      <c r="FVZ32" s="446"/>
      <c r="FWA32" s="446"/>
      <c r="FWB32" s="446"/>
      <c r="FWC32" s="446"/>
      <c r="FWD32" s="446"/>
      <c r="FWE32" s="446"/>
      <c r="FWF32" s="446"/>
      <c r="FWG32" s="446"/>
      <c r="FWH32" s="446"/>
      <c r="FWI32" s="446"/>
      <c r="FWJ32" s="446"/>
      <c r="FWK32" s="446"/>
      <c r="FWL32" s="446"/>
      <c r="FWM32" s="446"/>
      <c r="FWN32" s="446"/>
      <c r="FWO32" s="446"/>
      <c r="FWP32" s="446"/>
      <c r="FWQ32" s="446"/>
      <c r="FWR32" s="446"/>
      <c r="FWS32" s="446"/>
      <c r="FWT32" s="446"/>
      <c r="FWU32" s="446"/>
      <c r="FWV32" s="446"/>
      <c r="FWW32" s="446"/>
      <c r="FWX32" s="446"/>
      <c r="FWY32" s="446"/>
      <c r="FWZ32" s="446"/>
      <c r="FXA32" s="446"/>
      <c r="FXB32" s="446"/>
      <c r="FXC32" s="446"/>
      <c r="FXD32" s="446"/>
      <c r="FXE32" s="446"/>
      <c r="FXF32" s="446"/>
      <c r="FXG32" s="446"/>
      <c r="FXH32" s="446"/>
      <c r="FXI32" s="446"/>
      <c r="FXJ32" s="446"/>
      <c r="FXK32" s="446"/>
      <c r="FXL32" s="446"/>
      <c r="FXM32" s="446"/>
      <c r="FXN32" s="446"/>
      <c r="FXO32" s="446"/>
      <c r="FXP32" s="446"/>
      <c r="FXQ32" s="446"/>
      <c r="FXR32" s="446"/>
      <c r="FXS32" s="446"/>
      <c r="FXT32" s="446"/>
      <c r="FXU32" s="446"/>
      <c r="FXV32" s="446"/>
      <c r="FXW32" s="446"/>
      <c r="FXX32" s="446"/>
      <c r="FXY32" s="446"/>
      <c r="FXZ32" s="446"/>
      <c r="FYA32" s="446"/>
      <c r="FYB32" s="446"/>
      <c r="FYC32" s="446"/>
      <c r="FYD32" s="446"/>
      <c r="FYE32" s="446"/>
      <c r="FYF32" s="446"/>
      <c r="FYG32" s="446"/>
      <c r="FYH32" s="446"/>
      <c r="FYI32" s="446"/>
      <c r="FYJ32" s="446"/>
      <c r="FYK32" s="446"/>
      <c r="FYL32" s="446"/>
      <c r="FYM32" s="446"/>
      <c r="FYN32" s="446"/>
      <c r="FYO32" s="446"/>
      <c r="FYP32" s="446"/>
      <c r="FYQ32" s="446"/>
      <c r="FYR32" s="446"/>
      <c r="FYS32" s="446"/>
      <c r="FYT32" s="446"/>
      <c r="FYU32" s="446"/>
      <c r="FYV32" s="446"/>
      <c r="FYW32" s="446"/>
      <c r="FYX32" s="446"/>
      <c r="FYY32" s="446"/>
      <c r="FYZ32" s="446"/>
      <c r="FZA32" s="446"/>
      <c r="FZB32" s="446"/>
      <c r="FZC32" s="446"/>
      <c r="FZD32" s="446"/>
      <c r="FZE32" s="446"/>
      <c r="FZF32" s="446"/>
      <c r="FZG32" s="446"/>
      <c r="FZH32" s="446"/>
      <c r="FZI32" s="446"/>
      <c r="FZJ32" s="446"/>
      <c r="FZK32" s="446"/>
      <c r="FZL32" s="446"/>
      <c r="FZM32" s="446"/>
      <c r="FZN32" s="446"/>
      <c r="FZO32" s="446"/>
      <c r="FZP32" s="446"/>
      <c r="FZQ32" s="446"/>
      <c r="FZR32" s="446"/>
      <c r="FZS32" s="446"/>
      <c r="FZT32" s="446"/>
      <c r="FZU32" s="446"/>
      <c r="FZV32" s="446"/>
      <c r="FZW32" s="446"/>
      <c r="FZX32" s="446"/>
      <c r="FZY32" s="446"/>
      <c r="FZZ32" s="446"/>
      <c r="GAA32" s="446"/>
      <c r="GAB32" s="446"/>
      <c r="GAC32" s="446"/>
      <c r="GAD32" s="446"/>
      <c r="GAE32" s="446"/>
      <c r="GAF32" s="446"/>
      <c r="GAG32" s="446"/>
      <c r="GAH32" s="446"/>
      <c r="GAI32" s="446"/>
      <c r="GAJ32" s="446"/>
      <c r="GAK32" s="446"/>
      <c r="GAL32" s="446"/>
      <c r="GAM32" s="446"/>
      <c r="GAN32" s="446"/>
      <c r="GAO32" s="446"/>
      <c r="GAP32" s="446"/>
      <c r="GAQ32" s="446"/>
      <c r="GAR32" s="446"/>
      <c r="GAS32" s="446"/>
      <c r="GAT32" s="446"/>
      <c r="GAU32" s="446"/>
      <c r="GAV32" s="446"/>
      <c r="GAW32" s="446"/>
      <c r="GAX32" s="446"/>
      <c r="GAY32" s="446"/>
      <c r="GAZ32" s="446"/>
      <c r="GBA32" s="446"/>
      <c r="GBB32" s="446"/>
      <c r="GBC32" s="446"/>
      <c r="GBD32" s="446"/>
      <c r="GBE32" s="446"/>
      <c r="GBF32" s="446"/>
      <c r="GBG32" s="446"/>
      <c r="GBH32" s="446"/>
      <c r="GBI32" s="446"/>
      <c r="GBJ32" s="446"/>
      <c r="GBK32" s="446"/>
      <c r="GBL32" s="446"/>
      <c r="GBM32" s="446"/>
      <c r="GBN32" s="446"/>
      <c r="GBO32" s="446"/>
      <c r="GBP32" s="446"/>
      <c r="GBQ32" s="446"/>
      <c r="GBR32" s="446"/>
      <c r="GBS32" s="446"/>
      <c r="GBT32" s="446"/>
      <c r="GBU32" s="446"/>
      <c r="GBV32" s="446"/>
      <c r="GBW32" s="446"/>
      <c r="GBX32" s="446"/>
      <c r="GBY32" s="446"/>
      <c r="GBZ32" s="446"/>
      <c r="GCA32" s="446"/>
      <c r="GCB32" s="446"/>
      <c r="GCC32" s="446"/>
      <c r="GCD32" s="446"/>
      <c r="GCE32" s="446"/>
      <c r="GCF32" s="446"/>
      <c r="GCG32" s="446"/>
      <c r="GCH32" s="446"/>
      <c r="GCI32" s="446"/>
      <c r="GCJ32" s="446"/>
      <c r="GCK32" s="446"/>
      <c r="GCL32" s="446"/>
      <c r="GCM32" s="446"/>
      <c r="GCN32" s="446"/>
      <c r="GCO32" s="446"/>
      <c r="GCP32" s="446"/>
      <c r="GCQ32" s="446"/>
      <c r="GCR32" s="446"/>
      <c r="GCS32" s="446"/>
      <c r="GCT32" s="446"/>
      <c r="GCU32" s="446"/>
      <c r="GCV32" s="446"/>
      <c r="GCW32" s="446"/>
      <c r="GCX32" s="446"/>
      <c r="GCY32" s="446"/>
      <c r="GCZ32" s="446"/>
      <c r="GDA32" s="446"/>
      <c r="GDB32" s="446"/>
      <c r="GDC32" s="446"/>
      <c r="GDD32" s="446"/>
      <c r="GDE32" s="446"/>
      <c r="GDF32" s="446"/>
      <c r="GDG32" s="446"/>
      <c r="GDH32" s="446"/>
      <c r="GDI32" s="446"/>
      <c r="GDJ32" s="446"/>
      <c r="GDK32" s="446"/>
      <c r="GDL32" s="446"/>
      <c r="GDM32" s="446"/>
      <c r="GDN32" s="446"/>
      <c r="GDO32" s="446"/>
      <c r="GDP32" s="446"/>
      <c r="GDQ32" s="446"/>
      <c r="GDR32" s="446"/>
      <c r="GDS32" s="446"/>
      <c r="GDT32" s="446"/>
      <c r="GDU32" s="446"/>
      <c r="GDV32" s="446"/>
      <c r="GDW32" s="446"/>
      <c r="GDX32" s="446"/>
      <c r="GDY32" s="446"/>
      <c r="GDZ32" s="446"/>
      <c r="GEA32" s="446"/>
      <c r="GEB32" s="446"/>
      <c r="GEC32" s="446"/>
      <c r="GED32" s="446"/>
      <c r="GEE32" s="446"/>
      <c r="GEF32" s="446"/>
      <c r="GEG32" s="446"/>
      <c r="GEH32" s="446"/>
      <c r="GEI32" s="446"/>
      <c r="GEJ32" s="446"/>
      <c r="GEK32" s="446"/>
      <c r="GEL32" s="446"/>
      <c r="GEM32" s="446"/>
      <c r="GEN32" s="446"/>
      <c r="GEO32" s="446"/>
      <c r="GEP32" s="446"/>
      <c r="GEQ32" s="446"/>
      <c r="GER32" s="446"/>
      <c r="GES32" s="446"/>
      <c r="GET32" s="446"/>
      <c r="GEU32" s="446"/>
      <c r="GEV32" s="446"/>
      <c r="GEW32" s="446"/>
      <c r="GEX32" s="446"/>
      <c r="GEY32" s="446"/>
      <c r="GEZ32" s="446"/>
      <c r="GFA32" s="446"/>
      <c r="GFB32" s="446"/>
      <c r="GFC32" s="446"/>
      <c r="GFD32" s="446"/>
      <c r="GFE32" s="446"/>
      <c r="GFF32" s="446"/>
      <c r="GFG32" s="446"/>
      <c r="GFH32" s="446"/>
      <c r="GFI32" s="446"/>
      <c r="GFJ32" s="446"/>
      <c r="GFK32" s="446"/>
      <c r="GFL32" s="446"/>
      <c r="GFM32" s="446"/>
      <c r="GFN32" s="446"/>
      <c r="GFO32" s="446"/>
      <c r="GFP32" s="446"/>
      <c r="GFQ32" s="446"/>
      <c r="GFR32" s="446"/>
      <c r="GFS32" s="446"/>
      <c r="GFT32" s="446"/>
      <c r="GFU32" s="446"/>
      <c r="GFV32" s="446"/>
      <c r="GFW32" s="446"/>
      <c r="GFX32" s="446"/>
      <c r="GFY32" s="446"/>
      <c r="GFZ32" s="446"/>
      <c r="GGA32" s="446"/>
      <c r="GGB32" s="446"/>
      <c r="GGC32" s="446"/>
      <c r="GGD32" s="446"/>
      <c r="GGE32" s="446"/>
      <c r="GGF32" s="446"/>
      <c r="GGG32" s="446"/>
      <c r="GGH32" s="446"/>
      <c r="GGI32" s="446"/>
      <c r="GGJ32" s="446"/>
      <c r="GGK32" s="446"/>
      <c r="GGL32" s="446"/>
      <c r="GGM32" s="446"/>
      <c r="GGN32" s="446"/>
      <c r="GGO32" s="446"/>
      <c r="GGP32" s="446"/>
      <c r="GGQ32" s="446"/>
      <c r="GGR32" s="446"/>
      <c r="GGS32" s="446"/>
      <c r="GGT32" s="446"/>
      <c r="GGU32" s="446"/>
      <c r="GGV32" s="446"/>
      <c r="GGW32" s="446"/>
      <c r="GGX32" s="446"/>
      <c r="GGY32" s="446"/>
      <c r="GGZ32" s="446"/>
      <c r="GHA32" s="446"/>
      <c r="GHB32" s="446"/>
      <c r="GHC32" s="446"/>
      <c r="GHD32" s="446"/>
      <c r="GHE32" s="446"/>
      <c r="GHF32" s="446"/>
      <c r="GHG32" s="446"/>
      <c r="GHH32" s="446"/>
      <c r="GHI32" s="446"/>
      <c r="GHJ32" s="446"/>
      <c r="GHK32" s="446"/>
      <c r="GHL32" s="446"/>
      <c r="GHM32" s="446"/>
      <c r="GHN32" s="446"/>
      <c r="GHO32" s="446"/>
      <c r="GHP32" s="446"/>
      <c r="GHQ32" s="446"/>
      <c r="GHR32" s="446"/>
      <c r="GHS32" s="446"/>
      <c r="GHT32" s="446"/>
      <c r="GHU32" s="446"/>
      <c r="GHV32" s="446"/>
      <c r="GHW32" s="446"/>
      <c r="GHX32" s="446"/>
      <c r="GHY32" s="446"/>
      <c r="GHZ32" s="446"/>
      <c r="GIA32" s="446"/>
      <c r="GIB32" s="446"/>
      <c r="GIC32" s="446"/>
      <c r="GID32" s="446"/>
      <c r="GIE32" s="446"/>
      <c r="GIF32" s="446"/>
      <c r="GIG32" s="446"/>
      <c r="GIH32" s="446"/>
      <c r="GII32" s="446"/>
      <c r="GIJ32" s="446"/>
      <c r="GIK32" s="446"/>
      <c r="GIL32" s="446"/>
      <c r="GIM32" s="446"/>
      <c r="GIN32" s="446"/>
      <c r="GIO32" s="446"/>
      <c r="GIP32" s="446"/>
      <c r="GIQ32" s="446"/>
      <c r="GIR32" s="446"/>
      <c r="GIS32" s="446"/>
      <c r="GIT32" s="446"/>
      <c r="GIU32" s="446"/>
      <c r="GIV32" s="446"/>
      <c r="GIW32" s="446"/>
      <c r="GIX32" s="446"/>
      <c r="GIY32" s="446"/>
      <c r="GIZ32" s="446"/>
      <c r="GJA32" s="446"/>
      <c r="GJB32" s="446"/>
      <c r="GJC32" s="446"/>
      <c r="GJD32" s="446"/>
      <c r="GJE32" s="446"/>
      <c r="GJF32" s="446"/>
      <c r="GJG32" s="446"/>
      <c r="GJH32" s="446"/>
      <c r="GJI32" s="446"/>
      <c r="GJJ32" s="446"/>
      <c r="GJK32" s="446"/>
      <c r="GJL32" s="446"/>
      <c r="GJM32" s="446"/>
      <c r="GJN32" s="446"/>
      <c r="GJO32" s="446"/>
      <c r="GJP32" s="446"/>
      <c r="GJQ32" s="446"/>
      <c r="GJR32" s="446"/>
      <c r="GJS32" s="446"/>
      <c r="GJT32" s="446"/>
      <c r="GJU32" s="446"/>
      <c r="GJV32" s="446"/>
      <c r="GJW32" s="446"/>
      <c r="GJX32" s="446"/>
      <c r="GJY32" s="446"/>
      <c r="GJZ32" s="446"/>
      <c r="GKA32" s="446"/>
      <c r="GKB32" s="446"/>
      <c r="GKC32" s="446"/>
      <c r="GKD32" s="446"/>
      <c r="GKE32" s="446"/>
      <c r="GKF32" s="446"/>
      <c r="GKG32" s="446"/>
      <c r="GKH32" s="446"/>
      <c r="GKI32" s="446"/>
      <c r="GKJ32" s="446"/>
      <c r="GKK32" s="446"/>
      <c r="GKL32" s="446"/>
      <c r="GKM32" s="446"/>
      <c r="GKN32" s="446"/>
      <c r="GKO32" s="446"/>
      <c r="GKP32" s="446"/>
      <c r="GKQ32" s="446"/>
      <c r="GKR32" s="446"/>
      <c r="GKS32" s="446"/>
      <c r="GKT32" s="446"/>
      <c r="GKU32" s="446"/>
      <c r="GKV32" s="446"/>
      <c r="GKW32" s="446"/>
      <c r="GKX32" s="446"/>
      <c r="GKY32" s="446"/>
      <c r="GKZ32" s="446"/>
      <c r="GLA32" s="446"/>
      <c r="GLB32" s="446"/>
      <c r="GLC32" s="446"/>
      <c r="GLD32" s="446"/>
      <c r="GLE32" s="446"/>
      <c r="GLF32" s="446"/>
      <c r="GLG32" s="446"/>
      <c r="GLH32" s="446"/>
      <c r="GLI32" s="446"/>
      <c r="GLJ32" s="446"/>
      <c r="GLK32" s="446"/>
      <c r="GLL32" s="446"/>
      <c r="GLM32" s="446"/>
      <c r="GLN32" s="446"/>
      <c r="GLO32" s="446"/>
      <c r="GLP32" s="446"/>
      <c r="GLQ32" s="446"/>
      <c r="GLR32" s="446"/>
      <c r="GLS32" s="446"/>
      <c r="GLT32" s="446"/>
      <c r="GLU32" s="446"/>
      <c r="GLV32" s="446"/>
      <c r="GLW32" s="446"/>
      <c r="GLX32" s="446"/>
      <c r="GLY32" s="446"/>
      <c r="GLZ32" s="446"/>
      <c r="GMA32" s="446"/>
      <c r="GMB32" s="446"/>
      <c r="GMC32" s="446"/>
      <c r="GMD32" s="446"/>
      <c r="GME32" s="446"/>
      <c r="GMF32" s="446"/>
      <c r="GMG32" s="446"/>
      <c r="GMH32" s="446"/>
      <c r="GMI32" s="446"/>
      <c r="GMJ32" s="446"/>
      <c r="GMK32" s="446"/>
      <c r="GML32" s="446"/>
      <c r="GMM32" s="446"/>
      <c r="GMN32" s="446"/>
      <c r="GMO32" s="446"/>
      <c r="GMP32" s="446"/>
      <c r="GMQ32" s="446"/>
      <c r="GMR32" s="446"/>
      <c r="GMS32" s="446"/>
      <c r="GMT32" s="446"/>
      <c r="GMU32" s="446"/>
      <c r="GMV32" s="446"/>
      <c r="GMW32" s="446"/>
      <c r="GMX32" s="446"/>
      <c r="GMY32" s="446"/>
      <c r="GMZ32" s="446"/>
      <c r="GNA32" s="446"/>
      <c r="GNB32" s="446"/>
      <c r="GNC32" s="446"/>
      <c r="GND32" s="446"/>
      <c r="GNE32" s="446"/>
      <c r="GNF32" s="446"/>
      <c r="GNG32" s="446"/>
      <c r="GNH32" s="446"/>
      <c r="GNI32" s="446"/>
      <c r="GNJ32" s="446"/>
      <c r="GNK32" s="446"/>
      <c r="GNL32" s="446"/>
      <c r="GNM32" s="446"/>
      <c r="GNN32" s="446"/>
      <c r="GNO32" s="446"/>
      <c r="GNP32" s="446"/>
      <c r="GNQ32" s="446"/>
      <c r="GNR32" s="446"/>
      <c r="GNS32" s="446"/>
      <c r="GNT32" s="446"/>
      <c r="GNU32" s="446"/>
      <c r="GNV32" s="446"/>
      <c r="GNW32" s="446"/>
      <c r="GNX32" s="446"/>
      <c r="GNY32" s="446"/>
      <c r="GNZ32" s="446"/>
      <c r="GOA32" s="446"/>
      <c r="GOB32" s="446"/>
      <c r="GOC32" s="446"/>
      <c r="GOD32" s="446"/>
      <c r="GOE32" s="446"/>
      <c r="GOF32" s="446"/>
      <c r="GOG32" s="446"/>
      <c r="GOH32" s="446"/>
      <c r="GOI32" s="446"/>
      <c r="GOJ32" s="446"/>
      <c r="GOK32" s="446"/>
      <c r="GOL32" s="446"/>
      <c r="GOM32" s="446"/>
      <c r="GON32" s="446"/>
      <c r="GOO32" s="446"/>
      <c r="GOP32" s="446"/>
      <c r="GOQ32" s="446"/>
      <c r="GOR32" s="446"/>
      <c r="GOS32" s="446"/>
      <c r="GOT32" s="446"/>
      <c r="GOU32" s="446"/>
      <c r="GOV32" s="446"/>
      <c r="GOW32" s="446"/>
      <c r="GOX32" s="446"/>
      <c r="GOY32" s="446"/>
      <c r="GOZ32" s="446"/>
      <c r="GPA32" s="446"/>
      <c r="GPB32" s="446"/>
      <c r="GPC32" s="446"/>
      <c r="GPD32" s="446"/>
      <c r="GPE32" s="446"/>
      <c r="GPF32" s="446"/>
      <c r="GPG32" s="446"/>
      <c r="GPH32" s="446"/>
      <c r="GPI32" s="446"/>
      <c r="GPJ32" s="446"/>
      <c r="GPK32" s="446"/>
      <c r="GPL32" s="446"/>
      <c r="GPM32" s="446"/>
      <c r="GPN32" s="446"/>
      <c r="GPO32" s="446"/>
      <c r="GPP32" s="446"/>
      <c r="GPQ32" s="446"/>
      <c r="GPR32" s="446"/>
      <c r="GPS32" s="446"/>
      <c r="GPT32" s="446"/>
      <c r="GPU32" s="446"/>
      <c r="GPV32" s="446"/>
      <c r="GPW32" s="446"/>
      <c r="GPX32" s="446"/>
      <c r="GPY32" s="446"/>
      <c r="GPZ32" s="446"/>
      <c r="GQA32" s="446"/>
      <c r="GQB32" s="446"/>
      <c r="GQC32" s="446"/>
      <c r="GQD32" s="446"/>
      <c r="GQE32" s="446"/>
      <c r="GQF32" s="446"/>
      <c r="GQG32" s="446"/>
      <c r="GQH32" s="446"/>
      <c r="GQI32" s="446"/>
      <c r="GQJ32" s="446"/>
      <c r="GQK32" s="446"/>
      <c r="GQL32" s="446"/>
      <c r="GQM32" s="446"/>
      <c r="GQN32" s="446"/>
      <c r="GQO32" s="446"/>
      <c r="GQP32" s="446"/>
      <c r="GQQ32" s="446"/>
      <c r="GQR32" s="446"/>
      <c r="GQS32" s="446"/>
      <c r="GQT32" s="446"/>
      <c r="GQU32" s="446"/>
      <c r="GQV32" s="446"/>
      <c r="GQW32" s="446"/>
      <c r="GQX32" s="446"/>
      <c r="GQY32" s="446"/>
      <c r="GQZ32" s="446"/>
      <c r="GRA32" s="446"/>
      <c r="GRB32" s="446"/>
      <c r="GRC32" s="446"/>
      <c r="GRD32" s="446"/>
      <c r="GRE32" s="446"/>
      <c r="GRF32" s="446"/>
      <c r="GRG32" s="446"/>
      <c r="GRH32" s="446"/>
      <c r="GRI32" s="446"/>
      <c r="GRJ32" s="446"/>
      <c r="GRK32" s="446"/>
      <c r="GRL32" s="446"/>
      <c r="GRM32" s="446"/>
      <c r="GRN32" s="446"/>
      <c r="GRO32" s="446"/>
      <c r="GRP32" s="446"/>
      <c r="GRQ32" s="446"/>
      <c r="GRR32" s="446"/>
      <c r="GRS32" s="446"/>
      <c r="GRT32" s="446"/>
      <c r="GRU32" s="446"/>
      <c r="GRV32" s="446"/>
      <c r="GRW32" s="446"/>
      <c r="GRX32" s="446"/>
      <c r="GRY32" s="446"/>
      <c r="GRZ32" s="446"/>
      <c r="GSA32" s="446"/>
      <c r="GSB32" s="446"/>
      <c r="GSC32" s="446"/>
      <c r="GSD32" s="446"/>
      <c r="GSE32" s="446"/>
      <c r="GSF32" s="446"/>
      <c r="GSG32" s="446"/>
      <c r="GSH32" s="446"/>
      <c r="GSI32" s="446"/>
      <c r="GSJ32" s="446"/>
      <c r="GSK32" s="446"/>
      <c r="GSL32" s="446"/>
      <c r="GSM32" s="446"/>
      <c r="GSN32" s="446"/>
      <c r="GSO32" s="446"/>
      <c r="GSP32" s="446"/>
      <c r="GSQ32" s="446"/>
      <c r="GSR32" s="446"/>
      <c r="GSS32" s="446"/>
      <c r="GST32" s="446"/>
      <c r="GSU32" s="446"/>
      <c r="GSV32" s="446"/>
      <c r="GSW32" s="446"/>
      <c r="GSX32" s="446"/>
      <c r="GSY32" s="446"/>
      <c r="GSZ32" s="446"/>
      <c r="GTA32" s="446"/>
      <c r="GTB32" s="446"/>
      <c r="GTC32" s="446"/>
      <c r="GTD32" s="446"/>
      <c r="GTE32" s="446"/>
      <c r="GTF32" s="446"/>
      <c r="GTG32" s="446"/>
      <c r="GTH32" s="446"/>
      <c r="GTI32" s="446"/>
      <c r="GTJ32" s="446"/>
      <c r="GTK32" s="446"/>
      <c r="GTL32" s="446"/>
      <c r="GTM32" s="446"/>
      <c r="GTN32" s="446"/>
      <c r="GTO32" s="446"/>
      <c r="GTP32" s="446"/>
      <c r="GTQ32" s="446"/>
      <c r="GTR32" s="446"/>
      <c r="GTS32" s="446"/>
      <c r="GTT32" s="446"/>
      <c r="GTU32" s="446"/>
      <c r="GTV32" s="446"/>
      <c r="GTW32" s="446"/>
      <c r="GTX32" s="446"/>
      <c r="GTY32" s="446"/>
      <c r="GTZ32" s="446"/>
      <c r="GUA32" s="446"/>
      <c r="GUB32" s="446"/>
      <c r="GUC32" s="446"/>
      <c r="GUD32" s="446"/>
      <c r="GUE32" s="446"/>
      <c r="GUF32" s="446"/>
      <c r="GUG32" s="446"/>
      <c r="GUH32" s="446"/>
      <c r="GUI32" s="446"/>
      <c r="GUJ32" s="446"/>
      <c r="GUK32" s="446"/>
      <c r="GUL32" s="446"/>
      <c r="GUM32" s="446"/>
      <c r="GUN32" s="446"/>
      <c r="GUO32" s="446"/>
      <c r="GUP32" s="446"/>
      <c r="GUQ32" s="446"/>
      <c r="GUR32" s="446"/>
      <c r="GUS32" s="446"/>
      <c r="GUT32" s="446"/>
      <c r="GUU32" s="446"/>
      <c r="GUV32" s="446"/>
      <c r="GUW32" s="446"/>
      <c r="GUX32" s="446"/>
      <c r="GUY32" s="446"/>
      <c r="GUZ32" s="446"/>
      <c r="GVA32" s="446"/>
      <c r="GVB32" s="446"/>
      <c r="GVC32" s="446"/>
      <c r="GVD32" s="446"/>
      <c r="GVE32" s="446"/>
      <c r="GVF32" s="446"/>
      <c r="GVG32" s="446"/>
      <c r="GVH32" s="446"/>
      <c r="GVI32" s="446"/>
      <c r="GVJ32" s="446"/>
      <c r="GVK32" s="446"/>
      <c r="GVL32" s="446"/>
      <c r="GVM32" s="446"/>
      <c r="GVN32" s="446"/>
      <c r="GVO32" s="446"/>
      <c r="GVP32" s="446"/>
      <c r="GVQ32" s="446"/>
      <c r="GVR32" s="446"/>
      <c r="GVS32" s="446"/>
      <c r="GVT32" s="446"/>
      <c r="GVU32" s="446"/>
      <c r="GVV32" s="446"/>
      <c r="GVW32" s="446"/>
      <c r="GVX32" s="446"/>
      <c r="GVY32" s="446"/>
      <c r="GVZ32" s="446"/>
      <c r="GWA32" s="446"/>
      <c r="GWB32" s="446"/>
      <c r="GWC32" s="446"/>
      <c r="GWD32" s="446"/>
      <c r="GWE32" s="446"/>
      <c r="GWF32" s="446"/>
      <c r="GWG32" s="446"/>
      <c r="GWH32" s="446"/>
      <c r="GWI32" s="446"/>
      <c r="GWJ32" s="446"/>
      <c r="GWK32" s="446"/>
      <c r="GWL32" s="446"/>
      <c r="GWM32" s="446"/>
      <c r="GWN32" s="446"/>
      <c r="GWO32" s="446"/>
      <c r="GWP32" s="446"/>
      <c r="GWQ32" s="446"/>
      <c r="GWR32" s="446"/>
      <c r="GWS32" s="446"/>
      <c r="GWT32" s="446"/>
      <c r="GWU32" s="446"/>
      <c r="GWV32" s="446"/>
      <c r="GWW32" s="446"/>
      <c r="GWX32" s="446"/>
      <c r="GWY32" s="446"/>
      <c r="GWZ32" s="446"/>
      <c r="GXA32" s="446"/>
      <c r="GXB32" s="446"/>
      <c r="GXC32" s="446"/>
      <c r="GXD32" s="446"/>
      <c r="GXE32" s="446"/>
      <c r="GXF32" s="446"/>
      <c r="GXG32" s="446"/>
      <c r="GXH32" s="446"/>
      <c r="GXI32" s="446"/>
      <c r="GXJ32" s="446"/>
      <c r="GXK32" s="446"/>
      <c r="GXL32" s="446"/>
      <c r="GXM32" s="446"/>
      <c r="GXN32" s="446"/>
      <c r="GXO32" s="446"/>
      <c r="GXP32" s="446"/>
      <c r="GXQ32" s="446"/>
      <c r="GXR32" s="446"/>
      <c r="GXS32" s="446"/>
      <c r="GXT32" s="446"/>
      <c r="GXU32" s="446"/>
      <c r="GXV32" s="446"/>
      <c r="GXW32" s="446"/>
      <c r="GXX32" s="446"/>
      <c r="GXY32" s="446"/>
      <c r="GXZ32" s="446"/>
      <c r="GYA32" s="446"/>
      <c r="GYB32" s="446"/>
      <c r="GYC32" s="446"/>
      <c r="GYD32" s="446"/>
      <c r="GYE32" s="446"/>
      <c r="GYF32" s="446"/>
      <c r="GYG32" s="446"/>
      <c r="GYH32" s="446"/>
      <c r="GYI32" s="446"/>
      <c r="GYJ32" s="446"/>
      <c r="GYK32" s="446"/>
      <c r="GYL32" s="446"/>
      <c r="GYM32" s="446"/>
      <c r="GYN32" s="446"/>
      <c r="GYO32" s="446"/>
      <c r="GYP32" s="446"/>
      <c r="GYQ32" s="446"/>
      <c r="GYR32" s="446"/>
      <c r="GYS32" s="446"/>
      <c r="GYT32" s="446"/>
      <c r="GYU32" s="446"/>
      <c r="GYV32" s="446"/>
      <c r="GYW32" s="446"/>
      <c r="GYX32" s="446"/>
      <c r="GYY32" s="446"/>
      <c r="GYZ32" s="446"/>
      <c r="GZA32" s="446"/>
      <c r="GZB32" s="446"/>
      <c r="GZC32" s="446"/>
      <c r="GZD32" s="446"/>
      <c r="GZE32" s="446"/>
      <c r="GZF32" s="446"/>
      <c r="GZG32" s="446"/>
      <c r="GZH32" s="446"/>
      <c r="GZI32" s="446"/>
      <c r="GZJ32" s="446"/>
      <c r="GZK32" s="446"/>
      <c r="GZL32" s="446"/>
      <c r="GZM32" s="446"/>
      <c r="GZN32" s="446"/>
      <c r="GZO32" s="446"/>
      <c r="GZP32" s="446"/>
      <c r="GZQ32" s="446"/>
      <c r="GZR32" s="446"/>
      <c r="GZS32" s="446"/>
      <c r="GZT32" s="446"/>
      <c r="GZU32" s="446"/>
      <c r="GZV32" s="446"/>
      <c r="GZW32" s="446"/>
      <c r="GZX32" s="446"/>
      <c r="GZY32" s="446"/>
      <c r="GZZ32" s="446"/>
      <c r="HAA32" s="446"/>
      <c r="HAB32" s="446"/>
      <c r="HAC32" s="446"/>
      <c r="HAD32" s="446"/>
      <c r="HAE32" s="446"/>
      <c r="HAF32" s="446"/>
      <c r="HAG32" s="446"/>
      <c r="HAH32" s="446"/>
      <c r="HAI32" s="446"/>
      <c r="HAJ32" s="446"/>
      <c r="HAK32" s="446"/>
      <c r="HAL32" s="446"/>
      <c r="HAM32" s="446"/>
      <c r="HAN32" s="446"/>
      <c r="HAO32" s="446"/>
      <c r="HAP32" s="446"/>
      <c r="HAQ32" s="446"/>
      <c r="HAR32" s="446"/>
      <c r="HAS32" s="446"/>
      <c r="HAT32" s="446"/>
      <c r="HAU32" s="446"/>
      <c r="HAV32" s="446"/>
      <c r="HAW32" s="446"/>
      <c r="HAX32" s="446"/>
      <c r="HAY32" s="446"/>
      <c r="HAZ32" s="446"/>
      <c r="HBA32" s="446"/>
      <c r="HBB32" s="446"/>
      <c r="HBC32" s="446"/>
      <c r="HBD32" s="446"/>
      <c r="HBE32" s="446"/>
      <c r="HBF32" s="446"/>
      <c r="HBG32" s="446"/>
      <c r="HBH32" s="446"/>
      <c r="HBI32" s="446"/>
      <c r="HBJ32" s="446"/>
      <c r="HBK32" s="446"/>
      <c r="HBL32" s="446"/>
      <c r="HBM32" s="446"/>
      <c r="HBN32" s="446"/>
      <c r="HBO32" s="446"/>
      <c r="HBP32" s="446"/>
      <c r="HBQ32" s="446"/>
      <c r="HBR32" s="446"/>
      <c r="HBS32" s="446"/>
      <c r="HBT32" s="446"/>
      <c r="HBU32" s="446"/>
      <c r="HBV32" s="446"/>
      <c r="HBW32" s="446"/>
      <c r="HBX32" s="446"/>
      <c r="HBY32" s="446"/>
      <c r="HBZ32" s="446"/>
      <c r="HCA32" s="446"/>
      <c r="HCB32" s="446"/>
      <c r="HCC32" s="446"/>
      <c r="HCD32" s="446"/>
      <c r="HCE32" s="446"/>
      <c r="HCF32" s="446"/>
      <c r="HCG32" s="446"/>
      <c r="HCH32" s="446"/>
      <c r="HCI32" s="446"/>
      <c r="HCJ32" s="446"/>
      <c r="HCK32" s="446"/>
      <c r="HCL32" s="446"/>
      <c r="HCM32" s="446"/>
      <c r="HCN32" s="446"/>
      <c r="HCO32" s="446"/>
      <c r="HCP32" s="446"/>
      <c r="HCQ32" s="446"/>
      <c r="HCR32" s="446"/>
      <c r="HCS32" s="446"/>
      <c r="HCT32" s="446"/>
      <c r="HCU32" s="446"/>
      <c r="HCV32" s="446"/>
      <c r="HCW32" s="446"/>
      <c r="HCX32" s="446"/>
      <c r="HCY32" s="446"/>
      <c r="HCZ32" s="446"/>
      <c r="HDA32" s="446"/>
      <c r="HDB32" s="446"/>
      <c r="HDC32" s="446"/>
      <c r="HDD32" s="446"/>
      <c r="HDE32" s="446"/>
      <c r="HDF32" s="446"/>
      <c r="HDG32" s="446"/>
      <c r="HDH32" s="446"/>
      <c r="HDI32" s="446"/>
      <c r="HDJ32" s="446"/>
      <c r="HDK32" s="446"/>
      <c r="HDL32" s="446"/>
      <c r="HDM32" s="446"/>
      <c r="HDN32" s="446"/>
      <c r="HDO32" s="446"/>
      <c r="HDP32" s="446"/>
      <c r="HDQ32" s="446"/>
      <c r="HDR32" s="446"/>
      <c r="HDS32" s="446"/>
      <c r="HDT32" s="446"/>
      <c r="HDU32" s="446"/>
      <c r="HDV32" s="446"/>
      <c r="HDW32" s="446"/>
      <c r="HDX32" s="446"/>
      <c r="HDY32" s="446"/>
      <c r="HDZ32" s="446"/>
      <c r="HEA32" s="446"/>
      <c r="HEB32" s="446"/>
      <c r="HEC32" s="446"/>
      <c r="HED32" s="446"/>
      <c r="HEE32" s="446"/>
      <c r="HEF32" s="446"/>
      <c r="HEG32" s="446"/>
      <c r="HEH32" s="446"/>
      <c r="HEI32" s="446"/>
      <c r="HEJ32" s="446"/>
      <c r="HEK32" s="446"/>
      <c r="HEL32" s="446"/>
      <c r="HEM32" s="446"/>
      <c r="HEN32" s="446"/>
      <c r="HEO32" s="446"/>
      <c r="HEP32" s="446"/>
      <c r="HEQ32" s="446"/>
      <c r="HER32" s="446"/>
      <c r="HES32" s="446"/>
      <c r="HET32" s="446"/>
      <c r="HEU32" s="446"/>
      <c r="HEV32" s="446"/>
      <c r="HEW32" s="446"/>
      <c r="HEX32" s="446"/>
      <c r="HEY32" s="446"/>
      <c r="HEZ32" s="446"/>
      <c r="HFA32" s="446"/>
      <c r="HFB32" s="446"/>
      <c r="HFC32" s="446"/>
      <c r="HFD32" s="446"/>
      <c r="HFE32" s="446"/>
      <c r="HFF32" s="446"/>
      <c r="HFG32" s="446"/>
      <c r="HFH32" s="446"/>
      <c r="HFI32" s="446"/>
      <c r="HFJ32" s="446"/>
      <c r="HFK32" s="446"/>
      <c r="HFL32" s="446"/>
      <c r="HFM32" s="446"/>
      <c r="HFN32" s="446"/>
      <c r="HFO32" s="446"/>
      <c r="HFP32" s="446"/>
      <c r="HFQ32" s="446"/>
      <c r="HFR32" s="446"/>
      <c r="HFS32" s="446"/>
      <c r="HFT32" s="446"/>
      <c r="HFU32" s="446"/>
      <c r="HFV32" s="446"/>
      <c r="HFW32" s="446"/>
      <c r="HFX32" s="446"/>
      <c r="HFY32" s="446"/>
      <c r="HFZ32" s="446"/>
      <c r="HGA32" s="446"/>
      <c r="HGB32" s="446"/>
      <c r="HGC32" s="446"/>
      <c r="HGD32" s="446"/>
      <c r="HGE32" s="446"/>
      <c r="HGF32" s="446"/>
      <c r="HGG32" s="446"/>
      <c r="HGH32" s="446"/>
      <c r="HGI32" s="446"/>
      <c r="HGJ32" s="446"/>
      <c r="HGK32" s="446"/>
      <c r="HGL32" s="446"/>
      <c r="HGM32" s="446"/>
      <c r="HGN32" s="446"/>
      <c r="HGO32" s="446"/>
      <c r="HGP32" s="446"/>
      <c r="HGQ32" s="446"/>
      <c r="HGR32" s="446"/>
      <c r="HGS32" s="446"/>
      <c r="HGT32" s="446"/>
      <c r="HGU32" s="446"/>
      <c r="HGV32" s="446"/>
      <c r="HGW32" s="446"/>
      <c r="HGX32" s="446"/>
      <c r="HGY32" s="446"/>
      <c r="HGZ32" s="446"/>
      <c r="HHA32" s="446"/>
      <c r="HHB32" s="446"/>
      <c r="HHC32" s="446"/>
      <c r="HHD32" s="446"/>
      <c r="HHE32" s="446"/>
      <c r="HHF32" s="446"/>
      <c r="HHG32" s="446"/>
      <c r="HHH32" s="446"/>
      <c r="HHI32" s="446"/>
      <c r="HHJ32" s="446"/>
      <c r="HHK32" s="446"/>
      <c r="HHL32" s="446"/>
      <c r="HHM32" s="446"/>
      <c r="HHN32" s="446"/>
      <c r="HHO32" s="446"/>
      <c r="HHP32" s="446"/>
      <c r="HHQ32" s="446"/>
      <c r="HHR32" s="446"/>
      <c r="HHS32" s="446"/>
      <c r="HHT32" s="446"/>
      <c r="HHU32" s="446"/>
      <c r="HHV32" s="446"/>
      <c r="HHW32" s="446"/>
      <c r="HHX32" s="446"/>
      <c r="HHY32" s="446"/>
      <c r="HHZ32" s="446"/>
      <c r="HIA32" s="446"/>
      <c r="HIB32" s="446"/>
      <c r="HIC32" s="446"/>
      <c r="HID32" s="446"/>
      <c r="HIE32" s="446"/>
      <c r="HIF32" s="446"/>
      <c r="HIG32" s="446"/>
      <c r="HIH32" s="446"/>
      <c r="HII32" s="446"/>
      <c r="HIJ32" s="446"/>
      <c r="HIK32" s="446"/>
      <c r="HIL32" s="446"/>
      <c r="HIM32" s="446"/>
      <c r="HIN32" s="446"/>
      <c r="HIO32" s="446"/>
      <c r="HIP32" s="446"/>
      <c r="HIQ32" s="446"/>
      <c r="HIR32" s="446"/>
      <c r="HIS32" s="446"/>
      <c r="HIT32" s="446"/>
      <c r="HIU32" s="446"/>
      <c r="HIV32" s="446"/>
      <c r="HIW32" s="446"/>
      <c r="HIX32" s="446"/>
      <c r="HIY32" s="446"/>
      <c r="HIZ32" s="446"/>
      <c r="HJA32" s="446"/>
      <c r="HJB32" s="446"/>
      <c r="HJC32" s="446"/>
      <c r="HJD32" s="446"/>
      <c r="HJE32" s="446"/>
      <c r="HJF32" s="446"/>
      <c r="HJG32" s="446"/>
      <c r="HJH32" s="446"/>
      <c r="HJI32" s="446"/>
      <c r="HJJ32" s="446"/>
      <c r="HJK32" s="446"/>
      <c r="HJL32" s="446"/>
      <c r="HJM32" s="446"/>
      <c r="HJN32" s="446"/>
      <c r="HJO32" s="446"/>
      <c r="HJP32" s="446"/>
      <c r="HJQ32" s="446"/>
      <c r="HJR32" s="446"/>
      <c r="HJS32" s="446"/>
      <c r="HJT32" s="446"/>
      <c r="HJU32" s="446"/>
      <c r="HJV32" s="446"/>
      <c r="HJW32" s="446"/>
      <c r="HJX32" s="446"/>
      <c r="HJY32" s="446"/>
      <c r="HJZ32" s="446"/>
      <c r="HKA32" s="446"/>
      <c r="HKB32" s="446"/>
      <c r="HKC32" s="446"/>
      <c r="HKD32" s="446"/>
      <c r="HKE32" s="446"/>
      <c r="HKF32" s="446"/>
      <c r="HKG32" s="446"/>
      <c r="HKH32" s="446"/>
      <c r="HKI32" s="446"/>
      <c r="HKJ32" s="446"/>
      <c r="HKK32" s="446"/>
      <c r="HKL32" s="446"/>
      <c r="HKM32" s="446"/>
      <c r="HKN32" s="446"/>
      <c r="HKO32" s="446"/>
      <c r="HKP32" s="446"/>
      <c r="HKQ32" s="446"/>
      <c r="HKR32" s="446"/>
      <c r="HKS32" s="446"/>
      <c r="HKT32" s="446"/>
      <c r="HKU32" s="446"/>
      <c r="HKV32" s="446"/>
      <c r="HKW32" s="446"/>
      <c r="HKX32" s="446"/>
      <c r="HKY32" s="446"/>
      <c r="HKZ32" s="446"/>
      <c r="HLA32" s="446"/>
      <c r="HLB32" s="446"/>
      <c r="HLC32" s="446"/>
      <c r="HLD32" s="446"/>
      <c r="HLE32" s="446"/>
      <c r="HLF32" s="446"/>
      <c r="HLG32" s="446"/>
      <c r="HLH32" s="446"/>
      <c r="HLI32" s="446"/>
      <c r="HLJ32" s="446"/>
      <c r="HLK32" s="446"/>
      <c r="HLL32" s="446"/>
      <c r="HLM32" s="446"/>
      <c r="HLN32" s="446"/>
      <c r="HLO32" s="446"/>
      <c r="HLP32" s="446"/>
      <c r="HLQ32" s="446"/>
      <c r="HLR32" s="446"/>
      <c r="HLS32" s="446"/>
      <c r="HLT32" s="446"/>
      <c r="HLU32" s="446"/>
      <c r="HLV32" s="446"/>
      <c r="HLW32" s="446"/>
      <c r="HLX32" s="446"/>
      <c r="HLY32" s="446"/>
      <c r="HLZ32" s="446"/>
      <c r="HMA32" s="446"/>
      <c r="HMB32" s="446"/>
      <c r="HMC32" s="446"/>
      <c r="HMD32" s="446"/>
      <c r="HME32" s="446"/>
      <c r="HMF32" s="446"/>
      <c r="HMG32" s="446"/>
      <c r="HMH32" s="446"/>
      <c r="HMI32" s="446"/>
      <c r="HMJ32" s="446"/>
      <c r="HMK32" s="446"/>
      <c r="HML32" s="446"/>
      <c r="HMM32" s="446"/>
      <c r="HMN32" s="446"/>
      <c r="HMO32" s="446"/>
      <c r="HMP32" s="446"/>
      <c r="HMQ32" s="446"/>
      <c r="HMR32" s="446"/>
      <c r="HMS32" s="446"/>
      <c r="HMT32" s="446"/>
      <c r="HMU32" s="446"/>
      <c r="HMV32" s="446"/>
      <c r="HMW32" s="446"/>
      <c r="HMX32" s="446"/>
      <c r="HMY32" s="446"/>
      <c r="HMZ32" s="446"/>
      <c r="HNA32" s="446"/>
      <c r="HNB32" s="446"/>
      <c r="HNC32" s="446"/>
      <c r="HND32" s="446"/>
      <c r="HNE32" s="446"/>
      <c r="HNF32" s="446"/>
      <c r="HNG32" s="446"/>
      <c r="HNH32" s="446"/>
      <c r="HNI32" s="446"/>
      <c r="HNJ32" s="446"/>
      <c r="HNK32" s="446"/>
      <c r="HNL32" s="446"/>
      <c r="HNM32" s="446"/>
      <c r="HNN32" s="446"/>
      <c r="HNO32" s="446"/>
      <c r="HNP32" s="446"/>
      <c r="HNQ32" s="446"/>
      <c r="HNR32" s="446"/>
      <c r="HNS32" s="446"/>
      <c r="HNT32" s="446"/>
      <c r="HNU32" s="446"/>
      <c r="HNV32" s="446"/>
      <c r="HNW32" s="446"/>
      <c r="HNX32" s="446"/>
      <c r="HNY32" s="446"/>
      <c r="HNZ32" s="446"/>
      <c r="HOA32" s="446"/>
      <c r="HOB32" s="446"/>
      <c r="HOC32" s="446"/>
      <c r="HOD32" s="446"/>
      <c r="HOE32" s="446"/>
      <c r="HOF32" s="446"/>
      <c r="HOG32" s="446"/>
      <c r="HOH32" s="446"/>
      <c r="HOI32" s="446"/>
      <c r="HOJ32" s="446"/>
      <c r="HOK32" s="446"/>
      <c r="HOL32" s="446"/>
      <c r="HOM32" s="446"/>
      <c r="HON32" s="446"/>
      <c r="HOO32" s="446"/>
      <c r="HOP32" s="446"/>
      <c r="HOQ32" s="446"/>
      <c r="HOR32" s="446"/>
      <c r="HOS32" s="446"/>
      <c r="HOT32" s="446"/>
      <c r="HOU32" s="446"/>
      <c r="HOV32" s="446"/>
      <c r="HOW32" s="446"/>
      <c r="HOX32" s="446"/>
      <c r="HOY32" s="446"/>
      <c r="HOZ32" s="446"/>
      <c r="HPA32" s="446"/>
      <c r="HPB32" s="446"/>
      <c r="HPC32" s="446"/>
      <c r="HPD32" s="446"/>
      <c r="HPE32" s="446"/>
      <c r="HPF32" s="446"/>
      <c r="HPG32" s="446"/>
      <c r="HPH32" s="446"/>
      <c r="HPI32" s="446"/>
      <c r="HPJ32" s="446"/>
      <c r="HPK32" s="446"/>
      <c r="HPL32" s="446"/>
      <c r="HPM32" s="446"/>
      <c r="HPN32" s="446"/>
      <c r="HPO32" s="446"/>
      <c r="HPP32" s="446"/>
      <c r="HPQ32" s="446"/>
      <c r="HPR32" s="446"/>
      <c r="HPS32" s="446"/>
      <c r="HPT32" s="446"/>
      <c r="HPU32" s="446"/>
      <c r="HPV32" s="446"/>
      <c r="HPW32" s="446"/>
      <c r="HPX32" s="446"/>
      <c r="HPY32" s="446"/>
      <c r="HPZ32" s="446"/>
      <c r="HQA32" s="446"/>
      <c r="HQB32" s="446"/>
      <c r="HQC32" s="446"/>
      <c r="HQD32" s="446"/>
      <c r="HQE32" s="446"/>
      <c r="HQF32" s="446"/>
      <c r="HQG32" s="446"/>
      <c r="HQH32" s="446"/>
      <c r="HQI32" s="446"/>
      <c r="HQJ32" s="446"/>
      <c r="HQK32" s="446"/>
      <c r="HQL32" s="446"/>
      <c r="HQM32" s="446"/>
      <c r="HQN32" s="446"/>
      <c r="HQO32" s="446"/>
      <c r="HQP32" s="446"/>
      <c r="HQQ32" s="446"/>
      <c r="HQR32" s="446"/>
      <c r="HQS32" s="446"/>
      <c r="HQT32" s="446"/>
      <c r="HQU32" s="446"/>
      <c r="HQV32" s="446"/>
      <c r="HQW32" s="446"/>
      <c r="HQX32" s="446"/>
      <c r="HQY32" s="446"/>
      <c r="HQZ32" s="446"/>
      <c r="HRA32" s="446"/>
      <c r="HRB32" s="446"/>
      <c r="HRC32" s="446"/>
      <c r="HRD32" s="446"/>
      <c r="HRE32" s="446"/>
      <c r="HRF32" s="446"/>
      <c r="HRG32" s="446"/>
      <c r="HRH32" s="446"/>
      <c r="HRI32" s="446"/>
      <c r="HRJ32" s="446"/>
      <c r="HRK32" s="446"/>
      <c r="HRL32" s="446"/>
      <c r="HRM32" s="446"/>
      <c r="HRN32" s="446"/>
      <c r="HRO32" s="446"/>
      <c r="HRP32" s="446"/>
      <c r="HRQ32" s="446"/>
      <c r="HRR32" s="446"/>
      <c r="HRS32" s="446"/>
      <c r="HRT32" s="446"/>
      <c r="HRU32" s="446"/>
      <c r="HRV32" s="446"/>
      <c r="HRW32" s="446"/>
      <c r="HRX32" s="446"/>
      <c r="HRY32" s="446"/>
      <c r="HRZ32" s="446"/>
      <c r="HSA32" s="446"/>
      <c r="HSB32" s="446"/>
      <c r="HSC32" s="446"/>
      <c r="HSD32" s="446"/>
      <c r="HSE32" s="446"/>
      <c r="HSF32" s="446"/>
      <c r="HSG32" s="446"/>
      <c r="HSH32" s="446"/>
      <c r="HSI32" s="446"/>
      <c r="HSJ32" s="446"/>
      <c r="HSK32" s="446"/>
      <c r="HSL32" s="446"/>
      <c r="HSM32" s="446"/>
      <c r="HSN32" s="446"/>
      <c r="HSO32" s="446"/>
      <c r="HSP32" s="446"/>
      <c r="HSQ32" s="446"/>
      <c r="HSR32" s="446"/>
      <c r="HSS32" s="446"/>
      <c r="HST32" s="446"/>
      <c r="HSU32" s="446"/>
      <c r="HSV32" s="446"/>
      <c r="HSW32" s="446"/>
      <c r="HSX32" s="446"/>
      <c r="HSY32" s="446"/>
      <c r="HSZ32" s="446"/>
      <c r="HTA32" s="446"/>
      <c r="HTB32" s="446"/>
      <c r="HTC32" s="446"/>
      <c r="HTD32" s="446"/>
      <c r="HTE32" s="446"/>
      <c r="HTF32" s="446"/>
      <c r="HTG32" s="446"/>
      <c r="HTH32" s="446"/>
      <c r="HTI32" s="446"/>
      <c r="HTJ32" s="446"/>
      <c r="HTK32" s="446"/>
      <c r="HTL32" s="446"/>
      <c r="HTM32" s="446"/>
      <c r="HTN32" s="446"/>
      <c r="HTO32" s="446"/>
      <c r="HTP32" s="446"/>
      <c r="HTQ32" s="446"/>
      <c r="HTR32" s="446"/>
      <c r="HTS32" s="446"/>
      <c r="HTT32" s="446"/>
      <c r="HTU32" s="446"/>
      <c r="HTV32" s="446"/>
      <c r="HTW32" s="446"/>
      <c r="HTX32" s="446"/>
      <c r="HTY32" s="446"/>
      <c r="HTZ32" s="446"/>
      <c r="HUA32" s="446"/>
      <c r="HUB32" s="446"/>
      <c r="HUC32" s="446"/>
      <c r="HUD32" s="446"/>
      <c r="HUE32" s="446"/>
      <c r="HUF32" s="446"/>
      <c r="HUG32" s="446"/>
      <c r="HUH32" s="446"/>
      <c r="HUI32" s="446"/>
      <c r="HUJ32" s="446"/>
      <c r="HUK32" s="446"/>
      <c r="HUL32" s="446"/>
      <c r="HUM32" s="446"/>
      <c r="HUN32" s="446"/>
      <c r="HUO32" s="446"/>
      <c r="HUP32" s="446"/>
      <c r="HUQ32" s="446"/>
      <c r="HUR32" s="446"/>
      <c r="HUS32" s="446"/>
      <c r="HUT32" s="446"/>
      <c r="HUU32" s="446"/>
      <c r="HUV32" s="446"/>
      <c r="HUW32" s="446"/>
      <c r="HUX32" s="446"/>
      <c r="HUY32" s="446"/>
      <c r="HUZ32" s="446"/>
      <c r="HVA32" s="446"/>
      <c r="HVB32" s="446"/>
      <c r="HVC32" s="446"/>
      <c r="HVD32" s="446"/>
      <c r="HVE32" s="446"/>
      <c r="HVF32" s="446"/>
      <c r="HVG32" s="446"/>
      <c r="HVH32" s="446"/>
      <c r="HVI32" s="446"/>
      <c r="HVJ32" s="446"/>
      <c r="HVK32" s="446"/>
      <c r="HVL32" s="446"/>
      <c r="HVM32" s="446"/>
      <c r="HVN32" s="446"/>
      <c r="HVO32" s="446"/>
      <c r="HVP32" s="446"/>
      <c r="HVQ32" s="446"/>
      <c r="HVR32" s="446"/>
      <c r="HVS32" s="446"/>
      <c r="HVT32" s="446"/>
      <c r="HVU32" s="446"/>
      <c r="HVV32" s="446"/>
      <c r="HVW32" s="446"/>
      <c r="HVX32" s="446"/>
      <c r="HVY32" s="446"/>
      <c r="HVZ32" s="446"/>
      <c r="HWA32" s="446"/>
      <c r="HWB32" s="446"/>
      <c r="HWC32" s="446"/>
      <c r="HWD32" s="446"/>
      <c r="HWE32" s="446"/>
      <c r="HWF32" s="446"/>
      <c r="HWG32" s="446"/>
      <c r="HWH32" s="446"/>
      <c r="HWI32" s="446"/>
      <c r="HWJ32" s="446"/>
      <c r="HWK32" s="446"/>
      <c r="HWL32" s="446"/>
      <c r="HWM32" s="446"/>
      <c r="HWN32" s="446"/>
      <c r="HWO32" s="446"/>
      <c r="HWP32" s="446"/>
      <c r="HWQ32" s="446"/>
      <c r="HWR32" s="446"/>
      <c r="HWS32" s="446"/>
      <c r="HWT32" s="446"/>
      <c r="HWU32" s="446"/>
      <c r="HWV32" s="446"/>
      <c r="HWW32" s="446"/>
      <c r="HWX32" s="446"/>
      <c r="HWY32" s="446"/>
      <c r="HWZ32" s="446"/>
      <c r="HXA32" s="446"/>
      <c r="HXB32" s="446"/>
      <c r="HXC32" s="446"/>
      <c r="HXD32" s="446"/>
      <c r="HXE32" s="446"/>
      <c r="HXF32" s="446"/>
      <c r="HXG32" s="446"/>
      <c r="HXH32" s="446"/>
      <c r="HXI32" s="446"/>
      <c r="HXJ32" s="446"/>
      <c r="HXK32" s="446"/>
      <c r="HXL32" s="446"/>
      <c r="HXM32" s="446"/>
      <c r="HXN32" s="446"/>
      <c r="HXO32" s="446"/>
      <c r="HXP32" s="446"/>
      <c r="HXQ32" s="446"/>
      <c r="HXR32" s="446"/>
      <c r="HXS32" s="446"/>
      <c r="HXT32" s="446"/>
      <c r="HXU32" s="446"/>
      <c r="HXV32" s="446"/>
      <c r="HXW32" s="446"/>
      <c r="HXX32" s="446"/>
      <c r="HXY32" s="446"/>
      <c r="HXZ32" s="446"/>
      <c r="HYA32" s="446"/>
      <c r="HYB32" s="446"/>
      <c r="HYC32" s="446"/>
      <c r="HYD32" s="446"/>
      <c r="HYE32" s="446"/>
      <c r="HYF32" s="446"/>
      <c r="HYG32" s="446"/>
      <c r="HYH32" s="446"/>
      <c r="HYI32" s="446"/>
      <c r="HYJ32" s="446"/>
      <c r="HYK32" s="446"/>
      <c r="HYL32" s="446"/>
      <c r="HYM32" s="446"/>
      <c r="HYN32" s="446"/>
      <c r="HYO32" s="446"/>
      <c r="HYP32" s="446"/>
      <c r="HYQ32" s="446"/>
      <c r="HYR32" s="446"/>
      <c r="HYS32" s="446"/>
      <c r="HYT32" s="446"/>
      <c r="HYU32" s="446"/>
      <c r="HYV32" s="446"/>
      <c r="HYW32" s="446"/>
      <c r="HYX32" s="446"/>
      <c r="HYY32" s="446"/>
      <c r="HYZ32" s="446"/>
      <c r="HZA32" s="446"/>
      <c r="HZB32" s="446"/>
      <c r="HZC32" s="446"/>
      <c r="HZD32" s="446"/>
      <c r="HZE32" s="446"/>
      <c r="HZF32" s="446"/>
      <c r="HZG32" s="446"/>
      <c r="HZH32" s="446"/>
      <c r="HZI32" s="446"/>
      <c r="HZJ32" s="446"/>
      <c r="HZK32" s="446"/>
      <c r="HZL32" s="446"/>
      <c r="HZM32" s="446"/>
      <c r="HZN32" s="446"/>
      <c r="HZO32" s="446"/>
      <c r="HZP32" s="446"/>
      <c r="HZQ32" s="446"/>
      <c r="HZR32" s="446"/>
      <c r="HZS32" s="446"/>
      <c r="HZT32" s="446"/>
      <c r="HZU32" s="446"/>
      <c r="HZV32" s="446"/>
      <c r="HZW32" s="446"/>
      <c r="HZX32" s="446"/>
      <c r="HZY32" s="446"/>
      <c r="HZZ32" s="446"/>
      <c r="IAA32" s="446"/>
      <c r="IAB32" s="446"/>
      <c r="IAC32" s="446"/>
      <c r="IAD32" s="446"/>
      <c r="IAE32" s="446"/>
      <c r="IAF32" s="446"/>
      <c r="IAG32" s="446"/>
      <c r="IAH32" s="446"/>
      <c r="IAI32" s="446"/>
      <c r="IAJ32" s="446"/>
      <c r="IAK32" s="446"/>
      <c r="IAL32" s="446"/>
      <c r="IAM32" s="446"/>
      <c r="IAN32" s="446"/>
      <c r="IAO32" s="446"/>
      <c r="IAP32" s="446"/>
      <c r="IAQ32" s="446"/>
      <c r="IAR32" s="446"/>
      <c r="IAS32" s="446"/>
      <c r="IAT32" s="446"/>
      <c r="IAU32" s="446"/>
      <c r="IAV32" s="446"/>
      <c r="IAW32" s="446"/>
      <c r="IAX32" s="446"/>
      <c r="IAY32" s="446"/>
      <c r="IAZ32" s="446"/>
      <c r="IBA32" s="446"/>
      <c r="IBB32" s="446"/>
      <c r="IBC32" s="446"/>
      <c r="IBD32" s="446"/>
      <c r="IBE32" s="446"/>
      <c r="IBF32" s="446"/>
      <c r="IBG32" s="446"/>
      <c r="IBH32" s="446"/>
      <c r="IBI32" s="446"/>
      <c r="IBJ32" s="446"/>
      <c r="IBK32" s="446"/>
      <c r="IBL32" s="446"/>
      <c r="IBM32" s="446"/>
      <c r="IBN32" s="446"/>
      <c r="IBO32" s="446"/>
      <c r="IBP32" s="446"/>
      <c r="IBQ32" s="446"/>
      <c r="IBR32" s="446"/>
      <c r="IBS32" s="446"/>
      <c r="IBT32" s="446"/>
      <c r="IBU32" s="446"/>
      <c r="IBV32" s="446"/>
      <c r="IBW32" s="446"/>
      <c r="IBX32" s="446"/>
      <c r="IBY32" s="446"/>
      <c r="IBZ32" s="446"/>
      <c r="ICA32" s="446"/>
      <c r="ICB32" s="446"/>
      <c r="ICC32" s="446"/>
      <c r="ICD32" s="446"/>
      <c r="ICE32" s="446"/>
      <c r="ICF32" s="446"/>
      <c r="ICG32" s="446"/>
      <c r="ICH32" s="446"/>
      <c r="ICI32" s="446"/>
      <c r="ICJ32" s="446"/>
      <c r="ICK32" s="446"/>
      <c r="ICL32" s="446"/>
      <c r="ICM32" s="446"/>
      <c r="ICN32" s="446"/>
      <c r="ICO32" s="446"/>
      <c r="ICP32" s="446"/>
      <c r="ICQ32" s="446"/>
      <c r="ICR32" s="446"/>
      <c r="ICS32" s="446"/>
      <c r="ICT32" s="446"/>
      <c r="ICU32" s="446"/>
      <c r="ICV32" s="446"/>
      <c r="ICW32" s="446"/>
      <c r="ICX32" s="446"/>
      <c r="ICY32" s="446"/>
      <c r="ICZ32" s="446"/>
      <c r="IDA32" s="446"/>
      <c r="IDB32" s="446"/>
      <c r="IDC32" s="446"/>
      <c r="IDD32" s="446"/>
      <c r="IDE32" s="446"/>
      <c r="IDF32" s="446"/>
      <c r="IDG32" s="446"/>
      <c r="IDH32" s="446"/>
      <c r="IDI32" s="446"/>
      <c r="IDJ32" s="446"/>
      <c r="IDK32" s="446"/>
      <c r="IDL32" s="446"/>
      <c r="IDM32" s="446"/>
      <c r="IDN32" s="446"/>
      <c r="IDO32" s="446"/>
      <c r="IDP32" s="446"/>
      <c r="IDQ32" s="446"/>
      <c r="IDR32" s="446"/>
      <c r="IDS32" s="446"/>
      <c r="IDT32" s="446"/>
      <c r="IDU32" s="446"/>
      <c r="IDV32" s="446"/>
      <c r="IDW32" s="446"/>
      <c r="IDX32" s="446"/>
      <c r="IDY32" s="446"/>
      <c r="IDZ32" s="446"/>
      <c r="IEA32" s="446"/>
      <c r="IEB32" s="446"/>
      <c r="IEC32" s="446"/>
      <c r="IED32" s="446"/>
      <c r="IEE32" s="446"/>
      <c r="IEF32" s="446"/>
      <c r="IEG32" s="446"/>
      <c r="IEH32" s="446"/>
      <c r="IEI32" s="446"/>
      <c r="IEJ32" s="446"/>
      <c r="IEK32" s="446"/>
      <c r="IEL32" s="446"/>
      <c r="IEM32" s="446"/>
      <c r="IEN32" s="446"/>
      <c r="IEO32" s="446"/>
      <c r="IEP32" s="446"/>
      <c r="IEQ32" s="446"/>
      <c r="IER32" s="446"/>
      <c r="IES32" s="446"/>
      <c r="IET32" s="446"/>
      <c r="IEU32" s="446"/>
      <c r="IEV32" s="446"/>
      <c r="IEW32" s="446"/>
      <c r="IEX32" s="446"/>
      <c r="IEY32" s="446"/>
      <c r="IEZ32" s="446"/>
      <c r="IFA32" s="446"/>
      <c r="IFB32" s="446"/>
      <c r="IFC32" s="446"/>
      <c r="IFD32" s="446"/>
      <c r="IFE32" s="446"/>
      <c r="IFF32" s="446"/>
      <c r="IFG32" s="446"/>
      <c r="IFH32" s="446"/>
      <c r="IFI32" s="446"/>
      <c r="IFJ32" s="446"/>
      <c r="IFK32" s="446"/>
      <c r="IFL32" s="446"/>
      <c r="IFM32" s="446"/>
      <c r="IFN32" s="446"/>
      <c r="IFO32" s="446"/>
      <c r="IFP32" s="446"/>
      <c r="IFQ32" s="446"/>
      <c r="IFR32" s="446"/>
      <c r="IFS32" s="446"/>
      <c r="IFT32" s="446"/>
      <c r="IFU32" s="446"/>
      <c r="IFV32" s="446"/>
      <c r="IFW32" s="446"/>
      <c r="IFX32" s="446"/>
      <c r="IFY32" s="446"/>
      <c r="IFZ32" s="446"/>
      <c r="IGA32" s="446"/>
      <c r="IGB32" s="446"/>
      <c r="IGC32" s="446"/>
      <c r="IGD32" s="446"/>
      <c r="IGE32" s="446"/>
      <c r="IGF32" s="446"/>
      <c r="IGG32" s="446"/>
      <c r="IGH32" s="446"/>
      <c r="IGI32" s="446"/>
      <c r="IGJ32" s="446"/>
      <c r="IGK32" s="446"/>
      <c r="IGL32" s="446"/>
      <c r="IGM32" s="446"/>
      <c r="IGN32" s="446"/>
      <c r="IGO32" s="446"/>
      <c r="IGP32" s="446"/>
      <c r="IGQ32" s="446"/>
      <c r="IGR32" s="446"/>
      <c r="IGS32" s="446"/>
      <c r="IGT32" s="446"/>
      <c r="IGU32" s="446"/>
      <c r="IGV32" s="446"/>
      <c r="IGW32" s="446"/>
      <c r="IGX32" s="446"/>
      <c r="IGY32" s="446"/>
      <c r="IGZ32" s="446"/>
      <c r="IHA32" s="446"/>
      <c r="IHB32" s="446"/>
      <c r="IHC32" s="446"/>
      <c r="IHD32" s="446"/>
      <c r="IHE32" s="446"/>
      <c r="IHF32" s="446"/>
      <c r="IHG32" s="446"/>
      <c r="IHH32" s="446"/>
      <c r="IHI32" s="446"/>
      <c r="IHJ32" s="446"/>
      <c r="IHK32" s="446"/>
      <c r="IHL32" s="446"/>
      <c r="IHM32" s="446"/>
      <c r="IHN32" s="446"/>
      <c r="IHO32" s="446"/>
      <c r="IHP32" s="446"/>
      <c r="IHQ32" s="446"/>
      <c r="IHR32" s="446"/>
      <c r="IHS32" s="446"/>
      <c r="IHT32" s="446"/>
      <c r="IHU32" s="446"/>
      <c r="IHV32" s="446"/>
      <c r="IHW32" s="446"/>
      <c r="IHX32" s="446"/>
      <c r="IHY32" s="446"/>
      <c r="IHZ32" s="446"/>
      <c r="IIA32" s="446"/>
      <c r="IIB32" s="446"/>
      <c r="IIC32" s="446"/>
      <c r="IID32" s="446"/>
      <c r="IIE32" s="446"/>
      <c r="IIF32" s="446"/>
      <c r="IIG32" s="446"/>
      <c r="IIH32" s="446"/>
      <c r="III32" s="446"/>
      <c r="IIJ32" s="446"/>
      <c r="IIK32" s="446"/>
      <c r="IIL32" s="446"/>
      <c r="IIM32" s="446"/>
      <c r="IIN32" s="446"/>
      <c r="IIO32" s="446"/>
      <c r="IIP32" s="446"/>
      <c r="IIQ32" s="446"/>
      <c r="IIR32" s="446"/>
      <c r="IIS32" s="446"/>
      <c r="IIT32" s="446"/>
      <c r="IIU32" s="446"/>
      <c r="IIV32" s="446"/>
      <c r="IIW32" s="446"/>
      <c r="IIX32" s="446"/>
      <c r="IIY32" s="446"/>
      <c r="IIZ32" s="446"/>
      <c r="IJA32" s="446"/>
      <c r="IJB32" s="446"/>
      <c r="IJC32" s="446"/>
      <c r="IJD32" s="446"/>
      <c r="IJE32" s="446"/>
      <c r="IJF32" s="446"/>
      <c r="IJG32" s="446"/>
      <c r="IJH32" s="446"/>
      <c r="IJI32" s="446"/>
      <c r="IJJ32" s="446"/>
      <c r="IJK32" s="446"/>
      <c r="IJL32" s="446"/>
      <c r="IJM32" s="446"/>
      <c r="IJN32" s="446"/>
      <c r="IJO32" s="446"/>
      <c r="IJP32" s="446"/>
      <c r="IJQ32" s="446"/>
      <c r="IJR32" s="446"/>
      <c r="IJS32" s="446"/>
      <c r="IJT32" s="446"/>
      <c r="IJU32" s="446"/>
      <c r="IJV32" s="446"/>
      <c r="IJW32" s="446"/>
      <c r="IJX32" s="446"/>
      <c r="IJY32" s="446"/>
      <c r="IJZ32" s="446"/>
      <c r="IKA32" s="446"/>
      <c r="IKB32" s="446"/>
      <c r="IKC32" s="446"/>
      <c r="IKD32" s="446"/>
      <c r="IKE32" s="446"/>
      <c r="IKF32" s="446"/>
      <c r="IKG32" s="446"/>
      <c r="IKH32" s="446"/>
      <c r="IKI32" s="446"/>
      <c r="IKJ32" s="446"/>
      <c r="IKK32" s="446"/>
      <c r="IKL32" s="446"/>
      <c r="IKM32" s="446"/>
      <c r="IKN32" s="446"/>
      <c r="IKO32" s="446"/>
      <c r="IKP32" s="446"/>
      <c r="IKQ32" s="446"/>
      <c r="IKR32" s="446"/>
      <c r="IKS32" s="446"/>
      <c r="IKT32" s="446"/>
      <c r="IKU32" s="446"/>
      <c r="IKV32" s="446"/>
      <c r="IKW32" s="446"/>
      <c r="IKX32" s="446"/>
      <c r="IKY32" s="446"/>
      <c r="IKZ32" s="446"/>
      <c r="ILA32" s="446"/>
      <c r="ILB32" s="446"/>
      <c r="ILC32" s="446"/>
      <c r="ILD32" s="446"/>
      <c r="ILE32" s="446"/>
      <c r="ILF32" s="446"/>
      <c r="ILG32" s="446"/>
      <c r="ILH32" s="446"/>
      <c r="ILI32" s="446"/>
      <c r="ILJ32" s="446"/>
      <c r="ILK32" s="446"/>
      <c r="ILL32" s="446"/>
      <c r="ILM32" s="446"/>
      <c r="ILN32" s="446"/>
      <c r="ILO32" s="446"/>
      <c r="ILP32" s="446"/>
      <c r="ILQ32" s="446"/>
      <c r="ILR32" s="446"/>
      <c r="ILS32" s="446"/>
      <c r="ILT32" s="446"/>
      <c r="ILU32" s="446"/>
      <c r="ILV32" s="446"/>
      <c r="ILW32" s="446"/>
      <c r="ILX32" s="446"/>
      <c r="ILY32" s="446"/>
      <c r="ILZ32" s="446"/>
      <c r="IMA32" s="446"/>
      <c r="IMB32" s="446"/>
      <c r="IMC32" s="446"/>
      <c r="IMD32" s="446"/>
      <c r="IME32" s="446"/>
      <c r="IMF32" s="446"/>
      <c r="IMG32" s="446"/>
      <c r="IMH32" s="446"/>
      <c r="IMI32" s="446"/>
      <c r="IMJ32" s="446"/>
      <c r="IMK32" s="446"/>
      <c r="IML32" s="446"/>
      <c r="IMM32" s="446"/>
      <c r="IMN32" s="446"/>
      <c r="IMO32" s="446"/>
      <c r="IMP32" s="446"/>
      <c r="IMQ32" s="446"/>
      <c r="IMR32" s="446"/>
      <c r="IMS32" s="446"/>
      <c r="IMT32" s="446"/>
      <c r="IMU32" s="446"/>
      <c r="IMV32" s="446"/>
      <c r="IMW32" s="446"/>
      <c r="IMX32" s="446"/>
      <c r="IMY32" s="446"/>
      <c r="IMZ32" s="446"/>
      <c r="INA32" s="446"/>
      <c r="INB32" s="446"/>
      <c r="INC32" s="446"/>
      <c r="IND32" s="446"/>
      <c r="INE32" s="446"/>
      <c r="INF32" s="446"/>
      <c r="ING32" s="446"/>
      <c r="INH32" s="446"/>
      <c r="INI32" s="446"/>
      <c r="INJ32" s="446"/>
      <c r="INK32" s="446"/>
      <c r="INL32" s="446"/>
      <c r="INM32" s="446"/>
      <c r="INN32" s="446"/>
      <c r="INO32" s="446"/>
      <c r="INP32" s="446"/>
      <c r="INQ32" s="446"/>
      <c r="INR32" s="446"/>
      <c r="INS32" s="446"/>
      <c r="INT32" s="446"/>
      <c r="INU32" s="446"/>
      <c r="INV32" s="446"/>
      <c r="INW32" s="446"/>
      <c r="INX32" s="446"/>
      <c r="INY32" s="446"/>
      <c r="INZ32" s="446"/>
      <c r="IOA32" s="446"/>
      <c r="IOB32" s="446"/>
      <c r="IOC32" s="446"/>
      <c r="IOD32" s="446"/>
      <c r="IOE32" s="446"/>
      <c r="IOF32" s="446"/>
      <c r="IOG32" s="446"/>
      <c r="IOH32" s="446"/>
      <c r="IOI32" s="446"/>
      <c r="IOJ32" s="446"/>
      <c r="IOK32" s="446"/>
      <c r="IOL32" s="446"/>
      <c r="IOM32" s="446"/>
      <c r="ION32" s="446"/>
      <c r="IOO32" s="446"/>
      <c r="IOP32" s="446"/>
      <c r="IOQ32" s="446"/>
      <c r="IOR32" s="446"/>
      <c r="IOS32" s="446"/>
      <c r="IOT32" s="446"/>
      <c r="IOU32" s="446"/>
      <c r="IOV32" s="446"/>
      <c r="IOW32" s="446"/>
      <c r="IOX32" s="446"/>
      <c r="IOY32" s="446"/>
      <c r="IOZ32" s="446"/>
      <c r="IPA32" s="446"/>
      <c r="IPB32" s="446"/>
      <c r="IPC32" s="446"/>
      <c r="IPD32" s="446"/>
      <c r="IPE32" s="446"/>
      <c r="IPF32" s="446"/>
      <c r="IPG32" s="446"/>
      <c r="IPH32" s="446"/>
      <c r="IPI32" s="446"/>
      <c r="IPJ32" s="446"/>
      <c r="IPK32" s="446"/>
      <c r="IPL32" s="446"/>
      <c r="IPM32" s="446"/>
      <c r="IPN32" s="446"/>
      <c r="IPO32" s="446"/>
      <c r="IPP32" s="446"/>
      <c r="IPQ32" s="446"/>
      <c r="IPR32" s="446"/>
      <c r="IPS32" s="446"/>
      <c r="IPT32" s="446"/>
      <c r="IPU32" s="446"/>
      <c r="IPV32" s="446"/>
      <c r="IPW32" s="446"/>
      <c r="IPX32" s="446"/>
      <c r="IPY32" s="446"/>
      <c r="IPZ32" s="446"/>
      <c r="IQA32" s="446"/>
      <c r="IQB32" s="446"/>
      <c r="IQC32" s="446"/>
      <c r="IQD32" s="446"/>
      <c r="IQE32" s="446"/>
      <c r="IQF32" s="446"/>
      <c r="IQG32" s="446"/>
      <c r="IQH32" s="446"/>
      <c r="IQI32" s="446"/>
      <c r="IQJ32" s="446"/>
      <c r="IQK32" s="446"/>
      <c r="IQL32" s="446"/>
      <c r="IQM32" s="446"/>
      <c r="IQN32" s="446"/>
      <c r="IQO32" s="446"/>
      <c r="IQP32" s="446"/>
      <c r="IQQ32" s="446"/>
      <c r="IQR32" s="446"/>
      <c r="IQS32" s="446"/>
      <c r="IQT32" s="446"/>
      <c r="IQU32" s="446"/>
      <c r="IQV32" s="446"/>
      <c r="IQW32" s="446"/>
      <c r="IQX32" s="446"/>
      <c r="IQY32" s="446"/>
      <c r="IQZ32" s="446"/>
      <c r="IRA32" s="446"/>
      <c r="IRB32" s="446"/>
      <c r="IRC32" s="446"/>
      <c r="IRD32" s="446"/>
      <c r="IRE32" s="446"/>
      <c r="IRF32" s="446"/>
      <c r="IRG32" s="446"/>
      <c r="IRH32" s="446"/>
      <c r="IRI32" s="446"/>
      <c r="IRJ32" s="446"/>
      <c r="IRK32" s="446"/>
      <c r="IRL32" s="446"/>
      <c r="IRM32" s="446"/>
      <c r="IRN32" s="446"/>
      <c r="IRO32" s="446"/>
      <c r="IRP32" s="446"/>
      <c r="IRQ32" s="446"/>
      <c r="IRR32" s="446"/>
      <c r="IRS32" s="446"/>
      <c r="IRT32" s="446"/>
      <c r="IRU32" s="446"/>
      <c r="IRV32" s="446"/>
      <c r="IRW32" s="446"/>
      <c r="IRX32" s="446"/>
      <c r="IRY32" s="446"/>
      <c r="IRZ32" s="446"/>
      <c r="ISA32" s="446"/>
      <c r="ISB32" s="446"/>
      <c r="ISC32" s="446"/>
      <c r="ISD32" s="446"/>
      <c r="ISE32" s="446"/>
      <c r="ISF32" s="446"/>
      <c r="ISG32" s="446"/>
      <c r="ISH32" s="446"/>
      <c r="ISI32" s="446"/>
      <c r="ISJ32" s="446"/>
      <c r="ISK32" s="446"/>
      <c r="ISL32" s="446"/>
      <c r="ISM32" s="446"/>
      <c r="ISN32" s="446"/>
      <c r="ISO32" s="446"/>
      <c r="ISP32" s="446"/>
      <c r="ISQ32" s="446"/>
      <c r="ISR32" s="446"/>
      <c r="ISS32" s="446"/>
      <c r="IST32" s="446"/>
      <c r="ISU32" s="446"/>
      <c r="ISV32" s="446"/>
      <c r="ISW32" s="446"/>
      <c r="ISX32" s="446"/>
      <c r="ISY32" s="446"/>
      <c r="ISZ32" s="446"/>
      <c r="ITA32" s="446"/>
      <c r="ITB32" s="446"/>
      <c r="ITC32" s="446"/>
      <c r="ITD32" s="446"/>
      <c r="ITE32" s="446"/>
      <c r="ITF32" s="446"/>
      <c r="ITG32" s="446"/>
      <c r="ITH32" s="446"/>
      <c r="ITI32" s="446"/>
      <c r="ITJ32" s="446"/>
      <c r="ITK32" s="446"/>
      <c r="ITL32" s="446"/>
      <c r="ITM32" s="446"/>
      <c r="ITN32" s="446"/>
      <c r="ITO32" s="446"/>
      <c r="ITP32" s="446"/>
      <c r="ITQ32" s="446"/>
      <c r="ITR32" s="446"/>
      <c r="ITS32" s="446"/>
      <c r="ITT32" s="446"/>
      <c r="ITU32" s="446"/>
      <c r="ITV32" s="446"/>
      <c r="ITW32" s="446"/>
      <c r="ITX32" s="446"/>
      <c r="ITY32" s="446"/>
      <c r="ITZ32" s="446"/>
      <c r="IUA32" s="446"/>
      <c r="IUB32" s="446"/>
      <c r="IUC32" s="446"/>
      <c r="IUD32" s="446"/>
      <c r="IUE32" s="446"/>
      <c r="IUF32" s="446"/>
      <c r="IUG32" s="446"/>
      <c r="IUH32" s="446"/>
      <c r="IUI32" s="446"/>
      <c r="IUJ32" s="446"/>
      <c r="IUK32" s="446"/>
      <c r="IUL32" s="446"/>
      <c r="IUM32" s="446"/>
      <c r="IUN32" s="446"/>
      <c r="IUO32" s="446"/>
      <c r="IUP32" s="446"/>
      <c r="IUQ32" s="446"/>
      <c r="IUR32" s="446"/>
      <c r="IUS32" s="446"/>
      <c r="IUT32" s="446"/>
      <c r="IUU32" s="446"/>
      <c r="IUV32" s="446"/>
      <c r="IUW32" s="446"/>
      <c r="IUX32" s="446"/>
      <c r="IUY32" s="446"/>
      <c r="IUZ32" s="446"/>
      <c r="IVA32" s="446"/>
      <c r="IVB32" s="446"/>
      <c r="IVC32" s="446"/>
      <c r="IVD32" s="446"/>
      <c r="IVE32" s="446"/>
      <c r="IVF32" s="446"/>
      <c r="IVG32" s="446"/>
      <c r="IVH32" s="446"/>
      <c r="IVI32" s="446"/>
      <c r="IVJ32" s="446"/>
      <c r="IVK32" s="446"/>
      <c r="IVL32" s="446"/>
      <c r="IVM32" s="446"/>
      <c r="IVN32" s="446"/>
      <c r="IVO32" s="446"/>
      <c r="IVP32" s="446"/>
      <c r="IVQ32" s="446"/>
      <c r="IVR32" s="446"/>
      <c r="IVS32" s="446"/>
      <c r="IVT32" s="446"/>
      <c r="IVU32" s="446"/>
      <c r="IVV32" s="446"/>
      <c r="IVW32" s="446"/>
      <c r="IVX32" s="446"/>
      <c r="IVY32" s="446"/>
      <c r="IVZ32" s="446"/>
      <c r="IWA32" s="446"/>
      <c r="IWB32" s="446"/>
      <c r="IWC32" s="446"/>
      <c r="IWD32" s="446"/>
      <c r="IWE32" s="446"/>
      <c r="IWF32" s="446"/>
      <c r="IWG32" s="446"/>
      <c r="IWH32" s="446"/>
      <c r="IWI32" s="446"/>
      <c r="IWJ32" s="446"/>
      <c r="IWK32" s="446"/>
      <c r="IWL32" s="446"/>
      <c r="IWM32" s="446"/>
      <c r="IWN32" s="446"/>
      <c r="IWO32" s="446"/>
      <c r="IWP32" s="446"/>
      <c r="IWQ32" s="446"/>
      <c r="IWR32" s="446"/>
      <c r="IWS32" s="446"/>
      <c r="IWT32" s="446"/>
      <c r="IWU32" s="446"/>
      <c r="IWV32" s="446"/>
      <c r="IWW32" s="446"/>
      <c r="IWX32" s="446"/>
      <c r="IWY32" s="446"/>
      <c r="IWZ32" s="446"/>
      <c r="IXA32" s="446"/>
      <c r="IXB32" s="446"/>
      <c r="IXC32" s="446"/>
      <c r="IXD32" s="446"/>
      <c r="IXE32" s="446"/>
      <c r="IXF32" s="446"/>
      <c r="IXG32" s="446"/>
      <c r="IXH32" s="446"/>
      <c r="IXI32" s="446"/>
      <c r="IXJ32" s="446"/>
      <c r="IXK32" s="446"/>
      <c r="IXL32" s="446"/>
      <c r="IXM32" s="446"/>
      <c r="IXN32" s="446"/>
      <c r="IXO32" s="446"/>
      <c r="IXP32" s="446"/>
      <c r="IXQ32" s="446"/>
      <c r="IXR32" s="446"/>
      <c r="IXS32" s="446"/>
      <c r="IXT32" s="446"/>
      <c r="IXU32" s="446"/>
      <c r="IXV32" s="446"/>
      <c r="IXW32" s="446"/>
      <c r="IXX32" s="446"/>
      <c r="IXY32" s="446"/>
      <c r="IXZ32" s="446"/>
      <c r="IYA32" s="446"/>
      <c r="IYB32" s="446"/>
      <c r="IYC32" s="446"/>
      <c r="IYD32" s="446"/>
      <c r="IYE32" s="446"/>
      <c r="IYF32" s="446"/>
      <c r="IYG32" s="446"/>
      <c r="IYH32" s="446"/>
      <c r="IYI32" s="446"/>
      <c r="IYJ32" s="446"/>
      <c r="IYK32" s="446"/>
      <c r="IYL32" s="446"/>
      <c r="IYM32" s="446"/>
      <c r="IYN32" s="446"/>
      <c r="IYO32" s="446"/>
      <c r="IYP32" s="446"/>
      <c r="IYQ32" s="446"/>
      <c r="IYR32" s="446"/>
      <c r="IYS32" s="446"/>
      <c r="IYT32" s="446"/>
      <c r="IYU32" s="446"/>
      <c r="IYV32" s="446"/>
      <c r="IYW32" s="446"/>
      <c r="IYX32" s="446"/>
      <c r="IYY32" s="446"/>
      <c r="IYZ32" s="446"/>
      <c r="IZA32" s="446"/>
      <c r="IZB32" s="446"/>
      <c r="IZC32" s="446"/>
      <c r="IZD32" s="446"/>
      <c r="IZE32" s="446"/>
      <c r="IZF32" s="446"/>
      <c r="IZG32" s="446"/>
      <c r="IZH32" s="446"/>
      <c r="IZI32" s="446"/>
      <c r="IZJ32" s="446"/>
      <c r="IZK32" s="446"/>
      <c r="IZL32" s="446"/>
      <c r="IZM32" s="446"/>
      <c r="IZN32" s="446"/>
      <c r="IZO32" s="446"/>
      <c r="IZP32" s="446"/>
      <c r="IZQ32" s="446"/>
      <c r="IZR32" s="446"/>
      <c r="IZS32" s="446"/>
      <c r="IZT32" s="446"/>
      <c r="IZU32" s="446"/>
      <c r="IZV32" s="446"/>
      <c r="IZW32" s="446"/>
      <c r="IZX32" s="446"/>
      <c r="IZY32" s="446"/>
      <c r="IZZ32" s="446"/>
      <c r="JAA32" s="446"/>
      <c r="JAB32" s="446"/>
      <c r="JAC32" s="446"/>
      <c r="JAD32" s="446"/>
      <c r="JAE32" s="446"/>
      <c r="JAF32" s="446"/>
      <c r="JAG32" s="446"/>
      <c r="JAH32" s="446"/>
      <c r="JAI32" s="446"/>
      <c r="JAJ32" s="446"/>
      <c r="JAK32" s="446"/>
      <c r="JAL32" s="446"/>
      <c r="JAM32" s="446"/>
      <c r="JAN32" s="446"/>
      <c r="JAO32" s="446"/>
      <c r="JAP32" s="446"/>
      <c r="JAQ32" s="446"/>
      <c r="JAR32" s="446"/>
      <c r="JAS32" s="446"/>
      <c r="JAT32" s="446"/>
      <c r="JAU32" s="446"/>
      <c r="JAV32" s="446"/>
      <c r="JAW32" s="446"/>
      <c r="JAX32" s="446"/>
      <c r="JAY32" s="446"/>
      <c r="JAZ32" s="446"/>
      <c r="JBA32" s="446"/>
      <c r="JBB32" s="446"/>
      <c r="JBC32" s="446"/>
      <c r="JBD32" s="446"/>
      <c r="JBE32" s="446"/>
      <c r="JBF32" s="446"/>
      <c r="JBG32" s="446"/>
      <c r="JBH32" s="446"/>
      <c r="JBI32" s="446"/>
      <c r="JBJ32" s="446"/>
      <c r="JBK32" s="446"/>
      <c r="JBL32" s="446"/>
      <c r="JBM32" s="446"/>
      <c r="JBN32" s="446"/>
      <c r="JBO32" s="446"/>
      <c r="JBP32" s="446"/>
      <c r="JBQ32" s="446"/>
      <c r="JBR32" s="446"/>
      <c r="JBS32" s="446"/>
      <c r="JBT32" s="446"/>
      <c r="JBU32" s="446"/>
      <c r="JBV32" s="446"/>
      <c r="JBW32" s="446"/>
      <c r="JBX32" s="446"/>
      <c r="JBY32" s="446"/>
      <c r="JBZ32" s="446"/>
      <c r="JCA32" s="446"/>
      <c r="JCB32" s="446"/>
      <c r="JCC32" s="446"/>
      <c r="JCD32" s="446"/>
      <c r="JCE32" s="446"/>
      <c r="JCF32" s="446"/>
      <c r="JCG32" s="446"/>
      <c r="JCH32" s="446"/>
      <c r="JCI32" s="446"/>
      <c r="JCJ32" s="446"/>
      <c r="JCK32" s="446"/>
      <c r="JCL32" s="446"/>
      <c r="JCM32" s="446"/>
      <c r="JCN32" s="446"/>
      <c r="JCO32" s="446"/>
      <c r="JCP32" s="446"/>
      <c r="JCQ32" s="446"/>
      <c r="JCR32" s="446"/>
      <c r="JCS32" s="446"/>
      <c r="JCT32" s="446"/>
      <c r="JCU32" s="446"/>
      <c r="JCV32" s="446"/>
      <c r="JCW32" s="446"/>
      <c r="JCX32" s="446"/>
      <c r="JCY32" s="446"/>
      <c r="JCZ32" s="446"/>
      <c r="JDA32" s="446"/>
      <c r="JDB32" s="446"/>
      <c r="JDC32" s="446"/>
      <c r="JDD32" s="446"/>
      <c r="JDE32" s="446"/>
      <c r="JDF32" s="446"/>
      <c r="JDG32" s="446"/>
      <c r="JDH32" s="446"/>
      <c r="JDI32" s="446"/>
      <c r="JDJ32" s="446"/>
      <c r="JDK32" s="446"/>
      <c r="JDL32" s="446"/>
      <c r="JDM32" s="446"/>
      <c r="JDN32" s="446"/>
      <c r="JDO32" s="446"/>
      <c r="JDP32" s="446"/>
      <c r="JDQ32" s="446"/>
      <c r="JDR32" s="446"/>
      <c r="JDS32" s="446"/>
      <c r="JDT32" s="446"/>
      <c r="JDU32" s="446"/>
      <c r="JDV32" s="446"/>
      <c r="JDW32" s="446"/>
      <c r="JDX32" s="446"/>
      <c r="JDY32" s="446"/>
      <c r="JDZ32" s="446"/>
      <c r="JEA32" s="446"/>
      <c r="JEB32" s="446"/>
      <c r="JEC32" s="446"/>
      <c r="JED32" s="446"/>
      <c r="JEE32" s="446"/>
      <c r="JEF32" s="446"/>
      <c r="JEG32" s="446"/>
      <c r="JEH32" s="446"/>
      <c r="JEI32" s="446"/>
      <c r="JEJ32" s="446"/>
      <c r="JEK32" s="446"/>
      <c r="JEL32" s="446"/>
      <c r="JEM32" s="446"/>
      <c r="JEN32" s="446"/>
      <c r="JEO32" s="446"/>
      <c r="JEP32" s="446"/>
      <c r="JEQ32" s="446"/>
      <c r="JER32" s="446"/>
      <c r="JES32" s="446"/>
      <c r="JET32" s="446"/>
      <c r="JEU32" s="446"/>
      <c r="JEV32" s="446"/>
      <c r="JEW32" s="446"/>
      <c r="JEX32" s="446"/>
      <c r="JEY32" s="446"/>
      <c r="JEZ32" s="446"/>
      <c r="JFA32" s="446"/>
      <c r="JFB32" s="446"/>
      <c r="JFC32" s="446"/>
      <c r="JFD32" s="446"/>
      <c r="JFE32" s="446"/>
      <c r="JFF32" s="446"/>
      <c r="JFG32" s="446"/>
      <c r="JFH32" s="446"/>
      <c r="JFI32" s="446"/>
      <c r="JFJ32" s="446"/>
      <c r="JFK32" s="446"/>
      <c r="JFL32" s="446"/>
      <c r="JFM32" s="446"/>
      <c r="JFN32" s="446"/>
      <c r="JFO32" s="446"/>
      <c r="JFP32" s="446"/>
      <c r="JFQ32" s="446"/>
      <c r="JFR32" s="446"/>
      <c r="JFS32" s="446"/>
      <c r="JFT32" s="446"/>
      <c r="JFU32" s="446"/>
      <c r="JFV32" s="446"/>
      <c r="JFW32" s="446"/>
      <c r="JFX32" s="446"/>
      <c r="JFY32" s="446"/>
      <c r="JFZ32" s="446"/>
      <c r="JGA32" s="446"/>
      <c r="JGB32" s="446"/>
      <c r="JGC32" s="446"/>
      <c r="JGD32" s="446"/>
      <c r="JGE32" s="446"/>
      <c r="JGF32" s="446"/>
      <c r="JGG32" s="446"/>
      <c r="JGH32" s="446"/>
      <c r="JGI32" s="446"/>
      <c r="JGJ32" s="446"/>
      <c r="JGK32" s="446"/>
      <c r="JGL32" s="446"/>
      <c r="JGM32" s="446"/>
      <c r="JGN32" s="446"/>
      <c r="JGO32" s="446"/>
      <c r="JGP32" s="446"/>
      <c r="JGQ32" s="446"/>
      <c r="JGR32" s="446"/>
      <c r="JGS32" s="446"/>
      <c r="JGT32" s="446"/>
      <c r="JGU32" s="446"/>
      <c r="JGV32" s="446"/>
      <c r="JGW32" s="446"/>
      <c r="JGX32" s="446"/>
      <c r="JGY32" s="446"/>
      <c r="JGZ32" s="446"/>
      <c r="JHA32" s="446"/>
      <c r="JHB32" s="446"/>
      <c r="JHC32" s="446"/>
      <c r="JHD32" s="446"/>
      <c r="JHE32" s="446"/>
      <c r="JHF32" s="446"/>
      <c r="JHG32" s="446"/>
      <c r="JHH32" s="446"/>
      <c r="JHI32" s="446"/>
      <c r="JHJ32" s="446"/>
      <c r="JHK32" s="446"/>
      <c r="JHL32" s="446"/>
      <c r="JHM32" s="446"/>
      <c r="JHN32" s="446"/>
      <c r="JHO32" s="446"/>
      <c r="JHP32" s="446"/>
      <c r="JHQ32" s="446"/>
      <c r="JHR32" s="446"/>
      <c r="JHS32" s="446"/>
      <c r="JHT32" s="446"/>
      <c r="JHU32" s="446"/>
      <c r="JHV32" s="446"/>
      <c r="JHW32" s="446"/>
      <c r="JHX32" s="446"/>
      <c r="JHY32" s="446"/>
      <c r="JHZ32" s="446"/>
      <c r="JIA32" s="446"/>
      <c r="JIB32" s="446"/>
      <c r="JIC32" s="446"/>
      <c r="JID32" s="446"/>
      <c r="JIE32" s="446"/>
      <c r="JIF32" s="446"/>
      <c r="JIG32" s="446"/>
      <c r="JIH32" s="446"/>
      <c r="JII32" s="446"/>
      <c r="JIJ32" s="446"/>
      <c r="JIK32" s="446"/>
      <c r="JIL32" s="446"/>
      <c r="JIM32" s="446"/>
      <c r="JIN32" s="446"/>
      <c r="JIO32" s="446"/>
      <c r="JIP32" s="446"/>
      <c r="JIQ32" s="446"/>
      <c r="JIR32" s="446"/>
      <c r="JIS32" s="446"/>
      <c r="JIT32" s="446"/>
      <c r="JIU32" s="446"/>
      <c r="JIV32" s="446"/>
      <c r="JIW32" s="446"/>
      <c r="JIX32" s="446"/>
      <c r="JIY32" s="446"/>
      <c r="JIZ32" s="446"/>
      <c r="JJA32" s="446"/>
      <c r="JJB32" s="446"/>
      <c r="JJC32" s="446"/>
      <c r="JJD32" s="446"/>
      <c r="JJE32" s="446"/>
      <c r="JJF32" s="446"/>
      <c r="JJG32" s="446"/>
      <c r="JJH32" s="446"/>
      <c r="JJI32" s="446"/>
      <c r="JJJ32" s="446"/>
      <c r="JJK32" s="446"/>
      <c r="JJL32" s="446"/>
      <c r="JJM32" s="446"/>
      <c r="JJN32" s="446"/>
      <c r="JJO32" s="446"/>
      <c r="JJP32" s="446"/>
      <c r="JJQ32" s="446"/>
      <c r="JJR32" s="446"/>
      <c r="JJS32" s="446"/>
      <c r="JJT32" s="446"/>
      <c r="JJU32" s="446"/>
      <c r="JJV32" s="446"/>
      <c r="JJW32" s="446"/>
      <c r="JJX32" s="446"/>
      <c r="JJY32" s="446"/>
      <c r="JJZ32" s="446"/>
      <c r="JKA32" s="446"/>
      <c r="JKB32" s="446"/>
      <c r="JKC32" s="446"/>
      <c r="JKD32" s="446"/>
      <c r="JKE32" s="446"/>
      <c r="JKF32" s="446"/>
      <c r="JKG32" s="446"/>
      <c r="JKH32" s="446"/>
      <c r="JKI32" s="446"/>
      <c r="JKJ32" s="446"/>
      <c r="JKK32" s="446"/>
      <c r="JKL32" s="446"/>
      <c r="JKM32" s="446"/>
      <c r="JKN32" s="446"/>
      <c r="JKO32" s="446"/>
      <c r="JKP32" s="446"/>
      <c r="JKQ32" s="446"/>
      <c r="JKR32" s="446"/>
      <c r="JKS32" s="446"/>
      <c r="JKT32" s="446"/>
      <c r="JKU32" s="446"/>
      <c r="JKV32" s="446"/>
      <c r="JKW32" s="446"/>
      <c r="JKX32" s="446"/>
      <c r="JKY32" s="446"/>
      <c r="JKZ32" s="446"/>
      <c r="JLA32" s="446"/>
      <c r="JLB32" s="446"/>
      <c r="JLC32" s="446"/>
      <c r="JLD32" s="446"/>
      <c r="JLE32" s="446"/>
      <c r="JLF32" s="446"/>
      <c r="JLG32" s="446"/>
      <c r="JLH32" s="446"/>
      <c r="JLI32" s="446"/>
      <c r="JLJ32" s="446"/>
      <c r="JLK32" s="446"/>
      <c r="JLL32" s="446"/>
      <c r="JLM32" s="446"/>
      <c r="JLN32" s="446"/>
      <c r="JLO32" s="446"/>
      <c r="JLP32" s="446"/>
      <c r="JLQ32" s="446"/>
      <c r="JLR32" s="446"/>
      <c r="JLS32" s="446"/>
      <c r="JLT32" s="446"/>
      <c r="JLU32" s="446"/>
      <c r="JLV32" s="446"/>
      <c r="JLW32" s="446"/>
      <c r="JLX32" s="446"/>
      <c r="JLY32" s="446"/>
      <c r="JLZ32" s="446"/>
      <c r="JMA32" s="446"/>
      <c r="JMB32" s="446"/>
      <c r="JMC32" s="446"/>
      <c r="JMD32" s="446"/>
      <c r="JME32" s="446"/>
      <c r="JMF32" s="446"/>
      <c r="JMG32" s="446"/>
      <c r="JMH32" s="446"/>
      <c r="JMI32" s="446"/>
      <c r="JMJ32" s="446"/>
      <c r="JMK32" s="446"/>
      <c r="JML32" s="446"/>
      <c r="JMM32" s="446"/>
      <c r="JMN32" s="446"/>
      <c r="JMO32" s="446"/>
      <c r="JMP32" s="446"/>
      <c r="JMQ32" s="446"/>
      <c r="JMR32" s="446"/>
      <c r="JMS32" s="446"/>
      <c r="JMT32" s="446"/>
      <c r="JMU32" s="446"/>
      <c r="JMV32" s="446"/>
      <c r="JMW32" s="446"/>
      <c r="JMX32" s="446"/>
      <c r="JMY32" s="446"/>
      <c r="JMZ32" s="446"/>
      <c r="JNA32" s="446"/>
      <c r="JNB32" s="446"/>
      <c r="JNC32" s="446"/>
      <c r="JND32" s="446"/>
      <c r="JNE32" s="446"/>
      <c r="JNF32" s="446"/>
      <c r="JNG32" s="446"/>
      <c r="JNH32" s="446"/>
      <c r="JNI32" s="446"/>
      <c r="JNJ32" s="446"/>
      <c r="JNK32" s="446"/>
      <c r="JNL32" s="446"/>
      <c r="JNM32" s="446"/>
      <c r="JNN32" s="446"/>
      <c r="JNO32" s="446"/>
      <c r="JNP32" s="446"/>
      <c r="JNQ32" s="446"/>
      <c r="JNR32" s="446"/>
      <c r="JNS32" s="446"/>
      <c r="JNT32" s="446"/>
      <c r="JNU32" s="446"/>
      <c r="JNV32" s="446"/>
      <c r="JNW32" s="446"/>
      <c r="JNX32" s="446"/>
      <c r="JNY32" s="446"/>
      <c r="JNZ32" s="446"/>
      <c r="JOA32" s="446"/>
      <c r="JOB32" s="446"/>
      <c r="JOC32" s="446"/>
      <c r="JOD32" s="446"/>
      <c r="JOE32" s="446"/>
      <c r="JOF32" s="446"/>
      <c r="JOG32" s="446"/>
      <c r="JOH32" s="446"/>
      <c r="JOI32" s="446"/>
      <c r="JOJ32" s="446"/>
      <c r="JOK32" s="446"/>
      <c r="JOL32" s="446"/>
      <c r="JOM32" s="446"/>
      <c r="JON32" s="446"/>
      <c r="JOO32" s="446"/>
      <c r="JOP32" s="446"/>
      <c r="JOQ32" s="446"/>
      <c r="JOR32" s="446"/>
      <c r="JOS32" s="446"/>
      <c r="JOT32" s="446"/>
      <c r="JOU32" s="446"/>
      <c r="JOV32" s="446"/>
      <c r="JOW32" s="446"/>
      <c r="JOX32" s="446"/>
      <c r="JOY32" s="446"/>
      <c r="JOZ32" s="446"/>
      <c r="JPA32" s="446"/>
      <c r="JPB32" s="446"/>
      <c r="JPC32" s="446"/>
      <c r="JPD32" s="446"/>
      <c r="JPE32" s="446"/>
      <c r="JPF32" s="446"/>
      <c r="JPG32" s="446"/>
      <c r="JPH32" s="446"/>
      <c r="JPI32" s="446"/>
      <c r="JPJ32" s="446"/>
      <c r="JPK32" s="446"/>
      <c r="JPL32" s="446"/>
      <c r="JPM32" s="446"/>
      <c r="JPN32" s="446"/>
      <c r="JPO32" s="446"/>
      <c r="JPP32" s="446"/>
      <c r="JPQ32" s="446"/>
      <c r="JPR32" s="446"/>
      <c r="JPS32" s="446"/>
      <c r="JPT32" s="446"/>
      <c r="JPU32" s="446"/>
      <c r="JPV32" s="446"/>
      <c r="JPW32" s="446"/>
      <c r="JPX32" s="446"/>
      <c r="JPY32" s="446"/>
      <c r="JPZ32" s="446"/>
      <c r="JQA32" s="446"/>
      <c r="JQB32" s="446"/>
      <c r="JQC32" s="446"/>
      <c r="JQD32" s="446"/>
      <c r="JQE32" s="446"/>
      <c r="JQF32" s="446"/>
      <c r="JQG32" s="446"/>
      <c r="JQH32" s="446"/>
      <c r="JQI32" s="446"/>
      <c r="JQJ32" s="446"/>
      <c r="JQK32" s="446"/>
      <c r="JQL32" s="446"/>
      <c r="JQM32" s="446"/>
      <c r="JQN32" s="446"/>
      <c r="JQO32" s="446"/>
      <c r="JQP32" s="446"/>
      <c r="JQQ32" s="446"/>
      <c r="JQR32" s="446"/>
      <c r="JQS32" s="446"/>
      <c r="JQT32" s="446"/>
      <c r="JQU32" s="446"/>
      <c r="JQV32" s="446"/>
      <c r="JQW32" s="446"/>
      <c r="JQX32" s="446"/>
      <c r="JQY32" s="446"/>
      <c r="JQZ32" s="446"/>
      <c r="JRA32" s="446"/>
      <c r="JRB32" s="446"/>
      <c r="JRC32" s="446"/>
      <c r="JRD32" s="446"/>
      <c r="JRE32" s="446"/>
      <c r="JRF32" s="446"/>
      <c r="JRG32" s="446"/>
      <c r="JRH32" s="446"/>
      <c r="JRI32" s="446"/>
      <c r="JRJ32" s="446"/>
      <c r="JRK32" s="446"/>
      <c r="JRL32" s="446"/>
      <c r="JRM32" s="446"/>
      <c r="JRN32" s="446"/>
      <c r="JRO32" s="446"/>
      <c r="JRP32" s="446"/>
      <c r="JRQ32" s="446"/>
      <c r="JRR32" s="446"/>
      <c r="JRS32" s="446"/>
      <c r="JRT32" s="446"/>
      <c r="JRU32" s="446"/>
      <c r="JRV32" s="446"/>
      <c r="JRW32" s="446"/>
      <c r="JRX32" s="446"/>
      <c r="JRY32" s="446"/>
      <c r="JRZ32" s="446"/>
      <c r="JSA32" s="446"/>
      <c r="JSB32" s="446"/>
      <c r="JSC32" s="446"/>
      <c r="JSD32" s="446"/>
      <c r="JSE32" s="446"/>
      <c r="JSF32" s="446"/>
      <c r="JSG32" s="446"/>
      <c r="JSH32" s="446"/>
      <c r="JSI32" s="446"/>
      <c r="JSJ32" s="446"/>
      <c r="JSK32" s="446"/>
      <c r="JSL32" s="446"/>
      <c r="JSM32" s="446"/>
      <c r="JSN32" s="446"/>
      <c r="JSO32" s="446"/>
      <c r="JSP32" s="446"/>
      <c r="JSQ32" s="446"/>
      <c r="JSR32" s="446"/>
      <c r="JSS32" s="446"/>
      <c r="JST32" s="446"/>
      <c r="JSU32" s="446"/>
      <c r="JSV32" s="446"/>
      <c r="JSW32" s="446"/>
      <c r="JSX32" s="446"/>
      <c r="JSY32" s="446"/>
      <c r="JSZ32" s="446"/>
      <c r="JTA32" s="446"/>
      <c r="JTB32" s="446"/>
      <c r="JTC32" s="446"/>
      <c r="JTD32" s="446"/>
      <c r="JTE32" s="446"/>
      <c r="JTF32" s="446"/>
      <c r="JTG32" s="446"/>
      <c r="JTH32" s="446"/>
      <c r="JTI32" s="446"/>
      <c r="JTJ32" s="446"/>
      <c r="JTK32" s="446"/>
      <c r="JTL32" s="446"/>
      <c r="JTM32" s="446"/>
      <c r="JTN32" s="446"/>
      <c r="JTO32" s="446"/>
      <c r="JTP32" s="446"/>
      <c r="JTQ32" s="446"/>
      <c r="JTR32" s="446"/>
      <c r="JTS32" s="446"/>
      <c r="JTT32" s="446"/>
      <c r="JTU32" s="446"/>
      <c r="JTV32" s="446"/>
      <c r="JTW32" s="446"/>
      <c r="JTX32" s="446"/>
      <c r="JTY32" s="446"/>
      <c r="JTZ32" s="446"/>
      <c r="JUA32" s="446"/>
      <c r="JUB32" s="446"/>
      <c r="JUC32" s="446"/>
      <c r="JUD32" s="446"/>
      <c r="JUE32" s="446"/>
      <c r="JUF32" s="446"/>
      <c r="JUG32" s="446"/>
      <c r="JUH32" s="446"/>
      <c r="JUI32" s="446"/>
      <c r="JUJ32" s="446"/>
      <c r="JUK32" s="446"/>
      <c r="JUL32" s="446"/>
      <c r="JUM32" s="446"/>
      <c r="JUN32" s="446"/>
      <c r="JUO32" s="446"/>
      <c r="JUP32" s="446"/>
      <c r="JUQ32" s="446"/>
      <c r="JUR32" s="446"/>
      <c r="JUS32" s="446"/>
      <c r="JUT32" s="446"/>
      <c r="JUU32" s="446"/>
      <c r="JUV32" s="446"/>
      <c r="JUW32" s="446"/>
      <c r="JUX32" s="446"/>
      <c r="JUY32" s="446"/>
      <c r="JUZ32" s="446"/>
      <c r="JVA32" s="446"/>
      <c r="JVB32" s="446"/>
      <c r="JVC32" s="446"/>
      <c r="JVD32" s="446"/>
      <c r="JVE32" s="446"/>
      <c r="JVF32" s="446"/>
      <c r="JVG32" s="446"/>
      <c r="JVH32" s="446"/>
      <c r="JVI32" s="446"/>
      <c r="JVJ32" s="446"/>
      <c r="JVK32" s="446"/>
      <c r="JVL32" s="446"/>
      <c r="JVM32" s="446"/>
      <c r="JVN32" s="446"/>
      <c r="JVO32" s="446"/>
      <c r="JVP32" s="446"/>
      <c r="JVQ32" s="446"/>
      <c r="JVR32" s="446"/>
      <c r="JVS32" s="446"/>
      <c r="JVT32" s="446"/>
      <c r="JVU32" s="446"/>
      <c r="JVV32" s="446"/>
      <c r="JVW32" s="446"/>
      <c r="JVX32" s="446"/>
      <c r="JVY32" s="446"/>
      <c r="JVZ32" s="446"/>
      <c r="JWA32" s="446"/>
      <c r="JWB32" s="446"/>
      <c r="JWC32" s="446"/>
      <c r="JWD32" s="446"/>
      <c r="JWE32" s="446"/>
      <c r="JWF32" s="446"/>
      <c r="JWG32" s="446"/>
      <c r="JWH32" s="446"/>
      <c r="JWI32" s="446"/>
      <c r="JWJ32" s="446"/>
      <c r="JWK32" s="446"/>
      <c r="JWL32" s="446"/>
      <c r="JWM32" s="446"/>
      <c r="JWN32" s="446"/>
      <c r="JWO32" s="446"/>
      <c r="JWP32" s="446"/>
      <c r="JWQ32" s="446"/>
      <c r="JWR32" s="446"/>
      <c r="JWS32" s="446"/>
      <c r="JWT32" s="446"/>
      <c r="JWU32" s="446"/>
      <c r="JWV32" s="446"/>
      <c r="JWW32" s="446"/>
      <c r="JWX32" s="446"/>
      <c r="JWY32" s="446"/>
      <c r="JWZ32" s="446"/>
      <c r="JXA32" s="446"/>
      <c r="JXB32" s="446"/>
      <c r="JXC32" s="446"/>
      <c r="JXD32" s="446"/>
      <c r="JXE32" s="446"/>
      <c r="JXF32" s="446"/>
      <c r="JXG32" s="446"/>
      <c r="JXH32" s="446"/>
      <c r="JXI32" s="446"/>
      <c r="JXJ32" s="446"/>
      <c r="JXK32" s="446"/>
      <c r="JXL32" s="446"/>
      <c r="JXM32" s="446"/>
      <c r="JXN32" s="446"/>
      <c r="JXO32" s="446"/>
      <c r="JXP32" s="446"/>
      <c r="JXQ32" s="446"/>
      <c r="JXR32" s="446"/>
      <c r="JXS32" s="446"/>
      <c r="JXT32" s="446"/>
      <c r="JXU32" s="446"/>
      <c r="JXV32" s="446"/>
      <c r="JXW32" s="446"/>
      <c r="JXX32" s="446"/>
      <c r="JXY32" s="446"/>
      <c r="JXZ32" s="446"/>
      <c r="JYA32" s="446"/>
      <c r="JYB32" s="446"/>
      <c r="JYC32" s="446"/>
      <c r="JYD32" s="446"/>
      <c r="JYE32" s="446"/>
      <c r="JYF32" s="446"/>
      <c r="JYG32" s="446"/>
      <c r="JYH32" s="446"/>
      <c r="JYI32" s="446"/>
      <c r="JYJ32" s="446"/>
      <c r="JYK32" s="446"/>
      <c r="JYL32" s="446"/>
      <c r="JYM32" s="446"/>
      <c r="JYN32" s="446"/>
      <c r="JYO32" s="446"/>
      <c r="JYP32" s="446"/>
      <c r="JYQ32" s="446"/>
      <c r="JYR32" s="446"/>
      <c r="JYS32" s="446"/>
      <c r="JYT32" s="446"/>
      <c r="JYU32" s="446"/>
      <c r="JYV32" s="446"/>
      <c r="JYW32" s="446"/>
      <c r="JYX32" s="446"/>
      <c r="JYY32" s="446"/>
      <c r="JYZ32" s="446"/>
      <c r="JZA32" s="446"/>
      <c r="JZB32" s="446"/>
      <c r="JZC32" s="446"/>
      <c r="JZD32" s="446"/>
      <c r="JZE32" s="446"/>
      <c r="JZF32" s="446"/>
      <c r="JZG32" s="446"/>
      <c r="JZH32" s="446"/>
      <c r="JZI32" s="446"/>
      <c r="JZJ32" s="446"/>
      <c r="JZK32" s="446"/>
      <c r="JZL32" s="446"/>
      <c r="JZM32" s="446"/>
      <c r="JZN32" s="446"/>
      <c r="JZO32" s="446"/>
      <c r="JZP32" s="446"/>
      <c r="JZQ32" s="446"/>
      <c r="JZR32" s="446"/>
      <c r="JZS32" s="446"/>
      <c r="JZT32" s="446"/>
      <c r="JZU32" s="446"/>
      <c r="JZV32" s="446"/>
      <c r="JZW32" s="446"/>
      <c r="JZX32" s="446"/>
      <c r="JZY32" s="446"/>
      <c r="JZZ32" s="446"/>
      <c r="KAA32" s="446"/>
      <c r="KAB32" s="446"/>
      <c r="KAC32" s="446"/>
      <c r="KAD32" s="446"/>
      <c r="KAE32" s="446"/>
      <c r="KAF32" s="446"/>
      <c r="KAG32" s="446"/>
      <c r="KAH32" s="446"/>
      <c r="KAI32" s="446"/>
      <c r="KAJ32" s="446"/>
      <c r="KAK32" s="446"/>
      <c r="KAL32" s="446"/>
      <c r="KAM32" s="446"/>
      <c r="KAN32" s="446"/>
      <c r="KAO32" s="446"/>
      <c r="KAP32" s="446"/>
      <c r="KAQ32" s="446"/>
      <c r="KAR32" s="446"/>
      <c r="KAS32" s="446"/>
      <c r="KAT32" s="446"/>
      <c r="KAU32" s="446"/>
      <c r="KAV32" s="446"/>
      <c r="KAW32" s="446"/>
      <c r="KAX32" s="446"/>
      <c r="KAY32" s="446"/>
      <c r="KAZ32" s="446"/>
      <c r="KBA32" s="446"/>
      <c r="KBB32" s="446"/>
      <c r="KBC32" s="446"/>
      <c r="KBD32" s="446"/>
      <c r="KBE32" s="446"/>
      <c r="KBF32" s="446"/>
      <c r="KBG32" s="446"/>
      <c r="KBH32" s="446"/>
      <c r="KBI32" s="446"/>
      <c r="KBJ32" s="446"/>
      <c r="KBK32" s="446"/>
      <c r="KBL32" s="446"/>
      <c r="KBM32" s="446"/>
      <c r="KBN32" s="446"/>
      <c r="KBO32" s="446"/>
      <c r="KBP32" s="446"/>
      <c r="KBQ32" s="446"/>
      <c r="KBR32" s="446"/>
      <c r="KBS32" s="446"/>
      <c r="KBT32" s="446"/>
      <c r="KBU32" s="446"/>
      <c r="KBV32" s="446"/>
      <c r="KBW32" s="446"/>
      <c r="KBX32" s="446"/>
      <c r="KBY32" s="446"/>
      <c r="KBZ32" s="446"/>
      <c r="KCA32" s="446"/>
      <c r="KCB32" s="446"/>
      <c r="KCC32" s="446"/>
      <c r="KCD32" s="446"/>
      <c r="KCE32" s="446"/>
      <c r="KCF32" s="446"/>
      <c r="KCG32" s="446"/>
      <c r="KCH32" s="446"/>
      <c r="KCI32" s="446"/>
      <c r="KCJ32" s="446"/>
      <c r="KCK32" s="446"/>
      <c r="KCL32" s="446"/>
      <c r="KCM32" s="446"/>
      <c r="KCN32" s="446"/>
      <c r="KCO32" s="446"/>
      <c r="KCP32" s="446"/>
      <c r="KCQ32" s="446"/>
      <c r="KCR32" s="446"/>
      <c r="KCS32" s="446"/>
      <c r="KCT32" s="446"/>
      <c r="KCU32" s="446"/>
      <c r="KCV32" s="446"/>
      <c r="KCW32" s="446"/>
      <c r="KCX32" s="446"/>
      <c r="KCY32" s="446"/>
      <c r="KCZ32" s="446"/>
      <c r="KDA32" s="446"/>
      <c r="KDB32" s="446"/>
      <c r="KDC32" s="446"/>
      <c r="KDD32" s="446"/>
      <c r="KDE32" s="446"/>
      <c r="KDF32" s="446"/>
      <c r="KDG32" s="446"/>
      <c r="KDH32" s="446"/>
      <c r="KDI32" s="446"/>
      <c r="KDJ32" s="446"/>
      <c r="KDK32" s="446"/>
      <c r="KDL32" s="446"/>
      <c r="KDM32" s="446"/>
      <c r="KDN32" s="446"/>
      <c r="KDO32" s="446"/>
      <c r="KDP32" s="446"/>
      <c r="KDQ32" s="446"/>
      <c r="KDR32" s="446"/>
      <c r="KDS32" s="446"/>
      <c r="KDT32" s="446"/>
      <c r="KDU32" s="446"/>
      <c r="KDV32" s="446"/>
      <c r="KDW32" s="446"/>
      <c r="KDX32" s="446"/>
      <c r="KDY32" s="446"/>
      <c r="KDZ32" s="446"/>
      <c r="KEA32" s="446"/>
      <c r="KEB32" s="446"/>
      <c r="KEC32" s="446"/>
      <c r="KED32" s="446"/>
      <c r="KEE32" s="446"/>
      <c r="KEF32" s="446"/>
      <c r="KEG32" s="446"/>
      <c r="KEH32" s="446"/>
      <c r="KEI32" s="446"/>
      <c r="KEJ32" s="446"/>
      <c r="KEK32" s="446"/>
      <c r="KEL32" s="446"/>
      <c r="KEM32" s="446"/>
      <c r="KEN32" s="446"/>
      <c r="KEO32" s="446"/>
      <c r="KEP32" s="446"/>
      <c r="KEQ32" s="446"/>
      <c r="KER32" s="446"/>
      <c r="KES32" s="446"/>
      <c r="KET32" s="446"/>
      <c r="KEU32" s="446"/>
      <c r="KEV32" s="446"/>
      <c r="KEW32" s="446"/>
      <c r="KEX32" s="446"/>
      <c r="KEY32" s="446"/>
      <c r="KEZ32" s="446"/>
      <c r="KFA32" s="446"/>
      <c r="KFB32" s="446"/>
      <c r="KFC32" s="446"/>
      <c r="KFD32" s="446"/>
      <c r="KFE32" s="446"/>
      <c r="KFF32" s="446"/>
      <c r="KFG32" s="446"/>
      <c r="KFH32" s="446"/>
      <c r="KFI32" s="446"/>
      <c r="KFJ32" s="446"/>
      <c r="KFK32" s="446"/>
      <c r="KFL32" s="446"/>
      <c r="KFM32" s="446"/>
      <c r="KFN32" s="446"/>
      <c r="KFO32" s="446"/>
      <c r="KFP32" s="446"/>
      <c r="KFQ32" s="446"/>
      <c r="KFR32" s="446"/>
      <c r="KFS32" s="446"/>
      <c r="KFT32" s="446"/>
      <c r="KFU32" s="446"/>
      <c r="KFV32" s="446"/>
      <c r="KFW32" s="446"/>
      <c r="KFX32" s="446"/>
      <c r="KFY32" s="446"/>
      <c r="KFZ32" s="446"/>
      <c r="KGA32" s="446"/>
      <c r="KGB32" s="446"/>
      <c r="KGC32" s="446"/>
      <c r="KGD32" s="446"/>
      <c r="KGE32" s="446"/>
      <c r="KGF32" s="446"/>
      <c r="KGG32" s="446"/>
      <c r="KGH32" s="446"/>
      <c r="KGI32" s="446"/>
      <c r="KGJ32" s="446"/>
      <c r="KGK32" s="446"/>
      <c r="KGL32" s="446"/>
      <c r="KGM32" s="446"/>
      <c r="KGN32" s="446"/>
      <c r="KGO32" s="446"/>
      <c r="KGP32" s="446"/>
      <c r="KGQ32" s="446"/>
      <c r="KGR32" s="446"/>
      <c r="KGS32" s="446"/>
      <c r="KGT32" s="446"/>
      <c r="KGU32" s="446"/>
      <c r="KGV32" s="446"/>
      <c r="KGW32" s="446"/>
      <c r="KGX32" s="446"/>
      <c r="KGY32" s="446"/>
      <c r="KGZ32" s="446"/>
      <c r="KHA32" s="446"/>
      <c r="KHB32" s="446"/>
      <c r="KHC32" s="446"/>
      <c r="KHD32" s="446"/>
      <c r="KHE32" s="446"/>
      <c r="KHF32" s="446"/>
      <c r="KHG32" s="446"/>
      <c r="KHH32" s="446"/>
      <c r="KHI32" s="446"/>
      <c r="KHJ32" s="446"/>
      <c r="KHK32" s="446"/>
      <c r="KHL32" s="446"/>
      <c r="KHM32" s="446"/>
      <c r="KHN32" s="446"/>
      <c r="KHO32" s="446"/>
      <c r="KHP32" s="446"/>
      <c r="KHQ32" s="446"/>
      <c r="KHR32" s="446"/>
      <c r="KHS32" s="446"/>
      <c r="KHT32" s="446"/>
      <c r="KHU32" s="446"/>
      <c r="KHV32" s="446"/>
      <c r="KHW32" s="446"/>
      <c r="KHX32" s="446"/>
      <c r="KHY32" s="446"/>
      <c r="KHZ32" s="446"/>
      <c r="KIA32" s="446"/>
      <c r="KIB32" s="446"/>
      <c r="KIC32" s="446"/>
      <c r="KID32" s="446"/>
      <c r="KIE32" s="446"/>
      <c r="KIF32" s="446"/>
      <c r="KIG32" s="446"/>
      <c r="KIH32" s="446"/>
      <c r="KII32" s="446"/>
      <c r="KIJ32" s="446"/>
      <c r="KIK32" s="446"/>
      <c r="KIL32" s="446"/>
      <c r="KIM32" s="446"/>
      <c r="KIN32" s="446"/>
      <c r="KIO32" s="446"/>
      <c r="KIP32" s="446"/>
      <c r="KIQ32" s="446"/>
      <c r="KIR32" s="446"/>
      <c r="KIS32" s="446"/>
      <c r="KIT32" s="446"/>
      <c r="KIU32" s="446"/>
      <c r="KIV32" s="446"/>
      <c r="KIW32" s="446"/>
      <c r="KIX32" s="446"/>
      <c r="KIY32" s="446"/>
      <c r="KIZ32" s="446"/>
      <c r="KJA32" s="446"/>
      <c r="KJB32" s="446"/>
      <c r="KJC32" s="446"/>
      <c r="KJD32" s="446"/>
      <c r="KJE32" s="446"/>
      <c r="KJF32" s="446"/>
      <c r="KJG32" s="446"/>
      <c r="KJH32" s="446"/>
      <c r="KJI32" s="446"/>
      <c r="KJJ32" s="446"/>
      <c r="KJK32" s="446"/>
      <c r="KJL32" s="446"/>
      <c r="KJM32" s="446"/>
      <c r="KJN32" s="446"/>
      <c r="KJO32" s="446"/>
      <c r="KJP32" s="446"/>
      <c r="KJQ32" s="446"/>
      <c r="KJR32" s="446"/>
      <c r="KJS32" s="446"/>
      <c r="KJT32" s="446"/>
      <c r="KJU32" s="446"/>
      <c r="KJV32" s="446"/>
      <c r="KJW32" s="446"/>
      <c r="KJX32" s="446"/>
      <c r="KJY32" s="446"/>
      <c r="KJZ32" s="446"/>
      <c r="KKA32" s="446"/>
      <c r="KKB32" s="446"/>
      <c r="KKC32" s="446"/>
      <c r="KKD32" s="446"/>
      <c r="KKE32" s="446"/>
      <c r="KKF32" s="446"/>
      <c r="KKG32" s="446"/>
      <c r="KKH32" s="446"/>
      <c r="KKI32" s="446"/>
      <c r="KKJ32" s="446"/>
      <c r="KKK32" s="446"/>
      <c r="KKL32" s="446"/>
      <c r="KKM32" s="446"/>
      <c r="KKN32" s="446"/>
      <c r="KKO32" s="446"/>
      <c r="KKP32" s="446"/>
      <c r="KKQ32" s="446"/>
      <c r="KKR32" s="446"/>
      <c r="KKS32" s="446"/>
      <c r="KKT32" s="446"/>
      <c r="KKU32" s="446"/>
      <c r="KKV32" s="446"/>
      <c r="KKW32" s="446"/>
      <c r="KKX32" s="446"/>
      <c r="KKY32" s="446"/>
      <c r="KKZ32" s="446"/>
      <c r="KLA32" s="446"/>
      <c r="KLB32" s="446"/>
      <c r="KLC32" s="446"/>
      <c r="KLD32" s="446"/>
      <c r="KLE32" s="446"/>
      <c r="KLF32" s="446"/>
      <c r="KLG32" s="446"/>
      <c r="KLH32" s="446"/>
      <c r="KLI32" s="446"/>
      <c r="KLJ32" s="446"/>
      <c r="KLK32" s="446"/>
      <c r="KLL32" s="446"/>
      <c r="KLM32" s="446"/>
      <c r="KLN32" s="446"/>
      <c r="KLO32" s="446"/>
      <c r="KLP32" s="446"/>
      <c r="KLQ32" s="446"/>
      <c r="KLR32" s="446"/>
      <c r="KLS32" s="446"/>
      <c r="KLT32" s="446"/>
      <c r="KLU32" s="446"/>
      <c r="KLV32" s="446"/>
      <c r="KLW32" s="446"/>
      <c r="KLX32" s="446"/>
      <c r="KLY32" s="446"/>
      <c r="KLZ32" s="446"/>
      <c r="KMA32" s="446"/>
      <c r="KMB32" s="446"/>
      <c r="KMC32" s="446"/>
      <c r="KMD32" s="446"/>
      <c r="KME32" s="446"/>
      <c r="KMF32" s="446"/>
      <c r="KMG32" s="446"/>
      <c r="KMH32" s="446"/>
      <c r="KMI32" s="446"/>
      <c r="KMJ32" s="446"/>
      <c r="KMK32" s="446"/>
      <c r="KML32" s="446"/>
      <c r="KMM32" s="446"/>
      <c r="KMN32" s="446"/>
      <c r="KMO32" s="446"/>
      <c r="KMP32" s="446"/>
      <c r="KMQ32" s="446"/>
      <c r="KMR32" s="446"/>
      <c r="KMS32" s="446"/>
      <c r="KMT32" s="446"/>
      <c r="KMU32" s="446"/>
      <c r="KMV32" s="446"/>
      <c r="KMW32" s="446"/>
      <c r="KMX32" s="446"/>
      <c r="KMY32" s="446"/>
      <c r="KMZ32" s="446"/>
      <c r="KNA32" s="446"/>
      <c r="KNB32" s="446"/>
      <c r="KNC32" s="446"/>
      <c r="KND32" s="446"/>
      <c r="KNE32" s="446"/>
      <c r="KNF32" s="446"/>
      <c r="KNG32" s="446"/>
      <c r="KNH32" s="446"/>
      <c r="KNI32" s="446"/>
      <c r="KNJ32" s="446"/>
      <c r="KNK32" s="446"/>
      <c r="KNL32" s="446"/>
      <c r="KNM32" s="446"/>
      <c r="KNN32" s="446"/>
      <c r="KNO32" s="446"/>
      <c r="KNP32" s="446"/>
      <c r="KNQ32" s="446"/>
      <c r="KNR32" s="446"/>
      <c r="KNS32" s="446"/>
      <c r="KNT32" s="446"/>
      <c r="KNU32" s="446"/>
      <c r="KNV32" s="446"/>
      <c r="KNW32" s="446"/>
      <c r="KNX32" s="446"/>
      <c r="KNY32" s="446"/>
      <c r="KNZ32" s="446"/>
      <c r="KOA32" s="446"/>
      <c r="KOB32" s="446"/>
      <c r="KOC32" s="446"/>
      <c r="KOD32" s="446"/>
      <c r="KOE32" s="446"/>
      <c r="KOF32" s="446"/>
      <c r="KOG32" s="446"/>
      <c r="KOH32" s="446"/>
      <c r="KOI32" s="446"/>
      <c r="KOJ32" s="446"/>
      <c r="KOK32" s="446"/>
      <c r="KOL32" s="446"/>
      <c r="KOM32" s="446"/>
      <c r="KON32" s="446"/>
      <c r="KOO32" s="446"/>
      <c r="KOP32" s="446"/>
      <c r="KOQ32" s="446"/>
      <c r="KOR32" s="446"/>
      <c r="KOS32" s="446"/>
      <c r="KOT32" s="446"/>
      <c r="KOU32" s="446"/>
      <c r="KOV32" s="446"/>
      <c r="KOW32" s="446"/>
      <c r="KOX32" s="446"/>
      <c r="KOY32" s="446"/>
      <c r="KOZ32" s="446"/>
      <c r="KPA32" s="446"/>
      <c r="KPB32" s="446"/>
      <c r="KPC32" s="446"/>
      <c r="KPD32" s="446"/>
      <c r="KPE32" s="446"/>
      <c r="KPF32" s="446"/>
      <c r="KPG32" s="446"/>
      <c r="KPH32" s="446"/>
      <c r="KPI32" s="446"/>
      <c r="KPJ32" s="446"/>
      <c r="KPK32" s="446"/>
      <c r="KPL32" s="446"/>
      <c r="KPM32" s="446"/>
      <c r="KPN32" s="446"/>
      <c r="KPO32" s="446"/>
      <c r="KPP32" s="446"/>
      <c r="KPQ32" s="446"/>
      <c r="KPR32" s="446"/>
      <c r="KPS32" s="446"/>
      <c r="KPT32" s="446"/>
      <c r="KPU32" s="446"/>
      <c r="KPV32" s="446"/>
      <c r="KPW32" s="446"/>
      <c r="KPX32" s="446"/>
      <c r="KPY32" s="446"/>
      <c r="KPZ32" s="446"/>
      <c r="KQA32" s="446"/>
      <c r="KQB32" s="446"/>
      <c r="KQC32" s="446"/>
      <c r="KQD32" s="446"/>
      <c r="KQE32" s="446"/>
      <c r="KQF32" s="446"/>
      <c r="KQG32" s="446"/>
      <c r="KQH32" s="446"/>
      <c r="KQI32" s="446"/>
      <c r="KQJ32" s="446"/>
      <c r="KQK32" s="446"/>
      <c r="KQL32" s="446"/>
      <c r="KQM32" s="446"/>
      <c r="KQN32" s="446"/>
      <c r="KQO32" s="446"/>
      <c r="KQP32" s="446"/>
      <c r="KQQ32" s="446"/>
      <c r="KQR32" s="446"/>
      <c r="KQS32" s="446"/>
      <c r="KQT32" s="446"/>
      <c r="KQU32" s="446"/>
      <c r="KQV32" s="446"/>
      <c r="KQW32" s="446"/>
      <c r="KQX32" s="446"/>
      <c r="KQY32" s="446"/>
      <c r="KQZ32" s="446"/>
      <c r="KRA32" s="446"/>
      <c r="KRB32" s="446"/>
      <c r="KRC32" s="446"/>
      <c r="KRD32" s="446"/>
      <c r="KRE32" s="446"/>
      <c r="KRF32" s="446"/>
      <c r="KRG32" s="446"/>
      <c r="KRH32" s="446"/>
      <c r="KRI32" s="446"/>
      <c r="KRJ32" s="446"/>
      <c r="KRK32" s="446"/>
      <c r="KRL32" s="446"/>
      <c r="KRM32" s="446"/>
      <c r="KRN32" s="446"/>
      <c r="KRO32" s="446"/>
      <c r="KRP32" s="446"/>
      <c r="KRQ32" s="446"/>
      <c r="KRR32" s="446"/>
      <c r="KRS32" s="446"/>
      <c r="KRT32" s="446"/>
      <c r="KRU32" s="446"/>
      <c r="KRV32" s="446"/>
      <c r="KRW32" s="446"/>
      <c r="KRX32" s="446"/>
      <c r="KRY32" s="446"/>
      <c r="KRZ32" s="446"/>
      <c r="KSA32" s="446"/>
      <c r="KSB32" s="446"/>
      <c r="KSC32" s="446"/>
      <c r="KSD32" s="446"/>
      <c r="KSE32" s="446"/>
      <c r="KSF32" s="446"/>
      <c r="KSG32" s="446"/>
      <c r="KSH32" s="446"/>
      <c r="KSI32" s="446"/>
      <c r="KSJ32" s="446"/>
      <c r="KSK32" s="446"/>
      <c r="KSL32" s="446"/>
      <c r="KSM32" s="446"/>
      <c r="KSN32" s="446"/>
      <c r="KSO32" s="446"/>
      <c r="KSP32" s="446"/>
      <c r="KSQ32" s="446"/>
      <c r="KSR32" s="446"/>
      <c r="KSS32" s="446"/>
      <c r="KST32" s="446"/>
      <c r="KSU32" s="446"/>
      <c r="KSV32" s="446"/>
      <c r="KSW32" s="446"/>
      <c r="KSX32" s="446"/>
      <c r="KSY32" s="446"/>
      <c r="KSZ32" s="446"/>
      <c r="KTA32" s="446"/>
      <c r="KTB32" s="446"/>
      <c r="KTC32" s="446"/>
      <c r="KTD32" s="446"/>
      <c r="KTE32" s="446"/>
      <c r="KTF32" s="446"/>
      <c r="KTG32" s="446"/>
      <c r="KTH32" s="446"/>
      <c r="KTI32" s="446"/>
      <c r="KTJ32" s="446"/>
      <c r="KTK32" s="446"/>
      <c r="KTL32" s="446"/>
      <c r="KTM32" s="446"/>
      <c r="KTN32" s="446"/>
      <c r="KTO32" s="446"/>
      <c r="KTP32" s="446"/>
      <c r="KTQ32" s="446"/>
      <c r="KTR32" s="446"/>
      <c r="KTS32" s="446"/>
      <c r="KTT32" s="446"/>
      <c r="KTU32" s="446"/>
      <c r="KTV32" s="446"/>
      <c r="KTW32" s="446"/>
      <c r="KTX32" s="446"/>
      <c r="KTY32" s="446"/>
      <c r="KTZ32" s="446"/>
      <c r="KUA32" s="446"/>
      <c r="KUB32" s="446"/>
      <c r="KUC32" s="446"/>
      <c r="KUD32" s="446"/>
      <c r="KUE32" s="446"/>
      <c r="KUF32" s="446"/>
      <c r="KUG32" s="446"/>
      <c r="KUH32" s="446"/>
      <c r="KUI32" s="446"/>
      <c r="KUJ32" s="446"/>
      <c r="KUK32" s="446"/>
      <c r="KUL32" s="446"/>
      <c r="KUM32" s="446"/>
      <c r="KUN32" s="446"/>
      <c r="KUO32" s="446"/>
      <c r="KUP32" s="446"/>
      <c r="KUQ32" s="446"/>
      <c r="KUR32" s="446"/>
      <c r="KUS32" s="446"/>
      <c r="KUT32" s="446"/>
      <c r="KUU32" s="446"/>
      <c r="KUV32" s="446"/>
      <c r="KUW32" s="446"/>
      <c r="KUX32" s="446"/>
      <c r="KUY32" s="446"/>
      <c r="KUZ32" s="446"/>
      <c r="KVA32" s="446"/>
      <c r="KVB32" s="446"/>
      <c r="KVC32" s="446"/>
      <c r="KVD32" s="446"/>
      <c r="KVE32" s="446"/>
      <c r="KVF32" s="446"/>
      <c r="KVG32" s="446"/>
      <c r="KVH32" s="446"/>
      <c r="KVI32" s="446"/>
      <c r="KVJ32" s="446"/>
      <c r="KVK32" s="446"/>
      <c r="KVL32" s="446"/>
      <c r="KVM32" s="446"/>
      <c r="KVN32" s="446"/>
      <c r="KVO32" s="446"/>
      <c r="KVP32" s="446"/>
      <c r="KVQ32" s="446"/>
      <c r="KVR32" s="446"/>
      <c r="KVS32" s="446"/>
      <c r="KVT32" s="446"/>
      <c r="KVU32" s="446"/>
      <c r="KVV32" s="446"/>
      <c r="KVW32" s="446"/>
      <c r="KVX32" s="446"/>
      <c r="KVY32" s="446"/>
      <c r="KVZ32" s="446"/>
      <c r="KWA32" s="446"/>
      <c r="KWB32" s="446"/>
      <c r="KWC32" s="446"/>
      <c r="KWD32" s="446"/>
      <c r="KWE32" s="446"/>
      <c r="KWF32" s="446"/>
      <c r="KWG32" s="446"/>
      <c r="KWH32" s="446"/>
      <c r="KWI32" s="446"/>
      <c r="KWJ32" s="446"/>
      <c r="KWK32" s="446"/>
      <c r="KWL32" s="446"/>
      <c r="KWM32" s="446"/>
      <c r="KWN32" s="446"/>
      <c r="KWO32" s="446"/>
      <c r="KWP32" s="446"/>
      <c r="KWQ32" s="446"/>
      <c r="KWR32" s="446"/>
      <c r="KWS32" s="446"/>
      <c r="KWT32" s="446"/>
      <c r="KWU32" s="446"/>
      <c r="KWV32" s="446"/>
      <c r="KWW32" s="446"/>
      <c r="KWX32" s="446"/>
      <c r="KWY32" s="446"/>
      <c r="KWZ32" s="446"/>
      <c r="KXA32" s="446"/>
      <c r="KXB32" s="446"/>
      <c r="KXC32" s="446"/>
      <c r="KXD32" s="446"/>
      <c r="KXE32" s="446"/>
      <c r="KXF32" s="446"/>
      <c r="KXG32" s="446"/>
      <c r="KXH32" s="446"/>
      <c r="KXI32" s="446"/>
      <c r="KXJ32" s="446"/>
      <c r="KXK32" s="446"/>
      <c r="KXL32" s="446"/>
      <c r="KXM32" s="446"/>
      <c r="KXN32" s="446"/>
      <c r="KXO32" s="446"/>
      <c r="KXP32" s="446"/>
      <c r="KXQ32" s="446"/>
      <c r="KXR32" s="446"/>
      <c r="KXS32" s="446"/>
      <c r="KXT32" s="446"/>
      <c r="KXU32" s="446"/>
      <c r="KXV32" s="446"/>
      <c r="KXW32" s="446"/>
      <c r="KXX32" s="446"/>
      <c r="KXY32" s="446"/>
      <c r="KXZ32" s="446"/>
      <c r="KYA32" s="446"/>
      <c r="KYB32" s="446"/>
      <c r="KYC32" s="446"/>
      <c r="KYD32" s="446"/>
      <c r="KYE32" s="446"/>
      <c r="KYF32" s="446"/>
      <c r="KYG32" s="446"/>
      <c r="KYH32" s="446"/>
      <c r="KYI32" s="446"/>
      <c r="KYJ32" s="446"/>
      <c r="KYK32" s="446"/>
      <c r="KYL32" s="446"/>
      <c r="KYM32" s="446"/>
      <c r="KYN32" s="446"/>
      <c r="KYO32" s="446"/>
      <c r="KYP32" s="446"/>
      <c r="KYQ32" s="446"/>
      <c r="KYR32" s="446"/>
      <c r="KYS32" s="446"/>
      <c r="KYT32" s="446"/>
      <c r="KYU32" s="446"/>
      <c r="KYV32" s="446"/>
      <c r="KYW32" s="446"/>
      <c r="KYX32" s="446"/>
      <c r="KYY32" s="446"/>
      <c r="KYZ32" s="446"/>
      <c r="KZA32" s="446"/>
      <c r="KZB32" s="446"/>
      <c r="KZC32" s="446"/>
      <c r="KZD32" s="446"/>
      <c r="KZE32" s="446"/>
      <c r="KZF32" s="446"/>
      <c r="KZG32" s="446"/>
      <c r="KZH32" s="446"/>
      <c r="KZI32" s="446"/>
      <c r="KZJ32" s="446"/>
      <c r="KZK32" s="446"/>
      <c r="KZL32" s="446"/>
      <c r="KZM32" s="446"/>
      <c r="KZN32" s="446"/>
      <c r="KZO32" s="446"/>
      <c r="KZP32" s="446"/>
      <c r="KZQ32" s="446"/>
      <c r="KZR32" s="446"/>
      <c r="KZS32" s="446"/>
      <c r="KZT32" s="446"/>
      <c r="KZU32" s="446"/>
      <c r="KZV32" s="446"/>
      <c r="KZW32" s="446"/>
      <c r="KZX32" s="446"/>
      <c r="KZY32" s="446"/>
      <c r="KZZ32" s="446"/>
      <c r="LAA32" s="446"/>
      <c r="LAB32" s="446"/>
      <c r="LAC32" s="446"/>
      <c r="LAD32" s="446"/>
      <c r="LAE32" s="446"/>
      <c r="LAF32" s="446"/>
      <c r="LAG32" s="446"/>
      <c r="LAH32" s="446"/>
      <c r="LAI32" s="446"/>
      <c r="LAJ32" s="446"/>
      <c r="LAK32" s="446"/>
      <c r="LAL32" s="446"/>
      <c r="LAM32" s="446"/>
      <c r="LAN32" s="446"/>
      <c r="LAO32" s="446"/>
      <c r="LAP32" s="446"/>
      <c r="LAQ32" s="446"/>
      <c r="LAR32" s="446"/>
      <c r="LAS32" s="446"/>
      <c r="LAT32" s="446"/>
      <c r="LAU32" s="446"/>
      <c r="LAV32" s="446"/>
      <c r="LAW32" s="446"/>
      <c r="LAX32" s="446"/>
      <c r="LAY32" s="446"/>
      <c r="LAZ32" s="446"/>
      <c r="LBA32" s="446"/>
      <c r="LBB32" s="446"/>
      <c r="LBC32" s="446"/>
      <c r="LBD32" s="446"/>
      <c r="LBE32" s="446"/>
      <c r="LBF32" s="446"/>
      <c r="LBG32" s="446"/>
      <c r="LBH32" s="446"/>
      <c r="LBI32" s="446"/>
      <c r="LBJ32" s="446"/>
      <c r="LBK32" s="446"/>
      <c r="LBL32" s="446"/>
      <c r="LBM32" s="446"/>
      <c r="LBN32" s="446"/>
      <c r="LBO32" s="446"/>
      <c r="LBP32" s="446"/>
      <c r="LBQ32" s="446"/>
      <c r="LBR32" s="446"/>
      <c r="LBS32" s="446"/>
      <c r="LBT32" s="446"/>
      <c r="LBU32" s="446"/>
      <c r="LBV32" s="446"/>
      <c r="LBW32" s="446"/>
      <c r="LBX32" s="446"/>
      <c r="LBY32" s="446"/>
      <c r="LBZ32" s="446"/>
      <c r="LCA32" s="446"/>
      <c r="LCB32" s="446"/>
      <c r="LCC32" s="446"/>
      <c r="LCD32" s="446"/>
      <c r="LCE32" s="446"/>
      <c r="LCF32" s="446"/>
      <c r="LCG32" s="446"/>
      <c r="LCH32" s="446"/>
      <c r="LCI32" s="446"/>
      <c r="LCJ32" s="446"/>
      <c r="LCK32" s="446"/>
      <c r="LCL32" s="446"/>
      <c r="LCM32" s="446"/>
      <c r="LCN32" s="446"/>
      <c r="LCO32" s="446"/>
      <c r="LCP32" s="446"/>
      <c r="LCQ32" s="446"/>
      <c r="LCR32" s="446"/>
      <c r="LCS32" s="446"/>
      <c r="LCT32" s="446"/>
      <c r="LCU32" s="446"/>
      <c r="LCV32" s="446"/>
      <c r="LCW32" s="446"/>
      <c r="LCX32" s="446"/>
      <c r="LCY32" s="446"/>
      <c r="LCZ32" s="446"/>
      <c r="LDA32" s="446"/>
      <c r="LDB32" s="446"/>
      <c r="LDC32" s="446"/>
      <c r="LDD32" s="446"/>
      <c r="LDE32" s="446"/>
      <c r="LDF32" s="446"/>
      <c r="LDG32" s="446"/>
      <c r="LDH32" s="446"/>
      <c r="LDI32" s="446"/>
      <c r="LDJ32" s="446"/>
      <c r="LDK32" s="446"/>
      <c r="LDL32" s="446"/>
      <c r="LDM32" s="446"/>
      <c r="LDN32" s="446"/>
      <c r="LDO32" s="446"/>
      <c r="LDP32" s="446"/>
      <c r="LDQ32" s="446"/>
      <c r="LDR32" s="446"/>
      <c r="LDS32" s="446"/>
      <c r="LDT32" s="446"/>
      <c r="LDU32" s="446"/>
      <c r="LDV32" s="446"/>
      <c r="LDW32" s="446"/>
      <c r="LDX32" s="446"/>
      <c r="LDY32" s="446"/>
      <c r="LDZ32" s="446"/>
      <c r="LEA32" s="446"/>
      <c r="LEB32" s="446"/>
      <c r="LEC32" s="446"/>
      <c r="LED32" s="446"/>
      <c r="LEE32" s="446"/>
      <c r="LEF32" s="446"/>
      <c r="LEG32" s="446"/>
      <c r="LEH32" s="446"/>
      <c r="LEI32" s="446"/>
      <c r="LEJ32" s="446"/>
      <c r="LEK32" s="446"/>
      <c r="LEL32" s="446"/>
      <c r="LEM32" s="446"/>
      <c r="LEN32" s="446"/>
      <c r="LEO32" s="446"/>
      <c r="LEP32" s="446"/>
      <c r="LEQ32" s="446"/>
      <c r="LER32" s="446"/>
      <c r="LES32" s="446"/>
      <c r="LET32" s="446"/>
      <c r="LEU32" s="446"/>
      <c r="LEV32" s="446"/>
      <c r="LEW32" s="446"/>
      <c r="LEX32" s="446"/>
      <c r="LEY32" s="446"/>
      <c r="LEZ32" s="446"/>
      <c r="LFA32" s="446"/>
      <c r="LFB32" s="446"/>
      <c r="LFC32" s="446"/>
      <c r="LFD32" s="446"/>
      <c r="LFE32" s="446"/>
      <c r="LFF32" s="446"/>
      <c r="LFG32" s="446"/>
      <c r="LFH32" s="446"/>
      <c r="LFI32" s="446"/>
      <c r="LFJ32" s="446"/>
      <c r="LFK32" s="446"/>
      <c r="LFL32" s="446"/>
      <c r="LFM32" s="446"/>
      <c r="LFN32" s="446"/>
      <c r="LFO32" s="446"/>
      <c r="LFP32" s="446"/>
      <c r="LFQ32" s="446"/>
      <c r="LFR32" s="446"/>
      <c r="LFS32" s="446"/>
      <c r="LFT32" s="446"/>
      <c r="LFU32" s="446"/>
      <c r="LFV32" s="446"/>
      <c r="LFW32" s="446"/>
      <c r="LFX32" s="446"/>
      <c r="LFY32" s="446"/>
      <c r="LFZ32" s="446"/>
      <c r="LGA32" s="446"/>
      <c r="LGB32" s="446"/>
      <c r="LGC32" s="446"/>
      <c r="LGD32" s="446"/>
      <c r="LGE32" s="446"/>
      <c r="LGF32" s="446"/>
      <c r="LGG32" s="446"/>
      <c r="LGH32" s="446"/>
      <c r="LGI32" s="446"/>
      <c r="LGJ32" s="446"/>
      <c r="LGK32" s="446"/>
      <c r="LGL32" s="446"/>
      <c r="LGM32" s="446"/>
      <c r="LGN32" s="446"/>
      <c r="LGO32" s="446"/>
      <c r="LGP32" s="446"/>
      <c r="LGQ32" s="446"/>
      <c r="LGR32" s="446"/>
      <c r="LGS32" s="446"/>
      <c r="LGT32" s="446"/>
      <c r="LGU32" s="446"/>
      <c r="LGV32" s="446"/>
      <c r="LGW32" s="446"/>
      <c r="LGX32" s="446"/>
      <c r="LGY32" s="446"/>
      <c r="LGZ32" s="446"/>
      <c r="LHA32" s="446"/>
      <c r="LHB32" s="446"/>
      <c r="LHC32" s="446"/>
      <c r="LHD32" s="446"/>
      <c r="LHE32" s="446"/>
      <c r="LHF32" s="446"/>
      <c r="LHG32" s="446"/>
      <c r="LHH32" s="446"/>
      <c r="LHI32" s="446"/>
      <c r="LHJ32" s="446"/>
      <c r="LHK32" s="446"/>
      <c r="LHL32" s="446"/>
      <c r="LHM32" s="446"/>
      <c r="LHN32" s="446"/>
      <c r="LHO32" s="446"/>
      <c r="LHP32" s="446"/>
      <c r="LHQ32" s="446"/>
      <c r="LHR32" s="446"/>
      <c r="LHS32" s="446"/>
      <c r="LHT32" s="446"/>
      <c r="LHU32" s="446"/>
      <c r="LHV32" s="446"/>
      <c r="LHW32" s="446"/>
      <c r="LHX32" s="446"/>
      <c r="LHY32" s="446"/>
      <c r="LHZ32" s="446"/>
      <c r="LIA32" s="446"/>
      <c r="LIB32" s="446"/>
      <c r="LIC32" s="446"/>
      <c r="LID32" s="446"/>
      <c r="LIE32" s="446"/>
      <c r="LIF32" s="446"/>
      <c r="LIG32" s="446"/>
      <c r="LIH32" s="446"/>
      <c r="LII32" s="446"/>
      <c r="LIJ32" s="446"/>
      <c r="LIK32" s="446"/>
      <c r="LIL32" s="446"/>
      <c r="LIM32" s="446"/>
      <c r="LIN32" s="446"/>
      <c r="LIO32" s="446"/>
      <c r="LIP32" s="446"/>
      <c r="LIQ32" s="446"/>
      <c r="LIR32" s="446"/>
      <c r="LIS32" s="446"/>
      <c r="LIT32" s="446"/>
      <c r="LIU32" s="446"/>
      <c r="LIV32" s="446"/>
      <c r="LIW32" s="446"/>
      <c r="LIX32" s="446"/>
      <c r="LIY32" s="446"/>
      <c r="LIZ32" s="446"/>
      <c r="LJA32" s="446"/>
      <c r="LJB32" s="446"/>
      <c r="LJC32" s="446"/>
      <c r="LJD32" s="446"/>
      <c r="LJE32" s="446"/>
      <c r="LJF32" s="446"/>
      <c r="LJG32" s="446"/>
      <c r="LJH32" s="446"/>
      <c r="LJI32" s="446"/>
      <c r="LJJ32" s="446"/>
      <c r="LJK32" s="446"/>
      <c r="LJL32" s="446"/>
      <c r="LJM32" s="446"/>
      <c r="LJN32" s="446"/>
      <c r="LJO32" s="446"/>
      <c r="LJP32" s="446"/>
      <c r="LJQ32" s="446"/>
      <c r="LJR32" s="446"/>
      <c r="LJS32" s="446"/>
      <c r="LJT32" s="446"/>
      <c r="LJU32" s="446"/>
      <c r="LJV32" s="446"/>
      <c r="LJW32" s="446"/>
      <c r="LJX32" s="446"/>
      <c r="LJY32" s="446"/>
      <c r="LJZ32" s="446"/>
      <c r="LKA32" s="446"/>
      <c r="LKB32" s="446"/>
      <c r="LKC32" s="446"/>
      <c r="LKD32" s="446"/>
      <c r="LKE32" s="446"/>
      <c r="LKF32" s="446"/>
      <c r="LKG32" s="446"/>
      <c r="LKH32" s="446"/>
      <c r="LKI32" s="446"/>
      <c r="LKJ32" s="446"/>
      <c r="LKK32" s="446"/>
      <c r="LKL32" s="446"/>
      <c r="LKM32" s="446"/>
      <c r="LKN32" s="446"/>
      <c r="LKO32" s="446"/>
      <c r="LKP32" s="446"/>
      <c r="LKQ32" s="446"/>
      <c r="LKR32" s="446"/>
      <c r="LKS32" s="446"/>
      <c r="LKT32" s="446"/>
      <c r="LKU32" s="446"/>
      <c r="LKV32" s="446"/>
      <c r="LKW32" s="446"/>
      <c r="LKX32" s="446"/>
      <c r="LKY32" s="446"/>
      <c r="LKZ32" s="446"/>
      <c r="LLA32" s="446"/>
      <c r="LLB32" s="446"/>
      <c r="LLC32" s="446"/>
      <c r="LLD32" s="446"/>
      <c r="LLE32" s="446"/>
      <c r="LLF32" s="446"/>
      <c r="LLG32" s="446"/>
      <c r="LLH32" s="446"/>
      <c r="LLI32" s="446"/>
      <c r="LLJ32" s="446"/>
      <c r="LLK32" s="446"/>
      <c r="LLL32" s="446"/>
      <c r="LLM32" s="446"/>
      <c r="LLN32" s="446"/>
      <c r="LLO32" s="446"/>
      <c r="LLP32" s="446"/>
      <c r="LLQ32" s="446"/>
      <c r="LLR32" s="446"/>
      <c r="LLS32" s="446"/>
      <c r="LLT32" s="446"/>
      <c r="LLU32" s="446"/>
      <c r="LLV32" s="446"/>
      <c r="LLW32" s="446"/>
      <c r="LLX32" s="446"/>
      <c r="LLY32" s="446"/>
      <c r="LLZ32" s="446"/>
      <c r="LMA32" s="446"/>
      <c r="LMB32" s="446"/>
      <c r="LMC32" s="446"/>
      <c r="LMD32" s="446"/>
      <c r="LME32" s="446"/>
      <c r="LMF32" s="446"/>
      <c r="LMG32" s="446"/>
      <c r="LMH32" s="446"/>
      <c r="LMI32" s="446"/>
      <c r="LMJ32" s="446"/>
      <c r="LMK32" s="446"/>
      <c r="LML32" s="446"/>
      <c r="LMM32" s="446"/>
      <c r="LMN32" s="446"/>
      <c r="LMO32" s="446"/>
      <c r="LMP32" s="446"/>
      <c r="LMQ32" s="446"/>
      <c r="LMR32" s="446"/>
      <c r="LMS32" s="446"/>
      <c r="LMT32" s="446"/>
      <c r="LMU32" s="446"/>
      <c r="LMV32" s="446"/>
      <c r="LMW32" s="446"/>
      <c r="LMX32" s="446"/>
      <c r="LMY32" s="446"/>
      <c r="LMZ32" s="446"/>
      <c r="LNA32" s="446"/>
      <c r="LNB32" s="446"/>
      <c r="LNC32" s="446"/>
      <c r="LND32" s="446"/>
      <c r="LNE32" s="446"/>
      <c r="LNF32" s="446"/>
      <c r="LNG32" s="446"/>
      <c r="LNH32" s="446"/>
      <c r="LNI32" s="446"/>
      <c r="LNJ32" s="446"/>
      <c r="LNK32" s="446"/>
      <c r="LNL32" s="446"/>
      <c r="LNM32" s="446"/>
      <c r="LNN32" s="446"/>
      <c r="LNO32" s="446"/>
      <c r="LNP32" s="446"/>
      <c r="LNQ32" s="446"/>
      <c r="LNR32" s="446"/>
      <c r="LNS32" s="446"/>
      <c r="LNT32" s="446"/>
      <c r="LNU32" s="446"/>
      <c r="LNV32" s="446"/>
      <c r="LNW32" s="446"/>
      <c r="LNX32" s="446"/>
      <c r="LNY32" s="446"/>
      <c r="LNZ32" s="446"/>
      <c r="LOA32" s="446"/>
      <c r="LOB32" s="446"/>
      <c r="LOC32" s="446"/>
      <c r="LOD32" s="446"/>
      <c r="LOE32" s="446"/>
      <c r="LOF32" s="446"/>
      <c r="LOG32" s="446"/>
      <c r="LOH32" s="446"/>
      <c r="LOI32" s="446"/>
      <c r="LOJ32" s="446"/>
      <c r="LOK32" s="446"/>
      <c r="LOL32" s="446"/>
      <c r="LOM32" s="446"/>
      <c r="LON32" s="446"/>
      <c r="LOO32" s="446"/>
      <c r="LOP32" s="446"/>
      <c r="LOQ32" s="446"/>
      <c r="LOR32" s="446"/>
      <c r="LOS32" s="446"/>
      <c r="LOT32" s="446"/>
      <c r="LOU32" s="446"/>
      <c r="LOV32" s="446"/>
      <c r="LOW32" s="446"/>
      <c r="LOX32" s="446"/>
      <c r="LOY32" s="446"/>
      <c r="LOZ32" s="446"/>
      <c r="LPA32" s="446"/>
      <c r="LPB32" s="446"/>
      <c r="LPC32" s="446"/>
      <c r="LPD32" s="446"/>
      <c r="LPE32" s="446"/>
      <c r="LPF32" s="446"/>
      <c r="LPG32" s="446"/>
      <c r="LPH32" s="446"/>
      <c r="LPI32" s="446"/>
      <c r="LPJ32" s="446"/>
      <c r="LPK32" s="446"/>
      <c r="LPL32" s="446"/>
      <c r="LPM32" s="446"/>
      <c r="LPN32" s="446"/>
      <c r="LPO32" s="446"/>
      <c r="LPP32" s="446"/>
      <c r="LPQ32" s="446"/>
      <c r="LPR32" s="446"/>
      <c r="LPS32" s="446"/>
      <c r="LPT32" s="446"/>
      <c r="LPU32" s="446"/>
      <c r="LPV32" s="446"/>
      <c r="LPW32" s="446"/>
      <c r="LPX32" s="446"/>
      <c r="LPY32" s="446"/>
      <c r="LPZ32" s="446"/>
      <c r="LQA32" s="446"/>
      <c r="LQB32" s="446"/>
      <c r="LQC32" s="446"/>
      <c r="LQD32" s="446"/>
      <c r="LQE32" s="446"/>
      <c r="LQF32" s="446"/>
      <c r="LQG32" s="446"/>
      <c r="LQH32" s="446"/>
      <c r="LQI32" s="446"/>
      <c r="LQJ32" s="446"/>
      <c r="LQK32" s="446"/>
      <c r="LQL32" s="446"/>
      <c r="LQM32" s="446"/>
      <c r="LQN32" s="446"/>
      <c r="LQO32" s="446"/>
      <c r="LQP32" s="446"/>
      <c r="LQQ32" s="446"/>
      <c r="LQR32" s="446"/>
      <c r="LQS32" s="446"/>
      <c r="LQT32" s="446"/>
      <c r="LQU32" s="446"/>
      <c r="LQV32" s="446"/>
      <c r="LQW32" s="446"/>
      <c r="LQX32" s="446"/>
      <c r="LQY32" s="446"/>
      <c r="LQZ32" s="446"/>
      <c r="LRA32" s="446"/>
      <c r="LRB32" s="446"/>
      <c r="LRC32" s="446"/>
      <c r="LRD32" s="446"/>
      <c r="LRE32" s="446"/>
      <c r="LRF32" s="446"/>
      <c r="LRG32" s="446"/>
      <c r="LRH32" s="446"/>
      <c r="LRI32" s="446"/>
      <c r="LRJ32" s="446"/>
      <c r="LRK32" s="446"/>
      <c r="LRL32" s="446"/>
      <c r="LRM32" s="446"/>
      <c r="LRN32" s="446"/>
      <c r="LRO32" s="446"/>
      <c r="LRP32" s="446"/>
      <c r="LRQ32" s="446"/>
      <c r="LRR32" s="446"/>
      <c r="LRS32" s="446"/>
      <c r="LRT32" s="446"/>
      <c r="LRU32" s="446"/>
      <c r="LRV32" s="446"/>
      <c r="LRW32" s="446"/>
      <c r="LRX32" s="446"/>
      <c r="LRY32" s="446"/>
      <c r="LRZ32" s="446"/>
      <c r="LSA32" s="446"/>
      <c r="LSB32" s="446"/>
      <c r="LSC32" s="446"/>
      <c r="LSD32" s="446"/>
      <c r="LSE32" s="446"/>
      <c r="LSF32" s="446"/>
      <c r="LSG32" s="446"/>
      <c r="LSH32" s="446"/>
      <c r="LSI32" s="446"/>
      <c r="LSJ32" s="446"/>
      <c r="LSK32" s="446"/>
      <c r="LSL32" s="446"/>
      <c r="LSM32" s="446"/>
      <c r="LSN32" s="446"/>
      <c r="LSO32" s="446"/>
      <c r="LSP32" s="446"/>
      <c r="LSQ32" s="446"/>
      <c r="LSR32" s="446"/>
      <c r="LSS32" s="446"/>
      <c r="LST32" s="446"/>
      <c r="LSU32" s="446"/>
      <c r="LSV32" s="446"/>
      <c r="LSW32" s="446"/>
      <c r="LSX32" s="446"/>
      <c r="LSY32" s="446"/>
      <c r="LSZ32" s="446"/>
      <c r="LTA32" s="446"/>
      <c r="LTB32" s="446"/>
      <c r="LTC32" s="446"/>
      <c r="LTD32" s="446"/>
      <c r="LTE32" s="446"/>
      <c r="LTF32" s="446"/>
      <c r="LTG32" s="446"/>
      <c r="LTH32" s="446"/>
      <c r="LTI32" s="446"/>
      <c r="LTJ32" s="446"/>
      <c r="LTK32" s="446"/>
      <c r="LTL32" s="446"/>
      <c r="LTM32" s="446"/>
      <c r="LTN32" s="446"/>
      <c r="LTO32" s="446"/>
      <c r="LTP32" s="446"/>
      <c r="LTQ32" s="446"/>
      <c r="LTR32" s="446"/>
      <c r="LTS32" s="446"/>
      <c r="LTT32" s="446"/>
      <c r="LTU32" s="446"/>
      <c r="LTV32" s="446"/>
      <c r="LTW32" s="446"/>
      <c r="LTX32" s="446"/>
      <c r="LTY32" s="446"/>
      <c r="LTZ32" s="446"/>
      <c r="LUA32" s="446"/>
      <c r="LUB32" s="446"/>
      <c r="LUC32" s="446"/>
      <c r="LUD32" s="446"/>
      <c r="LUE32" s="446"/>
      <c r="LUF32" s="446"/>
      <c r="LUG32" s="446"/>
      <c r="LUH32" s="446"/>
      <c r="LUI32" s="446"/>
      <c r="LUJ32" s="446"/>
      <c r="LUK32" s="446"/>
      <c r="LUL32" s="446"/>
      <c r="LUM32" s="446"/>
      <c r="LUN32" s="446"/>
      <c r="LUO32" s="446"/>
      <c r="LUP32" s="446"/>
      <c r="LUQ32" s="446"/>
      <c r="LUR32" s="446"/>
      <c r="LUS32" s="446"/>
      <c r="LUT32" s="446"/>
      <c r="LUU32" s="446"/>
      <c r="LUV32" s="446"/>
      <c r="LUW32" s="446"/>
      <c r="LUX32" s="446"/>
      <c r="LUY32" s="446"/>
      <c r="LUZ32" s="446"/>
      <c r="LVA32" s="446"/>
      <c r="LVB32" s="446"/>
      <c r="LVC32" s="446"/>
      <c r="LVD32" s="446"/>
      <c r="LVE32" s="446"/>
      <c r="LVF32" s="446"/>
      <c r="LVG32" s="446"/>
      <c r="LVH32" s="446"/>
      <c r="LVI32" s="446"/>
      <c r="LVJ32" s="446"/>
      <c r="LVK32" s="446"/>
      <c r="LVL32" s="446"/>
      <c r="LVM32" s="446"/>
      <c r="LVN32" s="446"/>
      <c r="LVO32" s="446"/>
      <c r="LVP32" s="446"/>
      <c r="LVQ32" s="446"/>
      <c r="LVR32" s="446"/>
      <c r="LVS32" s="446"/>
      <c r="LVT32" s="446"/>
      <c r="LVU32" s="446"/>
      <c r="LVV32" s="446"/>
      <c r="LVW32" s="446"/>
      <c r="LVX32" s="446"/>
      <c r="LVY32" s="446"/>
      <c r="LVZ32" s="446"/>
      <c r="LWA32" s="446"/>
      <c r="LWB32" s="446"/>
      <c r="LWC32" s="446"/>
      <c r="LWD32" s="446"/>
      <c r="LWE32" s="446"/>
      <c r="LWF32" s="446"/>
      <c r="LWG32" s="446"/>
      <c r="LWH32" s="446"/>
      <c r="LWI32" s="446"/>
      <c r="LWJ32" s="446"/>
      <c r="LWK32" s="446"/>
      <c r="LWL32" s="446"/>
      <c r="LWM32" s="446"/>
      <c r="LWN32" s="446"/>
      <c r="LWO32" s="446"/>
      <c r="LWP32" s="446"/>
      <c r="LWQ32" s="446"/>
      <c r="LWR32" s="446"/>
      <c r="LWS32" s="446"/>
      <c r="LWT32" s="446"/>
      <c r="LWU32" s="446"/>
      <c r="LWV32" s="446"/>
      <c r="LWW32" s="446"/>
      <c r="LWX32" s="446"/>
      <c r="LWY32" s="446"/>
      <c r="LWZ32" s="446"/>
      <c r="LXA32" s="446"/>
      <c r="LXB32" s="446"/>
      <c r="LXC32" s="446"/>
      <c r="LXD32" s="446"/>
      <c r="LXE32" s="446"/>
      <c r="LXF32" s="446"/>
      <c r="LXG32" s="446"/>
      <c r="LXH32" s="446"/>
      <c r="LXI32" s="446"/>
      <c r="LXJ32" s="446"/>
      <c r="LXK32" s="446"/>
      <c r="LXL32" s="446"/>
      <c r="LXM32" s="446"/>
      <c r="LXN32" s="446"/>
      <c r="LXO32" s="446"/>
      <c r="LXP32" s="446"/>
      <c r="LXQ32" s="446"/>
      <c r="LXR32" s="446"/>
      <c r="LXS32" s="446"/>
      <c r="LXT32" s="446"/>
      <c r="LXU32" s="446"/>
      <c r="LXV32" s="446"/>
      <c r="LXW32" s="446"/>
      <c r="LXX32" s="446"/>
      <c r="LXY32" s="446"/>
      <c r="LXZ32" s="446"/>
      <c r="LYA32" s="446"/>
      <c r="LYB32" s="446"/>
      <c r="LYC32" s="446"/>
      <c r="LYD32" s="446"/>
      <c r="LYE32" s="446"/>
      <c r="LYF32" s="446"/>
      <c r="LYG32" s="446"/>
      <c r="LYH32" s="446"/>
      <c r="LYI32" s="446"/>
      <c r="LYJ32" s="446"/>
      <c r="LYK32" s="446"/>
      <c r="LYL32" s="446"/>
      <c r="LYM32" s="446"/>
      <c r="LYN32" s="446"/>
      <c r="LYO32" s="446"/>
      <c r="LYP32" s="446"/>
      <c r="LYQ32" s="446"/>
      <c r="LYR32" s="446"/>
      <c r="LYS32" s="446"/>
      <c r="LYT32" s="446"/>
      <c r="LYU32" s="446"/>
      <c r="LYV32" s="446"/>
      <c r="LYW32" s="446"/>
      <c r="LYX32" s="446"/>
      <c r="LYY32" s="446"/>
      <c r="LYZ32" s="446"/>
      <c r="LZA32" s="446"/>
      <c r="LZB32" s="446"/>
      <c r="LZC32" s="446"/>
      <c r="LZD32" s="446"/>
      <c r="LZE32" s="446"/>
      <c r="LZF32" s="446"/>
      <c r="LZG32" s="446"/>
      <c r="LZH32" s="446"/>
      <c r="LZI32" s="446"/>
      <c r="LZJ32" s="446"/>
      <c r="LZK32" s="446"/>
      <c r="LZL32" s="446"/>
      <c r="LZM32" s="446"/>
      <c r="LZN32" s="446"/>
      <c r="LZO32" s="446"/>
      <c r="LZP32" s="446"/>
      <c r="LZQ32" s="446"/>
      <c r="LZR32" s="446"/>
      <c r="LZS32" s="446"/>
      <c r="LZT32" s="446"/>
      <c r="LZU32" s="446"/>
      <c r="LZV32" s="446"/>
      <c r="LZW32" s="446"/>
      <c r="LZX32" s="446"/>
      <c r="LZY32" s="446"/>
      <c r="LZZ32" s="446"/>
      <c r="MAA32" s="446"/>
      <c r="MAB32" s="446"/>
      <c r="MAC32" s="446"/>
      <c r="MAD32" s="446"/>
      <c r="MAE32" s="446"/>
      <c r="MAF32" s="446"/>
      <c r="MAG32" s="446"/>
      <c r="MAH32" s="446"/>
      <c r="MAI32" s="446"/>
      <c r="MAJ32" s="446"/>
      <c r="MAK32" s="446"/>
      <c r="MAL32" s="446"/>
      <c r="MAM32" s="446"/>
      <c r="MAN32" s="446"/>
      <c r="MAO32" s="446"/>
      <c r="MAP32" s="446"/>
      <c r="MAQ32" s="446"/>
      <c r="MAR32" s="446"/>
      <c r="MAS32" s="446"/>
      <c r="MAT32" s="446"/>
      <c r="MAU32" s="446"/>
      <c r="MAV32" s="446"/>
      <c r="MAW32" s="446"/>
      <c r="MAX32" s="446"/>
      <c r="MAY32" s="446"/>
      <c r="MAZ32" s="446"/>
      <c r="MBA32" s="446"/>
      <c r="MBB32" s="446"/>
      <c r="MBC32" s="446"/>
      <c r="MBD32" s="446"/>
      <c r="MBE32" s="446"/>
      <c r="MBF32" s="446"/>
      <c r="MBG32" s="446"/>
      <c r="MBH32" s="446"/>
      <c r="MBI32" s="446"/>
      <c r="MBJ32" s="446"/>
      <c r="MBK32" s="446"/>
      <c r="MBL32" s="446"/>
      <c r="MBM32" s="446"/>
      <c r="MBN32" s="446"/>
      <c r="MBO32" s="446"/>
      <c r="MBP32" s="446"/>
      <c r="MBQ32" s="446"/>
      <c r="MBR32" s="446"/>
      <c r="MBS32" s="446"/>
      <c r="MBT32" s="446"/>
      <c r="MBU32" s="446"/>
      <c r="MBV32" s="446"/>
      <c r="MBW32" s="446"/>
      <c r="MBX32" s="446"/>
      <c r="MBY32" s="446"/>
      <c r="MBZ32" s="446"/>
      <c r="MCA32" s="446"/>
      <c r="MCB32" s="446"/>
      <c r="MCC32" s="446"/>
      <c r="MCD32" s="446"/>
      <c r="MCE32" s="446"/>
      <c r="MCF32" s="446"/>
      <c r="MCG32" s="446"/>
      <c r="MCH32" s="446"/>
      <c r="MCI32" s="446"/>
      <c r="MCJ32" s="446"/>
      <c r="MCK32" s="446"/>
      <c r="MCL32" s="446"/>
      <c r="MCM32" s="446"/>
      <c r="MCN32" s="446"/>
      <c r="MCO32" s="446"/>
      <c r="MCP32" s="446"/>
      <c r="MCQ32" s="446"/>
      <c r="MCR32" s="446"/>
      <c r="MCS32" s="446"/>
      <c r="MCT32" s="446"/>
      <c r="MCU32" s="446"/>
      <c r="MCV32" s="446"/>
      <c r="MCW32" s="446"/>
      <c r="MCX32" s="446"/>
      <c r="MCY32" s="446"/>
      <c r="MCZ32" s="446"/>
      <c r="MDA32" s="446"/>
      <c r="MDB32" s="446"/>
      <c r="MDC32" s="446"/>
      <c r="MDD32" s="446"/>
      <c r="MDE32" s="446"/>
      <c r="MDF32" s="446"/>
      <c r="MDG32" s="446"/>
      <c r="MDH32" s="446"/>
      <c r="MDI32" s="446"/>
      <c r="MDJ32" s="446"/>
      <c r="MDK32" s="446"/>
      <c r="MDL32" s="446"/>
      <c r="MDM32" s="446"/>
      <c r="MDN32" s="446"/>
      <c r="MDO32" s="446"/>
      <c r="MDP32" s="446"/>
      <c r="MDQ32" s="446"/>
      <c r="MDR32" s="446"/>
      <c r="MDS32" s="446"/>
      <c r="MDT32" s="446"/>
      <c r="MDU32" s="446"/>
      <c r="MDV32" s="446"/>
      <c r="MDW32" s="446"/>
      <c r="MDX32" s="446"/>
      <c r="MDY32" s="446"/>
      <c r="MDZ32" s="446"/>
      <c r="MEA32" s="446"/>
      <c r="MEB32" s="446"/>
      <c r="MEC32" s="446"/>
      <c r="MED32" s="446"/>
      <c r="MEE32" s="446"/>
      <c r="MEF32" s="446"/>
      <c r="MEG32" s="446"/>
      <c r="MEH32" s="446"/>
      <c r="MEI32" s="446"/>
      <c r="MEJ32" s="446"/>
      <c r="MEK32" s="446"/>
      <c r="MEL32" s="446"/>
      <c r="MEM32" s="446"/>
      <c r="MEN32" s="446"/>
      <c r="MEO32" s="446"/>
      <c r="MEP32" s="446"/>
      <c r="MEQ32" s="446"/>
      <c r="MER32" s="446"/>
      <c r="MES32" s="446"/>
      <c r="MET32" s="446"/>
      <c r="MEU32" s="446"/>
      <c r="MEV32" s="446"/>
      <c r="MEW32" s="446"/>
      <c r="MEX32" s="446"/>
      <c r="MEY32" s="446"/>
      <c r="MEZ32" s="446"/>
      <c r="MFA32" s="446"/>
      <c r="MFB32" s="446"/>
      <c r="MFC32" s="446"/>
      <c r="MFD32" s="446"/>
      <c r="MFE32" s="446"/>
      <c r="MFF32" s="446"/>
      <c r="MFG32" s="446"/>
      <c r="MFH32" s="446"/>
      <c r="MFI32" s="446"/>
      <c r="MFJ32" s="446"/>
      <c r="MFK32" s="446"/>
      <c r="MFL32" s="446"/>
      <c r="MFM32" s="446"/>
      <c r="MFN32" s="446"/>
      <c r="MFO32" s="446"/>
      <c r="MFP32" s="446"/>
      <c r="MFQ32" s="446"/>
      <c r="MFR32" s="446"/>
      <c r="MFS32" s="446"/>
      <c r="MFT32" s="446"/>
      <c r="MFU32" s="446"/>
      <c r="MFV32" s="446"/>
      <c r="MFW32" s="446"/>
      <c r="MFX32" s="446"/>
      <c r="MFY32" s="446"/>
      <c r="MFZ32" s="446"/>
      <c r="MGA32" s="446"/>
      <c r="MGB32" s="446"/>
      <c r="MGC32" s="446"/>
      <c r="MGD32" s="446"/>
      <c r="MGE32" s="446"/>
      <c r="MGF32" s="446"/>
      <c r="MGG32" s="446"/>
      <c r="MGH32" s="446"/>
      <c r="MGI32" s="446"/>
      <c r="MGJ32" s="446"/>
      <c r="MGK32" s="446"/>
      <c r="MGL32" s="446"/>
      <c r="MGM32" s="446"/>
      <c r="MGN32" s="446"/>
      <c r="MGO32" s="446"/>
      <c r="MGP32" s="446"/>
      <c r="MGQ32" s="446"/>
      <c r="MGR32" s="446"/>
      <c r="MGS32" s="446"/>
      <c r="MGT32" s="446"/>
      <c r="MGU32" s="446"/>
      <c r="MGV32" s="446"/>
      <c r="MGW32" s="446"/>
      <c r="MGX32" s="446"/>
      <c r="MGY32" s="446"/>
      <c r="MGZ32" s="446"/>
      <c r="MHA32" s="446"/>
      <c r="MHB32" s="446"/>
      <c r="MHC32" s="446"/>
      <c r="MHD32" s="446"/>
      <c r="MHE32" s="446"/>
      <c r="MHF32" s="446"/>
      <c r="MHG32" s="446"/>
      <c r="MHH32" s="446"/>
      <c r="MHI32" s="446"/>
      <c r="MHJ32" s="446"/>
      <c r="MHK32" s="446"/>
      <c r="MHL32" s="446"/>
      <c r="MHM32" s="446"/>
      <c r="MHN32" s="446"/>
      <c r="MHO32" s="446"/>
      <c r="MHP32" s="446"/>
      <c r="MHQ32" s="446"/>
      <c r="MHR32" s="446"/>
      <c r="MHS32" s="446"/>
      <c r="MHT32" s="446"/>
      <c r="MHU32" s="446"/>
      <c r="MHV32" s="446"/>
      <c r="MHW32" s="446"/>
      <c r="MHX32" s="446"/>
      <c r="MHY32" s="446"/>
      <c r="MHZ32" s="446"/>
      <c r="MIA32" s="446"/>
      <c r="MIB32" s="446"/>
      <c r="MIC32" s="446"/>
      <c r="MID32" s="446"/>
      <c r="MIE32" s="446"/>
      <c r="MIF32" s="446"/>
      <c r="MIG32" s="446"/>
      <c r="MIH32" s="446"/>
      <c r="MII32" s="446"/>
      <c r="MIJ32" s="446"/>
      <c r="MIK32" s="446"/>
      <c r="MIL32" s="446"/>
      <c r="MIM32" s="446"/>
      <c r="MIN32" s="446"/>
      <c r="MIO32" s="446"/>
      <c r="MIP32" s="446"/>
      <c r="MIQ32" s="446"/>
      <c r="MIR32" s="446"/>
      <c r="MIS32" s="446"/>
      <c r="MIT32" s="446"/>
      <c r="MIU32" s="446"/>
      <c r="MIV32" s="446"/>
      <c r="MIW32" s="446"/>
      <c r="MIX32" s="446"/>
      <c r="MIY32" s="446"/>
      <c r="MIZ32" s="446"/>
      <c r="MJA32" s="446"/>
      <c r="MJB32" s="446"/>
      <c r="MJC32" s="446"/>
      <c r="MJD32" s="446"/>
      <c r="MJE32" s="446"/>
      <c r="MJF32" s="446"/>
      <c r="MJG32" s="446"/>
      <c r="MJH32" s="446"/>
      <c r="MJI32" s="446"/>
      <c r="MJJ32" s="446"/>
      <c r="MJK32" s="446"/>
      <c r="MJL32" s="446"/>
      <c r="MJM32" s="446"/>
      <c r="MJN32" s="446"/>
      <c r="MJO32" s="446"/>
      <c r="MJP32" s="446"/>
      <c r="MJQ32" s="446"/>
      <c r="MJR32" s="446"/>
      <c r="MJS32" s="446"/>
      <c r="MJT32" s="446"/>
      <c r="MJU32" s="446"/>
      <c r="MJV32" s="446"/>
      <c r="MJW32" s="446"/>
      <c r="MJX32" s="446"/>
      <c r="MJY32" s="446"/>
      <c r="MJZ32" s="446"/>
      <c r="MKA32" s="446"/>
      <c r="MKB32" s="446"/>
      <c r="MKC32" s="446"/>
      <c r="MKD32" s="446"/>
      <c r="MKE32" s="446"/>
      <c r="MKF32" s="446"/>
      <c r="MKG32" s="446"/>
      <c r="MKH32" s="446"/>
      <c r="MKI32" s="446"/>
      <c r="MKJ32" s="446"/>
      <c r="MKK32" s="446"/>
      <c r="MKL32" s="446"/>
      <c r="MKM32" s="446"/>
      <c r="MKN32" s="446"/>
      <c r="MKO32" s="446"/>
      <c r="MKP32" s="446"/>
      <c r="MKQ32" s="446"/>
      <c r="MKR32" s="446"/>
      <c r="MKS32" s="446"/>
      <c r="MKT32" s="446"/>
      <c r="MKU32" s="446"/>
      <c r="MKV32" s="446"/>
      <c r="MKW32" s="446"/>
      <c r="MKX32" s="446"/>
      <c r="MKY32" s="446"/>
      <c r="MKZ32" s="446"/>
      <c r="MLA32" s="446"/>
      <c r="MLB32" s="446"/>
      <c r="MLC32" s="446"/>
      <c r="MLD32" s="446"/>
      <c r="MLE32" s="446"/>
      <c r="MLF32" s="446"/>
      <c r="MLG32" s="446"/>
      <c r="MLH32" s="446"/>
      <c r="MLI32" s="446"/>
      <c r="MLJ32" s="446"/>
      <c r="MLK32" s="446"/>
      <c r="MLL32" s="446"/>
      <c r="MLM32" s="446"/>
      <c r="MLN32" s="446"/>
      <c r="MLO32" s="446"/>
      <c r="MLP32" s="446"/>
      <c r="MLQ32" s="446"/>
      <c r="MLR32" s="446"/>
      <c r="MLS32" s="446"/>
      <c r="MLT32" s="446"/>
      <c r="MLU32" s="446"/>
      <c r="MLV32" s="446"/>
      <c r="MLW32" s="446"/>
      <c r="MLX32" s="446"/>
      <c r="MLY32" s="446"/>
      <c r="MLZ32" s="446"/>
      <c r="MMA32" s="446"/>
      <c r="MMB32" s="446"/>
      <c r="MMC32" s="446"/>
      <c r="MMD32" s="446"/>
      <c r="MME32" s="446"/>
      <c r="MMF32" s="446"/>
      <c r="MMG32" s="446"/>
      <c r="MMH32" s="446"/>
      <c r="MMI32" s="446"/>
      <c r="MMJ32" s="446"/>
      <c r="MMK32" s="446"/>
      <c r="MML32" s="446"/>
      <c r="MMM32" s="446"/>
      <c r="MMN32" s="446"/>
      <c r="MMO32" s="446"/>
      <c r="MMP32" s="446"/>
      <c r="MMQ32" s="446"/>
      <c r="MMR32" s="446"/>
      <c r="MMS32" s="446"/>
      <c r="MMT32" s="446"/>
      <c r="MMU32" s="446"/>
      <c r="MMV32" s="446"/>
      <c r="MMW32" s="446"/>
      <c r="MMX32" s="446"/>
      <c r="MMY32" s="446"/>
      <c r="MMZ32" s="446"/>
      <c r="MNA32" s="446"/>
      <c r="MNB32" s="446"/>
      <c r="MNC32" s="446"/>
      <c r="MND32" s="446"/>
      <c r="MNE32" s="446"/>
      <c r="MNF32" s="446"/>
      <c r="MNG32" s="446"/>
      <c r="MNH32" s="446"/>
      <c r="MNI32" s="446"/>
      <c r="MNJ32" s="446"/>
      <c r="MNK32" s="446"/>
      <c r="MNL32" s="446"/>
      <c r="MNM32" s="446"/>
      <c r="MNN32" s="446"/>
      <c r="MNO32" s="446"/>
      <c r="MNP32" s="446"/>
      <c r="MNQ32" s="446"/>
      <c r="MNR32" s="446"/>
      <c r="MNS32" s="446"/>
      <c r="MNT32" s="446"/>
      <c r="MNU32" s="446"/>
      <c r="MNV32" s="446"/>
      <c r="MNW32" s="446"/>
      <c r="MNX32" s="446"/>
      <c r="MNY32" s="446"/>
      <c r="MNZ32" s="446"/>
      <c r="MOA32" s="446"/>
      <c r="MOB32" s="446"/>
      <c r="MOC32" s="446"/>
      <c r="MOD32" s="446"/>
      <c r="MOE32" s="446"/>
      <c r="MOF32" s="446"/>
      <c r="MOG32" s="446"/>
      <c r="MOH32" s="446"/>
      <c r="MOI32" s="446"/>
      <c r="MOJ32" s="446"/>
      <c r="MOK32" s="446"/>
      <c r="MOL32" s="446"/>
      <c r="MOM32" s="446"/>
      <c r="MON32" s="446"/>
      <c r="MOO32" s="446"/>
      <c r="MOP32" s="446"/>
      <c r="MOQ32" s="446"/>
      <c r="MOR32" s="446"/>
      <c r="MOS32" s="446"/>
      <c r="MOT32" s="446"/>
      <c r="MOU32" s="446"/>
      <c r="MOV32" s="446"/>
      <c r="MOW32" s="446"/>
      <c r="MOX32" s="446"/>
      <c r="MOY32" s="446"/>
      <c r="MOZ32" s="446"/>
      <c r="MPA32" s="446"/>
      <c r="MPB32" s="446"/>
      <c r="MPC32" s="446"/>
      <c r="MPD32" s="446"/>
      <c r="MPE32" s="446"/>
      <c r="MPF32" s="446"/>
      <c r="MPG32" s="446"/>
      <c r="MPH32" s="446"/>
      <c r="MPI32" s="446"/>
      <c r="MPJ32" s="446"/>
      <c r="MPK32" s="446"/>
      <c r="MPL32" s="446"/>
      <c r="MPM32" s="446"/>
      <c r="MPN32" s="446"/>
      <c r="MPO32" s="446"/>
      <c r="MPP32" s="446"/>
      <c r="MPQ32" s="446"/>
      <c r="MPR32" s="446"/>
      <c r="MPS32" s="446"/>
      <c r="MPT32" s="446"/>
      <c r="MPU32" s="446"/>
      <c r="MPV32" s="446"/>
      <c r="MPW32" s="446"/>
      <c r="MPX32" s="446"/>
      <c r="MPY32" s="446"/>
      <c r="MPZ32" s="446"/>
      <c r="MQA32" s="446"/>
      <c r="MQB32" s="446"/>
      <c r="MQC32" s="446"/>
      <c r="MQD32" s="446"/>
      <c r="MQE32" s="446"/>
      <c r="MQF32" s="446"/>
      <c r="MQG32" s="446"/>
      <c r="MQH32" s="446"/>
      <c r="MQI32" s="446"/>
      <c r="MQJ32" s="446"/>
      <c r="MQK32" s="446"/>
      <c r="MQL32" s="446"/>
      <c r="MQM32" s="446"/>
      <c r="MQN32" s="446"/>
      <c r="MQO32" s="446"/>
      <c r="MQP32" s="446"/>
      <c r="MQQ32" s="446"/>
      <c r="MQR32" s="446"/>
      <c r="MQS32" s="446"/>
      <c r="MQT32" s="446"/>
      <c r="MQU32" s="446"/>
      <c r="MQV32" s="446"/>
      <c r="MQW32" s="446"/>
      <c r="MQX32" s="446"/>
      <c r="MQY32" s="446"/>
      <c r="MQZ32" s="446"/>
      <c r="MRA32" s="446"/>
      <c r="MRB32" s="446"/>
      <c r="MRC32" s="446"/>
      <c r="MRD32" s="446"/>
      <c r="MRE32" s="446"/>
      <c r="MRF32" s="446"/>
      <c r="MRG32" s="446"/>
      <c r="MRH32" s="446"/>
      <c r="MRI32" s="446"/>
      <c r="MRJ32" s="446"/>
      <c r="MRK32" s="446"/>
      <c r="MRL32" s="446"/>
      <c r="MRM32" s="446"/>
      <c r="MRN32" s="446"/>
      <c r="MRO32" s="446"/>
      <c r="MRP32" s="446"/>
      <c r="MRQ32" s="446"/>
      <c r="MRR32" s="446"/>
      <c r="MRS32" s="446"/>
      <c r="MRT32" s="446"/>
      <c r="MRU32" s="446"/>
      <c r="MRV32" s="446"/>
      <c r="MRW32" s="446"/>
      <c r="MRX32" s="446"/>
      <c r="MRY32" s="446"/>
      <c r="MRZ32" s="446"/>
      <c r="MSA32" s="446"/>
      <c r="MSB32" s="446"/>
      <c r="MSC32" s="446"/>
      <c r="MSD32" s="446"/>
      <c r="MSE32" s="446"/>
      <c r="MSF32" s="446"/>
      <c r="MSG32" s="446"/>
      <c r="MSH32" s="446"/>
      <c r="MSI32" s="446"/>
      <c r="MSJ32" s="446"/>
      <c r="MSK32" s="446"/>
      <c r="MSL32" s="446"/>
      <c r="MSM32" s="446"/>
      <c r="MSN32" s="446"/>
      <c r="MSO32" s="446"/>
      <c r="MSP32" s="446"/>
      <c r="MSQ32" s="446"/>
      <c r="MSR32" s="446"/>
      <c r="MSS32" s="446"/>
      <c r="MST32" s="446"/>
      <c r="MSU32" s="446"/>
      <c r="MSV32" s="446"/>
      <c r="MSW32" s="446"/>
      <c r="MSX32" s="446"/>
      <c r="MSY32" s="446"/>
      <c r="MSZ32" s="446"/>
      <c r="MTA32" s="446"/>
      <c r="MTB32" s="446"/>
      <c r="MTC32" s="446"/>
      <c r="MTD32" s="446"/>
      <c r="MTE32" s="446"/>
      <c r="MTF32" s="446"/>
      <c r="MTG32" s="446"/>
      <c r="MTH32" s="446"/>
      <c r="MTI32" s="446"/>
      <c r="MTJ32" s="446"/>
      <c r="MTK32" s="446"/>
      <c r="MTL32" s="446"/>
      <c r="MTM32" s="446"/>
      <c r="MTN32" s="446"/>
      <c r="MTO32" s="446"/>
      <c r="MTP32" s="446"/>
      <c r="MTQ32" s="446"/>
      <c r="MTR32" s="446"/>
      <c r="MTS32" s="446"/>
      <c r="MTT32" s="446"/>
      <c r="MTU32" s="446"/>
      <c r="MTV32" s="446"/>
      <c r="MTW32" s="446"/>
      <c r="MTX32" s="446"/>
      <c r="MTY32" s="446"/>
      <c r="MTZ32" s="446"/>
      <c r="MUA32" s="446"/>
      <c r="MUB32" s="446"/>
      <c r="MUC32" s="446"/>
      <c r="MUD32" s="446"/>
      <c r="MUE32" s="446"/>
      <c r="MUF32" s="446"/>
      <c r="MUG32" s="446"/>
      <c r="MUH32" s="446"/>
      <c r="MUI32" s="446"/>
      <c r="MUJ32" s="446"/>
      <c r="MUK32" s="446"/>
      <c r="MUL32" s="446"/>
      <c r="MUM32" s="446"/>
      <c r="MUN32" s="446"/>
      <c r="MUO32" s="446"/>
      <c r="MUP32" s="446"/>
      <c r="MUQ32" s="446"/>
      <c r="MUR32" s="446"/>
      <c r="MUS32" s="446"/>
      <c r="MUT32" s="446"/>
      <c r="MUU32" s="446"/>
      <c r="MUV32" s="446"/>
      <c r="MUW32" s="446"/>
      <c r="MUX32" s="446"/>
      <c r="MUY32" s="446"/>
      <c r="MUZ32" s="446"/>
      <c r="MVA32" s="446"/>
      <c r="MVB32" s="446"/>
      <c r="MVC32" s="446"/>
      <c r="MVD32" s="446"/>
      <c r="MVE32" s="446"/>
      <c r="MVF32" s="446"/>
      <c r="MVG32" s="446"/>
      <c r="MVH32" s="446"/>
      <c r="MVI32" s="446"/>
      <c r="MVJ32" s="446"/>
      <c r="MVK32" s="446"/>
      <c r="MVL32" s="446"/>
      <c r="MVM32" s="446"/>
      <c r="MVN32" s="446"/>
      <c r="MVO32" s="446"/>
      <c r="MVP32" s="446"/>
      <c r="MVQ32" s="446"/>
      <c r="MVR32" s="446"/>
      <c r="MVS32" s="446"/>
      <c r="MVT32" s="446"/>
      <c r="MVU32" s="446"/>
      <c r="MVV32" s="446"/>
      <c r="MVW32" s="446"/>
      <c r="MVX32" s="446"/>
      <c r="MVY32" s="446"/>
      <c r="MVZ32" s="446"/>
      <c r="MWA32" s="446"/>
      <c r="MWB32" s="446"/>
      <c r="MWC32" s="446"/>
      <c r="MWD32" s="446"/>
      <c r="MWE32" s="446"/>
      <c r="MWF32" s="446"/>
      <c r="MWG32" s="446"/>
      <c r="MWH32" s="446"/>
      <c r="MWI32" s="446"/>
      <c r="MWJ32" s="446"/>
      <c r="MWK32" s="446"/>
      <c r="MWL32" s="446"/>
      <c r="MWM32" s="446"/>
      <c r="MWN32" s="446"/>
      <c r="MWO32" s="446"/>
      <c r="MWP32" s="446"/>
      <c r="MWQ32" s="446"/>
      <c r="MWR32" s="446"/>
      <c r="MWS32" s="446"/>
      <c r="MWT32" s="446"/>
      <c r="MWU32" s="446"/>
      <c r="MWV32" s="446"/>
      <c r="MWW32" s="446"/>
      <c r="MWX32" s="446"/>
      <c r="MWY32" s="446"/>
      <c r="MWZ32" s="446"/>
      <c r="MXA32" s="446"/>
      <c r="MXB32" s="446"/>
      <c r="MXC32" s="446"/>
      <c r="MXD32" s="446"/>
      <c r="MXE32" s="446"/>
      <c r="MXF32" s="446"/>
      <c r="MXG32" s="446"/>
      <c r="MXH32" s="446"/>
      <c r="MXI32" s="446"/>
      <c r="MXJ32" s="446"/>
      <c r="MXK32" s="446"/>
      <c r="MXL32" s="446"/>
      <c r="MXM32" s="446"/>
      <c r="MXN32" s="446"/>
      <c r="MXO32" s="446"/>
      <c r="MXP32" s="446"/>
      <c r="MXQ32" s="446"/>
      <c r="MXR32" s="446"/>
      <c r="MXS32" s="446"/>
      <c r="MXT32" s="446"/>
      <c r="MXU32" s="446"/>
      <c r="MXV32" s="446"/>
      <c r="MXW32" s="446"/>
      <c r="MXX32" s="446"/>
      <c r="MXY32" s="446"/>
      <c r="MXZ32" s="446"/>
      <c r="MYA32" s="446"/>
      <c r="MYB32" s="446"/>
      <c r="MYC32" s="446"/>
      <c r="MYD32" s="446"/>
      <c r="MYE32" s="446"/>
      <c r="MYF32" s="446"/>
      <c r="MYG32" s="446"/>
      <c r="MYH32" s="446"/>
      <c r="MYI32" s="446"/>
      <c r="MYJ32" s="446"/>
      <c r="MYK32" s="446"/>
      <c r="MYL32" s="446"/>
      <c r="MYM32" s="446"/>
      <c r="MYN32" s="446"/>
      <c r="MYO32" s="446"/>
      <c r="MYP32" s="446"/>
      <c r="MYQ32" s="446"/>
      <c r="MYR32" s="446"/>
      <c r="MYS32" s="446"/>
      <c r="MYT32" s="446"/>
      <c r="MYU32" s="446"/>
      <c r="MYV32" s="446"/>
      <c r="MYW32" s="446"/>
      <c r="MYX32" s="446"/>
      <c r="MYY32" s="446"/>
      <c r="MYZ32" s="446"/>
      <c r="MZA32" s="446"/>
      <c r="MZB32" s="446"/>
      <c r="MZC32" s="446"/>
      <c r="MZD32" s="446"/>
      <c r="MZE32" s="446"/>
      <c r="MZF32" s="446"/>
      <c r="MZG32" s="446"/>
      <c r="MZH32" s="446"/>
      <c r="MZI32" s="446"/>
      <c r="MZJ32" s="446"/>
      <c r="MZK32" s="446"/>
      <c r="MZL32" s="446"/>
      <c r="MZM32" s="446"/>
      <c r="MZN32" s="446"/>
      <c r="MZO32" s="446"/>
      <c r="MZP32" s="446"/>
      <c r="MZQ32" s="446"/>
      <c r="MZR32" s="446"/>
      <c r="MZS32" s="446"/>
      <c r="MZT32" s="446"/>
      <c r="MZU32" s="446"/>
      <c r="MZV32" s="446"/>
      <c r="MZW32" s="446"/>
      <c r="MZX32" s="446"/>
      <c r="MZY32" s="446"/>
      <c r="MZZ32" s="446"/>
      <c r="NAA32" s="446"/>
      <c r="NAB32" s="446"/>
      <c r="NAC32" s="446"/>
      <c r="NAD32" s="446"/>
      <c r="NAE32" s="446"/>
      <c r="NAF32" s="446"/>
      <c r="NAG32" s="446"/>
      <c r="NAH32" s="446"/>
      <c r="NAI32" s="446"/>
      <c r="NAJ32" s="446"/>
      <c r="NAK32" s="446"/>
      <c r="NAL32" s="446"/>
      <c r="NAM32" s="446"/>
      <c r="NAN32" s="446"/>
      <c r="NAO32" s="446"/>
      <c r="NAP32" s="446"/>
      <c r="NAQ32" s="446"/>
      <c r="NAR32" s="446"/>
      <c r="NAS32" s="446"/>
      <c r="NAT32" s="446"/>
      <c r="NAU32" s="446"/>
      <c r="NAV32" s="446"/>
      <c r="NAW32" s="446"/>
      <c r="NAX32" s="446"/>
      <c r="NAY32" s="446"/>
      <c r="NAZ32" s="446"/>
      <c r="NBA32" s="446"/>
      <c r="NBB32" s="446"/>
      <c r="NBC32" s="446"/>
      <c r="NBD32" s="446"/>
      <c r="NBE32" s="446"/>
      <c r="NBF32" s="446"/>
      <c r="NBG32" s="446"/>
      <c r="NBH32" s="446"/>
      <c r="NBI32" s="446"/>
      <c r="NBJ32" s="446"/>
      <c r="NBK32" s="446"/>
      <c r="NBL32" s="446"/>
      <c r="NBM32" s="446"/>
      <c r="NBN32" s="446"/>
      <c r="NBO32" s="446"/>
      <c r="NBP32" s="446"/>
      <c r="NBQ32" s="446"/>
      <c r="NBR32" s="446"/>
      <c r="NBS32" s="446"/>
      <c r="NBT32" s="446"/>
      <c r="NBU32" s="446"/>
      <c r="NBV32" s="446"/>
      <c r="NBW32" s="446"/>
      <c r="NBX32" s="446"/>
      <c r="NBY32" s="446"/>
      <c r="NBZ32" s="446"/>
      <c r="NCA32" s="446"/>
      <c r="NCB32" s="446"/>
      <c r="NCC32" s="446"/>
      <c r="NCD32" s="446"/>
      <c r="NCE32" s="446"/>
      <c r="NCF32" s="446"/>
      <c r="NCG32" s="446"/>
      <c r="NCH32" s="446"/>
      <c r="NCI32" s="446"/>
      <c r="NCJ32" s="446"/>
      <c r="NCK32" s="446"/>
      <c r="NCL32" s="446"/>
      <c r="NCM32" s="446"/>
      <c r="NCN32" s="446"/>
      <c r="NCO32" s="446"/>
      <c r="NCP32" s="446"/>
      <c r="NCQ32" s="446"/>
      <c r="NCR32" s="446"/>
      <c r="NCS32" s="446"/>
      <c r="NCT32" s="446"/>
      <c r="NCU32" s="446"/>
      <c r="NCV32" s="446"/>
      <c r="NCW32" s="446"/>
      <c r="NCX32" s="446"/>
      <c r="NCY32" s="446"/>
      <c r="NCZ32" s="446"/>
      <c r="NDA32" s="446"/>
      <c r="NDB32" s="446"/>
      <c r="NDC32" s="446"/>
      <c r="NDD32" s="446"/>
      <c r="NDE32" s="446"/>
      <c r="NDF32" s="446"/>
      <c r="NDG32" s="446"/>
      <c r="NDH32" s="446"/>
      <c r="NDI32" s="446"/>
      <c r="NDJ32" s="446"/>
      <c r="NDK32" s="446"/>
      <c r="NDL32" s="446"/>
      <c r="NDM32" s="446"/>
      <c r="NDN32" s="446"/>
      <c r="NDO32" s="446"/>
      <c r="NDP32" s="446"/>
      <c r="NDQ32" s="446"/>
      <c r="NDR32" s="446"/>
      <c r="NDS32" s="446"/>
      <c r="NDT32" s="446"/>
      <c r="NDU32" s="446"/>
      <c r="NDV32" s="446"/>
      <c r="NDW32" s="446"/>
      <c r="NDX32" s="446"/>
      <c r="NDY32" s="446"/>
      <c r="NDZ32" s="446"/>
      <c r="NEA32" s="446"/>
      <c r="NEB32" s="446"/>
      <c r="NEC32" s="446"/>
      <c r="NED32" s="446"/>
      <c r="NEE32" s="446"/>
      <c r="NEF32" s="446"/>
      <c r="NEG32" s="446"/>
      <c r="NEH32" s="446"/>
      <c r="NEI32" s="446"/>
      <c r="NEJ32" s="446"/>
      <c r="NEK32" s="446"/>
      <c r="NEL32" s="446"/>
      <c r="NEM32" s="446"/>
      <c r="NEN32" s="446"/>
      <c r="NEO32" s="446"/>
      <c r="NEP32" s="446"/>
      <c r="NEQ32" s="446"/>
      <c r="NER32" s="446"/>
      <c r="NES32" s="446"/>
      <c r="NET32" s="446"/>
      <c r="NEU32" s="446"/>
      <c r="NEV32" s="446"/>
      <c r="NEW32" s="446"/>
      <c r="NEX32" s="446"/>
      <c r="NEY32" s="446"/>
      <c r="NEZ32" s="446"/>
      <c r="NFA32" s="446"/>
      <c r="NFB32" s="446"/>
      <c r="NFC32" s="446"/>
      <c r="NFD32" s="446"/>
      <c r="NFE32" s="446"/>
      <c r="NFF32" s="446"/>
      <c r="NFG32" s="446"/>
      <c r="NFH32" s="446"/>
      <c r="NFI32" s="446"/>
      <c r="NFJ32" s="446"/>
      <c r="NFK32" s="446"/>
      <c r="NFL32" s="446"/>
      <c r="NFM32" s="446"/>
      <c r="NFN32" s="446"/>
      <c r="NFO32" s="446"/>
      <c r="NFP32" s="446"/>
      <c r="NFQ32" s="446"/>
      <c r="NFR32" s="446"/>
      <c r="NFS32" s="446"/>
      <c r="NFT32" s="446"/>
      <c r="NFU32" s="446"/>
      <c r="NFV32" s="446"/>
      <c r="NFW32" s="446"/>
      <c r="NFX32" s="446"/>
      <c r="NFY32" s="446"/>
      <c r="NFZ32" s="446"/>
      <c r="NGA32" s="446"/>
      <c r="NGB32" s="446"/>
      <c r="NGC32" s="446"/>
      <c r="NGD32" s="446"/>
      <c r="NGE32" s="446"/>
      <c r="NGF32" s="446"/>
      <c r="NGG32" s="446"/>
      <c r="NGH32" s="446"/>
      <c r="NGI32" s="446"/>
      <c r="NGJ32" s="446"/>
      <c r="NGK32" s="446"/>
      <c r="NGL32" s="446"/>
      <c r="NGM32" s="446"/>
      <c r="NGN32" s="446"/>
      <c r="NGO32" s="446"/>
      <c r="NGP32" s="446"/>
      <c r="NGQ32" s="446"/>
      <c r="NGR32" s="446"/>
      <c r="NGS32" s="446"/>
      <c r="NGT32" s="446"/>
      <c r="NGU32" s="446"/>
      <c r="NGV32" s="446"/>
      <c r="NGW32" s="446"/>
      <c r="NGX32" s="446"/>
      <c r="NGY32" s="446"/>
      <c r="NGZ32" s="446"/>
      <c r="NHA32" s="446"/>
      <c r="NHB32" s="446"/>
      <c r="NHC32" s="446"/>
      <c r="NHD32" s="446"/>
      <c r="NHE32" s="446"/>
      <c r="NHF32" s="446"/>
      <c r="NHG32" s="446"/>
      <c r="NHH32" s="446"/>
      <c r="NHI32" s="446"/>
      <c r="NHJ32" s="446"/>
      <c r="NHK32" s="446"/>
      <c r="NHL32" s="446"/>
      <c r="NHM32" s="446"/>
      <c r="NHN32" s="446"/>
      <c r="NHO32" s="446"/>
      <c r="NHP32" s="446"/>
      <c r="NHQ32" s="446"/>
      <c r="NHR32" s="446"/>
      <c r="NHS32" s="446"/>
      <c r="NHT32" s="446"/>
      <c r="NHU32" s="446"/>
      <c r="NHV32" s="446"/>
      <c r="NHW32" s="446"/>
      <c r="NHX32" s="446"/>
      <c r="NHY32" s="446"/>
      <c r="NHZ32" s="446"/>
      <c r="NIA32" s="446"/>
      <c r="NIB32" s="446"/>
      <c r="NIC32" s="446"/>
      <c r="NID32" s="446"/>
      <c r="NIE32" s="446"/>
      <c r="NIF32" s="446"/>
      <c r="NIG32" s="446"/>
      <c r="NIH32" s="446"/>
      <c r="NII32" s="446"/>
      <c r="NIJ32" s="446"/>
      <c r="NIK32" s="446"/>
      <c r="NIL32" s="446"/>
      <c r="NIM32" s="446"/>
      <c r="NIN32" s="446"/>
      <c r="NIO32" s="446"/>
      <c r="NIP32" s="446"/>
      <c r="NIQ32" s="446"/>
      <c r="NIR32" s="446"/>
      <c r="NIS32" s="446"/>
      <c r="NIT32" s="446"/>
      <c r="NIU32" s="446"/>
      <c r="NIV32" s="446"/>
      <c r="NIW32" s="446"/>
      <c r="NIX32" s="446"/>
      <c r="NIY32" s="446"/>
      <c r="NIZ32" s="446"/>
      <c r="NJA32" s="446"/>
      <c r="NJB32" s="446"/>
      <c r="NJC32" s="446"/>
      <c r="NJD32" s="446"/>
      <c r="NJE32" s="446"/>
      <c r="NJF32" s="446"/>
      <c r="NJG32" s="446"/>
      <c r="NJH32" s="446"/>
      <c r="NJI32" s="446"/>
      <c r="NJJ32" s="446"/>
      <c r="NJK32" s="446"/>
      <c r="NJL32" s="446"/>
      <c r="NJM32" s="446"/>
      <c r="NJN32" s="446"/>
      <c r="NJO32" s="446"/>
      <c r="NJP32" s="446"/>
      <c r="NJQ32" s="446"/>
      <c r="NJR32" s="446"/>
      <c r="NJS32" s="446"/>
      <c r="NJT32" s="446"/>
      <c r="NJU32" s="446"/>
      <c r="NJV32" s="446"/>
      <c r="NJW32" s="446"/>
      <c r="NJX32" s="446"/>
      <c r="NJY32" s="446"/>
      <c r="NJZ32" s="446"/>
      <c r="NKA32" s="446"/>
      <c r="NKB32" s="446"/>
      <c r="NKC32" s="446"/>
      <c r="NKD32" s="446"/>
      <c r="NKE32" s="446"/>
      <c r="NKF32" s="446"/>
      <c r="NKG32" s="446"/>
      <c r="NKH32" s="446"/>
      <c r="NKI32" s="446"/>
      <c r="NKJ32" s="446"/>
      <c r="NKK32" s="446"/>
      <c r="NKL32" s="446"/>
      <c r="NKM32" s="446"/>
      <c r="NKN32" s="446"/>
      <c r="NKO32" s="446"/>
      <c r="NKP32" s="446"/>
      <c r="NKQ32" s="446"/>
      <c r="NKR32" s="446"/>
      <c r="NKS32" s="446"/>
      <c r="NKT32" s="446"/>
      <c r="NKU32" s="446"/>
      <c r="NKV32" s="446"/>
      <c r="NKW32" s="446"/>
      <c r="NKX32" s="446"/>
      <c r="NKY32" s="446"/>
      <c r="NKZ32" s="446"/>
      <c r="NLA32" s="446"/>
      <c r="NLB32" s="446"/>
      <c r="NLC32" s="446"/>
      <c r="NLD32" s="446"/>
      <c r="NLE32" s="446"/>
      <c r="NLF32" s="446"/>
      <c r="NLG32" s="446"/>
      <c r="NLH32" s="446"/>
      <c r="NLI32" s="446"/>
      <c r="NLJ32" s="446"/>
      <c r="NLK32" s="446"/>
      <c r="NLL32" s="446"/>
      <c r="NLM32" s="446"/>
      <c r="NLN32" s="446"/>
      <c r="NLO32" s="446"/>
      <c r="NLP32" s="446"/>
      <c r="NLQ32" s="446"/>
      <c r="NLR32" s="446"/>
      <c r="NLS32" s="446"/>
      <c r="NLT32" s="446"/>
      <c r="NLU32" s="446"/>
      <c r="NLV32" s="446"/>
      <c r="NLW32" s="446"/>
      <c r="NLX32" s="446"/>
      <c r="NLY32" s="446"/>
      <c r="NLZ32" s="446"/>
      <c r="NMA32" s="446"/>
      <c r="NMB32" s="446"/>
      <c r="NMC32" s="446"/>
      <c r="NMD32" s="446"/>
      <c r="NME32" s="446"/>
      <c r="NMF32" s="446"/>
      <c r="NMG32" s="446"/>
      <c r="NMH32" s="446"/>
      <c r="NMI32" s="446"/>
      <c r="NMJ32" s="446"/>
      <c r="NMK32" s="446"/>
      <c r="NML32" s="446"/>
      <c r="NMM32" s="446"/>
      <c r="NMN32" s="446"/>
      <c r="NMO32" s="446"/>
      <c r="NMP32" s="446"/>
      <c r="NMQ32" s="446"/>
      <c r="NMR32" s="446"/>
      <c r="NMS32" s="446"/>
      <c r="NMT32" s="446"/>
      <c r="NMU32" s="446"/>
      <c r="NMV32" s="446"/>
      <c r="NMW32" s="446"/>
      <c r="NMX32" s="446"/>
      <c r="NMY32" s="446"/>
      <c r="NMZ32" s="446"/>
      <c r="NNA32" s="446"/>
      <c r="NNB32" s="446"/>
      <c r="NNC32" s="446"/>
      <c r="NND32" s="446"/>
      <c r="NNE32" s="446"/>
      <c r="NNF32" s="446"/>
      <c r="NNG32" s="446"/>
      <c r="NNH32" s="446"/>
      <c r="NNI32" s="446"/>
      <c r="NNJ32" s="446"/>
      <c r="NNK32" s="446"/>
      <c r="NNL32" s="446"/>
      <c r="NNM32" s="446"/>
      <c r="NNN32" s="446"/>
      <c r="NNO32" s="446"/>
      <c r="NNP32" s="446"/>
      <c r="NNQ32" s="446"/>
      <c r="NNR32" s="446"/>
      <c r="NNS32" s="446"/>
      <c r="NNT32" s="446"/>
      <c r="NNU32" s="446"/>
      <c r="NNV32" s="446"/>
      <c r="NNW32" s="446"/>
      <c r="NNX32" s="446"/>
      <c r="NNY32" s="446"/>
      <c r="NNZ32" s="446"/>
      <c r="NOA32" s="446"/>
      <c r="NOB32" s="446"/>
      <c r="NOC32" s="446"/>
      <c r="NOD32" s="446"/>
      <c r="NOE32" s="446"/>
      <c r="NOF32" s="446"/>
      <c r="NOG32" s="446"/>
      <c r="NOH32" s="446"/>
      <c r="NOI32" s="446"/>
      <c r="NOJ32" s="446"/>
      <c r="NOK32" s="446"/>
      <c r="NOL32" s="446"/>
      <c r="NOM32" s="446"/>
      <c r="NON32" s="446"/>
      <c r="NOO32" s="446"/>
      <c r="NOP32" s="446"/>
      <c r="NOQ32" s="446"/>
      <c r="NOR32" s="446"/>
      <c r="NOS32" s="446"/>
      <c r="NOT32" s="446"/>
      <c r="NOU32" s="446"/>
      <c r="NOV32" s="446"/>
      <c r="NOW32" s="446"/>
      <c r="NOX32" s="446"/>
      <c r="NOY32" s="446"/>
      <c r="NOZ32" s="446"/>
      <c r="NPA32" s="446"/>
      <c r="NPB32" s="446"/>
      <c r="NPC32" s="446"/>
      <c r="NPD32" s="446"/>
      <c r="NPE32" s="446"/>
      <c r="NPF32" s="446"/>
      <c r="NPG32" s="446"/>
      <c r="NPH32" s="446"/>
      <c r="NPI32" s="446"/>
      <c r="NPJ32" s="446"/>
      <c r="NPK32" s="446"/>
      <c r="NPL32" s="446"/>
      <c r="NPM32" s="446"/>
      <c r="NPN32" s="446"/>
      <c r="NPO32" s="446"/>
      <c r="NPP32" s="446"/>
      <c r="NPQ32" s="446"/>
      <c r="NPR32" s="446"/>
      <c r="NPS32" s="446"/>
      <c r="NPT32" s="446"/>
      <c r="NPU32" s="446"/>
      <c r="NPV32" s="446"/>
      <c r="NPW32" s="446"/>
      <c r="NPX32" s="446"/>
      <c r="NPY32" s="446"/>
      <c r="NPZ32" s="446"/>
      <c r="NQA32" s="446"/>
      <c r="NQB32" s="446"/>
      <c r="NQC32" s="446"/>
      <c r="NQD32" s="446"/>
      <c r="NQE32" s="446"/>
      <c r="NQF32" s="446"/>
      <c r="NQG32" s="446"/>
      <c r="NQH32" s="446"/>
      <c r="NQI32" s="446"/>
      <c r="NQJ32" s="446"/>
      <c r="NQK32" s="446"/>
      <c r="NQL32" s="446"/>
      <c r="NQM32" s="446"/>
      <c r="NQN32" s="446"/>
      <c r="NQO32" s="446"/>
      <c r="NQP32" s="446"/>
      <c r="NQQ32" s="446"/>
      <c r="NQR32" s="446"/>
      <c r="NQS32" s="446"/>
      <c r="NQT32" s="446"/>
      <c r="NQU32" s="446"/>
      <c r="NQV32" s="446"/>
      <c r="NQW32" s="446"/>
      <c r="NQX32" s="446"/>
      <c r="NQY32" s="446"/>
      <c r="NQZ32" s="446"/>
      <c r="NRA32" s="446"/>
      <c r="NRB32" s="446"/>
      <c r="NRC32" s="446"/>
      <c r="NRD32" s="446"/>
      <c r="NRE32" s="446"/>
      <c r="NRF32" s="446"/>
      <c r="NRG32" s="446"/>
      <c r="NRH32" s="446"/>
      <c r="NRI32" s="446"/>
      <c r="NRJ32" s="446"/>
      <c r="NRK32" s="446"/>
      <c r="NRL32" s="446"/>
      <c r="NRM32" s="446"/>
      <c r="NRN32" s="446"/>
      <c r="NRO32" s="446"/>
      <c r="NRP32" s="446"/>
      <c r="NRQ32" s="446"/>
      <c r="NRR32" s="446"/>
      <c r="NRS32" s="446"/>
      <c r="NRT32" s="446"/>
      <c r="NRU32" s="446"/>
      <c r="NRV32" s="446"/>
      <c r="NRW32" s="446"/>
      <c r="NRX32" s="446"/>
      <c r="NRY32" s="446"/>
      <c r="NRZ32" s="446"/>
      <c r="NSA32" s="446"/>
      <c r="NSB32" s="446"/>
      <c r="NSC32" s="446"/>
      <c r="NSD32" s="446"/>
      <c r="NSE32" s="446"/>
      <c r="NSF32" s="446"/>
      <c r="NSG32" s="446"/>
      <c r="NSH32" s="446"/>
      <c r="NSI32" s="446"/>
      <c r="NSJ32" s="446"/>
      <c r="NSK32" s="446"/>
      <c r="NSL32" s="446"/>
      <c r="NSM32" s="446"/>
      <c r="NSN32" s="446"/>
      <c r="NSO32" s="446"/>
      <c r="NSP32" s="446"/>
      <c r="NSQ32" s="446"/>
      <c r="NSR32" s="446"/>
      <c r="NSS32" s="446"/>
      <c r="NST32" s="446"/>
      <c r="NSU32" s="446"/>
      <c r="NSV32" s="446"/>
      <c r="NSW32" s="446"/>
      <c r="NSX32" s="446"/>
      <c r="NSY32" s="446"/>
      <c r="NSZ32" s="446"/>
      <c r="NTA32" s="446"/>
      <c r="NTB32" s="446"/>
      <c r="NTC32" s="446"/>
      <c r="NTD32" s="446"/>
      <c r="NTE32" s="446"/>
      <c r="NTF32" s="446"/>
      <c r="NTG32" s="446"/>
      <c r="NTH32" s="446"/>
      <c r="NTI32" s="446"/>
      <c r="NTJ32" s="446"/>
      <c r="NTK32" s="446"/>
      <c r="NTL32" s="446"/>
      <c r="NTM32" s="446"/>
      <c r="NTN32" s="446"/>
      <c r="NTO32" s="446"/>
      <c r="NTP32" s="446"/>
      <c r="NTQ32" s="446"/>
      <c r="NTR32" s="446"/>
      <c r="NTS32" s="446"/>
      <c r="NTT32" s="446"/>
      <c r="NTU32" s="446"/>
      <c r="NTV32" s="446"/>
      <c r="NTW32" s="446"/>
      <c r="NTX32" s="446"/>
      <c r="NTY32" s="446"/>
      <c r="NTZ32" s="446"/>
      <c r="NUA32" s="446"/>
      <c r="NUB32" s="446"/>
      <c r="NUC32" s="446"/>
      <c r="NUD32" s="446"/>
      <c r="NUE32" s="446"/>
      <c r="NUF32" s="446"/>
      <c r="NUG32" s="446"/>
      <c r="NUH32" s="446"/>
      <c r="NUI32" s="446"/>
      <c r="NUJ32" s="446"/>
      <c r="NUK32" s="446"/>
      <c r="NUL32" s="446"/>
      <c r="NUM32" s="446"/>
      <c r="NUN32" s="446"/>
      <c r="NUO32" s="446"/>
      <c r="NUP32" s="446"/>
      <c r="NUQ32" s="446"/>
      <c r="NUR32" s="446"/>
      <c r="NUS32" s="446"/>
      <c r="NUT32" s="446"/>
      <c r="NUU32" s="446"/>
      <c r="NUV32" s="446"/>
      <c r="NUW32" s="446"/>
      <c r="NUX32" s="446"/>
      <c r="NUY32" s="446"/>
      <c r="NUZ32" s="446"/>
      <c r="NVA32" s="446"/>
      <c r="NVB32" s="446"/>
      <c r="NVC32" s="446"/>
      <c r="NVD32" s="446"/>
      <c r="NVE32" s="446"/>
      <c r="NVF32" s="446"/>
      <c r="NVG32" s="446"/>
      <c r="NVH32" s="446"/>
      <c r="NVI32" s="446"/>
      <c r="NVJ32" s="446"/>
      <c r="NVK32" s="446"/>
      <c r="NVL32" s="446"/>
      <c r="NVM32" s="446"/>
      <c r="NVN32" s="446"/>
      <c r="NVO32" s="446"/>
      <c r="NVP32" s="446"/>
      <c r="NVQ32" s="446"/>
      <c r="NVR32" s="446"/>
      <c r="NVS32" s="446"/>
      <c r="NVT32" s="446"/>
      <c r="NVU32" s="446"/>
      <c r="NVV32" s="446"/>
      <c r="NVW32" s="446"/>
      <c r="NVX32" s="446"/>
      <c r="NVY32" s="446"/>
      <c r="NVZ32" s="446"/>
      <c r="NWA32" s="446"/>
      <c r="NWB32" s="446"/>
      <c r="NWC32" s="446"/>
      <c r="NWD32" s="446"/>
      <c r="NWE32" s="446"/>
      <c r="NWF32" s="446"/>
      <c r="NWG32" s="446"/>
      <c r="NWH32" s="446"/>
      <c r="NWI32" s="446"/>
      <c r="NWJ32" s="446"/>
      <c r="NWK32" s="446"/>
      <c r="NWL32" s="446"/>
      <c r="NWM32" s="446"/>
      <c r="NWN32" s="446"/>
      <c r="NWO32" s="446"/>
      <c r="NWP32" s="446"/>
      <c r="NWQ32" s="446"/>
      <c r="NWR32" s="446"/>
      <c r="NWS32" s="446"/>
      <c r="NWT32" s="446"/>
      <c r="NWU32" s="446"/>
      <c r="NWV32" s="446"/>
      <c r="NWW32" s="446"/>
      <c r="NWX32" s="446"/>
      <c r="NWY32" s="446"/>
      <c r="NWZ32" s="446"/>
      <c r="NXA32" s="446"/>
      <c r="NXB32" s="446"/>
      <c r="NXC32" s="446"/>
      <c r="NXD32" s="446"/>
      <c r="NXE32" s="446"/>
      <c r="NXF32" s="446"/>
      <c r="NXG32" s="446"/>
      <c r="NXH32" s="446"/>
      <c r="NXI32" s="446"/>
      <c r="NXJ32" s="446"/>
      <c r="NXK32" s="446"/>
      <c r="NXL32" s="446"/>
      <c r="NXM32" s="446"/>
      <c r="NXN32" s="446"/>
      <c r="NXO32" s="446"/>
      <c r="NXP32" s="446"/>
      <c r="NXQ32" s="446"/>
      <c r="NXR32" s="446"/>
      <c r="NXS32" s="446"/>
      <c r="NXT32" s="446"/>
      <c r="NXU32" s="446"/>
      <c r="NXV32" s="446"/>
      <c r="NXW32" s="446"/>
      <c r="NXX32" s="446"/>
      <c r="NXY32" s="446"/>
      <c r="NXZ32" s="446"/>
      <c r="NYA32" s="446"/>
      <c r="NYB32" s="446"/>
      <c r="NYC32" s="446"/>
      <c r="NYD32" s="446"/>
      <c r="NYE32" s="446"/>
      <c r="NYF32" s="446"/>
      <c r="NYG32" s="446"/>
      <c r="NYH32" s="446"/>
      <c r="NYI32" s="446"/>
      <c r="NYJ32" s="446"/>
      <c r="NYK32" s="446"/>
      <c r="NYL32" s="446"/>
      <c r="NYM32" s="446"/>
      <c r="NYN32" s="446"/>
      <c r="NYO32" s="446"/>
      <c r="NYP32" s="446"/>
      <c r="NYQ32" s="446"/>
      <c r="NYR32" s="446"/>
      <c r="NYS32" s="446"/>
      <c r="NYT32" s="446"/>
      <c r="NYU32" s="446"/>
      <c r="NYV32" s="446"/>
      <c r="NYW32" s="446"/>
      <c r="NYX32" s="446"/>
      <c r="NYY32" s="446"/>
      <c r="NYZ32" s="446"/>
      <c r="NZA32" s="446"/>
      <c r="NZB32" s="446"/>
      <c r="NZC32" s="446"/>
      <c r="NZD32" s="446"/>
      <c r="NZE32" s="446"/>
      <c r="NZF32" s="446"/>
      <c r="NZG32" s="446"/>
      <c r="NZH32" s="446"/>
      <c r="NZI32" s="446"/>
      <c r="NZJ32" s="446"/>
      <c r="NZK32" s="446"/>
      <c r="NZL32" s="446"/>
      <c r="NZM32" s="446"/>
      <c r="NZN32" s="446"/>
      <c r="NZO32" s="446"/>
      <c r="NZP32" s="446"/>
      <c r="NZQ32" s="446"/>
      <c r="NZR32" s="446"/>
      <c r="NZS32" s="446"/>
      <c r="NZT32" s="446"/>
      <c r="NZU32" s="446"/>
      <c r="NZV32" s="446"/>
      <c r="NZW32" s="446"/>
      <c r="NZX32" s="446"/>
      <c r="NZY32" s="446"/>
      <c r="NZZ32" s="446"/>
      <c r="OAA32" s="446"/>
      <c r="OAB32" s="446"/>
      <c r="OAC32" s="446"/>
      <c r="OAD32" s="446"/>
      <c r="OAE32" s="446"/>
      <c r="OAF32" s="446"/>
      <c r="OAG32" s="446"/>
      <c r="OAH32" s="446"/>
      <c r="OAI32" s="446"/>
      <c r="OAJ32" s="446"/>
      <c r="OAK32" s="446"/>
      <c r="OAL32" s="446"/>
      <c r="OAM32" s="446"/>
      <c r="OAN32" s="446"/>
      <c r="OAO32" s="446"/>
      <c r="OAP32" s="446"/>
      <c r="OAQ32" s="446"/>
      <c r="OAR32" s="446"/>
      <c r="OAS32" s="446"/>
      <c r="OAT32" s="446"/>
      <c r="OAU32" s="446"/>
      <c r="OAV32" s="446"/>
      <c r="OAW32" s="446"/>
      <c r="OAX32" s="446"/>
      <c r="OAY32" s="446"/>
      <c r="OAZ32" s="446"/>
      <c r="OBA32" s="446"/>
      <c r="OBB32" s="446"/>
      <c r="OBC32" s="446"/>
      <c r="OBD32" s="446"/>
      <c r="OBE32" s="446"/>
      <c r="OBF32" s="446"/>
      <c r="OBG32" s="446"/>
      <c r="OBH32" s="446"/>
      <c r="OBI32" s="446"/>
      <c r="OBJ32" s="446"/>
      <c r="OBK32" s="446"/>
      <c r="OBL32" s="446"/>
      <c r="OBM32" s="446"/>
      <c r="OBN32" s="446"/>
      <c r="OBO32" s="446"/>
      <c r="OBP32" s="446"/>
      <c r="OBQ32" s="446"/>
      <c r="OBR32" s="446"/>
      <c r="OBS32" s="446"/>
      <c r="OBT32" s="446"/>
      <c r="OBU32" s="446"/>
      <c r="OBV32" s="446"/>
      <c r="OBW32" s="446"/>
      <c r="OBX32" s="446"/>
      <c r="OBY32" s="446"/>
      <c r="OBZ32" s="446"/>
      <c r="OCA32" s="446"/>
      <c r="OCB32" s="446"/>
      <c r="OCC32" s="446"/>
      <c r="OCD32" s="446"/>
      <c r="OCE32" s="446"/>
      <c r="OCF32" s="446"/>
      <c r="OCG32" s="446"/>
      <c r="OCH32" s="446"/>
      <c r="OCI32" s="446"/>
      <c r="OCJ32" s="446"/>
      <c r="OCK32" s="446"/>
      <c r="OCL32" s="446"/>
      <c r="OCM32" s="446"/>
      <c r="OCN32" s="446"/>
      <c r="OCO32" s="446"/>
      <c r="OCP32" s="446"/>
      <c r="OCQ32" s="446"/>
      <c r="OCR32" s="446"/>
      <c r="OCS32" s="446"/>
      <c r="OCT32" s="446"/>
      <c r="OCU32" s="446"/>
      <c r="OCV32" s="446"/>
      <c r="OCW32" s="446"/>
      <c r="OCX32" s="446"/>
      <c r="OCY32" s="446"/>
      <c r="OCZ32" s="446"/>
      <c r="ODA32" s="446"/>
      <c r="ODB32" s="446"/>
      <c r="ODC32" s="446"/>
      <c r="ODD32" s="446"/>
      <c r="ODE32" s="446"/>
      <c r="ODF32" s="446"/>
      <c r="ODG32" s="446"/>
      <c r="ODH32" s="446"/>
      <c r="ODI32" s="446"/>
      <c r="ODJ32" s="446"/>
      <c r="ODK32" s="446"/>
      <c r="ODL32" s="446"/>
      <c r="ODM32" s="446"/>
      <c r="ODN32" s="446"/>
      <c r="ODO32" s="446"/>
      <c r="ODP32" s="446"/>
      <c r="ODQ32" s="446"/>
      <c r="ODR32" s="446"/>
      <c r="ODS32" s="446"/>
      <c r="ODT32" s="446"/>
      <c r="ODU32" s="446"/>
      <c r="ODV32" s="446"/>
      <c r="ODW32" s="446"/>
      <c r="ODX32" s="446"/>
      <c r="ODY32" s="446"/>
      <c r="ODZ32" s="446"/>
      <c r="OEA32" s="446"/>
      <c r="OEB32" s="446"/>
      <c r="OEC32" s="446"/>
      <c r="OED32" s="446"/>
      <c r="OEE32" s="446"/>
      <c r="OEF32" s="446"/>
      <c r="OEG32" s="446"/>
      <c r="OEH32" s="446"/>
      <c r="OEI32" s="446"/>
      <c r="OEJ32" s="446"/>
      <c r="OEK32" s="446"/>
      <c r="OEL32" s="446"/>
      <c r="OEM32" s="446"/>
      <c r="OEN32" s="446"/>
      <c r="OEO32" s="446"/>
      <c r="OEP32" s="446"/>
      <c r="OEQ32" s="446"/>
      <c r="OER32" s="446"/>
      <c r="OES32" s="446"/>
      <c r="OET32" s="446"/>
      <c r="OEU32" s="446"/>
      <c r="OEV32" s="446"/>
      <c r="OEW32" s="446"/>
      <c r="OEX32" s="446"/>
      <c r="OEY32" s="446"/>
      <c r="OEZ32" s="446"/>
      <c r="OFA32" s="446"/>
      <c r="OFB32" s="446"/>
      <c r="OFC32" s="446"/>
      <c r="OFD32" s="446"/>
      <c r="OFE32" s="446"/>
      <c r="OFF32" s="446"/>
      <c r="OFG32" s="446"/>
      <c r="OFH32" s="446"/>
      <c r="OFI32" s="446"/>
      <c r="OFJ32" s="446"/>
      <c r="OFK32" s="446"/>
      <c r="OFL32" s="446"/>
      <c r="OFM32" s="446"/>
      <c r="OFN32" s="446"/>
      <c r="OFO32" s="446"/>
      <c r="OFP32" s="446"/>
      <c r="OFQ32" s="446"/>
      <c r="OFR32" s="446"/>
      <c r="OFS32" s="446"/>
      <c r="OFT32" s="446"/>
      <c r="OFU32" s="446"/>
      <c r="OFV32" s="446"/>
      <c r="OFW32" s="446"/>
      <c r="OFX32" s="446"/>
      <c r="OFY32" s="446"/>
      <c r="OFZ32" s="446"/>
      <c r="OGA32" s="446"/>
      <c r="OGB32" s="446"/>
      <c r="OGC32" s="446"/>
      <c r="OGD32" s="446"/>
      <c r="OGE32" s="446"/>
      <c r="OGF32" s="446"/>
      <c r="OGG32" s="446"/>
      <c r="OGH32" s="446"/>
      <c r="OGI32" s="446"/>
      <c r="OGJ32" s="446"/>
      <c r="OGK32" s="446"/>
      <c r="OGL32" s="446"/>
      <c r="OGM32" s="446"/>
      <c r="OGN32" s="446"/>
      <c r="OGO32" s="446"/>
      <c r="OGP32" s="446"/>
      <c r="OGQ32" s="446"/>
      <c r="OGR32" s="446"/>
      <c r="OGS32" s="446"/>
      <c r="OGT32" s="446"/>
      <c r="OGU32" s="446"/>
      <c r="OGV32" s="446"/>
      <c r="OGW32" s="446"/>
      <c r="OGX32" s="446"/>
      <c r="OGY32" s="446"/>
      <c r="OGZ32" s="446"/>
      <c r="OHA32" s="446"/>
      <c r="OHB32" s="446"/>
      <c r="OHC32" s="446"/>
      <c r="OHD32" s="446"/>
      <c r="OHE32" s="446"/>
      <c r="OHF32" s="446"/>
      <c r="OHG32" s="446"/>
      <c r="OHH32" s="446"/>
      <c r="OHI32" s="446"/>
      <c r="OHJ32" s="446"/>
      <c r="OHK32" s="446"/>
      <c r="OHL32" s="446"/>
      <c r="OHM32" s="446"/>
      <c r="OHN32" s="446"/>
      <c r="OHO32" s="446"/>
      <c r="OHP32" s="446"/>
      <c r="OHQ32" s="446"/>
      <c r="OHR32" s="446"/>
      <c r="OHS32" s="446"/>
      <c r="OHT32" s="446"/>
      <c r="OHU32" s="446"/>
      <c r="OHV32" s="446"/>
      <c r="OHW32" s="446"/>
      <c r="OHX32" s="446"/>
      <c r="OHY32" s="446"/>
      <c r="OHZ32" s="446"/>
      <c r="OIA32" s="446"/>
      <c r="OIB32" s="446"/>
      <c r="OIC32" s="446"/>
      <c r="OID32" s="446"/>
      <c r="OIE32" s="446"/>
      <c r="OIF32" s="446"/>
      <c r="OIG32" s="446"/>
      <c r="OIH32" s="446"/>
      <c r="OII32" s="446"/>
      <c r="OIJ32" s="446"/>
      <c r="OIK32" s="446"/>
      <c r="OIL32" s="446"/>
      <c r="OIM32" s="446"/>
      <c r="OIN32" s="446"/>
      <c r="OIO32" s="446"/>
      <c r="OIP32" s="446"/>
      <c r="OIQ32" s="446"/>
      <c r="OIR32" s="446"/>
      <c r="OIS32" s="446"/>
      <c r="OIT32" s="446"/>
      <c r="OIU32" s="446"/>
      <c r="OIV32" s="446"/>
      <c r="OIW32" s="446"/>
      <c r="OIX32" s="446"/>
      <c r="OIY32" s="446"/>
      <c r="OIZ32" s="446"/>
      <c r="OJA32" s="446"/>
      <c r="OJB32" s="446"/>
      <c r="OJC32" s="446"/>
      <c r="OJD32" s="446"/>
      <c r="OJE32" s="446"/>
      <c r="OJF32" s="446"/>
      <c r="OJG32" s="446"/>
      <c r="OJH32" s="446"/>
      <c r="OJI32" s="446"/>
      <c r="OJJ32" s="446"/>
      <c r="OJK32" s="446"/>
      <c r="OJL32" s="446"/>
      <c r="OJM32" s="446"/>
      <c r="OJN32" s="446"/>
      <c r="OJO32" s="446"/>
      <c r="OJP32" s="446"/>
      <c r="OJQ32" s="446"/>
      <c r="OJR32" s="446"/>
      <c r="OJS32" s="446"/>
      <c r="OJT32" s="446"/>
      <c r="OJU32" s="446"/>
      <c r="OJV32" s="446"/>
      <c r="OJW32" s="446"/>
      <c r="OJX32" s="446"/>
      <c r="OJY32" s="446"/>
      <c r="OJZ32" s="446"/>
      <c r="OKA32" s="446"/>
      <c r="OKB32" s="446"/>
      <c r="OKC32" s="446"/>
      <c r="OKD32" s="446"/>
      <c r="OKE32" s="446"/>
      <c r="OKF32" s="446"/>
      <c r="OKG32" s="446"/>
      <c r="OKH32" s="446"/>
      <c r="OKI32" s="446"/>
      <c r="OKJ32" s="446"/>
      <c r="OKK32" s="446"/>
      <c r="OKL32" s="446"/>
      <c r="OKM32" s="446"/>
      <c r="OKN32" s="446"/>
      <c r="OKO32" s="446"/>
      <c r="OKP32" s="446"/>
      <c r="OKQ32" s="446"/>
      <c r="OKR32" s="446"/>
      <c r="OKS32" s="446"/>
      <c r="OKT32" s="446"/>
      <c r="OKU32" s="446"/>
      <c r="OKV32" s="446"/>
      <c r="OKW32" s="446"/>
      <c r="OKX32" s="446"/>
      <c r="OKY32" s="446"/>
      <c r="OKZ32" s="446"/>
      <c r="OLA32" s="446"/>
      <c r="OLB32" s="446"/>
      <c r="OLC32" s="446"/>
      <c r="OLD32" s="446"/>
      <c r="OLE32" s="446"/>
      <c r="OLF32" s="446"/>
      <c r="OLG32" s="446"/>
      <c r="OLH32" s="446"/>
      <c r="OLI32" s="446"/>
      <c r="OLJ32" s="446"/>
      <c r="OLK32" s="446"/>
      <c r="OLL32" s="446"/>
      <c r="OLM32" s="446"/>
      <c r="OLN32" s="446"/>
      <c r="OLO32" s="446"/>
      <c r="OLP32" s="446"/>
      <c r="OLQ32" s="446"/>
      <c r="OLR32" s="446"/>
      <c r="OLS32" s="446"/>
      <c r="OLT32" s="446"/>
      <c r="OLU32" s="446"/>
      <c r="OLV32" s="446"/>
      <c r="OLW32" s="446"/>
      <c r="OLX32" s="446"/>
      <c r="OLY32" s="446"/>
      <c r="OLZ32" s="446"/>
      <c r="OMA32" s="446"/>
      <c r="OMB32" s="446"/>
      <c r="OMC32" s="446"/>
      <c r="OMD32" s="446"/>
      <c r="OME32" s="446"/>
      <c r="OMF32" s="446"/>
      <c r="OMG32" s="446"/>
      <c r="OMH32" s="446"/>
      <c r="OMI32" s="446"/>
      <c r="OMJ32" s="446"/>
      <c r="OMK32" s="446"/>
      <c r="OML32" s="446"/>
      <c r="OMM32" s="446"/>
      <c r="OMN32" s="446"/>
      <c r="OMO32" s="446"/>
      <c r="OMP32" s="446"/>
      <c r="OMQ32" s="446"/>
      <c r="OMR32" s="446"/>
      <c r="OMS32" s="446"/>
      <c r="OMT32" s="446"/>
      <c r="OMU32" s="446"/>
      <c r="OMV32" s="446"/>
      <c r="OMW32" s="446"/>
      <c r="OMX32" s="446"/>
      <c r="OMY32" s="446"/>
      <c r="OMZ32" s="446"/>
      <c r="ONA32" s="446"/>
      <c r="ONB32" s="446"/>
      <c r="ONC32" s="446"/>
      <c r="OND32" s="446"/>
      <c r="ONE32" s="446"/>
      <c r="ONF32" s="446"/>
      <c r="ONG32" s="446"/>
      <c r="ONH32" s="446"/>
      <c r="ONI32" s="446"/>
      <c r="ONJ32" s="446"/>
      <c r="ONK32" s="446"/>
      <c r="ONL32" s="446"/>
      <c r="ONM32" s="446"/>
      <c r="ONN32" s="446"/>
      <c r="ONO32" s="446"/>
      <c r="ONP32" s="446"/>
      <c r="ONQ32" s="446"/>
      <c r="ONR32" s="446"/>
      <c r="ONS32" s="446"/>
      <c r="ONT32" s="446"/>
      <c r="ONU32" s="446"/>
      <c r="ONV32" s="446"/>
      <c r="ONW32" s="446"/>
      <c r="ONX32" s="446"/>
      <c r="ONY32" s="446"/>
      <c r="ONZ32" s="446"/>
      <c r="OOA32" s="446"/>
      <c r="OOB32" s="446"/>
      <c r="OOC32" s="446"/>
      <c r="OOD32" s="446"/>
      <c r="OOE32" s="446"/>
      <c r="OOF32" s="446"/>
      <c r="OOG32" s="446"/>
      <c r="OOH32" s="446"/>
      <c r="OOI32" s="446"/>
      <c r="OOJ32" s="446"/>
      <c r="OOK32" s="446"/>
      <c r="OOL32" s="446"/>
      <c r="OOM32" s="446"/>
      <c r="OON32" s="446"/>
      <c r="OOO32" s="446"/>
      <c r="OOP32" s="446"/>
      <c r="OOQ32" s="446"/>
      <c r="OOR32" s="446"/>
      <c r="OOS32" s="446"/>
      <c r="OOT32" s="446"/>
      <c r="OOU32" s="446"/>
      <c r="OOV32" s="446"/>
      <c r="OOW32" s="446"/>
      <c r="OOX32" s="446"/>
      <c r="OOY32" s="446"/>
      <c r="OOZ32" s="446"/>
      <c r="OPA32" s="446"/>
      <c r="OPB32" s="446"/>
      <c r="OPC32" s="446"/>
      <c r="OPD32" s="446"/>
      <c r="OPE32" s="446"/>
      <c r="OPF32" s="446"/>
      <c r="OPG32" s="446"/>
      <c r="OPH32" s="446"/>
      <c r="OPI32" s="446"/>
      <c r="OPJ32" s="446"/>
      <c r="OPK32" s="446"/>
      <c r="OPL32" s="446"/>
      <c r="OPM32" s="446"/>
      <c r="OPN32" s="446"/>
      <c r="OPO32" s="446"/>
      <c r="OPP32" s="446"/>
      <c r="OPQ32" s="446"/>
      <c r="OPR32" s="446"/>
      <c r="OPS32" s="446"/>
      <c r="OPT32" s="446"/>
      <c r="OPU32" s="446"/>
      <c r="OPV32" s="446"/>
      <c r="OPW32" s="446"/>
      <c r="OPX32" s="446"/>
      <c r="OPY32" s="446"/>
      <c r="OPZ32" s="446"/>
      <c r="OQA32" s="446"/>
      <c r="OQB32" s="446"/>
      <c r="OQC32" s="446"/>
      <c r="OQD32" s="446"/>
      <c r="OQE32" s="446"/>
      <c r="OQF32" s="446"/>
      <c r="OQG32" s="446"/>
      <c r="OQH32" s="446"/>
      <c r="OQI32" s="446"/>
      <c r="OQJ32" s="446"/>
      <c r="OQK32" s="446"/>
      <c r="OQL32" s="446"/>
      <c r="OQM32" s="446"/>
      <c r="OQN32" s="446"/>
      <c r="OQO32" s="446"/>
      <c r="OQP32" s="446"/>
      <c r="OQQ32" s="446"/>
      <c r="OQR32" s="446"/>
      <c r="OQS32" s="446"/>
      <c r="OQT32" s="446"/>
      <c r="OQU32" s="446"/>
      <c r="OQV32" s="446"/>
      <c r="OQW32" s="446"/>
      <c r="OQX32" s="446"/>
      <c r="OQY32" s="446"/>
      <c r="OQZ32" s="446"/>
      <c r="ORA32" s="446"/>
      <c r="ORB32" s="446"/>
      <c r="ORC32" s="446"/>
      <c r="ORD32" s="446"/>
      <c r="ORE32" s="446"/>
      <c r="ORF32" s="446"/>
      <c r="ORG32" s="446"/>
      <c r="ORH32" s="446"/>
      <c r="ORI32" s="446"/>
      <c r="ORJ32" s="446"/>
      <c r="ORK32" s="446"/>
      <c r="ORL32" s="446"/>
      <c r="ORM32" s="446"/>
      <c r="ORN32" s="446"/>
      <c r="ORO32" s="446"/>
      <c r="ORP32" s="446"/>
      <c r="ORQ32" s="446"/>
      <c r="ORR32" s="446"/>
      <c r="ORS32" s="446"/>
      <c r="ORT32" s="446"/>
      <c r="ORU32" s="446"/>
      <c r="ORV32" s="446"/>
      <c r="ORW32" s="446"/>
      <c r="ORX32" s="446"/>
      <c r="ORY32" s="446"/>
      <c r="ORZ32" s="446"/>
      <c r="OSA32" s="446"/>
      <c r="OSB32" s="446"/>
      <c r="OSC32" s="446"/>
      <c r="OSD32" s="446"/>
      <c r="OSE32" s="446"/>
      <c r="OSF32" s="446"/>
      <c r="OSG32" s="446"/>
      <c r="OSH32" s="446"/>
      <c r="OSI32" s="446"/>
      <c r="OSJ32" s="446"/>
      <c r="OSK32" s="446"/>
      <c r="OSL32" s="446"/>
      <c r="OSM32" s="446"/>
      <c r="OSN32" s="446"/>
      <c r="OSO32" s="446"/>
      <c r="OSP32" s="446"/>
      <c r="OSQ32" s="446"/>
      <c r="OSR32" s="446"/>
      <c r="OSS32" s="446"/>
      <c r="OST32" s="446"/>
      <c r="OSU32" s="446"/>
      <c r="OSV32" s="446"/>
      <c r="OSW32" s="446"/>
      <c r="OSX32" s="446"/>
      <c r="OSY32" s="446"/>
      <c r="OSZ32" s="446"/>
      <c r="OTA32" s="446"/>
      <c r="OTB32" s="446"/>
      <c r="OTC32" s="446"/>
      <c r="OTD32" s="446"/>
      <c r="OTE32" s="446"/>
      <c r="OTF32" s="446"/>
      <c r="OTG32" s="446"/>
      <c r="OTH32" s="446"/>
      <c r="OTI32" s="446"/>
      <c r="OTJ32" s="446"/>
      <c r="OTK32" s="446"/>
      <c r="OTL32" s="446"/>
      <c r="OTM32" s="446"/>
      <c r="OTN32" s="446"/>
      <c r="OTO32" s="446"/>
      <c r="OTP32" s="446"/>
      <c r="OTQ32" s="446"/>
      <c r="OTR32" s="446"/>
      <c r="OTS32" s="446"/>
      <c r="OTT32" s="446"/>
      <c r="OTU32" s="446"/>
      <c r="OTV32" s="446"/>
      <c r="OTW32" s="446"/>
      <c r="OTX32" s="446"/>
      <c r="OTY32" s="446"/>
      <c r="OTZ32" s="446"/>
      <c r="OUA32" s="446"/>
      <c r="OUB32" s="446"/>
      <c r="OUC32" s="446"/>
      <c r="OUD32" s="446"/>
      <c r="OUE32" s="446"/>
      <c r="OUF32" s="446"/>
      <c r="OUG32" s="446"/>
      <c r="OUH32" s="446"/>
      <c r="OUI32" s="446"/>
      <c r="OUJ32" s="446"/>
      <c r="OUK32" s="446"/>
      <c r="OUL32" s="446"/>
      <c r="OUM32" s="446"/>
      <c r="OUN32" s="446"/>
      <c r="OUO32" s="446"/>
      <c r="OUP32" s="446"/>
      <c r="OUQ32" s="446"/>
      <c r="OUR32" s="446"/>
      <c r="OUS32" s="446"/>
      <c r="OUT32" s="446"/>
      <c r="OUU32" s="446"/>
      <c r="OUV32" s="446"/>
      <c r="OUW32" s="446"/>
      <c r="OUX32" s="446"/>
      <c r="OUY32" s="446"/>
      <c r="OUZ32" s="446"/>
      <c r="OVA32" s="446"/>
      <c r="OVB32" s="446"/>
      <c r="OVC32" s="446"/>
      <c r="OVD32" s="446"/>
      <c r="OVE32" s="446"/>
      <c r="OVF32" s="446"/>
      <c r="OVG32" s="446"/>
      <c r="OVH32" s="446"/>
      <c r="OVI32" s="446"/>
      <c r="OVJ32" s="446"/>
      <c r="OVK32" s="446"/>
      <c r="OVL32" s="446"/>
      <c r="OVM32" s="446"/>
      <c r="OVN32" s="446"/>
      <c r="OVO32" s="446"/>
      <c r="OVP32" s="446"/>
      <c r="OVQ32" s="446"/>
      <c r="OVR32" s="446"/>
      <c r="OVS32" s="446"/>
      <c r="OVT32" s="446"/>
      <c r="OVU32" s="446"/>
      <c r="OVV32" s="446"/>
      <c r="OVW32" s="446"/>
      <c r="OVX32" s="446"/>
      <c r="OVY32" s="446"/>
      <c r="OVZ32" s="446"/>
      <c r="OWA32" s="446"/>
      <c r="OWB32" s="446"/>
      <c r="OWC32" s="446"/>
      <c r="OWD32" s="446"/>
      <c r="OWE32" s="446"/>
      <c r="OWF32" s="446"/>
      <c r="OWG32" s="446"/>
      <c r="OWH32" s="446"/>
      <c r="OWI32" s="446"/>
      <c r="OWJ32" s="446"/>
      <c r="OWK32" s="446"/>
      <c r="OWL32" s="446"/>
      <c r="OWM32" s="446"/>
      <c r="OWN32" s="446"/>
      <c r="OWO32" s="446"/>
      <c r="OWP32" s="446"/>
      <c r="OWQ32" s="446"/>
      <c r="OWR32" s="446"/>
      <c r="OWS32" s="446"/>
      <c r="OWT32" s="446"/>
      <c r="OWU32" s="446"/>
      <c r="OWV32" s="446"/>
      <c r="OWW32" s="446"/>
      <c r="OWX32" s="446"/>
      <c r="OWY32" s="446"/>
      <c r="OWZ32" s="446"/>
      <c r="OXA32" s="446"/>
      <c r="OXB32" s="446"/>
      <c r="OXC32" s="446"/>
      <c r="OXD32" s="446"/>
      <c r="OXE32" s="446"/>
      <c r="OXF32" s="446"/>
      <c r="OXG32" s="446"/>
      <c r="OXH32" s="446"/>
      <c r="OXI32" s="446"/>
      <c r="OXJ32" s="446"/>
      <c r="OXK32" s="446"/>
      <c r="OXL32" s="446"/>
      <c r="OXM32" s="446"/>
      <c r="OXN32" s="446"/>
      <c r="OXO32" s="446"/>
      <c r="OXP32" s="446"/>
      <c r="OXQ32" s="446"/>
      <c r="OXR32" s="446"/>
      <c r="OXS32" s="446"/>
      <c r="OXT32" s="446"/>
      <c r="OXU32" s="446"/>
      <c r="OXV32" s="446"/>
      <c r="OXW32" s="446"/>
      <c r="OXX32" s="446"/>
      <c r="OXY32" s="446"/>
      <c r="OXZ32" s="446"/>
      <c r="OYA32" s="446"/>
      <c r="OYB32" s="446"/>
      <c r="OYC32" s="446"/>
      <c r="OYD32" s="446"/>
      <c r="OYE32" s="446"/>
      <c r="OYF32" s="446"/>
      <c r="OYG32" s="446"/>
      <c r="OYH32" s="446"/>
      <c r="OYI32" s="446"/>
      <c r="OYJ32" s="446"/>
      <c r="OYK32" s="446"/>
      <c r="OYL32" s="446"/>
      <c r="OYM32" s="446"/>
      <c r="OYN32" s="446"/>
      <c r="OYO32" s="446"/>
      <c r="OYP32" s="446"/>
      <c r="OYQ32" s="446"/>
      <c r="OYR32" s="446"/>
      <c r="OYS32" s="446"/>
      <c r="OYT32" s="446"/>
      <c r="OYU32" s="446"/>
      <c r="OYV32" s="446"/>
      <c r="OYW32" s="446"/>
      <c r="OYX32" s="446"/>
      <c r="OYY32" s="446"/>
      <c r="OYZ32" s="446"/>
      <c r="OZA32" s="446"/>
      <c r="OZB32" s="446"/>
      <c r="OZC32" s="446"/>
      <c r="OZD32" s="446"/>
      <c r="OZE32" s="446"/>
      <c r="OZF32" s="446"/>
      <c r="OZG32" s="446"/>
      <c r="OZH32" s="446"/>
      <c r="OZI32" s="446"/>
      <c r="OZJ32" s="446"/>
      <c r="OZK32" s="446"/>
      <c r="OZL32" s="446"/>
      <c r="OZM32" s="446"/>
      <c r="OZN32" s="446"/>
      <c r="OZO32" s="446"/>
      <c r="OZP32" s="446"/>
      <c r="OZQ32" s="446"/>
      <c r="OZR32" s="446"/>
      <c r="OZS32" s="446"/>
      <c r="OZT32" s="446"/>
      <c r="OZU32" s="446"/>
      <c r="OZV32" s="446"/>
      <c r="OZW32" s="446"/>
      <c r="OZX32" s="446"/>
      <c r="OZY32" s="446"/>
      <c r="OZZ32" s="446"/>
      <c r="PAA32" s="446"/>
      <c r="PAB32" s="446"/>
      <c r="PAC32" s="446"/>
      <c r="PAD32" s="446"/>
      <c r="PAE32" s="446"/>
      <c r="PAF32" s="446"/>
      <c r="PAG32" s="446"/>
      <c r="PAH32" s="446"/>
      <c r="PAI32" s="446"/>
      <c r="PAJ32" s="446"/>
      <c r="PAK32" s="446"/>
      <c r="PAL32" s="446"/>
      <c r="PAM32" s="446"/>
      <c r="PAN32" s="446"/>
      <c r="PAO32" s="446"/>
      <c r="PAP32" s="446"/>
      <c r="PAQ32" s="446"/>
      <c r="PAR32" s="446"/>
      <c r="PAS32" s="446"/>
      <c r="PAT32" s="446"/>
      <c r="PAU32" s="446"/>
      <c r="PAV32" s="446"/>
      <c r="PAW32" s="446"/>
      <c r="PAX32" s="446"/>
      <c r="PAY32" s="446"/>
      <c r="PAZ32" s="446"/>
      <c r="PBA32" s="446"/>
      <c r="PBB32" s="446"/>
      <c r="PBC32" s="446"/>
      <c r="PBD32" s="446"/>
      <c r="PBE32" s="446"/>
      <c r="PBF32" s="446"/>
      <c r="PBG32" s="446"/>
      <c r="PBH32" s="446"/>
      <c r="PBI32" s="446"/>
      <c r="PBJ32" s="446"/>
      <c r="PBK32" s="446"/>
      <c r="PBL32" s="446"/>
      <c r="PBM32" s="446"/>
      <c r="PBN32" s="446"/>
      <c r="PBO32" s="446"/>
      <c r="PBP32" s="446"/>
      <c r="PBQ32" s="446"/>
      <c r="PBR32" s="446"/>
      <c r="PBS32" s="446"/>
      <c r="PBT32" s="446"/>
      <c r="PBU32" s="446"/>
      <c r="PBV32" s="446"/>
      <c r="PBW32" s="446"/>
      <c r="PBX32" s="446"/>
      <c r="PBY32" s="446"/>
      <c r="PBZ32" s="446"/>
      <c r="PCA32" s="446"/>
      <c r="PCB32" s="446"/>
      <c r="PCC32" s="446"/>
      <c r="PCD32" s="446"/>
      <c r="PCE32" s="446"/>
      <c r="PCF32" s="446"/>
      <c r="PCG32" s="446"/>
      <c r="PCH32" s="446"/>
      <c r="PCI32" s="446"/>
      <c r="PCJ32" s="446"/>
      <c r="PCK32" s="446"/>
      <c r="PCL32" s="446"/>
      <c r="PCM32" s="446"/>
      <c r="PCN32" s="446"/>
      <c r="PCO32" s="446"/>
      <c r="PCP32" s="446"/>
      <c r="PCQ32" s="446"/>
      <c r="PCR32" s="446"/>
      <c r="PCS32" s="446"/>
      <c r="PCT32" s="446"/>
      <c r="PCU32" s="446"/>
      <c r="PCV32" s="446"/>
      <c r="PCW32" s="446"/>
      <c r="PCX32" s="446"/>
      <c r="PCY32" s="446"/>
      <c r="PCZ32" s="446"/>
      <c r="PDA32" s="446"/>
      <c r="PDB32" s="446"/>
      <c r="PDC32" s="446"/>
      <c r="PDD32" s="446"/>
      <c r="PDE32" s="446"/>
      <c r="PDF32" s="446"/>
      <c r="PDG32" s="446"/>
      <c r="PDH32" s="446"/>
      <c r="PDI32" s="446"/>
      <c r="PDJ32" s="446"/>
      <c r="PDK32" s="446"/>
      <c r="PDL32" s="446"/>
      <c r="PDM32" s="446"/>
      <c r="PDN32" s="446"/>
      <c r="PDO32" s="446"/>
      <c r="PDP32" s="446"/>
      <c r="PDQ32" s="446"/>
      <c r="PDR32" s="446"/>
      <c r="PDS32" s="446"/>
      <c r="PDT32" s="446"/>
      <c r="PDU32" s="446"/>
      <c r="PDV32" s="446"/>
      <c r="PDW32" s="446"/>
      <c r="PDX32" s="446"/>
      <c r="PDY32" s="446"/>
      <c r="PDZ32" s="446"/>
      <c r="PEA32" s="446"/>
      <c r="PEB32" s="446"/>
      <c r="PEC32" s="446"/>
      <c r="PED32" s="446"/>
      <c r="PEE32" s="446"/>
      <c r="PEF32" s="446"/>
      <c r="PEG32" s="446"/>
      <c r="PEH32" s="446"/>
      <c r="PEI32" s="446"/>
      <c r="PEJ32" s="446"/>
      <c r="PEK32" s="446"/>
      <c r="PEL32" s="446"/>
      <c r="PEM32" s="446"/>
      <c r="PEN32" s="446"/>
      <c r="PEO32" s="446"/>
      <c r="PEP32" s="446"/>
      <c r="PEQ32" s="446"/>
      <c r="PER32" s="446"/>
      <c r="PES32" s="446"/>
      <c r="PET32" s="446"/>
      <c r="PEU32" s="446"/>
      <c r="PEV32" s="446"/>
      <c r="PEW32" s="446"/>
      <c r="PEX32" s="446"/>
      <c r="PEY32" s="446"/>
      <c r="PEZ32" s="446"/>
      <c r="PFA32" s="446"/>
      <c r="PFB32" s="446"/>
      <c r="PFC32" s="446"/>
      <c r="PFD32" s="446"/>
      <c r="PFE32" s="446"/>
      <c r="PFF32" s="446"/>
      <c r="PFG32" s="446"/>
      <c r="PFH32" s="446"/>
      <c r="PFI32" s="446"/>
      <c r="PFJ32" s="446"/>
      <c r="PFK32" s="446"/>
      <c r="PFL32" s="446"/>
      <c r="PFM32" s="446"/>
      <c r="PFN32" s="446"/>
      <c r="PFO32" s="446"/>
      <c r="PFP32" s="446"/>
      <c r="PFQ32" s="446"/>
      <c r="PFR32" s="446"/>
      <c r="PFS32" s="446"/>
      <c r="PFT32" s="446"/>
      <c r="PFU32" s="446"/>
      <c r="PFV32" s="446"/>
      <c r="PFW32" s="446"/>
      <c r="PFX32" s="446"/>
      <c r="PFY32" s="446"/>
      <c r="PFZ32" s="446"/>
      <c r="PGA32" s="446"/>
      <c r="PGB32" s="446"/>
      <c r="PGC32" s="446"/>
      <c r="PGD32" s="446"/>
      <c r="PGE32" s="446"/>
      <c r="PGF32" s="446"/>
      <c r="PGG32" s="446"/>
      <c r="PGH32" s="446"/>
      <c r="PGI32" s="446"/>
      <c r="PGJ32" s="446"/>
      <c r="PGK32" s="446"/>
      <c r="PGL32" s="446"/>
      <c r="PGM32" s="446"/>
      <c r="PGN32" s="446"/>
      <c r="PGO32" s="446"/>
      <c r="PGP32" s="446"/>
      <c r="PGQ32" s="446"/>
      <c r="PGR32" s="446"/>
      <c r="PGS32" s="446"/>
      <c r="PGT32" s="446"/>
      <c r="PGU32" s="446"/>
      <c r="PGV32" s="446"/>
      <c r="PGW32" s="446"/>
      <c r="PGX32" s="446"/>
      <c r="PGY32" s="446"/>
      <c r="PGZ32" s="446"/>
      <c r="PHA32" s="446"/>
      <c r="PHB32" s="446"/>
      <c r="PHC32" s="446"/>
      <c r="PHD32" s="446"/>
      <c r="PHE32" s="446"/>
      <c r="PHF32" s="446"/>
      <c r="PHG32" s="446"/>
      <c r="PHH32" s="446"/>
      <c r="PHI32" s="446"/>
      <c r="PHJ32" s="446"/>
      <c r="PHK32" s="446"/>
      <c r="PHL32" s="446"/>
      <c r="PHM32" s="446"/>
      <c r="PHN32" s="446"/>
      <c r="PHO32" s="446"/>
      <c r="PHP32" s="446"/>
      <c r="PHQ32" s="446"/>
      <c r="PHR32" s="446"/>
      <c r="PHS32" s="446"/>
      <c r="PHT32" s="446"/>
      <c r="PHU32" s="446"/>
      <c r="PHV32" s="446"/>
      <c r="PHW32" s="446"/>
      <c r="PHX32" s="446"/>
      <c r="PHY32" s="446"/>
      <c r="PHZ32" s="446"/>
      <c r="PIA32" s="446"/>
      <c r="PIB32" s="446"/>
      <c r="PIC32" s="446"/>
      <c r="PID32" s="446"/>
      <c r="PIE32" s="446"/>
      <c r="PIF32" s="446"/>
      <c r="PIG32" s="446"/>
      <c r="PIH32" s="446"/>
      <c r="PII32" s="446"/>
      <c r="PIJ32" s="446"/>
      <c r="PIK32" s="446"/>
      <c r="PIL32" s="446"/>
      <c r="PIM32" s="446"/>
      <c r="PIN32" s="446"/>
      <c r="PIO32" s="446"/>
      <c r="PIP32" s="446"/>
      <c r="PIQ32" s="446"/>
      <c r="PIR32" s="446"/>
      <c r="PIS32" s="446"/>
      <c r="PIT32" s="446"/>
      <c r="PIU32" s="446"/>
      <c r="PIV32" s="446"/>
      <c r="PIW32" s="446"/>
      <c r="PIX32" s="446"/>
      <c r="PIY32" s="446"/>
      <c r="PIZ32" s="446"/>
      <c r="PJA32" s="446"/>
      <c r="PJB32" s="446"/>
      <c r="PJC32" s="446"/>
      <c r="PJD32" s="446"/>
      <c r="PJE32" s="446"/>
      <c r="PJF32" s="446"/>
      <c r="PJG32" s="446"/>
      <c r="PJH32" s="446"/>
      <c r="PJI32" s="446"/>
      <c r="PJJ32" s="446"/>
      <c r="PJK32" s="446"/>
      <c r="PJL32" s="446"/>
      <c r="PJM32" s="446"/>
      <c r="PJN32" s="446"/>
      <c r="PJO32" s="446"/>
      <c r="PJP32" s="446"/>
      <c r="PJQ32" s="446"/>
      <c r="PJR32" s="446"/>
      <c r="PJS32" s="446"/>
      <c r="PJT32" s="446"/>
      <c r="PJU32" s="446"/>
      <c r="PJV32" s="446"/>
      <c r="PJW32" s="446"/>
      <c r="PJX32" s="446"/>
      <c r="PJY32" s="446"/>
      <c r="PJZ32" s="446"/>
      <c r="PKA32" s="446"/>
      <c r="PKB32" s="446"/>
      <c r="PKC32" s="446"/>
      <c r="PKD32" s="446"/>
      <c r="PKE32" s="446"/>
      <c r="PKF32" s="446"/>
      <c r="PKG32" s="446"/>
      <c r="PKH32" s="446"/>
      <c r="PKI32" s="446"/>
      <c r="PKJ32" s="446"/>
      <c r="PKK32" s="446"/>
      <c r="PKL32" s="446"/>
      <c r="PKM32" s="446"/>
      <c r="PKN32" s="446"/>
      <c r="PKO32" s="446"/>
      <c r="PKP32" s="446"/>
      <c r="PKQ32" s="446"/>
      <c r="PKR32" s="446"/>
      <c r="PKS32" s="446"/>
      <c r="PKT32" s="446"/>
      <c r="PKU32" s="446"/>
      <c r="PKV32" s="446"/>
      <c r="PKW32" s="446"/>
      <c r="PKX32" s="446"/>
      <c r="PKY32" s="446"/>
      <c r="PKZ32" s="446"/>
      <c r="PLA32" s="446"/>
      <c r="PLB32" s="446"/>
      <c r="PLC32" s="446"/>
      <c r="PLD32" s="446"/>
      <c r="PLE32" s="446"/>
      <c r="PLF32" s="446"/>
      <c r="PLG32" s="446"/>
      <c r="PLH32" s="446"/>
      <c r="PLI32" s="446"/>
      <c r="PLJ32" s="446"/>
      <c r="PLK32" s="446"/>
      <c r="PLL32" s="446"/>
      <c r="PLM32" s="446"/>
      <c r="PLN32" s="446"/>
      <c r="PLO32" s="446"/>
      <c r="PLP32" s="446"/>
      <c r="PLQ32" s="446"/>
      <c r="PLR32" s="446"/>
      <c r="PLS32" s="446"/>
      <c r="PLT32" s="446"/>
      <c r="PLU32" s="446"/>
      <c r="PLV32" s="446"/>
      <c r="PLW32" s="446"/>
      <c r="PLX32" s="446"/>
      <c r="PLY32" s="446"/>
      <c r="PLZ32" s="446"/>
      <c r="PMA32" s="446"/>
      <c r="PMB32" s="446"/>
      <c r="PMC32" s="446"/>
      <c r="PMD32" s="446"/>
      <c r="PME32" s="446"/>
      <c r="PMF32" s="446"/>
      <c r="PMG32" s="446"/>
      <c r="PMH32" s="446"/>
      <c r="PMI32" s="446"/>
      <c r="PMJ32" s="446"/>
      <c r="PMK32" s="446"/>
      <c r="PML32" s="446"/>
      <c r="PMM32" s="446"/>
      <c r="PMN32" s="446"/>
      <c r="PMO32" s="446"/>
      <c r="PMP32" s="446"/>
      <c r="PMQ32" s="446"/>
      <c r="PMR32" s="446"/>
      <c r="PMS32" s="446"/>
      <c r="PMT32" s="446"/>
      <c r="PMU32" s="446"/>
      <c r="PMV32" s="446"/>
      <c r="PMW32" s="446"/>
      <c r="PMX32" s="446"/>
      <c r="PMY32" s="446"/>
      <c r="PMZ32" s="446"/>
      <c r="PNA32" s="446"/>
      <c r="PNB32" s="446"/>
      <c r="PNC32" s="446"/>
      <c r="PND32" s="446"/>
      <c r="PNE32" s="446"/>
      <c r="PNF32" s="446"/>
      <c r="PNG32" s="446"/>
      <c r="PNH32" s="446"/>
      <c r="PNI32" s="446"/>
      <c r="PNJ32" s="446"/>
      <c r="PNK32" s="446"/>
      <c r="PNL32" s="446"/>
      <c r="PNM32" s="446"/>
      <c r="PNN32" s="446"/>
      <c r="PNO32" s="446"/>
      <c r="PNP32" s="446"/>
      <c r="PNQ32" s="446"/>
      <c r="PNR32" s="446"/>
      <c r="PNS32" s="446"/>
      <c r="PNT32" s="446"/>
      <c r="PNU32" s="446"/>
      <c r="PNV32" s="446"/>
      <c r="PNW32" s="446"/>
      <c r="PNX32" s="446"/>
      <c r="PNY32" s="446"/>
      <c r="PNZ32" s="446"/>
      <c r="POA32" s="446"/>
      <c r="POB32" s="446"/>
      <c r="POC32" s="446"/>
      <c r="POD32" s="446"/>
      <c r="POE32" s="446"/>
      <c r="POF32" s="446"/>
      <c r="POG32" s="446"/>
      <c r="POH32" s="446"/>
      <c r="POI32" s="446"/>
      <c r="POJ32" s="446"/>
      <c r="POK32" s="446"/>
      <c r="POL32" s="446"/>
      <c r="POM32" s="446"/>
      <c r="PON32" s="446"/>
      <c r="POO32" s="446"/>
      <c r="POP32" s="446"/>
      <c r="POQ32" s="446"/>
      <c r="POR32" s="446"/>
      <c r="POS32" s="446"/>
      <c r="POT32" s="446"/>
      <c r="POU32" s="446"/>
      <c r="POV32" s="446"/>
      <c r="POW32" s="446"/>
      <c r="POX32" s="446"/>
      <c r="POY32" s="446"/>
      <c r="POZ32" s="446"/>
      <c r="PPA32" s="446"/>
      <c r="PPB32" s="446"/>
      <c r="PPC32" s="446"/>
      <c r="PPD32" s="446"/>
      <c r="PPE32" s="446"/>
      <c r="PPF32" s="446"/>
      <c r="PPG32" s="446"/>
      <c r="PPH32" s="446"/>
      <c r="PPI32" s="446"/>
      <c r="PPJ32" s="446"/>
      <c r="PPK32" s="446"/>
      <c r="PPL32" s="446"/>
      <c r="PPM32" s="446"/>
      <c r="PPN32" s="446"/>
      <c r="PPO32" s="446"/>
      <c r="PPP32" s="446"/>
      <c r="PPQ32" s="446"/>
      <c r="PPR32" s="446"/>
      <c r="PPS32" s="446"/>
      <c r="PPT32" s="446"/>
      <c r="PPU32" s="446"/>
      <c r="PPV32" s="446"/>
      <c r="PPW32" s="446"/>
      <c r="PPX32" s="446"/>
      <c r="PPY32" s="446"/>
      <c r="PPZ32" s="446"/>
      <c r="PQA32" s="446"/>
      <c r="PQB32" s="446"/>
      <c r="PQC32" s="446"/>
      <c r="PQD32" s="446"/>
      <c r="PQE32" s="446"/>
      <c r="PQF32" s="446"/>
      <c r="PQG32" s="446"/>
      <c r="PQH32" s="446"/>
      <c r="PQI32" s="446"/>
      <c r="PQJ32" s="446"/>
      <c r="PQK32" s="446"/>
      <c r="PQL32" s="446"/>
      <c r="PQM32" s="446"/>
      <c r="PQN32" s="446"/>
      <c r="PQO32" s="446"/>
      <c r="PQP32" s="446"/>
      <c r="PQQ32" s="446"/>
      <c r="PQR32" s="446"/>
      <c r="PQS32" s="446"/>
      <c r="PQT32" s="446"/>
      <c r="PQU32" s="446"/>
      <c r="PQV32" s="446"/>
      <c r="PQW32" s="446"/>
      <c r="PQX32" s="446"/>
      <c r="PQY32" s="446"/>
      <c r="PQZ32" s="446"/>
      <c r="PRA32" s="446"/>
      <c r="PRB32" s="446"/>
      <c r="PRC32" s="446"/>
      <c r="PRD32" s="446"/>
      <c r="PRE32" s="446"/>
      <c r="PRF32" s="446"/>
      <c r="PRG32" s="446"/>
      <c r="PRH32" s="446"/>
      <c r="PRI32" s="446"/>
      <c r="PRJ32" s="446"/>
      <c r="PRK32" s="446"/>
      <c r="PRL32" s="446"/>
      <c r="PRM32" s="446"/>
      <c r="PRN32" s="446"/>
      <c r="PRO32" s="446"/>
      <c r="PRP32" s="446"/>
      <c r="PRQ32" s="446"/>
      <c r="PRR32" s="446"/>
      <c r="PRS32" s="446"/>
      <c r="PRT32" s="446"/>
      <c r="PRU32" s="446"/>
      <c r="PRV32" s="446"/>
      <c r="PRW32" s="446"/>
      <c r="PRX32" s="446"/>
      <c r="PRY32" s="446"/>
      <c r="PRZ32" s="446"/>
      <c r="PSA32" s="446"/>
      <c r="PSB32" s="446"/>
      <c r="PSC32" s="446"/>
      <c r="PSD32" s="446"/>
      <c r="PSE32" s="446"/>
      <c r="PSF32" s="446"/>
      <c r="PSG32" s="446"/>
      <c r="PSH32" s="446"/>
      <c r="PSI32" s="446"/>
      <c r="PSJ32" s="446"/>
      <c r="PSK32" s="446"/>
      <c r="PSL32" s="446"/>
      <c r="PSM32" s="446"/>
      <c r="PSN32" s="446"/>
      <c r="PSO32" s="446"/>
      <c r="PSP32" s="446"/>
      <c r="PSQ32" s="446"/>
      <c r="PSR32" s="446"/>
      <c r="PSS32" s="446"/>
      <c r="PST32" s="446"/>
      <c r="PSU32" s="446"/>
      <c r="PSV32" s="446"/>
      <c r="PSW32" s="446"/>
      <c r="PSX32" s="446"/>
      <c r="PSY32" s="446"/>
      <c r="PSZ32" s="446"/>
      <c r="PTA32" s="446"/>
      <c r="PTB32" s="446"/>
      <c r="PTC32" s="446"/>
      <c r="PTD32" s="446"/>
      <c r="PTE32" s="446"/>
      <c r="PTF32" s="446"/>
      <c r="PTG32" s="446"/>
      <c r="PTH32" s="446"/>
      <c r="PTI32" s="446"/>
      <c r="PTJ32" s="446"/>
      <c r="PTK32" s="446"/>
      <c r="PTL32" s="446"/>
      <c r="PTM32" s="446"/>
      <c r="PTN32" s="446"/>
      <c r="PTO32" s="446"/>
      <c r="PTP32" s="446"/>
      <c r="PTQ32" s="446"/>
      <c r="PTR32" s="446"/>
      <c r="PTS32" s="446"/>
      <c r="PTT32" s="446"/>
      <c r="PTU32" s="446"/>
      <c r="PTV32" s="446"/>
      <c r="PTW32" s="446"/>
      <c r="PTX32" s="446"/>
      <c r="PTY32" s="446"/>
      <c r="PTZ32" s="446"/>
      <c r="PUA32" s="446"/>
      <c r="PUB32" s="446"/>
      <c r="PUC32" s="446"/>
      <c r="PUD32" s="446"/>
      <c r="PUE32" s="446"/>
      <c r="PUF32" s="446"/>
      <c r="PUG32" s="446"/>
      <c r="PUH32" s="446"/>
      <c r="PUI32" s="446"/>
      <c r="PUJ32" s="446"/>
      <c r="PUK32" s="446"/>
      <c r="PUL32" s="446"/>
      <c r="PUM32" s="446"/>
      <c r="PUN32" s="446"/>
      <c r="PUO32" s="446"/>
      <c r="PUP32" s="446"/>
      <c r="PUQ32" s="446"/>
      <c r="PUR32" s="446"/>
      <c r="PUS32" s="446"/>
      <c r="PUT32" s="446"/>
      <c r="PUU32" s="446"/>
      <c r="PUV32" s="446"/>
      <c r="PUW32" s="446"/>
      <c r="PUX32" s="446"/>
      <c r="PUY32" s="446"/>
      <c r="PUZ32" s="446"/>
      <c r="PVA32" s="446"/>
      <c r="PVB32" s="446"/>
      <c r="PVC32" s="446"/>
      <c r="PVD32" s="446"/>
      <c r="PVE32" s="446"/>
      <c r="PVF32" s="446"/>
      <c r="PVG32" s="446"/>
      <c r="PVH32" s="446"/>
      <c r="PVI32" s="446"/>
      <c r="PVJ32" s="446"/>
      <c r="PVK32" s="446"/>
      <c r="PVL32" s="446"/>
      <c r="PVM32" s="446"/>
      <c r="PVN32" s="446"/>
      <c r="PVO32" s="446"/>
      <c r="PVP32" s="446"/>
      <c r="PVQ32" s="446"/>
      <c r="PVR32" s="446"/>
      <c r="PVS32" s="446"/>
      <c r="PVT32" s="446"/>
      <c r="PVU32" s="446"/>
      <c r="PVV32" s="446"/>
      <c r="PVW32" s="446"/>
      <c r="PVX32" s="446"/>
      <c r="PVY32" s="446"/>
      <c r="PVZ32" s="446"/>
      <c r="PWA32" s="446"/>
      <c r="PWB32" s="446"/>
      <c r="PWC32" s="446"/>
      <c r="PWD32" s="446"/>
      <c r="PWE32" s="446"/>
      <c r="PWF32" s="446"/>
      <c r="PWG32" s="446"/>
      <c r="PWH32" s="446"/>
      <c r="PWI32" s="446"/>
      <c r="PWJ32" s="446"/>
      <c r="PWK32" s="446"/>
      <c r="PWL32" s="446"/>
      <c r="PWM32" s="446"/>
      <c r="PWN32" s="446"/>
      <c r="PWO32" s="446"/>
      <c r="PWP32" s="446"/>
      <c r="PWQ32" s="446"/>
      <c r="PWR32" s="446"/>
      <c r="PWS32" s="446"/>
      <c r="PWT32" s="446"/>
      <c r="PWU32" s="446"/>
      <c r="PWV32" s="446"/>
      <c r="PWW32" s="446"/>
      <c r="PWX32" s="446"/>
      <c r="PWY32" s="446"/>
      <c r="PWZ32" s="446"/>
      <c r="PXA32" s="446"/>
      <c r="PXB32" s="446"/>
      <c r="PXC32" s="446"/>
      <c r="PXD32" s="446"/>
      <c r="PXE32" s="446"/>
      <c r="PXF32" s="446"/>
      <c r="PXG32" s="446"/>
      <c r="PXH32" s="446"/>
      <c r="PXI32" s="446"/>
      <c r="PXJ32" s="446"/>
      <c r="PXK32" s="446"/>
      <c r="PXL32" s="446"/>
      <c r="PXM32" s="446"/>
      <c r="PXN32" s="446"/>
      <c r="PXO32" s="446"/>
      <c r="PXP32" s="446"/>
      <c r="PXQ32" s="446"/>
      <c r="PXR32" s="446"/>
      <c r="PXS32" s="446"/>
      <c r="PXT32" s="446"/>
      <c r="PXU32" s="446"/>
      <c r="PXV32" s="446"/>
      <c r="PXW32" s="446"/>
      <c r="PXX32" s="446"/>
      <c r="PXY32" s="446"/>
      <c r="PXZ32" s="446"/>
      <c r="PYA32" s="446"/>
      <c r="PYB32" s="446"/>
      <c r="PYC32" s="446"/>
      <c r="PYD32" s="446"/>
      <c r="PYE32" s="446"/>
      <c r="PYF32" s="446"/>
      <c r="PYG32" s="446"/>
      <c r="PYH32" s="446"/>
      <c r="PYI32" s="446"/>
      <c r="PYJ32" s="446"/>
      <c r="PYK32" s="446"/>
      <c r="PYL32" s="446"/>
      <c r="PYM32" s="446"/>
      <c r="PYN32" s="446"/>
      <c r="PYO32" s="446"/>
      <c r="PYP32" s="446"/>
      <c r="PYQ32" s="446"/>
      <c r="PYR32" s="446"/>
      <c r="PYS32" s="446"/>
      <c r="PYT32" s="446"/>
      <c r="PYU32" s="446"/>
      <c r="PYV32" s="446"/>
      <c r="PYW32" s="446"/>
      <c r="PYX32" s="446"/>
      <c r="PYY32" s="446"/>
      <c r="PYZ32" s="446"/>
      <c r="PZA32" s="446"/>
      <c r="PZB32" s="446"/>
      <c r="PZC32" s="446"/>
      <c r="PZD32" s="446"/>
      <c r="PZE32" s="446"/>
      <c r="PZF32" s="446"/>
      <c r="PZG32" s="446"/>
      <c r="PZH32" s="446"/>
      <c r="PZI32" s="446"/>
      <c r="PZJ32" s="446"/>
      <c r="PZK32" s="446"/>
      <c r="PZL32" s="446"/>
      <c r="PZM32" s="446"/>
      <c r="PZN32" s="446"/>
      <c r="PZO32" s="446"/>
      <c r="PZP32" s="446"/>
      <c r="PZQ32" s="446"/>
      <c r="PZR32" s="446"/>
      <c r="PZS32" s="446"/>
      <c r="PZT32" s="446"/>
      <c r="PZU32" s="446"/>
      <c r="PZV32" s="446"/>
      <c r="PZW32" s="446"/>
      <c r="PZX32" s="446"/>
      <c r="PZY32" s="446"/>
      <c r="PZZ32" s="446"/>
      <c r="QAA32" s="446"/>
      <c r="QAB32" s="446"/>
      <c r="QAC32" s="446"/>
      <c r="QAD32" s="446"/>
      <c r="QAE32" s="446"/>
      <c r="QAF32" s="446"/>
      <c r="QAG32" s="446"/>
      <c r="QAH32" s="446"/>
      <c r="QAI32" s="446"/>
      <c r="QAJ32" s="446"/>
      <c r="QAK32" s="446"/>
      <c r="QAL32" s="446"/>
      <c r="QAM32" s="446"/>
      <c r="QAN32" s="446"/>
      <c r="QAO32" s="446"/>
      <c r="QAP32" s="446"/>
      <c r="QAQ32" s="446"/>
      <c r="QAR32" s="446"/>
      <c r="QAS32" s="446"/>
      <c r="QAT32" s="446"/>
      <c r="QAU32" s="446"/>
      <c r="QAV32" s="446"/>
      <c r="QAW32" s="446"/>
      <c r="QAX32" s="446"/>
      <c r="QAY32" s="446"/>
      <c r="QAZ32" s="446"/>
      <c r="QBA32" s="446"/>
      <c r="QBB32" s="446"/>
      <c r="QBC32" s="446"/>
      <c r="QBD32" s="446"/>
      <c r="QBE32" s="446"/>
      <c r="QBF32" s="446"/>
      <c r="QBG32" s="446"/>
      <c r="QBH32" s="446"/>
      <c r="QBI32" s="446"/>
      <c r="QBJ32" s="446"/>
      <c r="QBK32" s="446"/>
      <c r="QBL32" s="446"/>
      <c r="QBM32" s="446"/>
      <c r="QBN32" s="446"/>
      <c r="QBO32" s="446"/>
      <c r="QBP32" s="446"/>
      <c r="QBQ32" s="446"/>
      <c r="QBR32" s="446"/>
      <c r="QBS32" s="446"/>
      <c r="QBT32" s="446"/>
      <c r="QBU32" s="446"/>
      <c r="QBV32" s="446"/>
      <c r="QBW32" s="446"/>
      <c r="QBX32" s="446"/>
      <c r="QBY32" s="446"/>
      <c r="QBZ32" s="446"/>
      <c r="QCA32" s="446"/>
      <c r="QCB32" s="446"/>
      <c r="QCC32" s="446"/>
      <c r="QCD32" s="446"/>
      <c r="QCE32" s="446"/>
      <c r="QCF32" s="446"/>
      <c r="QCG32" s="446"/>
      <c r="QCH32" s="446"/>
      <c r="QCI32" s="446"/>
      <c r="QCJ32" s="446"/>
      <c r="QCK32" s="446"/>
      <c r="QCL32" s="446"/>
      <c r="QCM32" s="446"/>
      <c r="QCN32" s="446"/>
      <c r="QCO32" s="446"/>
      <c r="QCP32" s="446"/>
      <c r="QCQ32" s="446"/>
      <c r="QCR32" s="446"/>
      <c r="QCS32" s="446"/>
      <c r="QCT32" s="446"/>
      <c r="QCU32" s="446"/>
      <c r="QCV32" s="446"/>
      <c r="QCW32" s="446"/>
      <c r="QCX32" s="446"/>
      <c r="QCY32" s="446"/>
      <c r="QCZ32" s="446"/>
      <c r="QDA32" s="446"/>
      <c r="QDB32" s="446"/>
      <c r="QDC32" s="446"/>
      <c r="QDD32" s="446"/>
      <c r="QDE32" s="446"/>
      <c r="QDF32" s="446"/>
      <c r="QDG32" s="446"/>
      <c r="QDH32" s="446"/>
      <c r="QDI32" s="446"/>
      <c r="QDJ32" s="446"/>
      <c r="QDK32" s="446"/>
      <c r="QDL32" s="446"/>
      <c r="QDM32" s="446"/>
      <c r="QDN32" s="446"/>
      <c r="QDO32" s="446"/>
      <c r="QDP32" s="446"/>
      <c r="QDQ32" s="446"/>
      <c r="QDR32" s="446"/>
      <c r="QDS32" s="446"/>
      <c r="QDT32" s="446"/>
      <c r="QDU32" s="446"/>
      <c r="QDV32" s="446"/>
      <c r="QDW32" s="446"/>
      <c r="QDX32" s="446"/>
      <c r="QDY32" s="446"/>
      <c r="QDZ32" s="446"/>
      <c r="QEA32" s="446"/>
      <c r="QEB32" s="446"/>
      <c r="QEC32" s="446"/>
      <c r="QED32" s="446"/>
      <c r="QEE32" s="446"/>
      <c r="QEF32" s="446"/>
      <c r="QEG32" s="446"/>
      <c r="QEH32" s="446"/>
      <c r="QEI32" s="446"/>
      <c r="QEJ32" s="446"/>
      <c r="QEK32" s="446"/>
      <c r="QEL32" s="446"/>
      <c r="QEM32" s="446"/>
      <c r="QEN32" s="446"/>
      <c r="QEO32" s="446"/>
      <c r="QEP32" s="446"/>
      <c r="QEQ32" s="446"/>
      <c r="QER32" s="446"/>
      <c r="QES32" s="446"/>
      <c r="QET32" s="446"/>
      <c r="QEU32" s="446"/>
      <c r="QEV32" s="446"/>
      <c r="QEW32" s="446"/>
      <c r="QEX32" s="446"/>
      <c r="QEY32" s="446"/>
      <c r="QEZ32" s="446"/>
      <c r="QFA32" s="446"/>
      <c r="QFB32" s="446"/>
      <c r="QFC32" s="446"/>
      <c r="QFD32" s="446"/>
      <c r="QFE32" s="446"/>
      <c r="QFF32" s="446"/>
      <c r="QFG32" s="446"/>
      <c r="QFH32" s="446"/>
      <c r="QFI32" s="446"/>
      <c r="QFJ32" s="446"/>
      <c r="QFK32" s="446"/>
      <c r="QFL32" s="446"/>
      <c r="QFM32" s="446"/>
      <c r="QFN32" s="446"/>
      <c r="QFO32" s="446"/>
      <c r="QFP32" s="446"/>
      <c r="QFQ32" s="446"/>
      <c r="QFR32" s="446"/>
      <c r="QFS32" s="446"/>
      <c r="QFT32" s="446"/>
      <c r="QFU32" s="446"/>
      <c r="QFV32" s="446"/>
      <c r="QFW32" s="446"/>
      <c r="QFX32" s="446"/>
      <c r="QFY32" s="446"/>
      <c r="QFZ32" s="446"/>
      <c r="QGA32" s="446"/>
      <c r="QGB32" s="446"/>
      <c r="QGC32" s="446"/>
      <c r="QGD32" s="446"/>
      <c r="QGE32" s="446"/>
      <c r="QGF32" s="446"/>
      <c r="QGG32" s="446"/>
      <c r="QGH32" s="446"/>
      <c r="QGI32" s="446"/>
      <c r="QGJ32" s="446"/>
      <c r="QGK32" s="446"/>
      <c r="QGL32" s="446"/>
      <c r="QGM32" s="446"/>
      <c r="QGN32" s="446"/>
      <c r="QGO32" s="446"/>
      <c r="QGP32" s="446"/>
      <c r="QGQ32" s="446"/>
      <c r="QGR32" s="446"/>
      <c r="QGS32" s="446"/>
      <c r="QGT32" s="446"/>
      <c r="QGU32" s="446"/>
      <c r="QGV32" s="446"/>
      <c r="QGW32" s="446"/>
      <c r="QGX32" s="446"/>
      <c r="QGY32" s="446"/>
      <c r="QGZ32" s="446"/>
      <c r="QHA32" s="446"/>
      <c r="QHB32" s="446"/>
      <c r="QHC32" s="446"/>
      <c r="QHD32" s="446"/>
      <c r="QHE32" s="446"/>
      <c r="QHF32" s="446"/>
      <c r="QHG32" s="446"/>
      <c r="QHH32" s="446"/>
      <c r="QHI32" s="446"/>
      <c r="QHJ32" s="446"/>
      <c r="QHK32" s="446"/>
      <c r="QHL32" s="446"/>
      <c r="QHM32" s="446"/>
      <c r="QHN32" s="446"/>
      <c r="QHO32" s="446"/>
      <c r="QHP32" s="446"/>
      <c r="QHQ32" s="446"/>
      <c r="QHR32" s="446"/>
      <c r="QHS32" s="446"/>
      <c r="QHT32" s="446"/>
      <c r="QHU32" s="446"/>
      <c r="QHV32" s="446"/>
      <c r="QHW32" s="446"/>
      <c r="QHX32" s="446"/>
      <c r="QHY32" s="446"/>
      <c r="QHZ32" s="446"/>
      <c r="QIA32" s="446"/>
      <c r="QIB32" s="446"/>
      <c r="QIC32" s="446"/>
      <c r="QID32" s="446"/>
      <c r="QIE32" s="446"/>
      <c r="QIF32" s="446"/>
      <c r="QIG32" s="446"/>
      <c r="QIH32" s="446"/>
      <c r="QII32" s="446"/>
      <c r="QIJ32" s="446"/>
      <c r="QIK32" s="446"/>
      <c r="QIL32" s="446"/>
      <c r="QIM32" s="446"/>
      <c r="QIN32" s="446"/>
      <c r="QIO32" s="446"/>
      <c r="QIP32" s="446"/>
      <c r="QIQ32" s="446"/>
      <c r="QIR32" s="446"/>
      <c r="QIS32" s="446"/>
      <c r="QIT32" s="446"/>
      <c r="QIU32" s="446"/>
      <c r="QIV32" s="446"/>
      <c r="QIW32" s="446"/>
      <c r="QIX32" s="446"/>
      <c r="QIY32" s="446"/>
      <c r="QIZ32" s="446"/>
      <c r="QJA32" s="446"/>
      <c r="QJB32" s="446"/>
      <c r="QJC32" s="446"/>
      <c r="QJD32" s="446"/>
      <c r="QJE32" s="446"/>
      <c r="QJF32" s="446"/>
      <c r="QJG32" s="446"/>
      <c r="QJH32" s="446"/>
      <c r="QJI32" s="446"/>
      <c r="QJJ32" s="446"/>
      <c r="QJK32" s="446"/>
      <c r="QJL32" s="446"/>
      <c r="QJM32" s="446"/>
      <c r="QJN32" s="446"/>
      <c r="QJO32" s="446"/>
      <c r="QJP32" s="446"/>
      <c r="QJQ32" s="446"/>
      <c r="QJR32" s="446"/>
      <c r="QJS32" s="446"/>
      <c r="QJT32" s="446"/>
      <c r="QJU32" s="446"/>
      <c r="QJV32" s="446"/>
      <c r="QJW32" s="446"/>
      <c r="QJX32" s="446"/>
      <c r="QJY32" s="446"/>
      <c r="QJZ32" s="446"/>
      <c r="QKA32" s="446"/>
      <c r="QKB32" s="446"/>
      <c r="QKC32" s="446"/>
      <c r="QKD32" s="446"/>
      <c r="QKE32" s="446"/>
      <c r="QKF32" s="446"/>
      <c r="QKG32" s="446"/>
      <c r="QKH32" s="446"/>
      <c r="QKI32" s="446"/>
      <c r="QKJ32" s="446"/>
      <c r="QKK32" s="446"/>
      <c r="QKL32" s="446"/>
      <c r="QKM32" s="446"/>
      <c r="QKN32" s="446"/>
      <c r="QKO32" s="446"/>
      <c r="QKP32" s="446"/>
      <c r="QKQ32" s="446"/>
      <c r="QKR32" s="446"/>
      <c r="QKS32" s="446"/>
      <c r="QKT32" s="446"/>
      <c r="QKU32" s="446"/>
      <c r="QKV32" s="446"/>
      <c r="QKW32" s="446"/>
      <c r="QKX32" s="446"/>
      <c r="QKY32" s="446"/>
      <c r="QKZ32" s="446"/>
      <c r="QLA32" s="446"/>
      <c r="QLB32" s="446"/>
      <c r="QLC32" s="446"/>
      <c r="QLD32" s="446"/>
      <c r="QLE32" s="446"/>
      <c r="QLF32" s="446"/>
      <c r="QLG32" s="446"/>
      <c r="QLH32" s="446"/>
      <c r="QLI32" s="446"/>
      <c r="QLJ32" s="446"/>
      <c r="QLK32" s="446"/>
      <c r="QLL32" s="446"/>
      <c r="QLM32" s="446"/>
      <c r="QLN32" s="446"/>
      <c r="QLO32" s="446"/>
      <c r="QLP32" s="446"/>
      <c r="QLQ32" s="446"/>
      <c r="QLR32" s="446"/>
      <c r="QLS32" s="446"/>
      <c r="QLT32" s="446"/>
      <c r="QLU32" s="446"/>
      <c r="QLV32" s="446"/>
      <c r="QLW32" s="446"/>
      <c r="QLX32" s="446"/>
      <c r="QLY32" s="446"/>
      <c r="QLZ32" s="446"/>
      <c r="QMA32" s="446"/>
      <c r="QMB32" s="446"/>
      <c r="QMC32" s="446"/>
      <c r="QMD32" s="446"/>
      <c r="QME32" s="446"/>
      <c r="QMF32" s="446"/>
      <c r="QMG32" s="446"/>
      <c r="QMH32" s="446"/>
      <c r="QMI32" s="446"/>
      <c r="QMJ32" s="446"/>
      <c r="QMK32" s="446"/>
      <c r="QML32" s="446"/>
      <c r="QMM32" s="446"/>
      <c r="QMN32" s="446"/>
      <c r="QMO32" s="446"/>
      <c r="QMP32" s="446"/>
      <c r="QMQ32" s="446"/>
      <c r="QMR32" s="446"/>
      <c r="QMS32" s="446"/>
      <c r="QMT32" s="446"/>
      <c r="QMU32" s="446"/>
      <c r="QMV32" s="446"/>
      <c r="QMW32" s="446"/>
      <c r="QMX32" s="446"/>
      <c r="QMY32" s="446"/>
      <c r="QMZ32" s="446"/>
      <c r="QNA32" s="446"/>
      <c r="QNB32" s="446"/>
      <c r="QNC32" s="446"/>
      <c r="QND32" s="446"/>
      <c r="QNE32" s="446"/>
      <c r="QNF32" s="446"/>
      <c r="QNG32" s="446"/>
      <c r="QNH32" s="446"/>
      <c r="QNI32" s="446"/>
      <c r="QNJ32" s="446"/>
      <c r="QNK32" s="446"/>
      <c r="QNL32" s="446"/>
      <c r="QNM32" s="446"/>
      <c r="QNN32" s="446"/>
      <c r="QNO32" s="446"/>
      <c r="QNP32" s="446"/>
      <c r="QNQ32" s="446"/>
      <c r="QNR32" s="446"/>
      <c r="QNS32" s="446"/>
      <c r="QNT32" s="446"/>
      <c r="QNU32" s="446"/>
      <c r="QNV32" s="446"/>
      <c r="QNW32" s="446"/>
      <c r="QNX32" s="446"/>
      <c r="QNY32" s="446"/>
      <c r="QNZ32" s="446"/>
      <c r="QOA32" s="446"/>
      <c r="QOB32" s="446"/>
      <c r="QOC32" s="446"/>
      <c r="QOD32" s="446"/>
      <c r="QOE32" s="446"/>
      <c r="QOF32" s="446"/>
      <c r="QOG32" s="446"/>
      <c r="QOH32" s="446"/>
      <c r="QOI32" s="446"/>
      <c r="QOJ32" s="446"/>
      <c r="QOK32" s="446"/>
      <c r="QOL32" s="446"/>
      <c r="QOM32" s="446"/>
      <c r="QON32" s="446"/>
      <c r="QOO32" s="446"/>
      <c r="QOP32" s="446"/>
      <c r="QOQ32" s="446"/>
      <c r="QOR32" s="446"/>
      <c r="QOS32" s="446"/>
      <c r="QOT32" s="446"/>
      <c r="QOU32" s="446"/>
      <c r="QOV32" s="446"/>
      <c r="QOW32" s="446"/>
      <c r="QOX32" s="446"/>
      <c r="QOY32" s="446"/>
      <c r="QOZ32" s="446"/>
      <c r="QPA32" s="446"/>
      <c r="QPB32" s="446"/>
      <c r="QPC32" s="446"/>
      <c r="QPD32" s="446"/>
      <c r="QPE32" s="446"/>
      <c r="QPF32" s="446"/>
      <c r="QPG32" s="446"/>
      <c r="QPH32" s="446"/>
      <c r="QPI32" s="446"/>
      <c r="QPJ32" s="446"/>
      <c r="QPK32" s="446"/>
      <c r="QPL32" s="446"/>
      <c r="QPM32" s="446"/>
      <c r="QPN32" s="446"/>
      <c r="QPO32" s="446"/>
      <c r="QPP32" s="446"/>
      <c r="QPQ32" s="446"/>
      <c r="QPR32" s="446"/>
      <c r="QPS32" s="446"/>
      <c r="QPT32" s="446"/>
      <c r="QPU32" s="446"/>
      <c r="QPV32" s="446"/>
      <c r="QPW32" s="446"/>
      <c r="QPX32" s="446"/>
      <c r="QPY32" s="446"/>
      <c r="QPZ32" s="446"/>
      <c r="QQA32" s="446"/>
      <c r="QQB32" s="446"/>
      <c r="QQC32" s="446"/>
      <c r="QQD32" s="446"/>
      <c r="QQE32" s="446"/>
      <c r="QQF32" s="446"/>
      <c r="QQG32" s="446"/>
      <c r="QQH32" s="446"/>
      <c r="QQI32" s="446"/>
      <c r="QQJ32" s="446"/>
      <c r="QQK32" s="446"/>
      <c r="QQL32" s="446"/>
      <c r="QQM32" s="446"/>
      <c r="QQN32" s="446"/>
      <c r="QQO32" s="446"/>
      <c r="QQP32" s="446"/>
      <c r="QQQ32" s="446"/>
      <c r="QQR32" s="446"/>
      <c r="QQS32" s="446"/>
      <c r="QQT32" s="446"/>
      <c r="QQU32" s="446"/>
      <c r="QQV32" s="446"/>
      <c r="QQW32" s="446"/>
      <c r="QQX32" s="446"/>
      <c r="QQY32" s="446"/>
      <c r="QQZ32" s="446"/>
      <c r="QRA32" s="446"/>
      <c r="QRB32" s="446"/>
      <c r="QRC32" s="446"/>
      <c r="QRD32" s="446"/>
      <c r="QRE32" s="446"/>
      <c r="QRF32" s="446"/>
      <c r="QRG32" s="446"/>
      <c r="QRH32" s="446"/>
      <c r="QRI32" s="446"/>
      <c r="QRJ32" s="446"/>
      <c r="QRK32" s="446"/>
      <c r="QRL32" s="446"/>
      <c r="QRM32" s="446"/>
      <c r="QRN32" s="446"/>
      <c r="QRO32" s="446"/>
      <c r="QRP32" s="446"/>
      <c r="QRQ32" s="446"/>
      <c r="QRR32" s="446"/>
      <c r="QRS32" s="446"/>
      <c r="QRT32" s="446"/>
      <c r="QRU32" s="446"/>
      <c r="QRV32" s="446"/>
      <c r="QRW32" s="446"/>
      <c r="QRX32" s="446"/>
      <c r="QRY32" s="446"/>
      <c r="QRZ32" s="446"/>
      <c r="QSA32" s="446"/>
      <c r="QSB32" s="446"/>
      <c r="QSC32" s="446"/>
      <c r="QSD32" s="446"/>
      <c r="QSE32" s="446"/>
      <c r="QSF32" s="446"/>
      <c r="QSG32" s="446"/>
      <c r="QSH32" s="446"/>
      <c r="QSI32" s="446"/>
      <c r="QSJ32" s="446"/>
      <c r="QSK32" s="446"/>
      <c r="QSL32" s="446"/>
      <c r="QSM32" s="446"/>
      <c r="QSN32" s="446"/>
      <c r="QSO32" s="446"/>
      <c r="QSP32" s="446"/>
      <c r="QSQ32" s="446"/>
      <c r="QSR32" s="446"/>
      <c r="QSS32" s="446"/>
      <c r="QST32" s="446"/>
      <c r="QSU32" s="446"/>
      <c r="QSV32" s="446"/>
      <c r="QSW32" s="446"/>
      <c r="QSX32" s="446"/>
      <c r="QSY32" s="446"/>
      <c r="QSZ32" s="446"/>
      <c r="QTA32" s="446"/>
      <c r="QTB32" s="446"/>
      <c r="QTC32" s="446"/>
      <c r="QTD32" s="446"/>
      <c r="QTE32" s="446"/>
      <c r="QTF32" s="446"/>
      <c r="QTG32" s="446"/>
      <c r="QTH32" s="446"/>
      <c r="QTI32" s="446"/>
      <c r="QTJ32" s="446"/>
      <c r="QTK32" s="446"/>
      <c r="QTL32" s="446"/>
      <c r="QTM32" s="446"/>
      <c r="QTN32" s="446"/>
      <c r="QTO32" s="446"/>
      <c r="QTP32" s="446"/>
      <c r="QTQ32" s="446"/>
      <c r="QTR32" s="446"/>
      <c r="QTS32" s="446"/>
      <c r="QTT32" s="446"/>
      <c r="QTU32" s="446"/>
      <c r="QTV32" s="446"/>
      <c r="QTW32" s="446"/>
      <c r="QTX32" s="446"/>
      <c r="QTY32" s="446"/>
      <c r="QTZ32" s="446"/>
      <c r="QUA32" s="446"/>
      <c r="QUB32" s="446"/>
      <c r="QUC32" s="446"/>
      <c r="QUD32" s="446"/>
      <c r="QUE32" s="446"/>
      <c r="QUF32" s="446"/>
      <c r="QUG32" s="446"/>
      <c r="QUH32" s="446"/>
      <c r="QUI32" s="446"/>
      <c r="QUJ32" s="446"/>
      <c r="QUK32" s="446"/>
      <c r="QUL32" s="446"/>
      <c r="QUM32" s="446"/>
      <c r="QUN32" s="446"/>
      <c r="QUO32" s="446"/>
      <c r="QUP32" s="446"/>
      <c r="QUQ32" s="446"/>
      <c r="QUR32" s="446"/>
      <c r="QUS32" s="446"/>
      <c r="QUT32" s="446"/>
      <c r="QUU32" s="446"/>
      <c r="QUV32" s="446"/>
      <c r="QUW32" s="446"/>
      <c r="QUX32" s="446"/>
      <c r="QUY32" s="446"/>
      <c r="QUZ32" s="446"/>
      <c r="QVA32" s="446"/>
      <c r="QVB32" s="446"/>
      <c r="QVC32" s="446"/>
      <c r="QVD32" s="446"/>
      <c r="QVE32" s="446"/>
      <c r="QVF32" s="446"/>
      <c r="QVG32" s="446"/>
      <c r="QVH32" s="446"/>
      <c r="QVI32" s="446"/>
      <c r="QVJ32" s="446"/>
      <c r="QVK32" s="446"/>
      <c r="QVL32" s="446"/>
      <c r="QVM32" s="446"/>
      <c r="QVN32" s="446"/>
      <c r="QVO32" s="446"/>
      <c r="QVP32" s="446"/>
      <c r="QVQ32" s="446"/>
      <c r="QVR32" s="446"/>
      <c r="QVS32" s="446"/>
      <c r="QVT32" s="446"/>
      <c r="QVU32" s="446"/>
      <c r="QVV32" s="446"/>
      <c r="QVW32" s="446"/>
      <c r="QVX32" s="446"/>
      <c r="QVY32" s="446"/>
      <c r="QVZ32" s="446"/>
      <c r="QWA32" s="446"/>
      <c r="QWB32" s="446"/>
      <c r="QWC32" s="446"/>
      <c r="QWD32" s="446"/>
      <c r="QWE32" s="446"/>
      <c r="QWF32" s="446"/>
      <c r="QWG32" s="446"/>
      <c r="QWH32" s="446"/>
      <c r="QWI32" s="446"/>
      <c r="QWJ32" s="446"/>
      <c r="QWK32" s="446"/>
      <c r="QWL32" s="446"/>
      <c r="QWM32" s="446"/>
      <c r="QWN32" s="446"/>
      <c r="QWO32" s="446"/>
      <c r="QWP32" s="446"/>
      <c r="QWQ32" s="446"/>
      <c r="QWR32" s="446"/>
      <c r="QWS32" s="446"/>
      <c r="QWT32" s="446"/>
      <c r="QWU32" s="446"/>
      <c r="QWV32" s="446"/>
      <c r="QWW32" s="446"/>
      <c r="QWX32" s="446"/>
      <c r="QWY32" s="446"/>
      <c r="QWZ32" s="446"/>
      <c r="QXA32" s="446"/>
      <c r="QXB32" s="446"/>
      <c r="QXC32" s="446"/>
      <c r="QXD32" s="446"/>
      <c r="QXE32" s="446"/>
      <c r="QXF32" s="446"/>
      <c r="QXG32" s="446"/>
      <c r="QXH32" s="446"/>
      <c r="QXI32" s="446"/>
      <c r="QXJ32" s="446"/>
      <c r="QXK32" s="446"/>
      <c r="QXL32" s="446"/>
      <c r="QXM32" s="446"/>
      <c r="QXN32" s="446"/>
      <c r="QXO32" s="446"/>
      <c r="QXP32" s="446"/>
      <c r="QXQ32" s="446"/>
      <c r="QXR32" s="446"/>
      <c r="QXS32" s="446"/>
      <c r="QXT32" s="446"/>
      <c r="QXU32" s="446"/>
      <c r="QXV32" s="446"/>
      <c r="QXW32" s="446"/>
      <c r="QXX32" s="446"/>
      <c r="QXY32" s="446"/>
      <c r="QXZ32" s="446"/>
      <c r="QYA32" s="446"/>
      <c r="QYB32" s="446"/>
      <c r="QYC32" s="446"/>
      <c r="QYD32" s="446"/>
      <c r="QYE32" s="446"/>
      <c r="QYF32" s="446"/>
      <c r="QYG32" s="446"/>
      <c r="QYH32" s="446"/>
      <c r="QYI32" s="446"/>
      <c r="QYJ32" s="446"/>
      <c r="QYK32" s="446"/>
      <c r="QYL32" s="446"/>
      <c r="QYM32" s="446"/>
      <c r="QYN32" s="446"/>
      <c r="QYO32" s="446"/>
      <c r="QYP32" s="446"/>
      <c r="QYQ32" s="446"/>
      <c r="QYR32" s="446"/>
      <c r="QYS32" s="446"/>
      <c r="QYT32" s="446"/>
      <c r="QYU32" s="446"/>
      <c r="QYV32" s="446"/>
      <c r="QYW32" s="446"/>
      <c r="QYX32" s="446"/>
      <c r="QYY32" s="446"/>
      <c r="QYZ32" s="446"/>
      <c r="QZA32" s="446"/>
      <c r="QZB32" s="446"/>
      <c r="QZC32" s="446"/>
      <c r="QZD32" s="446"/>
      <c r="QZE32" s="446"/>
      <c r="QZF32" s="446"/>
      <c r="QZG32" s="446"/>
      <c r="QZH32" s="446"/>
      <c r="QZI32" s="446"/>
      <c r="QZJ32" s="446"/>
      <c r="QZK32" s="446"/>
      <c r="QZL32" s="446"/>
      <c r="QZM32" s="446"/>
      <c r="QZN32" s="446"/>
      <c r="QZO32" s="446"/>
      <c r="QZP32" s="446"/>
      <c r="QZQ32" s="446"/>
      <c r="QZR32" s="446"/>
      <c r="QZS32" s="446"/>
      <c r="QZT32" s="446"/>
      <c r="QZU32" s="446"/>
      <c r="QZV32" s="446"/>
      <c r="QZW32" s="446"/>
      <c r="QZX32" s="446"/>
      <c r="QZY32" s="446"/>
      <c r="QZZ32" s="446"/>
      <c r="RAA32" s="446"/>
      <c r="RAB32" s="446"/>
      <c r="RAC32" s="446"/>
      <c r="RAD32" s="446"/>
      <c r="RAE32" s="446"/>
      <c r="RAF32" s="446"/>
      <c r="RAG32" s="446"/>
      <c r="RAH32" s="446"/>
      <c r="RAI32" s="446"/>
      <c r="RAJ32" s="446"/>
      <c r="RAK32" s="446"/>
      <c r="RAL32" s="446"/>
      <c r="RAM32" s="446"/>
      <c r="RAN32" s="446"/>
      <c r="RAO32" s="446"/>
      <c r="RAP32" s="446"/>
      <c r="RAQ32" s="446"/>
      <c r="RAR32" s="446"/>
      <c r="RAS32" s="446"/>
      <c r="RAT32" s="446"/>
      <c r="RAU32" s="446"/>
      <c r="RAV32" s="446"/>
      <c r="RAW32" s="446"/>
      <c r="RAX32" s="446"/>
      <c r="RAY32" s="446"/>
      <c r="RAZ32" s="446"/>
      <c r="RBA32" s="446"/>
      <c r="RBB32" s="446"/>
      <c r="RBC32" s="446"/>
      <c r="RBD32" s="446"/>
      <c r="RBE32" s="446"/>
      <c r="RBF32" s="446"/>
      <c r="RBG32" s="446"/>
      <c r="RBH32" s="446"/>
      <c r="RBI32" s="446"/>
      <c r="RBJ32" s="446"/>
      <c r="RBK32" s="446"/>
      <c r="RBL32" s="446"/>
      <c r="RBM32" s="446"/>
      <c r="RBN32" s="446"/>
      <c r="RBO32" s="446"/>
      <c r="RBP32" s="446"/>
      <c r="RBQ32" s="446"/>
      <c r="RBR32" s="446"/>
      <c r="RBS32" s="446"/>
      <c r="RBT32" s="446"/>
      <c r="RBU32" s="446"/>
      <c r="RBV32" s="446"/>
      <c r="RBW32" s="446"/>
      <c r="RBX32" s="446"/>
      <c r="RBY32" s="446"/>
      <c r="RBZ32" s="446"/>
      <c r="RCA32" s="446"/>
      <c r="RCB32" s="446"/>
      <c r="RCC32" s="446"/>
      <c r="RCD32" s="446"/>
      <c r="RCE32" s="446"/>
      <c r="RCF32" s="446"/>
      <c r="RCG32" s="446"/>
      <c r="RCH32" s="446"/>
      <c r="RCI32" s="446"/>
      <c r="RCJ32" s="446"/>
      <c r="RCK32" s="446"/>
      <c r="RCL32" s="446"/>
      <c r="RCM32" s="446"/>
      <c r="RCN32" s="446"/>
      <c r="RCO32" s="446"/>
      <c r="RCP32" s="446"/>
      <c r="RCQ32" s="446"/>
      <c r="RCR32" s="446"/>
      <c r="RCS32" s="446"/>
      <c r="RCT32" s="446"/>
      <c r="RCU32" s="446"/>
      <c r="RCV32" s="446"/>
      <c r="RCW32" s="446"/>
      <c r="RCX32" s="446"/>
      <c r="RCY32" s="446"/>
      <c r="RCZ32" s="446"/>
      <c r="RDA32" s="446"/>
      <c r="RDB32" s="446"/>
      <c r="RDC32" s="446"/>
      <c r="RDD32" s="446"/>
      <c r="RDE32" s="446"/>
      <c r="RDF32" s="446"/>
      <c r="RDG32" s="446"/>
      <c r="RDH32" s="446"/>
      <c r="RDI32" s="446"/>
      <c r="RDJ32" s="446"/>
      <c r="RDK32" s="446"/>
      <c r="RDL32" s="446"/>
      <c r="RDM32" s="446"/>
      <c r="RDN32" s="446"/>
      <c r="RDO32" s="446"/>
      <c r="RDP32" s="446"/>
      <c r="RDQ32" s="446"/>
      <c r="RDR32" s="446"/>
      <c r="RDS32" s="446"/>
      <c r="RDT32" s="446"/>
      <c r="RDU32" s="446"/>
      <c r="RDV32" s="446"/>
      <c r="RDW32" s="446"/>
      <c r="RDX32" s="446"/>
      <c r="RDY32" s="446"/>
      <c r="RDZ32" s="446"/>
      <c r="REA32" s="446"/>
      <c r="REB32" s="446"/>
      <c r="REC32" s="446"/>
      <c r="RED32" s="446"/>
      <c r="REE32" s="446"/>
      <c r="REF32" s="446"/>
      <c r="REG32" s="446"/>
      <c r="REH32" s="446"/>
      <c r="REI32" s="446"/>
      <c r="REJ32" s="446"/>
      <c r="REK32" s="446"/>
      <c r="REL32" s="446"/>
      <c r="REM32" s="446"/>
      <c r="REN32" s="446"/>
      <c r="REO32" s="446"/>
      <c r="REP32" s="446"/>
      <c r="REQ32" s="446"/>
      <c r="RER32" s="446"/>
      <c r="RES32" s="446"/>
      <c r="RET32" s="446"/>
      <c r="REU32" s="446"/>
      <c r="REV32" s="446"/>
      <c r="REW32" s="446"/>
      <c r="REX32" s="446"/>
      <c r="REY32" s="446"/>
      <c r="REZ32" s="446"/>
      <c r="RFA32" s="446"/>
      <c r="RFB32" s="446"/>
      <c r="RFC32" s="446"/>
      <c r="RFD32" s="446"/>
      <c r="RFE32" s="446"/>
      <c r="RFF32" s="446"/>
      <c r="RFG32" s="446"/>
      <c r="RFH32" s="446"/>
      <c r="RFI32" s="446"/>
      <c r="RFJ32" s="446"/>
      <c r="RFK32" s="446"/>
      <c r="RFL32" s="446"/>
      <c r="RFM32" s="446"/>
      <c r="RFN32" s="446"/>
      <c r="RFO32" s="446"/>
      <c r="RFP32" s="446"/>
      <c r="RFQ32" s="446"/>
      <c r="RFR32" s="446"/>
      <c r="RFS32" s="446"/>
      <c r="RFT32" s="446"/>
      <c r="RFU32" s="446"/>
      <c r="RFV32" s="446"/>
      <c r="RFW32" s="446"/>
      <c r="RFX32" s="446"/>
      <c r="RFY32" s="446"/>
      <c r="RFZ32" s="446"/>
      <c r="RGA32" s="446"/>
      <c r="RGB32" s="446"/>
      <c r="RGC32" s="446"/>
      <c r="RGD32" s="446"/>
      <c r="RGE32" s="446"/>
      <c r="RGF32" s="446"/>
      <c r="RGG32" s="446"/>
      <c r="RGH32" s="446"/>
      <c r="RGI32" s="446"/>
      <c r="RGJ32" s="446"/>
      <c r="RGK32" s="446"/>
      <c r="RGL32" s="446"/>
      <c r="RGM32" s="446"/>
      <c r="RGN32" s="446"/>
      <c r="RGO32" s="446"/>
      <c r="RGP32" s="446"/>
      <c r="RGQ32" s="446"/>
      <c r="RGR32" s="446"/>
      <c r="RGS32" s="446"/>
      <c r="RGT32" s="446"/>
      <c r="RGU32" s="446"/>
      <c r="RGV32" s="446"/>
      <c r="RGW32" s="446"/>
      <c r="RGX32" s="446"/>
      <c r="RGY32" s="446"/>
      <c r="RGZ32" s="446"/>
      <c r="RHA32" s="446"/>
      <c r="RHB32" s="446"/>
      <c r="RHC32" s="446"/>
      <c r="RHD32" s="446"/>
      <c r="RHE32" s="446"/>
      <c r="RHF32" s="446"/>
      <c r="RHG32" s="446"/>
      <c r="RHH32" s="446"/>
      <c r="RHI32" s="446"/>
      <c r="RHJ32" s="446"/>
      <c r="RHK32" s="446"/>
      <c r="RHL32" s="446"/>
      <c r="RHM32" s="446"/>
      <c r="RHN32" s="446"/>
      <c r="RHO32" s="446"/>
      <c r="RHP32" s="446"/>
      <c r="RHQ32" s="446"/>
      <c r="RHR32" s="446"/>
      <c r="RHS32" s="446"/>
      <c r="RHT32" s="446"/>
      <c r="RHU32" s="446"/>
      <c r="RHV32" s="446"/>
      <c r="RHW32" s="446"/>
      <c r="RHX32" s="446"/>
      <c r="RHY32" s="446"/>
      <c r="RHZ32" s="446"/>
      <c r="RIA32" s="446"/>
      <c r="RIB32" s="446"/>
      <c r="RIC32" s="446"/>
      <c r="RID32" s="446"/>
      <c r="RIE32" s="446"/>
      <c r="RIF32" s="446"/>
      <c r="RIG32" s="446"/>
      <c r="RIH32" s="446"/>
      <c r="RII32" s="446"/>
      <c r="RIJ32" s="446"/>
      <c r="RIK32" s="446"/>
      <c r="RIL32" s="446"/>
      <c r="RIM32" s="446"/>
      <c r="RIN32" s="446"/>
      <c r="RIO32" s="446"/>
      <c r="RIP32" s="446"/>
      <c r="RIQ32" s="446"/>
      <c r="RIR32" s="446"/>
      <c r="RIS32" s="446"/>
      <c r="RIT32" s="446"/>
      <c r="RIU32" s="446"/>
      <c r="RIV32" s="446"/>
      <c r="RIW32" s="446"/>
      <c r="RIX32" s="446"/>
      <c r="RIY32" s="446"/>
      <c r="RIZ32" s="446"/>
      <c r="RJA32" s="446"/>
      <c r="RJB32" s="446"/>
      <c r="RJC32" s="446"/>
      <c r="RJD32" s="446"/>
      <c r="RJE32" s="446"/>
      <c r="RJF32" s="446"/>
      <c r="RJG32" s="446"/>
      <c r="RJH32" s="446"/>
      <c r="RJI32" s="446"/>
      <c r="RJJ32" s="446"/>
      <c r="RJK32" s="446"/>
      <c r="RJL32" s="446"/>
      <c r="RJM32" s="446"/>
      <c r="RJN32" s="446"/>
      <c r="RJO32" s="446"/>
      <c r="RJP32" s="446"/>
      <c r="RJQ32" s="446"/>
      <c r="RJR32" s="446"/>
      <c r="RJS32" s="446"/>
      <c r="RJT32" s="446"/>
      <c r="RJU32" s="446"/>
      <c r="RJV32" s="446"/>
      <c r="RJW32" s="446"/>
      <c r="RJX32" s="446"/>
      <c r="RJY32" s="446"/>
      <c r="RJZ32" s="446"/>
      <c r="RKA32" s="446"/>
      <c r="RKB32" s="446"/>
      <c r="RKC32" s="446"/>
      <c r="RKD32" s="446"/>
      <c r="RKE32" s="446"/>
      <c r="RKF32" s="446"/>
      <c r="RKG32" s="446"/>
      <c r="RKH32" s="446"/>
      <c r="RKI32" s="446"/>
      <c r="RKJ32" s="446"/>
      <c r="RKK32" s="446"/>
      <c r="RKL32" s="446"/>
      <c r="RKM32" s="446"/>
      <c r="RKN32" s="446"/>
      <c r="RKO32" s="446"/>
      <c r="RKP32" s="446"/>
      <c r="RKQ32" s="446"/>
      <c r="RKR32" s="446"/>
      <c r="RKS32" s="446"/>
      <c r="RKT32" s="446"/>
      <c r="RKU32" s="446"/>
      <c r="RKV32" s="446"/>
      <c r="RKW32" s="446"/>
      <c r="RKX32" s="446"/>
      <c r="RKY32" s="446"/>
      <c r="RKZ32" s="446"/>
      <c r="RLA32" s="446"/>
      <c r="RLB32" s="446"/>
      <c r="RLC32" s="446"/>
      <c r="RLD32" s="446"/>
      <c r="RLE32" s="446"/>
      <c r="RLF32" s="446"/>
      <c r="RLG32" s="446"/>
      <c r="RLH32" s="446"/>
      <c r="RLI32" s="446"/>
      <c r="RLJ32" s="446"/>
      <c r="RLK32" s="446"/>
      <c r="RLL32" s="446"/>
      <c r="RLM32" s="446"/>
      <c r="RLN32" s="446"/>
      <c r="RLO32" s="446"/>
      <c r="RLP32" s="446"/>
      <c r="RLQ32" s="446"/>
      <c r="RLR32" s="446"/>
      <c r="RLS32" s="446"/>
      <c r="RLT32" s="446"/>
      <c r="RLU32" s="446"/>
      <c r="RLV32" s="446"/>
      <c r="RLW32" s="446"/>
      <c r="RLX32" s="446"/>
      <c r="RLY32" s="446"/>
      <c r="RLZ32" s="446"/>
      <c r="RMA32" s="446"/>
      <c r="RMB32" s="446"/>
      <c r="RMC32" s="446"/>
      <c r="RMD32" s="446"/>
      <c r="RME32" s="446"/>
      <c r="RMF32" s="446"/>
      <c r="RMG32" s="446"/>
      <c r="RMH32" s="446"/>
      <c r="RMI32" s="446"/>
      <c r="RMJ32" s="446"/>
      <c r="RMK32" s="446"/>
      <c r="RML32" s="446"/>
      <c r="RMM32" s="446"/>
      <c r="RMN32" s="446"/>
      <c r="RMO32" s="446"/>
      <c r="RMP32" s="446"/>
      <c r="RMQ32" s="446"/>
      <c r="RMR32" s="446"/>
      <c r="RMS32" s="446"/>
      <c r="RMT32" s="446"/>
      <c r="RMU32" s="446"/>
      <c r="RMV32" s="446"/>
      <c r="RMW32" s="446"/>
      <c r="RMX32" s="446"/>
      <c r="RMY32" s="446"/>
      <c r="RMZ32" s="446"/>
      <c r="RNA32" s="446"/>
      <c r="RNB32" s="446"/>
      <c r="RNC32" s="446"/>
      <c r="RND32" s="446"/>
      <c r="RNE32" s="446"/>
      <c r="RNF32" s="446"/>
      <c r="RNG32" s="446"/>
      <c r="RNH32" s="446"/>
      <c r="RNI32" s="446"/>
      <c r="RNJ32" s="446"/>
      <c r="RNK32" s="446"/>
      <c r="RNL32" s="446"/>
      <c r="RNM32" s="446"/>
      <c r="RNN32" s="446"/>
      <c r="RNO32" s="446"/>
      <c r="RNP32" s="446"/>
      <c r="RNQ32" s="446"/>
      <c r="RNR32" s="446"/>
      <c r="RNS32" s="446"/>
      <c r="RNT32" s="446"/>
      <c r="RNU32" s="446"/>
      <c r="RNV32" s="446"/>
      <c r="RNW32" s="446"/>
      <c r="RNX32" s="446"/>
      <c r="RNY32" s="446"/>
      <c r="RNZ32" s="446"/>
      <c r="ROA32" s="446"/>
      <c r="ROB32" s="446"/>
      <c r="ROC32" s="446"/>
      <c r="ROD32" s="446"/>
      <c r="ROE32" s="446"/>
      <c r="ROF32" s="446"/>
      <c r="ROG32" s="446"/>
      <c r="ROH32" s="446"/>
      <c r="ROI32" s="446"/>
      <c r="ROJ32" s="446"/>
      <c r="ROK32" s="446"/>
      <c r="ROL32" s="446"/>
      <c r="ROM32" s="446"/>
      <c r="RON32" s="446"/>
      <c r="ROO32" s="446"/>
      <c r="ROP32" s="446"/>
      <c r="ROQ32" s="446"/>
      <c r="ROR32" s="446"/>
      <c r="ROS32" s="446"/>
      <c r="ROT32" s="446"/>
      <c r="ROU32" s="446"/>
      <c r="ROV32" s="446"/>
      <c r="ROW32" s="446"/>
      <c r="ROX32" s="446"/>
      <c r="ROY32" s="446"/>
      <c r="ROZ32" s="446"/>
      <c r="RPA32" s="446"/>
      <c r="RPB32" s="446"/>
      <c r="RPC32" s="446"/>
      <c r="RPD32" s="446"/>
      <c r="RPE32" s="446"/>
      <c r="RPF32" s="446"/>
      <c r="RPG32" s="446"/>
      <c r="RPH32" s="446"/>
      <c r="RPI32" s="446"/>
      <c r="RPJ32" s="446"/>
      <c r="RPK32" s="446"/>
      <c r="RPL32" s="446"/>
      <c r="RPM32" s="446"/>
      <c r="RPN32" s="446"/>
      <c r="RPO32" s="446"/>
      <c r="RPP32" s="446"/>
      <c r="RPQ32" s="446"/>
      <c r="RPR32" s="446"/>
      <c r="RPS32" s="446"/>
      <c r="RPT32" s="446"/>
      <c r="RPU32" s="446"/>
      <c r="RPV32" s="446"/>
      <c r="RPW32" s="446"/>
      <c r="RPX32" s="446"/>
      <c r="RPY32" s="446"/>
      <c r="RPZ32" s="446"/>
      <c r="RQA32" s="446"/>
      <c r="RQB32" s="446"/>
      <c r="RQC32" s="446"/>
      <c r="RQD32" s="446"/>
      <c r="RQE32" s="446"/>
      <c r="RQF32" s="446"/>
      <c r="RQG32" s="446"/>
      <c r="RQH32" s="446"/>
      <c r="RQI32" s="446"/>
      <c r="RQJ32" s="446"/>
      <c r="RQK32" s="446"/>
      <c r="RQL32" s="446"/>
      <c r="RQM32" s="446"/>
      <c r="RQN32" s="446"/>
      <c r="RQO32" s="446"/>
      <c r="RQP32" s="446"/>
      <c r="RQQ32" s="446"/>
      <c r="RQR32" s="446"/>
      <c r="RQS32" s="446"/>
      <c r="RQT32" s="446"/>
      <c r="RQU32" s="446"/>
      <c r="RQV32" s="446"/>
      <c r="RQW32" s="446"/>
      <c r="RQX32" s="446"/>
      <c r="RQY32" s="446"/>
      <c r="RQZ32" s="446"/>
      <c r="RRA32" s="446"/>
      <c r="RRB32" s="446"/>
      <c r="RRC32" s="446"/>
      <c r="RRD32" s="446"/>
      <c r="RRE32" s="446"/>
      <c r="RRF32" s="446"/>
      <c r="RRG32" s="446"/>
      <c r="RRH32" s="446"/>
      <c r="RRI32" s="446"/>
      <c r="RRJ32" s="446"/>
      <c r="RRK32" s="446"/>
      <c r="RRL32" s="446"/>
      <c r="RRM32" s="446"/>
      <c r="RRN32" s="446"/>
      <c r="RRO32" s="446"/>
      <c r="RRP32" s="446"/>
      <c r="RRQ32" s="446"/>
      <c r="RRR32" s="446"/>
      <c r="RRS32" s="446"/>
      <c r="RRT32" s="446"/>
      <c r="RRU32" s="446"/>
      <c r="RRV32" s="446"/>
      <c r="RRW32" s="446"/>
      <c r="RRX32" s="446"/>
      <c r="RRY32" s="446"/>
      <c r="RRZ32" s="446"/>
      <c r="RSA32" s="446"/>
      <c r="RSB32" s="446"/>
      <c r="RSC32" s="446"/>
      <c r="RSD32" s="446"/>
      <c r="RSE32" s="446"/>
      <c r="RSF32" s="446"/>
      <c r="RSG32" s="446"/>
      <c r="RSH32" s="446"/>
      <c r="RSI32" s="446"/>
      <c r="RSJ32" s="446"/>
      <c r="RSK32" s="446"/>
      <c r="RSL32" s="446"/>
      <c r="RSM32" s="446"/>
      <c r="RSN32" s="446"/>
      <c r="RSO32" s="446"/>
      <c r="RSP32" s="446"/>
      <c r="RSQ32" s="446"/>
      <c r="RSR32" s="446"/>
      <c r="RSS32" s="446"/>
      <c r="RST32" s="446"/>
      <c r="RSU32" s="446"/>
      <c r="RSV32" s="446"/>
      <c r="RSW32" s="446"/>
      <c r="RSX32" s="446"/>
      <c r="RSY32" s="446"/>
      <c r="RSZ32" s="446"/>
      <c r="RTA32" s="446"/>
      <c r="RTB32" s="446"/>
      <c r="RTC32" s="446"/>
      <c r="RTD32" s="446"/>
      <c r="RTE32" s="446"/>
      <c r="RTF32" s="446"/>
      <c r="RTG32" s="446"/>
      <c r="RTH32" s="446"/>
      <c r="RTI32" s="446"/>
      <c r="RTJ32" s="446"/>
      <c r="RTK32" s="446"/>
      <c r="RTL32" s="446"/>
      <c r="RTM32" s="446"/>
      <c r="RTN32" s="446"/>
      <c r="RTO32" s="446"/>
      <c r="RTP32" s="446"/>
      <c r="RTQ32" s="446"/>
      <c r="RTR32" s="446"/>
      <c r="RTS32" s="446"/>
      <c r="RTT32" s="446"/>
      <c r="RTU32" s="446"/>
      <c r="RTV32" s="446"/>
      <c r="RTW32" s="446"/>
      <c r="RTX32" s="446"/>
      <c r="RTY32" s="446"/>
      <c r="RTZ32" s="446"/>
      <c r="RUA32" s="446"/>
      <c r="RUB32" s="446"/>
      <c r="RUC32" s="446"/>
      <c r="RUD32" s="446"/>
      <c r="RUE32" s="446"/>
      <c r="RUF32" s="446"/>
      <c r="RUG32" s="446"/>
      <c r="RUH32" s="446"/>
      <c r="RUI32" s="446"/>
      <c r="RUJ32" s="446"/>
      <c r="RUK32" s="446"/>
      <c r="RUL32" s="446"/>
      <c r="RUM32" s="446"/>
      <c r="RUN32" s="446"/>
      <c r="RUO32" s="446"/>
      <c r="RUP32" s="446"/>
      <c r="RUQ32" s="446"/>
      <c r="RUR32" s="446"/>
      <c r="RUS32" s="446"/>
      <c r="RUT32" s="446"/>
      <c r="RUU32" s="446"/>
      <c r="RUV32" s="446"/>
      <c r="RUW32" s="446"/>
      <c r="RUX32" s="446"/>
      <c r="RUY32" s="446"/>
      <c r="RUZ32" s="446"/>
      <c r="RVA32" s="446"/>
      <c r="RVB32" s="446"/>
      <c r="RVC32" s="446"/>
      <c r="RVD32" s="446"/>
      <c r="RVE32" s="446"/>
      <c r="RVF32" s="446"/>
      <c r="RVG32" s="446"/>
      <c r="RVH32" s="446"/>
      <c r="RVI32" s="446"/>
      <c r="RVJ32" s="446"/>
      <c r="RVK32" s="446"/>
      <c r="RVL32" s="446"/>
      <c r="RVM32" s="446"/>
      <c r="RVN32" s="446"/>
      <c r="RVO32" s="446"/>
      <c r="RVP32" s="446"/>
      <c r="RVQ32" s="446"/>
      <c r="RVR32" s="446"/>
      <c r="RVS32" s="446"/>
      <c r="RVT32" s="446"/>
      <c r="RVU32" s="446"/>
      <c r="RVV32" s="446"/>
      <c r="RVW32" s="446"/>
      <c r="RVX32" s="446"/>
      <c r="RVY32" s="446"/>
      <c r="RVZ32" s="446"/>
      <c r="RWA32" s="446"/>
      <c r="RWB32" s="446"/>
      <c r="RWC32" s="446"/>
      <c r="RWD32" s="446"/>
      <c r="RWE32" s="446"/>
      <c r="RWF32" s="446"/>
      <c r="RWG32" s="446"/>
      <c r="RWH32" s="446"/>
      <c r="RWI32" s="446"/>
      <c r="RWJ32" s="446"/>
      <c r="RWK32" s="446"/>
      <c r="RWL32" s="446"/>
      <c r="RWM32" s="446"/>
      <c r="RWN32" s="446"/>
      <c r="RWO32" s="446"/>
      <c r="RWP32" s="446"/>
      <c r="RWQ32" s="446"/>
      <c r="RWR32" s="446"/>
      <c r="RWS32" s="446"/>
      <c r="RWT32" s="446"/>
      <c r="RWU32" s="446"/>
      <c r="RWV32" s="446"/>
      <c r="RWW32" s="446"/>
      <c r="RWX32" s="446"/>
      <c r="RWY32" s="446"/>
      <c r="RWZ32" s="446"/>
      <c r="RXA32" s="446"/>
      <c r="RXB32" s="446"/>
      <c r="RXC32" s="446"/>
      <c r="RXD32" s="446"/>
      <c r="RXE32" s="446"/>
      <c r="RXF32" s="446"/>
      <c r="RXG32" s="446"/>
      <c r="RXH32" s="446"/>
      <c r="RXI32" s="446"/>
      <c r="RXJ32" s="446"/>
      <c r="RXK32" s="446"/>
      <c r="RXL32" s="446"/>
      <c r="RXM32" s="446"/>
      <c r="RXN32" s="446"/>
      <c r="RXO32" s="446"/>
      <c r="RXP32" s="446"/>
      <c r="RXQ32" s="446"/>
      <c r="RXR32" s="446"/>
      <c r="RXS32" s="446"/>
      <c r="RXT32" s="446"/>
      <c r="RXU32" s="446"/>
      <c r="RXV32" s="446"/>
      <c r="RXW32" s="446"/>
      <c r="RXX32" s="446"/>
      <c r="RXY32" s="446"/>
      <c r="RXZ32" s="446"/>
      <c r="RYA32" s="446"/>
      <c r="RYB32" s="446"/>
      <c r="RYC32" s="446"/>
      <c r="RYD32" s="446"/>
      <c r="RYE32" s="446"/>
      <c r="RYF32" s="446"/>
      <c r="RYG32" s="446"/>
      <c r="RYH32" s="446"/>
      <c r="RYI32" s="446"/>
      <c r="RYJ32" s="446"/>
      <c r="RYK32" s="446"/>
      <c r="RYL32" s="446"/>
      <c r="RYM32" s="446"/>
      <c r="RYN32" s="446"/>
      <c r="RYO32" s="446"/>
      <c r="RYP32" s="446"/>
      <c r="RYQ32" s="446"/>
      <c r="RYR32" s="446"/>
      <c r="RYS32" s="446"/>
      <c r="RYT32" s="446"/>
      <c r="RYU32" s="446"/>
      <c r="RYV32" s="446"/>
      <c r="RYW32" s="446"/>
      <c r="RYX32" s="446"/>
      <c r="RYY32" s="446"/>
      <c r="RYZ32" s="446"/>
      <c r="RZA32" s="446"/>
      <c r="RZB32" s="446"/>
      <c r="RZC32" s="446"/>
      <c r="RZD32" s="446"/>
      <c r="RZE32" s="446"/>
      <c r="RZF32" s="446"/>
      <c r="RZG32" s="446"/>
      <c r="RZH32" s="446"/>
      <c r="RZI32" s="446"/>
      <c r="RZJ32" s="446"/>
      <c r="RZK32" s="446"/>
      <c r="RZL32" s="446"/>
      <c r="RZM32" s="446"/>
      <c r="RZN32" s="446"/>
      <c r="RZO32" s="446"/>
      <c r="RZP32" s="446"/>
      <c r="RZQ32" s="446"/>
      <c r="RZR32" s="446"/>
      <c r="RZS32" s="446"/>
      <c r="RZT32" s="446"/>
      <c r="RZU32" s="446"/>
      <c r="RZV32" s="446"/>
      <c r="RZW32" s="446"/>
      <c r="RZX32" s="446"/>
      <c r="RZY32" s="446"/>
      <c r="RZZ32" s="446"/>
      <c r="SAA32" s="446"/>
      <c r="SAB32" s="446"/>
      <c r="SAC32" s="446"/>
      <c r="SAD32" s="446"/>
      <c r="SAE32" s="446"/>
      <c r="SAF32" s="446"/>
      <c r="SAG32" s="446"/>
      <c r="SAH32" s="446"/>
      <c r="SAI32" s="446"/>
      <c r="SAJ32" s="446"/>
      <c r="SAK32" s="446"/>
      <c r="SAL32" s="446"/>
      <c r="SAM32" s="446"/>
      <c r="SAN32" s="446"/>
      <c r="SAO32" s="446"/>
      <c r="SAP32" s="446"/>
      <c r="SAQ32" s="446"/>
      <c r="SAR32" s="446"/>
      <c r="SAS32" s="446"/>
      <c r="SAT32" s="446"/>
      <c r="SAU32" s="446"/>
      <c r="SAV32" s="446"/>
      <c r="SAW32" s="446"/>
      <c r="SAX32" s="446"/>
      <c r="SAY32" s="446"/>
      <c r="SAZ32" s="446"/>
      <c r="SBA32" s="446"/>
      <c r="SBB32" s="446"/>
      <c r="SBC32" s="446"/>
      <c r="SBD32" s="446"/>
      <c r="SBE32" s="446"/>
      <c r="SBF32" s="446"/>
      <c r="SBG32" s="446"/>
      <c r="SBH32" s="446"/>
      <c r="SBI32" s="446"/>
      <c r="SBJ32" s="446"/>
      <c r="SBK32" s="446"/>
      <c r="SBL32" s="446"/>
      <c r="SBM32" s="446"/>
      <c r="SBN32" s="446"/>
      <c r="SBO32" s="446"/>
      <c r="SBP32" s="446"/>
      <c r="SBQ32" s="446"/>
      <c r="SBR32" s="446"/>
      <c r="SBS32" s="446"/>
      <c r="SBT32" s="446"/>
      <c r="SBU32" s="446"/>
      <c r="SBV32" s="446"/>
      <c r="SBW32" s="446"/>
      <c r="SBX32" s="446"/>
      <c r="SBY32" s="446"/>
      <c r="SBZ32" s="446"/>
      <c r="SCA32" s="446"/>
      <c r="SCB32" s="446"/>
      <c r="SCC32" s="446"/>
      <c r="SCD32" s="446"/>
      <c r="SCE32" s="446"/>
      <c r="SCF32" s="446"/>
      <c r="SCG32" s="446"/>
      <c r="SCH32" s="446"/>
      <c r="SCI32" s="446"/>
      <c r="SCJ32" s="446"/>
      <c r="SCK32" s="446"/>
      <c r="SCL32" s="446"/>
      <c r="SCM32" s="446"/>
      <c r="SCN32" s="446"/>
      <c r="SCO32" s="446"/>
      <c r="SCP32" s="446"/>
      <c r="SCQ32" s="446"/>
      <c r="SCR32" s="446"/>
      <c r="SCS32" s="446"/>
      <c r="SCT32" s="446"/>
      <c r="SCU32" s="446"/>
      <c r="SCV32" s="446"/>
      <c r="SCW32" s="446"/>
      <c r="SCX32" s="446"/>
      <c r="SCY32" s="446"/>
      <c r="SCZ32" s="446"/>
      <c r="SDA32" s="446"/>
      <c r="SDB32" s="446"/>
      <c r="SDC32" s="446"/>
      <c r="SDD32" s="446"/>
      <c r="SDE32" s="446"/>
      <c r="SDF32" s="446"/>
      <c r="SDG32" s="446"/>
      <c r="SDH32" s="446"/>
      <c r="SDI32" s="446"/>
      <c r="SDJ32" s="446"/>
      <c r="SDK32" s="446"/>
      <c r="SDL32" s="446"/>
      <c r="SDM32" s="446"/>
      <c r="SDN32" s="446"/>
      <c r="SDO32" s="446"/>
      <c r="SDP32" s="446"/>
      <c r="SDQ32" s="446"/>
      <c r="SDR32" s="446"/>
      <c r="SDS32" s="446"/>
      <c r="SDT32" s="446"/>
      <c r="SDU32" s="446"/>
      <c r="SDV32" s="446"/>
      <c r="SDW32" s="446"/>
      <c r="SDX32" s="446"/>
      <c r="SDY32" s="446"/>
      <c r="SDZ32" s="446"/>
      <c r="SEA32" s="446"/>
      <c r="SEB32" s="446"/>
      <c r="SEC32" s="446"/>
      <c r="SED32" s="446"/>
      <c r="SEE32" s="446"/>
      <c r="SEF32" s="446"/>
      <c r="SEG32" s="446"/>
      <c r="SEH32" s="446"/>
      <c r="SEI32" s="446"/>
      <c r="SEJ32" s="446"/>
      <c r="SEK32" s="446"/>
      <c r="SEL32" s="446"/>
      <c r="SEM32" s="446"/>
      <c r="SEN32" s="446"/>
      <c r="SEO32" s="446"/>
      <c r="SEP32" s="446"/>
      <c r="SEQ32" s="446"/>
      <c r="SER32" s="446"/>
      <c r="SES32" s="446"/>
      <c r="SET32" s="446"/>
      <c r="SEU32" s="446"/>
      <c r="SEV32" s="446"/>
      <c r="SEW32" s="446"/>
      <c r="SEX32" s="446"/>
      <c r="SEY32" s="446"/>
      <c r="SEZ32" s="446"/>
      <c r="SFA32" s="446"/>
      <c r="SFB32" s="446"/>
      <c r="SFC32" s="446"/>
      <c r="SFD32" s="446"/>
      <c r="SFE32" s="446"/>
      <c r="SFF32" s="446"/>
      <c r="SFG32" s="446"/>
      <c r="SFH32" s="446"/>
      <c r="SFI32" s="446"/>
      <c r="SFJ32" s="446"/>
      <c r="SFK32" s="446"/>
      <c r="SFL32" s="446"/>
      <c r="SFM32" s="446"/>
      <c r="SFN32" s="446"/>
      <c r="SFO32" s="446"/>
      <c r="SFP32" s="446"/>
      <c r="SFQ32" s="446"/>
      <c r="SFR32" s="446"/>
      <c r="SFS32" s="446"/>
      <c r="SFT32" s="446"/>
      <c r="SFU32" s="446"/>
      <c r="SFV32" s="446"/>
      <c r="SFW32" s="446"/>
      <c r="SFX32" s="446"/>
      <c r="SFY32" s="446"/>
      <c r="SFZ32" s="446"/>
      <c r="SGA32" s="446"/>
      <c r="SGB32" s="446"/>
      <c r="SGC32" s="446"/>
      <c r="SGD32" s="446"/>
      <c r="SGE32" s="446"/>
      <c r="SGF32" s="446"/>
      <c r="SGG32" s="446"/>
      <c r="SGH32" s="446"/>
      <c r="SGI32" s="446"/>
      <c r="SGJ32" s="446"/>
      <c r="SGK32" s="446"/>
      <c r="SGL32" s="446"/>
      <c r="SGM32" s="446"/>
      <c r="SGN32" s="446"/>
      <c r="SGO32" s="446"/>
      <c r="SGP32" s="446"/>
      <c r="SGQ32" s="446"/>
      <c r="SGR32" s="446"/>
      <c r="SGS32" s="446"/>
      <c r="SGT32" s="446"/>
      <c r="SGU32" s="446"/>
      <c r="SGV32" s="446"/>
      <c r="SGW32" s="446"/>
      <c r="SGX32" s="446"/>
      <c r="SGY32" s="446"/>
      <c r="SGZ32" s="446"/>
      <c r="SHA32" s="446"/>
      <c r="SHB32" s="446"/>
      <c r="SHC32" s="446"/>
      <c r="SHD32" s="446"/>
      <c r="SHE32" s="446"/>
      <c r="SHF32" s="446"/>
      <c r="SHG32" s="446"/>
      <c r="SHH32" s="446"/>
      <c r="SHI32" s="446"/>
      <c r="SHJ32" s="446"/>
      <c r="SHK32" s="446"/>
      <c r="SHL32" s="446"/>
      <c r="SHM32" s="446"/>
      <c r="SHN32" s="446"/>
      <c r="SHO32" s="446"/>
      <c r="SHP32" s="446"/>
      <c r="SHQ32" s="446"/>
      <c r="SHR32" s="446"/>
      <c r="SHS32" s="446"/>
      <c r="SHT32" s="446"/>
      <c r="SHU32" s="446"/>
      <c r="SHV32" s="446"/>
      <c r="SHW32" s="446"/>
      <c r="SHX32" s="446"/>
      <c r="SHY32" s="446"/>
      <c r="SHZ32" s="446"/>
      <c r="SIA32" s="446"/>
      <c r="SIB32" s="446"/>
      <c r="SIC32" s="446"/>
      <c r="SID32" s="446"/>
      <c r="SIE32" s="446"/>
      <c r="SIF32" s="446"/>
      <c r="SIG32" s="446"/>
      <c r="SIH32" s="446"/>
      <c r="SII32" s="446"/>
      <c r="SIJ32" s="446"/>
      <c r="SIK32" s="446"/>
      <c r="SIL32" s="446"/>
      <c r="SIM32" s="446"/>
      <c r="SIN32" s="446"/>
      <c r="SIO32" s="446"/>
      <c r="SIP32" s="446"/>
      <c r="SIQ32" s="446"/>
      <c r="SIR32" s="446"/>
      <c r="SIS32" s="446"/>
      <c r="SIT32" s="446"/>
      <c r="SIU32" s="446"/>
      <c r="SIV32" s="446"/>
      <c r="SIW32" s="446"/>
      <c r="SIX32" s="446"/>
      <c r="SIY32" s="446"/>
      <c r="SIZ32" s="446"/>
      <c r="SJA32" s="446"/>
      <c r="SJB32" s="446"/>
      <c r="SJC32" s="446"/>
      <c r="SJD32" s="446"/>
      <c r="SJE32" s="446"/>
      <c r="SJF32" s="446"/>
      <c r="SJG32" s="446"/>
      <c r="SJH32" s="446"/>
      <c r="SJI32" s="446"/>
      <c r="SJJ32" s="446"/>
      <c r="SJK32" s="446"/>
      <c r="SJL32" s="446"/>
      <c r="SJM32" s="446"/>
      <c r="SJN32" s="446"/>
      <c r="SJO32" s="446"/>
      <c r="SJP32" s="446"/>
      <c r="SJQ32" s="446"/>
      <c r="SJR32" s="446"/>
      <c r="SJS32" s="446"/>
      <c r="SJT32" s="446"/>
      <c r="SJU32" s="446"/>
      <c r="SJV32" s="446"/>
      <c r="SJW32" s="446"/>
      <c r="SJX32" s="446"/>
      <c r="SJY32" s="446"/>
      <c r="SJZ32" s="446"/>
      <c r="SKA32" s="446"/>
      <c r="SKB32" s="446"/>
      <c r="SKC32" s="446"/>
      <c r="SKD32" s="446"/>
      <c r="SKE32" s="446"/>
      <c r="SKF32" s="446"/>
      <c r="SKG32" s="446"/>
      <c r="SKH32" s="446"/>
      <c r="SKI32" s="446"/>
      <c r="SKJ32" s="446"/>
      <c r="SKK32" s="446"/>
      <c r="SKL32" s="446"/>
      <c r="SKM32" s="446"/>
      <c r="SKN32" s="446"/>
      <c r="SKO32" s="446"/>
      <c r="SKP32" s="446"/>
      <c r="SKQ32" s="446"/>
      <c r="SKR32" s="446"/>
      <c r="SKS32" s="446"/>
      <c r="SKT32" s="446"/>
      <c r="SKU32" s="446"/>
      <c r="SKV32" s="446"/>
      <c r="SKW32" s="446"/>
      <c r="SKX32" s="446"/>
      <c r="SKY32" s="446"/>
      <c r="SKZ32" s="446"/>
      <c r="SLA32" s="446"/>
      <c r="SLB32" s="446"/>
      <c r="SLC32" s="446"/>
      <c r="SLD32" s="446"/>
      <c r="SLE32" s="446"/>
      <c r="SLF32" s="446"/>
      <c r="SLG32" s="446"/>
      <c r="SLH32" s="446"/>
      <c r="SLI32" s="446"/>
      <c r="SLJ32" s="446"/>
      <c r="SLK32" s="446"/>
      <c r="SLL32" s="446"/>
      <c r="SLM32" s="446"/>
      <c r="SLN32" s="446"/>
      <c r="SLO32" s="446"/>
      <c r="SLP32" s="446"/>
      <c r="SLQ32" s="446"/>
      <c r="SLR32" s="446"/>
      <c r="SLS32" s="446"/>
      <c r="SLT32" s="446"/>
      <c r="SLU32" s="446"/>
      <c r="SLV32" s="446"/>
      <c r="SLW32" s="446"/>
      <c r="SLX32" s="446"/>
      <c r="SLY32" s="446"/>
      <c r="SLZ32" s="446"/>
      <c r="SMA32" s="446"/>
      <c r="SMB32" s="446"/>
      <c r="SMC32" s="446"/>
      <c r="SMD32" s="446"/>
      <c r="SME32" s="446"/>
      <c r="SMF32" s="446"/>
      <c r="SMG32" s="446"/>
      <c r="SMH32" s="446"/>
      <c r="SMI32" s="446"/>
      <c r="SMJ32" s="446"/>
      <c r="SMK32" s="446"/>
      <c r="SML32" s="446"/>
      <c r="SMM32" s="446"/>
      <c r="SMN32" s="446"/>
      <c r="SMO32" s="446"/>
      <c r="SMP32" s="446"/>
      <c r="SMQ32" s="446"/>
      <c r="SMR32" s="446"/>
      <c r="SMS32" s="446"/>
      <c r="SMT32" s="446"/>
      <c r="SMU32" s="446"/>
      <c r="SMV32" s="446"/>
      <c r="SMW32" s="446"/>
      <c r="SMX32" s="446"/>
      <c r="SMY32" s="446"/>
      <c r="SMZ32" s="446"/>
      <c r="SNA32" s="446"/>
      <c r="SNB32" s="446"/>
      <c r="SNC32" s="446"/>
      <c r="SND32" s="446"/>
      <c r="SNE32" s="446"/>
      <c r="SNF32" s="446"/>
      <c r="SNG32" s="446"/>
      <c r="SNH32" s="446"/>
      <c r="SNI32" s="446"/>
      <c r="SNJ32" s="446"/>
      <c r="SNK32" s="446"/>
      <c r="SNL32" s="446"/>
      <c r="SNM32" s="446"/>
      <c r="SNN32" s="446"/>
      <c r="SNO32" s="446"/>
      <c r="SNP32" s="446"/>
      <c r="SNQ32" s="446"/>
      <c r="SNR32" s="446"/>
      <c r="SNS32" s="446"/>
      <c r="SNT32" s="446"/>
      <c r="SNU32" s="446"/>
      <c r="SNV32" s="446"/>
      <c r="SNW32" s="446"/>
      <c r="SNX32" s="446"/>
      <c r="SNY32" s="446"/>
      <c r="SNZ32" s="446"/>
      <c r="SOA32" s="446"/>
      <c r="SOB32" s="446"/>
      <c r="SOC32" s="446"/>
      <c r="SOD32" s="446"/>
      <c r="SOE32" s="446"/>
      <c r="SOF32" s="446"/>
      <c r="SOG32" s="446"/>
      <c r="SOH32" s="446"/>
      <c r="SOI32" s="446"/>
      <c r="SOJ32" s="446"/>
      <c r="SOK32" s="446"/>
      <c r="SOL32" s="446"/>
      <c r="SOM32" s="446"/>
      <c r="SON32" s="446"/>
      <c r="SOO32" s="446"/>
      <c r="SOP32" s="446"/>
      <c r="SOQ32" s="446"/>
      <c r="SOR32" s="446"/>
      <c r="SOS32" s="446"/>
      <c r="SOT32" s="446"/>
      <c r="SOU32" s="446"/>
      <c r="SOV32" s="446"/>
      <c r="SOW32" s="446"/>
      <c r="SOX32" s="446"/>
      <c r="SOY32" s="446"/>
      <c r="SOZ32" s="446"/>
      <c r="SPA32" s="446"/>
      <c r="SPB32" s="446"/>
      <c r="SPC32" s="446"/>
      <c r="SPD32" s="446"/>
      <c r="SPE32" s="446"/>
      <c r="SPF32" s="446"/>
      <c r="SPG32" s="446"/>
      <c r="SPH32" s="446"/>
      <c r="SPI32" s="446"/>
      <c r="SPJ32" s="446"/>
      <c r="SPK32" s="446"/>
      <c r="SPL32" s="446"/>
      <c r="SPM32" s="446"/>
      <c r="SPN32" s="446"/>
      <c r="SPO32" s="446"/>
      <c r="SPP32" s="446"/>
      <c r="SPQ32" s="446"/>
      <c r="SPR32" s="446"/>
      <c r="SPS32" s="446"/>
      <c r="SPT32" s="446"/>
      <c r="SPU32" s="446"/>
      <c r="SPV32" s="446"/>
      <c r="SPW32" s="446"/>
      <c r="SPX32" s="446"/>
      <c r="SPY32" s="446"/>
      <c r="SPZ32" s="446"/>
      <c r="SQA32" s="446"/>
      <c r="SQB32" s="446"/>
      <c r="SQC32" s="446"/>
      <c r="SQD32" s="446"/>
      <c r="SQE32" s="446"/>
      <c r="SQF32" s="446"/>
      <c r="SQG32" s="446"/>
      <c r="SQH32" s="446"/>
      <c r="SQI32" s="446"/>
      <c r="SQJ32" s="446"/>
      <c r="SQK32" s="446"/>
      <c r="SQL32" s="446"/>
      <c r="SQM32" s="446"/>
      <c r="SQN32" s="446"/>
      <c r="SQO32" s="446"/>
      <c r="SQP32" s="446"/>
      <c r="SQQ32" s="446"/>
      <c r="SQR32" s="446"/>
      <c r="SQS32" s="446"/>
      <c r="SQT32" s="446"/>
      <c r="SQU32" s="446"/>
      <c r="SQV32" s="446"/>
      <c r="SQW32" s="446"/>
      <c r="SQX32" s="446"/>
      <c r="SQY32" s="446"/>
      <c r="SQZ32" s="446"/>
      <c r="SRA32" s="446"/>
      <c r="SRB32" s="446"/>
      <c r="SRC32" s="446"/>
      <c r="SRD32" s="446"/>
      <c r="SRE32" s="446"/>
      <c r="SRF32" s="446"/>
      <c r="SRG32" s="446"/>
      <c r="SRH32" s="446"/>
      <c r="SRI32" s="446"/>
      <c r="SRJ32" s="446"/>
      <c r="SRK32" s="446"/>
      <c r="SRL32" s="446"/>
      <c r="SRM32" s="446"/>
      <c r="SRN32" s="446"/>
      <c r="SRO32" s="446"/>
      <c r="SRP32" s="446"/>
      <c r="SRQ32" s="446"/>
      <c r="SRR32" s="446"/>
      <c r="SRS32" s="446"/>
      <c r="SRT32" s="446"/>
      <c r="SRU32" s="446"/>
      <c r="SRV32" s="446"/>
      <c r="SRW32" s="446"/>
      <c r="SRX32" s="446"/>
      <c r="SRY32" s="446"/>
      <c r="SRZ32" s="446"/>
      <c r="SSA32" s="446"/>
      <c r="SSB32" s="446"/>
      <c r="SSC32" s="446"/>
      <c r="SSD32" s="446"/>
      <c r="SSE32" s="446"/>
      <c r="SSF32" s="446"/>
      <c r="SSG32" s="446"/>
      <c r="SSH32" s="446"/>
      <c r="SSI32" s="446"/>
      <c r="SSJ32" s="446"/>
      <c r="SSK32" s="446"/>
      <c r="SSL32" s="446"/>
      <c r="SSM32" s="446"/>
      <c r="SSN32" s="446"/>
      <c r="SSO32" s="446"/>
      <c r="SSP32" s="446"/>
      <c r="SSQ32" s="446"/>
      <c r="SSR32" s="446"/>
      <c r="SSS32" s="446"/>
      <c r="SST32" s="446"/>
      <c r="SSU32" s="446"/>
      <c r="SSV32" s="446"/>
      <c r="SSW32" s="446"/>
      <c r="SSX32" s="446"/>
      <c r="SSY32" s="446"/>
      <c r="SSZ32" s="446"/>
      <c r="STA32" s="446"/>
      <c r="STB32" s="446"/>
      <c r="STC32" s="446"/>
      <c r="STD32" s="446"/>
      <c r="STE32" s="446"/>
      <c r="STF32" s="446"/>
      <c r="STG32" s="446"/>
      <c r="STH32" s="446"/>
      <c r="STI32" s="446"/>
      <c r="STJ32" s="446"/>
      <c r="STK32" s="446"/>
      <c r="STL32" s="446"/>
      <c r="STM32" s="446"/>
      <c r="STN32" s="446"/>
      <c r="STO32" s="446"/>
      <c r="STP32" s="446"/>
      <c r="STQ32" s="446"/>
      <c r="STR32" s="446"/>
      <c r="STS32" s="446"/>
      <c r="STT32" s="446"/>
      <c r="STU32" s="446"/>
      <c r="STV32" s="446"/>
      <c r="STW32" s="446"/>
      <c r="STX32" s="446"/>
      <c r="STY32" s="446"/>
      <c r="STZ32" s="446"/>
      <c r="SUA32" s="446"/>
      <c r="SUB32" s="446"/>
      <c r="SUC32" s="446"/>
      <c r="SUD32" s="446"/>
      <c r="SUE32" s="446"/>
      <c r="SUF32" s="446"/>
      <c r="SUG32" s="446"/>
      <c r="SUH32" s="446"/>
      <c r="SUI32" s="446"/>
      <c r="SUJ32" s="446"/>
      <c r="SUK32" s="446"/>
      <c r="SUL32" s="446"/>
      <c r="SUM32" s="446"/>
      <c r="SUN32" s="446"/>
      <c r="SUO32" s="446"/>
      <c r="SUP32" s="446"/>
      <c r="SUQ32" s="446"/>
      <c r="SUR32" s="446"/>
      <c r="SUS32" s="446"/>
      <c r="SUT32" s="446"/>
      <c r="SUU32" s="446"/>
      <c r="SUV32" s="446"/>
      <c r="SUW32" s="446"/>
      <c r="SUX32" s="446"/>
      <c r="SUY32" s="446"/>
      <c r="SUZ32" s="446"/>
      <c r="SVA32" s="446"/>
      <c r="SVB32" s="446"/>
      <c r="SVC32" s="446"/>
      <c r="SVD32" s="446"/>
      <c r="SVE32" s="446"/>
      <c r="SVF32" s="446"/>
      <c r="SVG32" s="446"/>
      <c r="SVH32" s="446"/>
      <c r="SVI32" s="446"/>
      <c r="SVJ32" s="446"/>
      <c r="SVK32" s="446"/>
      <c r="SVL32" s="446"/>
      <c r="SVM32" s="446"/>
      <c r="SVN32" s="446"/>
      <c r="SVO32" s="446"/>
      <c r="SVP32" s="446"/>
      <c r="SVQ32" s="446"/>
      <c r="SVR32" s="446"/>
      <c r="SVS32" s="446"/>
      <c r="SVT32" s="446"/>
      <c r="SVU32" s="446"/>
      <c r="SVV32" s="446"/>
      <c r="SVW32" s="446"/>
      <c r="SVX32" s="446"/>
      <c r="SVY32" s="446"/>
      <c r="SVZ32" s="446"/>
      <c r="SWA32" s="446"/>
      <c r="SWB32" s="446"/>
      <c r="SWC32" s="446"/>
      <c r="SWD32" s="446"/>
      <c r="SWE32" s="446"/>
      <c r="SWF32" s="446"/>
      <c r="SWG32" s="446"/>
      <c r="SWH32" s="446"/>
      <c r="SWI32" s="446"/>
      <c r="SWJ32" s="446"/>
      <c r="SWK32" s="446"/>
      <c r="SWL32" s="446"/>
      <c r="SWM32" s="446"/>
      <c r="SWN32" s="446"/>
      <c r="SWO32" s="446"/>
      <c r="SWP32" s="446"/>
      <c r="SWQ32" s="446"/>
      <c r="SWR32" s="446"/>
      <c r="SWS32" s="446"/>
      <c r="SWT32" s="446"/>
      <c r="SWU32" s="446"/>
      <c r="SWV32" s="446"/>
      <c r="SWW32" s="446"/>
      <c r="SWX32" s="446"/>
      <c r="SWY32" s="446"/>
      <c r="SWZ32" s="446"/>
      <c r="SXA32" s="446"/>
      <c r="SXB32" s="446"/>
      <c r="SXC32" s="446"/>
      <c r="SXD32" s="446"/>
      <c r="SXE32" s="446"/>
      <c r="SXF32" s="446"/>
      <c r="SXG32" s="446"/>
      <c r="SXH32" s="446"/>
      <c r="SXI32" s="446"/>
      <c r="SXJ32" s="446"/>
      <c r="SXK32" s="446"/>
      <c r="SXL32" s="446"/>
      <c r="SXM32" s="446"/>
      <c r="SXN32" s="446"/>
      <c r="SXO32" s="446"/>
      <c r="SXP32" s="446"/>
      <c r="SXQ32" s="446"/>
      <c r="SXR32" s="446"/>
      <c r="SXS32" s="446"/>
      <c r="SXT32" s="446"/>
      <c r="SXU32" s="446"/>
      <c r="SXV32" s="446"/>
      <c r="SXW32" s="446"/>
      <c r="SXX32" s="446"/>
      <c r="SXY32" s="446"/>
      <c r="SXZ32" s="446"/>
      <c r="SYA32" s="446"/>
      <c r="SYB32" s="446"/>
      <c r="SYC32" s="446"/>
      <c r="SYD32" s="446"/>
      <c r="SYE32" s="446"/>
      <c r="SYF32" s="446"/>
      <c r="SYG32" s="446"/>
      <c r="SYH32" s="446"/>
      <c r="SYI32" s="446"/>
      <c r="SYJ32" s="446"/>
      <c r="SYK32" s="446"/>
      <c r="SYL32" s="446"/>
      <c r="SYM32" s="446"/>
      <c r="SYN32" s="446"/>
      <c r="SYO32" s="446"/>
      <c r="SYP32" s="446"/>
      <c r="SYQ32" s="446"/>
      <c r="SYR32" s="446"/>
      <c r="SYS32" s="446"/>
      <c r="SYT32" s="446"/>
      <c r="SYU32" s="446"/>
      <c r="SYV32" s="446"/>
      <c r="SYW32" s="446"/>
      <c r="SYX32" s="446"/>
      <c r="SYY32" s="446"/>
      <c r="SYZ32" s="446"/>
      <c r="SZA32" s="446"/>
      <c r="SZB32" s="446"/>
      <c r="SZC32" s="446"/>
      <c r="SZD32" s="446"/>
      <c r="SZE32" s="446"/>
      <c r="SZF32" s="446"/>
      <c r="SZG32" s="446"/>
      <c r="SZH32" s="446"/>
      <c r="SZI32" s="446"/>
      <c r="SZJ32" s="446"/>
      <c r="SZK32" s="446"/>
      <c r="SZL32" s="446"/>
      <c r="SZM32" s="446"/>
      <c r="SZN32" s="446"/>
      <c r="SZO32" s="446"/>
      <c r="SZP32" s="446"/>
      <c r="SZQ32" s="446"/>
      <c r="SZR32" s="446"/>
      <c r="SZS32" s="446"/>
      <c r="SZT32" s="446"/>
      <c r="SZU32" s="446"/>
      <c r="SZV32" s="446"/>
      <c r="SZW32" s="446"/>
      <c r="SZX32" s="446"/>
      <c r="SZY32" s="446"/>
      <c r="SZZ32" s="446"/>
      <c r="TAA32" s="446"/>
      <c r="TAB32" s="446"/>
      <c r="TAC32" s="446"/>
      <c r="TAD32" s="446"/>
      <c r="TAE32" s="446"/>
      <c r="TAF32" s="446"/>
      <c r="TAG32" s="446"/>
      <c r="TAH32" s="446"/>
      <c r="TAI32" s="446"/>
      <c r="TAJ32" s="446"/>
      <c r="TAK32" s="446"/>
      <c r="TAL32" s="446"/>
      <c r="TAM32" s="446"/>
      <c r="TAN32" s="446"/>
      <c r="TAO32" s="446"/>
      <c r="TAP32" s="446"/>
      <c r="TAQ32" s="446"/>
      <c r="TAR32" s="446"/>
      <c r="TAS32" s="446"/>
      <c r="TAT32" s="446"/>
      <c r="TAU32" s="446"/>
      <c r="TAV32" s="446"/>
      <c r="TAW32" s="446"/>
      <c r="TAX32" s="446"/>
      <c r="TAY32" s="446"/>
      <c r="TAZ32" s="446"/>
      <c r="TBA32" s="446"/>
      <c r="TBB32" s="446"/>
      <c r="TBC32" s="446"/>
      <c r="TBD32" s="446"/>
      <c r="TBE32" s="446"/>
      <c r="TBF32" s="446"/>
      <c r="TBG32" s="446"/>
      <c r="TBH32" s="446"/>
      <c r="TBI32" s="446"/>
      <c r="TBJ32" s="446"/>
      <c r="TBK32" s="446"/>
      <c r="TBL32" s="446"/>
      <c r="TBM32" s="446"/>
      <c r="TBN32" s="446"/>
      <c r="TBO32" s="446"/>
      <c r="TBP32" s="446"/>
      <c r="TBQ32" s="446"/>
      <c r="TBR32" s="446"/>
      <c r="TBS32" s="446"/>
      <c r="TBT32" s="446"/>
      <c r="TBU32" s="446"/>
      <c r="TBV32" s="446"/>
      <c r="TBW32" s="446"/>
      <c r="TBX32" s="446"/>
      <c r="TBY32" s="446"/>
      <c r="TBZ32" s="446"/>
      <c r="TCA32" s="446"/>
      <c r="TCB32" s="446"/>
      <c r="TCC32" s="446"/>
      <c r="TCD32" s="446"/>
      <c r="TCE32" s="446"/>
      <c r="TCF32" s="446"/>
      <c r="TCG32" s="446"/>
      <c r="TCH32" s="446"/>
      <c r="TCI32" s="446"/>
      <c r="TCJ32" s="446"/>
      <c r="TCK32" s="446"/>
      <c r="TCL32" s="446"/>
      <c r="TCM32" s="446"/>
      <c r="TCN32" s="446"/>
      <c r="TCO32" s="446"/>
      <c r="TCP32" s="446"/>
      <c r="TCQ32" s="446"/>
      <c r="TCR32" s="446"/>
      <c r="TCS32" s="446"/>
      <c r="TCT32" s="446"/>
      <c r="TCU32" s="446"/>
      <c r="TCV32" s="446"/>
      <c r="TCW32" s="446"/>
      <c r="TCX32" s="446"/>
      <c r="TCY32" s="446"/>
      <c r="TCZ32" s="446"/>
      <c r="TDA32" s="446"/>
      <c r="TDB32" s="446"/>
      <c r="TDC32" s="446"/>
      <c r="TDD32" s="446"/>
      <c r="TDE32" s="446"/>
      <c r="TDF32" s="446"/>
      <c r="TDG32" s="446"/>
      <c r="TDH32" s="446"/>
      <c r="TDI32" s="446"/>
      <c r="TDJ32" s="446"/>
      <c r="TDK32" s="446"/>
      <c r="TDL32" s="446"/>
      <c r="TDM32" s="446"/>
      <c r="TDN32" s="446"/>
      <c r="TDO32" s="446"/>
      <c r="TDP32" s="446"/>
      <c r="TDQ32" s="446"/>
      <c r="TDR32" s="446"/>
      <c r="TDS32" s="446"/>
      <c r="TDT32" s="446"/>
      <c r="TDU32" s="446"/>
      <c r="TDV32" s="446"/>
      <c r="TDW32" s="446"/>
      <c r="TDX32" s="446"/>
      <c r="TDY32" s="446"/>
      <c r="TDZ32" s="446"/>
      <c r="TEA32" s="446"/>
      <c r="TEB32" s="446"/>
      <c r="TEC32" s="446"/>
      <c r="TED32" s="446"/>
      <c r="TEE32" s="446"/>
      <c r="TEF32" s="446"/>
      <c r="TEG32" s="446"/>
      <c r="TEH32" s="446"/>
      <c r="TEI32" s="446"/>
      <c r="TEJ32" s="446"/>
      <c r="TEK32" s="446"/>
      <c r="TEL32" s="446"/>
      <c r="TEM32" s="446"/>
      <c r="TEN32" s="446"/>
      <c r="TEO32" s="446"/>
      <c r="TEP32" s="446"/>
      <c r="TEQ32" s="446"/>
      <c r="TER32" s="446"/>
      <c r="TES32" s="446"/>
      <c r="TET32" s="446"/>
      <c r="TEU32" s="446"/>
      <c r="TEV32" s="446"/>
      <c r="TEW32" s="446"/>
      <c r="TEX32" s="446"/>
      <c r="TEY32" s="446"/>
      <c r="TEZ32" s="446"/>
      <c r="TFA32" s="446"/>
      <c r="TFB32" s="446"/>
      <c r="TFC32" s="446"/>
      <c r="TFD32" s="446"/>
      <c r="TFE32" s="446"/>
      <c r="TFF32" s="446"/>
      <c r="TFG32" s="446"/>
      <c r="TFH32" s="446"/>
      <c r="TFI32" s="446"/>
      <c r="TFJ32" s="446"/>
      <c r="TFK32" s="446"/>
      <c r="TFL32" s="446"/>
      <c r="TFM32" s="446"/>
      <c r="TFN32" s="446"/>
      <c r="TFO32" s="446"/>
      <c r="TFP32" s="446"/>
      <c r="TFQ32" s="446"/>
      <c r="TFR32" s="446"/>
      <c r="TFS32" s="446"/>
      <c r="TFT32" s="446"/>
      <c r="TFU32" s="446"/>
      <c r="TFV32" s="446"/>
      <c r="TFW32" s="446"/>
      <c r="TFX32" s="446"/>
      <c r="TFY32" s="446"/>
      <c r="TFZ32" s="446"/>
      <c r="TGA32" s="446"/>
      <c r="TGB32" s="446"/>
      <c r="TGC32" s="446"/>
      <c r="TGD32" s="446"/>
      <c r="TGE32" s="446"/>
      <c r="TGF32" s="446"/>
      <c r="TGG32" s="446"/>
      <c r="TGH32" s="446"/>
      <c r="TGI32" s="446"/>
      <c r="TGJ32" s="446"/>
      <c r="TGK32" s="446"/>
      <c r="TGL32" s="446"/>
      <c r="TGM32" s="446"/>
      <c r="TGN32" s="446"/>
      <c r="TGO32" s="446"/>
      <c r="TGP32" s="446"/>
      <c r="TGQ32" s="446"/>
      <c r="TGR32" s="446"/>
      <c r="TGS32" s="446"/>
      <c r="TGT32" s="446"/>
      <c r="TGU32" s="446"/>
      <c r="TGV32" s="446"/>
      <c r="TGW32" s="446"/>
      <c r="TGX32" s="446"/>
      <c r="TGY32" s="446"/>
      <c r="TGZ32" s="446"/>
      <c r="THA32" s="446"/>
      <c r="THB32" s="446"/>
      <c r="THC32" s="446"/>
      <c r="THD32" s="446"/>
      <c r="THE32" s="446"/>
      <c r="THF32" s="446"/>
      <c r="THG32" s="446"/>
      <c r="THH32" s="446"/>
      <c r="THI32" s="446"/>
      <c r="THJ32" s="446"/>
      <c r="THK32" s="446"/>
      <c r="THL32" s="446"/>
      <c r="THM32" s="446"/>
      <c r="THN32" s="446"/>
      <c r="THO32" s="446"/>
      <c r="THP32" s="446"/>
      <c r="THQ32" s="446"/>
      <c r="THR32" s="446"/>
      <c r="THS32" s="446"/>
      <c r="THT32" s="446"/>
      <c r="THU32" s="446"/>
      <c r="THV32" s="446"/>
      <c r="THW32" s="446"/>
      <c r="THX32" s="446"/>
      <c r="THY32" s="446"/>
      <c r="THZ32" s="446"/>
      <c r="TIA32" s="446"/>
      <c r="TIB32" s="446"/>
      <c r="TIC32" s="446"/>
      <c r="TID32" s="446"/>
      <c r="TIE32" s="446"/>
      <c r="TIF32" s="446"/>
      <c r="TIG32" s="446"/>
      <c r="TIH32" s="446"/>
      <c r="TII32" s="446"/>
      <c r="TIJ32" s="446"/>
      <c r="TIK32" s="446"/>
      <c r="TIL32" s="446"/>
      <c r="TIM32" s="446"/>
      <c r="TIN32" s="446"/>
      <c r="TIO32" s="446"/>
      <c r="TIP32" s="446"/>
      <c r="TIQ32" s="446"/>
      <c r="TIR32" s="446"/>
      <c r="TIS32" s="446"/>
      <c r="TIT32" s="446"/>
      <c r="TIU32" s="446"/>
      <c r="TIV32" s="446"/>
      <c r="TIW32" s="446"/>
      <c r="TIX32" s="446"/>
      <c r="TIY32" s="446"/>
      <c r="TIZ32" s="446"/>
      <c r="TJA32" s="446"/>
      <c r="TJB32" s="446"/>
      <c r="TJC32" s="446"/>
      <c r="TJD32" s="446"/>
      <c r="TJE32" s="446"/>
      <c r="TJF32" s="446"/>
      <c r="TJG32" s="446"/>
      <c r="TJH32" s="446"/>
      <c r="TJI32" s="446"/>
      <c r="TJJ32" s="446"/>
      <c r="TJK32" s="446"/>
      <c r="TJL32" s="446"/>
      <c r="TJM32" s="446"/>
      <c r="TJN32" s="446"/>
      <c r="TJO32" s="446"/>
      <c r="TJP32" s="446"/>
      <c r="TJQ32" s="446"/>
      <c r="TJR32" s="446"/>
      <c r="TJS32" s="446"/>
      <c r="TJT32" s="446"/>
      <c r="TJU32" s="446"/>
      <c r="TJV32" s="446"/>
      <c r="TJW32" s="446"/>
      <c r="TJX32" s="446"/>
      <c r="TJY32" s="446"/>
      <c r="TJZ32" s="446"/>
      <c r="TKA32" s="446"/>
      <c r="TKB32" s="446"/>
      <c r="TKC32" s="446"/>
      <c r="TKD32" s="446"/>
      <c r="TKE32" s="446"/>
      <c r="TKF32" s="446"/>
      <c r="TKG32" s="446"/>
      <c r="TKH32" s="446"/>
      <c r="TKI32" s="446"/>
      <c r="TKJ32" s="446"/>
      <c r="TKK32" s="446"/>
      <c r="TKL32" s="446"/>
      <c r="TKM32" s="446"/>
      <c r="TKN32" s="446"/>
      <c r="TKO32" s="446"/>
      <c r="TKP32" s="446"/>
      <c r="TKQ32" s="446"/>
      <c r="TKR32" s="446"/>
      <c r="TKS32" s="446"/>
      <c r="TKT32" s="446"/>
      <c r="TKU32" s="446"/>
      <c r="TKV32" s="446"/>
      <c r="TKW32" s="446"/>
      <c r="TKX32" s="446"/>
      <c r="TKY32" s="446"/>
      <c r="TKZ32" s="446"/>
      <c r="TLA32" s="446"/>
      <c r="TLB32" s="446"/>
      <c r="TLC32" s="446"/>
      <c r="TLD32" s="446"/>
      <c r="TLE32" s="446"/>
      <c r="TLF32" s="446"/>
      <c r="TLG32" s="446"/>
      <c r="TLH32" s="446"/>
      <c r="TLI32" s="446"/>
      <c r="TLJ32" s="446"/>
      <c r="TLK32" s="446"/>
      <c r="TLL32" s="446"/>
      <c r="TLM32" s="446"/>
      <c r="TLN32" s="446"/>
      <c r="TLO32" s="446"/>
      <c r="TLP32" s="446"/>
      <c r="TLQ32" s="446"/>
      <c r="TLR32" s="446"/>
      <c r="TLS32" s="446"/>
      <c r="TLT32" s="446"/>
      <c r="TLU32" s="446"/>
      <c r="TLV32" s="446"/>
      <c r="TLW32" s="446"/>
      <c r="TLX32" s="446"/>
      <c r="TLY32" s="446"/>
      <c r="TLZ32" s="446"/>
      <c r="TMA32" s="446"/>
      <c r="TMB32" s="446"/>
      <c r="TMC32" s="446"/>
      <c r="TMD32" s="446"/>
      <c r="TME32" s="446"/>
      <c r="TMF32" s="446"/>
      <c r="TMG32" s="446"/>
      <c r="TMH32" s="446"/>
      <c r="TMI32" s="446"/>
      <c r="TMJ32" s="446"/>
      <c r="TMK32" s="446"/>
      <c r="TML32" s="446"/>
      <c r="TMM32" s="446"/>
      <c r="TMN32" s="446"/>
      <c r="TMO32" s="446"/>
      <c r="TMP32" s="446"/>
      <c r="TMQ32" s="446"/>
      <c r="TMR32" s="446"/>
      <c r="TMS32" s="446"/>
      <c r="TMT32" s="446"/>
      <c r="TMU32" s="446"/>
      <c r="TMV32" s="446"/>
      <c r="TMW32" s="446"/>
      <c r="TMX32" s="446"/>
      <c r="TMY32" s="446"/>
      <c r="TMZ32" s="446"/>
      <c r="TNA32" s="446"/>
      <c r="TNB32" s="446"/>
      <c r="TNC32" s="446"/>
      <c r="TND32" s="446"/>
      <c r="TNE32" s="446"/>
      <c r="TNF32" s="446"/>
      <c r="TNG32" s="446"/>
      <c r="TNH32" s="446"/>
      <c r="TNI32" s="446"/>
      <c r="TNJ32" s="446"/>
      <c r="TNK32" s="446"/>
      <c r="TNL32" s="446"/>
      <c r="TNM32" s="446"/>
      <c r="TNN32" s="446"/>
      <c r="TNO32" s="446"/>
      <c r="TNP32" s="446"/>
      <c r="TNQ32" s="446"/>
      <c r="TNR32" s="446"/>
      <c r="TNS32" s="446"/>
      <c r="TNT32" s="446"/>
      <c r="TNU32" s="446"/>
      <c r="TNV32" s="446"/>
      <c r="TNW32" s="446"/>
      <c r="TNX32" s="446"/>
      <c r="TNY32" s="446"/>
      <c r="TNZ32" s="446"/>
      <c r="TOA32" s="446"/>
      <c r="TOB32" s="446"/>
      <c r="TOC32" s="446"/>
      <c r="TOD32" s="446"/>
      <c r="TOE32" s="446"/>
      <c r="TOF32" s="446"/>
      <c r="TOG32" s="446"/>
      <c r="TOH32" s="446"/>
      <c r="TOI32" s="446"/>
      <c r="TOJ32" s="446"/>
      <c r="TOK32" s="446"/>
      <c r="TOL32" s="446"/>
      <c r="TOM32" s="446"/>
      <c r="TON32" s="446"/>
      <c r="TOO32" s="446"/>
      <c r="TOP32" s="446"/>
      <c r="TOQ32" s="446"/>
      <c r="TOR32" s="446"/>
      <c r="TOS32" s="446"/>
      <c r="TOT32" s="446"/>
      <c r="TOU32" s="446"/>
      <c r="TOV32" s="446"/>
      <c r="TOW32" s="446"/>
      <c r="TOX32" s="446"/>
      <c r="TOY32" s="446"/>
      <c r="TOZ32" s="446"/>
      <c r="TPA32" s="446"/>
      <c r="TPB32" s="446"/>
      <c r="TPC32" s="446"/>
      <c r="TPD32" s="446"/>
      <c r="TPE32" s="446"/>
      <c r="TPF32" s="446"/>
      <c r="TPG32" s="446"/>
      <c r="TPH32" s="446"/>
      <c r="TPI32" s="446"/>
      <c r="TPJ32" s="446"/>
      <c r="TPK32" s="446"/>
      <c r="TPL32" s="446"/>
      <c r="TPM32" s="446"/>
      <c r="TPN32" s="446"/>
      <c r="TPO32" s="446"/>
      <c r="TPP32" s="446"/>
      <c r="TPQ32" s="446"/>
      <c r="TPR32" s="446"/>
      <c r="TPS32" s="446"/>
      <c r="TPT32" s="446"/>
      <c r="TPU32" s="446"/>
      <c r="TPV32" s="446"/>
      <c r="TPW32" s="446"/>
      <c r="TPX32" s="446"/>
      <c r="TPY32" s="446"/>
      <c r="TPZ32" s="446"/>
      <c r="TQA32" s="446"/>
      <c r="TQB32" s="446"/>
      <c r="TQC32" s="446"/>
      <c r="TQD32" s="446"/>
      <c r="TQE32" s="446"/>
      <c r="TQF32" s="446"/>
      <c r="TQG32" s="446"/>
      <c r="TQH32" s="446"/>
      <c r="TQI32" s="446"/>
      <c r="TQJ32" s="446"/>
      <c r="TQK32" s="446"/>
      <c r="TQL32" s="446"/>
      <c r="TQM32" s="446"/>
      <c r="TQN32" s="446"/>
      <c r="TQO32" s="446"/>
      <c r="TQP32" s="446"/>
      <c r="TQQ32" s="446"/>
      <c r="TQR32" s="446"/>
      <c r="TQS32" s="446"/>
      <c r="TQT32" s="446"/>
      <c r="TQU32" s="446"/>
      <c r="TQV32" s="446"/>
      <c r="TQW32" s="446"/>
      <c r="TQX32" s="446"/>
      <c r="TQY32" s="446"/>
      <c r="TQZ32" s="446"/>
      <c r="TRA32" s="446"/>
      <c r="TRB32" s="446"/>
      <c r="TRC32" s="446"/>
      <c r="TRD32" s="446"/>
      <c r="TRE32" s="446"/>
      <c r="TRF32" s="446"/>
      <c r="TRG32" s="446"/>
      <c r="TRH32" s="446"/>
      <c r="TRI32" s="446"/>
      <c r="TRJ32" s="446"/>
      <c r="TRK32" s="446"/>
      <c r="TRL32" s="446"/>
      <c r="TRM32" s="446"/>
      <c r="TRN32" s="446"/>
      <c r="TRO32" s="446"/>
      <c r="TRP32" s="446"/>
      <c r="TRQ32" s="446"/>
      <c r="TRR32" s="446"/>
      <c r="TRS32" s="446"/>
      <c r="TRT32" s="446"/>
      <c r="TRU32" s="446"/>
      <c r="TRV32" s="446"/>
      <c r="TRW32" s="446"/>
      <c r="TRX32" s="446"/>
      <c r="TRY32" s="446"/>
      <c r="TRZ32" s="446"/>
      <c r="TSA32" s="446"/>
      <c r="TSB32" s="446"/>
      <c r="TSC32" s="446"/>
      <c r="TSD32" s="446"/>
      <c r="TSE32" s="446"/>
      <c r="TSF32" s="446"/>
      <c r="TSG32" s="446"/>
      <c r="TSH32" s="446"/>
      <c r="TSI32" s="446"/>
      <c r="TSJ32" s="446"/>
      <c r="TSK32" s="446"/>
      <c r="TSL32" s="446"/>
      <c r="TSM32" s="446"/>
      <c r="TSN32" s="446"/>
      <c r="TSO32" s="446"/>
      <c r="TSP32" s="446"/>
      <c r="TSQ32" s="446"/>
      <c r="TSR32" s="446"/>
      <c r="TSS32" s="446"/>
      <c r="TST32" s="446"/>
      <c r="TSU32" s="446"/>
      <c r="TSV32" s="446"/>
      <c r="TSW32" s="446"/>
      <c r="TSX32" s="446"/>
      <c r="TSY32" s="446"/>
      <c r="TSZ32" s="446"/>
      <c r="TTA32" s="446"/>
      <c r="TTB32" s="446"/>
      <c r="TTC32" s="446"/>
      <c r="TTD32" s="446"/>
      <c r="TTE32" s="446"/>
      <c r="TTF32" s="446"/>
      <c r="TTG32" s="446"/>
      <c r="TTH32" s="446"/>
      <c r="TTI32" s="446"/>
      <c r="TTJ32" s="446"/>
      <c r="TTK32" s="446"/>
      <c r="TTL32" s="446"/>
      <c r="TTM32" s="446"/>
      <c r="TTN32" s="446"/>
      <c r="TTO32" s="446"/>
      <c r="TTP32" s="446"/>
      <c r="TTQ32" s="446"/>
      <c r="TTR32" s="446"/>
      <c r="TTS32" s="446"/>
      <c r="TTT32" s="446"/>
      <c r="TTU32" s="446"/>
      <c r="TTV32" s="446"/>
      <c r="TTW32" s="446"/>
      <c r="TTX32" s="446"/>
      <c r="TTY32" s="446"/>
      <c r="TTZ32" s="446"/>
      <c r="TUA32" s="446"/>
      <c r="TUB32" s="446"/>
      <c r="TUC32" s="446"/>
      <c r="TUD32" s="446"/>
      <c r="TUE32" s="446"/>
      <c r="TUF32" s="446"/>
      <c r="TUG32" s="446"/>
      <c r="TUH32" s="446"/>
      <c r="TUI32" s="446"/>
      <c r="TUJ32" s="446"/>
      <c r="TUK32" s="446"/>
      <c r="TUL32" s="446"/>
      <c r="TUM32" s="446"/>
      <c r="TUN32" s="446"/>
      <c r="TUO32" s="446"/>
      <c r="TUP32" s="446"/>
      <c r="TUQ32" s="446"/>
      <c r="TUR32" s="446"/>
      <c r="TUS32" s="446"/>
      <c r="TUT32" s="446"/>
      <c r="TUU32" s="446"/>
      <c r="TUV32" s="446"/>
      <c r="TUW32" s="446"/>
      <c r="TUX32" s="446"/>
      <c r="TUY32" s="446"/>
      <c r="TUZ32" s="446"/>
      <c r="TVA32" s="446"/>
      <c r="TVB32" s="446"/>
      <c r="TVC32" s="446"/>
      <c r="TVD32" s="446"/>
      <c r="TVE32" s="446"/>
      <c r="TVF32" s="446"/>
      <c r="TVG32" s="446"/>
      <c r="TVH32" s="446"/>
      <c r="TVI32" s="446"/>
      <c r="TVJ32" s="446"/>
      <c r="TVK32" s="446"/>
      <c r="TVL32" s="446"/>
      <c r="TVM32" s="446"/>
      <c r="TVN32" s="446"/>
      <c r="TVO32" s="446"/>
      <c r="TVP32" s="446"/>
      <c r="TVQ32" s="446"/>
      <c r="TVR32" s="446"/>
      <c r="TVS32" s="446"/>
      <c r="TVT32" s="446"/>
      <c r="TVU32" s="446"/>
      <c r="TVV32" s="446"/>
      <c r="TVW32" s="446"/>
      <c r="TVX32" s="446"/>
      <c r="TVY32" s="446"/>
      <c r="TVZ32" s="446"/>
      <c r="TWA32" s="446"/>
      <c r="TWB32" s="446"/>
      <c r="TWC32" s="446"/>
      <c r="TWD32" s="446"/>
      <c r="TWE32" s="446"/>
      <c r="TWF32" s="446"/>
      <c r="TWG32" s="446"/>
      <c r="TWH32" s="446"/>
      <c r="TWI32" s="446"/>
      <c r="TWJ32" s="446"/>
      <c r="TWK32" s="446"/>
      <c r="TWL32" s="446"/>
      <c r="TWM32" s="446"/>
      <c r="TWN32" s="446"/>
      <c r="TWO32" s="446"/>
      <c r="TWP32" s="446"/>
      <c r="TWQ32" s="446"/>
      <c r="TWR32" s="446"/>
      <c r="TWS32" s="446"/>
      <c r="TWT32" s="446"/>
      <c r="TWU32" s="446"/>
      <c r="TWV32" s="446"/>
      <c r="TWW32" s="446"/>
      <c r="TWX32" s="446"/>
      <c r="TWY32" s="446"/>
      <c r="TWZ32" s="446"/>
      <c r="TXA32" s="446"/>
      <c r="TXB32" s="446"/>
      <c r="TXC32" s="446"/>
      <c r="TXD32" s="446"/>
      <c r="TXE32" s="446"/>
      <c r="TXF32" s="446"/>
      <c r="TXG32" s="446"/>
      <c r="TXH32" s="446"/>
      <c r="TXI32" s="446"/>
      <c r="TXJ32" s="446"/>
      <c r="TXK32" s="446"/>
      <c r="TXL32" s="446"/>
      <c r="TXM32" s="446"/>
      <c r="TXN32" s="446"/>
      <c r="TXO32" s="446"/>
      <c r="TXP32" s="446"/>
      <c r="TXQ32" s="446"/>
      <c r="TXR32" s="446"/>
      <c r="TXS32" s="446"/>
      <c r="TXT32" s="446"/>
      <c r="TXU32" s="446"/>
      <c r="TXV32" s="446"/>
      <c r="TXW32" s="446"/>
      <c r="TXX32" s="446"/>
      <c r="TXY32" s="446"/>
      <c r="TXZ32" s="446"/>
      <c r="TYA32" s="446"/>
      <c r="TYB32" s="446"/>
      <c r="TYC32" s="446"/>
      <c r="TYD32" s="446"/>
      <c r="TYE32" s="446"/>
      <c r="TYF32" s="446"/>
      <c r="TYG32" s="446"/>
      <c r="TYH32" s="446"/>
      <c r="TYI32" s="446"/>
      <c r="TYJ32" s="446"/>
      <c r="TYK32" s="446"/>
      <c r="TYL32" s="446"/>
      <c r="TYM32" s="446"/>
      <c r="TYN32" s="446"/>
      <c r="TYO32" s="446"/>
      <c r="TYP32" s="446"/>
      <c r="TYQ32" s="446"/>
      <c r="TYR32" s="446"/>
      <c r="TYS32" s="446"/>
      <c r="TYT32" s="446"/>
      <c r="TYU32" s="446"/>
      <c r="TYV32" s="446"/>
      <c r="TYW32" s="446"/>
      <c r="TYX32" s="446"/>
      <c r="TYY32" s="446"/>
      <c r="TYZ32" s="446"/>
      <c r="TZA32" s="446"/>
      <c r="TZB32" s="446"/>
      <c r="TZC32" s="446"/>
      <c r="TZD32" s="446"/>
      <c r="TZE32" s="446"/>
      <c r="TZF32" s="446"/>
      <c r="TZG32" s="446"/>
      <c r="TZH32" s="446"/>
      <c r="TZI32" s="446"/>
      <c r="TZJ32" s="446"/>
      <c r="TZK32" s="446"/>
      <c r="TZL32" s="446"/>
      <c r="TZM32" s="446"/>
      <c r="TZN32" s="446"/>
      <c r="TZO32" s="446"/>
      <c r="TZP32" s="446"/>
      <c r="TZQ32" s="446"/>
      <c r="TZR32" s="446"/>
      <c r="TZS32" s="446"/>
      <c r="TZT32" s="446"/>
      <c r="TZU32" s="446"/>
      <c r="TZV32" s="446"/>
      <c r="TZW32" s="446"/>
      <c r="TZX32" s="446"/>
      <c r="TZY32" s="446"/>
      <c r="TZZ32" s="446"/>
      <c r="UAA32" s="446"/>
      <c r="UAB32" s="446"/>
      <c r="UAC32" s="446"/>
      <c r="UAD32" s="446"/>
      <c r="UAE32" s="446"/>
      <c r="UAF32" s="446"/>
      <c r="UAG32" s="446"/>
      <c r="UAH32" s="446"/>
      <c r="UAI32" s="446"/>
      <c r="UAJ32" s="446"/>
      <c r="UAK32" s="446"/>
      <c r="UAL32" s="446"/>
      <c r="UAM32" s="446"/>
      <c r="UAN32" s="446"/>
      <c r="UAO32" s="446"/>
      <c r="UAP32" s="446"/>
      <c r="UAQ32" s="446"/>
      <c r="UAR32" s="446"/>
      <c r="UAS32" s="446"/>
      <c r="UAT32" s="446"/>
      <c r="UAU32" s="446"/>
      <c r="UAV32" s="446"/>
      <c r="UAW32" s="446"/>
      <c r="UAX32" s="446"/>
      <c r="UAY32" s="446"/>
      <c r="UAZ32" s="446"/>
      <c r="UBA32" s="446"/>
      <c r="UBB32" s="446"/>
      <c r="UBC32" s="446"/>
      <c r="UBD32" s="446"/>
      <c r="UBE32" s="446"/>
      <c r="UBF32" s="446"/>
      <c r="UBG32" s="446"/>
      <c r="UBH32" s="446"/>
      <c r="UBI32" s="446"/>
      <c r="UBJ32" s="446"/>
      <c r="UBK32" s="446"/>
      <c r="UBL32" s="446"/>
      <c r="UBM32" s="446"/>
      <c r="UBN32" s="446"/>
      <c r="UBO32" s="446"/>
      <c r="UBP32" s="446"/>
      <c r="UBQ32" s="446"/>
      <c r="UBR32" s="446"/>
      <c r="UBS32" s="446"/>
      <c r="UBT32" s="446"/>
      <c r="UBU32" s="446"/>
      <c r="UBV32" s="446"/>
      <c r="UBW32" s="446"/>
      <c r="UBX32" s="446"/>
      <c r="UBY32" s="446"/>
      <c r="UBZ32" s="446"/>
      <c r="UCA32" s="446"/>
      <c r="UCB32" s="446"/>
      <c r="UCC32" s="446"/>
      <c r="UCD32" s="446"/>
      <c r="UCE32" s="446"/>
      <c r="UCF32" s="446"/>
      <c r="UCG32" s="446"/>
      <c r="UCH32" s="446"/>
      <c r="UCI32" s="446"/>
      <c r="UCJ32" s="446"/>
      <c r="UCK32" s="446"/>
      <c r="UCL32" s="446"/>
      <c r="UCM32" s="446"/>
      <c r="UCN32" s="446"/>
      <c r="UCO32" s="446"/>
      <c r="UCP32" s="446"/>
      <c r="UCQ32" s="446"/>
      <c r="UCR32" s="446"/>
      <c r="UCS32" s="446"/>
      <c r="UCT32" s="446"/>
      <c r="UCU32" s="446"/>
      <c r="UCV32" s="446"/>
      <c r="UCW32" s="446"/>
      <c r="UCX32" s="446"/>
      <c r="UCY32" s="446"/>
      <c r="UCZ32" s="446"/>
      <c r="UDA32" s="446"/>
      <c r="UDB32" s="446"/>
      <c r="UDC32" s="446"/>
      <c r="UDD32" s="446"/>
      <c r="UDE32" s="446"/>
      <c r="UDF32" s="446"/>
      <c r="UDG32" s="446"/>
      <c r="UDH32" s="446"/>
      <c r="UDI32" s="446"/>
      <c r="UDJ32" s="446"/>
      <c r="UDK32" s="446"/>
      <c r="UDL32" s="446"/>
      <c r="UDM32" s="446"/>
      <c r="UDN32" s="446"/>
      <c r="UDO32" s="446"/>
      <c r="UDP32" s="446"/>
      <c r="UDQ32" s="446"/>
      <c r="UDR32" s="446"/>
      <c r="UDS32" s="446"/>
      <c r="UDT32" s="446"/>
      <c r="UDU32" s="446"/>
      <c r="UDV32" s="446"/>
      <c r="UDW32" s="446"/>
      <c r="UDX32" s="446"/>
      <c r="UDY32" s="446"/>
      <c r="UDZ32" s="446"/>
      <c r="UEA32" s="446"/>
      <c r="UEB32" s="446"/>
      <c r="UEC32" s="446"/>
      <c r="UED32" s="446"/>
      <c r="UEE32" s="446"/>
      <c r="UEF32" s="446"/>
      <c r="UEG32" s="446"/>
      <c r="UEH32" s="446"/>
      <c r="UEI32" s="446"/>
      <c r="UEJ32" s="446"/>
      <c r="UEK32" s="446"/>
      <c r="UEL32" s="446"/>
      <c r="UEM32" s="446"/>
      <c r="UEN32" s="446"/>
      <c r="UEO32" s="446"/>
      <c r="UEP32" s="446"/>
      <c r="UEQ32" s="446"/>
      <c r="UER32" s="446"/>
      <c r="UES32" s="446"/>
      <c r="UET32" s="446"/>
      <c r="UEU32" s="446"/>
      <c r="UEV32" s="446"/>
      <c r="UEW32" s="446"/>
      <c r="UEX32" s="446"/>
      <c r="UEY32" s="446"/>
      <c r="UEZ32" s="446"/>
      <c r="UFA32" s="446"/>
      <c r="UFB32" s="446"/>
      <c r="UFC32" s="446"/>
      <c r="UFD32" s="446"/>
      <c r="UFE32" s="446"/>
      <c r="UFF32" s="446"/>
      <c r="UFG32" s="446"/>
      <c r="UFH32" s="446"/>
      <c r="UFI32" s="446"/>
      <c r="UFJ32" s="446"/>
      <c r="UFK32" s="446"/>
      <c r="UFL32" s="446"/>
      <c r="UFM32" s="446"/>
      <c r="UFN32" s="446"/>
      <c r="UFO32" s="446"/>
      <c r="UFP32" s="446"/>
      <c r="UFQ32" s="446"/>
      <c r="UFR32" s="446"/>
      <c r="UFS32" s="446"/>
      <c r="UFT32" s="446"/>
      <c r="UFU32" s="446"/>
      <c r="UFV32" s="446"/>
      <c r="UFW32" s="446"/>
      <c r="UFX32" s="446"/>
      <c r="UFY32" s="446"/>
      <c r="UFZ32" s="446"/>
      <c r="UGA32" s="446"/>
      <c r="UGB32" s="446"/>
      <c r="UGC32" s="446"/>
      <c r="UGD32" s="446"/>
      <c r="UGE32" s="446"/>
      <c r="UGF32" s="446"/>
      <c r="UGG32" s="446"/>
      <c r="UGH32" s="446"/>
      <c r="UGI32" s="446"/>
      <c r="UGJ32" s="446"/>
      <c r="UGK32" s="446"/>
      <c r="UGL32" s="446"/>
      <c r="UGM32" s="446"/>
      <c r="UGN32" s="446"/>
      <c r="UGO32" s="446"/>
      <c r="UGP32" s="446"/>
      <c r="UGQ32" s="446"/>
      <c r="UGR32" s="446"/>
      <c r="UGS32" s="446"/>
      <c r="UGT32" s="446"/>
      <c r="UGU32" s="446"/>
      <c r="UGV32" s="446"/>
      <c r="UGW32" s="446"/>
      <c r="UGX32" s="446"/>
      <c r="UGY32" s="446"/>
      <c r="UGZ32" s="446"/>
      <c r="UHA32" s="446"/>
      <c r="UHB32" s="446"/>
      <c r="UHC32" s="446"/>
      <c r="UHD32" s="446"/>
      <c r="UHE32" s="446"/>
      <c r="UHF32" s="446"/>
      <c r="UHG32" s="446"/>
      <c r="UHH32" s="446"/>
      <c r="UHI32" s="446"/>
      <c r="UHJ32" s="446"/>
      <c r="UHK32" s="446"/>
      <c r="UHL32" s="446"/>
      <c r="UHM32" s="446"/>
      <c r="UHN32" s="446"/>
      <c r="UHO32" s="446"/>
      <c r="UHP32" s="446"/>
      <c r="UHQ32" s="446"/>
      <c r="UHR32" s="446"/>
      <c r="UHS32" s="446"/>
      <c r="UHT32" s="446"/>
      <c r="UHU32" s="446"/>
      <c r="UHV32" s="446"/>
      <c r="UHW32" s="446"/>
      <c r="UHX32" s="446"/>
      <c r="UHY32" s="446"/>
      <c r="UHZ32" s="446"/>
      <c r="UIA32" s="446"/>
      <c r="UIB32" s="446"/>
      <c r="UIC32" s="446"/>
      <c r="UID32" s="446"/>
      <c r="UIE32" s="446"/>
      <c r="UIF32" s="446"/>
      <c r="UIG32" s="446"/>
      <c r="UIH32" s="446"/>
      <c r="UII32" s="446"/>
      <c r="UIJ32" s="446"/>
      <c r="UIK32" s="446"/>
      <c r="UIL32" s="446"/>
      <c r="UIM32" s="446"/>
      <c r="UIN32" s="446"/>
      <c r="UIO32" s="446"/>
      <c r="UIP32" s="446"/>
      <c r="UIQ32" s="446"/>
      <c r="UIR32" s="446"/>
      <c r="UIS32" s="446"/>
      <c r="UIT32" s="446"/>
      <c r="UIU32" s="446"/>
      <c r="UIV32" s="446"/>
      <c r="UIW32" s="446"/>
      <c r="UIX32" s="446"/>
      <c r="UIY32" s="446"/>
      <c r="UIZ32" s="446"/>
      <c r="UJA32" s="446"/>
      <c r="UJB32" s="446"/>
      <c r="UJC32" s="446"/>
      <c r="UJD32" s="446"/>
      <c r="UJE32" s="446"/>
      <c r="UJF32" s="446"/>
      <c r="UJG32" s="446"/>
      <c r="UJH32" s="446"/>
      <c r="UJI32" s="446"/>
      <c r="UJJ32" s="446"/>
      <c r="UJK32" s="446"/>
      <c r="UJL32" s="446"/>
      <c r="UJM32" s="446"/>
      <c r="UJN32" s="446"/>
      <c r="UJO32" s="446"/>
      <c r="UJP32" s="446"/>
      <c r="UJQ32" s="446"/>
      <c r="UJR32" s="446"/>
      <c r="UJS32" s="446"/>
      <c r="UJT32" s="446"/>
      <c r="UJU32" s="446"/>
      <c r="UJV32" s="446"/>
      <c r="UJW32" s="446"/>
      <c r="UJX32" s="446"/>
      <c r="UJY32" s="446"/>
      <c r="UJZ32" s="446"/>
      <c r="UKA32" s="446"/>
      <c r="UKB32" s="446"/>
      <c r="UKC32" s="446"/>
      <c r="UKD32" s="446"/>
      <c r="UKE32" s="446"/>
      <c r="UKF32" s="446"/>
      <c r="UKG32" s="446"/>
      <c r="UKH32" s="446"/>
      <c r="UKI32" s="446"/>
      <c r="UKJ32" s="446"/>
      <c r="UKK32" s="446"/>
      <c r="UKL32" s="446"/>
      <c r="UKM32" s="446"/>
      <c r="UKN32" s="446"/>
      <c r="UKO32" s="446"/>
      <c r="UKP32" s="446"/>
      <c r="UKQ32" s="446"/>
      <c r="UKR32" s="446"/>
      <c r="UKS32" s="446"/>
      <c r="UKT32" s="446"/>
      <c r="UKU32" s="446"/>
      <c r="UKV32" s="446"/>
      <c r="UKW32" s="446"/>
      <c r="UKX32" s="446"/>
      <c r="UKY32" s="446"/>
      <c r="UKZ32" s="446"/>
      <c r="ULA32" s="446"/>
      <c r="ULB32" s="446"/>
      <c r="ULC32" s="446"/>
      <c r="ULD32" s="446"/>
      <c r="ULE32" s="446"/>
      <c r="ULF32" s="446"/>
      <c r="ULG32" s="446"/>
      <c r="ULH32" s="446"/>
      <c r="ULI32" s="446"/>
      <c r="ULJ32" s="446"/>
      <c r="ULK32" s="446"/>
      <c r="ULL32" s="446"/>
      <c r="ULM32" s="446"/>
      <c r="ULN32" s="446"/>
      <c r="ULO32" s="446"/>
      <c r="ULP32" s="446"/>
      <c r="ULQ32" s="446"/>
      <c r="ULR32" s="446"/>
      <c r="ULS32" s="446"/>
      <c r="ULT32" s="446"/>
      <c r="ULU32" s="446"/>
      <c r="ULV32" s="446"/>
      <c r="ULW32" s="446"/>
      <c r="ULX32" s="446"/>
      <c r="ULY32" s="446"/>
      <c r="ULZ32" s="446"/>
      <c r="UMA32" s="446"/>
      <c r="UMB32" s="446"/>
      <c r="UMC32" s="446"/>
      <c r="UMD32" s="446"/>
      <c r="UME32" s="446"/>
      <c r="UMF32" s="446"/>
      <c r="UMG32" s="446"/>
      <c r="UMH32" s="446"/>
      <c r="UMI32" s="446"/>
      <c r="UMJ32" s="446"/>
      <c r="UMK32" s="446"/>
      <c r="UML32" s="446"/>
      <c r="UMM32" s="446"/>
      <c r="UMN32" s="446"/>
      <c r="UMO32" s="446"/>
      <c r="UMP32" s="446"/>
      <c r="UMQ32" s="446"/>
      <c r="UMR32" s="446"/>
      <c r="UMS32" s="446"/>
      <c r="UMT32" s="446"/>
      <c r="UMU32" s="446"/>
      <c r="UMV32" s="446"/>
      <c r="UMW32" s="446"/>
      <c r="UMX32" s="446"/>
      <c r="UMY32" s="446"/>
      <c r="UMZ32" s="446"/>
      <c r="UNA32" s="446"/>
      <c r="UNB32" s="446"/>
      <c r="UNC32" s="446"/>
      <c r="UND32" s="446"/>
      <c r="UNE32" s="446"/>
      <c r="UNF32" s="446"/>
      <c r="UNG32" s="446"/>
      <c r="UNH32" s="446"/>
      <c r="UNI32" s="446"/>
      <c r="UNJ32" s="446"/>
      <c r="UNK32" s="446"/>
      <c r="UNL32" s="446"/>
      <c r="UNM32" s="446"/>
      <c r="UNN32" s="446"/>
      <c r="UNO32" s="446"/>
      <c r="UNP32" s="446"/>
      <c r="UNQ32" s="446"/>
      <c r="UNR32" s="446"/>
      <c r="UNS32" s="446"/>
      <c r="UNT32" s="446"/>
      <c r="UNU32" s="446"/>
      <c r="UNV32" s="446"/>
      <c r="UNW32" s="446"/>
      <c r="UNX32" s="446"/>
      <c r="UNY32" s="446"/>
      <c r="UNZ32" s="446"/>
      <c r="UOA32" s="446"/>
      <c r="UOB32" s="446"/>
      <c r="UOC32" s="446"/>
      <c r="UOD32" s="446"/>
      <c r="UOE32" s="446"/>
      <c r="UOF32" s="446"/>
      <c r="UOG32" s="446"/>
      <c r="UOH32" s="446"/>
      <c r="UOI32" s="446"/>
      <c r="UOJ32" s="446"/>
      <c r="UOK32" s="446"/>
      <c r="UOL32" s="446"/>
      <c r="UOM32" s="446"/>
      <c r="UON32" s="446"/>
      <c r="UOO32" s="446"/>
      <c r="UOP32" s="446"/>
      <c r="UOQ32" s="446"/>
      <c r="UOR32" s="446"/>
      <c r="UOS32" s="446"/>
      <c r="UOT32" s="446"/>
      <c r="UOU32" s="446"/>
      <c r="UOV32" s="446"/>
      <c r="UOW32" s="446"/>
      <c r="UOX32" s="446"/>
      <c r="UOY32" s="446"/>
      <c r="UOZ32" s="446"/>
      <c r="UPA32" s="446"/>
      <c r="UPB32" s="446"/>
      <c r="UPC32" s="446"/>
      <c r="UPD32" s="446"/>
      <c r="UPE32" s="446"/>
      <c r="UPF32" s="446"/>
      <c r="UPG32" s="446"/>
      <c r="UPH32" s="446"/>
      <c r="UPI32" s="446"/>
      <c r="UPJ32" s="446"/>
      <c r="UPK32" s="446"/>
      <c r="UPL32" s="446"/>
      <c r="UPM32" s="446"/>
      <c r="UPN32" s="446"/>
      <c r="UPO32" s="446"/>
      <c r="UPP32" s="446"/>
      <c r="UPQ32" s="446"/>
      <c r="UPR32" s="446"/>
      <c r="UPS32" s="446"/>
      <c r="UPT32" s="446"/>
      <c r="UPU32" s="446"/>
      <c r="UPV32" s="446"/>
      <c r="UPW32" s="446"/>
      <c r="UPX32" s="446"/>
      <c r="UPY32" s="446"/>
      <c r="UPZ32" s="446"/>
      <c r="UQA32" s="446"/>
      <c r="UQB32" s="446"/>
      <c r="UQC32" s="446"/>
      <c r="UQD32" s="446"/>
      <c r="UQE32" s="446"/>
      <c r="UQF32" s="446"/>
      <c r="UQG32" s="446"/>
      <c r="UQH32" s="446"/>
      <c r="UQI32" s="446"/>
      <c r="UQJ32" s="446"/>
      <c r="UQK32" s="446"/>
      <c r="UQL32" s="446"/>
      <c r="UQM32" s="446"/>
      <c r="UQN32" s="446"/>
      <c r="UQO32" s="446"/>
      <c r="UQP32" s="446"/>
      <c r="UQQ32" s="446"/>
      <c r="UQR32" s="446"/>
      <c r="UQS32" s="446"/>
      <c r="UQT32" s="446"/>
      <c r="UQU32" s="446"/>
      <c r="UQV32" s="446"/>
      <c r="UQW32" s="446"/>
      <c r="UQX32" s="446"/>
      <c r="UQY32" s="446"/>
      <c r="UQZ32" s="446"/>
      <c r="URA32" s="446"/>
      <c r="URB32" s="446"/>
      <c r="URC32" s="446"/>
      <c r="URD32" s="446"/>
      <c r="URE32" s="446"/>
      <c r="URF32" s="446"/>
      <c r="URG32" s="446"/>
      <c r="URH32" s="446"/>
      <c r="URI32" s="446"/>
      <c r="URJ32" s="446"/>
      <c r="URK32" s="446"/>
      <c r="URL32" s="446"/>
      <c r="URM32" s="446"/>
      <c r="URN32" s="446"/>
      <c r="URO32" s="446"/>
      <c r="URP32" s="446"/>
      <c r="URQ32" s="446"/>
      <c r="URR32" s="446"/>
      <c r="URS32" s="446"/>
      <c r="URT32" s="446"/>
      <c r="URU32" s="446"/>
      <c r="URV32" s="446"/>
      <c r="URW32" s="446"/>
      <c r="URX32" s="446"/>
      <c r="URY32" s="446"/>
      <c r="URZ32" s="446"/>
      <c r="USA32" s="446"/>
      <c r="USB32" s="446"/>
      <c r="USC32" s="446"/>
      <c r="USD32" s="446"/>
      <c r="USE32" s="446"/>
      <c r="USF32" s="446"/>
      <c r="USG32" s="446"/>
      <c r="USH32" s="446"/>
      <c r="USI32" s="446"/>
      <c r="USJ32" s="446"/>
      <c r="USK32" s="446"/>
      <c r="USL32" s="446"/>
      <c r="USM32" s="446"/>
      <c r="USN32" s="446"/>
      <c r="USO32" s="446"/>
      <c r="USP32" s="446"/>
      <c r="USQ32" s="446"/>
      <c r="USR32" s="446"/>
      <c r="USS32" s="446"/>
      <c r="UST32" s="446"/>
      <c r="USU32" s="446"/>
      <c r="USV32" s="446"/>
      <c r="USW32" s="446"/>
      <c r="USX32" s="446"/>
      <c r="USY32" s="446"/>
      <c r="USZ32" s="446"/>
      <c r="UTA32" s="446"/>
      <c r="UTB32" s="446"/>
      <c r="UTC32" s="446"/>
      <c r="UTD32" s="446"/>
      <c r="UTE32" s="446"/>
      <c r="UTF32" s="446"/>
      <c r="UTG32" s="446"/>
      <c r="UTH32" s="446"/>
      <c r="UTI32" s="446"/>
      <c r="UTJ32" s="446"/>
      <c r="UTK32" s="446"/>
      <c r="UTL32" s="446"/>
      <c r="UTM32" s="446"/>
      <c r="UTN32" s="446"/>
      <c r="UTO32" s="446"/>
      <c r="UTP32" s="446"/>
      <c r="UTQ32" s="446"/>
      <c r="UTR32" s="446"/>
      <c r="UTS32" s="446"/>
      <c r="UTT32" s="446"/>
      <c r="UTU32" s="446"/>
      <c r="UTV32" s="446"/>
      <c r="UTW32" s="446"/>
      <c r="UTX32" s="446"/>
      <c r="UTY32" s="446"/>
      <c r="UTZ32" s="446"/>
      <c r="UUA32" s="446"/>
      <c r="UUB32" s="446"/>
      <c r="UUC32" s="446"/>
      <c r="UUD32" s="446"/>
      <c r="UUE32" s="446"/>
      <c r="UUF32" s="446"/>
      <c r="UUG32" s="446"/>
      <c r="UUH32" s="446"/>
      <c r="UUI32" s="446"/>
      <c r="UUJ32" s="446"/>
      <c r="UUK32" s="446"/>
      <c r="UUL32" s="446"/>
      <c r="UUM32" s="446"/>
      <c r="UUN32" s="446"/>
      <c r="UUO32" s="446"/>
      <c r="UUP32" s="446"/>
      <c r="UUQ32" s="446"/>
      <c r="UUR32" s="446"/>
      <c r="UUS32" s="446"/>
      <c r="UUT32" s="446"/>
      <c r="UUU32" s="446"/>
      <c r="UUV32" s="446"/>
      <c r="UUW32" s="446"/>
      <c r="UUX32" s="446"/>
      <c r="UUY32" s="446"/>
      <c r="UUZ32" s="446"/>
      <c r="UVA32" s="446"/>
      <c r="UVB32" s="446"/>
      <c r="UVC32" s="446"/>
      <c r="UVD32" s="446"/>
      <c r="UVE32" s="446"/>
      <c r="UVF32" s="446"/>
      <c r="UVG32" s="446"/>
      <c r="UVH32" s="446"/>
      <c r="UVI32" s="446"/>
      <c r="UVJ32" s="446"/>
      <c r="UVK32" s="446"/>
      <c r="UVL32" s="446"/>
      <c r="UVM32" s="446"/>
      <c r="UVN32" s="446"/>
      <c r="UVO32" s="446"/>
      <c r="UVP32" s="446"/>
      <c r="UVQ32" s="446"/>
      <c r="UVR32" s="446"/>
      <c r="UVS32" s="446"/>
      <c r="UVT32" s="446"/>
      <c r="UVU32" s="446"/>
      <c r="UVV32" s="446"/>
      <c r="UVW32" s="446"/>
      <c r="UVX32" s="446"/>
      <c r="UVY32" s="446"/>
      <c r="UVZ32" s="446"/>
      <c r="UWA32" s="446"/>
      <c r="UWB32" s="446"/>
      <c r="UWC32" s="446"/>
      <c r="UWD32" s="446"/>
      <c r="UWE32" s="446"/>
      <c r="UWF32" s="446"/>
      <c r="UWG32" s="446"/>
      <c r="UWH32" s="446"/>
      <c r="UWI32" s="446"/>
      <c r="UWJ32" s="446"/>
      <c r="UWK32" s="446"/>
      <c r="UWL32" s="446"/>
      <c r="UWM32" s="446"/>
      <c r="UWN32" s="446"/>
      <c r="UWO32" s="446"/>
      <c r="UWP32" s="446"/>
      <c r="UWQ32" s="446"/>
      <c r="UWR32" s="446"/>
      <c r="UWS32" s="446"/>
      <c r="UWT32" s="446"/>
      <c r="UWU32" s="446"/>
      <c r="UWV32" s="446"/>
      <c r="UWW32" s="446"/>
      <c r="UWX32" s="446"/>
      <c r="UWY32" s="446"/>
      <c r="UWZ32" s="446"/>
      <c r="UXA32" s="446"/>
      <c r="UXB32" s="446"/>
      <c r="UXC32" s="446"/>
      <c r="UXD32" s="446"/>
      <c r="UXE32" s="446"/>
      <c r="UXF32" s="446"/>
      <c r="UXG32" s="446"/>
      <c r="UXH32" s="446"/>
      <c r="UXI32" s="446"/>
      <c r="UXJ32" s="446"/>
      <c r="UXK32" s="446"/>
      <c r="UXL32" s="446"/>
      <c r="UXM32" s="446"/>
      <c r="UXN32" s="446"/>
      <c r="UXO32" s="446"/>
      <c r="UXP32" s="446"/>
      <c r="UXQ32" s="446"/>
      <c r="UXR32" s="446"/>
      <c r="UXS32" s="446"/>
      <c r="UXT32" s="446"/>
      <c r="UXU32" s="446"/>
      <c r="UXV32" s="446"/>
      <c r="UXW32" s="446"/>
      <c r="UXX32" s="446"/>
      <c r="UXY32" s="446"/>
      <c r="UXZ32" s="446"/>
      <c r="UYA32" s="446"/>
      <c r="UYB32" s="446"/>
      <c r="UYC32" s="446"/>
      <c r="UYD32" s="446"/>
      <c r="UYE32" s="446"/>
      <c r="UYF32" s="446"/>
      <c r="UYG32" s="446"/>
      <c r="UYH32" s="446"/>
      <c r="UYI32" s="446"/>
      <c r="UYJ32" s="446"/>
      <c r="UYK32" s="446"/>
      <c r="UYL32" s="446"/>
      <c r="UYM32" s="446"/>
      <c r="UYN32" s="446"/>
      <c r="UYO32" s="446"/>
      <c r="UYP32" s="446"/>
      <c r="UYQ32" s="446"/>
      <c r="UYR32" s="446"/>
      <c r="UYS32" s="446"/>
      <c r="UYT32" s="446"/>
      <c r="UYU32" s="446"/>
      <c r="UYV32" s="446"/>
      <c r="UYW32" s="446"/>
      <c r="UYX32" s="446"/>
      <c r="UYY32" s="446"/>
      <c r="UYZ32" s="446"/>
      <c r="UZA32" s="446"/>
      <c r="UZB32" s="446"/>
      <c r="UZC32" s="446"/>
      <c r="UZD32" s="446"/>
      <c r="UZE32" s="446"/>
      <c r="UZF32" s="446"/>
      <c r="UZG32" s="446"/>
      <c r="UZH32" s="446"/>
      <c r="UZI32" s="446"/>
      <c r="UZJ32" s="446"/>
      <c r="UZK32" s="446"/>
      <c r="UZL32" s="446"/>
      <c r="UZM32" s="446"/>
      <c r="UZN32" s="446"/>
      <c r="UZO32" s="446"/>
      <c r="UZP32" s="446"/>
      <c r="UZQ32" s="446"/>
      <c r="UZR32" s="446"/>
      <c r="UZS32" s="446"/>
      <c r="UZT32" s="446"/>
      <c r="UZU32" s="446"/>
      <c r="UZV32" s="446"/>
      <c r="UZW32" s="446"/>
      <c r="UZX32" s="446"/>
      <c r="UZY32" s="446"/>
      <c r="UZZ32" s="446"/>
      <c r="VAA32" s="446"/>
      <c r="VAB32" s="446"/>
      <c r="VAC32" s="446"/>
      <c r="VAD32" s="446"/>
      <c r="VAE32" s="446"/>
      <c r="VAF32" s="446"/>
      <c r="VAG32" s="446"/>
      <c r="VAH32" s="446"/>
      <c r="VAI32" s="446"/>
      <c r="VAJ32" s="446"/>
      <c r="VAK32" s="446"/>
      <c r="VAL32" s="446"/>
      <c r="VAM32" s="446"/>
      <c r="VAN32" s="446"/>
      <c r="VAO32" s="446"/>
      <c r="VAP32" s="446"/>
      <c r="VAQ32" s="446"/>
      <c r="VAR32" s="446"/>
      <c r="VAS32" s="446"/>
      <c r="VAT32" s="446"/>
      <c r="VAU32" s="446"/>
      <c r="VAV32" s="446"/>
      <c r="VAW32" s="446"/>
      <c r="VAX32" s="446"/>
      <c r="VAY32" s="446"/>
      <c r="VAZ32" s="446"/>
      <c r="VBA32" s="446"/>
      <c r="VBB32" s="446"/>
      <c r="VBC32" s="446"/>
      <c r="VBD32" s="446"/>
      <c r="VBE32" s="446"/>
      <c r="VBF32" s="446"/>
      <c r="VBG32" s="446"/>
      <c r="VBH32" s="446"/>
      <c r="VBI32" s="446"/>
      <c r="VBJ32" s="446"/>
      <c r="VBK32" s="446"/>
      <c r="VBL32" s="446"/>
      <c r="VBM32" s="446"/>
      <c r="VBN32" s="446"/>
      <c r="VBO32" s="446"/>
      <c r="VBP32" s="446"/>
      <c r="VBQ32" s="446"/>
      <c r="VBR32" s="446"/>
      <c r="VBS32" s="446"/>
      <c r="VBT32" s="446"/>
      <c r="VBU32" s="446"/>
      <c r="VBV32" s="446"/>
      <c r="VBW32" s="446"/>
      <c r="VBX32" s="446"/>
      <c r="VBY32" s="446"/>
      <c r="VBZ32" s="446"/>
      <c r="VCA32" s="446"/>
      <c r="VCB32" s="446"/>
      <c r="VCC32" s="446"/>
      <c r="VCD32" s="446"/>
      <c r="VCE32" s="446"/>
      <c r="VCF32" s="446"/>
      <c r="VCG32" s="446"/>
      <c r="VCH32" s="446"/>
      <c r="VCI32" s="446"/>
      <c r="VCJ32" s="446"/>
      <c r="VCK32" s="446"/>
      <c r="VCL32" s="446"/>
      <c r="VCM32" s="446"/>
      <c r="VCN32" s="446"/>
      <c r="VCO32" s="446"/>
      <c r="VCP32" s="446"/>
      <c r="VCQ32" s="446"/>
      <c r="VCR32" s="446"/>
      <c r="VCS32" s="446"/>
      <c r="VCT32" s="446"/>
      <c r="VCU32" s="446"/>
      <c r="VCV32" s="446"/>
      <c r="VCW32" s="446"/>
      <c r="VCX32" s="446"/>
      <c r="VCY32" s="446"/>
      <c r="VCZ32" s="446"/>
      <c r="VDA32" s="446"/>
      <c r="VDB32" s="446"/>
      <c r="VDC32" s="446"/>
      <c r="VDD32" s="446"/>
      <c r="VDE32" s="446"/>
      <c r="VDF32" s="446"/>
      <c r="VDG32" s="446"/>
      <c r="VDH32" s="446"/>
      <c r="VDI32" s="446"/>
      <c r="VDJ32" s="446"/>
      <c r="VDK32" s="446"/>
      <c r="VDL32" s="446"/>
      <c r="VDM32" s="446"/>
      <c r="VDN32" s="446"/>
      <c r="VDO32" s="446"/>
      <c r="VDP32" s="446"/>
      <c r="VDQ32" s="446"/>
      <c r="VDR32" s="446"/>
      <c r="VDS32" s="446"/>
      <c r="VDT32" s="446"/>
      <c r="VDU32" s="446"/>
      <c r="VDV32" s="446"/>
      <c r="VDW32" s="446"/>
      <c r="VDX32" s="446"/>
      <c r="VDY32" s="446"/>
      <c r="VDZ32" s="446"/>
      <c r="VEA32" s="446"/>
      <c r="VEB32" s="446"/>
      <c r="VEC32" s="446"/>
      <c r="VED32" s="446"/>
      <c r="VEE32" s="446"/>
      <c r="VEF32" s="446"/>
      <c r="VEG32" s="446"/>
      <c r="VEH32" s="446"/>
      <c r="VEI32" s="446"/>
      <c r="VEJ32" s="446"/>
      <c r="VEK32" s="446"/>
      <c r="VEL32" s="446"/>
      <c r="VEM32" s="446"/>
      <c r="VEN32" s="446"/>
      <c r="VEO32" s="446"/>
      <c r="VEP32" s="446"/>
      <c r="VEQ32" s="446"/>
      <c r="VER32" s="446"/>
      <c r="VES32" s="446"/>
      <c r="VET32" s="446"/>
      <c r="VEU32" s="446"/>
      <c r="VEV32" s="446"/>
      <c r="VEW32" s="446"/>
      <c r="VEX32" s="446"/>
      <c r="VEY32" s="446"/>
      <c r="VEZ32" s="446"/>
      <c r="VFA32" s="446"/>
      <c r="VFB32" s="446"/>
      <c r="VFC32" s="446"/>
      <c r="VFD32" s="446"/>
      <c r="VFE32" s="446"/>
      <c r="VFF32" s="446"/>
      <c r="VFG32" s="446"/>
      <c r="VFH32" s="446"/>
      <c r="VFI32" s="446"/>
      <c r="VFJ32" s="446"/>
      <c r="VFK32" s="446"/>
      <c r="VFL32" s="446"/>
      <c r="VFM32" s="446"/>
      <c r="VFN32" s="446"/>
      <c r="VFO32" s="446"/>
      <c r="VFP32" s="446"/>
      <c r="VFQ32" s="446"/>
      <c r="VFR32" s="446"/>
      <c r="VFS32" s="446"/>
      <c r="VFT32" s="446"/>
      <c r="VFU32" s="446"/>
      <c r="VFV32" s="446"/>
      <c r="VFW32" s="446"/>
      <c r="VFX32" s="446"/>
      <c r="VFY32" s="446"/>
      <c r="VFZ32" s="446"/>
      <c r="VGA32" s="446"/>
      <c r="VGB32" s="446"/>
      <c r="VGC32" s="446"/>
      <c r="VGD32" s="446"/>
      <c r="VGE32" s="446"/>
      <c r="VGF32" s="446"/>
      <c r="VGG32" s="446"/>
      <c r="VGH32" s="446"/>
      <c r="VGI32" s="446"/>
      <c r="VGJ32" s="446"/>
      <c r="VGK32" s="446"/>
      <c r="VGL32" s="446"/>
      <c r="VGM32" s="446"/>
      <c r="VGN32" s="446"/>
      <c r="VGO32" s="446"/>
      <c r="VGP32" s="446"/>
      <c r="VGQ32" s="446"/>
      <c r="VGR32" s="446"/>
      <c r="VGS32" s="446"/>
      <c r="VGT32" s="446"/>
      <c r="VGU32" s="446"/>
      <c r="VGV32" s="446"/>
      <c r="VGW32" s="446"/>
      <c r="VGX32" s="446"/>
      <c r="VGY32" s="446"/>
      <c r="VGZ32" s="446"/>
      <c r="VHA32" s="446"/>
      <c r="VHB32" s="446"/>
      <c r="VHC32" s="446"/>
      <c r="VHD32" s="446"/>
      <c r="VHE32" s="446"/>
      <c r="VHF32" s="446"/>
      <c r="VHG32" s="446"/>
      <c r="VHH32" s="446"/>
      <c r="VHI32" s="446"/>
      <c r="VHJ32" s="446"/>
      <c r="VHK32" s="446"/>
      <c r="VHL32" s="446"/>
      <c r="VHM32" s="446"/>
      <c r="VHN32" s="446"/>
      <c r="VHO32" s="446"/>
      <c r="VHP32" s="446"/>
      <c r="VHQ32" s="446"/>
      <c r="VHR32" s="446"/>
      <c r="VHS32" s="446"/>
      <c r="VHT32" s="446"/>
      <c r="VHU32" s="446"/>
      <c r="VHV32" s="446"/>
      <c r="VHW32" s="446"/>
      <c r="VHX32" s="446"/>
      <c r="VHY32" s="446"/>
      <c r="VHZ32" s="446"/>
      <c r="VIA32" s="446"/>
      <c r="VIB32" s="446"/>
      <c r="VIC32" s="446"/>
      <c r="VID32" s="446"/>
      <c r="VIE32" s="446"/>
      <c r="VIF32" s="446"/>
      <c r="VIG32" s="446"/>
      <c r="VIH32" s="446"/>
      <c r="VII32" s="446"/>
      <c r="VIJ32" s="446"/>
      <c r="VIK32" s="446"/>
      <c r="VIL32" s="446"/>
      <c r="VIM32" s="446"/>
      <c r="VIN32" s="446"/>
      <c r="VIO32" s="446"/>
      <c r="VIP32" s="446"/>
      <c r="VIQ32" s="446"/>
      <c r="VIR32" s="446"/>
      <c r="VIS32" s="446"/>
      <c r="VIT32" s="446"/>
      <c r="VIU32" s="446"/>
      <c r="VIV32" s="446"/>
      <c r="VIW32" s="446"/>
      <c r="VIX32" s="446"/>
      <c r="VIY32" s="446"/>
      <c r="VIZ32" s="446"/>
      <c r="VJA32" s="446"/>
      <c r="VJB32" s="446"/>
      <c r="VJC32" s="446"/>
      <c r="VJD32" s="446"/>
      <c r="VJE32" s="446"/>
      <c r="VJF32" s="446"/>
      <c r="VJG32" s="446"/>
      <c r="VJH32" s="446"/>
      <c r="VJI32" s="446"/>
      <c r="VJJ32" s="446"/>
      <c r="VJK32" s="446"/>
      <c r="VJL32" s="446"/>
      <c r="VJM32" s="446"/>
      <c r="VJN32" s="446"/>
      <c r="VJO32" s="446"/>
      <c r="VJP32" s="446"/>
      <c r="VJQ32" s="446"/>
      <c r="VJR32" s="446"/>
      <c r="VJS32" s="446"/>
      <c r="VJT32" s="446"/>
      <c r="VJU32" s="446"/>
      <c r="VJV32" s="446"/>
      <c r="VJW32" s="446"/>
      <c r="VJX32" s="446"/>
      <c r="VJY32" s="446"/>
      <c r="VJZ32" s="446"/>
      <c r="VKA32" s="446"/>
      <c r="VKB32" s="446"/>
      <c r="VKC32" s="446"/>
      <c r="VKD32" s="446"/>
      <c r="VKE32" s="446"/>
      <c r="VKF32" s="446"/>
      <c r="VKG32" s="446"/>
      <c r="VKH32" s="446"/>
      <c r="VKI32" s="446"/>
      <c r="VKJ32" s="446"/>
      <c r="VKK32" s="446"/>
      <c r="VKL32" s="446"/>
      <c r="VKM32" s="446"/>
      <c r="VKN32" s="446"/>
      <c r="VKO32" s="446"/>
      <c r="VKP32" s="446"/>
      <c r="VKQ32" s="446"/>
      <c r="VKR32" s="446"/>
      <c r="VKS32" s="446"/>
      <c r="VKT32" s="446"/>
      <c r="VKU32" s="446"/>
      <c r="VKV32" s="446"/>
      <c r="VKW32" s="446"/>
      <c r="VKX32" s="446"/>
      <c r="VKY32" s="446"/>
      <c r="VKZ32" s="446"/>
      <c r="VLA32" s="446"/>
      <c r="VLB32" s="446"/>
      <c r="VLC32" s="446"/>
      <c r="VLD32" s="446"/>
      <c r="VLE32" s="446"/>
      <c r="VLF32" s="446"/>
      <c r="VLG32" s="446"/>
      <c r="VLH32" s="446"/>
      <c r="VLI32" s="446"/>
      <c r="VLJ32" s="446"/>
      <c r="VLK32" s="446"/>
      <c r="VLL32" s="446"/>
      <c r="VLM32" s="446"/>
      <c r="VLN32" s="446"/>
      <c r="VLO32" s="446"/>
      <c r="VLP32" s="446"/>
      <c r="VLQ32" s="446"/>
      <c r="VLR32" s="446"/>
      <c r="VLS32" s="446"/>
      <c r="VLT32" s="446"/>
      <c r="VLU32" s="446"/>
      <c r="VLV32" s="446"/>
      <c r="VLW32" s="446"/>
      <c r="VLX32" s="446"/>
      <c r="VLY32" s="446"/>
      <c r="VLZ32" s="446"/>
      <c r="VMA32" s="446"/>
      <c r="VMB32" s="446"/>
      <c r="VMC32" s="446"/>
      <c r="VMD32" s="446"/>
      <c r="VME32" s="446"/>
      <c r="VMF32" s="446"/>
      <c r="VMG32" s="446"/>
      <c r="VMH32" s="446"/>
      <c r="VMI32" s="446"/>
      <c r="VMJ32" s="446"/>
      <c r="VMK32" s="446"/>
      <c r="VML32" s="446"/>
      <c r="VMM32" s="446"/>
      <c r="VMN32" s="446"/>
      <c r="VMO32" s="446"/>
      <c r="VMP32" s="446"/>
      <c r="VMQ32" s="446"/>
      <c r="VMR32" s="446"/>
      <c r="VMS32" s="446"/>
      <c r="VMT32" s="446"/>
      <c r="VMU32" s="446"/>
      <c r="VMV32" s="446"/>
      <c r="VMW32" s="446"/>
      <c r="VMX32" s="446"/>
      <c r="VMY32" s="446"/>
      <c r="VMZ32" s="446"/>
      <c r="VNA32" s="446"/>
      <c r="VNB32" s="446"/>
      <c r="VNC32" s="446"/>
      <c r="VND32" s="446"/>
      <c r="VNE32" s="446"/>
      <c r="VNF32" s="446"/>
      <c r="VNG32" s="446"/>
      <c r="VNH32" s="446"/>
      <c r="VNI32" s="446"/>
      <c r="VNJ32" s="446"/>
      <c r="VNK32" s="446"/>
      <c r="VNL32" s="446"/>
      <c r="VNM32" s="446"/>
      <c r="VNN32" s="446"/>
      <c r="VNO32" s="446"/>
      <c r="VNP32" s="446"/>
      <c r="VNQ32" s="446"/>
      <c r="VNR32" s="446"/>
      <c r="VNS32" s="446"/>
      <c r="VNT32" s="446"/>
      <c r="VNU32" s="446"/>
      <c r="VNV32" s="446"/>
      <c r="VNW32" s="446"/>
      <c r="VNX32" s="446"/>
      <c r="VNY32" s="446"/>
      <c r="VNZ32" s="446"/>
      <c r="VOA32" s="446"/>
      <c r="VOB32" s="446"/>
      <c r="VOC32" s="446"/>
      <c r="VOD32" s="446"/>
      <c r="VOE32" s="446"/>
      <c r="VOF32" s="446"/>
      <c r="VOG32" s="446"/>
      <c r="VOH32" s="446"/>
      <c r="VOI32" s="446"/>
      <c r="VOJ32" s="446"/>
      <c r="VOK32" s="446"/>
      <c r="VOL32" s="446"/>
      <c r="VOM32" s="446"/>
      <c r="VON32" s="446"/>
      <c r="VOO32" s="446"/>
      <c r="VOP32" s="446"/>
      <c r="VOQ32" s="446"/>
      <c r="VOR32" s="446"/>
      <c r="VOS32" s="446"/>
      <c r="VOT32" s="446"/>
      <c r="VOU32" s="446"/>
      <c r="VOV32" s="446"/>
      <c r="VOW32" s="446"/>
      <c r="VOX32" s="446"/>
      <c r="VOY32" s="446"/>
      <c r="VOZ32" s="446"/>
      <c r="VPA32" s="446"/>
      <c r="VPB32" s="446"/>
      <c r="VPC32" s="446"/>
      <c r="VPD32" s="446"/>
      <c r="VPE32" s="446"/>
      <c r="VPF32" s="446"/>
      <c r="VPG32" s="446"/>
      <c r="VPH32" s="446"/>
      <c r="VPI32" s="446"/>
      <c r="VPJ32" s="446"/>
      <c r="VPK32" s="446"/>
      <c r="VPL32" s="446"/>
      <c r="VPM32" s="446"/>
      <c r="VPN32" s="446"/>
      <c r="VPO32" s="446"/>
      <c r="VPP32" s="446"/>
      <c r="VPQ32" s="446"/>
      <c r="VPR32" s="446"/>
      <c r="VPS32" s="446"/>
      <c r="VPT32" s="446"/>
      <c r="VPU32" s="446"/>
      <c r="VPV32" s="446"/>
      <c r="VPW32" s="446"/>
      <c r="VPX32" s="446"/>
      <c r="VPY32" s="446"/>
      <c r="VPZ32" s="446"/>
      <c r="VQA32" s="446"/>
      <c r="VQB32" s="446"/>
      <c r="VQC32" s="446"/>
      <c r="VQD32" s="446"/>
      <c r="VQE32" s="446"/>
      <c r="VQF32" s="446"/>
      <c r="VQG32" s="446"/>
      <c r="VQH32" s="446"/>
      <c r="VQI32" s="446"/>
      <c r="VQJ32" s="446"/>
      <c r="VQK32" s="446"/>
      <c r="VQL32" s="446"/>
      <c r="VQM32" s="446"/>
      <c r="VQN32" s="446"/>
      <c r="VQO32" s="446"/>
      <c r="VQP32" s="446"/>
      <c r="VQQ32" s="446"/>
      <c r="VQR32" s="446"/>
      <c r="VQS32" s="446"/>
      <c r="VQT32" s="446"/>
      <c r="VQU32" s="446"/>
      <c r="VQV32" s="446"/>
      <c r="VQW32" s="446"/>
      <c r="VQX32" s="446"/>
      <c r="VQY32" s="446"/>
      <c r="VQZ32" s="446"/>
      <c r="VRA32" s="446"/>
      <c r="VRB32" s="446"/>
      <c r="VRC32" s="446"/>
      <c r="VRD32" s="446"/>
      <c r="VRE32" s="446"/>
      <c r="VRF32" s="446"/>
      <c r="VRG32" s="446"/>
      <c r="VRH32" s="446"/>
      <c r="VRI32" s="446"/>
      <c r="VRJ32" s="446"/>
      <c r="VRK32" s="446"/>
      <c r="VRL32" s="446"/>
      <c r="VRM32" s="446"/>
      <c r="VRN32" s="446"/>
      <c r="VRO32" s="446"/>
      <c r="VRP32" s="446"/>
      <c r="VRQ32" s="446"/>
      <c r="VRR32" s="446"/>
      <c r="VRS32" s="446"/>
      <c r="VRT32" s="446"/>
      <c r="VRU32" s="446"/>
      <c r="VRV32" s="446"/>
      <c r="VRW32" s="446"/>
      <c r="VRX32" s="446"/>
      <c r="VRY32" s="446"/>
      <c r="VRZ32" s="446"/>
      <c r="VSA32" s="446"/>
      <c r="VSB32" s="446"/>
      <c r="VSC32" s="446"/>
      <c r="VSD32" s="446"/>
      <c r="VSE32" s="446"/>
      <c r="VSF32" s="446"/>
      <c r="VSG32" s="446"/>
      <c r="VSH32" s="446"/>
      <c r="VSI32" s="446"/>
      <c r="VSJ32" s="446"/>
      <c r="VSK32" s="446"/>
      <c r="VSL32" s="446"/>
      <c r="VSM32" s="446"/>
      <c r="VSN32" s="446"/>
      <c r="VSO32" s="446"/>
      <c r="VSP32" s="446"/>
      <c r="VSQ32" s="446"/>
      <c r="VSR32" s="446"/>
      <c r="VSS32" s="446"/>
      <c r="VST32" s="446"/>
      <c r="VSU32" s="446"/>
      <c r="VSV32" s="446"/>
      <c r="VSW32" s="446"/>
      <c r="VSX32" s="446"/>
      <c r="VSY32" s="446"/>
      <c r="VSZ32" s="446"/>
      <c r="VTA32" s="446"/>
      <c r="VTB32" s="446"/>
      <c r="VTC32" s="446"/>
      <c r="VTD32" s="446"/>
      <c r="VTE32" s="446"/>
      <c r="VTF32" s="446"/>
      <c r="VTG32" s="446"/>
      <c r="VTH32" s="446"/>
      <c r="VTI32" s="446"/>
      <c r="VTJ32" s="446"/>
      <c r="VTK32" s="446"/>
      <c r="VTL32" s="446"/>
      <c r="VTM32" s="446"/>
      <c r="VTN32" s="446"/>
      <c r="VTO32" s="446"/>
      <c r="VTP32" s="446"/>
      <c r="VTQ32" s="446"/>
      <c r="VTR32" s="446"/>
      <c r="VTS32" s="446"/>
      <c r="VTT32" s="446"/>
      <c r="VTU32" s="446"/>
      <c r="VTV32" s="446"/>
      <c r="VTW32" s="446"/>
      <c r="VTX32" s="446"/>
      <c r="VTY32" s="446"/>
      <c r="VTZ32" s="446"/>
      <c r="VUA32" s="446"/>
      <c r="VUB32" s="446"/>
      <c r="VUC32" s="446"/>
      <c r="VUD32" s="446"/>
      <c r="VUE32" s="446"/>
      <c r="VUF32" s="446"/>
      <c r="VUG32" s="446"/>
      <c r="VUH32" s="446"/>
      <c r="VUI32" s="446"/>
      <c r="VUJ32" s="446"/>
      <c r="VUK32" s="446"/>
      <c r="VUL32" s="446"/>
      <c r="VUM32" s="446"/>
      <c r="VUN32" s="446"/>
      <c r="VUO32" s="446"/>
      <c r="VUP32" s="446"/>
      <c r="VUQ32" s="446"/>
      <c r="VUR32" s="446"/>
      <c r="VUS32" s="446"/>
      <c r="VUT32" s="446"/>
      <c r="VUU32" s="446"/>
      <c r="VUV32" s="446"/>
      <c r="VUW32" s="446"/>
      <c r="VUX32" s="446"/>
      <c r="VUY32" s="446"/>
      <c r="VUZ32" s="446"/>
      <c r="VVA32" s="446"/>
      <c r="VVB32" s="446"/>
      <c r="VVC32" s="446"/>
      <c r="VVD32" s="446"/>
      <c r="VVE32" s="446"/>
      <c r="VVF32" s="446"/>
      <c r="VVG32" s="446"/>
      <c r="VVH32" s="446"/>
      <c r="VVI32" s="446"/>
      <c r="VVJ32" s="446"/>
      <c r="VVK32" s="446"/>
      <c r="VVL32" s="446"/>
      <c r="VVM32" s="446"/>
      <c r="VVN32" s="446"/>
      <c r="VVO32" s="446"/>
      <c r="VVP32" s="446"/>
      <c r="VVQ32" s="446"/>
      <c r="VVR32" s="446"/>
      <c r="VVS32" s="446"/>
      <c r="VVT32" s="446"/>
      <c r="VVU32" s="446"/>
      <c r="VVV32" s="446"/>
      <c r="VVW32" s="446"/>
      <c r="VVX32" s="446"/>
      <c r="VVY32" s="446"/>
      <c r="VVZ32" s="446"/>
      <c r="VWA32" s="446"/>
      <c r="VWB32" s="446"/>
      <c r="VWC32" s="446"/>
      <c r="VWD32" s="446"/>
      <c r="VWE32" s="446"/>
      <c r="VWF32" s="446"/>
      <c r="VWG32" s="446"/>
      <c r="VWH32" s="446"/>
      <c r="VWI32" s="446"/>
      <c r="VWJ32" s="446"/>
      <c r="VWK32" s="446"/>
      <c r="VWL32" s="446"/>
      <c r="VWM32" s="446"/>
      <c r="VWN32" s="446"/>
      <c r="VWO32" s="446"/>
      <c r="VWP32" s="446"/>
      <c r="VWQ32" s="446"/>
      <c r="VWR32" s="446"/>
      <c r="VWS32" s="446"/>
      <c r="VWT32" s="446"/>
      <c r="VWU32" s="446"/>
      <c r="VWV32" s="446"/>
      <c r="VWW32" s="446"/>
      <c r="VWX32" s="446"/>
      <c r="VWY32" s="446"/>
      <c r="VWZ32" s="446"/>
      <c r="VXA32" s="446"/>
      <c r="VXB32" s="446"/>
      <c r="VXC32" s="446"/>
      <c r="VXD32" s="446"/>
      <c r="VXE32" s="446"/>
      <c r="VXF32" s="446"/>
      <c r="VXG32" s="446"/>
      <c r="VXH32" s="446"/>
      <c r="VXI32" s="446"/>
      <c r="VXJ32" s="446"/>
      <c r="VXK32" s="446"/>
      <c r="VXL32" s="446"/>
      <c r="VXM32" s="446"/>
      <c r="VXN32" s="446"/>
      <c r="VXO32" s="446"/>
      <c r="VXP32" s="446"/>
      <c r="VXQ32" s="446"/>
      <c r="VXR32" s="446"/>
      <c r="VXS32" s="446"/>
      <c r="VXT32" s="446"/>
      <c r="VXU32" s="446"/>
      <c r="VXV32" s="446"/>
      <c r="VXW32" s="446"/>
      <c r="VXX32" s="446"/>
      <c r="VXY32" s="446"/>
      <c r="VXZ32" s="446"/>
      <c r="VYA32" s="446"/>
      <c r="VYB32" s="446"/>
      <c r="VYC32" s="446"/>
      <c r="VYD32" s="446"/>
      <c r="VYE32" s="446"/>
      <c r="VYF32" s="446"/>
      <c r="VYG32" s="446"/>
      <c r="VYH32" s="446"/>
      <c r="VYI32" s="446"/>
      <c r="VYJ32" s="446"/>
      <c r="VYK32" s="446"/>
      <c r="VYL32" s="446"/>
      <c r="VYM32" s="446"/>
      <c r="VYN32" s="446"/>
      <c r="VYO32" s="446"/>
      <c r="VYP32" s="446"/>
      <c r="VYQ32" s="446"/>
      <c r="VYR32" s="446"/>
      <c r="VYS32" s="446"/>
      <c r="VYT32" s="446"/>
      <c r="VYU32" s="446"/>
      <c r="VYV32" s="446"/>
      <c r="VYW32" s="446"/>
      <c r="VYX32" s="446"/>
      <c r="VYY32" s="446"/>
      <c r="VYZ32" s="446"/>
      <c r="VZA32" s="446"/>
      <c r="VZB32" s="446"/>
      <c r="VZC32" s="446"/>
      <c r="VZD32" s="446"/>
      <c r="VZE32" s="446"/>
      <c r="VZF32" s="446"/>
      <c r="VZG32" s="446"/>
      <c r="VZH32" s="446"/>
      <c r="VZI32" s="446"/>
      <c r="VZJ32" s="446"/>
      <c r="VZK32" s="446"/>
      <c r="VZL32" s="446"/>
      <c r="VZM32" s="446"/>
      <c r="VZN32" s="446"/>
      <c r="VZO32" s="446"/>
      <c r="VZP32" s="446"/>
      <c r="VZQ32" s="446"/>
      <c r="VZR32" s="446"/>
      <c r="VZS32" s="446"/>
      <c r="VZT32" s="446"/>
      <c r="VZU32" s="446"/>
      <c r="VZV32" s="446"/>
      <c r="VZW32" s="446"/>
      <c r="VZX32" s="446"/>
      <c r="VZY32" s="446"/>
      <c r="VZZ32" s="446"/>
      <c r="WAA32" s="446"/>
      <c r="WAB32" s="446"/>
      <c r="WAC32" s="446"/>
      <c r="WAD32" s="446"/>
      <c r="WAE32" s="446"/>
      <c r="WAF32" s="446"/>
      <c r="WAG32" s="446"/>
      <c r="WAH32" s="446"/>
      <c r="WAI32" s="446"/>
      <c r="WAJ32" s="446"/>
      <c r="WAK32" s="446"/>
      <c r="WAL32" s="446"/>
      <c r="WAM32" s="446"/>
      <c r="WAN32" s="446"/>
      <c r="WAO32" s="446"/>
      <c r="WAP32" s="446"/>
      <c r="WAQ32" s="446"/>
      <c r="WAR32" s="446"/>
      <c r="WAS32" s="446"/>
      <c r="WAT32" s="446"/>
      <c r="WAU32" s="446"/>
      <c r="WAV32" s="446"/>
      <c r="WAW32" s="446"/>
      <c r="WAX32" s="446"/>
      <c r="WAY32" s="446"/>
      <c r="WAZ32" s="446"/>
      <c r="WBA32" s="446"/>
      <c r="WBB32" s="446"/>
      <c r="WBC32" s="446"/>
      <c r="WBD32" s="446"/>
      <c r="WBE32" s="446"/>
      <c r="WBF32" s="446"/>
      <c r="WBG32" s="446"/>
      <c r="WBH32" s="446"/>
      <c r="WBI32" s="446"/>
      <c r="WBJ32" s="446"/>
      <c r="WBK32" s="446"/>
      <c r="WBL32" s="446"/>
      <c r="WBM32" s="446"/>
      <c r="WBN32" s="446"/>
      <c r="WBO32" s="446"/>
      <c r="WBP32" s="446"/>
      <c r="WBQ32" s="446"/>
      <c r="WBR32" s="446"/>
      <c r="WBS32" s="446"/>
      <c r="WBT32" s="446"/>
      <c r="WBU32" s="446"/>
      <c r="WBV32" s="446"/>
      <c r="WBW32" s="446"/>
      <c r="WBX32" s="446"/>
      <c r="WBY32" s="446"/>
      <c r="WBZ32" s="446"/>
      <c r="WCA32" s="446"/>
      <c r="WCB32" s="446"/>
      <c r="WCC32" s="446"/>
      <c r="WCD32" s="446"/>
      <c r="WCE32" s="446"/>
      <c r="WCF32" s="446"/>
      <c r="WCG32" s="446"/>
      <c r="WCH32" s="446"/>
      <c r="WCI32" s="446"/>
      <c r="WCJ32" s="446"/>
      <c r="WCK32" s="446"/>
      <c r="WCL32" s="446"/>
      <c r="WCM32" s="446"/>
      <c r="WCN32" s="446"/>
      <c r="WCO32" s="446"/>
      <c r="WCP32" s="446"/>
      <c r="WCQ32" s="446"/>
      <c r="WCR32" s="446"/>
      <c r="WCS32" s="446"/>
      <c r="WCT32" s="446"/>
      <c r="WCU32" s="446"/>
      <c r="WCV32" s="446"/>
      <c r="WCW32" s="446"/>
      <c r="WCX32" s="446"/>
      <c r="WCY32" s="446"/>
      <c r="WCZ32" s="446"/>
      <c r="WDA32" s="446"/>
      <c r="WDB32" s="446"/>
      <c r="WDC32" s="446"/>
      <c r="WDD32" s="446"/>
      <c r="WDE32" s="446"/>
      <c r="WDF32" s="446"/>
      <c r="WDG32" s="446"/>
      <c r="WDH32" s="446"/>
      <c r="WDI32" s="446"/>
      <c r="WDJ32" s="446"/>
      <c r="WDK32" s="446"/>
      <c r="WDL32" s="446"/>
      <c r="WDM32" s="446"/>
      <c r="WDN32" s="446"/>
      <c r="WDO32" s="446"/>
      <c r="WDP32" s="446"/>
      <c r="WDQ32" s="446"/>
      <c r="WDR32" s="446"/>
      <c r="WDS32" s="446"/>
      <c r="WDT32" s="446"/>
      <c r="WDU32" s="446"/>
      <c r="WDV32" s="446"/>
      <c r="WDW32" s="446"/>
      <c r="WDX32" s="446"/>
      <c r="WDY32" s="446"/>
      <c r="WDZ32" s="446"/>
      <c r="WEA32" s="446"/>
      <c r="WEB32" s="446"/>
      <c r="WEC32" s="446"/>
      <c r="WED32" s="446"/>
      <c r="WEE32" s="446"/>
      <c r="WEF32" s="446"/>
      <c r="WEG32" s="446"/>
      <c r="WEH32" s="446"/>
      <c r="WEI32" s="446"/>
      <c r="WEJ32" s="446"/>
      <c r="WEK32" s="446"/>
      <c r="WEL32" s="446"/>
      <c r="WEM32" s="446"/>
      <c r="WEN32" s="446"/>
      <c r="WEO32" s="446"/>
      <c r="WEP32" s="446"/>
      <c r="WEQ32" s="446"/>
      <c r="WER32" s="446"/>
      <c r="WES32" s="446"/>
      <c r="WET32" s="446"/>
      <c r="WEU32" s="446"/>
      <c r="WEV32" s="446"/>
      <c r="WEW32" s="446"/>
      <c r="WEX32" s="446"/>
      <c r="WEY32" s="446"/>
      <c r="WEZ32" s="446"/>
      <c r="WFA32" s="446"/>
      <c r="WFB32" s="446"/>
      <c r="WFC32" s="446"/>
      <c r="WFD32" s="446"/>
      <c r="WFE32" s="446"/>
      <c r="WFF32" s="446"/>
      <c r="WFG32" s="446"/>
      <c r="WFH32" s="446"/>
      <c r="WFI32" s="446"/>
      <c r="WFJ32" s="446"/>
      <c r="WFK32" s="446"/>
      <c r="WFL32" s="446"/>
      <c r="WFM32" s="446"/>
      <c r="WFN32" s="446"/>
      <c r="WFO32" s="446"/>
      <c r="WFP32" s="446"/>
      <c r="WFQ32" s="446"/>
      <c r="WFR32" s="446"/>
      <c r="WFS32" s="446"/>
      <c r="WFT32" s="446"/>
      <c r="WFU32" s="446"/>
      <c r="WFV32" s="446"/>
      <c r="WFW32" s="446"/>
      <c r="WFX32" s="446"/>
      <c r="WFY32" s="446"/>
      <c r="WFZ32" s="446"/>
      <c r="WGA32" s="446"/>
      <c r="WGB32" s="446"/>
      <c r="WGC32" s="446"/>
      <c r="WGD32" s="446"/>
      <c r="WGE32" s="446"/>
      <c r="WGF32" s="446"/>
      <c r="WGG32" s="446"/>
      <c r="WGH32" s="446"/>
      <c r="WGI32" s="446"/>
      <c r="WGJ32" s="446"/>
      <c r="WGK32" s="446"/>
      <c r="WGL32" s="446"/>
      <c r="WGM32" s="446"/>
      <c r="WGN32" s="446"/>
      <c r="WGO32" s="446"/>
      <c r="WGP32" s="446"/>
      <c r="WGQ32" s="446"/>
      <c r="WGR32" s="446"/>
      <c r="WGS32" s="446"/>
      <c r="WGT32" s="446"/>
      <c r="WGU32" s="446"/>
      <c r="WGV32" s="446"/>
      <c r="WGW32" s="446"/>
      <c r="WGX32" s="446"/>
      <c r="WGY32" s="446"/>
      <c r="WGZ32" s="446"/>
      <c r="WHA32" s="446"/>
      <c r="WHB32" s="446"/>
      <c r="WHC32" s="446"/>
      <c r="WHD32" s="446"/>
      <c r="WHE32" s="446"/>
      <c r="WHF32" s="446"/>
      <c r="WHG32" s="446"/>
      <c r="WHH32" s="446"/>
      <c r="WHI32" s="446"/>
      <c r="WHJ32" s="446"/>
      <c r="WHK32" s="446"/>
      <c r="WHL32" s="446"/>
      <c r="WHM32" s="446"/>
      <c r="WHN32" s="446"/>
      <c r="WHO32" s="446"/>
      <c r="WHP32" s="446"/>
      <c r="WHQ32" s="446"/>
      <c r="WHR32" s="446"/>
      <c r="WHS32" s="446"/>
      <c r="WHT32" s="446"/>
      <c r="WHU32" s="446"/>
      <c r="WHV32" s="446"/>
      <c r="WHW32" s="446"/>
      <c r="WHX32" s="446"/>
      <c r="WHY32" s="446"/>
      <c r="WHZ32" s="446"/>
      <c r="WIA32" s="446"/>
      <c r="WIB32" s="446"/>
      <c r="WIC32" s="446"/>
      <c r="WID32" s="446"/>
      <c r="WIE32" s="446"/>
      <c r="WIF32" s="446"/>
      <c r="WIG32" s="446"/>
      <c r="WIH32" s="446"/>
      <c r="WII32" s="446"/>
      <c r="WIJ32" s="446"/>
      <c r="WIK32" s="446"/>
      <c r="WIL32" s="446"/>
      <c r="WIM32" s="446"/>
      <c r="WIN32" s="446"/>
      <c r="WIO32" s="446"/>
      <c r="WIP32" s="446"/>
      <c r="WIQ32" s="446"/>
      <c r="WIR32" s="446"/>
      <c r="WIS32" s="446"/>
      <c r="WIT32" s="446"/>
      <c r="WIU32" s="446"/>
      <c r="WIV32" s="446"/>
      <c r="WIW32" s="446"/>
      <c r="WIX32" s="446"/>
      <c r="WIY32" s="446"/>
      <c r="WIZ32" s="446"/>
      <c r="WJA32" s="446"/>
      <c r="WJB32" s="446"/>
      <c r="WJC32" s="446"/>
      <c r="WJD32" s="446"/>
      <c r="WJE32" s="446"/>
      <c r="WJF32" s="446"/>
      <c r="WJG32" s="446"/>
      <c r="WJH32" s="446"/>
      <c r="WJI32" s="446"/>
      <c r="WJJ32" s="446"/>
      <c r="WJK32" s="446"/>
      <c r="WJL32" s="446"/>
      <c r="WJM32" s="446"/>
      <c r="WJN32" s="446"/>
      <c r="WJO32" s="446"/>
      <c r="WJP32" s="446"/>
      <c r="WJQ32" s="446"/>
      <c r="WJR32" s="446"/>
      <c r="WJS32" s="446"/>
      <c r="WJT32" s="446"/>
      <c r="WJU32" s="446"/>
      <c r="WJV32" s="446"/>
      <c r="WJW32" s="446"/>
      <c r="WJX32" s="446"/>
      <c r="WJY32" s="446"/>
      <c r="WJZ32" s="446"/>
      <c r="WKA32" s="446"/>
      <c r="WKB32" s="446"/>
      <c r="WKC32" s="446"/>
      <c r="WKD32" s="446"/>
      <c r="WKE32" s="446"/>
      <c r="WKF32" s="446"/>
      <c r="WKG32" s="446"/>
      <c r="WKH32" s="446"/>
      <c r="WKI32" s="446"/>
      <c r="WKJ32" s="446"/>
      <c r="WKK32" s="446"/>
      <c r="WKL32" s="446"/>
      <c r="WKM32" s="446"/>
      <c r="WKN32" s="446"/>
      <c r="WKO32" s="446"/>
      <c r="WKP32" s="446"/>
      <c r="WKQ32" s="446"/>
      <c r="WKR32" s="446"/>
      <c r="WKS32" s="446"/>
      <c r="WKT32" s="446"/>
      <c r="WKU32" s="446"/>
      <c r="WKV32" s="446"/>
      <c r="WKW32" s="446"/>
      <c r="WKX32" s="446"/>
      <c r="WKY32" s="446"/>
      <c r="WKZ32" s="446"/>
      <c r="WLA32" s="446"/>
      <c r="WLB32" s="446"/>
      <c r="WLC32" s="446"/>
      <c r="WLD32" s="446"/>
      <c r="WLE32" s="446"/>
      <c r="WLF32" s="446"/>
      <c r="WLG32" s="446"/>
      <c r="WLH32" s="446"/>
      <c r="WLI32" s="446"/>
      <c r="WLJ32" s="446"/>
      <c r="WLK32" s="446"/>
      <c r="WLL32" s="446"/>
      <c r="WLM32" s="446"/>
      <c r="WLN32" s="446"/>
      <c r="WLO32" s="446"/>
      <c r="WLP32" s="446"/>
      <c r="WLQ32" s="446"/>
      <c r="WLR32" s="446"/>
      <c r="WLS32" s="446"/>
      <c r="WLT32" s="446"/>
      <c r="WLU32" s="446"/>
      <c r="WLV32" s="446"/>
      <c r="WLW32" s="446"/>
      <c r="WLX32" s="446"/>
      <c r="WLY32" s="446"/>
      <c r="WLZ32" s="446"/>
      <c r="WMA32" s="446"/>
      <c r="WMB32" s="446"/>
      <c r="WMC32" s="446"/>
      <c r="WMD32" s="446"/>
      <c r="WME32" s="446"/>
      <c r="WMF32" s="446"/>
      <c r="WMG32" s="446"/>
      <c r="WMH32" s="446"/>
      <c r="WMI32" s="446"/>
      <c r="WMJ32" s="446"/>
      <c r="WMK32" s="446"/>
      <c r="WML32" s="446"/>
      <c r="WMM32" s="446"/>
      <c r="WMN32" s="446"/>
      <c r="WMO32" s="446"/>
      <c r="WMP32" s="446"/>
      <c r="WMQ32" s="446"/>
      <c r="WMR32" s="446"/>
      <c r="WMS32" s="446"/>
      <c r="WMT32" s="446"/>
      <c r="WMU32" s="446"/>
      <c r="WMV32" s="446"/>
      <c r="WMW32" s="446"/>
      <c r="WMX32" s="446"/>
      <c r="WMY32" s="446"/>
      <c r="WMZ32" s="446"/>
      <c r="WNA32" s="446"/>
      <c r="WNB32" s="446"/>
      <c r="WNC32" s="446"/>
      <c r="WND32" s="446"/>
      <c r="WNE32" s="446"/>
      <c r="WNF32" s="446"/>
      <c r="WNG32" s="446"/>
      <c r="WNH32" s="446"/>
      <c r="WNI32" s="446"/>
      <c r="WNJ32" s="446"/>
      <c r="WNK32" s="446"/>
      <c r="WNL32" s="446"/>
      <c r="WNM32" s="446"/>
      <c r="WNN32" s="446"/>
      <c r="WNO32" s="446"/>
      <c r="WNP32" s="446"/>
      <c r="WNQ32" s="446"/>
      <c r="WNR32" s="446"/>
      <c r="WNS32" s="446"/>
      <c r="WNT32" s="446"/>
      <c r="WNU32" s="446"/>
      <c r="WNV32" s="446"/>
      <c r="WNW32" s="446"/>
      <c r="WNX32" s="446"/>
      <c r="WNY32" s="446"/>
      <c r="WNZ32" s="446"/>
      <c r="WOA32" s="446"/>
      <c r="WOB32" s="446"/>
      <c r="WOC32" s="446"/>
      <c r="WOD32" s="446"/>
      <c r="WOE32" s="446"/>
      <c r="WOF32" s="446"/>
      <c r="WOG32" s="446"/>
      <c r="WOH32" s="446"/>
      <c r="WOI32" s="446"/>
      <c r="WOJ32" s="446"/>
      <c r="WOK32" s="446"/>
      <c r="WOL32" s="446"/>
      <c r="WOM32" s="446"/>
      <c r="WON32" s="446"/>
      <c r="WOO32" s="446"/>
      <c r="WOP32" s="446"/>
      <c r="WOQ32" s="446"/>
      <c r="WOR32" s="446"/>
      <c r="WOS32" s="446"/>
      <c r="WOT32" s="446"/>
      <c r="WOU32" s="446"/>
      <c r="WOV32" s="446"/>
      <c r="WOW32" s="446"/>
      <c r="WOX32" s="446"/>
      <c r="WOY32" s="446"/>
      <c r="WOZ32" s="446"/>
      <c r="WPA32" s="446"/>
      <c r="WPB32" s="446"/>
      <c r="WPC32" s="446"/>
      <c r="WPD32" s="446"/>
      <c r="WPE32" s="446"/>
      <c r="WPF32" s="446"/>
      <c r="WPG32" s="446"/>
      <c r="WPH32" s="446"/>
      <c r="WPI32" s="446"/>
      <c r="WPJ32" s="446"/>
      <c r="WPK32" s="446"/>
      <c r="WPL32" s="446"/>
      <c r="WPM32" s="446"/>
      <c r="WPN32" s="446"/>
      <c r="WPO32" s="446"/>
      <c r="WPP32" s="446"/>
      <c r="WPQ32" s="446"/>
      <c r="WPR32" s="446"/>
      <c r="WPS32" s="446"/>
      <c r="WPT32" s="446"/>
      <c r="WPU32" s="446"/>
      <c r="WPV32" s="446"/>
      <c r="WPW32" s="446"/>
      <c r="WPX32" s="446"/>
      <c r="WPY32" s="446"/>
      <c r="WPZ32" s="446"/>
      <c r="WQA32" s="446"/>
      <c r="WQB32" s="446"/>
      <c r="WQC32" s="446"/>
      <c r="WQD32" s="446"/>
      <c r="WQE32" s="446"/>
      <c r="WQF32" s="446"/>
      <c r="WQG32" s="446"/>
      <c r="WQH32" s="446"/>
      <c r="WQI32" s="446"/>
      <c r="WQJ32" s="446"/>
      <c r="WQK32" s="446"/>
      <c r="WQL32" s="446"/>
      <c r="WQM32" s="446"/>
      <c r="WQN32" s="446"/>
      <c r="WQO32" s="446"/>
      <c r="WQP32" s="446"/>
      <c r="WQQ32" s="446"/>
      <c r="WQR32" s="446"/>
      <c r="WQS32" s="446"/>
      <c r="WQT32" s="446"/>
      <c r="WQU32" s="446"/>
      <c r="WQV32" s="446"/>
      <c r="WQW32" s="446"/>
      <c r="WQX32" s="446"/>
      <c r="WQY32" s="446"/>
      <c r="WQZ32" s="446"/>
      <c r="WRA32" s="446"/>
      <c r="WRB32" s="446"/>
      <c r="WRC32" s="446"/>
      <c r="WRD32" s="446"/>
      <c r="WRE32" s="446"/>
      <c r="WRF32" s="446"/>
      <c r="WRG32" s="446"/>
      <c r="WRH32" s="446"/>
      <c r="WRI32" s="446"/>
      <c r="WRJ32" s="446"/>
      <c r="WRK32" s="446"/>
      <c r="WRL32" s="446"/>
      <c r="WRM32" s="446"/>
      <c r="WRN32" s="446"/>
      <c r="WRO32" s="446"/>
      <c r="WRP32" s="446"/>
      <c r="WRQ32" s="446"/>
      <c r="WRR32" s="446"/>
      <c r="WRS32" s="446"/>
      <c r="WRT32" s="446"/>
      <c r="WRU32" s="446"/>
      <c r="WRV32" s="446"/>
      <c r="WRW32" s="446"/>
      <c r="WRX32" s="446"/>
      <c r="WRY32" s="446"/>
      <c r="WRZ32" s="446"/>
      <c r="WSA32" s="446"/>
      <c r="WSB32" s="446"/>
      <c r="WSC32" s="446"/>
      <c r="WSD32" s="446"/>
      <c r="WSE32" s="446"/>
      <c r="WSF32" s="446"/>
      <c r="WSG32" s="446"/>
      <c r="WSH32" s="446"/>
      <c r="WSI32" s="446"/>
      <c r="WSJ32" s="446"/>
      <c r="WSK32" s="446"/>
      <c r="WSL32" s="446"/>
      <c r="WSM32" s="446"/>
      <c r="WSN32" s="446"/>
      <c r="WSO32" s="446"/>
      <c r="WSP32" s="446"/>
      <c r="WSQ32" s="446"/>
      <c r="WSR32" s="446"/>
      <c r="WSS32" s="446"/>
      <c r="WST32" s="446"/>
      <c r="WSU32" s="446"/>
      <c r="WSV32" s="446"/>
      <c r="WSW32" s="446"/>
      <c r="WSX32" s="446"/>
      <c r="WSY32" s="446"/>
      <c r="WSZ32" s="446"/>
      <c r="WTA32" s="446"/>
      <c r="WTB32" s="446"/>
      <c r="WTC32" s="446"/>
      <c r="WTD32" s="446"/>
      <c r="WTE32" s="446"/>
      <c r="WTF32" s="446"/>
      <c r="WTG32" s="446"/>
      <c r="WTH32" s="446"/>
      <c r="WTI32" s="446"/>
      <c r="WTJ32" s="446"/>
      <c r="WTK32" s="446"/>
      <c r="WTL32" s="446"/>
      <c r="WTM32" s="446"/>
      <c r="WTN32" s="446"/>
      <c r="WTO32" s="446"/>
      <c r="WTP32" s="446"/>
      <c r="WTQ32" s="446"/>
      <c r="WTR32" s="446"/>
      <c r="WTS32" s="446"/>
      <c r="WTT32" s="446"/>
      <c r="WTU32" s="446"/>
      <c r="WTV32" s="446"/>
      <c r="WTW32" s="446"/>
      <c r="WTX32" s="446"/>
      <c r="WTY32" s="446"/>
      <c r="WTZ32" s="446"/>
      <c r="WUA32" s="446"/>
      <c r="WUB32" s="446"/>
      <c r="WUC32" s="446"/>
      <c r="WUD32" s="446"/>
      <c r="WUE32" s="446"/>
      <c r="WUF32" s="446"/>
      <c r="WUG32" s="446"/>
      <c r="WUH32" s="446"/>
      <c r="WUI32" s="446"/>
      <c r="WUJ32" s="446"/>
      <c r="WUK32" s="446"/>
      <c r="WUL32" s="446"/>
      <c r="WUM32" s="446"/>
      <c r="WUN32" s="446"/>
      <c r="WUO32" s="446"/>
      <c r="WUP32" s="446"/>
      <c r="WUQ32" s="446"/>
      <c r="WUR32" s="446"/>
      <c r="WUS32" s="446"/>
      <c r="WUT32" s="446"/>
      <c r="WUU32" s="446"/>
      <c r="WUV32" s="446"/>
      <c r="WUW32" s="446"/>
      <c r="WUX32" s="446"/>
      <c r="WUY32" s="446"/>
      <c r="WUZ32" s="446"/>
      <c r="WVA32" s="446"/>
      <c r="WVB32" s="446"/>
      <c r="WVC32" s="446"/>
      <c r="WVD32" s="446"/>
      <c r="WVE32" s="446"/>
      <c r="WVF32" s="446"/>
      <c r="WVG32" s="446"/>
      <c r="WVH32" s="446"/>
      <c r="WVI32" s="446"/>
      <c r="WVJ32" s="446"/>
      <c r="WVK32" s="446"/>
      <c r="WVL32" s="446"/>
      <c r="WVM32" s="446"/>
      <c r="WVN32" s="446"/>
      <c r="WVO32" s="446"/>
      <c r="WVP32" s="446"/>
      <c r="WVQ32" s="446"/>
      <c r="WVR32" s="446"/>
      <c r="WVS32" s="446"/>
      <c r="WVT32" s="446"/>
      <c r="WVU32" s="446"/>
      <c r="WVV32" s="446"/>
      <c r="WVW32" s="446"/>
      <c r="WVX32" s="446"/>
      <c r="WVY32" s="446"/>
      <c r="WVZ32" s="446"/>
      <c r="WWA32" s="446"/>
      <c r="WWB32" s="446"/>
      <c r="WWC32" s="446"/>
      <c r="WWD32" s="446"/>
      <c r="WWE32" s="446"/>
      <c r="WWF32" s="446"/>
      <c r="WWG32" s="446"/>
      <c r="WWH32" s="446"/>
      <c r="WWI32" s="446"/>
      <c r="WWJ32" s="446"/>
      <c r="WWK32" s="446"/>
      <c r="WWL32" s="446"/>
      <c r="WWM32" s="446"/>
      <c r="WWN32" s="446"/>
      <c r="WWO32" s="446"/>
      <c r="WWP32" s="446"/>
      <c r="WWQ32" s="446"/>
      <c r="WWR32" s="446"/>
      <c r="WWS32" s="446"/>
      <c r="WWT32" s="446"/>
      <c r="WWU32" s="446"/>
      <c r="WWV32" s="446"/>
      <c r="WWW32" s="446"/>
      <c r="WWX32" s="446"/>
      <c r="WWY32" s="446"/>
      <c r="WWZ32" s="446"/>
      <c r="WXA32" s="446"/>
      <c r="WXB32" s="446"/>
      <c r="WXC32" s="446"/>
      <c r="WXD32" s="446"/>
      <c r="WXE32" s="446"/>
      <c r="WXF32" s="446"/>
      <c r="WXG32" s="446"/>
      <c r="WXH32" s="446"/>
      <c r="WXI32" s="446"/>
      <c r="WXJ32" s="446"/>
      <c r="WXK32" s="446"/>
      <c r="WXL32" s="446"/>
      <c r="WXM32" s="446"/>
      <c r="WXN32" s="446"/>
      <c r="WXO32" s="446"/>
      <c r="WXP32" s="446"/>
      <c r="WXQ32" s="446"/>
      <c r="WXR32" s="446"/>
      <c r="WXS32" s="446"/>
      <c r="WXT32" s="446"/>
      <c r="WXU32" s="446"/>
      <c r="WXV32" s="446"/>
      <c r="WXW32" s="446"/>
      <c r="WXX32" s="446"/>
      <c r="WXY32" s="446"/>
      <c r="WXZ32" s="446"/>
      <c r="WYA32" s="446"/>
      <c r="WYB32" s="446"/>
      <c r="WYC32" s="446"/>
      <c r="WYD32" s="446"/>
      <c r="WYE32" s="446"/>
      <c r="WYF32" s="446"/>
      <c r="WYG32" s="446"/>
      <c r="WYH32" s="446"/>
      <c r="WYI32" s="446"/>
      <c r="WYJ32" s="446"/>
      <c r="WYK32" s="446"/>
      <c r="WYL32" s="446"/>
      <c r="WYM32" s="446"/>
      <c r="WYN32" s="446"/>
      <c r="WYO32" s="446"/>
      <c r="WYP32" s="446"/>
      <c r="WYQ32" s="446"/>
      <c r="WYR32" s="446"/>
      <c r="WYS32" s="446"/>
      <c r="WYT32" s="446"/>
      <c r="WYU32" s="446"/>
      <c r="WYV32" s="446"/>
      <c r="WYW32" s="446"/>
      <c r="WYX32" s="446"/>
      <c r="WYY32" s="446"/>
      <c r="WYZ32" s="446"/>
      <c r="WZA32" s="446"/>
      <c r="WZB32" s="446"/>
      <c r="WZC32" s="446"/>
      <c r="WZD32" s="446"/>
      <c r="WZE32" s="446"/>
      <c r="WZF32" s="446"/>
      <c r="WZG32" s="446"/>
      <c r="WZH32" s="446"/>
      <c r="WZI32" s="446"/>
      <c r="WZJ32" s="446"/>
      <c r="WZK32" s="446"/>
      <c r="WZL32" s="446"/>
      <c r="WZM32" s="446"/>
      <c r="WZN32" s="446"/>
      <c r="WZO32" s="446"/>
      <c r="WZP32" s="446"/>
      <c r="WZQ32" s="446"/>
      <c r="WZR32" s="446"/>
      <c r="WZS32" s="446"/>
      <c r="WZT32" s="446"/>
      <c r="WZU32" s="446"/>
      <c r="WZV32" s="446"/>
      <c r="WZW32" s="446"/>
      <c r="WZX32" s="446"/>
      <c r="WZY32" s="446"/>
      <c r="WZZ32" s="446"/>
      <c r="XAA32" s="446"/>
      <c r="XAB32" s="446"/>
      <c r="XAC32" s="446"/>
      <c r="XAD32" s="446"/>
      <c r="XAE32" s="446"/>
      <c r="XAF32" s="446"/>
      <c r="XAG32" s="446"/>
      <c r="XAH32" s="446"/>
      <c r="XAI32" s="446"/>
      <c r="XAJ32" s="446"/>
      <c r="XAK32" s="446"/>
      <c r="XAL32" s="446"/>
      <c r="XAM32" s="446"/>
      <c r="XAN32" s="446"/>
      <c r="XAO32" s="446"/>
      <c r="XAP32" s="446"/>
      <c r="XAQ32" s="446"/>
      <c r="XAR32" s="446"/>
      <c r="XAS32" s="446"/>
      <c r="XAT32" s="446"/>
      <c r="XAU32" s="446"/>
      <c r="XAV32" s="446"/>
      <c r="XAW32" s="446"/>
      <c r="XAX32" s="446"/>
      <c r="XAY32" s="446"/>
      <c r="XAZ32" s="446"/>
      <c r="XBA32" s="446"/>
      <c r="XBB32" s="446"/>
      <c r="XBC32" s="446"/>
      <c r="XBD32" s="446"/>
      <c r="XBE32" s="446"/>
      <c r="XBF32" s="446"/>
      <c r="XBG32" s="446"/>
      <c r="XBH32" s="446"/>
      <c r="XBI32" s="446"/>
      <c r="XBJ32" s="446"/>
      <c r="XBK32" s="446"/>
      <c r="XBL32" s="446"/>
      <c r="XBM32" s="446"/>
      <c r="XBN32" s="446"/>
      <c r="XBO32" s="446"/>
      <c r="XBP32" s="446"/>
      <c r="XBQ32" s="446"/>
      <c r="XBR32" s="446"/>
      <c r="XBS32" s="446"/>
      <c r="XBT32" s="446"/>
      <c r="XBU32" s="446"/>
      <c r="XBV32" s="446"/>
      <c r="XBW32" s="446"/>
      <c r="XBX32" s="446"/>
      <c r="XBY32" s="446"/>
      <c r="XBZ32" s="446"/>
      <c r="XCA32" s="446"/>
      <c r="XCB32" s="446"/>
      <c r="XCC32" s="446"/>
      <c r="XCD32" s="446"/>
      <c r="XCE32" s="446"/>
      <c r="XCF32" s="446"/>
      <c r="XCG32" s="446"/>
      <c r="XCH32" s="446"/>
      <c r="XCI32" s="446"/>
      <c r="XCJ32" s="446"/>
      <c r="XCK32" s="446"/>
      <c r="XCL32" s="446"/>
      <c r="XCM32" s="446"/>
      <c r="XCN32" s="446"/>
      <c r="XCO32" s="446"/>
      <c r="XCP32" s="446"/>
      <c r="XCQ32" s="446"/>
      <c r="XCR32" s="446"/>
      <c r="XCS32" s="446"/>
      <c r="XCT32" s="446"/>
      <c r="XCU32" s="446"/>
      <c r="XCV32" s="446"/>
      <c r="XCW32" s="446"/>
      <c r="XCX32" s="446"/>
      <c r="XCY32" s="446"/>
      <c r="XCZ32" s="446"/>
      <c r="XDA32" s="446"/>
      <c r="XDB32" s="446"/>
      <c r="XDC32" s="446"/>
      <c r="XDD32" s="446"/>
      <c r="XDE32" s="446"/>
      <c r="XDF32" s="446"/>
      <c r="XDG32" s="446"/>
      <c r="XDH32" s="446"/>
      <c r="XDI32" s="446"/>
      <c r="XDJ32" s="446"/>
      <c r="XDK32" s="446"/>
      <c r="XDL32" s="446"/>
      <c r="XDM32" s="446"/>
      <c r="XDN32" s="446"/>
      <c r="XDO32" s="446"/>
      <c r="XDP32" s="446"/>
      <c r="XDQ32" s="446"/>
      <c r="XDR32" s="446"/>
      <c r="XDS32" s="446"/>
      <c r="XDT32" s="446"/>
      <c r="XDU32" s="446"/>
      <c r="XDV32" s="446"/>
      <c r="XDW32" s="446"/>
      <c r="XDX32" s="446"/>
      <c r="XDY32" s="446"/>
      <c r="XDZ32" s="446"/>
      <c r="XEA32" s="446"/>
      <c r="XEB32" s="446"/>
      <c r="XEC32" s="446"/>
      <c r="XED32" s="446"/>
      <c r="XEE32" s="446"/>
      <c r="XEF32" s="446"/>
      <c r="XEG32" s="446"/>
      <c r="XEH32" s="446"/>
      <c r="XEI32" s="446"/>
      <c r="XEJ32" s="446"/>
      <c r="XEK32" s="446"/>
      <c r="XEL32" s="446"/>
      <c r="XEM32" s="446"/>
      <c r="XEN32" s="446"/>
      <c r="XEO32" s="446"/>
      <c r="XEP32" s="446"/>
      <c r="XEQ32" s="446"/>
      <c r="XER32" s="446"/>
      <c r="XES32" s="446"/>
      <c r="XET32" s="446"/>
      <c r="XEU32" s="446"/>
      <c r="XEV32" s="446"/>
      <c r="XEW32" s="446"/>
      <c r="XEX32" s="446"/>
      <c r="XEY32" s="446"/>
      <c r="XEZ32" s="446"/>
      <c r="XFA32" s="446"/>
      <c r="XFB32" s="446"/>
      <c r="XFC32" s="446"/>
      <c r="XFD32" s="446"/>
    </row>
    <row r="33" spans="1:29" ht="15" customHeight="1" x14ac:dyDescent="0.25">
      <c r="A33" s="6" t="s">
        <v>362</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x14ac:dyDescent="0.25">
      <c r="A34" s="159" t="s">
        <v>339</v>
      </c>
      <c r="B34" s="8"/>
      <c r="C34" s="8"/>
      <c r="D34" s="8"/>
      <c r="E34" s="8"/>
      <c r="F34" s="8"/>
      <c r="G34" s="8"/>
      <c r="H34" s="8"/>
      <c r="I34" s="8"/>
      <c r="J34" s="8"/>
      <c r="K34" s="8"/>
      <c r="L34" s="8"/>
      <c r="M34" s="8"/>
      <c r="N34" s="8"/>
      <c r="O34" s="8"/>
      <c r="P34" s="8"/>
      <c r="Q34" s="8"/>
      <c r="R34" s="8"/>
      <c r="S34" s="8"/>
      <c r="T34" s="8"/>
      <c r="U34" s="8"/>
      <c r="V34" s="8"/>
      <c r="W34" s="8"/>
      <c r="X34" s="8"/>
      <c r="Y34" s="60"/>
      <c r="Z34" s="8"/>
      <c r="AA34" s="8"/>
      <c r="AB34" s="8"/>
      <c r="AC34" s="8"/>
    </row>
    <row r="35" spans="1:29" x14ac:dyDescent="0.25">
      <c r="A35" s="159" t="s">
        <v>340</v>
      </c>
      <c r="B35" s="8"/>
      <c r="C35" s="8"/>
      <c r="D35" s="8"/>
      <c r="E35" s="8"/>
      <c r="F35" s="8"/>
      <c r="G35" s="8"/>
      <c r="H35" s="8"/>
      <c r="I35" s="8"/>
      <c r="J35" s="8"/>
      <c r="K35" s="8"/>
      <c r="L35" s="8"/>
      <c r="M35" s="8"/>
      <c r="N35" s="8"/>
      <c r="O35" s="8"/>
      <c r="P35" s="8"/>
      <c r="Q35" s="8"/>
      <c r="R35" s="8"/>
      <c r="S35" s="8"/>
      <c r="T35" s="8"/>
      <c r="U35" s="8"/>
      <c r="V35" s="8"/>
      <c r="W35" s="8"/>
      <c r="X35" s="8"/>
      <c r="Y35" s="60"/>
      <c r="Z35" s="8"/>
      <c r="AA35" s="8"/>
      <c r="AB35" s="8"/>
      <c r="AC35" s="8"/>
    </row>
    <row r="36" spans="1:29" x14ac:dyDescent="0.25">
      <c r="A36" s="28"/>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8"/>
    </row>
    <row r="37" spans="1:29" x14ac:dyDescent="0.25">
      <c r="A37" s="28"/>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8"/>
    </row>
    <row r="38" spans="1:29" ht="15" customHeigh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9" ht="15" customHeight="1" x14ac:dyDescent="0.25">
      <c r="A39" s="159"/>
    </row>
    <row r="40" spans="1:29" x14ac:dyDescent="0.25">
      <c r="F40" s="291"/>
      <c r="G40" s="291"/>
      <c r="H40" s="291"/>
      <c r="I40" s="291"/>
      <c r="J40" s="291"/>
      <c r="K40" s="291"/>
      <c r="L40" s="291"/>
      <c r="M40" s="291"/>
      <c r="N40" s="291"/>
      <c r="O40" s="291"/>
      <c r="P40" s="291"/>
      <c r="Q40" s="291"/>
      <c r="R40" s="291"/>
      <c r="S40" s="291"/>
      <c r="T40" s="291"/>
      <c r="U40" s="291"/>
      <c r="V40" s="291"/>
      <c r="W40" s="291"/>
      <c r="X40" s="291"/>
      <c r="Y40" s="291"/>
      <c r="Z40" s="291"/>
      <c r="AA40" s="291"/>
      <c r="AB40" s="291"/>
    </row>
    <row r="41" spans="1:29" x14ac:dyDescent="0.25">
      <c r="B41" s="241"/>
      <c r="C41" s="241"/>
      <c r="D41" s="241"/>
    </row>
  </sheetData>
  <mergeCells count="1184">
    <mergeCell ref="OC31:PD31"/>
    <mergeCell ref="PE31:QF31"/>
    <mergeCell ref="QG31:RH31"/>
    <mergeCell ref="RI31:SJ31"/>
    <mergeCell ref="SK31:TL31"/>
    <mergeCell ref="A1:AB1"/>
    <mergeCell ref="A2:AB2"/>
    <mergeCell ref="A3:AB3"/>
    <mergeCell ref="A4:AB4"/>
    <mergeCell ref="A5:AB5"/>
    <mergeCell ref="A6:A7"/>
    <mergeCell ref="B6:D6"/>
    <mergeCell ref="F6:H6"/>
    <mergeCell ref="J6:L6"/>
    <mergeCell ref="N6:P6"/>
    <mergeCell ref="R6:T6"/>
    <mergeCell ref="V6:X6"/>
    <mergeCell ref="Z6:AB6"/>
    <mergeCell ref="AC31:BD31"/>
    <mergeCell ref="BE31:CF31"/>
    <mergeCell ref="CG31:DH31"/>
    <mergeCell ref="DI31:EJ31"/>
    <mergeCell ref="EK31:FL31"/>
    <mergeCell ref="FM31:GN31"/>
    <mergeCell ref="GO31:HP31"/>
    <mergeCell ref="HQ31:IR31"/>
    <mergeCell ref="IS31:JT31"/>
    <mergeCell ref="JU31:KV31"/>
    <mergeCell ref="KW31:LX31"/>
    <mergeCell ref="LY31:MZ31"/>
    <mergeCell ref="NA31:OB31"/>
    <mergeCell ref="AJQ31:AKR31"/>
    <mergeCell ref="AKS31:ALT31"/>
    <mergeCell ref="ALU31:AMV31"/>
    <mergeCell ref="AMW31:ANX31"/>
    <mergeCell ref="ANY31:AOZ31"/>
    <mergeCell ref="AEG31:AFH31"/>
    <mergeCell ref="AFI31:AGJ31"/>
    <mergeCell ref="AGK31:AHL31"/>
    <mergeCell ref="AHM31:AIN31"/>
    <mergeCell ref="AIO31:AJP31"/>
    <mergeCell ref="YW31:ZX31"/>
    <mergeCell ref="ZY31:AAZ31"/>
    <mergeCell ref="ABA31:ACB31"/>
    <mergeCell ref="ACC31:ADD31"/>
    <mergeCell ref="ADE31:AEF31"/>
    <mergeCell ref="TM31:UN31"/>
    <mergeCell ref="UO31:VP31"/>
    <mergeCell ref="VQ31:WR31"/>
    <mergeCell ref="WS31:XT31"/>
    <mergeCell ref="XU31:YV31"/>
    <mergeCell ref="BFE31:BGF31"/>
    <mergeCell ref="BGG31:BHH31"/>
    <mergeCell ref="BHI31:BIJ31"/>
    <mergeCell ref="BIK31:BJL31"/>
    <mergeCell ref="BJM31:BKN31"/>
    <mergeCell ref="AZU31:BAV31"/>
    <mergeCell ref="BAW31:BBX31"/>
    <mergeCell ref="BBY31:BCZ31"/>
    <mergeCell ref="BDA31:BEB31"/>
    <mergeCell ref="BEC31:BFD31"/>
    <mergeCell ref="AUK31:AVL31"/>
    <mergeCell ref="AVM31:AWN31"/>
    <mergeCell ref="AWO31:AXP31"/>
    <mergeCell ref="AXQ31:AYR31"/>
    <mergeCell ref="AYS31:AZT31"/>
    <mergeCell ref="APA31:AQB31"/>
    <mergeCell ref="AQC31:ARD31"/>
    <mergeCell ref="ARE31:ASF31"/>
    <mergeCell ref="ASG31:ATH31"/>
    <mergeCell ref="ATI31:AUJ31"/>
    <mergeCell ref="CAS31:CBT31"/>
    <mergeCell ref="CBU31:CCV31"/>
    <mergeCell ref="CCW31:CDX31"/>
    <mergeCell ref="CDY31:CEZ31"/>
    <mergeCell ref="CFA31:CGB31"/>
    <mergeCell ref="BVI31:BWJ31"/>
    <mergeCell ref="BWK31:BXL31"/>
    <mergeCell ref="BXM31:BYN31"/>
    <mergeCell ref="BYO31:BZP31"/>
    <mergeCell ref="BZQ31:CAR31"/>
    <mergeCell ref="BPY31:BQZ31"/>
    <mergeCell ref="BRA31:BSB31"/>
    <mergeCell ref="BSC31:BTD31"/>
    <mergeCell ref="BTE31:BUF31"/>
    <mergeCell ref="BUG31:BVH31"/>
    <mergeCell ref="BKO31:BLP31"/>
    <mergeCell ref="BLQ31:BMR31"/>
    <mergeCell ref="BMS31:BNT31"/>
    <mergeCell ref="BNU31:BOV31"/>
    <mergeCell ref="BOW31:BPX31"/>
    <mergeCell ref="CWG31:CXH31"/>
    <mergeCell ref="CXI31:CYJ31"/>
    <mergeCell ref="CYK31:CZL31"/>
    <mergeCell ref="CZM31:DAN31"/>
    <mergeCell ref="DAO31:DBP31"/>
    <mergeCell ref="CQW31:CRX31"/>
    <mergeCell ref="CRY31:CSZ31"/>
    <mergeCell ref="CTA31:CUB31"/>
    <mergeCell ref="CUC31:CVD31"/>
    <mergeCell ref="CVE31:CWF31"/>
    <mergeCell ref="CLM31:CMN31"/>
    <mergeCell ref="CMO31:CNP31"/>
    <mergeCell ref="CNQ31:COR31"/>
    <mergeCell ref="COS31:CPT31"/>
    <mergeCell ref="CPU31:CQV31"/>
    <mergeCell ref="CGC31:CHD31"/>
    <mergeCell ref="CHE31:CIF31"/>
    <mergeCell ref="CIG31:CJH31"/>
    <mergeCell ref="CJI31:CKJ31"/>
    <mergeCell ref="CKK31:CLL31"/>
    <mergeCell ref="DRU31:DSV31"/>
    <mergeCell ref="DSW31:DTX31"/>
    <mergeCell ref="DTY31:DUZ31"/>
    <mergeCell ref="DVA31:DWB31"/>
    <mergeCell ref="DWC31:DXD31"/>
    <mergeCell ref="DMK31:DNL31"/>
    <mergeCell ref="DNM31:DON31"/>
    <mergeCell ref="DOO31:DPP31"/>
    <mergeCell ref="DPQ31:DQR31"/>
    <mergeCell ref="DQS31:DRT31"/>
    <mergeCell ref="DHA31:DIB31"/>
    <mergeCell ref="DIC31:DJD31"/>
    <mergeCell ref="DJE31:DKF31"/>
    <mergeCell ref="DKG31:DLH31"/>
    <mergeCell ref="DLI31:DMJ31"/>
    <mergeCell ref="DBQ31:DCR31"/>
    <mergeCell ref="DCS31:DDT31"/>
    <mergeCell ref="DDU31:DEV31"/>
    <mergeCell ref="DEW31:DFX31"/>
    <mergeCell ref="DFY31:DGZ31"/>
    <mergeCell ref="ENI31:EOJ31"/>
    <mergeCell ref="EOK31:EPL31"/>
    <mergeCell ref="EPM31:EQN31"/>
    <mergeCell ref="EQO31:ERP31"/>
    <mergeCell ref="ERQ31:ESR31"/>
    <mergeCell ref="EHY31:EIZ31"/>
    <mergeCell ref="EJA31:EKB31"/>
    <mergeCell ref="EKC31:ELD31"/>
    <mergeCell ref="ELE31:EMF31"/>
    <mergeCell ref="EMG31:ENH31"/>
    <mergeCell ref="ECO31:EDP31"/>
    <mergeCell ref="EDQ31:EER31"/>
    <mergeCell ref="EES31:EFT31"/>
    <mergeCell ref="EFU31:EGV31"/>
    <mergeCell ref="EGW31:EHX31"/>
    <mergeCell ref="DXE31:DYF31"/>
    <mergeCell ref="DYG31:DZH31"/>
    <mergeCell ref="DZI31:EAJ31"/>
    <mergeCell ref="EAK31:EBL31"/>
    <mergeCell ref="EBM31:ECN31"/>
    <mergeCell ref="FIW31:FJX31"/>
    <mergeCell ref="FJY31:FKZ31"/>
    <mergeCell ref="FLA31:FMB31"/>
    <mergeCell ref="FMC31:FND31"/>
    <mergeCell ref="FNE31:FOF31"/>
    <mergeCell ref="FDM31:FEN31"/>
    <mergeCell ref="FEO31:FFP31"/>
    <mergeCell ref="FFQ31:FGR31"/>
    <mergeCell ref="FGS31:FHT31"/>
    <mergeCell ref="FHU31:FIV31"/>
    <mergeCell ref="EYC31:EZD31"/>
    <mergeCell ref="EZE31:FAF31"/>
    <mergeCell ref="FAG31:FBH31"/>
    <mergeCell ref="FBI31:FCJ31"/>
    <mergeCell ref="FCK31:FDL31"/>
    <mergeCell ref="ESS31:ETT31"/>
    <mergeCell ref="ETU31:EUV31"/>
    <mergeCell ref="EUW31:EVX31"/>
    <mergeCell ref="EVY31:EWZ31"/>
    <mergeCell ref="EXA31:EYB31"/>
    <mergeCell ref="GEK31:GFL31"/>
    <mergeCell ref="GFM31:GGN31"/>
    <mergeCell ref="GGO31:GHP31"/>
    <mergeCell ref="GHQ31:GIR31"/>
    <mergeCell ref="GIS31:GJT31"/>
    <mergeCell ref="FZA31:GAB31"/>
    <mergeCell ref="GAC31:GBD31"/>
    <mergeCell ref="GBE31:GCF31"/>
    <mergeCell ref="GCG31:GDH31"/>
    <mergeCell ref="GDI31:GEJ31"/>
    <mergeCell ref="FTQ31:FUR31"/>
    <mergeCell ref="FUS31:FVT31"/>
    <mergeCell ref="FVU31:FWV31"/>
    <mergeCell ref="FWW31:FXX31"/>
    <mergeCell ref="FXY31:FYZ31"/>
    <mergeCell ref="FOG31:FPH31"/>
    <mergeCell ref="FPI31:FQJ31"/>
    <mergeCell ref="FQK31:FRL31"/>
    <mergeCell ref="FRM31:FSN31"/>
    <mergeCell ref="FSO31:FTP31"/>
    <mergeCell ref="GZY31:HAZ31"/>
    <mergeCell ref="HBA31:HCB31"/>
    <mergeCell ref="HCC31:HDD31"/>
    <mergeCell ref="HDE31:HEF31"/>
    <mergeCell ref="HEG31:HFH31"/>
    <mergeCell ref="GUO31:GVP31"/>
    <mergeCell ref="GVQ31:GWR31"/>
    <mergeCell ref="GWS31:GXT31"/>
    <mergeCell ref="GXU31:GYV31"/>
    <mergeCell ref="GYW31:GZX31"/>
    <mergeCell ref="GPE31:GQF31"/>
    <mergeCell ref="GQG31:GRH31"/>
    <mergeCell ref="GRI31:GSJ31"/>
    <mergeCell ref="GSK31:GTL31"/>
    <mergeCell ref="GTM31:GUN31"/>
    <mergeCell ref="GJU31:GKV31"/>
    <mergeCell ref="GKW31:GLX31"/>
    <mergeCell ref="GLY31:GMZ31"/>
    <mergeCell ref="GNA31:GOB31"/>
    <mergeCell ref="GOC31:GPD31"/>
    <mergeCell ref="HVM31:HWN31"/>
    <mergeCell ref="HWO31:HXP31"/>
    <mergeCell ref="HXQ31:HYR31"/>
    <mergeCell ref="HYS31:HZT31"/>
    <mergeCell ref="HZU31:IAV31"/>
    <mergeCell ref="HQC31:HRD31"/>
    <mergeCell ref="HRE31:HSF31"/>
    <mergeCell ref="HSG31:HTH31"/>
    <mergeCell ref="HTI31:HUJ31"/>
    <mergeCell ref="HUK31:HVL31"/>
    <mergeCell ref="HKS31:HLT31"/>
    <mergeCell ref="HLU31:HMV31"/>
    <mergeCell ref="HMW31:HNX31"/>
    <mergeCell ref="HNY31:HOZ31"/>
    <mergeCell ref="HPA31:HQB31"/>
    <mergeCell ref="HFI31:HGJ31"/>
    <mergeCell ref="HGK31:HHL31"/>
    <mergeCell ref="HHM31:HIN31"/>
    <mergeCell ref="HIO31:HJP31"/>
    <mergeCell ref="HJQ31:HKR31"/>
    <mergeCell ref="IRA31:ISB31"/>
    <mergeCell ref="ISC31:ITD31"/>
    <mergeCell ref="ITE31:IUF31"/>
    <mergeCell ref="IUG31:IVH31"/>
    <mergeCell ref="IVI31:IWJ31"/>
    <mergeCell ref="ILQ31:IMR31"/>
    <mergeCell ref="IMS31:INT31"/>
    <mergeCell ref="INU31:IOV31"/>
    <mergeCell ref="IOW31:IPX31"/>
    <mergeCell ref="IPY31:IQZ31"/>
    <mergeCell ref="IGG31:IHH31"/>
    <mergeCell ref="IHI31:IIJ31"/>
    <mergeCell ref="IIK31:IJL31"/>
    <mergeCell ref="IJM31:IKN31"/>
    <mergeCell ref="IKO31:ILP31"/>
    <mergeCell ref="IAW31:IBX31"/>
    <mergeCell ref="IBY31:ICZ31"/>
    <mergeCell ref="IDA31:IEB31"/>
    <mergeCell ref="IEC31:IFD31"/>
    <mergeCell ref="IFE31:IGF31"/>
    <mergeCell ref="JMO31:JNP31"/>
    <mergeCell ref="JNQ31:JOR31"/>
    <mergeCell ref="JOS31:JPT31"/>
    <mergeCell ref="JPU31:JQV31"/>
    <mergeCell ref="JQW31:JRX31"/>
    <mergeCell ref="JHE31:JIF31"/>
    <mergeCell ref="JIG31:JJH31"/>
    <mergeCell ref="JJI31:JKJ31"/>
    <mergeCell ref="JKK31:JLL31"/>
    <mergeCell ref="JLM31:JMN31"/>
    <mergeCell ref="JBU31:JCV31"/>
    <mergeCell ref="JCW31:JDX31"/>
    <mergeCell ref="JDY31:JEZ31"/>
    <mergeCell ref="JFA31:JGB31"/>
    <mergeCell ref="JGC31:JHD31"/>
    <mergeCell ref="IWK31:IXL31"/>
    <mergeCell ref="IXM31:IYN31"/>
    <mergeCell ref="IYO31:IZP31"/>
    <mergeCell ref="IZQ31:JAR31"/>
    <mergeCell ref="JAS31:JBT31"/>
    <mergeCell ref="KIC31:KJD31"/>
    <mergeCell ref="KJE31:KKF31"/>
    <mergeCell ref="KKG31:KLH31"/>
    <mergeCell ref="KLI31:KMJ31"/>
    <mergeCell ref="KMK31:KNL31"/>
    <mergeCell ref="KCS31:KDT31"/>
    <mergeCell ref="KDU31:KEV31"/>
    <mergeCell ref="KEW31:KFX31"/>
    <mergeCell ref="KFY31:KGZ31"/>
    <mergeCell ref="KHA31:KIB31"/>
    <mergeCell ref="JXI31:JYJ31"/>
    <mergeCell ref="JYK31:JZL31"/>
    <mergeCell ref="JZM31:KAN31"/>
    <mergeCell ref="KAO31:KBP31"/>
    <mergeCell ref="KBQ31:KCR31"/>
    <mergeCell ref="JRY31:JSZ31"/>
    <mergeCell ref="JTA31:JUB31"/>
    <mergeCell ref="JUC31:JVD31"/>
    <mergeCell ref="JVE31:JWF31"/>
    <mergeCell ref="JWG31:JXH31"/>
    <mergeCell ref="LDQ31:LER31"/>
    <mergeCell ref="LES31:LFT31"/>
    <mergeCell ref="LFU31:LGV31"/>
    <mergeCell ref="LGW31:LHX31"/>
    <mergeCell ref="LHY31:LIZ31"/>
    <mergeCell ref="KYG31:KZH31"/>
    <mergeCell ref="KZI31:LAJ31"/>
    <mergeCell ref="LAK31:LBL31"/>
    <mergeCell ref="LBM31:LCN31"/>
    <mergeCell ref="LCO31:LDP31"/>
    <mergeCell ref="KSW31:KTX31"/>
    <mergeCell ref="KTY31:KUZ31"/>
    <mergeCell ref="KVA31:KWB31"/>
    <mergeCell ref="KWC31:KXD31"/>
    <mergeCell ref="KXE31:KYF31"/>
    <mergeCell ref="KNM31:KON31"/>
    <mergeCell ref="KOO31:KPP31"/>
    <mergeCell ref="KPQ31:KQR31"/>
    <mergeCell ref="KQS31:KRT31"/>
    <mergeCell ref="KRU31:KSV31"/>
    <mergeCell ref="LZE31:MAF31"/>
    <mergeCell ref="MAG31:MBH31"/>
    <mergeCell ref="MBI31:MCJ31"/>
    <mergeCell ref="MCK31:MDL31"/>
    <mergeCell ref="MDM31:MEN31"/>
    <mergeCell ref="LTU31:LUV31"/>
    <mergeCell ref="LUW31:LVX31"/>
    <mergeCell ref="LVY31:LWZ31"/>
    <mergeCell ref="LXA31:LYB31"/>
    <mergeCell ref="LYC31:LZD31"/>
    <mergeCell ref="LOK31:LPL31"/>
    <mergeCell ref="LPM31:LQN31"/>
    <mergeCell ref="LQO31:LRP31"/>
    <mergeCell ref="LRQ31:LSR31"/>
    <mergeCell ref="LSS31:LTT31"/>
    <mergeCell ref="LJA31:LKB31"/>
    <mergeCell ref="LKC31:LLD31"/>
    <mergeCell ref="LLE31:LMF31"/>
    <mergeCell ref="LMG31:LNH31"/>
    <mergeCell ref="LNI31:LOJ31"/>
    <mergeCell ref="MUS31:MVT31"/>
    <mergeCell ref="MVU31:MWV31"/>
    <mergeCell ref="MWW31:MXX31"/>
    <mergeCell ref="MXY31:MYZ31"/>
    <mergeCell ref="MZA31:NAB31"/>
    <mergeCell ref="MPI31:MQJ31"/>
    <mergeCell ref="MQK31:MRL31"/>
    <mergeCell ref="MRM31:MSN31"/>
    <mergeCell ref="MSO31:MTP31"/>
    <mergeCell ref="MTQ31:MUR31"/>
    <mergeCell ref="MJY31:MKZ31"/>
    <mergeCell ref="MLA31:MMB31"/>
    <mergeCell ref="MMC31:MND31"/>
    <mergeCell ref="MNE31:MOF31"/>
    <mergeCell ref="MOG31:MPH31"/>
    <mergeCell ref="MEO31:MFP31"/>
    <mergeCell ref="MFQ31:MGR31"/>
    <mergeCell ref="MGS31:MHT31"/>
    <mergeCell ref="MHU31:MIV31"/>
    <mergeCell ref="MIW31:MJX31"/>
    <mergeCell ref="NQG31:NRH31"/>
    <mergeCell ref="NRI31:NSJ31"/>
    <mergeCell ref="NSK31:NTL31"/>
    <mergeCell ref="NTM31:NUN31"/>
    <mergeCell ref="NUO31:NVP31"/>
    <mergeCell ref="NKW31:NLX31"/>
    <mergeCell ref="NLY31:NMZ31"/>
    <mergeCell ref="NNA31:NOB31"/>
    <mergeCell ref="NOC31:NPD31"/>
    <mergeCell ref="NPE31:NQF31"/>
    <mergeCell ref="NFM31:NGN31"/>
    <mergeCell ref="NGO31:NHP31"/>
    <mergeCell ref="NHQ31:NIR31"/>
    <mergeCell ref="NIS31:NJT31"/>
    <mergeCell ref="NJU31:NKV31"/>
    <mergeCell ref="NAC31:NBD31"/>
    <mergeCell ref="NBE31:NCF31"/>
    <mergeCell ref="NCG31:NDH31"/>
    <mergeCell ref="NDI31:NEJ31"/>
    <mergeCell ref="NEK31:NFL31"/>
    <mergeCell ref="OLU31:OMV31"/>
    <mergeCell ref="OMW31:ONX31"/>
    <mergeCell ref="ONY31:OOZ31"/>
    <mergeCell ref="OPA31:OQB31"/>
    <mergeCell ref="OQC31:ORD31"/>
    <mergeCell ref="OGK31:OHL31"/>
    <mergeCell ref="OHM31:OIN31"/>
    <mergeCell ref="OIO31:OJP31"/>
    <mergeCell ref="OJQ31:OKR31"/>
    <mergeCell ref="OKS31:OLT31"/>
    <mergeCell ref="OBA31:OCB31"/>
    <mergeCell ref="OCC31:ODD31"/>
    <mergeCell ref="ODE31:OEF31"/>
    <mergeCell ref="OEG31:OFH31"/>
    <mergeCell ref="OFI31:OGJ31"/>
    <mergeCell ref="NVQ31:NWR31"/>
    <mergeCell ref="NWS31:NXT31"/>
    <mergeCell ref="NXU31:NYV31"/>
    <mergeCell ref="NYW31:NZX31"/>
    <mergeCell ref="NZY31:OAZ31"/>
    <mergeCell ref="PHI31:PIJ31"/>
    <mergeCell ref="PIK31:PJL31"/>
    <mergeCell ref="PJM31:PKN31"/>
    <mergeCell ref="PKO31:PLP31"/>
    <mergeCell ref="PLQ31:PMR31"/>
    <mergeCell ref="PBY31:PCZ31"/>
    <mergeCell ref="PDA31:PEB31"/>
    <mergeCell ref="PEC31:PFD31"/>
    <mergeCell ref="PFE31:PGF31"/>
    <mergeCell ref="PGG31:PHH31"/>
    <mergeCell ref="OWO31:OXP31"/>
    <mergeCell ref="OXQ31:OYR31"/>
    <mergeCell ref="OYS31:OZT31"/>
    <mergeCell ref="OZU31:PAV31"/>
    <mergeCell ref="PAW31:PBX31"/>
    <mergeCell ref="ORE31:OSF31"/>
    <mergeCell ref="OSG31:OTH31"/>
    <mergeCell ref="OTI31:OUJ31"/>
    <mergeCell ref="OUK31:OVL31"/>
    <mergeCell ref="OVM31:OWN31"/>
    <mergeCell ref="QCW31:QDX31"/>
    <mergeCell ref="QDY31:QEZ31"/>
    <mergeCell ref="QFA31:QGB31"/>
    <mergeCell ref="QGC31:QHD31"/>
    <mergeCell ref="QHE31:QIF31"/>
    <mergeCell ref="PXM31:PYN31"/>
    <mergeCell ref="PYO31:PZP31"/>
    <mergeCell ref="PZQ31:QAR31"/>
    <mergeCell ref="QAS31:QBT31"/>
    <mergeCell ref="QBU31:QCV31"/>
    <mergeCell ref="PSC31:PTD31"/>
    <mergeCell ref="PTE31:PUF31"/>
    <mergeCell ref="PUG31:PVH31"/>
    <mergeCell ref="PVI31:PWJ31"/>
    <mergeCell ref="PWK31:PXL31"/>
    <mergeCell ref="PMS31:PNT31"/>
    <mergeCell ref="PNU31:POV31"/>
    <mergeCell ref="POW31:PPX31"/>
    <mergeCell ref="PPY31:PQZ31"/>
    <mergeCell ref="PRA31:PSB31"/>
    <mergeCell ref="QYK31:QZL31"/>
    <mergeCell ref="QZM31:RAN31"/>
    <mergeCell ref="RAO31:RBP31"/>
    <mergeCell ref="RBQ31:RCR31"/>
    <mergeCell ref="RCS31:RDT31"/>
    <mergeCell ref="QTA31:QUB31"/>
    <mergeCell ref="QUC31:QVD31"/>
    <mergeCell ref="QVE31:QWF31"/>
    <mergeCell ref="QWG31:QXH31"/>
    <mergeCell ref="QXI31:QYJ31"/>
    <mergeCell ref="QNQ31:QOR31"/>
    <mergeCell ref="QOS31:QPT31"/>
    <mergeCell ref="QPU31:QQV31"/>
    <mergeCell ref="QQW31:QRX31"/>
    <mergeCell ref="QRY31:QSZ31"/>
    <mergeCell ref="QIG31:QJH31"/>
    <mergeCell ref="QJI31:QKJ31"/>
    <mergeCell ref="QKK31:QLL31"/>
    <mergeCell ref="QLM31:QMN31"/>
    <mergeCell ref="QMO31:QNP31"/>
    <mergeCell ref="RTY31:RUZ31"/>
    <mergeCell ref="RVA31:RWB31"/>
    <mergeCell ref="RWC31:RXD31"/>
    <mergeCell ref="RXE31:RYF31"/>
    <mergeCell ref="RYG31:RZH31"/>
    <mergeCell ref="ROO31:RPP31"/>
    <mergeCell ref="RPQ31:RQR31"/>
    <mergeCell ref="RQS31:RRT31"/>
    <mergeCell ref="RRU31:RSV31"/>
    <mergeCell ref="RSW31:RTX31"/>
    <mergeCell ref="RJE31:RKF31"/>
    <mergeCell ref="RKG31:RLH31"/>
    <mergeCell ref="RLI31:RMJ31"/>
    <mergeCell ref="RMK31:RNL31"/>
    <mergeCell ref="RNM31:RON31"/>
    <mergeCell ref="RDU31:REV31"/>
    <mergeCell ref="REW31:RFX31"/>
    <mergeCell ref="RFY31:RGZ31"/>
    <mergeCell ref="RHA31:RIB31"/>
    <mergeCell ref="RIC31:RJD31"/>
    <mergeCell ref="SPM31:SQN31"/>
    <mergeCell ref="SQO31:SRP31"/>
    <mergeCell ref="SRQ31:SSR31"/>
    <mergeCell ref="SSS31:STT31"/>
    <mergeCell ref="STU31:SUV31"/>
    <mergeCell ref="SKC31:SLD31"/>
    <mergeCell ref="SLE31:SMF31"/>
    <mergeCell ref="SMG31:SNH31"/>
    <mergeCell ref="SNI31:SOJ31"/>
    <mergeCell ref="SOK31:SPL31"/>
    <mergeCell ref="SES31:SFT31"/>
    <mergeCell ref="SFU31:SGV31"/>
    <mergeCell ref="SGW31:SHX31"/>
    <mergeCell ref="SHY31:SIZ31"/>
    <mergeCell ref="SJA31:SKB31"/>
    <mergeCell ref="RZI31:SAJ31"/>
    <mergeCell ref="SAK31:SBL31"/>
    <mergeCell ref="SBM31:SCN31"/>
    <mergeCell ref="SCO31:SDP31"/>
    <mergeCell ref="SDQ31:SER31"/>
    <mergeCell ref="TLA31:TMB31"/>
    <mergeCell ref="TMC31:TND31"/>
    <mergeCell ref="TNE31:TOF31"/>
    <mergeCell ref="TOG31:TPH31"/>
    <mergeCell ref="TPI31:TQJ31"/>
    <mergeCell ref="TFQ31:TGR31"/>
    <mergeCell ref="TGS31:THT31"/>
    <mergeCell ref="THU31:TIV31"/>
    <mergeCell ref="TIW31:TJX31"/>
    <mergeCell ref="TJY31:TKZ31"/>
    <mergeCell ref="TAG31:TBH31"/>
    <mergeCell ref="TBI31:TCJ31"/>
    <mergeCell ref="TCK31:TDL31"/>
    <mergeCell ref="TDM31:TEN31"/>
    <mergeCell ref="TEO31:TFP31"/>
    <mergeCell ref="SUW31:SVX31"/>
    <mergeCell ref="SVY31:SWZ31"/>
    <mergeCell ref="SXA31:SYB31"/>
    <mergeCell ref="SYC31:SZD31"/>
    <mergeCell ref="SZE31:TAF31"/>
    <mergeCell ref="UGO31:UHP31"/>
    <mergeCell ref="UHQ31:UIR31"/>
    <mergeCell ref="UIS31:UJT31"/>
    <mergeCell ref="UJU31:UKV31"/>
    <mergeCell ref="UKW31:ULX31"/>
    <mergeCell ref="UBE31:UCF31"/>
    <mergeCell ref="UCG31:UDH31"/>
    <mergeCell ref="UDI31:UEJ31"/>
    <mergeCell ref="UEK31:UFL31"/>
    <mergeCell ref="UFM31:UGN31"/>
    <mergeCell ref="TVU31:TWV31"/>
    <mergeCell ref="TWW31:TXX31"/>
    <mergeCell ref="TXY31:TYZ31"/>
    <mergeCell ref="TZA31:UAB31"/>
    <mergeCell ref="UAC31:UBD31"/>
    <mergeCell ref="TQK31:TRL31"/>
    <mergeCell ref="TRM31:TSN31"/>
    <mergeCell ref="TSO31:TTP31"/>
    <mergeCell ref="TTQ31:TUR31"/>
    <mergeCell ref="TUS31:TVT31"/>
    <mergeCell ref="VDE31:VEF31"/>
    <mergeCell ref="VEG31:VFH31"/>
    <mergeCell ref="VFI31:VGJ31"/>
    <mergeCell ref="VGK31:VHL31"/>
    <mergeCell ref="UWS31:UXT31"/>
    <mergeCell ref="UXU31:UYV31"/>
    <mergeCell ref="UYW31:UZX31"/>
    <mergeCell ref="UZY31:VAZ31"/>
    <mergeCell ref="VBA31:VCB31"/>
    <mergeCell ref="URI31:USJ31"/>
    <mergeCell ref="USK31:UTL31"/>
    <mergeCell ref="UTM31:UUN31"/>
    <mergeCell ref="UUO31:UVP31"/>
    <mergeCell ref="UVQ31:UWR31"/>
    <mergeCell ref="ULY31:UMZ31"/>
    <mergeCell ref="UNA31:UOB31"/>
    <mergeCell ref="UOC31:UPD31"/>
    <mergeCell ref="UPE31:UQF31"/>
    <mergeCell ref="UQG31:URH31"/>
    <mergeCell ref="A32:AB32"/>
    <mergeCell ref="WYO31:WZP31"/>
    <mergeCell ref="WZQ31:XAR31"/>
    <mergeCell ref="XAS31:XBT31"/>
    <mergeCell ref="WTE31:WUF31"/>
    <mergeCell ref="WUG31:WVH31"/>
    <mergeCell ref="WVI31:WWJ31"/>
    <mergeCell ref="WWK31:WXL31"/>
    <mergeCell ref="WXM31:WYN31"/>
    <mergeCell ref="WNU31:WOV31"/>
    <mergeCell ref="WOW31:WPX31"/>
    <mergeCell ref="WPY31:WQZ31"/>
    <mergeCell ref="WRA31:WSB31"/>
    <mergeCell ref="WSC31:WTD31"/>
    <mergeCell ref="WIK31:WJL31"/>
    <mergeCell ref="WJM31:WKN31"/>
    <mergeCell ref="WKO31:WLP31"/>
    <mergeCell ref="WLQ31:WMR31"/>
    <mergeCell ref="WMS31:WNT31"/>
    <mergeCell ref="VVM31:VWN31"/>
    <mergeCell ref="VWO31:VXP31"/>
    <mergeCell ref="VMW31:VNX31"/>
    <mergeCell ref="VNY31:VOZ31"/>
    <mergeCell ref="VPA31:VQB31"/>
    <mergeCell ref="VQC31:VRD31"/>
    <mergeCell ref="VRE31:VSF31"/>
    <mergeCell ref="VHM31:VIN31"/>
    <mergeCell ref="VIO31:VJP31"/>
    <mergeCell ref="VJQ31:VKR31"/>
    <mergeCell ref="VKS31:VLT31"/>
    <mergeCell ref="VLU31:VMV31"/>
    <mergeCell ref="VCC31:VDD31"/>
    <mergeCell ref="XDY31:XEZ31"/>
    <mergeCell ref="XFA31:XFD31"/>
    <mergeCell ref="XBU31:XCV31"/>
    <mergeCell ref="XCW31:XDX31"/>
    <mergeCell ref="WDA31:WEB31"/>
    <mergeCell ref="WEC31:WFD31"/>
    <mergeCell ref="WFE31:WGF31"/>
    <mergeCell ref="WGG31:WHH31"/>
    <mergeCell ref="WHI31:WIJ31"/>
    <mergeCell ref="VXQ31:VYR31"/>
    <mergeCell ref="VYS31:VZT31"/>
    <mergeCell ref="VZU31:WAV31"/>
    <mergeCell ref="WAW31:WBX31"/>
    <mergeCell ref="WBY31:WCZ31"/>
    <mergeCell ref="VSG31:VTH31"/>
    <mergeCell ref="VTI31:VUJ31"/>
    <mergeCell ref="VUK31:VVL31"/>
    <mergeCell ref="AC32:BD32"/>
    <mergeCell ref="BE32:CF32"/>
    <mergeCell ref="CG32:DH32"/>
    <mergeCell ref="DI32:EJ32"/>
    <mergeCell ref="EK32:FL32"/>
    <mergeCell ref="FM32:GN32"/>
    <mergeCell ref="GO32:HP32"/>
    <mergeCell ref="HQ32:IR32"/>
    <mergeCell ref="IS32:JT32"/>
    <mergeCell ref="JU32:KV32"/>
    <mergeCell ref="KW32:LX32"/>
    <mergeCell ref="LY32:MZ32"/>
    <mergeCell ref="NA32:OB32"/>
    <mergeCell ref="OC32:PD32"/>
    <mergeCell ref="PE32:QF32"/>
    <mergeCell ref="QG32:RH32"/>
    <mergeCell ref="RI32:SJ32"/>
    <mergeCell ref="SK32:TL32"/>
    <mergeCell ref="TM32:UN32"/>
    <mergeCell ref="UO32:VP32"/>
    <mergeCell ref="VQ32:WR32"/>
    <mergeCell ref="WS32:XT32"/>
    <mergeCell ref="XU32:YV32"/>
    <mergeCell ref="YW32:ZX32"/>
    <mergeCell ref="ZY32:AAZ32"/>
    <mergeCell ref="ABA32:ACB32"/>
    <mergeCell ref="ACC32:ADD32"/>
    <mergeCell ref="ADE32:AEF32"/>
    <mergeCell ref="AEG32:AFH32"/>
    <mergeCell ref="AFI32:AGJ32"/>
    <mergeCell ref="AGK32:AHL32"/>
    <mergeCell ref="AHM32:AIN32"/>
    <mergeCell ref="AIO32:AJP32"/>
    <mergeCell ref="AJQ32:AKR32"/>
    <mergeCell ref="AKS32:ALT32"/>
    <mergeCell ref="ALU32:AMV32"/>
    <mergeCell ref="AMW32:ANX32"/>
    <mergeCell ref="ANY32:AOZ32"/>
    <mergeCell ref="APA32:AQB32"/>
    <mergeCell ref="AQC32:ARD32"/>
    <mergeCell ref="ARE32:ASF32"/>
    <mergeCell ref="ASG32:ATH32"/>
    <mergeCell ref="ATI32:AUJ32"/>
    <mergeCell ref="AUK32:AVL32"/>
    <mergeCell ref="AVM32:AWN32"/>
    <mergeCell ref="AWO32:AXP32"/>
    <mergeCell ref="AXQ32:AYR32"/>
    <mergeCell ref="AYS32:AZT32"/>
    <mergeCell ref="AZU32:BAV32"/>
    <mergeCell ref="BAW32:BBX32"/>
    <mergeCell ref="BBY32:BCZ32"/>
    <mergeCell ref="BDA32:BEB32"/>
    <mergeCell ref="BEC32:BFD32"/>
    <mergeCell ref="BFE32:BGF32"/>
    <mergeCell ref="BGG32:BHH32"/>
    <mergeCell ref="BHI32:BIJ32"/>
    <mergeCell ref="BIK32:BJL32"/>
    <mergeCell ref="BJM32:BKN32"/>
    <mergeCell ref="BKO32:BLP32"/>
    <mergeCell ref="BLQ32:BMR32"/>
    <mergeCell ref="BMS32:BNT32"/>
    <mergeCell ref="BNU32:BOV32"/>
    <mergeCell ref="BOW32:BPX32"/>
    <mergeCell ref="BPY32:BQZ32"/>
    <mergeCell ref="BRA32:BSB32"/>
    <mergeCell ref="BSC32:BTD32"/>
    <mergeCell ref="BTE32:BUF32"/>
    <mergeCell ref="BUG32:BVH32"/>
    <mergeCell ref="BVI32:BWJ32"/>
    <mergeCell ref="BWK32:BXL32"/>
    <mergeCell ref="BXM32:BYN32"/>
    <mergeCell ref="BYO32:BZP32"/>
    <mergeCell ref="BZQ32:CAR32"/>
    <mergeCell ref="CAS32:CBT32"/>
    <mergeCell ref="CBU32:CCV32"/>
    <mergeCell ref="CCW32:CDX32"/>
    <mergeCell ref="CDY32:CEZ32"/>
    <mergeCell ref="CFA32:CGB32"/>
    <mergeCell ref="CGC32:CHD32"/>
    <mergeCell ref="CHE32:CIF32"/>
    <mergeCell ref="CIG32:CJH32"/>
    <mergeCell ref="CJI32:CKJ32"/>
    <mergeCell ref="CKK32:CLL32"/>
    <mergeCell ref="CLM32:CMN32"/>
    <mergeCell ref="CMO32:CNP32"/>
    <mergeCell ref="CNQ32:COR32"/>
    <mergeCell ref="COS32:CPT32"/>
    <mergeCell ref="CPU32:CQV32"/>
    <mergeCell ref="CQW32:CRX32"/>
    <mergeCell ref="CRY32:CSZ32"/>
    <mergeCell ref="CTA32:CUB32"/>
    <mergeCell ref="CUC32:CVD32"/>
    <mergeCell ref="CVE32:CWF32"/>
    <mergeCell ref="CWG32:CXH32"/>
    <mergeCell ref="CXI32:CYJ32"/>
    <mergeCell ref="CYK32:CZL32"/>
    <mergeCell ref="CZM32:DAN32"/>
    <mergeCell ref="DAO32:DBP32"/>
    <mergeCell ref="DBQ32:DCR32"/>
    <mergeCell ref="DCS32:DDT32"/>
    <mergeCell ref="DDU32:DEV32"/>
    <mergeCell ref="DEW32:DFX32"/>
    <mergeCell ref="DFY32:DGZ32"/>
    <mergeCell ref="DHA32:DIB32"/>
    <mergeCell ref="DIC32:DJD32"/>
    <mergeCell ref="DJE32:DKF32"/>
    <mergeCell ref="DKG32:DLH32"/>
    <mergeCell ref="DLI32:DMJ32"/>
    <mergeCell ref="DMK32:DNL32"/>
    <mergeCell ref="DNM32:DON32"/>
    <mergeCell ref="DOO32:DPP32"/>
    <mergeCell ref="DPQ32:DQR32"/>
    <mergeCell ref="DQS32:DRT32"/>
    <mergeCell ref="DRU32:DSV32"/>
    <mergeCell ref="DSW32:DTX32"/>
    <mergeCell ref="DTY32:DUZ32"/>
    <mergeCell ref="DVA32:DWB32"/>
    <mergeCell ref="DWC32:DXD32"/>
    <mergeCell ref="DXE32:DYF32"/>
    <mergeCell ref="DYG32:DZH32"/>
    <mergeCell ref="DZI32:EAJ32"/>
    <mergeCell ref="EAK32:EBL32"/>
    <mergeCell ref="EBM32:ECN32"/>
    <mergeCell ref="ECO32:EDP32"/>
    <mergeCell ref="EDQ32:EER32"/>
    <mergeCell ref="EES32:EFT32"/>
    <mergeCell ref="EFU32:EGV32"/>
    <mergeCell ref="EGW32:EHX32"/>
    <mergeCell ref="EHY32:EIZ32"/>
    <mergeCell ref="EJA32:EKB32"/>
    <mergeCell ref="EKC32:ELD32"/>
    <mergeCell ref="ELE32:EMF32"/>
    <mergeCell ref="EMG32:ENH32"/>
    <mergeCell ref="ENI32:EOJ32"/>
    <mergeCell ref="EOK32:EPL32"/>
    <mergeCell ref="EPM32:EQN32"/>
    <mergeCell ref="EQO32:ERP32"/>
    <mergeCell ref="ERQ32:ESR32"/>
    <mergeCell ref="ESS32:ETT32"/>
    <mergeCell ref="ETU32:EUV32"/>
    <mergeCell ref="EUW32:EVX32"/>
    <mergeCell ref="EVY32:EWZ32"/>
    <mergeCell ref="EXA32:EYB32"/>
    <mergeCell ref="EYC32:EZD32"/>
    <mergeCell ref="EZE32:FAF32"/>
    <mergeCell ref="FAG32:FBH32"/>
    <mergeCell ref="FBI32:FCJ32"/>
    <mergeCell ref="FCK32:FDL32"/>
    <mergeCell ref="FDM32:FEN32"/>
    <mergeCell ref="FEO32:FFP32"/>
    <mergeCell ref="FFQ32:FGR32"/>
    <mergeCell ref="FGS32:FHT32"/>
    <mergeCell ref="FHU32:FIV32"/>
    <mergeCell ref="FIW32:FJX32"/>
    <mergeCell ref="FJY32:FKZ32"/>
    <mergeCell ref="FLA32:FMB32"/>
    <mergeCell ref="FMC32:FND32"/>
    <mergeCell ref="FNE32:FOF32"/>
    <mergeCell ref="FOG32:FPH32"/>
    <mergeCell ref="FPI32:FQJ32"/>
    <mergeCell ref="FQK32:FRL32"/>
    <mergeCell ref="FRM32:FSN32"/>
    <mergeCell ref="FSO32:FTP32"/>
    <mergeCell ref="FTQ32:FUR32"/>
    <mergeCell ref="FUS32:FVT32"/>
    <mergeCell ref="FVU32:FWV32"/>
    <mergeCell ref="FWW32:FXX32"/>
    <mergeCell ref="FXY32:FYZ32"/>
    <mergeCell ref="FZA32:GAB32"/>
    <mergeCell ref="GAC32:GBD32"/>
    <mergeCell ref="GBE32:GCF32"/>
    <mergeCell ref="GCG32:GDH32"/>
    <mergeCell ref="GDI32:GEJ32"/>
    <mergeCell ref="GEK32:GFL32"/>
    <mergeCell ref="GFM32:GGN32"/>
    <mergeCell ref="GGO32:GHP32"/>
    <mergeCell ref="GHQ32:GIR32"/>
    <mergeCell ref="GIS32:GJT32"/>
    <mergeCell ref="GJU32:GKV32"/>
    <mergeCell ref="GKW32:GLX32"/>
    <mergeCell ref="GLY32:GMZ32"/>
    <mergeCell ref="GNA32:GOB32"/>
    <mergeCell ref="GOC32:GPD32"/>
    <mergeCell ref="GPE32:GQF32"/>
    <mergeCell ref="GQG32:GRH32"/>
    <mergeCell ref="GRI32:GSJ32"/>
    <mergeCell ref="GSK32:GTL32"/>
    <mergeCell ref="GTM32:GUN32"/>
    <mergeCell ref="GUO32:GVP32"/>
    <mergeCell ref="GVQ32:GWR32"/>
    <mergeCell ref="GWS32:GXT32"/>
    <mergeCell ref="GXU32:GYV32"/>
    <mergeCell ref="GYW32:GZX32"/>
    <mergeCell ref="GZY32:HAZ32"/>
    <mergeCell ref="HBA32:HCB32"/>
    <mergeCell ref="HCC32:HDD32"/>
    <mergeCell ref="HDE32:HEF32"/>
    <mergeCell ref="HEG32:HFH32"/>
    <mergeCell ref="HFI32:HGJ32"/>
    <mergeCell ref="HGK32:HHL32"/>
    <mergeCell ref="HHM32:HIN32"/>
    <mergeCell ref="HIO32:HJP32"/>
    <mergeCell ref="HJQ32:HKR32"/>
    <mergeCell ref="HKS32:HLT32"/>
    <mergeCell ref="HLU32:HMV32"/>
    <mergeCell ref="HMW32:HNX32"/>
    <mergeCell ref="HNY32:HOZ32"/>
    <mergeCell ref="HPA32:HQB32"/>
    <mergeCell ref="HQC32:HRD32"/>
    <mergeCell ref="HRE32:HSF32"/>
    <mergeCell ref="HSG32:HTH32"/>
    <mergeCell ref="HTI32:HUJ32"/>
    <mergeCell ref="HUK32:HVL32"/>
    <mergeCell ref="HVM32:HWN32"/>
    <mergeCell ref="HWO32:HXP32"/>
    <mergeCell ref="HXQ32:HYR32"/>
    <mergeCell ref="HYS32:HZT32"/>
    <mergeCell ref="HZU32:IAV32"/>
    <mergeCell ref="IAW32:IBX32"/>
    <mergeCell ref="IBY32:ICZ32"/>
    <mergeCell ref="IDA32:IEB32"/>
    <mergeCell ref="IEC32:IFD32"/>
    <mergeCell ref="IFE32:IGF32"/>
    <mergeCell ref="IGG32:IHH32"/>
    <mergeCell ref="IHI32:IIJ32"/>
    <mergeCell ref="IIK32:IJL32"/>
    <mergeCell ref="IJM32:IKN32"/>
    <mergeCell ref="IKO32:ILP32"/>
    <mergeCell ref="ILQ32:IMR32"/>
    <mergeCell ref="IMS32:INT32"/>
    <mergeCell ref="INU32:IOV32"/>
    <mergeCell ref="IOW32:IPX32"/>
    <mergeCell ref="IPY32:IQZ32"/>
    <mergeCell ref="IRA32:ISB32"/>
    <mergeCell ref="ISC32:ITD32"/>
    <mergeCell ref="ITE32:IUF32"/>
    <mergeCell ref="IUG32:IVH32"/>
    <mergeCell ref="IVI32:IWJ32"/>
    <mergeCell ref="IWK32:IXL32"/>
    <mergeCell ref="IXM32:IYN32"/>
    <mergeCell ref="IYO32:IZP32"/>
    <mergeCell ref="IZQ32:JAR32"/>
    <mergeCell ref="JAS32:JBT32"/>
    <mergeCell ref="JBU32:JCV32"/>
    <mergeCell ref="JCW32:JDX32"/>
    <mergeCell ref="JDY32:JEZ32"/>
    <mergeCell ref="JFA32:JGB32"/>
    <mergeCell ref="JGC32:JHD32"/>
    <mergeCell ref="JHE32:JIF32"/>
    <mergeCell ref="JIG32:JJH32"/>
    <mergeCell ref="JJI32:JKJ32"/>
    <mergeCell ref="JKK32:JLL32"/>
    <mergeCell ref="JLM32:JMN32"/>
    <mergeCell ref="JMO32:JNP32"/>
    <mergeCell ref="JNQ32:JOR32"/>
    <mergeCell ref="JOS32:JPT32"/>
    <mergeCell ref="JPU32:JQV32"/>
    <mergeCell ref="JQW32:JRX32"/>
    <mergeCell ref="JRY32:JSZ32"/>
    <mergeCell ref="JTA32:JUB32"/>
    <mergeCell ref="JUC32:JVD32"/>
    <mergeCell ref="JVE32:JWF32"/>
    <mergeCell ref="JWG32:JXH32"/>
    <mergeCell ref="JXI32:JYJ32"/>
    <mergeCell ref="JYK32:JZL32"/>
    <mergeCell ref="JZM32:KAN32"/>
    <mergeCell ref="KAO32:KBP32"/>
    <mergeCell ref="KBQ32:KCR32"/>
    <mergeCell ref="KCS32:KDT32"/>
    <mergeCell ref="KDU32:KEV32"/>
    <mergeCell ref="KEW32:KFX32"/>
    <mergeCell ref="KFY32:KGZ32"/>
    <mergeCell ref="KHA32:KIB32"/>
    <mergeCell ref="KIC32:KJD32"/>
    <mergeCell ref="KJE32:KKF32"/>
    <mergeCell ref="KKG32:KLH32"/>
    <mergeCell ref="KLI32:KMJ32"/>
    <mergeCell ref="KMK32:KNL32"/>
    <mergeCell ref="KNM32:KON32"/>
    <mergeCell ref="KOO32:KPP32"/>
    <mergeCell ref="KPQ32:KQR32"/>
    <mergeCell ref="KQS32:KRT32"/>
    <mergeCell ref="KRU32:KSV32"/>
    <mergeCell ref="KSW32:KTX32"/>
    <mergeCell ref="KTY32:KUZ32"/>
    <mergeCell ref="KVA32:KWB32"/>
    <mergeCell ref="KWC32:KXD32"/>
    <mergeCell ref="KXE32:KYF32"/>
    <mergeCell ref="KYG32:KZH32"/>
    <mergeCell ref="KZI32:LAJ32"/>
    <mergeCell ref="LAK32:LBL32"/>
    <mergeCell ref="LBM32:LCN32"/>
    <mergeCell ref="LCO32:LDP32"/>
    <mergeCell ref="LDQ32:LER32"/>
    <mergeCell ref="LES32:LFT32"/>
    <mergeCell ref="LFU32:LGV32"/>
    <mergeCell ref="LGW32:LHX32"/>
    <mergeCell ref="LHY32:LIZ32"/>
    <mergeCell ref="LJA32:LKB32"/>
    <mergeCell ref="LKC32:LLD32"/>
    <mergeCell ref="LLE32:LMF32"/>
    <mergeCell ref="LMG32:LNH32"/>
    <mergeCell ref="LNI32:LOJ32"/>
    <mergeCell ref="LOK32:LPL32"/>
    <mergeCell ref="LPM32:LQN32"/>
    <mergeCell ref="LQO32:LRP32"/>
    <mergeCell ref="LRQ32:LSR32"/>
    <mergeCell ref="LSS32:LTT32"/>
    <mergeCell ref="LTU32:LUV32"/>
    <mergeCell ref="LUW32:LVX32"/>
    <mergeCell ref="LVY32:LWZ32"/>
    <mergeCell ref="LXA32:LYB32"/>
    <mergeCell ref="LYC32:LZD32"/>
    <mergeCell ref="LZE32:MAF32"/>
    <mergeCell ref="MAG32:MBH32"/>
    <mergeCell ref="MBI32:MCJ32"/>
    <mergeCell ref="MCK32:MDL32"/>
    <mergeCell ref="MDM32:MEN32"/>
    <mergeCell ref="MEO32:MFP32"/>
    <mergeCell ref="MFQ32:MGR32"/>
    <mergeCell ref="MGS32:MHT32"/>
    <mergeCell ref="MHU32:MIV32"/>
    <mergeCell ref="MIW32:MJX32"/>
    <mergeCell ref="MJY32:MKZ32"/>
    <mergeCell ref="MLA32:MMB32"/>
    <mergeCell ref="MMC32:MND32"/>
    <mergeCell ref="MNE32:MOF32"/>
    <mergeCell ref="MOG32:MPH32"/>
    <mergeCell ref="MPI32:MQJ32"/>
    <mergeCell ref="MQK32:MRL32"/>
    <mergeCell ref="MRM32:MSN32"/>
    <mergeCell ref="MSO32:MTP32"/>
    <mergeCell ref="MTQ32:MUR32"/>
    <mergeCell ref="MUS32:MVT32"/>
    <mergeCell ref="MVU32:MWV32"/>
    <mergeCell ref="MWW32:MXX32"/>
    <mergeCell ref="MXY32:MYZ32"/>
    <mergeCell ref="MZA32:NAB32"/>
    <mergeCell ref="NAC32:NBD32"/>
    <mergeCell ref="NBE32:NCF32"/>
    <mergeCell ref="NCG32:NDH32"/>
    <mergeCell ref="NDI32:NEJ32"/>
    <mergeCell ref="NEK32:NFL32"/>
    <mergeCell ref="NFM32:NGN32"/>
    <mergeCell ref="NGO32:NHP32"/>
    <mergeCell ref="NHQ32:NIR32"/>
    <mergeCell ref="NIS32:NJT32"/>
    <mergeCell ref="NJU32:NKV32"/>
    <mergeCell ref="NKW32:NLX32"/>
    <mergeCell ref="NLY32:NMZ32"/>
    <mergeCell ref="NNA32:NOB32"/>
    <mergeCell ref="NOC32:NPD32"/>
    <mergeCell ref="NPE32:NQF32"/>
    <mergeCell ref="NQG32:NRH32"/>
    <mergeCell ref="NRI32:NSJ32"/>
    <mergeCell ref="NSK32:NTL32"/>
    <mergeCell ref="NTM32:NUN32"/>
    <mergeCell ref="NUO32:NVP32"/>
    <mergeCell ref="NVQ32:NWR32"/>
    <mergeCell ref="NWS32:NXT32"/>
    <mergeCell ref="NXU32:NYV32"/>
    <mergeCell ref="NYW32:NZX32"/>
    <mergeCell ref="NZY32:OAZ32"/>
    <mergeCell ref="OBA32:OCB32"/>
    <mergeCell ref="OCC32:ODD32"/>
    <mergeCell ref="ODE32:OEF32"/>
    <mergeCell ref="OEG32:OFH32"/>
    <mergeCell ref="OFI32:OGJ32"/>
    <mergeCell ref="OGK32:OHL32"/>
    <mergeCell ref="OHM32:OIN32"/>
    <mergeCell ref="OIO32:OJP32"/>
    <mergeCell ref="OJQ32:OKR32"/>
    <mergeCell ref="OKS32:OLT32"/>
    <mergeCell ref="OLU32:OMV32"/>
    <mergeCell ref="OMW32:ONX32"/>
    <mergeCell ref="ONY32:OOZ32"/>
    <mergeCell ref="OPA32:OQB32"/>
    <mergeCell ref="OQC32:ORD32"/>
    <mergeCell ref="ORE32:OSF32"/>
    <mergeCell ref="OSG32:OTH32"/>
    <mergeCell ref="OTI32:OUJ32"/>
    <mergeCell ref="OUK32:OVL32"/>
    <mergeCell ref="OVM32:OWN32"/>
    <mergeCell ref="OWO32:OXP32"/>
    <mergeCell ref="OXQ32:OYR32"/>
    <mergeCell ref="OYS32:OZT32"/>
    <mergeCell ref="OZU32:PAV32"/>
    <mergeCell ref="PAW32:PBX32"/>
    <mergeCell ref="PBY32:PCZ32"/>
    <mergeCell ref="PDA32:PEB32"/>
    <mergeCell ref="PEC32:PFD32"/>
    <mergeCell ref="PFE32:PGF32"/>
    <mergeCell ref="PGG32:PHH32"/>
    <mergeCell ref="PHI32:PIJ32"/>
    <mergeCell ref="PIK32:PJL32"/>
    <mergeCell ref="PJM32:PKN32"/>
    <mergeCell ref="PKO32:PLP32"/>
    <mergeCell ref="PLQ32:PMR32"/>
    <mergeCell ref="PMS32:PNT32"/>
    <mergeCell ref="PNU32:POV32"/>
    <mergeCell ref="POW32:PPX32"/>
    <mergeCell ref="PPY32:PQZ32"/>
    <mergeCell ref="PRA32:PSB32"/>
    <mergeCell ref="PSC32:PTD32"/>
    <mergeCell ref="PTE32:PUF32"/>
    <mergeCell ref="PUG32:PVH32"/>
    <mergeCell ref="PVI32:PWJ32"/>
    <mergeCell ref="PWK32:PXL32"/>
    <mergeCell ref="PXM32:PYN32"/>
    <mergeCell ref="PYO32:PZP32"/>
    <mergeCell ref="PZQ32:QAR32"/>
    <mergeCell ref="QAS32:QBT32"/>
    <mergeCell ref="QBU32:QCV32"/>
    <mergeCell ref="QCW32:QDX32"/>
    <mergeCell ref="QDY32:QEZ32"/>
    <mergeCell ref="QFA32:QGB32"/>
    <mergeCell ref="QGC32:QHD32"/>
    <mergeCell ref="QHE32:QIF32"/>
    <mergeCell ref="QIG32:QJH32"/>
    <mergeCell ref="QJI32:QKJ32"/>
    <mergeCell ref="QKK32:QLL32"/>
    <mergeCell ref="QLM32:QMN32"/>
    <mergeCell ref="QMO32:QNP32"/>
    <mergeCell ref="QNQ32:QOR32"/>
    <mergeCell ref="QOS32:QPT32"/>
    <mergeCell ref="QPU32:QQV32"/>
    <mergeCell ref="QQW32:QRX32"/>
    <mergeCell ref="QRY32:QSZ32"/>
    <mergeCell ref="QTA32:QUB32"/>
    <mergeCell ref="QUC32:QVD32"/>
    <mergeCell ref="QVE32:QWF32"/>
    <mergeCell ref="QWG32:QXH32"/>
    <mergeCell ref="QXI32:QYJ32"/>
    <mergeCell ref="QYK32:QZL32"/>
    <mergeCell ref="QZM32:RAN32"/>
    <mergeCell ref="RAO32:RBP32"/>
    <mergeCell ref="RBQ32:RCR32"/>
    <mergeCell ref="RCS32:RDT32"/>
    <mergeCell ref="RDU32:REV32"/>
    <mergeCell ref="REW32:RFX32"/>
    <mergeCell ref="RFY32:RGZ32"/>
    <mergeCell ref="RHA32:RIB32"/>
    <mergeCell ref="RIC32:RJD32"/>
    <mergeCell ref="RJE32:RKF32"/>
    <mergeCell ref="RKG32:RLH32"/>
    <mergeCell ref="RLI32:RMJ32"/>
    <mergeCell ref="RMK32:RNL32"/>
    <mergeCell ref="RNM32:RON32"/>
    <mergeCell ref="ROO32:RPP32"/>
    <mergeCell ref="RPQ32:RQR32"/>
    <mergeCell ref="RQS32:RRT32"/>
    <mergeCell ref="RRU32:RSV32"/>
    <mergeCell ref="RSW32:RTX32"/>
    <mergeCell ref="RTY32:RUZ32"/>
    <mergeCell ref="RVA32:RWB32"/>
    <mergeCell ref="RWC32:RXD32"/>
    <mergeCell ref="RXE32:RYF32"/>
    <mergeCell ref="RYG32:RZH32"/>
    <mergeCell ref="RZI32:SAJ32"/>
    <mergeCell ref="SAK32:SBL32"/>
    <mergeCell ref="SBM32:SCN32"/>
    <mergeCell ref="SCO32:SDP32"/>
    <mergeCell ref="SDQ32:SER32"/>
    <mergeCell ref="SES32:SFT32"/>
    <mergeCell ref="SFU32:SGV32"/>
    <mergeCell ref="SGW32:SHX32"/>
    <mergeCell ref="SHY32:SIZ32"/>
    <mergeCell ref="SJA32:SKB32"/>
    <mergeCell ref="SKC32:SLD32"/>
    <mergeCell ref="SLE32:SMF32"/>
    <mergeCell ref="SMG32:SNH32"/>
    <mergeCell ref="SNI32:SOJ32"/>
    <mergeCell ref="SOK32:SPL32"/>
    <mergeCell ref="SPM32:SQN32"/>
    <mergeCell ref="SQO32:SRP32"/>
    <mergeCell ref="SRQ32:SSR32"/>
    <mergeCell ref="SSS32:STT32"/>
    <mergeCell ref="STU32:SUV32"/>
    <mergeCell ref="SUW32:SVX32"/>
    <mergeCell ref="SVY32:SWZ32"/>
    <mergeCell ref="SXA32:SYB32"/>
    <mergeCell ref="SYC32:SZD32"/>
    <mergeCell ref="SZE32:TAF32"/>
    <mergeCell ref="TAG32:TBH32"/>
    <mergeCell ref="TBI32:TCJ32"/>
    <mergeCell ref="TCK32:TDL32"/>
    <mergeCell ref="TDM32:TEN32"/>
    <mergeCell ref="TEO32:TFP32"/>
    <mergeCell ref="TFQ32:TGR32"/>
    <mergeCell ref="TGS32:THT32"/>
    <mergeCell ref="THU32:TIV32"/>
    <mergeCell ref="TIW32:TJX32"/>
    <mergeCell ref="TJY32:TKZ32"/>
    <mergeCell ref="TLA32:TMB32"/>
    <mergeCell ref="TMC32:TND32"/>
    <mergeCell ref="TNE32:TOF32"/>
    <mergeCell ref="TOG32:TPH32"/>
    <mergeCell ref="TPI32:TQJ32"/>
    <mergeCell ref="TQK32:TRL32"/>
    <mergeCell ref="TRM32:TSN32"/>
    <mergeCell ref="TSO32:TTP32"/>
    <mergeCell ref="TTQ32:TUR32"/>
    <mergeCell ref="TUS32:TVT32"/>
    <mergeCell ref="TVU32:TWV32"/>
    <mergeCell ref="TWW32:TXX32"/>
    <mergeCell ref="TXY32:TYZ32"/>
    <mergeCell ref="TZA32:UAB32"/>
    <mergeCell ref="UAC32:UBD32"/>
    <mergeCell ref="UBE32:UCF32"/>
    <mergeCell ref="UCG32:UDH32"/>
    <mergeCell ref="UDI32:UEJ32"/>
    <mergeCell ref="UEK32:UFL32"/>
    <mergeCell ref="UFM32:UGN32"/>
    <mergeCell ref="UGO32:UHP32"/>
    <mergeCell ref="UHQ32:UIR32"/>
    <mergeCell ref="UIS32:UJT32"/>
    <mergeCell ref="UJU32:UKV32"/>
    <mergeCell ref="UKW32:ULX32"/>
    <mergeCell ref="ULY32:UMZ32"/>
    <mergeCell ref="UNA32:UOB32"/>
    <mergeCell ref="UOC32:UPD32"/>
    <mergeCell ref="UPE32:UQF32"/>
    <mergeCell ref="UQG32:URH32"/>
    <mergeCell ref="URI32:USJ32"/>
    <mergeCell ref="USK32:UTL32"/>
    <mergeCell ref="UTM32:UUN32"/>
    <mergeCell ref="UUO32:UVP32"/>
    <mergeCell ref="UVQ32:UWR32"/>
    <mergeCell ref="UWS32:UXT32"/>
    <mergeCell ref="UXU32:UYV32"/>
    <mergeCell ref="UYW32:UZX32"/>
    <mergeCell ref="UZY32:VAZ32"/>
    <mergeCell ref="VBA32:VCB32"/>
    <mergeCell ref="VCC32:VDD32"/>
    <mergeCell ref="VDE32:VEF32"/>
    <mergeCell ref="VEG32:VFH32"/>
    <mergeCell ref="VFI32:VGJ32"/>
    <mergeCell ref="VGK32:VHL32"/>
    <mergeCell ref="VHM32:VIN32"/>
    <mergeCell ref="VIO32:VJP32"/>
    <mergeCell ref="VJQ32:VKR32"/>
    <mergeCell ref="VKS32:VLT32"/>
    <mergeCell ref="VLU32:VMV32"/>
    <mergeCell ref="VMW32:VNX32"/>
    <mergeCell ref="VNY32:VOZ32"/>
    <mergeCell ref="VPA32:VQB32"/>
    <mergeCell ref="VQC32:VRD32"/>
    <mergeCell ref="VRE32:VSF32"/>
    <mergeCell ref="VSG32:VTH32"/>
    <mergeCell ref="VTI32:VUJ32"/>
    <mergeCell ref="VUK32:VVL32"/>
    <mergeCell ref="VVM32:VWN32"/>
    <mergeCell ref="VWO32:VXP32"/>
    <mergeCell ref="VXQ32:VYR32"/>
    <mergeCell ref="VYS32:VZT32"/>
    <mergeCell ref="VZU32:WAV32"/>
    <mergeCell ref="WAW32:WBX32"/>
    <mergeCell ref="WUG32:WVH32"/>
    <mergeCell ref="WVI32:WWJ32"/>
    <mergeCell ref="WWK32:WXL32"/>
    <mergeCell ref="WXM32:WYN32"/>
    <mergeCell ref="WYO32:WZP32"/>
    <mergeCell ref="WZQ32:XAR32"/>
    <mergeCell ref="XAS32:XBT32"/>
    <mergeCell ref="XBU32:XCV32"/>
    <mergeCell ref="XCW32:XDX32"/>
    <mergeCell ref="XDY32:XEZ32"/>
    <mergeCell ref="XFA32:XFD32"/>
    <mergeCell ref="WBY32:WCZ32"/>
    <mergeCell ref="WDA32:WEB32"/>
    <mergeCell ref="WEC32:WFD32"/>
    <mergeCell ref="WFE32:WGF32"/>
    <mergeCell ref="WGG32:WHH32"/>
    <mergeCell ref="WHI32:WIJ32"/>
    <mergeCell ref="WIK32:WJL32"/>
    <mergeCell ref="WJM32:WKN32"/>
    <mergeCell ref="WKO32:WLP32"/>
    <mergeCell ref="WLQ32:WMR32"/>
    <mergeCell ref="WMS32:WNT32"/>
    <mergeCell ref="WNU32:WOV32"/>
    <mergeCell ref="WOW32:WPX32"/>
    <mergeCell ref="WPY32:WQZ32"/>
    <mergeCell ref="WRA32:WSB32"/>
    <mergeCell ref="WSC32:WTD32"/>
    <mergeCell ref="WTE32:WUF32"/>
  </mergeCells>
  <conditionalFormatting sqref="B36:AB37">
    <cfRule type="cellIs" dxfId="218" priority="2" operator="equal">
      <formula>0</formula>
    </cfRule>
  </conditionalFormatting>
  <hyperlinks>
    <hyperlink ref="AC2" location="Contenido!A1" display="Contenido" xr:uid="{79EF2FDF-E2CD-42AB-81C5-0CED047333DC}"/>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E3E4-D32E-494A-85DF-471543BC6FC3}">
  <sheetPr codeName="Hoja65">
    <tabColor rgb="FFAFCAFF"/>
    <pageSetUpPr fitToPage="1"/>
  </sheetPr>
  <dimension ref="A1:AC34"/>
  <sheetViews>
    <sheetView showGridLines="0" showOutlineSymbols="0" showWhiteSpace="0" workbookViewId="0">
      <selection activeCell="C35" sqref="C35"/>
    </sheetView>
  </sheetViews>
  <sheetFormatPr baseColWidth="10" defaultColWidth="11" defaultRowHeight="13" x14ac:dyDescent="0.25"/>
  <cols>
    <col min="1" max="1" width="19.5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410</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401</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906</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row>
    <row r="9" spans="1:29" s="6" customFormat="1" x14ac:dyDescent="0.25">
      <c r="A9" s="157" t="s">
        <v>188</v>
      </c>
      <c r="B9" s="70">
        <f>SUM(B10:B24)</f>
        <v>40027</v>
      </c>
      <c r="C9" s="70">
        <f>SUM(C10:C24)</f>
        <v>20120</v>
      </c>
      <c r="D9" s="70">
        <f>SUM(D10:D24)</f>
        <v>19907</v>
      </c>
      <c r="E9" s="70"/>
      <c r="F9" s="70">
        <f>SUM(F10:F24)</f>
        <v>9015</v>
      </c>
      <c r="G9" s="70">
        <f>SUM(G10:G24)</f>
        <v>4594</v>
      </c>
      <c r="H9" s="70">
        <f>SUM(H10:H24)</f>
        <v>4421</v>
      </c>
      <c r="I9" s="70"/>
      <c r="J9" s="70">
        <f>SUM(J10:J24)</f>
        <v>8505</v>
      </c>
      <c r="K9" s="70">
        <f>SUM(K10:K24)</f>
        <v>4287</v>
      </c>
      <c r="L9" s="70">
        <f>SUM(L10:L24)</f>
        <v>4218</v>
      </c>
      <c r="M9" s="70"/>
      <c r="N9" s="70">
        <f>SUM(N10:N24)</f>
        <v>7755</v>
      </c>
      <c r="O9" s="70">
        <f>SUM(O10:O24)</f>
        <v>3840</v>
      </c>
      <c r="P9" s="70">
        <f>SUM(P10:P24)</f>
        <v>3915</v>
      </c>
      <c r="Q9" s="70"/>
      <c r="R9" s="70">
        <f>SUM(R10:R24)</f>
        <v>7336</v>
      </c>
      <c r="S9" s="70">
        <f>SUM(S10:S24)</f>
        <v>3721</v>
      </c>
      <c r="T9" s="70">
        <f>SUM(T10:T24)</f>
        <v>3615</v>
      </c>
      <c r="U9" s="70"/>
      <c r="V9" s="70">
        <f>SUM(V10:V24)</f>
        <v>6932</v>
      </c>
      <c r="W9" s="70">
        <f>SUM(W10:W24)</f>
        <v>3450</v>
      </c>
      <c r="X9" s="70">
        <f>SUM(X10:X24)</f>
        <v>3482</v>
      </c>
      <c r="Y9" s="70"/>
      <c r="Z9" s="70">
        <f>SUM(Z10:Z24)</f>
        <v>484</v>
      </c>
      <c r="AA9" s="70">
        <f>SUM(AA10:AA24)</f>
        <v>228</v>
      </c>
      <c r="AB9" s="70">
        <f>SUM(AB10:AB24)</f>
        <v>256</v>
      </c>
      <c r="AC9" s="8"/>
    </row>
    <row r="10" spans="1:29" x14ac:dyDescent="0.25">
      <c r="A10" s="27">
        <v>11</v>
      </c>
      <c r="B10" s="71">
        <f>+F10+J10+N10+R10+V10+Z10</f>
        <v>25</v>
      </c>
      <c r="C10" s="71">
        <f t="shared" ref="C10" si="0">+G10+K10+O10+S10+W10+AA10</f>
        <v>11</v>
      </c>
      <c r="D10" s="71">
        <f t="shared" ref="D10" si="1">+B10-C10</f>
        <v>14</v>
      </c>
      <c r="E10" s="71"/>
      <c r="F10" s="71">
        <v>25</v>
      </c>
      <c r="G10" s="71">
        <v>11</v>
      </c>
      <c r="H10" s="71">
        <v>14</v>
      </c>
      <c r="I10" s="71"/>
      <c r="J10" s="71"/>
      <c r="K10" s="71"/>
      <c r="L10" s="71"/>
      <c r="M10" s="71"/>
      <c r="N10" s="71"/>
      <c r="O10" s="71"/>
      <c r="P10" s="71"/>
      <c r="Q10" s="71"/>
      <c r="R10" s="71"/>
      <c r="S10" s="71"/>
      <c r="T10" s="71"/>
      <c r="U10" s="71"/>
      <c r="V10" s="71"/>
      <c r="W10" s="71"/>
      <c r="X10" s="71"/>
      <c r="Y10" s="71"/>
      <c r="Z10" s="71"/>
      <c r="AA10" s="71"/>
      <c r="AB10" s="71"/>
      <c r="AC10" s="8"/>
    </row>
    <row r="11" spans="1:29" x14ac:dyDescent="0.25">
      <c r="A11" s="27">
        <v>12</v>
      </c>
      <c r="B11" s="71">
        <f t="shared" ref="B11:B18" si="2">+F11+J11+N11+R11+V11+Z11</f>
        <v>6485</v>
      </c>
      <c r="C11" s="71">
        <f t="shared" ref="C11:C18" si="3">+G11+K11+O11+S11+W11+AA11</f>
        <v>3223</v>
      </c>
      <c r="D11" s="71">
        <f t="shared" ref="D11:D18" si="4">+B11-C11</f>
        <v>3262</v>
      </c>
      <c r="E11" s="71"/>
      <c r="F11" s="71">
        <v>6449</v>
      </c>
      <c r="G11" s="71">
        <v>3205</v>
      </c>
      <c r="H11" s="71">
        <v>3244</v>
      </c>
      <c r="I11" s="71"/>
      <c r="J11" s="71">
        <v>36</v>
      </c>
      <c r="K11" s="71">
        <v>18</v>
      </c>
      <c r="L11" s="71">
        <v>18</v>
      </c>
      <c r="M11" s="71"/>
      <c r="N11" s="71"/>
      <c r="O11" s="71"/>
      <c r="P11" s="71"/>
      <c r="Q11" s="71"/>
      <c r="R11" s="71"/>
      <c r="S11" s="71"/>
      <c r="T11" s="71"/>
      <c r="U11" s="71"/>
      <c r="V11" s="71"/>
      <c r="W11" s="71"/>
      <c r="X11" s="71"/>
      <c r="Y11" s="71"/>
      <c r="Z11" s="71"/>
      <c r="AA11" s="71"/>
      <c r="AB11" s="71"/>
      <c r="AC11" s="8"/>
    </row>
    <row r="12" spans="1:29" x14ac:dyDescent="0.25">
      <c r="A12" s="27">
        <v>13</v>
      </c>
      <c r="B12" s="71">
        <f t="shared" si="2"/>
        <v>8050</v>
      </c>
      <c r="C12" s="71">
        <f t="shared" si="3"/>
        <v>4079</v>
      </c>
      <c r="D12" s="71">
        <f t="shared" si="4"/>
        <v>3971</v>
      </c>
      <c r="E12" s="71"/>
      <c r="F12" s="71">
        <v>2349</v>
      </c>
      <c r="G12" s="71">
        <v>1272</v>
      </c>
      <c r="H12" s="71">
        <v>1077</v>
      </c>
      <c r="I12" s="71"/>
      <c r="J12" s="71">
        <v>5667</v>
      </c>
      <c r="K12" s="71">
        <v>2794</v>
      </c>
      <c r="L12" s="71">
        <v>2873</v>
      </c>
      <c r="M12" s="71"/>
      <c r="N12" s="71">
        <v>34</v>
      </c>
      <c r="O12" s="71">
        <v>13</v>
      </c>
      <c r="P12" s="71">
        <v>21</v>
      </c>
      <c r="Q12" s="71"/>
      <c r="R12" s="71"/>
      <c r="S12" s="71"/>
      <c r="T12" s="71"/>
      <c r="U12" s="71"/>
      <c r="V12" s="71"/>
      <c r="W12" s="71"/>
      <c r="X12" s="71"/>
      <c r="Y12" s="71"/>
      <c r="Z12" s="71"/>
      <c r="AA12" s="71"/>
      <c r="AB12" s="71"/>
    </row>
    <row r="13" spans="1:29" x14ac:dyDescent="0.25">
      <c r="A13" s="27">
        <v>14</v>
      </c>
      <c r="B13" s="71">
        <f t="shared" si="2"/>
        <v>7724</v>
      </c>
      <c r="C13" s="71">
        <f t="shared" si="3"/>
        <v>3857</v>
      </c>
      <c r="D13" s="71">
        <f t="shared" si="4"/>
        <v>3867</v>
      </c>
      <c r="E13" s="71"/>
      <c r="F13" s="71">
        <v>163</v>
      </c>
      <c r="G13" s="71">
        <v>89</v>
      </c>
      <c r="H13" s="71">
        <v>74</v>
      </c>
      <c r="I13" s="71"/>
      <c r="J13" s="71">
        <v>2601</v>
      </c>
      <c r="K13" s="71">
        <v>1361</v>
      </c>
      <c r="L13" s="71">
        <v>1240</v>
      </c>
      <c r="M13" s="71"/>
      <c r="N13" s="71">
        <v>4937</v>
      </c>
      <c r="O13" s="71">
        <v>2397</v>
      </c>
      <c r="P13" s="71">
        <v>2540</v>
      </c>
      <c r="Q13" s="71"/>
      <c r="R13" s="71">
        <v>23</v>
      </c>
      <c r="S13" s="71">
        <v>10</v>
      </c>
      <c r="T13" s="71">
        <v>13</v>
      </c>
      <c r="U13" s="71"/>
      <c r="V13" s="71"/>
      <c r="W13" s="71"/>
      <c r="X13" s="71"/>
      <c r="Y13" s="71"/>
      <c r="Z13" s="71"/>
      <c r="AA13" s="71"/>
      <c r="AB13" s="71"/>
      <c r="AC13" s="6"/>
    </row>
    <row r="14" spans="1:29" x14ac:dyDescent="0.25">
      <c r="A14" s="27">
        <v>15</v>
      </c>
      <c r="B14" s="71">
        <f t="shared" si="2"/>
        <v>7581</v>
      </c>
      <c r="C14" s="71">
        <f t="shared" si="3"/>
        <v>3753</v>
      </c>
      <c r="D14" s="71">
        <f t="shared" si="4"/>
        <v>3828</v>
      </c>
      <c r="E14" s="71"/>
      <c r="F14" s="71">
        <v>18</v>
      </c>
      <c r="G14" s="71">
        <v>9</v>
      </c>
      <c r="H14" s="71">
        <v>9</v>
      </c>
      <c r="I14" s="71"/>
      <c r="J14" s="71">
        <v>177</v>
      </c>
      <c r="K14" s="71">
        <v>100</v>
      </c>
      <c r="L14" s="71">
        <v>77</v>
      </c>
      <c r="M14" s="71"/>
      <c r="N14" s="71">
        <v>2555</v>
      </c>
      <c r="O14" s="71">
        <v>1289</v>
      </c>
      <c r="P14" s="71">
        <v>1266</v>
      </c>
      <c r="Q14" s="71"/>
      <c r="R14" s="71">
        <v>4626</v>
      </c>
      <c r="S14" s="71">
        <v>2273</v>
      </c>
      <c r="T14" s="71">
        <v>2353</v>
      </c>
      <c r="U14" s="71"/>
      <c r="V14" s="71">
        <v>205</v>
      </c>
      <c r="W14" s="71">
        <v>82</v>
      </c>
      <c r="X14" s="71">
        <v>123</v>
      </c>
      <c r="Y14" s="71"/>
      <c r="Z14" s="71"/>
      <c r="AA14" s="71"/>
      <c r="AB14" s="71"/>
      <c r="AC14" s="8"/>
    </row>
    <row r="15" spans="1:29" x14ac:dyDescent="0.25">
      <c r="A15" s="27">
        <v>16</v>
      </c>
      <c r="B15" s="71">
        <f t="shared" si="2"/>
        <v>6900</v>
      </c>
      <c r="C15" s="71">
        <f t="shared" si="3"/>
        <v>3473</v>
      </c>
      <c r="D15" s="71">
        <f t="shared" si="4"/>
        <v>3427</v>
      </c>
      <c r="E15" s="71"/>
      <c r="F15" s="71">
        <v>7</v>
      </c>
      <c r="G15" s="71">
        <v>6</v>
      </c>
      <c r="H15" s="71">
        <v>1</v>
      </c>
      <c r="I15" s="71"/>
      <c r="J15" s="71">
        <v>20</v>
      </c>
      <c r="K15" s="71">
        <v>13</v>
      </c>
      <c r="L15" s="71">
        <v>7</v>
      </c>
      <c r="M15" s="71"/>
      <c r="N15" s="71">
        <v>190</v>
      </c>
      <c r="O15" s="71">
        <v>116</v>
      </c>
      <c r="P15" s="71">
        <v>74</v>
      </c>
      <c r="Q15" s="71"/>
      <c r="R15" s="71">
        <v>2340</v>
      </c>
      <c r="S15" s="71">
        <v>1236</v>
      </c>
      <c r="T15" s="71">
        <v>1104</v>
      </c>
      <c r="U15" s="71"/>
      <c r="V15" s="71">
        <v>4225</v>
      </c>
      <c r="W15" s="71">
        <v>2053</v>
      </c>
      <c r="X15" s="71">
        <v>2172</v>
      </c>
      <c r="Y15" s="71"/>
      <c r="Z15" s="71">
        <v>118</v>
      </c>
      <c r="AA15" s="71">
        <v>49</v>
      </c>
      <c r="AB15" s="71">
        <v>69</v>
      </c>
      <c r="AC15" s="8"/>
    </row>
    <row r="16" spans="1:29" x14ac:dyDescent="0.25">
      <c r="A16" s="27">
        <v>17</v>
      </c>
      <c r="B16" s="71">
        <f t="shared" si="2"/>
        <v>2740</v>
      </c>
      <c r="C16" s="71">
        <f t="shared" si="3"/>
        <v>1437</v>
      </c>
      <c r="D16" s="71">
        <f t="shared" si="4"/>
        <v>1303</v>
      </c>
      <c r="E16" s="71"/>
      <c r="F16" s="71">
        <v>3</v>
      </c>
      <c r="G16" s="71">
        <v>2</v>
      </c>
      <c r="H16" s="71">
        <v>1</v>
      </c>
      <c r="I16" s="71"/>
      <c r="J16" s="71">
        <v>4</v>
      </c>
      <c r="K16" s="71">
        <v>1</v>
      </c>
      <c r="L16" s="71">
        <v>3</v>
      </c>
      <c r="M16" s="71"/>
      <c r="N16" s="71">
        <v>35</v>
      </c>
      <c r="O16" s="71">
        <v>23</v>
      </c>
      <c r="P16" s="71">
        <v>12</v>
      </c>
      <c r="Q16" s="71"/>
      <c r="R16" s="71">
        <v>311</v>
      </c>
      <c r="S16" s="71">
        <v>180</v>
      </c>
      <c r="T16" s="71">
        <v>131</v>
      </c>
      <c r="U16" s="71"/>
      <c r="V16" s="71">
        <v>2236</v>
      </c>
      <c r="W16" s="71">
        <v>1162</v>
      </c>
      <c r="X16" s="71">
        <v>1074</v>
      </c>
      <c r="Y16" s="71"/>
      <c r="Z16" s="71">
        <v>151</v>
      </c>
      <c r="AA16" s="71">
        <v>69</v>
      </c>
      <c r="AB16" s="71">
        <v>82</v>
      </c>
      <c r="AC16" s="8"/>
    </row>
    <row r="17" spans="1:29" x14ac:dyDescent="0.25">
      <c r="A17" s="27">
        <v>18</v>
      </c>
      <c r="B17" s="71">
        <f t="shared" si="2"/>
        <v>440</v>
      </c>
      <c r="C17" s="71">
        <f t="shared" si="3"/>
        <v>245</v>
      </c>
      <c r="D17" s="71">
        <f t="shared" si="4"/>
        <v>195</v>
      </c>
      <c r="E17" s="71"/>
      <c r="F17" s="71">
        <v>0</v>
      </c>
      <c r="G17" s="71">
        <v>0</v>
      </c>
      <c r="H17" s="71">
        <v>0</v>
      </c>
      <c r="I17" s="71"/>
      <c r="J17" s="71">
        <v>0</v>
      </c>
      <c r="K17" s="71">
        <v>0</v>
      </c>
      <c r="L17" s="71">
        <v>0</v>
      </c>
      <c r="M17" s="71"/>
      <c r="N17" s="71">
        <v>3</v>
      </c>
      <c r="O17" s="71">
        <v>2</v>
      </c>
      <c r="P17" s="71">
        <v>1</v>
      </c>
      <c r="Q17" s="71"/>
      <c r="R17" s="71">
        <v>28</v>
      </c>
      <c r="S17" s="71">
        <v>16</v>
      </c>
      <c r="T17" s="71">
        <v>12</v>
      </c>
      <c r="U17" s="71"/>
      <c r="V17" s="71">
        <v>227</v>
      </c>
      <c r="W17" s="71">
        <v>129</v>
      </c>
      <c r="X17" s="71">
        <v>98</v>
      </c>
      <c r="Y17" s="71"/>
      <c r="Z17" s="71">
        <v>182</v>
      </c>
      <c r="AA17" s="71">
        <v>98</v>
      </c>
      <c r="AB17" s="71">
        <v>84</v>
      </c>
    </row>
    <row r="18" spans="1:29" x14ac:dyDescent="0.25">
      <c r="A18" s="27">
        <v>19</v>
      </c>
      <c r="B18" s="71">
        <f t="shared" si="2"/>
        <v>59</v>
      </c>
      <c r="C18" s="71">
        <f t="shared" si="3"/>
        <v>31</v>
      </c>
      <c r="D18" s="71">
        <f t="shared" si="4"/>
        <v>28</v>
      </c>
      <c r="E18" s="71"/>
      <c r="F18" s="71">
        <v>0</v>
      </c>
      <c r="G18" s="71">
        <v>0</v>
      </c>
      <c r="H18" s="71">
        <v>0</v>
      </c>
      <c r="I18" s="71"/>
      <c r="J18" s="71">
        <v>0</v>
      </c>
      <c r="K18" s="71">
        <v>0</v>
      </c>
      <c r="L18" s="71">
        <v>0</v>
      </c>
      <c r="M18" s="71"/>
      <c r="N18" s="71">
        <v>0</v>
      </c>
      <c r="O18" s="71">
        <v>0</v>
      </c>
      <c r="P18" s="71">
        <v>0</v>
      </c>
      <c r="Q18" s="71"/>
      <c r="R18" s="71">
        <v>5</v>
      </c>
      <c r="S18" s="71">
        <v>3</v>
      </c>
      <c r="T18" s="71">
        <v>2</v>
      </c>
      <c r="U18" s="71"/>
      <c r="V18" s="71">
        <v>24</v>
      </c>
      <c r="W18" s="71">
        <v>17</v>
      </c>
      <c r="X18" s="71">
        <v>7</v>
      </c>
      <c r="Y18" s="71"/>
      <c r="Z18" s="71">
        <v>30</v>
      </c>
      <c r="AA18" s="71">
        <v>11</v>
      </c>
      <c r="AB18" s="71">
        <v>19</v>
      </c>
      <c r="AC18" s="6"/>
    </row>
    <row r="19" spans="1:29" x14ac:dyDescent="0.25">
      <c r="A19" s="27">
        <v>20</v>
      </c>
      <c r="B19" s="71">
        <f t="shared" ref="B19:B24" si="5">+F19+J19+N19+R19+V19+Z19</f>
        <v>10</v>
      </c>
      <c r="C19" s="71">
        <f t="shared" ref="C19:C24" si="6">+G19+K19+O19+S19+W19+AA19</f>
        <v>5</v>
      </c>
      <c r="D19" s="71">
        <f t="shared" ref="D19:D24" si="7">+B19-C19</f>
        <v>5</v>
      </c>
      <c r="E19" s="71"/>
      <c r="F19" s="71">
        <v>0</v>
      </c>
      <c r="G19" s="71">
        <v>0</v>
      </c>
      <c r="H19" s="71">
        <v>0</v>
      </c>
      <c r="I19" s="71"/>
      <c r="J19" s="71">
        <v>0</v>
      </c>
      <c r="K19" s="71">
        <v>0</v>
      </c>
      <c r="L19" s="71">
        <v>0</v>
      </c>
      <c r="M19" s="71"/>
      <c r="N19" s="71">
        <v>1</v>
      </c>
      <c r="O19" s="71">
        <v>0</v>
      </c>
      <c r="P19" s="71">
        <v>1</v>
      </c>
      <c r="Q19" s="71"/>
      <c r="R19" s="71">
        <v>0</v>
      </c>
      <c r="S19" s="71">
        <v>0</v>
      </c>
      <c r="T19" s="71">
        <v>0</v>
      </c>
      <c r="U19" s="71"/>
      <c r="V19" s="71">
        <v>7</v>
      </c>
      <c r="W19" s="71">
        <v>4</v>
      </c>
      <c r="X19" s="71">
        <v>3</v>
      </c>
      <c r="Y19" s="71"/>
      <c r="Z19" s="71">
        <v>2</v>
      </c>
      <c r="AA19" s="71">
        <v>1</v>
      </c>
      <c r="AB19" s="71">
        <v>1</v>
      </c>
      <c r="AC19" s="8"/>
    </row>
    <row r="20" spans="1:29" x14ac:dyDescent="0.25">
      <c r="A20" s="27">
        <v>21</v>
      </c>
      <c r="B20" s="71">
        <f t="shared" si="5"/>
        <v>4</v>
      </c>
      <c r="C20" s="71">
        <f t="shared" si="6"/>
        <v>2</v>
      </c>
      <c r="D20" s="71">
        <f t="shared" si="7"/>
        <v>2</v>
      </c>
      <c r="E20" s="71"/>
      <c r="F20" s="71">
        <v>0</v>
      </c>
      <c r="G20" s="71">
        <v>0</v>
      </c>
      <c r="H20" s="71">
        <v>0</v>
      </c>
      <c r="I20" s="71"/>
      <c r="J20" s="71">
        <v>0</v>
      </c>
      <c r="K20" s="71">
        <v>0</v>
      </c>
      <c r="L20" s="71">
        <v>0</v>
      </c>
      <c r="M20" s="71"/>
      <c r="N20" s="71">
        <v>0</v>
      </c>
      <c r="O20" s="71">
        <v>0</v>
      </c>
      <c r="P20" s="71">
        <v>0</v>
      </c>
      <c r="Q20" s="71"/>
      <c r="R20" s="71">
        <v>1</v>
      </c>
      <c r="S20" s="71">
        <v>1</v>
      </c>
      <c r="T20" s="71">
        <v>0</v>
      </c>
      <c r="U20" s="71"/>
      <c r="V20" s="71">
        <v>2</v>
      </c>
      <c r="W20" s="71">
        <v>1</v>
      </c>
      <c r="X20" s="71">
        <v>1</v>
      </c>
      <c r="Y20" s="71"/>
      <c r="Z20" s="71">
        <v>1</v>
      </c>
      <c r="AA20" s="71">
        <v>0</v>
      </c>
      <c r="AB20" s="71">
        <v>1</v>
      </c>
      <c r="AC20" s="8"/>
    </row>
    <row r="21" spans="1:29" x14ac:dyDescent="0.25">
      <c r="A21" s="27">
        <v>22</v>
      </c>
      <c r="B21" s="71">
        <f t="shared" si="5"/>
        <v>1</v>
      </c>
      <c r="C21" s="71">
        <f t="shared" si="6"/>
        <v>1</v>
      </c>
      <c r="D21" s="71">
        <f t="shared" si="7"/>
        <v>0</v>
      </c>
      <c r="E21" s="71"/>
      <c r="F21" s="71">
        <v>0</v>
      </c>
      <c r="G21" s="71">
        <v>0</v>
      </c>
      <c r="H21" s="71">
        <v>0</v>
      </c>
      <c r="I21" s="71"/>
      <c r="J21" s="71">
        <v>0</v>
      </c>
      <c r="K21" s="71">
        <v>0</v>
      </c>
      <c r="L21" s="71">
        <v>0</v>
      </c>
      <c r="M21" s="71"/>
      <c r="N21" s="71">
        <v>0</v>
      </c>
      <c r="O21" s="71">
        <v>0</v>
      </c>
      <c r="P21" s="71">
        <v>0</v>
      </c>
      <c r="Q21" s="71"/>
      <c r="R21" s="71">
        <v>0</v>
      </c>
      <c r="S21" s="71">
        <v>0</v>
      </c>
      <c r="T21" s="71">
        <v>0</v>
      </c>
      <c r="U21" s="71"/>
      <c r="V21" s="71">
        <v>1</v>
      </c>
      <c r="W21" s="71">
        <v>1</v>
      </c>
      <c r="X21" s="71">
        <v>0</v>
      </c>
      <c r="Y21" s="71"/>
      <c r="Z21" s="71">
        <v>0</v>
      </c>
      <c r="AA21" s="71">
        <v>0</v>
      </c>
      <c r="AB21" s="71">
        <v>0</v>
      </c>
      <c r="AC21" s="8"/>
    </row>
    <row r="22" spans="1:29" x14ac:dyDescent="0.25">
      <c r="A22" s="27" t="s">
        <v>356</v>
      </c>
      <c r="B22" s="71">
        <f t="shared" si="5"/>
        <v>4</v>
      </c>
      <c r="C22" s="71">
        <f t="shared" si="6"/>
        <v>2</v>
      </c>
      <c r="D22" s="71">
        <f t="shared" si="7"/>
        <v>2</v>
      </c>
      <c r="E22" s="71"/>
      <c r="F22" s="71">
        <v>1</v>
      </c>
      <c r="G22" s="71">
        <v>0</v>
      </c>
      <c r="H22" s="71">
        <v>1</v>
      </c>
      <c r="I22" s="71"/>
      <c r="J22" s="71">
        <v>0</v>
      </c>
      <c r="K22" s="71">
        <v>0</v>
      </c>
      <c r="L22" s="71">
        <v>0</v>
      </c>
      <c r="M22" s="71"/>
      <c r="N22" s="71">
        <v>0</v>
      </c>
      <c r="O22" s="71">
        <v>0</v>
      </c>
      <c r="P22" s="71">
        <v>0</v>
      </c>
      <c r="Q22" s="71"/>
      <c r="R22" s="71">
        <v>2</v>
      </c>
      <c r="S22" s="71">
        <v>2</v>
      </c>
      <c r="T22" s="71">
        <v>0</v>
      </c>
      <c r="U22" s="71"/>
      <c r="V22" s="71">
        <v>1</v>
      </c>
      <c r="W22" s="71">
        <v>0</v>
      </c>
      <c r="X22" s="71">
        <v>1</v>
      </c>
      <c r="Y22" s="71"/>
      <c r="Z22" s="71">
        <v>0</v>
      </c>
      <c r="AA22" s="71">
        <v>0</v>
      </c>
      <c r="AB22" s="71">
        <v>0</v>
      </c>
    </row>
    <row r="23" spans="1:29" x14ac:dyDescent="0.25">
      <c r="A23" s="27" t="s">
        <v>357</v>
      </c>
      <c r="B23" s="71">
        <f t="shared" si="5"/>
        <v>2</v>
      </c>
      <c r="C23" s="71">
        <f t="shared" si="6"/>
        <v>1</v>
      </c>
      <c r="D23" s="71">
        <f t="shared" si="7"/>
        <v>1</v>
      </c>
      <c r="E23" s="71"/>
      <c r="F23" s="71">
        <v>0</v>
      </c>
      <c r="G23" s="71">
        <v>0</v>
      </c>
      <c r="H23" s="71">
        <v>0</v>
      </c>
      <c r="I23" s="71"/>
      <c r="J23" s="71">
        <v>0</v>
      </c>
      <c r="K23" s="71">
        <v>0</v>
      </c>
      <c r="L23" s="71">
        <v>0</v>
      </c>
      <c r="M23" s="71"/>
      <c r="N23" s="71">
        <v>0</v>
      </c>
      <c r="O23" s="71">
        <v>0</v>
      </c>
      <c r="P23" s="71">
        <v>0</v>
      </c>
      <c r="Q23" s="71"/>
      <c r="R23" s="71">
        <v>0</v>
      </c>
      <c r="S23" s="71">
        <v>0</v>
      </c>
      <c r="T23" s="71">
        <v>0</v>
      </c>
      <c r="U23" s="71"/>
      <c r="V23" s="71">
        <v>2</v>
      </c>
      <c r="W23" s="71">
        <v>1</v>
      </c>
      <c r="X23" s="71">
        <v>1</v>
      </c>
      <c r="Y23" s="71"/>
      <c r="Z23" s="71">
        <v>0</v>
      </c>
      <c r="AA23" s="71">
        <v>0</v>
      </c>
      <c r="AB23" s="71">
        <v>0</v>
      </c>
      <c r="AC23" s="8"/>
    </row>
    <row r="24" spans="1:29" ht="13.5" thickBot="1" x14ac:dyDescent="0.3">
      <c r="A24" s="27" t="s">
        <v>358</v>
      </c>
      <c r="B24" s="71">
        <f t="shared" si="5"/>
        <v>2</v>
      </c>
      <c r="C24" s="71">
        <f t="shared" si="6"/>
        <v>0</v>
      </c>
      <c r="D24" s="71">
        <f t="shared" si="7"/>
        <v>2</v>
      </c>
      <c r="E24" s="71"/>
      <c r="F24" s="71">
        <v>0</v>
      </c>
      <c r="G24" s="71">
        <v>0</v>
      </c>
      <c r="H24" s="71">
        <v>0</v>
      </c>
      <c r="I24" s="71"/>
      <c r="J24" s="71">
        <v>0</v>
      </c>
      <c r="K24" s="71">
        <v>0</v>
      </c>
      <c r="L24" s="71">
        <v>0</v>
      </c>
      <c r="M24" s="71"/>
      <c r="N24" s="71">
        <v>0</v>
      </c>
      <c r="O24" s="71">
        <v>0</v>
      </c>
      <c r="P24" s="71">
        <v>0</v>
      </c>
      <c r="Q24" s="71"/>
      <c r="R24" s="71">
        <v>0</v>
      </c>
      <c r="S24" s="71">
        <v>0</v>
      </c>
      <c r="T24" s="71">
        <v>0</v>
      </c>
      <c r="U24" s="71"/>
      <c r="V24" s="71">
        <v>2</v>
      </c>
      <c r="W24" s="71">
        <v>0</v>
      </c>
      <c r="X24" s="71">
        <v>2</v>
      </c>
      <c r="Y24" s="71"/>
      <c r="Z24" s="71">
        <v>0</v>
      </c>
      <c r="AA24" s="71">
        <v>0</v>
      </c>
      <c r="AB24" s="71">
        <v>0</v>
      </c>
    </row>
    <row r="25" spans="1:29" ht="15" customHeight="1" x14ac:dyDescent="0.25">
      <c r="A25" s="122" t="s">
        <v>411</v>
      </c>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row>
    <row r="26" spans="1:29" ht="15" customHeight="1" x14ac:dyDescent="0.25">
      <c r="A26" s="6" t="s">
        <v>362</v>
      </c>
      <c r="B26" s="8"/>
      <c r="C26" s="8"/>
      <c r="D26" s="8"/>
      <c r="E26" s="8"/>
      <c r="F26" s="8"/>
      <c r="G26" s="8"/>
      <c r="H26" s="8"/>
      <c r="I26" s="8"/>
      <c r="J26" s="8"/>
      <c r="K26" s="8"/>
      <c r="L26" s="8"/>
      <c r="M26" s="8"/>
      <c r="N26" s="8"/>
      <c r="O26" s="8"/>
      <c r="P26" s="8"/>
      <c r="Q26" s="8"/>
      <c r="R26" s="8"/>
      <c r="S26" s="8"/>
      <c r="T26" s="8"/>
      <c r="U26" s="8"/>
      <c r="V26" s="8"/>
      <c r="W26" s="8"/>
      <c r="X26" s="8"/>
      <c r="Y26" s="60"/>
      <c r="Z26" s="8"/>
      <c r="AA26" s="8"/>
      <c r="AB26" s="8"/>
    </row>
    <row r="27" spans="1:29" x14ac:dyDescent="0.25">
      <c r="A27" s="159" t="s">
        <v>339</v>
      </c>
      <c r="B27" s="8"/>
      <c r="C27" s="8"/>
      <c r="D27" s="8"/>
      <c r="E27" s="8"/>
      <c r="F27" s="8"/>
      <c r="G27" s="8"/>
      <c r="H27" s="8"/>
      <c r="I27" s="8"/>
      <c r="J27" s="8"/>
      <c r="K27" s="8"/>
      <c r="L27" s="8"/>
      <c r="M27" s="8"/>
      <c r="N27" s="8"/>
      <c r="O27" s="8"/>
      <c r="P27" s="8"/>
      <c r="Q27" s="8"/>
      <c r="R27" s="8"/>
      <c r="S27" s="8"/>
      <c r="T27" s="8"/>
      <c r="U27" s="8"/>
      <c r="V27" s="8"/>
      <c r="W27" s="8"/>
      <c r="X27" s="8"/>
      <c r="Y27" s="60"/>
      <c r="Z27" s="8"/>
      <c r="AA27" s="8"/>
      <c r="AB27" s="8"/>
    </row>
    <row r="28" spans="1:29" x14ac:dyDescent="0.25">
      <c r="A28" s="159" t="s">
        <v>340</v>
      </c>
      <c r="B28" s="8"/>
      <c r="C28" s="8"/>
      <c r="D28" s="8"/>
      <c r="E28" s="8"/>
      <c r="F28" s="8"/>
      <c r="G28" s="8"/>
      <c r="H28" s="8"/>
      <c r="I28" s="8"/>
      <c r="J28" s="8"/>
      <c r="K28" s="8"/>
      <c r="L28" s="8"/>
      <c r="M28" s="8"/>
      <c r="N28" s="8"/>
      <c r="O28" s="8"/>
      <c r="P28" s="8"/>
      <c r="Q28" s="8"/>
      <c r="R28" s="8"/>
      <c r="S28" s="8"/>
      <c r="T28" s="8"/>
      <c r="U28" s="8"/>
      <c r="V28" s="8"/>
      <c r="W28" s="8"/>
      <c r="X28" s="8"/>
      <c r="Y28" s="60"/>
      <c r="Z28" s="8"/>
      <c r="AA28" s="8"/>
      <c r="AB28" s="8"/>
    </row>
    <row r="29" spans="1:29" x14ac:dyDescent="0.25">
      <c r="A29" s="28"/>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row>
    <row r="30" spans="1:29" x14ac:dyDescent="0.25">
      <c r="A30" s="28"/>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row>
    <row r="31" spans="1:29" ht="15" customHeigh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9" ht="15" customHeight="1" x14ac:dyDescent="0.25">
      <c r="A32" s="159"/>
    </row>
    <row r="33" spans="2:28" x14ac:dyDescent="0.25">
      <c r="F33" s="291"/>
      <c r="G33" s="291"/>
      <c r="H33" s="291"/>
      <c r="I33" s="291"/>
      <c r="J33" s="291"/>
      <c r="K33" s="291"/>
      <c r="L33" s="291"/>
      <c r="M33" s="291"/>
      <c r="N33" s="291"/>
      <c r="O33" s="291"/>
      <c r="P33" s="291"/>
      <c r="Q33" s="291"/>
      <c r="R33" s="291"/>
      <c r="S33" s="291"/>
      <c r="T33" s="291"/>
      <c r="U33" s="291"/>
      <c r="V33" s="291"/>
      <c r="W33" s="291"/>
      <c r="X33" s="291"/>
      <c r="Y33" s="291"/>
      <c r="Z33" s="291"/>
      <c r="AA33" s="291"/>
      <c r="AB33" s="291"/>
    </row>
    <row r="34" spans="2:28" x14ac:dyDescent="0.25">
      <c r="B34" s="241"/>
      <c r="C34" s="241"/>
      <c r="D34" s="241"/>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hyperlinks>
    <hyperlink ref="AC2" location="Contenido!A1" display="Contenido" xr:uid="{C02784AE-8753-4B2B-9583-E88723B42AC5}"/>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78D1-6B44-4B88-AE2D-9C4DBDF5D4ED}">
  <sheetPr codeName="Hoja66">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412</v>
      </c>
      <c r="C3" s="405"/>
      <c r="D3" s="405"/>
      <c r="E3" s="405"/>
      <c r="F3" s="405"/>
      <c r="G3" s="405"/>
      <c r="H3" s="405"/>
      <c r="I3" s="405"/>
      <c r="J3" s="406"/>
      <c r="L3" s="19"/>
    </row>
    <row r="4" spans="1:12" ht="15" customHeight="1" x14ac:dyDescent="0.25">
      <c r="B4" s="407"/>
      <c r="C4" s="408"/>
      <c r="D4" s="408"/>
      <c r="E4" s="408"/>
      <c r="F4" s="408"/>
      <c r="G4" s="408"/>
      <c r="H4" s="408"/>
      <c r="I4" s="408"/>
      <c r="J4" s="409"/>
      <c r="L4" s="8"/>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ED6CB664-65A4-46DD-AF12-F310FBF49B5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BE146-A1B1-415B-9C02-F0C9F6AD5840}">
  <sheetPr codeName="Hoja67">
    <tabColor rgb="FFAFCAFF"/>
    <pageSetUpPr fitToPage="1"/>
  </sheetPr>
  <dimension ref="A1:AC23"/>
  <sheetViews>
    <sheetView showGridLines="0" showOutlineSymbols="0" showWhiteSpace="0" workbookViewId="0">
      <selection activeCell="C35" sqref="C35"/>
    </sheetView>
  </sheetViews>
  <sheetFormatPr baseColWidth="10" defaultColWidth="11" defaultRowHeight="13" x14ac:dyDescent="0.25"/>
  <cols>
    <col min="1" max="1" width="24.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413</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414</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346</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8"/>
    </row>
    <row r="5" spans="1:29" s="6" customFormat="1" ht="18.75" customHeight="1" x14ac:dyDescent="0.25">
      <c r="A5" s="438" t="s">
        <v>316</v>
      </c>
      <c r="B5" s="435" t="s">
        <v>188</v>
      </c>
      <c r="C5" s="435"/>
      <c r="D5" s="435"/>
      <c r="E5" s="110"/>
      <c r="F5" s="435" t="s">
        <v>230</v>
      </c>
      <c r="G5" s="435"/>
      <c r="H5" s="435"/>
      <c r="I5" s="110"/>
      <c r="J5" s="435" t="s">
        <v>231</v>
      </c>
      <c r="K5" s="435"/>
      <c r="L5" s="435"/>
      <c r="M5" s="110"/>
      <c r="N5" s="435" t="s">
        <v>232</v>
      </c>
      <c r="O5" s="435"/>
      <c r="P5" s="435"/>
      <c r="Q5" s="110"/>
      <c r="R5" s="435" t="s">
        <v>233</v>
      </c>
      <c r="S5" s="435"/>
      <c r="T5" s="435"/>
      <c r="U5" s="110"/>
      <c r="V5" s="435" t="s">
        <v>234</v>
      </c>
      <c r="W5" s="435"/>
      <c r="X5" s="435"/>
      <c r="Y5" s="110"/>
      <c r="Z5" s="435" t="s">
        <v>235</v>
      </c>
      <c r="AA5" s="435"/>
      <c r="AB5" s="435"/>
      <c r="AC5" s="5"/>
    </row>
    <row r="6" spans="1:29" s="6" customFormat="1" ht="18.75" customHeight="1" x14ac:dyDescent="0.25">
      <c r="A6" s="438"/>
      <c r="B6" s="112" t="s">
        <v>188</v>
      </c>
      <c r="C6" s="112" t="s">
        <v>258</v>
      </c>
      <c r="D6" s="112" t="s">
        <v>259</v>
      </c>
      <c r="E6" s="113"/>
      <c r="F6" s="112" t="s">
        <v>188</v>
      </c>
      <c r="G6" s="112" t="s">
        <v>258</v>
      </c>
      <c r="H6" s="112" t="s">
        <v>259</v>
      </c>
      <c r="I6" s="113"/>
      <c r="J6" s="112" t="s">
        <v>188</v>
      </c>
      <c r="K6" s="112" t="s">
        <v>258</v>
      </c>
      <c r="L6" s="112" t="s">
        <v>259</v>
      </c>
      <c r="M6" s="113"/>
      <c r="N6" s="112" t="s">
        <v>188</v>
      </c>
      <c r="O6" s="112" t="s">
        <v>258</v>
      </c>
      <c r="P6" s="112" t="s">
        <v>259</v>
      </c>
      <c r="Q6" s="113"/>
      <c r="R6" s="112" t="s">
        <v>188</v>
      </c>
      <c r="S6" s="112" t="s">
        <v>258</v>
      </c>
      <c r="T6" s="112" t="s">
        <v>259</v>
      </c>
      <c r="U6" s="113"/>
      <c r="V6" s="112" t="s">
        <v>188</v>
      </c>
      <c r="W6" s="112" t="s">
        <v>258</v>
      </c>
      <c r="X6" s="112" t="s">
        <v>259</v>
      </c>
      <c r="Y6" s="113"/>
      <c r="Z6" s="112" t="s">
        <v>188</v>
      </c>
      <c r="AA6" s="112" t="s">
        <v>258</v>
      </c>
      <c r="AB6" s="112" t="s">
        <v>259</v>
      </c>
      <c r="AC6" s="5"/>
    </row>
    <row r="7" spans="1:29" s="6" customFormat="1" x14ac:dyDescent="0.25">
      <c r="A7" s="161"/>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60"/>
    </row>
    <row r="8" spans="1:29" s="6" customFormat="1" x14ac:dyDescent="0.25">
      <c r="A8" s="157" t="s">
        <v>188</v>
      </c>
      <c r="B8" s="70">
        <f>SUM(B9:B11)</f>
        <v>106393</v>
      </c>
      <c r="C8" s="70">
        <f t="shared" ref="C8:D8" si="0">SUM(C9:C11)</f>
        <v>53322</v>
      </c>
      <c r="D8" s="70">
        <f t="shared" si="0"/>
        <v>53071</v>
      </c>
      <c r="E8" s="70"/>
      <c r="F8" s="70">
        <f>SUM(F9:F11)</f>
        <v>21428</v>
      </c>
      <c r="G8" s="70">
        <f t="shared" ref="G8:H8" si="1">SUM(G9:G11)</f>
        <v>11180</v>
      </c>
      <c r="H8" s="70">
        <f t="shared" si="1"/>
        <v>10248</v>
      </c>
      <c r="I8" s="70"/>
      <c r="J8" s="70">
        <f t="shared" ref="J8:L8" si="2">SUM(J9:J11)</f>
        <v>18804</v>
      </c>
      <c r="K8" s="70">
        <f t="shared" si="2"/>
        <v>9513</v>
      </c>
      <c r="L8" s="70">
        <f t="shared" si="2"/>
        <v>9291</v>
      </c>
      <c r="M8" s="70"/>
      <c r="N8" s="70">
        <f t="shared" ref="N8:P8" si="3">SUM(N9:N11)</f>
        <v>15757</v>
      </c>
      <c r="O8" s="70">
        <f t="shared" si="3"/>
        <v>7975</v>
      </c>
      <c r="P8" s="70">
        <f t="shared" si="3"/>
        <v>7782</v>
      </c>
      <c r="Q8" s="70"/>
      <c r="R8" s="70">
        <f t="shared" ref="R8:T8" si="4">SUM(R9:R11)</f>
        <v>19003</v>
      </c>
      <c r="S8" s="70">
        <f t="shared" si="4"/>
        <v>9353</v>
      </c>
      <c r="T8" s="70">
        <f t="shared" si="4"/>
        <v>9650</v>
      </c>
      <c r="U8" s="70"/>
      <c r="V8" s="70">
        <f t="shared" ref="V8:X8" si="5">SUM(V9:V11)</f>
        <v>16269</v>
      </c>
      <c r="W8" s="70">
        <f t="shared" si="5"/>
        <v>7974</v>
      </c>
      <c r="X8" s="70">
        <f t="shared" si="5"/>
        <v>8295</v>
      </c>
      <c r="Y8" s="70"/>
      <c r="Z8" s="70">
        <f t="shared" ref="Z8:AA8" si="6">SUM(Z9:Z11)</f>
        <v>15132</v>
      </c>
      <c r="AA8" s="70">
        <f t="shared" si="6"/>
        <v>7327</v>
      </c>
      <c r="AB8" s="70">
        <f>SUM(AB9:AB11)</f>
        <v>7805</v>
      </c>
    </row>
    <row r="9" spans="1:29" x14ac:dyDescent="0.25">
      <c r="A9" s="27" t="s">
        <v>255</v>
      </c>
      <c r="B9" s="71">
        <f>+F9+J9+N9+R9+V9+Z9</f>
        <v>102717</v>
      </c>
      <c r="C9" s="71">
        <f>+G9+K9+O9+S9+W9+AA9</f>
        <v>51182</v>
      </c>
      <c r="D9" s="71">
        <f>+B9-C9</f>
        <v>51535</v>
      </c>
      <c r="E9" s="71"/>
      <c r="F9" s="71">
        <f>+F14+F19</f>
        <v>20826</v>
      </c>
      <c r="G9" s="71">
        <f t="shared" ref="G9:H9" si="7">+G14+G19</f>
        <v>10798</v>
      </c>
      <c r="H9" s="71">
        <f t="shared" si="7"/>
        <v>10028</v>
      </c>
      <c r="I9" s="71"/>
      <c r="J9" s="71">
        <f>+J14+J19</f>
        <v>18236</v>
      </c>
      <c r="K9" s="71">
        <f t="shared" ref="K9:L9" si="8">+K14+K19</f>
        <v>9162</v>
      </c>
      <c r="L9" s="71">
        <f t="shared" si="8"/>
        <v>9074</v>
      </c>
      <c r="M9" s="71"/>
      <c r="N9" s="71">
        <f>+N14+N19</f>
        <v>15252</v>
      </c>
      <c r="O9" s="71">
        <f t="shared" ref="O9:P9" si="9">+O14+O19</f>
        <v>7673</v>
      </c>
      <c r="P9" s="71">
        <f t="shared" si="9"/>
        <v>7579</v>
      </c>
      <c r="Q9" s="71"/>
      <c r="R9" s="71">
        <f>+R14+R19</f>
        <v>18196</v>
      </c>
      <c r="S9" s="71">
        <f t="shared" ref="S9:T9" si="10">+S14+S19</f>
        <v>8913</v>
      </c>
      <c r="T9" s="71">
        <f t="shared" si="10"/>
        <v>9283</v>
      </c>
      <c r="U9" s="71"/>
      <c r="V9" s="71">
        <f>+V14+V19</f>
        <v>15627</v>
      </c>
      <c r="W9" s="71">
        <f t="shared" ref="W9:X9" si="11">+W14+W19</f>
        <v>7616</v>
      </c>
      <c r="X9" s="71">
        <f t="shared" si="11"/>
        <v>8011</v>
      </c>
      <c r="Y9" s="71"/>
      <c r="Z9" s="71">
        <f>+Z14+Z19</f>
        <v>14580</v>
      </c>
      <c r="AA9" s="71">
        <f t="shared" ref="AA9:AB9" si="12">+AA14+AA19</f>
        <v>7020</v>
      </c>
      <c r="AB9" s="71">
        <f t="shared" si="12"/>
        <v>7560</v>
      </c>
      <c r="AC9" s="8"/>
    </row>
    <row r="10" spans="1:29" x14ac:dyDescent="0.25">
      <c r="A10" s="27" t="s">
        <v>256</v>
      </c>
      <c r="B10" s="71">
        <f t="shared" ref="B10:C11" si="13">+F10+J10+N10+R10+V10+Z10</f>
        <v>1155</v>
      </c>
      <c r="C10" s="71">
        <f t="shared" si="13"/>
        <v>604</v>
      </c>
      <c r="D10" s="71">
        <f t="shared" ref="D10:D11" si="14">+B10-C10</f>
        <v>551</v>
      </c>
      <c r="E10" s="71"/>
      <c r="F10" s="71">
        <f>+F15</f>
        <v>226</v>
      </c>
      <c r="G10" s="71">
        <f t="shared" ref="G10:H11" si="15">+G15</f>
        <v>109</v>
      </c>
      <c r="H10" s="71">
        <f t="shared" si="15"/>
        <v>117</v>
      </c>
      <c r="I10" s="71"/>
      <c r="J10" s="71">
        <f>+J15</f>
        <v>226</v>
      </c>
      <c r="K10" s="71">
        <f t="shared" ref="K10:L11" si="16">+K15</f>
        <v>112</v>
      </c>
      <c r="L10" s="71">
        <f t="shared" si="16"/>
        <v>114</v>
      </c>
      <c r="M10" s="71"/>
      <c r="N10" s="71">
        <f>+N15</f>
        <v>214</v>
      </c>
      <c r="O10" s="71">
        <f t="shared" ref="O10:P11" si="17">+O15</f>
        <v>128</v>
      </c>
      <c r="P10" s="71">
        <f t="shared" si="17"/>
        <v>86</v>
      </c>
      <c r="Q10" s="71"/>
      <c r="R10" s="71">
        <f>+R15</f>
        <v>226</v>
      </c>
      <c r="S10" s="71">
        <f t="shared" ref="S10:T11" si="18">+S15</f>
        <v>116</v>
      </c>
      <c r="T10" s="71">
        <f t="shared" si="18"/>
        <v>110</v>
      </c>
      <c r="U10" s="71"/>
      <c r="V10" s="71">
        <f>+V15</f>
        <v>147</v>
      </c>
      <c r="W10" s="71">
        <f t="shared" ref="W10:X11" si="19">+W15</f>
        <v>80</v>
      </c>
      <c r="X10" s="71">
        <f t="shared" si="19"/>
        <v>67</v>
      </c>
      <c r="Y10" s="71"/>
      <c r="Z10" s="71">
        <f>+Z15</f>
        <v>116</v>
      </c>
      <c r="AA10" s="71">
        <f t="shared" ref="AA10:AB11" si="20">+AA15</f>
        <v>59</v>
      </c>
      <c r="AB10" s="71">
        <f t="shared" si="20"/>
        <v>57</v>
      </c>
      <c r="AC10" s="8"/>
    </row>
    <row r="11" spans="1:29" x14ac:dyDescent="0.25">
      <c r="A11" s="27" t="s">
        <v>257</v>
      </c>
      <c r="B11" s="71">
        <f t="shared" si="13"/>
        <v>2521</v>
      </c>
      <c r="C11" s="71">
        <f t="shared" si="13"/>
        <v>1536</v>
      </c>
      <c r="D11" s="71">
        <f t="shared" si="14"/>
        <v>985</v>
      </c>
      <c r="E11" s="71"/>
      <c r="F11" s="71">
        <f>+F16</f>
        <v>376</v>
      </c>
      <c r="G11" s="71">
        <f t="shared" si="15"/>
        <v>273</v>
      </c>
      <c r="H11" s="71">
        <f t="shared" si="15"/>
        <v>103</v>
      </c>
      <c r="I11" s="71"/>
      <c r="J11" s="71">
        <f>+J16</f>
        <v>342</v>
      </c>
      <c r="K11" s="71">
        <f t="shared" si="16"/>
        <v>239</v>
      </c>
      <c r="L11" s="71">
        <f t="shared" si="16"/>
        <v>103</v>
      </c>
      <c r="M11" s="71"/>
      <c r="N11" s="71">
        <f>+N16</f>
        <v>291</v>
      </c>
      <c r="O11" s="71">
        <f t="shared" si="17"/>
        <v>174</v>
      </c>
      <c r="P11" s="71">
        <f t="shared" si="17"/>
        <v>117</v>
      </c>
      <c r="Q11" s="71"/>
      <c r="R11" s="71">
        <f>+R16</f>
        <v>581</v>
      </c>
      <c r="S11" s="71">
        <f t="shared" si="18"/>
        <v>324</v>
      </c>
      <c r="T11" s="71">
        <f t="shared" si="18"/>
        <v>257</v>
      </c>
      <c r="U11" s="71"/>
      <c r="V11" s="71">
        <f>+V16</f>
        <v>495</v>
      </c>
      <c r="W11" s="71">
        <f t="shared" si="19"/>
        <v>278</v>
      </c>
      <c r="X11" s="71">
        <f t="shared" si="19"/>
        <v>217</v>
      </c>
      <c r="Y11" s="71"/>
      <c r="Z11" s="71">
        <f>+Z16</f>
        <v>436</v>
      </c>
      <c r="AA11" s="71">
        <f t="shared" si="20"/>
        <v>248</v>
      </c>
      <c r="AB11" s="71">
        <f t="shared" si="20"/>
        <v>188</v>
      </c>
      <c r="AC11" s="8"/>
    </row>
    <row r="12" spans="1:29" x14ac:dyDescent="0.2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9" s="6" customFormat="1" x14ac:dyDescent="0.25">
      <c r="A13" s="157" t="s">
        <v>323</v>
      </c>
      <c r="B13" s="70">
        <f>SUM(B14:B16)</f>
        <v>64441</v>
      </c>
      <c r="C13" s="70">
        <f t="shared" ref="C13:D13" si="21">SUM(C14:C16)</f>
        <v>32308</v>
      </c>
      <c r="D13" s="70">
        <f t="shared" si="21"/>
        <v>32133</v>
      </c>
      <c r="E13" s="70"/>
      <c r="F13" s="70">
        <f>SUM(F14:F16)</f>
        <v>11829</v>
      </c>
      <c r="G13" s="70">
        <f t="shared" ref="G13:H13" si="22">SUM(G14:G16)</f>
        <v>6198</v>
      </c>
      <c r="H13" s="70">
        <f t="shared" si="22"/>
        <v>5631</v>
      </c>
      <c r="I13" s="70"/>
      <c r="J13" s="70">
        <f>SUM(J14:J16)</f>
        <v>10459</v>
      </c>
      <c r="K13" s="70">
        <f t="shared" ref="K13:L13" si="23">SUM(K14:K16)</f>
        <v>5330</v>
      </c>
      <c r="L13" s="70">
        <f t="shared" si="23"/>
        <v>5129</v>
      </c>
      <c r="M13" s="70"/>
      <c r="N13" s="70">
        <f>SUM(N14:N16)</f>
        <v>8878</v>
      </c>
      <c r="O13" s="70">
        <f t="shared" ref="O13:P13" si="24">SUM(O14:O16)</f>
        <v>4513</v>
      </c>
      <c r="P13" s="70">
        <f t="shared" si="24"/>
        <v>4365</v>
      </c>
      <c r="Q13" s="70"/>
      <c r="R13" s="70">
        <f>SUM(R14:R16)</f>
        <v>12577</v>
      </c>
      <c r="S13" s="70">
        <f t="shared" ref="S13:T13" si="25">SUM(S14:S16)</f>
        <v>6155</v>
      </c>
      <c r="T13" s="70">
        <f t="shared" si="25"/>
        <v>6422</v>
      </c>
      <c r="U13" s="70"/>
      <c r="V13" s="70">
        <f>SUM(V14:V16)</f>
        <v>11055</v>
      </c>
      <c r="W13" s="70">
        <f t="shared" ref="W13:X13" si="26">SUM(W14:W16)</f>
        <v>5409</v>
      </c>
      <c r="X13" s="70">
        <f t="shared" si="26"/>
        <v>5646</v>
      </c>
      <c r="Y13" s="70"/>
      <c r="Z13" s="70">
        <f>SUM(Z14:Z16)</f>
        <v>10355</v>
      </c>
      <c r="AA13" s="70">
        <f t="shared" ref="AA13:AB13" si="27">SUM(AA14:AA16)</f>
        <v>4958</v>
      </c>
      <c r="AB13" s="70">
        <f t="shared" si="27"/>
        <v>5397</v>
      </c>
    </row>
    <row r="14" spans="1:29" x14ac:dyDescent="0.25">
      <c r="A14" s="27" t="s">
        <v>255</v>
      </c>
      <c r="B14" s="71">
        <v>60802</v>
      </c>
      <c r="C14" s="71">
        <v>30136</v>
      </c>
      <c r="D14" s="71">
        <v>30666</v>
      </c>
      <c r="E14" s="71"/>
      <c r="F14" s="71">
        <v>11227</v>
      </c>
      <c r="G14" s="71">
        <v>5816</v>
      </c>
      <c r="H14" s="71">
        <v>5411</v>
      </c>
      <c r="I14" s="71"/>
      <c r="J14" s="71">
        <v>9891</v>
      </c>
      <c r="K14" s="71">
        <v>4979</v>
      </c>
      <c r="L14" s="71">
        <v>4912</v>
      </c>
      <c r="M14" s="71"/>
      <c r="N14" s="71">
        <v>8373</v>
      </c>
      <c r="O14" s="71">
        <v>4211</v>
      </c>
      <c r="P14" s="71">
        <v>4162</v>
      </c>
      <c r="Q14" s="71"/>
      <c r="R14" s="71">
        <v>11770</v>
      </c>
      <c r="S14" s="71">
        <v>5715</v>
      </c>
      <c r="T14" s="71">
        <v>6055</v>
      </c>
      <c r="U14" s="71"/>
      <c r="V14" s="71">
        <v>10413</v>
      </c>
      <c r="W14" s="71">
        <v>5051</v>
      </c>
      <c r="X14" s="71">
        <v>5362</v>
      </c>
      <c r="Y14" s="71"/>
      <c r="Z14" s="71">
        <v>9803</v>
      </c>
      <c r="AA14" s="71">
        <v>4651</v>
      </c>
      <c r="AB14" s="71">
        <v>5152</v>
      </c>
      <c r="AC14" s="8"/>
    </row>
    <row r="15" spans="1:29" x14ac:dyDescent="0.25">
      <c r="A15" s="27" t="s">
        <v>256</v>
      </c>
      <c r="B15" s="71">
        <v>1059</v>
      </c>
      <c r="C15" s="71">
        <v>579</v>
      </c>
      <c r="D15" s="71">
        <v>480</v>
      </c>
      <c r="E15" s="71"/>
      <c r="F15" s="71">
        <v>226</v>
      </c>
      <c r="G15" s="71">
        <v>109</v>
      </c>
      <c r="H15" s="71">
        <v>117</v>
      </c>
      <c r="I15" s="71"/>
      <c r="J15" s="71">
        <v>226</v>
      </c>
      <c r="K15" s="71">
        <v>112</v>
      </c>
      <c r="L15" s="71">
        <v>114</v>
      </c>
      <c r="M15" s="71"/>
      <c r="N15" s="71">
        <v>214</v>
      </c>
      <c r="O15" s="71">
        <v>128</v>
      </c>
      <c r="P15" s="71">
        <v>86</v>
      </c>
      <c r="Q15" s="71"/>
      <c r="R15" s="71">
        <v>226</v>
      </c>
      <c r="S15" s="71">
        <v>116</v>
      </c>
      <c r="T15" s="71">
        <v>110</v>
      </c>
      <c r="U15" s="71"/>
      <c r="V15" s="71">
        <v>147</v>
      </c>
      <c r="W15" s="71">
        <v>80</v>
      </c>
      <c r="X15" s="71">
        <v>67</v>
      </c>
      <c r="Y15" s="71"/>
      <c r="Z15" s="71">
        <v>116</v>
      </c>
      <c r="AA15" s="71">
        <v>59</v>
      </c>
      <c r="AB15" s="71">
        <v>57</v>
      </c>
      <c r="AC15" s="8"/>
    </row>
    <row r="16" spans="1:29" x14ac:dyDescent="0.25">
      <c r="A16" s="27" t="s">
        <v>257</v>
      </c>
      <c r="B16" s="71">
        <v>2580</v>
      </c>
      <c r="C16" s="71">
        <v>1593</v>
      </c>
      <c r="D16" s="71">
        <v>987</v>
      </c>
      <c r="E16" s="71"/>
      <c r="F16" s="71">
        <v>376</v>
      </c>
      <c r="G16" s="71">
        <v>273</v>
      </c>
      <c r="H16" s="71">
        <v>103</v>
      </c>
      <c r="I16" s="71"/>
      <c r="J16" s="71">
        <v>342</v>
      </c>
      <c r="K16" s="71">
        <v>239</v>
      </c>
      <c r="L16" s="71">
        <v>103</v>
      </c>
      <c r="M16" s="71"/>
      <c r="N16" s="71">
        <v>291</v>
      </c>
      <c r="O16" s="71">
        <v>174</v>
      </c>
      <c r="P16" s="71">
        <v>117</v>
      </c>
      <c r="Q16" s="71"/>
      <c r="R16" s="71">
        <v>581</v>
      </c>
      <c r="S16" s="71">
        <v>324</v>
      </c>
      <c r="T16" s="71">
        <v>257</v>
      </c>
      <c r="U16" s="71"/>
      <c r="V16" s="71">
        <v>495</v>
      </c>
      <c r="W16" s="71">
        <v>278</v>
      </c>
      <c r="X16" s="71">
        <v>217</v>
      </c>
      <c r="Y16" s="71"/>
      <c r="Z16" s="71">
        <v>436</v>
      </c>
      <c r="AA16" s="71">
        <v>248</v>
      </c>
      <c r="AB16" s="71">
        <v>188</v>
      </c>
      <c r="AC16" s="8"/>
    </row>
    <row r="17" spans="1:29" x14ac:dyDescent="0.25">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row>
    <row r="18" spans="1:29" s="6" customFormat="1" x14ac:dyDescent="0.25">
      <c r="A18" s="157" t="s">
        <v>324</v>
      </c>
      <c r="B18" s="70">
        <f>SUM(B19:B21)</f>
        <v>41624</v>
      </c>
      <c r="C18" s="70">
        <f t="shared" ref="C18:D18" si="28">SUM(C19:C21)</f>
        <v>21003</v>
      </c>
      <c r="D18" s="70">
        <f t="shared" si="28"/>
        <v>20621</v>
      </c>
      <c r="E18" s="70"/>
      <c r="F18" s="70">
        <f>SUM(F19:F21)</f>
        <v>9599</v>
      </c>
      <c r="G18" s="70">
        <f t="shared" ref="G18:H18" si="29">SUM(G19:G21)</f>
        <v>4982</v>
      </c>
      <c r="H18" s="70">
        <f t="shared" si="29"/>
        <v>4617</v>
      </c>
      <c r="I18" s="70"/>
      <c r="J18" s="70">
        <f>SUM(J19:J21)</f>
        <v>8345</v>
      </c>
      <c r="K18" s="70">
        <f t="shared" ref="K18:L18" si="30">SUM(K19:K21)</f>
        <v>4183</v>
      </c>
      <c r="L18" s="70">
        <f t="shared" si="30"/>
        <v>4162</v>
      </c>
      <c r="M18" s="70"/>
      <c r="N18" s="70">
        <f>SUM(N19:N21)</f>
        <v>6879</v>
      </c>
      <c r="O18" s="70">
        <f t="shared" ref="O18:P18" si="31">SUM(O19:O21)</f>
        <v>3462</v>
      </c>
      <c r="P18" s="70">
        <f t="shared" si="31"/>
        <v>3417</v>
      </c>
      <c r="Q18" s="70"/>
      <c r="R18" s="70">
        <f>SUM(R19:R21)</f>
        <v>6426</v>
      </c>
      <c r="S18" s="70">
        <f t="shared" ref="S18:T18" si="32">SUM(S19:S21)</f>
        <v>3198</v>
      </c>
      <c r="T18" s="70">
        <f t="shared" si="32"/>
        <v>3228</v>
      </c>
      <c r="U18" s="70"/>
      <c r="V18" s="70">
        <f>SUM(V19:V21)</f>
        <v>5214</v>
      </c>
      <c r="W18" s="70">
        <f t="shared" ref="W18:X18" si="33">SUM(W19:W21)</f>
        <v>2565</v>
      </c>
      <c r="X18" s="70">
        <f t="shared" si="33"/>
        <v>2649</v>
      </c>
      <c r="Y18" s="70"/>
      <c r="Z18" s="70">
        <f>SUM(Z19:Z21)</f>
        <v>4777</v>
      </c>
      <c r="AA18" s="70">
        <f t="shared" ref="AA18:AB18" si="34">SUM(AA19:AA21)</f>
        <v>2369</v>
      </c>
      <c r="AB18" s="70">
        <f t="shared" si="34"/>
        <v>2408</v>
      </c>
    </row>
    <row r="19" spans="1:29" x14ac:dyDescent="0.25">
      <c r="A19" s="27" t="s">
        <v>255</v>
      </c>
      <c r="B19" s="71">
        <v>41624</v>
      </c>
      <c r="C19" s="71">
        <v>21003</v>
      </c>
      <c r="D19" s="71">
        <v>20621</v>
      </c>
      <c r="E19" s="71"/>
      <c r="F19" s="71">
        <v>9599</v>
      </c>
      <c r="G19" s="71">
        <v>4982</v>
      </c>
      <c r="H19" s="71">
        <v>4617</v>
      </c>
      <c r="I19" s="71"/>
      <c r="J19" s="71">
        <v>8345</v>
      </c>
      <c r="K19" s="71">
        <v>4183</v>
      </c>
      <c r="L19" s="71">
        <v>4162</v>
      </c>
      <c r="M19" s="71"/>
      <c r="N19" s="71">
        <v>6879</v>
      </c>
      <c r="O19" s="71">
        <v>3462</v>
      </c>
      <c r="P19" s="71">
        <v>3417</v>
      </c>
      <c r="Q19" s="71"/>
      <c r="R19" s="71">
        <v>6426</v>
      </c>
      <c r="S19" s="71">
        <v>3198</v>
      </c>
      <c r="T19" s="71">
        <v>3228</v>
      </c>
      <c r="U19" s="71"/>
      <c r="V19" s="71">
        <v>5214</v>
      </c>
      <c r="W19" s="71">
        <v>2565</v>
      </c>
      <c r="X19" s="71">
        <v>2649</v>
      </c>
      <c r="Y19" s="71"/>
      <c r="Z19" s="71">
        <v>4777</v>
      </c>
      <c r="AA19" s="71">
        <v>2369</v>
      </c>
      <c r="AB19" s="71">
        <v>2408</v>
      </c>
      <c r="AC19" s="8"/>
    </row>
    <row r="20" spans="1:29" x14ac:dyDescent="0.25">
      <c r="A20" s="27" t="s">
        <v>256</v>
      </c>
      <c r="B20" s="72" t="s">
        <v>191</v>
      </c>
      <c r="C20" s="72" t="s">
        <v>191</v>
      </c>
      <c r="D20" s="72" t="s">
        <v>191</v>
      </c>
      <c r="E20" s="72"/>
      <c r="F20" s="72" t="s">
        <v>191</v>
      </c>
      <c r="G20" s="72" t="s">
        <v>191</v>
      </c>
      <c r="H20" s="72" t="s">
        <v>191</v>
      </c>
      <c r="I20" s="72"/>
      <c r="J20" s="72" t="s">
        <v>191</v>
      </c>
      <c r="K20" s="72" t="s">
        <v>191</v>
      </c>
      <c r="L20" s="72" t="s">
        <v>191</v>
      </c>
      <c r="M20" s="72"/>
      <c r="N20" s="72" t="s">
        <v>191</v>
      </c>
      <c r="O20" s="72" t="s">
        <v>191</v>
      </c>
      <c r="P20" s="72" t="s">
        <v>191</v>
      </c>
      <c r="Q20" s="72"/>
      <c r="R20" s="72" t="s">
        <v>191</v>
      </c>
      <c r="S20" s="72" t="s">
        <v>191</v>
      </c>
      <c r="T20" s="72" t="s">
        <v>191</v>
      </c>
      <c r="U20" s="72"/>
      <c r="V20" s="72" t="s">
        <v>191</v>
      </c>
      <c r="W20" s="72" t="s">
        <v>191</v>
      </c>
      <c r="X20" s="72" t="s">
        <v>191</v>
      </c>
      <c r="Y20" s="72"/>
      <c r="Z20" s="72" t="s">
        <v>191</v>
      </c>
      <c r="AA20" s="72" t="s">
        <v>191</v>
      </c>
      <c r="AB20" s="72" t="s">
        <v>191</v>
      </c>
      <c r="AC20" s="8"/>
    </row>
    <row r="21" spans="1:29" ht="13.5" thickBot="1" x14ac:dyDescent="0.3">
      <c r="A21" s="27" t="s">
        <v>257</v>
      </c>
      <c r="B21" s="73" t="s">
        <v>191</v>
      </c>
      <c r="C21" s="73" t="s">
        <v>191</v>
      </c>
      <c r="D21" s="73" t="s">
        <v>191</v>
      </c>
      <c r="E21" s="73"/>
      <c r="F21" s="73" t="s">
        <v>191</v>
      </c>
      <c r="G21" s="73" t="s">
        <v>191</v>
      </c>
      <c r="H21" s="73" t="s">
        <v>191</v>
      </c>
      <c r="I21" s="73"/>
      <c r="J21" s="73" t="s">
        <v>191</v>
      </c>
      <c r="K21" s="73" t="s">
        <v>191</v>
      </c>
      <c r="L21" s="73" t="s">
        <v>191</v>
      </c>
      <c r="M21" s="73"/>
      <c r="N21" s="73" t="s">
        <v>191</v>
      </c>
      <c r="O21" s="73" t="s">
        <v>191</v>
      </c>
      <c r="P21" s="73" t="s">
        <v>191</v>
      </c>
      <c r="Q21" s="73"/>
      <c r="R21" s="73" t="s">
        <v>191</v>
      </c>
      <c r="S21" s="73" t="s">
        <v>191</v>
      </c>
      <c r="T21" s="73" t="s">
        <v>191</v>
      </c>
      <c r="U21" s="73"/>
      <c r="V21" s="73" t="s">
        <v>191</v>
      </c>
      <c r="W21" s="73" t="s">
        <v>191</v>
      </c>
      <c r="X21" s="73" t="s">
        <v>191</v>
      </c>
      <c r="Y21" s="73"/>
      <c r="Z21" s="73" t="s">
        <v>191</v>
      </c>
      <c r="AA21" s="73" t="s">
        <v>191</v>
      </c>
      <c r="AB21" s="73" t="s">
        <v>191</v>
      </c>
      <c r="AC21" s="8"/>
    </row>
    <row r="22" spans="1:29" ht="15" customHeight="1" x14ac:dyDescent="0.25">
      <c r="A22" s="332" t="s">
        <v>262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row>
    <row r="23" spans="1:29" ht="15" customHeight="1" x14ac:dyDescent="0.25">
      <c r="A23" s="447"/>
      <c r="B23" s="447"/>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8"/>
    </row>
  </sheetData>
  <mergeCells count="13">
    <mergeCell ref="A23:AB23"/>
    <mergeCell ref="V5:X5"/>
    <mergeCell ref="Z5:AB5"/>
    <mergeCell ref="A1:AB1"/>
    <mergeCell ref="A2:AB2"/>
    <mergeCell ref="A3:AB3"/>
    <mergeCell ref="A4:AB4"/>
    <mergeCell ref="A5:A6"/>
    <mergeCell ref="B5:D5"/>
    <mergeCell ref="F5:H5"/>
    <mergeCell ref="J5:L5"/>
    <mergeCell ref="N5:P5"/>
    <mergeCell ref="R5:T5"/>
  </mergeCells>
  <conditionalFormatting sqref="B8:AB21">
    <cfRule type="cellIs" dxfId="217" priority="1" operator="equal">
      <formula>0</formula>
    </cfRule>
  </conditionalFormatting>
  <hyperlinks>
    <hyperlink ref="AC2" location="Contenido!A1" display="Contenido" xr:uid="{77C15A1F-A663-434D-8ACF-CBA2EDB9A571}"/>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C2858-2711-4C79-BC1E-83259555E14D}">
  <sheetPr codeName="Hoja68">
    <tabColor rgb="FFAFCAFF"/>
    <pageSetUpPr fitToPage="1"/>
  </sheetPr>
  <dimension ref="A1:AH51"/>
  <sheetViews>
    <sheetView showGridLines="0" showOutlineSymbols="0" showWhiteSpace="0" topLeftCell="A17" zoomScaleNormal="100" workbookViewId="0">
      <selection activeCell="C35" sqref="C35"/>
    </sheetView>
  </sheetViews>
  <sheetFormatPr baseColWidth="10" defaultColWidth="10.08203125" defaultRowHeight="13" x14ac:dyDescent="0.25"/>
  <cols>
    <col min="1" max="1" width="63" style="285" customWidth="1"/>
    <col min="2" max="4" width="7.83203125" style="59" customWidth="1"/>
    <col min="5" max="5" width="1.75" style="59" customWidth="1"/>
    <col min="6" max="6" width="7.83203125" style="281" customWidth="1"/>
    <col min="7" max="8" width="7.83203125" style="59" customWidth="1"/>
    <col min="9" max="9" width="1.75" style="59" customWidth="1"/>
    <col min="10" max="10" width="7.83203125" style="281" customWidth="1"/>
    <col min="11" max="12" width="7.83203125" style="59" customWidth="1"/>
    <col min="13" max="13" width="1.75" style="59" customWidth="1"/>
    <col min="14" max="14" width="7.83203125" style="281" customWidth="1"/>
    <col min="15" max="16" width="7.83203125" style="59" customWidth="1"/>
    <col min="17" max="17" width="11" style="60" customWidth="1"/>
    <col min="18" max="18" width="10.08203125" style="59"/>
    <col min="19" max="34" width="10.08203125" style="60"/>
    <col min="35" max="16384" width="10.08203125" style="278"/>
  </cols>
  <sheetData>
    <row r="1" spans="1:34" s="59" customFormat="1" ht="14.5" x14ac:dyDescent="0.25">
      <c r="A1" s="452" t="s">
        <v>415</v>
      </c>
      <c r="B1" s="452"/>
      <c r="C1" s="452"/>
      <c r="D1" s="452"/>
      <c r="E1" s="452"/>
      <c r="F1" s="452"/>
      <c r="G1" s="452"/>
      <c r="H1" s="452"/>
      <c r="I1" s="452"/>
      <c r="J1" s="452"/>
      <c r="K1" s="452"/>
      <c r="L1" s="452"/>
      <c r="M1" s="452"/>
      <c r="N1" s="452"/>
      <c r="O1" s="452"/>
      <c r="P1" s="452"/>
      <c r="Q1" s="19"/>
      <c r="S1" s="60"/>
      <c r="T1" s="60"/>
      <c r="U1" s="60"/>
      <c r="V1" s="60"/>
      <c r="W1" s="60"/>
      <c r="X1" s="60"/>
      <c r="Y1" s="60"/>
      <c r="Z1" s="60"/>
      <c r="AA1" s="60"/>
      <c r="AB1" s="60"/>
      <c r="AC1" s="60"/>
      <c r="AD1" s="60"/>
      <c r="AE1" s="60"/>
      <c r="AF1" s="60"/>
      <c r="AG1" s="60"/>
      <c r="AH1" s="60"/>
    </row>
    <row r="2" spans="1:34" s="59" customFormat="1" ht="14.5" x14ac:dyDescent="0.25">
      <c r="A2" s="452" t="s">
        <v>1088</v>
      </c>
      <c r="B2" s="452"/>
      <c r="C2" s="452"/>
      <c r="D2" s="452"/>
      <c r="E2" s="452"/>
      <c r="F2" s="452"/>
      <c r="G2" s="452"/>
      <c r="H2" s="452"/>
      <c r="I2" s="452"/>
      <c r="J2" s="452"/>
      <c r="K2" s="452"/>
      <c r="L2" s="452"/>
      <c r="M2" s="452"/>
      <c r="N2" s="452"/>
      <c r="O2" s="452"/>
      <c r="P2" s="452"/>
      <c r="Q2" s="91" t="s">
        <v>0</v>
      </c>
      <c r="S2" s="60"/>
      <c r="T2" s="60"/>
      <c r="U2" s="60"/>
      <c r="V2" s="60"/>
      <c r="W2" s="60"/>
      <c r="X2" s="60"/>
      <c r="Y2" s="60"/>
      <c r="Z2" s="60"/>
      <c r="AA2" s="60"/>
      <c r="AB2" s="60"/>
      <c r="AC2" s="60"/>
      <c r="AD2" s="60"/>
      <c r="AE2" s="60"/>
      <c r="AF2" s="60"/>
      <c r="AG2" s="60"/>
      <c r="AH2" s="60"/>
    </row>
    <row r="3" spans="1:34" s="59" customFormat="1" ht="14.5" x14ac:dyDescent="0.25">
      <c r="A3" s="452" t="s">
        <v>1015</v>
      </c>
      <c r="B3" s="452"/>
      <c r="C3" s="452"/>
      <c r="D3" s="452"/>
      <c r="E3" s="452"/>
      <c r="F3" s="452"/>
      <c r="G3" s="452"/>
      <c r="H3" s="452"/>
      <c r="I3" s="452"/>
      <c r="J3" s="452"/>
      <c r="K3" s="452"/>
      <c r="L3" s="452"/>
      <c r="M3" s="452"/>
      <c r="N3" s="452"/>
      <c r="O3" s="452"/>
      <c r="P3" s="452"/>
      <c r="Q3" s="19"/>
      <c r="S3" s="60"/>
      <c r="T3" s="60"/>
      <c r="U3" s="60"/>
      <c r="V3" s="60"/>
      <c r="W3" s="60"/>
      <c r="X3" s="60"/>
      <c r="Y3" s="60"/>
      <c r="Z3" s="60"/>
      <c r="AA3" s="60"/>
      <c r="AB3" s="60"/>
      <c r="AC3" s="60"/>
      <c r="AD3" s="60"/>
      <c r="AE3" s="60"/>
      <c r="AF3" s="60"/>
      <c r="AG3" s="60"/>
      <c r="AH3" s="60"/>
    </row>
    <row r="4" spans="1:34" s="59" customFormat="1" ht="14.5" x14ac:dyDescent="0.25">
      <c r="A4" s="452" t="s">
        <v>1013</v>
      </c>
      <c r="B4" s="452"/>
      <c r="C4" s="452"/>
      <c r="D4" s="452"/>
      <c r="E4" s="452"/>
      <c r="F4" s="452"/>
      <c r="G4" s="452"/>
      <c r="H4" s="452"/>
      <c r="I4" s="452"/>
      <c r="J4" s="452"/>
      <c r="K4" s="452"/>
      <c r="L4" s="452"/>
      <c r="M4" s="452"/>
      <c r="N4" s="452"/>
      <c r="O4" s="452"/>
      <c r="P4" s="452"/>
      <c r="Q4" s="8"/>
      <c r="S4" s="60"/>
      <c r="T4" s="60"/>
      <c r="U4" s="60"/>
      <c r="V4" s="60"/>
      <c r="W4" s="60"/>
      <c r="X4" s="60"/>
      <c r="Y4" s="60"/>
      <c r="Z4" s="60"/>
      <c r="AA4" s="60"/>
      <c r="AB4" s="60"/>
      <c r="AC4" s="60"/>
      <c r="AD4" s="60"/>
      <c r="AE4" s="60"/>
      <c r="AF4" s="60"/>
      <c r="AG4" s="60"/>
      <c r="AH4" s="60"/>
    </row>
    <row r="5" spans="1:34" s="59" customFormat="1" ht="14.5" x14ac:dyDescent="0.25">
      <c r="A5" s="453" t="s">
        <v>1028</v>
      </c>
      <c r="B5" s="453"/>
      <c r="C5" s="453"/>
      <c r="D5" s="453"/>
      <c r="E5" s="453"/>
      <c r="F5" s="453"/>
      <c r="G5" s="453"/>
      <c r="H5" s="453"/>
      <c r="I5" s="453"/>
      <c r="J5" s="453"/>
      <c r="K5" s="453"/>
      <c r="L5" s="453"/>
      <c r="M5" s="453"/>
      <c r="N5" s="453"/>
      <c r="O5" s="453"/>
      <c r="P5" s="453"/>
      <c r="Q5" s="5"/>
      <c r="S5" s="60"/>
      <c r="T5" s="60"/>
      <c r="U5" s="60"/>
      <c r="V5" s="60"/>
      <c r="W5" s="60"/>
      <c r="X5" s="60"/>
      <c r="Y5" s="60"/>
      <c r="Z5" s="60"/>
      <c r="AA5" s="60"/>
      <c r="AB5" s="60"/>
      <c r="AC5" s="60"/>
      <c r="AD5" s="60"/>
      <c r="AE5" s="60"/>
      <c r="AF5" s="60"/>
      <c r="AG5" s="60"/>
      <c r="AH5" s="60"/>
    </row>
    <row r="6" spans="1:34" s="59" customFormat="1" ht="18.75" customHeight="1" x14ac:dyDescent="0.25">
      <c r="A6" s="438" t="s">
        <v>416</v>
      </c>
      <c r="B6" s="435" t="s">
        <v>188</v>
      </c>
      <c r="C6" s="435"/>
      <c r="D6" s="435"/>
      <c r="E6" s="110"/>
      <c r="F6" s="435" t="s">
        <v>233</v>
      </c>
      <c r="G6" s="435"/>
      <c r="H6" s="435"/>
      <c r="I6" s="110"/>
      <c r="J6" s="435" t="s">
        <v>234</v>
      </c>
      <c r="K6" s="435"/>
      <c r="L6" s="435"/>
      <c r="M6" s="110"/>
      <c r="N6" s="435" t="s">
        <v>235</v>
      </c>
      <c r="O6" s="435"/>
      <c r="P6" s="435"/>
      <c r="Q6" s="5"/>
    </row>
    <row r="7" spans="1:34" s="59"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60"/>
    </row>
    <row r="8" spans="1:34" s="59" customFormat="1" x14ac:dyDescent="0.25">
      <c r="A8" s="283"/>
      <c r="B8" s="296"/>
      <c r="C8" s="296"/>
      <c r="D8" s="296"/>
      <c r="E8" s="296"/>
      <c r="F8" s="296"/>
      <c r="G8" s="296"/>
      <c r="H8" s="296"/>
      <c r="I8" s="296"/>
      <c r="J8" s="296"/>
      <c r="K8" s="296"/>
      <c r="L8" s="296"/>
      <c r="M8" s="296"/>
      <c r="N8" s="296"/>
      <c r="O8" s="296"/>
      <c r="P8" s="296"/>
      <c r="Q8" s="6"/>
      <c r="S8" s="60"/>
      <c r="T8" s="60"/>
      <c r="U8" s="60"/>
      <c r="V8" s="60"/>
      <c r="W8" s="60"/>
      <c r="X8" s="60"/>
      <c r="Y8" s="60"/>
      <c r="Z8" s="60"/>
      <c r="AA8" s="60"/>
      <c r="AB8" s="60"/>
      <c r="AC8" s="60"/>
      <c r="AD8" s="60"/>
      <c r="AE8" s="60"/>
      <c r="AF8" s="60"/>
      <c r="AG8" s="60"/>
      <c r="AH8" s="60"/>
    </row>
    <row r="9" spans="1:34" s="6" customFormat="1" x14ac:dyDescent="0.25">
      <c r="A9" s="157" t="s">
        <v>188</v>
      </c>
      <c r="B9" s="89">
        <f>+B10+'56_2'!B10+'56_2'!B40</f>
        <v>67336</v>
      </c>
      <c r="C9" s="89">
        <f>+C10+'56_2'!C10+'56_2'!C40</f>
        <v>31448</v>
      </c>
      <c r="D9" s="89">
        <f>+D10+'56_2'!D10+'56_2'!D40</f>
        <v>35888</v>
      </c>
      <c r="E9" s="89"/>
      <c r="F9" s="89">
        <f>+F10+'56_2'!F10+'56_2'!F40</f>
        <v>27620</v>
      </c>
      <c r="G9" s="89">
        <f>+G10+'56_2'!G10+'56_2'!G40</f>
        <v>12893</v>
      </c>
      <c r="H9" s="89">
        <f>+H10+'56_2'!H10+'56_2'!H40</f>
        <v>14727</v>
      </c>
      <c r="I9" s="89"/>
      <c r="J9" s="89">
        <f>+J10+'56_2'!J10+'56_2'!J40</f>
        <v>20709</v>
      </c>
      <c r="K9" s="89">
        <f>+K10+'56_2'!K10+'56_2'!K40</f>
        <v>9742</v>
      </c>
      <c r="L9" s="89">
        <f>+L10+'56_2'!L10+'56_2'!L40</f>
        <v>10967</v>
      </c>
      <c r="M9" s="89"/>
      <c r="N9" s="89">
        <f>+N10+'56_2'!N10+'56_2'!N40</f>
        <v>19007</v>
      </c>
      <c r="O9" s="89">
        <f>+O10+'56_2'!O10+'56_2'!O40</f>
        <v>8813</v>
      </c>
      <c r="P9" s="89">
        <f>+P10+'56_2'!P10+'56_2'!P40</f>
        <v>10194</v>
      </c>
      <c r="Q9" s="8"/>
      <c r="R9" s="25"/>
      <c r="S9" s="25"/>
      <c r="T9" s="25"/>
      <c r="U9" s="25"/>
      <c r="V9" s="25"/>
      <c r="W9" s="25"/>
      <c r="X9" s="25"/>
      <c r="Z9" s="25"/>
      <c r="AA9" s="25"/>
      <c r="AB9" s="25"/>
    </row>
    <row r="10" spans="1:34" s="6" customFormat="1" x14ac:dyDescent="0.25">
      <c r="A10" s="282" t="s">
        <v>417</v>
      </c>
      <c r="B10" s="89">
        <f>SUM(B11:B50)</f>
        <v>47836</v>
      </c>
      <c r="C10" s="89">
        <f t="shared" ref="C10:D10" si="0">SUM(C11:C50)</f>
        <v>20427</v>
      </c>
      <c r="D10" s="89">
        <f t="shared" si="0"/>
        <v>27409</v>
      </c>
      <c r="E10" s="89"/>
      <c r="F10" s="89">
        <f>SUM(F11:F50)</f>
        <v>19794</v>
      </c>
      <c r="G10" s="89">
        <f>SUM(G11:G50)</f>
        <v>8366</v>
      </c>
      <c r="H10" s="89">
        <f>SUM(H11:H50)</f>
        <v>11428</v>
      </c>
      <c r="I10" s="89"/>
      <c r="J10" s="89">
        <f>SUM(J11:J50)</f>
        <v>14609</v>
      </c>
      <c r="K10" s="89">
        <f>SUM(K11:K50)</f>
        <v>6294</v>
      </c>
      <c r="L10" s="89">
        <f>SUM(L11:L50)</f>
        <v>8315</v>
      </c>
      <c r="M10" s="89"/>
      <c r="N10" s="89">
        <f>SUM(N11:N50)</f>
        <v>13433</v>
      </c>
      <c r="O10" s="89">
        <f>SUM(O11:O50)</f>
        <v>5767</v>
      </c>
      <c r="P10" s="89">
        <f>SUM(P11:P50)</f>
        <v>7666</v>
      </c>
      <c r="Q10" s="8"/>
      <c r="R10" s="25"/>
      <c r="S10" s="25"/>
      <c r="T10" s="25"/>
      <c r="U10" s="25"/>
      <c r="V10" s="25"/>
      <c r="W10" s="25"/>
      <c r="X10" s="25"/>
      <c r="Z10" s="25"/>
      <c r="AA10" s="25"/>
      <c r="AB10" s="25"/>
    </row>
    <row r="11" spans="1:34" s="8" customFormat="1" x14ac:dyDescent="0.25">
      <c r="A11" s="93" t="s">
        <v>418</v>
      </c>
      <c r="B11" s="71">
        <v>420</v>
      </c>
      <c r="C11" s="71">
        <v>147</v>
      </c>
      <c r="D11" s="71">
        <v>273</v>
      </c>
      <c r="E11" s="71"/>
      <c r="F11" s="71">
        <v>133</v>
      </c>
      <c r="G11" s="71">
        <v>48</v>
      </c>
      <c r="H11" s="71">
        <v>85</v>
      </c>
      <c r="I11" s="71"/>
      <c r="J11" s="71">
        <v>145</v>
      </c>
      <c r="K11" s="71">
        <v>50</v>
      </c>
      <c r="L11" s="71">
        <v>95</v>
      </c>
      <c r="M11" s="71"/>
      <c r="N11" s="71">
        <v>142</v>
      </c>
      <c r="O11" s="71">
        <v>49</v>
      </c>
      <c r="P11" s="71">
        <v>93</v>
      </c>
      <c r="R11" s="7"/>
      <c r="S11" s="7"/>
      <c r="T11" s="7"/>
      <c r="U11" s="7"/>
      <c r="V11" s="7"/>
      <c r="W11" s="7"/>
      <c r="X11" s="7"/>
      <c r="Y11" s="7"/>
      <c r="Z11" s="7"/>
      <c r="AA11" s="7"/>
      <c r="AB11" s="7"/>
    </row>
    <row r="12" spans="1:34" s="8" customFormat="1" x14ac:dyDescent="0.25">
      <c r="A12" s="93" t="s">
        <v>419</v>
      </c>
      <c r="B12" s="71">
        <v>1431</v>
      </c>
      <c r="C12" s="71">
        <v>557</v>
      </c>
      <c r="D12" s="71">
        <v>874</v>
      </c>
      <c r="E12" s="71"/>
      <c r="F12" s="71">
        <v>707</v>
      </c>
      <c r="G12" s="71">
        <v>262</v>
      </c>
      <c r="H12" s="71">
        <v>445</v>
      </c>
      <c r="I12" s="71"/>
      <c r="J12" s="71">
        <v>423</v>
      </c>
      <c r="K12" s="71">
        <v>172</v>
      </c>
      <c r="L12" s="71">
        <v>251</v>
      </c>
      <c r="M12" s="71"/>
      <c r="N12" s="71">
        <v>301</v>
      </c>
      <c r="O12" s="71">
        <v>123</v>
      </c>
      <c r="P12" s="71">
        <v>178</v>
      </c>
      <c r="Q12" s="60"/>
      <c r="R12" s="7"/>
      <c r="S12" s="7"/>
      <c r="T12" s="7"/>
      <c r="U12" s="7"/>
      <c r="V12" s="7"/>
      <c r="W12" s="7"/>
      <c r="X12" s="7"/>
      <c r="Y12" s="7"/>
      <c r="Z12" s="7"/>
      <c r="AA12" s="7"/>
      <c r="AB12" s="7"/>
    </row>
    <row r="13" spans="1:34" s="8" customFormat="1" x14ac:dyDescent="0.25">
      <c r="A13" s="93" t="s">
        <v>1020</v>
      </c>
      <c r="B13" s="71">
        <v>0</v>
      </c>
      <c r="C13" s="71">
        <v>0</v>
      </c>
      <c r="D13" s="71">
        <v>0</v>
      </c>
      <c r="E13" s="71"/>
      <c r="F13" s="71">
        <v>0</v>
      </c>
      <c r="G13" s="71">
        <v>0</v>
      </c>
      <c r="H13" s="71">
        <v>0</v>
      </c>
      <c r="I13" s="71"/>
      <c r="J13" s="71">
        <v>0</v>
      </c>
      <c r="K13" s="71">
        <v>0</v>
      </c>
      <c r="L13" s="71">
        <v>0</v>
      </c>
      <c r="M13" s="71"/>
      <c r="N13" s="71">
        <v>0</v>
      </c>
      <c r="O13" s="71">
        <v>0</v>
      </c>
      <c r="P13" s="71">
        <v>0</v>
      </c>
      <c r="Q13" s="6"/>
      <c r="R13" s="7"/>
      <c r="S13" s="7"/>
      <c r="T13" s="7"/>
      <c r="U13" s="7"/>
      <c r="V13" s="7"/>
      <c r="W13" s="7"/>
      <c r="X13" s="7"/>
      <c r="Y13" s="7"/>
      <c r="Z13" s="7"/>
      <c r="AA13" s="7"/>
      <c r="AB13" s="7"/>
    </row>
    <row r="14" spans="1:34" s="8" customFormat="1" x14ac:dyDescent="0.25">
      <c r="A14" s="93" t="s">
        <v>1021</v>
      </c>
      <c r="B14" s="71">
        <v>43</v>
      </c>
      <c r="C14" s="71">
        <v>21</v>
      </c>
      <c r="D14" s="71">
        <v>22</v>
      </c>
      <c r="E14" s="71"/>
      <c r="F14" s="71">
        <v>29</v>
      </c>
      <c r="G14" s="71">
        <v>16</v>
      </c>
      <c r="H14" s="71">
        <v>13</v>
      </c>
      <c r="I14" s="71"/>
      <c r="J14" s="71">
        <v>14</v>
      </c>
      <c r="K14" s="71">
        <v>5</v>
      </c>
      <c r="L14" s="71">
        <v>9</v>
      </c>
      <c r="M14" s="71"/>
      <c r="N14" s="71">
        <v>0</v>
      </c>
      <c r="O14" s="71">
        <v>0</v>
      </c>
      <c r="P14" s="71">
        <v>0</v>
      </c>
      <c r="R14" s="7"/>
      <c r="S14" s="7"/>
      <c r="T14" s="7"/>
      <c r="U14" s="7"/>
      <c r="V14" s="7"/>
      <c r="W14" s="7"/>
      <c r="X14" s="7"/>
      <c r="Y14" s="7"/>
      <c r="Z14" s="7"/>
      <c r="AA14" s="7"/>
      <c r="AB14" s="7"/>
    </row>
    <row r="15" spans="1:34" s="8" customFormat="1" x14ac:dyDescent="0.25">
      <c r="A15" s="93" t="s">
        <v>420</v>
      </c>
      <c r="B15" s="71">
        <v>584</v>
      </c>
      <c r="C15" s="71">
        <v>255</v>
      </c>
      <c r="D15" s="71">
        <v>329</v>
      </c>
      <c r="E15" s="71"/>
      <c r="F15" s="71">
        <v>228</v>
      </c>
      <c r="G15" s="71">
        <v>101</v>
      </c>
      <c r="H15" s="71">
        <v>127</v>
      </c>
      <c r="I15" s="71"/>
      <c r="J15" s="71">
        <v>263</v>
      </c>
      <c r="K15" s="71">
        <v>119</v>
      </c>
      <c r="L15" s="71">
        <v>144</v>
      </c>
      <c r="M15" s="71"/>
      <c r="N15" s="71">
        <v>93</v>
      </c>
      <c r="O15" s="71">
        <v>35</v>
      </c>
      <c r="P15" s="71">
        <v>58</v>
      </c>
      <c r="R15" s="7"/>
      <c r="S15" s="7"/>
      <c r="T15" s="7"/>
      <c r="U15" s="7"/>
      <c r="V15" s="7"/>
      <c r="W15" s="7"/>
      <c r="X15" s="7"/>
      <c r="Y15" s="7"/>
      <c r="Z15" s="7"/>
      <c r="AA15" s="7"/>
      <c r="AB15" s="7"/>
    </row>
    <row r="16" spans="1:34" s="8" customFormat="1" x14ac:dyDescent="0.25">
      <c r="A16" s="93" t="s">
        <v>1022</v>
      </c>
      <c r="B16" s="71">
        <v>41</v>
      </c>
      <c r="C16" s="71">
        <v>12</v>
      </c>
      <c r="D16" s="71">
        <v>29</v>
      </c>
      <c r="E16" s="71"/>
      <c r="F16" s="71">
        <v>41</v>
      </c>
      <c r="G16" s="71">
        <v>12</v>
      </c>
      <c r="H16" s="71">
        <v>29</v>
      </c>
      <c r="I16" s="71"/>
      <c r="J16" s="71">
        <v>0</v>
      </c>
      <c r="K16" s="71">
        <v>0</v>
      </c>
      <c r="L16" s="71">
        <v>0</v>
      </c>
      <c r="M16" s="71"/>
      <c r="N16" s="71">
        <v>0</v>
      </c>
      <c r="O16" s="71">
        <v>0</v>
      </c>
      <c r="P16" s="71">
        <v>0</v>
      </c>
      <c r="R16" s="7"/>
      <c r="S16" s="7"/>
      <c r="T16" s="7"/>
      <c r="U16" s="7"/>
      <c r="V16" s="7"/>
      <c r="W16" s="7"/>
      <c r="X16" s="7"/>
      <c r="Y16" s="7"/>
      <c r="Z16" s="7"/>
      <c r="AA16" s="7"/>
      <c r="AB16" s="7"/>
    </row>
    <row r="17" spans="1:28" s="8" customFormat="1" x14ac:dyDescent="0.25">
      <c r="A17" s="93" t="s">
        <v>421</v>
      </c>
      <c r="B17" s="71">
        <v>251</v>
      </c>
      <c r="C17" s="71">
        <v>53</v>
      </c>
      <c r="D17" s="71">
        <v>198</v>
      </c>
      <c r="E17" s="71"/>
      <c r="F17" s="71">
        <v>149</v>
      </c>
      <c r="G17" s="71">
        <v>33</v>
      </c>
      <c r="H17" s="71">
        <v>116</v>
      </c>
      <c r="I17" s="71"/>
      <c r="J17" s="71">
        <v>85</v>
      </c>
      <c r="K17" s="71">
        <v>19</v>
      </c>
      <c r="L17" s="71">
        <v>66</v>
      </c>
      <c r="M17" s="71"/>
      <c r="N17" s="71">
        <v>17</v>
      </c>
      <c r="O17" s="71">
        <v>1</v>
      </c>
      <c r="P17" s="71">
        <v>16</v>
      </c>
      <c r="Q17" s="60"/>
      <c r="R17" s="7"/>
      <c r="S17" s="7"/>
      <c r="T17" s="7"/>
      <c r="U17" s="7"/>
      <c r="V17" s="7"/>
      <c r="W17" s="7"/>
      <c r="X17" s="7"/>
      <c r="Y17" s="7"/>
      <c r="Z17" s="7"/>
      <c r="AA17" s="7"/>
      <c r="AB17" s="7"/>
    </row>
    <row r="18" spans="1:28" s="8" customFormat="1" x14ac:dyDescent="0.25">
      <c r="A18" s="93" t="s">
        <v>422</v>
      </c>
      <c r="B18" s="71">
        <v>1855</v>
      </c>
      <c r="C18" s="71">
        <v>1206</v>
      </c>
      <c r="D18" s="71">
        <v>649</v>
      </c>
      <c r="E18" s="71"/>
      <c r="F18" s="71">
        <v>731</v>
      </c>
      <c r="G18" s="71">
        <v>470</v>
      </c>
      <c r="H18" s="71">
        <v>261</v>
      </c>
      <c r="I18" s="71"/>
      <c r="J18" s="71">
        <v>671</v>
      </c>
      <c r="K18" s="71">
        <v>445</v>
      </c>
      <c r="L18" s="71">
        <v>226</v>
      </c>
      <c r="M18" s="71"/>
      <c r="N18" s="71">
        <v>453</v>
      </c>
      <c r="O18" s="71">
        <v>291</v>
      </c>
      <c r="P18" s="71">
        <v>162</v>
      </c>
      <c r="Q18" s="6"/>
      <c r="R18" s="7"/>
      <c r="S18" s="7"/>
      <c r="T18" s="7"/>
      <c r="U18" s="7"/>
      <c r="V18" s="7"/>
      <c r="W18" s="7"/>
      <c r="X18" s="7"/>
      <c r="Y18" s="7"/>
      <c r="Z18" s="7"/>
      <c r="AA18" s="7"/>
      <c r="AB18" s="7"/>
    </row>
    <row r="19" spans="1:28" s="8" customFormat="1" x14ac:dyDescent="0.25">
      <c r="A19" s="93" t="s">
        <v>1023</v>
      </c>
      <c r="B19" s="71">
        <v>0</v>
      </c>
      <c r="C19" s="71">
        <v>0</v>
      </c>
      <c r="D19" s="71">
        <v>0</v>
      </c>
      <c r="E19" s="71"/>
      <c r="F19" s="71">
        <v>0</v>
      </c>
      <c r="G19" s="71">
        <v>0</v>
      </c>
      <c r="H19" s="71">
        <v>0</v>
      </c>
      <c r="I19" s="71"/>
      <c r="J19" s="71">
        <v>0</v>
      </c>
      <c r="K19" s="71">
        <v>0</v>
      </c>
      <c r="L19" s="71">
        <v>0</v>
      </c>
      <c r="M19" s="71"/>
      <c r="N19" s="71">
        <v>0</v>
      </c>
      <c r="O19" s="71">
        <v>0</v>
      </c>
      <c r="P19" s="71">
        <v>0</v>
      </c>
      <c r="R19" s="7"/>
      <c r="S19" s="7"/>
      <c r="T19" s="7"/>
      <c r="U19" s="7"/>
      <c r="V19" s="7"/>
      <c r="W19" s="7"/>
      <c r="X19" s="7"/>
      <c r="Y19" s="7"/>
      <c r="Z19" s="7"/>
      <c r="AA19" s="7"/>
      <c r="AB19" s="7"/>
    </row>
    <row r="20" spans="1:28" s="8" customFormat="1" x14ac:dyDescent="0.25">
      <c r="A20" s="93" t="s">
        <v>427</v>
      </c>
      <c r="B20" s="71">
        <v>52</v>
      </c>
      <c r="C20" s="71">
        <v>33</v>
      </c>
      <c r="D20" s="71">
        <v>19</v>
      </c>
      <c r="E20" s="71"/>
      <c r="F20" s="71">
        <v>35</v>
      </c>
      <c r="G20" s="71">
        <v>22</v>
      </c>
      <c r="H20" s="71">
        <v>13</v>
      </c>
      <c r="I20" s="71"/>
      <c r="J20" s="71">
        <v>0</v>
      </c>
      <c r="K20" s="71">
        <v>0</v>
      </c>
      <c r="L20" s="71">
        <v>0</v>
      </c>
      <c r="M20" s="71"/>
      <c r="N20" s="71">
        <v>17</v>
      </c>
      <c r="O20" s="71">
        <v>11</v>
      </c>
      <c r="P20" s="71">
        <v>6</v>
      </c>
      <c r="R20" s="7"/>
      <c r="S20" s="7"/>
      <c r="T20" s="7"/>
      <c r="U20" s="7"/>
      <c r="V20" s="7"/>
      <c r="W20" s="7"/>
      <c r="X20" s="7"/>
      <c r="Y20" s="7"/>
      <c r="Z20" s="7"/>
      <c r="AA20" s="7"/>
      <c r="AB20" s="7"/>
    </row>
    <row r="21" spans="1:28" s="8" customFormat="1" x14ac:dyDescent="0.25">
      <c r="A21" s="93" t="s">
        <v>1024</v>
      </c>
      <c r="B21" s="71">
        <v>75</v>
      </c>
      <c r="C21" s="71">
        <v>47</v>
      </c>
      <c r="D21" s="71">
        <v>28</v>
      </c>
      <c r="E21" s="71"/>
      <c r="F21" s="71">
        <v>53</v>
      </c>
      <c r="G21" s="71">
        <v>33</v>
      </c>
      <c r="H21" s="71">
        <v>20</v>
      </c>
      <c r="I21" s="71"/>
      <c r="J21" s="71">
        <v>9</v>
      </c>
      <c r="K21" s="71">
        <v>5</v>
      </c>
      <c r="L21" s="71">
        <v>4</v>
      </c>
      <c r="M21" s="71"/>
      <c r="N21" s="71">
        <v>13</v>
      </c>
      <c r="O21" s="71">
        <v>9</v>
      </c>
      <c r="P21" s="71">
        <v>4</v>
      </c>
      <c r="R21" s="7"/>
      <c r="S21" s="7"/>
      <c r="T21" s="7"/>
      <c r="U21" s="7"/>
      <c r="V21" s="7"/>
      <c r="W21" s="7"/>
      <c r="X21" s="7"/>
      <c r="Y21" s="7"/>
      <c r="Z21" s="7"/>
      <c r="AA21" s="7"/>
      <c r="AB21" s="7"/>
    </row>
    <row r="22" spans="1:28" s="8" customFormat="1" x14ac:dyDescent="0.25">
      <c r="A22" s="93" t="s">
        <v>429</v>
      </c>
      <c r="B22" s="71">
        <v>5147</v>
      </c>
      <c r="C22" s="71">
        <v>3350</v>
      </c>
      <c r="D22" s="71">
        <v>1797</v>
      </c>
      <c r="E22" s="71"/>
      <c r="F22" s="71">
        <v>2196</v>
      </c>
      <c r="G22" s="71">
        <v>1432</v>
      </c>
      <c r="H22" s="71">
        <v>764</v>
      </c>
      <c r="I22" s="71"/>
      <c r="J22" s="71">
        <v>1535</v>
      </c>
      <c r="K22" s="71">
        <v>984</v>
      </c>
      <c r="L22" s="71">
        <v>551</v>
      </c>
      <c r="M22" s="71"/>
      <c r="N22" s="71">
        <v>1416</v>
      </c>
      <c r="O22" s="71">
        <v>934</v>
      </c>
      <c r="P22" s="71">
        <v>482</v>
      </c>
      <c r="Q22" s="60"/>
      <c r="R22" s="7"/>
      <c r="S22" s="7"/>
      <c r="T22" s="7"/>
      <c r="U22" s="7"/>
      <c r="V22" s="7"/>
      <c r="W22" s="7"/>
      <c r="X22" s="7"/>
      <c r="Y22" s="7"/>
      <c r="Z22" s="7"/>
      <c r="AA22" s="7"/>
      <c r="AB22" s="7"/>
    </row>
    <row r="23" spans="1:28" s="8" customFormat="1" x14ac:dyDescent="0.25">
      <c r="A23" s="93" t="s">
        <v>423</v>
      </c>
      <c r="B23" s="71">
        <v>7159</v>
      </c>
      <c r="C23" s="71">
        <v>3072</v>
      </c>
      <c r="D23" s="71">
        <v>4087</v>
      </c>
      <c r="E23" s="71"/>
      <c r="F23" s="71">
        <v>2925</v>
      </c>
      <c r="G23" s="71">
        <v>1209</v>
      </c>
      <c r="H23" s="71">
        <v>1716</v>
      </c>
      <c r="I23" s="71"/>
      <c r="J23" s="71">
        <v>2139</v>
      </c>
      <c r="K23" s="71">
        <v>924</v>
      </c>
      <c r="L23" s="71">
        <v>1215</v>
      </c>
      <c r="M23" s="71"/>
      <c r="N23" s="71">
        <v>2095</v>
      </c>
      <c r="O23" s="71">
        <v>939</v>
      </c>
      <c r="P23" s="71">
        <v>1156</v>
      </c>
      <c r="R23" s="7"/>
      <c r="S23" s="7"/>
      <c r="T23" s="7"/>
      <c r="U23" s="7"/>
      <c r="V23" s="7"/>
      <c r="W23" s="7"/>
      <c r="X23" s="7"/>
      <c r="Y23" s="7"/>
      <c r="Z23" s="7"/>
      <c r="AA23" s="7"/>
      <c r="AB23" s="7"/>
    </row>
    <row r="24" spans="1:28" s="8" customFormat="1" x14ac:dyDescent="0.25">
      <c r="A24" s="93" t="s">
        <v>424</v>
      </c>
      <c r="B24" s="71">
        <v>592</v>
      </c>
      <c r="C24" s="71">
        <v>214</v>
      </c>
      <c r="D24" s="71">
        <v>378</v>
      </c>
      <c r="E24" s="71"/>
      <c r="F24" s="71">
        <v>185</v>
      </c>
      <c r="G24" s="71">
        <v>58</v>
      </c>
      <c r="H24" s="71">
        <v>127</v>
      </c>
      <c r="I24" s="71"/>
      <c r="J24" s="71">
        <v>179</v>
      </c>
      <c r="K24" s="71">
        <v>59</v>
      </c>
      <c r="L24" s="71">
        <v>120</v>
      </c>
      <c r="M24" s="71"/>
      <c r="N24" s="71">
        <v>228</v>
      </c>
      <c r="O24" s="71">
        <v>97</v>
      </c>
      <c r="P24" s="71">
        <v>131</v>
      </c>
      <c r="Q24" s="60"/>
      <c r="R24" s="7"/>
      <c r="S24" s="7"/>
      <c r="T24" s="7"/>
      <c r="U24" s="7"/>
      <c r="V24" s="7"/>
      <c r="W24" s="7"/>
      <c r="X24" s="7"/>
      <c r="Y24" s="7"/>
      <c r="Z24" s="7"/>
      <c r="AA24" s="7"/>
      <c r="AB24" s="7"/>
    </row>
    <row r="25" spans="1:28" s="8" customFormat="1" x14ac:dyDescent="0.25">
      <c r="A25" s="93" t="s">
        <v>425</v>
      </c>
      <c r="B25" s="71">
        <v>665</v>
      </c>
      <c r="C25" s="71">
        <v>291</v>
      </c>
      <c r="D25" s="71">
        <v>374</v>
      </c>
      <c r="E25" s="71"/>
      <c r="F25" s="71">
        <v>273</v>
      </c>
      <c r="G25" s="71">
        <v>118</v>
      </c>
      <c r="H25" s="71">
        <v>155</v>
      </c>
      <c r="I25" s="71"/>
      <c r="J25" s="71">
        <v>186</v>
      </c>
      <c r="K25" s="71">
        <v>79</v>
      </c>
      <c r="L25" s="71">
        <v>107</v>
      </c>
      <c r="M25" s="71"/>
      <c r="N25" s="71">
        <v>206</v>
      </c>
      <c r="O25" s="71">
        <v>94</v>
      </c>
      <c r="P25" s="71">
        <v>112</v>
      </c>
      <c r="Q25" s="60"/>
      <c r="R25" s="7"/>
      <c r="S25" s="7"/>
      <c r="T25" s="7"/>
      <c r="U25" s="7"/>
      <c r="V25" s="7"/>
      <c r="W25" s="7"/>
      <c r="X25" s="7"/>
      <c r="Y25" s="7"/>
      <c r="Z25" s="7"/>
      <c r="AA25" s="7"/>
      <c r="AB25" s="7"/>
    </row>
    <row r="26" spans="1:28" s="8" customFormat="1" x14ac:dyDescent="0.25">
      <c r="A26" s="93" t="s">
        <v>426</v>
      </c>
      <c r="B26" s="71">
        <v>3594</v>
      </c>
      <c r="C26" s="71">
        <v>1563</v>
      </c>
      <c r="D26" s="71">
        <v>2031</v>
      </c>
      <c r="E26" s="71"/>
      <c r="F26" s="71">
        <v>1574</v>
      </c>
      <c r="G26" s="71">
        <v>704</v>
      </c>
      <c r="H26" s="71">
        <v>870</v>
      </c>
      <c r="I26" s="71"/>
      <c r="J26" s="71">
        <v>989</v>
      </c>
      <c r="K26" s="71">
        <v>431</v>
      </c>
      <c r="L26" s="71">
        <v>558</v>
      </c>
      <c r="M26" s="71"/>
      <c r="N26" s="71">
        <v>1031</v>
      </c>
      <c r="O26" s="71">
        <v>428</v>
      </c>
      <c r="P26" s="71">
        <v>603</v>
      </c>
      <c r="Q26" s="60"/>
      <c r="R26" s="7"/>
      <c r="S26" s="7"/>
      <c r="T26" s="7"/>
      <c r="U26" s="7"/>
      <c r="V26" s="7"/>
      <c r="W26" s="7"/>
      <c r="X26" s="7"/>
      <c r="Y26" s="7"/>
      <c r="Z26" s="7"/>
      <c r="AA26" s="7"/>
      <c r="AB26" s="7"/>
    </row>
    <row r="27" spans="1:28" s="8" customFormat="1" x14ac:dyDescent="0.25">
      <c r="A27" s="93" t="s">
        <v>1025</v>
      </c>
      <c r="B27" s="71">
        <v>26</v>
      </c>
      <c r="C27" s="71">
        <v>13</v>
      </c>
      <c r="D27" s="71">
        <v>13</v>
      </c>
      <c r="E27" s="71"/>
      <c r="F27" s="71">
        <v>26</v>
      </c>
      <c r="G27" s="71">
        <v>13</v>
      </c>
      <c r="H27" s="71">
        <v>13</v>
      </c>
      <c r="I27" s="71"/>
      <c r="J27" s="71">
        <v>0</v>
      </c>
      <c r="K27" s="71">
        <v>0</v>
      </c>
      <c r="L27" s="71">
        <v>0</v>
      </c>
      <c r="M27" s="71"/>
      <c r="N27" s="71">
        <v>0</v>
      </c>
      <c r="O27" s="71">
        <v>0</v>
      </c>
      <c r="P27" s="71">
        <v>0</v>
      </c>
      <c r="Q27" s="60"/>
      <c r="R27" s="7"/>
      <c r="S27" s="7"/>
      <c r="T27" s="7"/>
      <c r="U27" s="7"/>
      <c r="V27" s="7"/>
      <c r="W27" s="7"/>
      <c r="X27" s="7"/>
      <c r="Y27" s="7"/>
      <c r="Z27" s="7"/>
      <c r="AA27" s="7"/>
      <c r="AB27" s="7"/>
    </row>
    <row r="28" spans="1:28" s="8" customFormat="1" x14ac:dyDescent="0.25">
      <c r="A28" s="93" t="s">
        <v>430</v>
      </c>
      <c r="B28" s="71">
        <v>1280</v>
      </c>
      <c r="C28" s="71">
        <v>815</v>
      </c>
      <c r="D28" s="71">
        <v>465</v>
      </c>
      <c r="E28" s="71"/>
      <c r="F28" s="71">
        <v>612</v>
      </c>
      <c r="G28" s="71">
        <v>408</v>
      </c>
      <c r="H28" s="71">
        <v>204</v>
      </c>
      <c r="I28" s="71"/>
      <c r="J28" s="71">
        <v>664</v>
      </c>
      <c r="K28" s="71">
        <v>407</v>
      </c>
      <c r="L28" s="71">
        <v>257</v>
      </c>
      <c r="M28" s="71"/>
      <c r="N28" s="71">
        <v>4</v>
      </c>
      <c r="O28" s="71">
        <v>0</v>
      </c>
      <c r="P28" s="71">
        <v>4</v>
      </c>
      <c r="Q28" s="60"/>
      <c r="R28" s="7"/>
      <c r="S28" s="7"/>
      <c r="T28" s="7"/>
      <c r="U28" s="7"/>
      <c r="V28" s="7"/>
      <c r="W28" s="7"/>
      <c r="X28" s="7"/>
      <c r="Y28" s="7"/>
      <c r="Z28" s="7"/>
      <c r="AA28" s="7"/>
      <c r="AB28" s="7"/>
    </row>
    <row r="29" spans="1:28" s="8" customFormat="1" x14ac:dyDescent="0.25">
      <c r="A29" s="93" t="s">
        <v>431</v>
      </c>
      <c r="B29" s="71">
        <v>2314</v>
      </c>
      <c r="C29" s="71">
        <v>1514</v>
      </c>
      <c r="D29" s="71">
        <v>800</v>
      </c>
      <c r="E29" s="71"/>
      <c r="F29" s="71">
        <v>1103</v>
      </c>
      <c r="G29" s="71">
        <v>706</v>
      </c>
      <c r="H29" s="71">
        <v>397</v>
      </c>
      <c r="I29" s="71"/>
      <c r="J29" s="71">
        <v>732</v>
      </c>
      <c r="K29" s="71">
        <v>479</v>
      </c>
      <c r="L29" s="71">
        <v>253</v>
      </c>
      <c r="M29" s="71"/>
      <c r="N29" s="71">
        <v>479</v>
      </c>
      <c r="O29" s="71">
        <v>329</v>
      </c>
      <c r="P29" s="71">
        <v>150</v>
      </c>
      <c r="Q29" s="60"/>
      <c r="R29" s="7"/>
      <c r="S29" s="7"/>
      <c r="T29" s="7"/>
      <c r="U29" s="7"/>
      <c r="V29" s="7"/>
      <c r="W29" s="7"/>
      <c r="X29" s="7"/>
      <c r="Y29" s="7"/>
      <c r="Z29" s="7"/>
      <c r="AA29" s="7"/>
      <c r="AB29" s="7"/>
    </row>
    <row r="30" spans="1:28" s="8" customFormat="1" x14ac:dyDescent="0.25">
      <c r="A30" s="93" t="s">
        <v>432</v>
      </c>
      <c r="B30" s="71">
        <v>477</v>
      </c>
      <c r="C30" s="71">
        <v>198</v>
      </c>
      <c r="D30" s="71">
        <v>279</v>
      </c>
      <c r="E30" s="71"/>
      <c r="F30" s="71">
        <v>161</v>
      </c>
      <c r="G30" s="71">
        <v>60</v>
      </c>
      <c r="H30" s="71">
        <v>101</v>
      </c>
      <c r="I30" s="71"/>
      <c r="J30" s="71">
        <v>161</v>
      </c>
      <c r="K30" s="71">
        <v>70</v>
      </c>
      <c r="L30" s="71">
        <v>91</v>
      </c>
      <c r="M30" s="71"/>
      <c r="N30" s="71">
        <v>155</v>
      </c>
      <c r="O30" s="71">
        <v>68</v>
      </c>
      <c r="P30" s="71">
        <v>87</v>
      </c>
      <c r="Q30" s="60"/>
      <c r="R30" s="7"/>
      <c r="S30" s="7"/>
      <c r="T30" s="7"/>
      <c r="U30" s="7"/>
      <c r="V30" s="7"/>
      <c r="W30" s="7"/>
      <c r="X30" s="7"/>
      <c r="Y30" s="7"/>
      <c r="Z30" s="7"/>
      <c r="AA30" s="7"/>
      <c r="AB30" s="7"/>
    </row>
    <row r="31" spans="1:28" s="8" customFormat="1" x14ac:dyDescent="0.25">
      <c r="A31" s="93" t="s">
        <v>433</v>
      </c>
      <c r="B31" s="71">
        <v>926</v>
      </c>
      <c r="C31" s="71">
        <v>436</v>
      </c>
      <c r="D31" s="71">
        <v>490</v>
      </c>
      <c r="E31" s="71"/>
      <c r="F31" s="71">
        <v>408</v>
      </c>
      <c r="G31" s="71">
        <v>198</v>
      </c>
      <c r="H31" s="71">
        <v>210</v>
      </c>
      <c r="I31" s="71"/>
      <c r="J31" s="71">
        <v>257</v>
      </c>
      <c r="K31" s="71">
        <v>116</v>
      </c>
      <c r="L31" s="71">
        <v>141</v>
      </c>
      <c r="M31" s="71"/>
      <c r="N31" s="71">
        <v>261</v>
      </c>
      <c r="O31" s="71">
        <v>122</v>
      </c>
      <c r="P31" s="71">
        <v>139</v>
      </c>
      <c r="Q31" s="60"/>
      <c r="R31" s="7"/>
      <c r="S31" s="7"/>
      <c r="T31" s="7"/>
      <c r="U31" s="7"/>
      <c r="V31" s="7"/>
      <c r="W31" s="7"/>
      <c r="X31" s="7"/>
      <c r="Y31" s="7"/>
      <c r="Z31" s="7"/>
      <c r="AA31" s="7"/>
      <c r="AB31" s="7"/>
    </row>
    <row r="32" spans="1:28" s="8" customFormat="1" x14ac:dyDescent="0.25">
      <c r="A32" s="93" t="s">
        <v>434</v>
      </c>
      <c r="B32" s="71">
        <v>6193</v>
      </c>
      <c r="C32" s="71">
        <v>1797</v>
      </c>
      <c r="D32" s="71">
        <v>4396</v>
      </c>
      <c r="E32" s="71"/>
      <c r="F32" s="71">
        <v>2569</v>
      </c>
      <c r="G32" s="71">
        <v>709</v>
      </c>
      <c r="H32" s="71">
        <v>1860</v>
      </c>
      <c r="I32" s="71"/>
      <c r="J32" s="71">
        <v>1968</v>
      </c>
      <c r="K32" s="71">
        <v>609</v>
      </c>
      <c r="L32" s="71">
        <v>1359</v>
      </c>
      <c r="M32" s="71"/>
      <c r="N32" s="71">
        <v>1656</v>
      </c>
      <c r="O32" s="71">
        <v>479</v>
      </c>
      <c r="P32" s="71">
        <v>1177</v>
      </c>
      <c r="Q32" s="60"/>
      <c r="R32" s="7"/>
      <c r="S32" s="7"/>
      <c r="T32" s="7"/>
      <c r="U32" s="7"/>
      <c r="V32" s="7"/>
      <c r="W32" s="7"/>
      <c r="X32" s="7"/>
      <c r="Y32" s="7"/>
      <c r="Z32" s="7"/>
      <c r="AA32" s="7"/>
      <c r="AB32" s="7"/>
    </row>
    <row r="33" spans="1:28" s="8" customFormat="1" x14ac:dyDescent="0.25">
      <c r="A33" s="93" t="s">
        <v>435</v>
      </c>
      <c r="B33" s="71">
        <v>32</v>
      </c>
      <c r="C33" s="71">
        <v>8</v>
      </c>
      <c r="D33" s="71">
        <v>24</v>
      </c>
      <c r="E33" s="71"/>
      <c r="F33" s="71">
        <v>19</v>
      </c>
      <c r="G33" s="71">
        <v>2</v>
      </c>
      <c r="H33" s="71">
        <v>17</v>
      </c>
      <c r="I33" s="71"/>
      <c r="J33" s="71">
        <v>0</v>
      </c>
      <c r="K33" s="71">
        <v>0</v>
      </c>
      <c r="L33" s="71">
        <v>0</v>
      </c>
      <c r="M33" s="71"/>
      <c r="N33" s="71">
        <v>13</v>
      </c>
      <c r="O33" s="71">
        <v>6</v>
      </c>
      <c r="P33" s="71">
        <v>7</v>
      </c>
      <c r="Q33" s="60"/>
      <c r="R33" s="7"/>
      <c r="S33" s="7"/>
      <c r="T33" s="7"/>
      <c r="U33" s="7"/>
      <c r="V33" s="7"/>
      <c r="W33" s="7"/>
      <c r="X33" s="7"/>
      <c r="Y33" s="7"/>
      <c r="Z33" s="7"/>
      <c r="AA33" s="7"/>
      <c r="AB33" s="7"/>
    </row>
    <row r="34" spans="1:28" s="8" customFormat="1" x14ac:dyDescent="0.25">
      <c r="A34" s="93" t="s">
        <v>436</v>
      </c>
      <c r="B34" s="71">
        <v>89</v>
      </c>
      <c r="C34" s="71">
        <v>24</v>
      </c>
      <c r="D34" s="71">
        <v>65</v>
      </c>
      <c r="E34" s="71"/>
      <c r="F34" s="71">
        <v>29</v>
      </c>
      <c r="G34" s="71">
        <v>9</v>
      </c>
      <c r="H34" s="71">
        <v>20</v>
      </c>
      <c r="I34" s="71"/>
      <c r="J34" s="71">
        <v>30</v>
      </c>
      <c r="K34" s="71">
        <v>4</v>
      </c>
      <c r="L34" s="71">
        <v>26</v>
      </c>
      <c r="M34" s="71"/>
      <c r="N34" s="71">
        <v>30</v>
      </c>
      <c r="O34" s="71">
        <v>11</v>
      </c>
      <c r="P34" s="71">
        <v>19</v>
      </c>
      <c r="Q34" s="60"/>
      <c r="R34" s="7"/>
      <c r="S34" s="7"/>
      <c r="T34" s="7"/>
      <c r="U34" s="7"/>
      <c r="V34" s="7"/>
      <c r="W34" s="7"/>
      <c r="X34" s="7"/>
      <c r="Y34" s="7"/>
      <c r="Z34" s="7"/>
      <c r="AA34" s="7"/>
      <c r="AB34" s="7"/>
    </row>
    <row r="35" spans="1:28" s="8" customFormat="1" x14ac:dyDescent="0.25">
      <c r="A35" s="93" t="s">
        <v>437</v>
      </c>
      <c r="B35" s="71">
        <v>1574</v>
      </c>
      <c r="C35" s="71">
        <v>644</v>
      </c>
      <c r="D35" s="71">
        <v>930</v>
      </c>
      <c r="E35" s="71"/>
      <c r="F35" s="71">
        <v>1044</v>
      </c>
      <c r="G35" s="71">
        <v>405</v>
      </c>
      <c r="H35" s="71">
        <v>639</v>
      </c>
      <c r="I35" s="71"/>
      <c r="J35" s="71">
        <v>512</v>
      </c>
      <c r="K35" s="71">
        <v>229</v>
      </c>
      <c r="L35" s="71">
        <v>283</v>
      </c>
      <c r="M35" s="71"/>
      <c r="N35" s="71">
        <v>18</v>
      </c>
      <c r="O35" s="71">
        <v>10</v>
      </c>
      <c r="P35" s="71">
        <v>8</v>
      </c>
      <c r="Q35" s="60"/>
      <c r="R35" s="7"/>
      <c r="S35" s="7"/>
      <c r="T35" s="7"/>
      <c r="U35" s="7"/>
      <c r="V35" s="7"/>
      <c r="W35" s="7"/>
      <c r="X35" s="7"/>
      <c r="Y35" s="7"/>
      <c r="Z35" s="7"/>
      <c r="AA35" s="7"/>
      <c r="AB35" s="7"/>
    </row>
    <row r="36" spans="1:28" s="8" customFormat="1" x14ac:dyDescent="0.25">
      <c r="A36" s="93" t="s">
        <v>1026</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28" s="8" customFormat="1" x14ac:dyDescent="0.25">
      <c r="A37" s="93" t="s">
        <v>438</v>
      </c>
      <c r="B37" s="71">
        <v>329</v>
      </c>
      <c r="C37" s="71">
        <v>241</v>
      </c>
      <c r="D37" s="71">
        <v>88</v>
      </c>
      <c r="E37" s="71"/>
      <c r="F37" s="71">
        <v>0</v>
      </c>
      <c r="G37" s="71">
        <v>0</v>
      </c>
      <c r="H37" s="71">
        <v>0</v>
      </c>
      <c r="I37" s="71"/>
      <c r="J37" s="71">
        <v>1</v>
      </c>
      <c r="K37" s="71">
        <v>0</v>
      </c>
      <c r="L37" s="71">
        <v>1</v>
      </c>
      <c r="M37" s="71"/>
      <c r="N37" s="71">
        <v>328</v>
      </c>
      <c r="O37" s="71">
        <v>241</v>
      </c>
      <c r="P37" s="71">
        <v>87</v>
      </c>
      <c r="Q37" s="60"/>
      <c r="R37" s="7"/>
      <c r="S37" s="7"/>
      <c r="T37" s="7"/>
      <c r="U37" s="7"/>
      <c r="V37" s="7"/>
      <c r="W37" s="7"/>
      <c r="X37" s="7"/>
      <c r="Y37" s="7"/>
      <c r="Z37" s="7"/>
      <c r="AA37" s="7"/>
      <c r="AB37" s="7"/>
    </row>
    <row r="38" spans="1:28" s="8" customFormat="1" x14ac:dyDescent="0.25">
      <c r="A38" s="93" t="s">
        <v>439</v>
      </c>
      <c r="B38" s="71">
        <v>2</v>
      </c>
      <c r="C38" s="71">
        <v>1</v>
      </c>
      <c r="D38" s="71">
        <v>1</v>
      </c>
      <c r="E38" s="71"/>
      <c r="F38" s="71">
        <v>0</v>
      </c>
      <c r="G38" s="71">
        <v>0</v>
      </c>
      <c r="H38" s="71">
        <v>0</v>
      </c>
      <c r="I38" s="71"/>
      <c r="J38" s="71">
        <v>0</v>
      </c>
      <c r="K38" s="71">
        <v>0</v>
      </c>
      <c r="L38" s="71">
        <v>0</v>
      </c>
      <c r="M38" s="71"/>
      <c r="N38" s="71">
        <v>2</v>
      </c>
      <c r="O38" s="71">
        <v>1</v>
      </c>
      <c r="P38" s="71">
        <v>1</v>
      </c>
      <c r="Q38" s="60"/>
      <c r="R38" s="7"/>
      <c r="S38" s="7"/>
      <c r="T38" s="7"/>
      <c r="U38" s="7"/>
      <c r="V38" s="7"/>
      <c r="W38" s="7"/>
      <c r="X38" s="7"/>
      <c r="Y38" s="7"/>
      <c r="Z38" s="7"/>
      <c r="AA38" s="7"/>
      <c r="AB38" s="7"/>
    </row>
    <row r="39" spans="1:28" s="8" customFormat="1" x14ac:dyDescent="0.25">
      <c r="A39" s="93" t="s">
        <v>440</v>
      </c>
      <c r="B39" s="71">
        <v>661</v>
      </c>
      <c r="C39" s="71">
        <v>391</v>
      </c>
      <c r="D39" s="71">
        <v>270</v>
      </c>
      <c r="E39" s="71"/>
      <c r="F39" s="71">
        <v>0</v>
      </c>
      <c r="G39" s="71">
        <v>0</v>
      </c>
      <c r="H39" s="71">
        <v>0</v>
      </c>
      <c r="I39" s="71"/>
      <c r="J39" s="71">
        <v>21</v>
      </c>
      <c r="K39" s="71">
        <v>16</v>
      </c>
      <c r="L39" s="71">
        <v>5</v>
      </c>
      <c r="M39" s="71"/>
      <c r="N39" s="71">
        <v>640</v>
      </c>
      <c r="O39" s="71">
        <v>375</v>
      </c>
      <c r="P39" s="71">
        <v>265</v>
      </c>
      <c r="Q39" s="60"/>
      <c r="R39" s="7"/>
      <c r="S39" s="7"/>
      <c r="T39" s="7"/>
      <c r="U39" s="7"/>
      <c r="V39" s="7"/>
      <c r="W39" s="7"/>
      <c r="X39" s="7"/>
      <c r="Y39" s="7"/>
      <c r="Z39" s="7"/>
      <c r="AA39" s="7"/>
      <c r="AB39" s="7"/>
    </row>
    <row r="40" spans="1:28" s="8" customFormat="1" x14ac:dyDescent="0.25">
      <c r="A40" s="93" t="s">
        <v>1027</v>
      </c>
      <c r="B40" s="71">
        <v>0</v>
      </c>
      <c r="C40" s="71">
        <v>0</v>
      </c>
      <c r="D40" s="71">
        <v>0</v>
      </c>
      <c r="E40" s="71"/>
      <c r="F40" s="71">
        <v>0</v>
      </c>
      <c r="G40" s="71">
        <v>0</v>
      </c>
      <c r="H40" s="71">
        <v>0</v>
      </c>
      <c r="I40" s="71"/>
      <c r="J40" s="71">
        <v>0</v>
      </c>
      <c r="K40" s="71">
        <v>0</v>
      </c>
      <c r="L40" s="71">
        <v>0</v>
      </c>
      <c r="M40" s="71"/>
      <c r="N40" s="71">
        <v>0</v>
      </c>
      <c r="O40" s="71">
        <v>0</v>
      </c>
      <c r="P40" s="71">
        <v>0</v>
      </c>
      <c r="Q40" s="60"/>
      <c r="R40" s="7"/>
      <c r="S40" s="7"/>
      <c r="T40" s="7"/>
      <c r="U40" s="7"/>
      <c r="V40" s="7"/>
      <c r="W40" s="7"/>
      <c r="X40" s="7"/>
      <c r="Y40" s="7"/>
      <c r="Z40" s="7"/>
      <c r="AA40" s="7"/>
      <c r="AB40" s="7"/>
    </row>
    <row r="41" spans="1:28" s="8" customFormat="1" x14ac:dyDescent="0.25">
      <c r="A41" s="93" t="s">
        <v>441</v>
      </c>
      <c r="B41" s="71">
        <v>313</v>
      </c>
      <c r="C41" s="71">
        <v>203</v>
      </c>
      <c r="D41" s="71">
        <v>110</v>
      </c>
      <c r="E41" s="71"/>
      <c r="F41" s="71">
        <v>72</v>
      </c>
      <c r="G41" s="71">
        <v>55</v>
      </c>
      <c r="H41" s="71">
        <v>17</v>
      </c>
      <c r="I41" s="71"/>
      <c r="J41" s="71">
        <v>172</v>
      </c>
      <c r="K41" s="71">
        <v>104</v>
      </c>
      <c r="L41" s="71">
        <v>68</v>
      </c>
      <c r="M41" s="71"/>
      <c r="N41" s="71">
        <v>69</v>
      </c>
      <c r="O41" s="71">
        <v>44</v>
      </c>
      <c r="P41" s="71">
        <v>25</v>
      </c>
      <c r="Q41" s="60"/>
      <c r="R41" s="7"/>
      <c r="S41" s="7"/>
      <c r="T41" s="7"/>
      <c r="U41" s="7"/>
      <c r="V41" s="7"/>
      <c r="W41" s="7"/>
      <c r="X41" s="7"/>
      <c r="Y41" s="7"/>
      <c r="Z41" s="7"/>
      <c r="AA41" s="7"/>
      <c r="AB41" s="7"/>
    </row>
    <row r="42" spans="1:28" s="8" customFormat="1" x14ac:dyDescent="0.25">
      <c r="A42" s="93" t="s">
        <v>442</v>
      </c>
      <c r="B42" s="71">
        <v>296</v>
      </c>
      <c r="C42" s="71">
        <v>100</v>
      </c>
      <c r="D42" s="71">
        <v>196</v>
      </c>
      <c r="E42" s="71"/>
      <c r="F42" s="71">
        <v>157</v>
      </c>
      <c r="G42" s="71">
        <v>47</v>
      </c>
      <c r="H42" s="71">
        <v>110</v>
      </c>
      <c r="I42" s="71"/>
      <c r="J42" s="71">
        <v>51</v>
      </c>
      <c r="K42" s="71">
        <v>17</v>
      </c>
      <c r="L42" s="71">
        <v>34</v>
      </c>
      <c r="M42" s="71"/>
      <c r="N42" s="71">
        <v>88</v>
      </c>
      <c r="O42" s="71">
        <v>36</v>
      </c>
      <c r="P42" s="71">
        <v>52</v>
      </c>
      <c r="Q42" s="60"/>
      <c r="R42" s="7"/>
      <c r="S42" s="7"/>
      <c r="T42" s="7"/>
      <c r="U42" s="7"/>
      <c r="V42" s="7"/>
      <c r="W42" s="7"/>
      <c r="X42" s="7"/>
      <c r="Y42" s="7"/>
      <c r="Z42" s="7"/>
      <c r="AA42" s="7"/>
      <c r="AB42" s="7"/>
    </row>
    <row r="43" spans="1:28" s="8" customFormat="1" x14ac:dyDescent="0.25">
      <c r="A43" s="93" t="s">
        <v>443</v>
      </c>
      <c r="B43" s="71">
        <v>1079</v>
      </c>
      <c r="C43" s="71">
        <v>413</v>
      </c>
      <c r="D43" s="71">
        <v>666</v>
      </c>
      <c r="E43" s="71"/>
      <c r="F43" s="71">
        <v>304</v>
      </c>
      <c r="G43" s="71">
        <v>119</v>
      </c>
      <c r="H43" s="71">
        <v>185</v>
      </c>
      <c r="I43" s="71"/>
      <c r="J43" s="71">
        <v>375</v>
      </c>
      <c r="K43" s="71">
        <v>145</v>
      </c>
      <c r="L43" s="71">
        <v>230</v>
      </c>
      <c r="M43" s="71"/>
      <c r="N43" s="71">
        <v>400</v>
      </c>
      <c r="O43" s="71">
        <v>149</v>
      </c>
      <c r="P43" s="71">
        <v>251</v>
      </c>
      <c r="Q43" s="60"/>
      <c r="R43" s="7"/>
      <c r="S43" s="7"/>
      <c r="T43" s="7"/>
      <c r="U43" s="7"/>
      <c r="V43" s="7"/>
      <c r="W43" s="7"/>
      <c r="X43" s="7"/>
      <c r="Y43" s="7"/>
      <c r="Z43" s="7"/>
      <c r="AA43" s="7"/>
      <c r="AB43" s="7"/>
    </row>
    <row r="44" spans="1:28" s="8" customFormat="1" x14ac:dyDescent="0.25">
      <c r="A44" s="93" t="s">
        <v>444</v>
      </c>
      <c r="B44" s="71">
        <v>1115</v>
      </c>
      <c r="C44" s="71">
        <v>472</v>
      </c>
      <c r="D44" s="71">
        <v>643</v>
      </c>
      <c r="E44" s="71"/>
      <c r="F44" s="71">
        <v>604</v>
      </c>
      <c r="G44" s="71">
        <v>249</v>
      </c>
      <c r="H44" s="71">
        <v>355</v>
      </c>
      <c r="I44" s="71"/>
      <c r="J44" s="71">
        <v>510</v>
      </c>
      <c r="K44" s="71">
        <v>222</v>
      </c>
      <c r="L44" s="71">
        <v>288</v>
      </c>
      <c r="M44" s="71"/>
      <c r="N44" s="71">
        <v>1</v>
      </c>
      <c r="O44" s="71">
        <v>1</v>
      </c>
      <c r="P44" s="71">
        <v>0</v>
      </c>
      <c r="Q44" s="60"/>
      <c r="R44" s="7"/>
      <c r="S44" s="7"/>
      <c r="T44" s="7"/>
      <c r="U44" s="7"/>
      <c r="V44" s="7"/>
      <c r="W44" s="7"/>
      <c r="X44" s="7"/>
      <c r="Y44" s="7"/>
      <c r="Z44" s="7"/>
      <c r="AA44" s="7"/>
      <c r="AB44" s="7"/>
    </row>
    <row r="45" spans="1:28" s="8" customFormat="1" x14ac:dyDescent="0.25">
      <c r="A45" s="93" t="s">
        <v>445</v>
      </c>
      <c r="B45" s="71">
        <v>925</v>
      </c>
      <c r="C45" s="71">
        <v>305</v>
      </c>
      <c r="D45" s="71">
        <v>620</v>
      </c>
      <c r="E45" s="71"/>
      <c r="F45" s="71">
        <v>408</v>
      </c>
      <c r="G45" s="71">
        <v>130</v>
      </c>
      <c r="H45" s="71">
        <v>278</v>
      </c>
      <c r="I45" s="71"/>
      <c r="J45" s="71">
        <v>285</v>
      </c>
      <c r="K45" s="71">
        <v>93</v>
      </c>
      <c r="L45" s="71">
        <v>192</v>
      </c>
      <c r="M45" s="71"/>
      <c r="N45" s="71">
        <v>232</v>
      </c>
      <c r="O45" s="71">
        <v>82</v>
      </c>
      <c r="P45" s="71">
        <v>150</v>
      </c>
      <c r="Q45" s="60"/>
      <c r="R45" s="7"/>
      <c r="S45" s="7"/>
      <c r="T45" s="7"/>
      <c r="U45" s="7"/>
      <c r="V45" s="7"/>
      <c r="W45" s="7"/>
      <c r="X45" s="7"/>
      <c r="Y45" s="7"/>
      <c r="Z45" s="7"/>
      <c r="AA45" s="7"/>
      <c r="AB45" s="7"/>
    </row>
    <row r="46" spans="1:28" s="8" customFormat="1" x14ac:dyDescent="0.25">
      <c r="A46" s="93" t="s">
        <v>446</v>
      </c>
      <c r="B46" s="71">
        <v>5931</v>
      </c>
      <c r="C46" s="71">
        <v>1030</v>
      </c>
      <c r="D46" s="71">
        <v>4901</v>
      </c>
      <c r="E46" s="71"/>
      <c r="F46" s="71">
        <v>2406</v>
      </c>
      <c r="G46" s="71">
        <v>466</v>
      </c>
      <c r="H46" s="71">
        <v>1940</v>
      </c>
      <c r="I46" s="71"/>
      <c r="J46" s="71">
        <v>1766</v>
      </c>
      <c r="K46" s="71">
        <v>293</v>
      </c>
      <c r="L46" s="71">
        <v>1473</v>
      </c>
      <c r="M46" s="71"/>
      <c r="N46" s="71">
        <v>1759</v>
      </c>
      <c r="O46" s="71">
        <v>271</v>
      </c>
      <c r="P46" s="71">
        <v>1488</v>
      </c>
      <c r="Q46" s="60"/>
      <c r="R46" s="7"/>
      <c r="S46" s="7"/>
      <c r="T46" s="7"/>
      <c r="U46" s="7"/>
      <c r="V46" s="7"/>
      <c r="W46" s="7"/>
      <c r="X46" s="7"/>
      <c r="Y46" s="7"/>
      <c r="Z46" s="7"/>
      <c r="AA46" s="7"/>
      <c r="AB46" s="7"/>
    </row>
    <row r="47" spans="1:28" s="8" customFormat="1" x14ac:dyDescent="0.25">
      <c r="A47" s="93" t="s">
        <v>447</v>
      </c>
      <c r="B47" s="71">
        <v>0</v>
      </c>
      <c r="C47" s="71">
        <v>0</v>
      </c>
      <c r="D47" s="71">
        <v>0</v>
      </c>
      <c r="E47" s="71"/>
      <c r="F47" s="71">
        <v>0</v>
      </c>
      <c r="G47" s="71">
        <v>0</v>
      </c>
      <c r="H47" s="71">
        <v>0</v>
      </c>
      <c r="I47" s="71"/>
      <c r="J47" s="71">
        <v>0</v>
      </c>
      <c r="K47" s="71">
        <v>0</v>
      </c>
      <c r="L47" s="71">
        <v>0</v>
      </c>
      <c r="M47" s="71"/>
      <c r="N47" s="71">
        <v>0</v>
      </c>
      <c r="O47" s="71">
        <v>0</v>
      </c>
      <c r="P47" s="71">
        <v>0</v>
      </c>
      <c r="Q47" s="60"/>
      <c r="R47" s="7"/>
      <c r="S47" s="7"/>
      <c r="T47" s="7"/>
      <c r="U47" s="7"/>
      <c r="V47" s="7"/>
      <c r="W47" s="7"/>
      <c r="X47" s="7"/>
      <c r="Y47" s="7"/>
      <c r="Z47" s="7"/>
      <c r="AA47" s="7"/>
      <c r="AB47" s="7"/>
    </row>
    <row r="48" spans="1:28" s="8" customFormat="1" x14ac:dyDescent="0.25">
      <c r="A48" s="93" t="s">
        <v>448</v>
      </c>
      <c r="B48" s="71">
        <v>20</v>
      </c>
      <c r="C48" s="71">
        <v>9</v>
      </c>
      <c r="D48" s="71">
        <v>11</v>
      </c>
      <c r="E48" s="71"/>
      <c r="F48" s="71">
        <v>20</v>
      </c>
      <c r="G48" s="71">
        <v>9</v>
      </c>
      <c r="H48" s="71">
        <v>11</v>
      </c>
      <c r="I48" s="71"/>
      <c r="J48" s="71">
        <v>0</v>
      </c>
      <c r="K48" s="71">
        <v>0</v>
      </c>
      <c r="L48" s="71">
        <v>0</v>
      </c>
      <c r="M48" s="71"/>
      <c r="N48" s="71">
        <v>0</v>
      </c>
      <c r="O48" s="71">
        <v>0</v>
      </c>
      <c r="P48" s="71">
        <v>0</v>
      </c>
      <c r="Q48" s="60"/>
      <c r="R48" s="7"/>
      <c r="S48" s="7"/>
      <c r="T48" s="7"/>
      <c r="U48" s="7"/>
      <c r="V48" s="7"/>
      <c r="W48" s="7"/>
      <c r="X48" s="7"/>
      <c r="Y48" s="7"/>
      <c r="Z48" s="7"/>
      <c r="AA48" s="7"/>
      <c r="AB48" s="7"/>
    </row>
    <row r="49" spans="1:34" s="8" customFormat="1" x14ac:dyDescent="0.25">
      <c r="A49" s="93" t="s">
        <v>449</v>
      </c>
      <c r="B49" s="71">
        <v>910</v>
      </c>
      <c r="C49" s="71">
        <v>378</v>
      </c>
      <c r="D49" s="71">
        <v>532</v>
      </c>
      <c r="E49" s="71"/>
      <c r="F49" s="71">
        <v>0</v>
      </c>
      <c r="G49" s="71">
        <v>0</v>
      </c>
      <c r="H49" s="71">
        <v>0</v>
      </c>
      <c r="I49" s="71"/>
      <c r="J49" s="71">
        <v>7</v>
      </c>
      <c r="K49" s="71">
        <v>4</v>
      </c>
      <c r="L49" s="71">
        <v>3</v>
      </c>
      <c r="M49" s="71"/>
      <c r="N49" s="71">
        <v>903</v>
      </c>
      <c r="O49" s="71">
        <v>374</v>
      </c>
      <c r="P49" s="71">
        <v>529</v>
      </c>
      <c r="Q49" s="60"/>
      <c r="R49" s="7"/>
      <c r="S49" s="7"/>
      <c r="T49" s="7"/>
      <c r="U49" s="7"/>
      <c r="V49" s="7"/>
      <c r="W49" s="7"/>
      <c r="X49" s="7"/>
      <c r="Y49" s="7"/>
      <c r="Z49" s="7"/>
      <c r="AA49" s="7"/>
      <c r="AB49" s="7"/>
    </row>
    <row r="50" spans="1:34" s="8" customFormat="1" ht="13.5" thickBot="1" x14ac:dyDescent="0.3">
      <c r="A50" s="93" t="s">
        <v>450</v>
      </c>
      <c r="B50" s="71">
        <v>1435</v>
      </c>
      <c r="C50" s="71">
        <v>614</v>
      </c>
      <c r="D50" s="71">
        <v>821</v>
      </c>
      <c r="E50" s="71"/>
      <c r="F50" s="71">
        <v>593</v>
      </c>
      <c r="G50" s="71">
        <v>263</v>
      </c>
      <c r="H50" s="71">
        <v>330</v>
      </c>
      <c r="I50" s="71"/>
      <c r="J50" s="71">
        <v>459</v>
      </c>
      <c r="K50" s="71">
        <v>194</v>
      </c>
      <c r="L50" s="71">
        <v>265</v>
      </c>
      <c r="M50" s="71"/>
      <c r="N50" s="71">
        <v>383</v>
      </c>
      <c r="O50" s="71">
        <v>157</v>
      </c>
      <c r="P50" s="71">
        <v>226</v>
      </c>
      <c r="Q50" s="60"/>
      <c r="R50" s="7"/>
      <c r="S50" s="7"/>
      <c r="T50" s="7"/>
      <c r="U50" s="7"/>
      <c r="V50" s="7"/>
      <c r="W50" s="7"/>
      <c r="X50" s="7"/>
      <c r="Y50" s="7"/>
      <c r="Z50" s="7"/>
      <c r="AA50" s="7"/>
      <c r="AB50" s="7"/>
    </row>
    <row r="51" spans="1:34" s="59" customFormat="1" x14ac:dyDescent="0.25">
      <c r="A51" s="287"/>
      <c r="B51" s="288"/>
      <c r="C51" s="288"/>
      <c r="D51" s="288"/>
      <c r="E51" s="288"/>
      <c r="F51" s="288"/>
      <c r="G51" s="288"/>
      <c r="H51" s="288"/>
      <c r="I51" s="288"/>
      <c r="J51" s="288"/>
      <c r="K51" s="288"/>
      <c r="L51" s="288"/>
      <c r="M51" s="288"/>
      <c r="N51" s="288"/>
      <c r="O51" s="288"/>
      <c r="P51" s="289" t="s">
        <v>451</v>
      </c>
      <c r="Q51" s="60"/>
      <c r="S51" s="60"/>
      <c r="T51" s="60"/>
      <c r="U51" s="60"/>
      <c r="V51" s="60"/>
      <c r="W51" s="60"/>
      <c r="X51" s="60"/>
      <c r="Y51" s="60"/>
      <c r="Z51" s="60"/>
      <c r="AA51" s="60"/>
      <c r="AB51" s="60"/>
      <c r="AC51" s="60"/>
      <c r="AD51" s="60"/>
      <c r="AE51" s="60"/>
      <c r="AF51" s="60"/>
      <c r="AG51" s="60"/>
      <c r="AH51" s="60"/>
    </row>
  </sheetData>
  <mergeCells count="10">
    <mergeCell ref="A1:P1"/>
    <mergeCell ref="A2:P2"/>
    <mergeCell ref="A3:P3"/>
    <mergeCell ref="A4:P4"/>
    <mergeCell ref="A5:P5"/>
    <mergeCell ref="A6:A7"/>
    <mergeCell ref="B6:D6"/>
    <mergeCell ref="F6:H6"/>
    <mergeCell ref="J6:L6"/>
    <mergeCell ref="N6:P6"/>
  </mergeCells>
  <conditionalFormatting sqref="B8:P8">
    <cfRule type="cellIs" dxfId="216" priority="1" operator="equal">
      <formula>0</formula>
    </cfRule>
  </conditionalFormatting>
  <conditionalFormatting sqref="B9:X10">
    <cfRule type="cellIs" dxfId="215" priority="4" operator="equal">
      <formula>0</formula>
    </cfRule>
  </conditionalFormatting>
  <conditionalFormatting sqref="Z9:AB10">
    <cfRule type="cellIs" dxfId="214" priority="3" operator="equal">
      <formula>0</formula>
    </cfRule>
  </conditionalFormatting>
  <hyperlinks>
    <hyperlink ref="Q2" location="Contenido!A1" display="Contenido" xr:uid="{F4B0070F-68BE-4488-B6FF-22ACD467736A}"/>
  </hyperlinks>
  <printOptions horizontalCentered="1"/>
  <pageMargins left="0.39370078740157483" right="0.39370078740157483" top="0.39370078740157483" bottom="0.39370078740157483" header="0.31496062992125984" footer="0.31496062992125984"/>
  <pageSetup paperSize="172" scale="7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9E61A-5A39-4477-8E6B-0BBDF34BDE43}">
  <sheetPr codeName="Hoja69">
    <tabColor rgb="FFAFCAFF"/>
    <pageSetUpPr fitToPage="1"/>
  </sheetPr>
  <dimension ref="A1:AR55"/>
  <sheetViews>
    <sheetView showGridLines="0" showOutlineSymbols="0" showWhiteSpace="0" topLeftCell="A14" zoomScaleNormal="100" workbookViewId="0">
      <selection activeCell="C35" sqref="C35"/>
    </sheetView>
  </sheetViews>
  <sheetFormatPr baseColWidth="10" defaultColWidth="10.08203125" defaultRowHeight="13" x14ac:dyDescent="0.25"/>
  <cols>
    <col min="1" max="1" width="60.5" style="285" customWidth="1"/>
    <col min="2" max="4" width="7.83203125" style="59" customWidth="1"/>
    <col min="5" max="5" width="1.75" style="59" customWidth="1"/>
    <col min="6" max="6" width="7.83203125" style="281" customWidth="1"/>
    <col min="7" max="8" width="7.83203125" style="59" customWidth="1"/>
    <col min="9" max="9" width="1.75" style="59" customWidth="1"/>
    <col min="10" max="10" width="7.83203125" style="281" customWidth="1"/>
    <col min="11" max="12" width="7.83203125" style="59" customWidth="1"/>
    <col min="13" max="13" width="1.75" style="59" customWidth="1"/>
    <col min="14" max="14" width="7.83203125" style="281" customWidth="1"/>
    <col min="15" max="16" width="7.83203125" style="59" customWidth="1"/>
    <col min="17" max="17" width="11" style="60" customWidth="1"/>
    <col min="18" max="26" width="10.08203125" style="59"/>
    <col min="27" max="16384" width="10.08203125" style="278"/>
  </cols>
  <sheetData>
    <row r="1" spans="1:44" s="59" customFormat="1" x14ac:dyDescent="0.25">
      <c r="A1" s="280" t="s">
        <v>485</v>
      </c>
      <c r="F1" s="281"/>
      <c r="J1" s="281"/>
      <c r="N1" s="281"/>
      <c r="Q1" s="19"/>
      <c r="AA1" s="278"/>
      <c r="AB1" s="278"/>
      <c r="AC1" s="278"/>
      <c r="AD1" s="278"/>
      <c r="AE1" s="278"/>
      <c r="AF1" s="278"/>
      <c r="AG1" s="278"/>
      <c r="AH1" s="278"/>
      <c r="AI1" s="278"/>
      <c r="AJ1" s="278"/>
      <c r="AK1" s="278"/>
      <c r="AL1" s="278"/>
      <c r="AM1" s="278"/>
      <c r="AN1" s="278"/>
      <c r="AO1" s="278"/>
      <c r="AP1" s="278"/>
      <c r="AQ1" s="278"/>
      <c r="AR1" s="278"/>
    </row>
    <row r="2" spans="1:44" s="59" customFormat="1" ht="14.5" x14ac:dyDescent="0.25">
      <c r="A2" s="452" t="s">
        <v>1018</v>
      </c>
      <c r="B2" s="452"/>
      <c r="C2" s="452"/>
      <c r="D2" s="452"/>
      <c r="E2" s="452"/>
      <c r="F2" s="452"/>
      <c r="G2" s="452"/>
      <c r="H2" s="452"/>
      <c r="I2" s="452"/>
      <c r="J2" s="452"/>
      <c r="K2" s="452"/>
      <c r="L2" s="452"/>
      <c r="M2" s="452"/>
      <c r="N2" s="452"/>
      <c r="O2" s="452"/>
      <c r="P2" s="452"/>
      <c r="Q2" s="91" t="s">
        <v>0</v>
      </c>
      <c r="AA2" s="278"/>
      <c r="AB2" s="278"/>
      <c r="AC2" s="278"/>
      <c r="AD2" s="278"/>
      <c r="AE2" s="278"/>
      <c r="AF2" s="278"/>
      <c r="AG2" s="278"/>
      <c r="AH2" s="278"/>
      <c r="AI2" s="278"/>
      <c r="AJ2" s="278"/>
      <c r="AK2" s="278"/>
      <c r="AL2" s="278"/>
      <c r="AM2" s="278"/>
      <c r="AN2" s="278"/>
      <c r="AO2" s="278"/>
      <c r="AP2" s="278"/>
      <c r="AQ2" s="278"/>
      <c r="AR2" s="278"/>
    </row>
    <row r="3" spans="1:44" s="59" customFormat="1" ht="14.5" x14ac:dyDescent="0.25">
      <c r="A3" s="452" t="s">
        <v>1087</v>
      </c>
      <c r="B3" s="452"/>
      <c r="C3" s="452"/>
      <c r="D3" s="452"/>
      <c r="E3" s="452"/>
      <c r="F3" s="452"/>
      <c r="G3" s="452"/>
      <c r="H3" s="452"/>
      <c r="I3" s="452"/>
      <c r="J3" s="452"/>
      <c r="K3" s="452"/>
      <c r="L3" s="452"/>
      <c r="M3" s="452"/>
      <c r="N3" s="452"/>
      <c r="O3" s="452"/>
      <c r="P3" s="452"/>
      <c r="Q3" s="19"/>
      <c r="AA3" s="278"/>
      <c r="AB3" s="278"/>
      <c r="AC3" s="278"/>
      <c r="AD3" s="278"/>
      <c r="AE3" s="278"/>
      <c r="AF3" s="278"/>
      <c r="AG3" s="278"/>
      <c r="AH3" s="278"/>
      <c r="AI3" s="278"/>
      <c r="AJ3" s="278"/>
      <c r="AK3" s="278"/>
      <c r="AL3" s="278"/>
      <c r="AM3" s="278"/>
      <c r="AN3" s="278"/>
      <c r="AO3" s="278"/>
      <c r="AP3" s="278"/>
      <c r="AQ3" s="278"/>
      <c r="AR3" s="278"/>
    </row>
    <row r="4" spans="1:44" s="59" customFormat="1" ht="14.5" x14ac:dyDescent="0.25">
      <c r="A4" s="452" t="s">
        <v>1015</v>
      </c>
      <c r="B4" s="452"/>
      <c r="C4" s="452"/>
      <c r="D4" s="452"/>
      <c r="E4" s="452"/>
      <c r="F4" s="452"/>
      <c r="G4" s="452"/>
      <c r="H4" s="452"/>
      <c r="I4" s="452"/>
      <c r="J4" s="452"/>
      <c r="K4" s="452"/>
      <c r="L4" s="452"/>
      <c r="M4" s="452"/>
      <c r="N4" s="452"/>
      <c r="O4" s="452"/>
      <c r="P4" s="452"/>
      <c r="Q4" s="8"/>
      <c r="AA4" s="278"/>
      <c r="AB4" s="278"/>
      <c r="AC4" s="278"/>
      <c r="AD4" s="278"/>
      <c r="AE4" s="278"/>
      <c r="AF4" s="278"/>
      <c r="AG4" s="278"/>
      <c r="AH4" s="278"/>
      <c r="AI4" s="278"/>
      <c r="AJ4" s="278"/>
      <c r="AK4" s="278"/>
      <c r="AL4" s="278"/>
      <c r="AM4" s="278"/>
      <c r="AN4" s="278"/>
      <c r="AO4" s="278"/>
      <c r="AP4" s="278"/>
      <c r="AQ4" s="278"/>
      <c r="AR4" s="278"/>
    </row>
    <row r="5" spans="1:44" s="59" customFormat="1" ht="14.5" x14ac:dyDescent="0.25">
      <c r="A5" s="452" t="s">
        <v>1017</v>
      </c>
      <c r="B5" s="452"/>
      <c r="C5" s="452"/>
      <c r="D5" s="452"/>
      <c r="E5" s="452"/>
      <c r="F5" s="452"/>
      <c r="G5" s="452"/>
      <c r="H5" s="452"/>
      <c r="I5" s="452"/>
      <c r="J5" s="452"/>
      <c r="K5" s="452"/>
      <c r="L5" s="452"/>
      <c r="M5" s="452"/>
      <c r="N5" s="452"/>
      <c r="O5" s="452"/>
      <c r="P5" s="452"/>
      <c r="Q5" s="5"/>
      <c r="AA5" s="278"/>
      <c r="AB5" s="278"/>
      <c r="AC5" s="278"/>
      <c r="AD5" s="278"/>
      <c r="AE5" s="278"/>
      <c r="AF5" s="278"/>
      <c r="AG5" s="278"/>
      <c r="AH5" s="278"/>
      <c r="AI5" s="278"/>
      <c r="AJ5" s="278"/>
      <c r="AK5" s="278"/>
      <c r="AL5" s="278"/>
      <c r="AM5" s="278"/>
      <c r="AN5" s="278"/>
      <c r="AO5" s="278"/>
      <c r="AP5" s="278"/>
      <c r="AQ5" s="278"/>
      <c r="AR5" s="278"/>
    </row>
    <row r="6" spans="1:44" s="59" customFormat="1" ht="14.5" x14ac:dyDescent="0.25">
      <c r="A6" s="453" t="s">
        <v>1028</v>
      </c>
      <c r="B6" s="453"/>
      <c r="C6" s="453"/>
      <c r="D6" s="453"/>
      <c r="E6" s="453"/>
      <c r="F6" s="453"/>
      <c r="G6" s="453"/>
      <c r="H6" s="453"/>
      <c r="I6" s="453"/>
      <c r="J6" s="453"/>
      <c r="K6" s="453"/>
      <c r="L6" s="453"/>
      <c r="M6" s="453"/>
      <c r="N6" s="453"/>
      <c r="O6" s="453"/>
      <c r="P6" s="453"/>
      <c r="Q6" s="5"/>
      <c r="AA6" s="278"/>
      <c r="AB6" s="278"/>
      <c r="AC6" s="278"/>
      <c r="AD6" s="278"/>
      <c r="AE6" s="278"/>
      <c r="AF6" s="278"/>
      <c r="AG6" s="278"/>
      <c r="AH6" s="278"/>
      <c r="AI6" s="278"/>
      <c r="AJ6" s="278"/>
      <c r="AK6" s="278"/>
      <c r="AL6" s="278"/>
      <c r="AM6" s="278"/>
      <c r="AN6" s="278"/>
      <c r="AO6" s="278"/>
      <c r="AP6" s="278"/>
      <c r="AQ6" s="278"/>
      <c r="AR6" s="278"/>
    </row>
    <row r="7" spans="1:44" s="59" customFormat="1" ht="18.75" customHeight="1" x14ac:dyDescent="0.25">
      <c r="A7" s="455" t="s">
        <v>416</v>
      </c>
      <c r="B7" s="435" t="s">
        <v>188</v>
      </c>
      <c r="C7" s="435"/>
      <c r="D7" s="435"/>
      <c r="E7" s="110"/>
      <c r="F7" s="435" t="s">
        <v>233</v>
      </c>
      <c r="G7" s="435"/>
      <c r="H7" s="435"/>
      <c r="I7" s="110"/>
      <c r="J7" s="435" t="s">
        <v>234</v>
      </c>
      <c r="K7" s="435"/>
      <c r="L7" s="435"/>
      <c r="M7" s="110"/>
      <c r="N7" s="435" t="s">
        <v>235</v>
      </c>
      <c r="O7" s="435"/>
      <c r="P7" s="435"/>
      <c r="Q7" s="60"/>
    </row>
    <row r="8" spans="1:44" s="59" customFormat="1" ht="18.75" customHeight="1" x14ac:dyDescent="0.25">
      <c r="A8" s="455"/>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6"/>
    </row>
    <row r="9" spans="1:44" s="59" customFormat="1" x14ac:dyDescent="0.25">
      <c r="A9" s="283"/>
      <c r="B9" s="295"/>
      <c r="C9" s="295"/>
      <c r="D9" s="295"/>
      <c r="E9" s="295"/>
      <c r="F9" s="295"/>
      <c r="G9" s="295"/>
      <c r="H9" s="295"/>
      <c r="I9" s="295"/>
      <c r="J9" s="295"/>
      <c r="K9" s="295"/>
      <c r="L9" s="295"/>
      <c r="M9" s="295"/>
      <c r="N9" s="295"/>
      <c r="O9" s="295"/>
      <c r="P9" s="295"/>
      <c r="Q9" s="8"/>
      <c r="AA9" s="278"/>
      <c r="AB9" s="278"/>
      <c r="AC9" s="278"/>
      <c r="AD9" s="278"/>
      <c r="AE9" s="278"/>
      <c r="AF9" s="278"/>
      <c r="AG9" s="278"/>
      <c r="AH9" s="278"/>
      <c r="AI9" s="278"/>
      <c r="AJ9" s="278"/>
      <c r="AK9" s="278"/>
      <c r="AL9" s="278"/>
      <c r="AM9" s="278"/>
      <c r="AN9" s="278"/>
      <c r="AO9" s="278"/>
      <c r="AP9" s="278"/>
      <c r="AQ9" s="278"/>
      <c r="AR9" s="278"/>
    </row>
    <row r="10" spans="1:44" s="6" customFormat="1" x14ac:dyDescent="0.25">
      <c r="A10" s="282" t="s">
        <v>452</v>
      </c>
      <c r="B10" s="89">
        <f>SUM(B11:B38)</f>
        <v>15095</v>
      </c>
      <c r="C10" s="89">
        <f t="shared" ref="C10:D10" si="0">SUM(C11:C38)</f>
        <v>8614</v>
      </c>
      <c r="D10" s="89">
        <f t="shared" si="0"/>
        <v>6481</v>
      </c>
      <c r="E10" s="89"/>
      <c r="F10" s="89">
        <f>SUM(F11:F38)</f>
        <v>5865</v>
      </c>
      <c r="G10" s="89">
        <f t="shared" ref="G10" si="1">SUM(G11:G38)</f>
        <v>3437</v>
      </c>
      <c r="H10" s="89">
        <f t="shared" ref="H10" si="2">SUM(H11:H38)</f>
        <v>2428</v>
      </c>
      <c r="I10" s="89"/>
      <c r="J10" s="89">
        <f>SUM(J11:J38)</f>
        <v>4815</v>
      </c>
      <c r="K10" s="89">
        <f t="shared" ref="K10" si="3">SUM(K11:K38)</f>
        <v>2733</v>
      </c>
      <c r="L10" s="89">
        <f t="shared" ref="L10" si="4">SUM(L11:L38)</f>
        <v>2082</v>
      </c>
      <c r="M10" s="89"/>
      <c r="N10" s="89">
        <f>SUM(N11:N38)</f>
        <v>4415</v>
      </c>
      <c r="O10" s="89">
        <f t="shared" ref="O10" si="5">SUM(O11:O38)</f>
        <v>2444</v>
      </c>
      <c r="P10" s="89">
        <f t="shared" ref="P10" si="6">SUM(P11:P38)</f>
        <v>1971</v>
      </c>
      <c r="Q10" s="8"/>
      <c r="R10" s="25"/>
      <c r="S10" s="25"/>
      <c r="T10" s="25"/>
      <c r="U10" s="25"/>
      <c r="V10" s="25"/>
      <c r="W10" s="25"/>
      <c r="X10" s="25"/>
      <c r="Z10" s="25"/>
      <c r="AA10" s="25"/>
      <c r="AB10" s="25"/>
    </row>
    <row r="11" spans="1:44" s="8" customFormat="1" x14ac:dyDescent="0.25">
      <c r="A11" s="93" t="s">
        <v>1029</v>
      </c>
      <c r="B11" s="71">
        <v>1887</v>
      </c>
      <c r="C11" s="71">
        <v>768</v>
      </c>
      <c r="D11" s="71">
        <v>1119</v>
      </c>
      <c r="E11" s="71"/>
      <c r="F11" s="71">
        <v>580</v>
      </c>
      <c r="G11" s="71">
        <v>245</v>
      </c>
      <c r="H11" s="71">
        <v>335</v>
      </c>
      <c r="I11" s="71"/>
      <c r="J11" s="71">
        <v>676</v>
      </c>
      <c r="K11" s="71">
        <v>273</v>
      </c>
      <c r="L11" s="71">
        <v>403</v>
      </c>
      <c r="M11" s="71"/>
      <c r="N11" s="71">
        <v>631</v>
      </c>
      <c r="O11" s="71">
        <v>250</v>
      </c>
      <c r="P11" s="71">
        <v>381</v>
      </c>
      <c r="R11" s="7"/>
      <c r="S11" s="7"/>
      <c r="T11" s="7"/>
      <c r="U11" s="7"/>
      <c r="V11" s="7"/>
      <c r="W11" s="7"/>
      <c r="X11" s="7"/>
      <c r="Y11" s="7"/>
      <c r="Z11" s="7"/>
      <c r="AA11" s="7"/>
      <c r="AB11" s="7"/>
    </row>
    <row r="12" spans="1:44" s="8" customFormat="1" x14ac:dyDescent="0.25">
      <c r="A12" s="93" t="s">
        <v>453</v>
      </c>
      <c r="B12" s="71">
        <v>0</v>
      </c>
      <c r="C12" s="71">
        <v>0</v>
      </c>
      <c r="D12" s="71">
        <v>0</v>
      </c>
      <c r="E12" s="71"/>
      <c r="F12" s="71">
        <v>0</v>
      </c>
      <c r="G12" s="71">
        <v>0</v>
      </c>
      <c r="H12" s="71">
        <v>0</v>
      </c>
      <c r="I12" s="71"/>
      <c r="J12" s="71">
        <v>0</v>
      </c>
      <c r="K12" s="71">
        <v>0</v>
      </c>
      <c r="L12" s="71">
        <v>0</v>
      </c>
      <c r="M12" s="71"/>
      <c r="N12" s="71">
        <v>0</v>
      </c>
      <c r="O12" s="71">
        <v>0</v>
      </c>
      <c r="P12" s="71">
        <v>0</v>
      </c>
      <c r="Q12" s="60"/>
      <c r="R12" s="7"/>
      <c r="S12" s="7"/>
      <c r="T12" s="7"/>
      <c r="U12" s="7"/>
      <c r="V12" s="7"/>
      <c r="W12" s="7"/>
      <c r="X12" s="7"/>
      <c r="Y12" s="7"/>
      <c r="Z12" s="7"/>
      <c r="AA12" s="7"/>
      <c r="AB12" s="7"/>
    </row>
    <row r="13" spans="1:44" s="8" customFormat="1" x14ac:dyDescent="0.25">
      <c r="A13" s="93" t="s">
        <v>454</v>
      </c>
      <c r="B13" s="71">
        <v>273</v>
      </c>
      <c r="C13" s="71">
        <v>174</v>
      </c>
      <c r="D13" s="71">
        <v>99</v>
      </c>
      <c r="E13" s="71"/>
      <c r="F13" s="71">
        <v>139</v>
      </c>
      <c r="G13" s="71">
        <v>92</v>
      </c>
      <c r="H13" s="71">
        <v>47</v>
      </c>
      <c r="I13" s="71"/>
      <c r="J13" s="71">
        <v>96</v>
      </c>
      <c r="K13" s="71">
        <v>55</v>
      </c>
      <c r="L13" s="71">
        <v>41</v>
      </c>
      <c r="M13" s="71"/>
      <c r="N13" s="71">
        <v>38</v>
      </c>
      <c r="O13" s="71">
        <v>27</v>
      </c>
      <c r="P13" s="71">
        <v>11</v>
      </c>
      <c r="Q13" s="6"/>
      <c r="R13" s="7"/>
      <c r="S13" s="7"/>
      <c r="T13" s="7"/>
      <c r="U13" s="7"/>
      <c r="V13" s="7"/>
      <c r="W13" s="7"/>
      <c r="X13" s="7"/>
      <c r="Y13" s="7"/>
      <c r="Z13" s="7"/>
      <c r="AA13" s="7"/>
      <c r="AB13" s="7"/>
    </row>
    <row r="14" spans="1:44" s="8" customFormat="1" x14ac:dyDescent="0.25">
      <c r="A14" s="93" t="s">
        <v>456</v>
      </c>
      <c r="B14" s="71">
        <v>358</v>
      </c>
      <c r="C14" s="71">
        <v>150</v>
      </c>
      <c r="D14" s="71">
        <v>208</v>
      </c>
      <c r="E14" s="71"/>
      <c r="F14" s="71">
        <v>133</v>
      </c>
      <c r="G14" s="71">
        <v>54</v>
      </c>
      <c r="H14" s="71">
        <v>79</v>
      </c>
      <c r="I14" s="71"/>
      <c r="J14" s="71">
        <v>119</v>
      </c>
      <c r="K14" s="71">
        <v>54</v>
      </c>
      <c r="L14" s="71">
        <v>65</v>
      </c>
      <c r="M14" s="71"/>
      <c r="N14" s="71">
        <v>106</v>
      </c>
      <c r="O14" s="71">
        <v>42</v>
      </c>
      <c r="P14" s="71">
        <v>64</v>
      </c>
      <c r="R14" s="7"/>
      <c r="S14" s="7"/>
      <c r="T14" s="7"/>
      <c r="U14" s="7"/>
      <c r="V14" s="7"/>
      <c r="W14" s="7"/>
      <c r="X14" s="7"/>
      <c r="Y14" s="7"/>
      <c r="Z14" s="7"/>
      <c r="AA14" s="7"/>
      <c r="AB14" s="7"/>
    </row>
    <row r="15" spans="1:44" s="8" customFormat="1" x14ac:dyDescent="0.25">
      <c r="A15" s="93" t="s">
        <v>455</v>
      </c>
      <c r="B15" s="71">
        <v>1145</v>
      </c>
      <c r="C15" s="71">
        <v>454</v>
      </c>
      <c r="D15" s="71">
        <v>691</v>
      </c>
      <c r="E15" s="71"/>
      <c r="F15" s="71">
        <v>370</v>
      </c>
      <c r="G15" s="71">
        <v>150</v>
      </c>
      <c r="H15" s="71">
        <v>220</v>
      </c>
      <c r="I15" s="71"/>
      <c r="J15" s="71">
        <v>378</v>
      </c>
      <c r="K15" s="71">
        <v>152</v>
      </c>
      <c r="L15" s="71">
        <v>226</v>
      </c>
      <c r="M15" s="71"/>
      <c r="N15" s="71">
        <v>397</v>
      </c>
      <c r="O15" s="71">
        <v>152</v>
      </c>
      <c r="P15" s="71">
        <v>245</v>
      </c>
      <c r="R15" s="7"/>
      <c r="S15" s="7"/>
      <c r="T15" s="7"/>
      <c r="U15" s="7"/>
      <c r="V15" s="7"/>
      <c r="W15" s="7"/>
      <c r="X15" s="7"/>
      <c r="Y15" s="7"/>
      <c r="Z15" s="7"/>
      <c r="AA15" s="7"/>
      <c r="AB15" s="7"/>
    </row>
    <row r="16" spans="1:44" s="8" customFormat="1" x14ac:dyDescent="0.25">
      <c r="A16" s="93" t="s">
        <v>1030</v>
      </c>
      <c r="B16" s="71">
        <v>161</v>
      </c>
      <c r="C16" s="71">
        <v>46</v>
      </c>
      <c r="D16" s="71">
        <v>115</v>
      </c>
      <c r="E16" s="71"/>
      <c r="F16" s="71">
        <v>161</v>
      </c>
      <c r="G16" s="71">
        <v>46</v>
      </c>
      <c r="H16" s="71">
        <v>115</v>
      </c>
      <c r="I16" s="71"/>
      <c r="J16" s="71">
        <v>0</v>
      </c>
      <c r="K16" s="71">
        <v>0</v>
      </c>
      <c r="L16" s="71">
        <v>0</v>
      </c>
      <c r="M16" s="71"/>
      <c r="N16" s="71">
        <v>0</v>
      </c>
      <c r="O16" s="71">
        <v>0</v>
      </c>
      <c r="P16" s="71">
        <v>0</v>
      </c>
      <c r="R16" s="7"/>
      <c r="S16" s="7"/>
      <c r="T16" s="7"/>
      <c r="U16" s="7"/>
      <c r="V16" s="7"/>
      <c r="W16" s="7"/>
      <c r="X16" s="7"/>
      <c r="Y16" s="7"/>
      <c r="Z16" s="7"/>
      <c r="AA16" s="7"/>
      <c r="AB16" s="7"/>
    </row>
    <row r="17" spans="1:28" s="8" customFormat="1" x14ac:dyDescent="0.25">
      <c r="A17" s="93" t="s">
        <v>457</v>
      </c>
      <c r="B17" s="71">
        <v>366</v>
      </c>
      <c r="C17" s="71">
        <v>113</v>
      </c>
      <c r="D17" s="71">
        <v>253</v>
      </c>
      <c r="E17" s="71"/>
      <c r="F17" s="71">
        <v>17</v>
      </c>
      <c r="G17" s="71">
        <v>2</v>
      </c>
      <c r="H17" s="71">
        <v>15</v>
      </c>
      <c r="I17" s="71"/>
      <c r="J17" s="71">
        <v>188</v>
      </c>
      <c r="K17" s="71">
        <v>56</v>
      </c>
      <c r="L17" s="71">
        <v>132</v>
      </c>
      <c r="M17" s="71"/>
      <c r="N17" s="71">
        <v>161</v>
      </c>
      <c r="O17" s="71">
        <v>55</v>
      </c>
      <c r="P17" s="71">
        <v>106</v>
      </c>
      <c r="Q17" s="60"/>
      <c r="R17" s="7"/>
      <c r="S17" s="7"/>
      <c r="T17" s="7"/>
      <c r="U17" s="7"/>
      <c r="V17" s="7"/>
      <c r="W17" s="7"/>
      <c r="X17" s="7"/>
      <c r="Y17" s="7"/>
      <c r="Z17" s="7"/>
      <c r="AA17" s="7"/>
      <c r="AB17" s="7"/>
    </row>
    <row r="18" spans="1:28" s="8" customFormat="1" x14ac:dyDescent="0.25">
      <c r="A18" s="93" t="s">
        <v>458</v>
      </c>
      <c r="B18" s="71">
        <v>1239</v>
      </c>
      <c r="C18" s="71">
        <v>384</v>
      </c>
      <c r="D18" s="71">
        <v>855</v>
      </c>
      <c r="E18" s="71"/>
      <c r="F18" s="71">
        <v>481</v>
      </c>
      <c r="G18" s="71">
        <v>148</v>
      </c>
      <c r="H18" s="71">
        <v>333</v>
      </c>
      <c r="I18" s="71"/>
      <c r="J18" s="71">
        <v>385</v>
      </c>
      <c r="K18" s="71">
        <v>117</v>
      </c>
      <c r="L18" s="71">
        <v>268</v>
      </c>
      <c r="M18" s="71"/>
      <c r="N18" s="71">
        <v>373</v>
      </c>
      <c r="O18" s="71">
        <v>119</v>
      </c>
      <c r="P18" s="71">
        <v>254</v>
      </c>
      <c r="Q18" s="6"/>
      <c r="R18" s="7"/>
      <c r="S18" s="7"/>
      <c r="T18" s="7"/>
      <c r="U18" s="7"/>
      <c r="V18" s="7"/>
      <c r="W18" s="7"/>
      <c r="X18" s="7"/>
      <c r="Y18" s="7"/>
      <c r="Z18" s="7"/>
      <c r="AA18" s="7"/>
      <c r="AB18" s="7"/>
    </row>
    <row r="19" spans="1:28" s="8" customFormat="1" x14ac:dyDescent="0.25">
      <c r="A19" s="93" t="s">
        <v>459</v>
      </c>
      <c r="B19" s="71">
        <v>346</v>
      </c>
      <c r="C19" s="71">
        <v>30</v>
      </c>
      <c r="D19" s="71">
        <v>316</v>
      </c>
      <c r="E19" s="71"/>
      <c r="F19" s="71">
        <v>151</v>
      </c>
      <c r="G19" s="71">
        <v>16</v>
      </c>
      <c r="H19" s="71">
        <v>135</v>
      </c>
      <c r="I19" s="71"/>
      <c r="J19" s="71">
        <v>95</v>
      </c>
      <c r="K19" s="71">
        <v>6</v>
      </c>
      <c r="L19" s="71">
        <v>89</v>
      </c>
      <c r="M19" s="71"/>
      <c r="N19" s="71">
        <v>100</v>
      </c>
      <c r="O19" s="71">
        <v>8</v>
      </c>
      <c r="P19" s="71">
        <v>92</v>
      </c>
      <c r="R19" s="7"/>
      <c r="S19" s="7"/>
      <c r="T19" s="7"/>
      <c r="U19" s="7"/>
      <c r="V19" s="7"/>
      <c r="W19" s="7"/>
      <c r="X19" s="7"/>
      <c r="Y19" s="7"/>
      <c r="Z19" s="7"/>
      <c r="AA19" s="7"/>
      <c r="AB19" s="7"/>
    </row>
    <row r="20" spans="1:28" s="8" customFormat="1" x14ac:dyDescent="0.25">
      <c r="A20" s="93" t="s">
        <v>1031</v>
      </c>
      <c r="B20" s="71">
        <v>0</v>
      </c>
      <c r="C20" s="71">
        <v>0</v>
      </c>
      <c r="D20" s="71">
        <v>0</v>
      </c>
      <c r="E20" s="71"/>
      <c r="F20" s="71">
        <v>0</v>
      </c>
      <c r="G20" s="71">
        <v>0</v>
      </c>
      <c r="H20" s="71">
        <v>0</v>
      </c>
      <c r="I20" s="71"/>
      <c r="J20" s="71">
        <v>0</v>
      </c>
      <c r="K20" s="71">
        <v>0</v>
      </c>
      <c r="L20" s="71">
        <v>0</v>
      </c>
      <c r="M20" s="71"/>
      <c r="N20" s="71">
        <v>0</v>
      </c>
      <c r="O20" s="71">
        <v>0</v>
      </c>
      <c r="P20" s="71">
        <v>0</v>
      </c>
      <c r="R20" s="7"/>
      <c r="S20" s="7"/>
      <c r="T20" s="7"/>
      <c r="U20" s="7"/>
      <c r="V20" s="7"/>
      <c r="W20" s="7"/>
      <c r="X20" s="7"/>
      <c r="Y20" s="7"/>
      <c r="Z20" s="7"/>
      <c r="AA20" s="7"/>
      <c r="AB20" s="7"/>
    </row>
    <row r="21" spans="1:28" s="8" customFormat="1" x14ac:dyDescent="0.25">
      <c r="A21" s="93" t="s">
        <v>460</v>
      </c>
      <c r="B21" s="71">
        <v>1403</v>
      </c>
      <c r="C21" s="71">
        <v>1107</v>
      </c>
      <c r="D21" s="71">
        <v>296</v>
      </c>
      <c r="E21" s="71"/>
      <c r="F21" s="71">
        <v>653</v>
      </c>
      <c r="G21" s="71">
        <v>527</v>
      </c>
      <c r="H21" s="71">
        <v>126</v>
      </c>
      <c r="I21" s="71"/>
      <c r="J21" s="71">
        <v>419</v>
      </c>
      <c r="K21" s="71">
        <v>320</v>
      </c>
      <c r="L21" s="71">
        <v>99</v>
      </c>
      <c r="M21" s="71"/>
      <c r="N21" s="71">
        <v>331</v>
      </c>
      <c r="O21" s="71">
        <v>260</v>
      </c>
      <c r="P21" s="71">
        <v>71</v>
      </c>
      <c r="R21" s="7"/>
      <c r="S21" s="7"/>
      <c r="T21" s="7"/>
      <c r="U21" s="7"/>
      <c r="V21" s="7"/>
      <c r="W21" s="7"/>
      <c r="X21" s="7"/>
      <c r="Y21" s="7"/>
      <c r="Z21" s="7"/>
      <c r="AA21" s="7"/>
      <c r="AB21" s="7"/>
    </row>
    <row r="22" spans="1:28" s="8" customFormat="1" x14ac:dyDescent="0.25">
      <c r="A22" s="93" t="s">
        <v>461</v>
      </c>
      <c r="B22" s="71">
        <v>1</v>
      </c>
      <c r="C22" s="71">
        <v>0</v>
      </c>
      <c r="D22" s="71">
        <v>1</v>
      </c>
      <c r="E22" s="71"/>
      <c r="F22" s="71">
        <v>0</v>
      </c>
      <c r="G22" s="71">
        <v>0</v>
      </c>
      <c r="H22" s="71">
        <v>0</v>
      </c>
      <c r="I22" s="71"/>
      <c r="J22" s="71">
        <v>0</v>
      </c>
      <c r="K22" s="71">
        <v>0</v>
      </c>
      <c r="L22" s="71">
        <v>0</v>
      </c>
      <c r="M22" s="71"/>
      <c r="N22" s="71">
        <v>1</v>
      </c>
      <c r="O22" s="71">
        <v>0</v>
      </c>
      <c r="P22" s="71">
        <v>1</v>
      </c>
      <c r="Q22" s="60"/>
      <c r="R22" s="7"/>
      <c r="S22" s="7"/>
      <c r="T22" s="7"/>
      <c r="U22" s="7"/>
      <c r="V22" s="7"/>
      <c r="W22" s="7"/>
      <c r="X22" s="7"/>
      <c r="Y22" s="7"/>
      <c r="Z22" s="7"/>
      <c r="AA22" s="7"/>
      <c r="AB22" s="7"/>
    </row>
    <row r="23" spans="1:28" s="8" customFormat="1" x14ac:dyDescent="0.25">
      <c r="A23" s="93" t="s">
        <v>462</v>
      </c>
      <c r="B23" s="71">
        <v>257</v>
      </c>
      <c r="C23" s="71">
        <v>185</v>
      </c>
      <c r="D23" s="71">
        <v>72</v>
      </c>
      <c r="E23" s="71"/>
      <c r="F23" s="71">
        <v>70</v>
      </c>
      <c r="G23" s="71">
        <v>52</v>
      </c>
      <c r="H23" s="71">
        <v>18</v>
      </c>
      <c r="I23" s="71"/>
      <c r="J23" s="71">
        <v>85</v>
      </c>
      <c r="K23" s="71">
        <v>63</v>
      </c>
      <c r="L23" s="71">
        <v>22</v>
      </c>
      <c r="M23" s="71"/>
      <c r="N23" s="71">
        <v>102</v>
      </c>
      <c r="O23" s="71">
        <v>70</v>
      </c>
      <c r="P23" s="71">
        <v>32</v>
      </c>
      <c r="R23" s="7"/>
      <c r="S23" s="7"/>
      <c r="T23" s="7"/>
      <c r="U23" s="7"/>
      <c r="V23" s="7"/>
      <c r="W23" s="7"/>
      <c r="X23" s="7"/>
      <c r="Y23" s="7"/>
      <c r="Z23" s="7"/>
      <c r="AA23" s="7"/>
      <c r="AB23" s="7"/>
    </row>
    <row r="24" spans="1:28" s="8" customFormat="1" x14ac:dyDescent="0.25">
      <c r="A24" s="93" t="s">
        <v>463</v>
      </c>
      <c r="B24" s="71">
        <v>2204</v>
      </c>
      <c r="C24" s="71">
        <v>1587</v>
      </c>
      <c r="D24" s="71">
        <v>617</v>
      </c>
      <c r="E24" s="71"/>
      <c r="F24" s="71">
        <v>778</v>
      </c>
      <c r="G24" s="71">
        <v>564</v>
      </c>
      <c r="H24" s="71">
        <v>214</v>
      </c>
      <c r="I24" s="71"/>
      <c r="J24" s="71">
        <v>696</v>
      </c>
      <c r="K24" s="71">
        <v>497</v>
      </c>
      <c r="L24" s="71">
        <v>199</v>
      </c>
      <c r="M24" s="71"/>
      <c r="N24" s="71">
        <v>730</v>
      </c>
      <c r="O24" s="71">
        <v>526</v>
      </c>
      <c r="P24" s="71">
        <v>204</v>
      </c>
      <c r="Q24" s="60"/>
      <c r="R24" s="7"/>
      <c r="S24" s="7"/>
      <c r="T24" s="7"/>
      <c r="U24" s="7"/>
      <c r="V24" s="7"/>
      <c r="W24" s="7"/>
      <c r="X24" s="7"/>
      <c r="Y24" s="7"/>
      <c r="Z24" s="7"/>
      <c r="AA24" s="7"/>
      <c r="AB24" s="7"/>
    </row>
    <row r="25" spans="1:28" s="8" customFormat="1" x14ac:dyDescent="0.25">
      <c r="A25" s="93" t="s">
        <v>464</v>
      </c>
      <c r="B25" s="71">
        <v>33</v>
      </c>
      <c r="C25" s="71">
        <v>28</v>
      </c>
      <c r="D25" s="71">
        <v>5</v>
      </c>
      <c r="E25" s="71"/>
      <c r="F25" s="71">
        <v>18</v>
      </c>
      <c r="G25" s="71">
        <v>16</v>
      </c>
      <c r="H25" s="71">
        <v>2</v>
      </c>
      <c r="I25" s="71"/>
      <c r="J25" s="71">
        <v>0</v>
      </c>
      <c r="K25" s="71">
        <v>0</v>
      </c>
      <c r="L25" s="71">
        <v>0</v>
      </c>
      <c r="M25" s="71"/>
      <c r="N25" s="71">
        <v>15</v>
      </c>
      <c r="O25" s="71">
        <v>12</v>
      </c>
      <c r="P25" s="71">
        <v>3</v>
      </c>
      <c r="Q25" s="60"/>
      <c r="R25" s="7"/>
      <c r="S25" s="7"/>
      <c r="T25" s="7"/>
      <c r="U25" s="7"/>
      <c r="V25" s="7"/>
      <c r="W25" s="7"/>
      <c r="X25" s="7"/>
      <c r="Y25" s="7"/>
      <c r="Z25" s="7"/>
      <c r="AA25" s="7"/>
      <c r="AB25" s="7"/>
    </row>
    <row r="26" spans="1:28" s="8" customFormat="1" x14ac:dyDescent="0.25">
      <c r="A26" s="93" t="s">
        <v>465</v>
      </c>
      <c r="B26" s="71">
        <v>600</v>
      </c>
      <c r="C26" s="71">
        <v>259</v>
      </c>
      <c r="D26" s="71">
        <v>341</v>
      </c>
      <c r="E26" s="71"/>
      <c r="F26" s="71">
        <v>433</v>
      </c>
      <c r="G26" s="71">
        <v>192</v>
      </c>
      <c r="H26" s="71">
        <v>241</v>
      </c>
      <c r="I26" s="71"/>
      <c r="J26" s="71">
        <v>147</v>
      </c>
      <c r="K26" s="71">
        <v>58</v>
      </c>
      <c r="L26" s="71">
        <v>89</v>
      </c>
      <c r="M26" s="71"/>
      <c r="N26" s="71">
        <v>20</v>
      </c>
      <c r="O26" s="71">
        <v>9</v>
      </c>
      <c r="P26" s="71">
        <v>11</v>
      </c>
      <c r="Q26" s="60"/>
      <c r="R26" s="7"/>
      <c r="S26" s="7"/>
      <c r="T26" s="7"/>
      <c r="U26" s="7"/>
      <c r="V26" s="7"/>
      <c r="W26" s="7"/>
      <c r="X26" s="7"/>
      <c r="Y26" s="7"/>
      <c r="Z26" s="7"/>
      <c r="AA26" s="7"/>
      <c r="AB26" s="7"/>
    </row>
    <row r="27" spans="1:28" s="8" customFormat="1" x14ac:dyDescent="0.25">
      <c r="A27" s="93" t="s">
        <v>466</v>
      </c>
      <c r="B27" s="71">
        <v>1191</v>
      </c>
      <c r="C27" s="71">
        <v>499</v>
      </c>
      <c r="D27" s="71">
        <v>692</v>
      </c>
      <c r="E27" s="71"/>
      <c r="F27" s="71">
        <v>419</v>
      </c>
      <c r="G27" s="71">
        <v>189</v>
      </c>
      <c r="H27" s="71">
        <v>230</v>
      </c>
      <c r="I27" s="71"/>
      <c r="J27" s="71">
        <v>386</v>
      </c>
      <c r="K27" s="71">
        <v>167</v>
      </c>
      <c r="L27" s="71">
        <v>219</v>
      </c>
      <c r="M27" s="71"/>
      <c r="N27" s="71">
        <v>386</v>
      </c>
      <c r="O27" s="71">
        <v>143</v>
      </c>
      <c r="P27" s="71">
        <v>243</v>
      </c>
      <c r="Q27" s="60"/>
      <c r="R27" s="7"/>
      <c r="S27" s="7"/>
      <c r="T27" s="7"/>
      <c r="U27" s="7"/>
      <c r="V27" s="7"/>
      <c r="W27" s="7"/>
      <c r="X27" s="7"/>
      <c r="Y27" s="7"/>
      <c r="Z27" s="7"/>
      <c r="AA27" s="7"/>
      <c r="AB27" s="7"/>
    </row>
    <row r="28" spans="1:28" s="8" customFormat="1" x14ac:dyDescent="0.25">
      <c r="A28" s="93" t="s">
        <v>467</v>
      </c>
      <c r="B28" s="71">
        <v>0</v>
      </c>
      <c r="C28" s="71">
        <v>0</v>
      </c>
      <c r="D28" s="71">
        <v>0</v>
      </c>
      <c r="E28" s="71"/>
      <c r="F28" s="71">
        <v>0</v>
      </c>
      <c r="G28" s="71">
        <v>0</v>
      </c>
      <c r="H28" s="71">
        <v>0</v>
      </c>
      <c r="I28" s="71"/>
      <c r="J28" s="71">
        <v>0</v>
      </c>
      <c r="K28" s="71">
        <v>0</v>
      </c>
      <c r="L28" s="71">
        <v>0</v>
      </c>
      <c r="M28" s="71"/>
      <c r="N28" s="71">
        <v>0</v>
      </c>
      <c r="O28" s="71">
        <v>0</v>
      </c>
      <c r="P28" s="71">
        <v>0</v>
      </c>
      <c r="Q28" s="60"/>
      <c r="R28" s="7"/>
      <c r="S28" s="7"/>
      <c r="T28" s="7"/>
      <c r="U28" s="7"/>
      <c r="V28" s="7"/>
      <c r="W28" s="7"/>
      <c r="X28" s="7"/>
      <c r="Y28" s="7"/>
      <c r="Z28" s="7"/>
      <c r="AA28" s="7"/>
      <c r="AB28" s="7"/>
    </row>
    <row r="29" spans="1:28" s="8" customFormat="1" x14ac:dyDescent="0.25">
      <c r="A29" s="93" t="s">
        <v>468</v>
      </c>
      <c r="B29" s="71">
        <v>1293</v>
      </c>
      <c r="C29" s="71">
        <v>949</v>
      </c>
      <c r="D29" s="71">
        <v>344</v>
      </c>
      <c r="E29" s="71"/>
      <c r="F29" s="71">
        <v>543</v>
      </c>
      <c r="G29" s="71">
        <v>399</v>
      </c>
      <c r="H29" s="71">
        <v>144</v>
      </c>
      <c r="I29" s="71"/>
      <c r="J29" s="71">
        <v>383</v>
      </c>
      <c r="K29" s="71">
        <v>288</v>
      </c>
      <c r="L29" s="71">
        <v>95</v>
      </c>
      <c r="M29" s="71"/>
      <c r="N29" s="71">
        <v>367</v>
      </c>
      <c r="O29" s="71">
        <v>262</v>
      </c>
      <c r="P29" s="71">
        <v>105</v>
      </c>
      <c r="Q29" s="60"/>
      <c r="R29" s="7"/>
      <c r="S29" s="7"/>
      <c r="T29" s="7"/>
      <c r="U29" s="7"/>
      <c r="V29" s="7"/>
      <c r="W29" s="7"/>
      <c r="X29" s="7"/>
      <c r="Y29" s="7"/>
      <c r="Z29" s="7"/>
      <c r="AA29" s="7"/>
      <c r="AB29" s="7"/>
    </row>
    <row r="30" spans="1:28" s="8" customFormat="1" x14ac:dyDescent="0.25">
      <c r="A30" s="93" t="s">
        <v>1032</v>
      </c>
      <c r="B30" s="71">
        <v>60</v>
      </c>
      <c r="C30" s="71">
        <v>25</v>
      </c>
      <c r="D30" s="71">
        <v>35</v>
      </c>
      <c r="E30" s="71"/>
      <c r="F30" s="71">
        <v>37</v>
      </c>
      <c r="G30" s="71">
        <v>19</v>
      </c>
      <c r="H30" s="71">
        <v>18</v>
      </c>
      <c r="I30" s="71"/>
      <c r="J30" s="71">
        <v>9</v>
      </c>
      <c r="K30" s="71">
        <v>2</v>
      </c>
      <c r="L30" s="71">
        <v>7</v>
      </c>
      <c r="M30" s="71"/>
      <c r="N30" s="71">
        <v>14</v>
      </c>
      <c r="O30" s="71">
        <v>4</v>
      </c>
      <c r="P30" s="71">
        <v>10</v>
      </c>
      <c r="Q30" s="60"/>
      <c r="R30" s="7"/>
      <c r="S30" s="7"/>
      <c r="T30" s="7"/>
      <c r="U30" s="7"/>
      <c r="V30" s="7"/>
      <c r="W30" s="7"/>
      <c r="X30" s="7"/>
      <c r="Y30" s="7"/>
      <c r="Z30" s="7"/>
      <c r="AA30" s="7"/>
      <c r="AB30" s="7"/>
    </row>
    <row r="31" spans="1:28" s="8" customFormat="1" x14ac:dyDescent="0.25">
      <c r="A31" s="93" t="s">
        <v>469</v>
      </c>
      <c r="B31" s="71">
        <v>23</v>
      </c>
      <c r="C31" s="71">
        <v>21</v>
      </c>
      <c r="D31" s="71">
        <v>2</v>
      </c>
      <c r="E31" s="71"/>
      <c r="F31" s="71">
        <v>0</v>
      </c>
      <c r="G31" s="71">
        <v>0</v>
      </c>
      <c r="H31" s="71">
        <v>0</v>
      </c>
      <c r="I31" s="71"/>
      <c r="J31" s="71">
        <v>0</v>
      </c>
      <c r="K31" s="71">
        <v>0</v>
      </c>
      <c r="L31" s="71">
        <v>0</v>
      </c>
      <c r="M31" s="71"/>
      <c r="N31" s="71">
        <v>23</v>
      </c>
      <c r="O31" s="71">
        <v>21</v>
      </c>
      <c r="P31" s="71">
        <v>2</v>
      </c>
      <c r="Q31" s="60"/>
      <c r="R31" s="7"/>
      <c r="S31" s="7"/>
      <c r="T31" s="7"/>
      <c r="U31" s="7"/>
      <c r="V31" s="7"/>
      <c r="W31" s="7"/>
      <c r="X31" s="7"/>
      <c r="Y31" s="7"/>
      <c r="Z31" s="7"/>
      <c r="AA31" s="7"/>
      <c r="AB31" s="7"/>
    </row>
    <row r="32" spans="1:28" s="8" customFormat="1" x14ac:dyDescent="0.25">
      <c r="A32" s="93" t="s">
        <v>471</v>
      </c>
      <c r="B32" s="71">
        <v>715</v>
      </c>
      <c r="C32" s="71">
        <v>490</v>
      </c>
      <c r="D32" s="71">
        <v>225</v>
      </c>
      <c r="E32" s="71"/>
      <c r="F32" s="71">
        <v>290</v>
      </c>
      <c r="G32" s="71">
        <v>192</v>
      </c>
      <c r="H32" s="71">
        <v>98</v>
      </c>
      <c r="I32" s="71"/>
      <c r="J32" s="71">
        <v>242</v>
      </c>
      <c r="K32" s="71">
        <v>177</v>
      </c>
      <c r="L32" s="71">
        <v>65</v>
      </c>
      <c r="M32" s="71"/>
      <c r="N32" s="71">
        <v>183</v>
      </c>
      <c r="O32" s="71">
        <v>121</v>
      </c>
      <c r="P32" s="71">
        <v>62</v>
      </c>
      <c r="Q32" s="60"/>
      <c r="R32" s="7"/>
      <c r="S32" s="7"/>
      <c r="T32" s="7"/>
      <c r="U32" s="7"/>
      <c r="V32" s="7"/>
      <c r="W32" s="7"/>
      <c r="X32" s="7"/>
      <c r="Y32" s="7"/>
      <c r="Z32" s="7"/>
      <c r="AA32" s="7"/>
      <c r="AB32" s="7"/>
    </row>
    <row r="33" spans="1:44" s="8" customFormat="1" x14ac:dyDescent="0.25">
      <c r="A33" s="93" t="s">
        <v>470</v>
      </c>
      <c r="B33" s="71">
        <v>72</v>
      </c>
      <c r="C33" s="71">
        <v>63</v>
      </c>
      <c r="D33" s="71">
        <v>9</v>
      </c>
      <c r="E33" s="71"/>
      <c r="F33" s="71">
        <v>20</v>
      </c>
      <c r="G33" s="71">
        <v>19</v>
      </c>
      <c r="H33" s="71">
        <v>1</v>
      </c>
      <c r="I33" s="71"/>
      <c r="J33" s="71">
        <v>25</v>
      </c>
      <c r="K33" s="71">
        <v>23</v>
      </c>
      <c r="L33" s="71">
        <v>2</v>
      </c>
      <c r="M33" s="71"/>
      <c r="N33" s="71">
        <v>27</v>
      </c>
      <c r="O33" s="71">
        <v>21</v>
      </c>
      <c r="P33" s="71">
        <v>6</v>
      </c>
      <c r="Q33" s="60"/>
      <c r="R33" s="7"/>
      <c r="S33" s="7"/>
      <c r="T33" s="7"/>
      <c r="U33" s="7"/>
      <c r="V33" s="7"/>
      <c r="W33" s="7"/>
      <c r="X33" s="7"/>
      <c r="Y33" s="7"/>
      <c r="Z33" s="7"/>
      <c r="AA33" s="7"/>
      <c r="AB33" s="7"/>
    </row>
    <row r="34" spans="1:44" s="8" customFormat="1" x14ac:dyDescent="0.25">
      <c r="A34" s="93" t="s">
        <v>1033</v>
      </c>
      <c r="B34" s="71">
        <v>0</v>
      </c>
      <c r="C34" s="71">
        <v>0</v>
      </c>
      <c r="D34" s="71">
        <v>0</v>
      </c>
      <c r="E34" s="71"/>
      <c r="F34" s="71">
        <v>0</v>
      </c>
      <c r="G34" s="71">
        <v>0</v>
      </c>
      <c r="H34" s="71">
        <v>0</v>
      </c>
      <c r="I34" s="71"/>
      <c r="J34" s="71">
        <v>0</v>
      </c>
      <c r="K34" s="71">
        <v>0</v>
      </c>
      <c r="L34" s="71">
        <v>0</v>
      </c>
      <c r="M34" s="71"/>
      <c r="N34" s="71">
        <v>0</v>
      </c>
      <c r="O34" s="71">
        <v>0</v>
      </c>
      <c r="P34" s="71">
        <v>0</v>
      </c>
      <c r="Q34" s="60"/>
      <c r="R34" s="7"/>
      <c r="S34" s="7"/>
      <c r="T34" s="7"/>
      <c r="U34" s="7"/>
      <c r="V34" s="7"/>
      <c r="W34" s="7"/>
      <c r="X34" s="7"/>
      <c r="Y34" s="7"/>
      <c r="Z34" s="7"/>
      <c r="AA34" s="7"/>
      <c r="AB34" s="7"/>
    </row>
    <row r="35" spans="1:44" s="8" customFormat="1" x14ac:dyDescent="0.25">
      <c r="A35" s="93" t="s">
        <v>472</v>
      </c>
      <c r="B35" s="71">
        <v>3</v>
      </c>
      <c r="C35" s="71">
        <v>3</v>
      </c>
      <c r="D35" s="71">
        <v>0</v>
      </c>
      <c r="E35" s="71"/>
      <c r="F35" s="71">
        <v>0</v>
      </c>
      <c r="G35" s="71">
        <v>0</v>
      </c>
      <c r="H35" s="71">
        <v>0</v>
      </c>
      <c r="I35" s="71"/>
      <c r="J35" s="71">
        <v>0</v>
      </c>
      <c r="K35" s="71">
        <v>0</v>
      </c>
      <c r="L35" s="71">
        <v>0</v>
      </c>
      <c r="M35" s="71"/>
      <c r="N35" s="71">
        <v>3</v>
      </c>
      <c r="O35" s="71">
        <v>3</v>
      </c>
      <c r="P35" s="71">
        <v>0</v>
      </c>
      <c r="Q35" s="60"/>
      <c r="R35" s="7"/>
      <c r="S35" s="7"/>
      <c r="T35" s="7"/>
      <c r="U35" s="7"/>
      <c r="V35" s="7"/>
      <c r="W35" s="7"/>
      <c r="X35" s="7"/>
      <c r="Y35" s="7"/>
      <c r="Z35" s="7"/>
      <c r="AA35" s="7"/>
      <c r="AB35" s="7"/>
    </row>
    <row r="36" spans="1:44" s="8" customFormat="1" x14ac:dyDescent="0.25">
      <c r="A36" s="93" t="s">
        <v>473</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44" s="8" customFormat="1" x14ac:dyDescent="0.25">
      <c r="A37" s="93" t="s">
        <v>474</v>
      </c>
      <c r="B37" s="71">
        <v>585</v>
      </c>
      <c r="C37" s="71">
        <v>494</v>
      </c>
      <c r="D37" s="71">
        <v>91</v>
      </c>
      <c r="E37" s="71"/>
      <c r="F37" s="71">
        <v>226</v>
      </c>
      <c r="G37" s="71">
        <v>200</v>
      </c>
      <c r="H37" s="71">
        <v>26</v>
      </c>
      <c r="I37" s="71"/>
      <c r="J37" s="71">
        <v>146</v>
      </c>
      <c r="K37" s="71">
        <v>123</v>
      </c>
      <c r="L37" s="71">
        <v>23</v>
      </c>
      <c r="M37" s="71"/>
      <c r="N37" s="71">
        <v>213</v>
      </c>
      <c r="O37" s="71">
        <v>171</v>
      </c>
      <c r="P37" s="71">
        <v>42</v>
      </c>
      <c r="Q37" s="60"/>
      <c r="R37" s="7"/>
      <c r="S37" s="7"/>
      <c r="T37" s="7"/>
      <c r="U37" s="7"/>
      <c r="V37" s="7"/>
      <c r="W37" s="7"/>
      <c r="X37" s="7"/>
      <c r="Y37" s="7"/>
      <c r="Z37" s="7"/>
      <c r="AA37" s="7"/>
      <c r="AB37" s="7"/>
    </row>
    <row r="38" spans="1:44" s="8" customFormat="1" x14ac:dyDescent="0.25">
      <c r="A38" s="93" t="s">
        <v>475</v>
      </c>
      <c r="B38" s="71">
        <v>880</v>
      </c>
      <c r="C38" s="71">
        <v>785</v>
      </c>
      <c r="D38" s="71">
        <v>95</v>
      </c>
      <c r="E38" s="71"/>
      <c r="F38" s="71">
        <v>346</v>
      </c>
      <c r="G38" s="71">
        <v>315</v>
      </c>
      <c r="H38" s="71">
        <v>31</v>
      </c>
      <c r="I38" s="71"/>
      <c r="J38" s="71">
        <v>340</v>
      </c>
      <c r="K38" s="71">
        <v>302</v>
      </c>
      <c r="L38" s="71">
        <v>38</v>
      </c>
      <c r="M38" s="71"/>
      <c r="N38" s="71">
        <v>194</v>
      </c>
      <c r="O38" s="71">
        <v>168</v>
      </c>
      <c r="P38" s="71">
        <v>26</v>
      </c>
      <c r="Q38" s="60"/>
      <c r="R38" s="7"/>
      <c r="S38" s="7"/>
      <c r="T38" s="7"/>
      <c r="U38" s="7"/>
      <c r="V38" s="7"/>
      <c r="W38" s="7"/>
      <c r="X38" s="7"/>
      <c r="Y38" s="7"/>
      <c r="Z38" s="7"/>
      <c r="AA38" s="7"/>
      <c r="AB38" s="7"/>
    </row>
    <row r="39" spans="1:44" s="59" customFormat="1" x14ac:dyDescent="0.25">
      <c r="A39" s="283"/>
      <c r="B39" s="295"/>
      <c r="C39" s="295"/>
      <c r="D39" s="295"/>
      <c r="E39" s="295"/>
      <c r="F39" s="295"/>
      <c r="G39" s="295"/>
      <c r="H39" s="295"/>
      <c r="I39" s="295"/>
      <c r="J39" s="295"/>
      <c r="K39" s="295"/>
      <c r="L39" s="295"/>
      <c r="M39" s="295"/>
      <c r="N39" s="295"/>
      <c r="O39" s="295"/>
      <c r="P39" s="295"/>
      <c r="Q39" s="60"/>
      <c r="AA39" s="278"/>
      <c r="AB39" s="278"/>
      <c r="AC39" s="278"/>
      <c r="AD39" s="278"/>
      <c r="AE39" s="278"/>
      <c r="AF39" s="278"/>
      <c r="AG39" s="278"/>
      <c r="AH39" s="278"/>
      <c r="AI39" s="278"/>
      <c r="AJ39" s="278"/>
      <c r="AK39" s="278"/>
      <c r="AL39" s="278"/>
      <c r="AM39" s="278"/>
      <c r="AN39" s="278"/>
      <c r="AO39" s="278"/>
      <c r="AP39" s="278"/>
      <c r="AQ39" s="278"/>
      <c r="AR39" s="278"/>
    </row>
    <row r="40" spans="1:44" s="6" customFormat="1" x14ac:dyDescent="0.25">
      <c r="A40" s="282" t="s">
        <v>476</v>
      </c>
      <c r="B40" s="89">
        <f>SUM(B41:B48)</f>
        <v>4405</v>
      </c>
      <c r="C40" s="89">
        <f t="shared" ref="C40:D40" si="7">SUM(C41:C48)</f>
        <v>2407</v>
      </c>
      <c r="D40" s="89">
        <f t="shared" si="7"/>
        <v>1998</v>
      </c>
      <c r="E40" s="89"/>
      <c r="F40" s="89">
        <f>SUM(F41:F48)</f>
        <v>1961</v>
      </c>
      <c r="G40" s="89">
        <f t="shared" ref="G40" si="8">SUM(G41:G48)</f>
        <v>1090</v>
      </c>
      <c r="H40" s="89">
        <f t="shared" ref="H40" si="9">SUM(H41:H48)</f>
        <v>871</v>
      </c>
      <c r="I40" s="89"/>
      <c r="J40" s="89">
        <f>SUM(J41:J48)</f>
        <v>1285</v>
      </c>
      <c r="K40" s="89">
        <f t="shared" ref="K40" si="10">SUM(K41:K48)</f>
        <v>715</v>
      </c>
      <c r="L40" s="89">
        <f t="shared" ref="L40" si="11">SUM(L41:L48)</f>
        <v>570</v>
      </c>
      <c r="M40" s="89"/>
      <c r="N40" s="89">
        <f>SUM(N41:N48)</f>
        <v>1159</v>
      </c>
      <c r="O40" s="89">
        <f t="shared" ref="O40" si="12">SUM(O41:O48)</f>
        <v>602</v>
      </c>
      <c r="P40" s="89">
        <f t="shared" ref="P40" si="13">SUM(P41:P48)</f>
        <v>557</v>
      </c>
      <c r="Q40" s="60"/>
      <c r="R40" s="25"/>
      <c r="S40" s="25"/>
      <c r="T40" s="25"/>
      <c r="U40" s="25"/>
      <c r="V40" s="25"/>
      <c r="W40" s="25"/>
      <c r="X40" s="25"/>
      <c r="Z40" s="25"/>
      <c r="AA40" s="25"/>
      <c r="AB40" s="25"/>
    </row>
    <row r="41" spans="1:44" s="8" customFormat="1" x14ac:dyDescent="0.25">
      <c r="A41" s="93" t="s">
        <v>477</v>
      </c>
      <c r="B41" s="71">
        <v>20</v>
      </c>
      <c r="C41" s="71">
        <v>12</v>
      </c>
      <c r="D41" s="71">
        <v>8</v>
      </c>
      <c r="E41" s="71"/>
      <c r="F41" s="71">
        <v>0</v>
      </c>
      <c r="G41" s="71">
        <v>0</v>
      </c>
      <c r="H41" s="71">
        <v>0</v>
      </c>
      <c r="I41" s="71"/>
      <c r="J41" s="71">
        <v>0</v>
      </c>
      <c r="K41" s="71">
        <v>0</v>
      </c>
      <c r="L41" s="71">
        <v>0</v>
      </c>
      <c r="M41" s="71"/>
      <c r="N41" s="71">
        <v>20</v>
      </c>
      <c r="O41" s="71">
        <v>12</v>
      </c>
      <c r="P41" s="71">
        <v>8</v>
      </c>
      <c r="Q41" s="60"/>
      <c r="R41" s="7"/>
      <c r="S41" s="7"/>
      <c r="T41" s="7"/>
      <c r="U41" s="7"/>
      <c r="V41" s="7"/>
      <c r="W41" s="7"/>
      <c r="X41" s="7"/>
      <c r="Y41" s="7"/>
      <c r="Z41" s="7"/>
      <c r="AA41" s="7"/>
      <c r="AB41" s="7"/>
    </row>
    <row r="42" spans="1:44" s="8" customFormat="1" x14ac:dyDescent="0.25">
      <c r="A42" s="93" t="s">
        <v>478</v>
      </c>
      <c r="B42" s="71">
        <v>886</v>
      </c>
      <c r="C42" s="71">
        <v>513</v>
      </c>
      <c r="D42" s="71">
        <v>373</v>
      </c>
      <c r="E42" s="71"/>
      <c r="F42" s="71">
        <v>401</v>
      </c>
      <c r="G42" s="71">
        <v>251</v>
      </c>
      <c r="H42" s="71">
        <v>150</v>
      </c>
      <c r="I42" s="71"/>
      <c r="J42" s="71">
        <v>244</v>
      </c>
      <c r="K42" s="71">
        <v>143</v>
      </c>
      <c r="L42" s="71">
        <v>101</v>
      </c>
      <c r="M42" s="71"/>
      <c r="N42" s="71">
        <v>241</v>
      </c>
      <c r="O42" s="71">
        <v>119</v>
      </c>
      <c r="P42" s="71">
        <v>122</v>
      </c>
      <c r="Q42" s="60"/>
      <c r="R42" s="7"/>
      <c r="S42" s="7"/>
      <c r="T42" s="7"/>
      <c r="U42" s="7"/>
      <c r="V42" s="7"/>
      <c r="W42" s="7"/>
      <c r="X42" s="7"/>
      <c r="Y42" s="7"/>
      <c r="Z42" s="7"/>
      <c r="AA42" s="7"/>
      <c r="AB42" s="7"/>
    </row>
    <row r="43" spans="1:44" s="8" customFormat="1" x14ac:dyDescent="0.25">
      <c r="A43" s="93" t="s">
        <v>479</v>
      </c>
      <c r="B43" s="71">
        <v>374</v>
      </c>
      <c r="C43" s="71">
        <v>177</v>
      </c>
      <c r="D43" s="71">
        <v>197</v>
      </c>
      <c r="E43" s="71"/>
      <c r="F43" s="71">
        <v>24</v>
      </c>
      <c r="G43" s="71">
        <v>16</v>
      </c>
      <c r="H43" s="71">
        <v>8</v>
      </c>
      <c r="I43" s="71"/>
      <c r="J43" s="71">
        <v>164</v>
      </c>
      <c r="K43" s="71">
        <v>73</v>
      </c>
      <c r="L43" s="71">
        <v>91</v>
      </c>
      <c r="M43" s="71"/>
      <c r="N43" s="71">
        <v>186</v>
      </c>
      <c r="O43" s="71">
        <v>88</v>
      </c>
      <c r="P43" s="71">
        <v>98</v>
      </c>
      <c r="Q43" s="60"/>
      <c r="R43" s="7"/>
      <c r="S43" s="7"/>
      <c r="T43" s="7"/>
      <c r="U43" s="7"/>
      <c r="V43" s="7"/>
      <c r="W43" s="7"/>
      <c r="X43" s="7"/>
      <c r="Y43" s="7"/>
      <c r="Z43" s="7"/>
      <c r="AA43" s="7"/>
      <c r="AB43" s="7"/>
    </row>
    <row r="44" spans="1:44" s="8" customFormat="1" x14ac:dyDescent="0.25">
      <c r="A44" s="93" t="s">
        <v>480</v>
      </c>
      <c r="B44" s="71">
        <v>327</v>
      </c>
      <c r="C44" s="71">
        <v>153</v>
      </c>
      <c r="D44" s="71">
        <v>174</v>
      </c>
      <c r="E44" s="71"/>
      <c r="F44" s="71">
        <v>6</v>
      </c>
      <c r="G44" s="71">
        <v>4</v>
      </c>
      <c r="H44" s="71">
        <v>2</v>
      </c>
      <c r="I44" s="71"/>
      <c r="J44" s="71">
        <v>187</v>
      </c>
      <c r="K44" s="71">
        <v>89</v>
      </c>
      <c r="L44" s="71">
        <v>98</v>
      </c>
      <c r="M44" s="71"/>
      <c r="N44" s="71">
        <v>134</v>
      </c>
      <c r="O44" s="71">
        <v>60</v>
      </c>
      <c r="P44" s="71">
        <v>74</v>
      </c>
      <c r="Q44" s="60"/>
      <c r="R44" s="7"/>
      <c r="S44" s="7"/>
      <c r="T44" s="7"/>
      <c r="U44" s="7"/>
      <c r="V44" s="7"/>
      <c r="W44" s="7"/>
      <c r="X44" s="7"/>
      <c r="Y44" s="7"/>
      <c r="Z44" s="7"/>
      <c r="AA44" s="7"/>
      <c r="AB44" s="7"/>
    </row>
    <row r="45" spans="1:44" s="8" customFormat="1" x14ac:dyDescent="0.25">
      <c r="A45" s="93" t="s">
        <v>481</v>
      </c>
      <c r="B45" s="71">
        <v>8</v>
      </c>
      <c r="C45" s="71">
        <v>5</v>
      </c>
      <c r="D45" s="71">
        <v>3</v>
      </c>
      <c r="E45" s="71"/>
      <c r="F45" s="71">
        <v>0</v>
      </c>
      <c r="G45" s="71">
        <v>0</v>
      </c>
      <c r="H45" s="71">
        <v>0</v>
      </c>
      <c r="I45" s="71"/>
      <c r="J45" s="71">
        <v>0</v>
      </c>
      <c r="K45" s="71">
        <v>0</v>
      </c>
      <c r="L45" s="71">
        <v>0</v>
      </c>
      <c r="M45" s="71"/>
      <c r="N45" s="71">
        <v>8</v>
      </c>
      <c r="O45" s="71">
        <v>5</v>
      </c>
      <c r="P45" s="71">
        <v>3</v>
      </c>
      <c r="Q45" s="60"/>
      <c r="R45" s="7"/>
      <c r="S45" s="7"/>
      <c r="T45" s="7"/>
      <c r="U45" s="7"/>
      <c r="V45" s="7"/>
      <c r="W45" s="7"/>
      <c r="X45" s="7"/>
      <c r="Y45" s="7"/>
      <c r="Z45" s="7"/>
      <c r="AA45" s="7"/>
      <c r="AB45" s="7"/>
    </row>
    <row r="46" spans="1:44" s="8" customFormat="1" x14ac:dyDescent="0.25">
      <c r="A46" s="93" t="s">
        <v>1034</v>
      </c>
      <c r="B46" s="71">
        <v>439</v>
      </c>
      <c r="C46" s="71">
        <v>211</v>
      </c>
      <c r="D46" s="71">
        <v>228</v>
      </c>
      <c r="E46" s="71"/>
      <c r="F46" s="71">
        <v>439</v>
      </c>
      <c r="G46" s="71">
        <v>211</v>
      </c>
      <c r="H46" s="71">
        <v>228</v>
      </c>
      <c r="I46" s="71"/>
      <c r="J46" s="71">
        <v>0</v>
      </c>
      <c r="K46" s="71">
        <v>0</v>
      </c>
      <c r="L46" s="71">
        <v>0</v>
      </c>
      <c r="M46" s="71"/>
      <c r="N46" s="71">
        <v>0</v>
      </c>
      <c r="O46" s="71">
        <v>0</v>
      </c>
      <c r="P46" s="71">
        <v>0</v>
      </c>
      <c r="Q46" s="60"/>
      <c r="R46" s="7"/>
      <c r="S46" s="7"/>
      <c r="T46" s="7"/>
      <c r="U46" s="7"/>
      <c r="V46" s="7"/>
      <c r="W46" s="7"/>
      <c r="X46" s="7"/>
      <c r="Y46" s="7"/>
      <c r="Z46" s="7"/>
      <c r="AA46" s="7"/>
      <c r="AB46" s="7"/>
    </row>
    <row r="47" spans="1:44" s="8" customFormat="1" x14ac:dyDescent="0.25">
      <c r="A47" s="93" t="s">
        <v>482</v>
      </c>
      <c r="B47" s="71">
        <v>2321</v>
      </c>
      <c r="C47" s="71">
        <v>1315</v>
      </c>
      <c r="D47" s="71">
        <v>1006</v>
      </c>
      <c r="E47" s="71"/>
      <c r="F47" s="71">
        <v>1072</v>
      </c>
      <c r="G47" s="71">
        <v>595</v>
      </c>
      <c r="H47" s="71">
        <v>477</v>
      </c>
      <c r="I47" s="71"/>
      <c r="J47" s="71">
        <v>689</v>
      </c>
      <c r="K47" s="71">
        <v>409</v>
      </c>
      <c r="L47" s="71">
        <v>280</v>
      </c>
      <c r="M47" s="71"/>
      <c r="N47" s="71">
        <v>560</v>
      </c>
      <c r="O47" s="71">
        <v>311</v>
      </c>
      <c r="P47" s="71">
        <v>249</v>
      </c>
      <c r="Q47" s="60"/>
      <c r="R47" s="7"/>
      <c r="S47" s="7"/>
      <c r="T47" s="7"/>
      <c r="U47" s="7"/>
      <c r="V47" s="7"/>
      <c r="W47" s="7"/>
      <c r="X47" s="7"/>
      <c r="Y47" s="7"/>
      <c r="Z47" s="7"/>
      <c r="AA47" s="7"/>
      <c r="AB47" s="7"/>
    </row>
    <row r="48" spans="1:44" s="8" customFormat="1" x14ac:dyDescent="0.25">
      <c r="A48" s="93" t="s">
        <v>483</v>
      </c>
      <c r="B48" s="71">
        <v>30</v>
      </c>
      <c r="C48" s="71">
        <v>21</v>
      </c>
      <c r="D48" s="71">
        <v>9</v>
      </c>
      <c r="E48" s="71"/>
      <c r="F48" s="71">
        <v>19</v>
      </c>
      <c r="G48" s="71">
        <v>13</v>
      </c>
      <c r="H48" s="71">
        <v>6</v>
      </c>
      <c r="I48" s="71"/>
      <c r="J48" s="71">
        <v>1</v>
      </c>
      <c r="K48" s="71">
        <v>1</v>
      </c>
      <c r="L48" s="71">
        <v>0</v>
      </c>
      <c r="M48" s="71"/>
      <c r="N48" s="71">
        <v>10</v>
      </c>
      <c r="O48" s="71">
        <v>7</v>
      </c>
      <c r="P48" s="71">
        <v>3</v>
      </c>
      <c r="Q48" s="60"/>
      <c r="R48" s="7"/>
      <c r="S48" s="7"/>
      <c r="T48" s="7"/>
      <c r="U48" s="7"/>
      <c r="V48" s="7"/>
      <c r="W48" s="7"/>
      <c r="X48" s="7"/>
      <c r="Y48" s="7"/>
      <c r="Z48" s="7"/>
      <c r="AA48" s="7"/>
      <c r="AB48" s="7"/>
    </row>
    <row r="49" spans="1:17" s="59" customFormat="1" ht="15" customHeight="1" x14ac:dyDescent="0.25">
      <c r="A49" s="454" t="s">
        <v>262</v>
      </c>
      <c r="B49" s="454"/>
      <c r="C49" s="454"/>
      <c r="D49" s="454"/>
      <c r="E49" s="454"/>
      <c r="F49" s="454"/>
      <c r="G49" s="454"/>
      <c r="H49" s="454"/>
      <c r="I49" s="454"/>
      <c r="J49" s="454"/>
      <c r="K49" s="454"/>
      <c r="L49" s="454"/>
      <c r="M49" s="454"/>
      <c r="N49" s="454"/>
      <c r="O49" s="454"/>
      <c r="P49" s="454"/>
      <c r="Q49" s="60"/>
    </row>
    <row r="50" spans="1:17" s="59" customFormat="1" x14ac:dyDescent="0.25">
      <c r="A50" s="285"/>
      <c r="Q50" s="60"/>
    </row>
    <row r="51" spans="1:17" s="59" customFormat="1" x14ac:dyDescent="0.25">
      <c r="A51" s="285"/>
      <c r="Q51" s="60"/>
    </row>
    <row r="52" spans="1:17" s="59" customFormat="1" x14ac:dyDescent="0.25">
      <c r="A52" s="285"/>
      <c r="Q52" s="60"/>
    </row>
    <row r="53" spans="1:17" s="59" customFormat="1" x14ac:dyDescent="0.25">
      <c r="A53" s="285"/>
      <c r="Q53" s="60"/>
    </row>
    <row r="54" spans="1:17" s="59" customFormat="1" x14ac:dyDescent="0.25">
      <c r="A54" s="278"/>
      <c r="Q54" s="60"/>
    </row>
    <row r="55" spans="1:17" x14ac:dyDescent="0.25">
      <c r="A55" s="278"/>
      <c r="F55" s="59"/>
      <c r="J55" s="59"/>
      <c r="N55" s="59"/>
    </row>
  </sheetData>
  <mergeCells count="11">
    <mergeCell ref="A2:P2"/>
    <mergeCell ref="A3:P3"/>
    <mergeCell ref="A4:P4"/>
    <mergeCell ref="A5:P5"/>
    <mergeCell ref="A6:P6"/>
    <mergeCell ref="A49:P49"/>
    <mergeCell ref="A7:A8"/>
    <mergeCell ref="B7:D7"/>
    <mergeCell ref="F7:H7"/>
    <mergeCell ref="J7:L7"/>
    <mergeCell ref="N7:P7"/>
  </mergeCells>
  <conditionalFormatting sqref="B9:P9">
    <cfRule type="cellIs" dxfId="213" priority="5" operator="equal">
      <formula>0</formula>
    </cfRule>
  </conditionalFormatting>
  <conditionalFormatting sqref="B10:X10">
    <cfRule type="cellIs" dxfId="212" priority="1" operator="equal">
      <formula>0</formula>
    </cfRule>
  </conditionalFormatting>
  <conditionalFormatting sqref="B40:X40">
    <cfRule type="cellIs" dxfId="211" priority="8" operator="equal">
      <formula>0</formula>
    </cfRule>
  </conditionalFormatting>
  <conditionalFormatting sqref="Q41:AB48">
    <cfRule type="cellIs" dxfId="210" priority="6" operator="equal">
      <formula>0</formula>
    </cfRule>
  </conditionalFormatting>
  <conditionalFormatting sqref="Z10:AB10">
    <cfRule type="cellIs" dxfId="209" priority="10" operator="equal">
      <formula>0</formula>
    </cfRule>
  </conditionalFormatting>
  <conditionalFormatting sqref="Z40:AB40">
    <cfRule type="cellIs" dxfId="208" priority="7" operator="equal">
      <formula>0</formula>
    </cfRule>
  </conditionalFormatting>
  <hyperlinks>
    <hyperlink ref="Q2" location="Contenido!A1" display="Contenido" xr:uid="{623BFFFE-83F9-4569-BE08-5EC97C4F885E}"/>
  </hyperlinks>
  <printOptions horizontalCentered="1"/>
  <pageMargins left="0.39370078740157483" right="0.39370078740157483" top="0.39370078740157483" bottom="0.39370078740157483" header="0.31496062992125984" footer="0.31496062992125984"/>
  <pageSetup paperSize="172" scale="7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2B5E4-3708-4C3C-83D1-A8AE93D6472E}">
  <sheetPr syncVertical="1" syncRef="A33" transitionEvaluation="1" codeName="Hoja7">
    <tabColor rgb="FFAFCAFF"/>
    <pageSetUpPr fitToPage="1"/>
  </sheetPr>
  <dimension ref="A1:R61"/>
  <sheetViews>
    <sheetView showGridLines="0" showOutlineSymbols="0" showWhiteSpace="0" topLeftCell="A33" workbookViewId="0">
      <selection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218</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901</v>
      </c>
      <c r="B4" s="416"/>
      <c r="C4" s="416"/>
      <c r="D4" s="416"/>
      <c r="E4" s="416"/>
      <c r="F4" s="416"/>
      <c r="G4" s="416"/>
      <c r="H4" s="416"/>
      <c r="I4" s="416"/>
      <c r="J4" s="416"/>
      <c r="K4" s="416"/>
      <c r="L4" s="416"/>
      <c r="M4" s="416"/>
      <c r="N4" s="416"/>
      <c r="O4" s="416"/>
      <c r="P4" s="416"/>
      <c r="Q4" s="416"/>
    </row>
    <row r="5" spans="1:18" ht="14.5" x14ac:dyDescent="0.25">
      <c r="A5" s="416" t="s">
        <v>912</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ht="14.25" customHeight="1" x14ac:dyDescent="0.25">
      <c r="A9" s="24" t="s">
        <v>188</v>
      </c>
      <c r="B9" s="70">
        <f t="shared" ref="B9:D9" si="0">+B10+B17+B27+B57</f>
        <v>933692</v>
      </c>
      <c r="C9" s="70">
        <f t="shared" si="0"/>
        <v>927853</v>
      </c>
      <c r="D9" s="70">
        <f t="shared" si="0"/>
        <v>914368</v>
      </c>
      <c r="E9" s="70">
        <v>905785</v>
      </c>
      <c r="F9" s="70">
        <v>903992</v>
      </c>
      <c r="G9" s="70">
        <v>902257</v>
      </c>
      <c r="H9" s="70">
        <v>898796</v>
      </c>
      <c r="I9" s="70">
        <v>897851</v>
      </c>
      <c r="J9" s="70">
        <v>931225</v>
      </c>
      <c r="K9" s="70">
        <v>961062</v>
      </c>
      <c r="L9" s="70">
        <v>961318</v>
      </c>
      <c r="M9" s="70">
        <f>+M10+M17+M27+M57</f>
        <v>966216</v>
      </c>
      <c r="N9" s="70">
        <f>+N10+N17+N27+N57</f>
        <v>963968</v>
      </c>
      <c r="O9" s="70">
        <f>+O10+O17+O27+O57</f>
        <v>951074</v>
      </c>
      <c r="P9" s="70">
        <f>+P10+P17+P27+P57</f>
        <v>931422</v>
      </c>
      <c r="Q9" s="70">
        <f>+Q10+Q17+Q27+Q57</f>
        <v>909950</v>
      </c>
      <c r="R9" s="5"/>
    </row>
    <row r="10" spans="1:18" s="2" customFormat="1" ht="14.25" customHeight="1" x14ac:dyDescent="0.25">
      <c r="A10" s="42" t="s">
        <v>222</v>
      </c>
      <c r="B10" s="70">
        <f t="shared" ref="B10:D10" si="1">SUM(B12:B15)</f>
        <v>112512</v>
      </c>
      <c r="C10" s="70">
        <f t="shared" si="1"/>
        <v>113453</v>
      </c>
      <c r="D10" s="70">
        <f t="shared" si="1"/>
        <v>114131</v>
      </c>
      <c r="E10" s="70">
        <v>117330</v>
      </c>
      <c r="F10" s="70">
        <v>120134</v>
      </c>
      <c r="G10" s="70">
        <v>118183</v>
      </c>
      <c r="H10" s="70">
        <v>116887</v>
      </c>
      <c r="I10" s="70">
        <v>120519</v>
      </c>
      <c r="J10" s="70">
        <v>145700</v>
      </c>
      <c r="K10" s="70">
        <v>142898</v>
      </c>
      <c r="L10" s="70">
        <v>144451</v>
      </c>
      <c r="M10" s="70">
        <f>SUM(M11:M15)</f>
        <v>139225</v>
      </c>
      <c r="N10" s="70">
        <f>SUM(N11:N15)</f>
        <v>137657</v>
      </c>
      <c r="O10" s="70">
        <f>SUM(O11:O15)</f>
        <v>134791</v>
      </c>
      <c r="P10" s="70">
        <f>SUM(P11:P15)</f>
        <v>128728</v>
      </c>
      <c r="Q10" s="70">
        <f>SUM(Q11:Q15)</f>
        <v>118950</v>
      </c>
      <c r="R10" s="5"/>
    </row>
    <row r="11" spans="1:18" s="3" customFormat="1" ht="14.25" customHeight="1" x14ac:dyDescent="0.25">
      <c r="A11" s="27" t="s">
        <v>942</v>
      </c>
      <c r="B11" s="71" t="s">
        <v>191</v>
      </c>
      <c r="C11" s="71" t="s">
        <v>191</v>
      </c>
      <c r="D11" s="71" t="s">
        <v>191</v>
      </c>
      <c r="E11" s="71" t="s">
        <v>191</v>
      </c>
      <c r="F11" s="71">
        <v>719</v>
      </c>
      <c r="G11" s="71">
        <v>679</v>
      </c>
      <c r="H11" s="71">
        <v>884</v>
      </c>
      <c r="I11" s="71">
        <v>829</v>
      </c>
      <c r="J11" s="71">
        <v>714</v>
      </c>
      <c r="K11" s="71">
        <v>815</v>
      </c>
      <c r="L11" s="71">
        <v>914</v>
      </c>
      <c r="M11" s="71">
        <v>652</v>
      </c>
      <c r="N11" s="71">
        <v>759</v>
      </c>
      <c r="O11" s="71">
        <v>858</v>
      </c>
      <c r="P11" s="71">
        <v>968</v>
      </c>
      <c r="Q11" s="71">
        <v>1005</v>
      </c>
      <c r="R11" s="60"/>
    </row>
    <row r="12" spans="1:18" s="3" customFormat="1" ht="14.25" customHeight="1" x14ac:dyDescent="0.25">
      <c r="A12" s="27" t="s">
        <v>319</v>
      </c>
      <c r="B12" s="71">
        <v>1838</v>
      </c>
      <c r="C12" s="71">
        <v>1962</v>
      </c>
      <c r="D12" s="71">
        <v>1989</v>
      </c>
      <c r="E12" s="71">
        <v>1804</v>
      </c>
      <c r="F12" s="71">
        <v>1829</v>
      </c>
      <c r="G12" s="71">
        <v>1779</v>
      </c>
      <c r="H12" s="71">
        <v>1750</v>
      </c>
      <c r="I12" s="71">
        <v>1695</v>
      </c>
      <c r="J12" s="71">
        <v>1685</v>
      </c>
      <c r="K12" s="71">
        <v>1733</v>
      </c>
      <c r="L12" s="71">
        <v>1766</v>
      </c>
      <c r="M12" s="71">
        <v>1209</v>
      </c>
      <c r="N12" s="71">
        <v>1512</v>
      </c>
      <c r="O12" s="71">
        <v>1523</v>
      </c>
      <c r="P12" s="71">
        <v>1780</v>
      </c>
      <c r="Q12" s="71">
        <v>1658</v>
      </c>
      <c r="R12" s="60"/>
    </row>
    <row r="13" spans="1:18" s="3" customFormat="1" ht="14.25" customHeight="1" x14ac:dyDescent="0.25">
      <c r="A13" s="27" t="s">
        <v>320</v>
      </c>
      <c r="B13" s="71">
        <v>3671</v>
      </c>
      <c r="C13" s="71">
        <v>3607</v>
      </c>
      <c r="D13" s="71">
        <v>3752</v>
      </c>
      <c r="E13" s="71">
        <v>3762</v>
      </c>
      <c r="F13" s="71">
        <v>3547</v>
      </c>
      <c r="G13" s="71">
        <v>3640</v>
      </c>
      <c r="H13" s="71">
        <v>3593</v>
      </c>
      <c r="I13" s="71">
        <v>3380</v>
      </c>
      <c r="J13" s="71">
        <v>3598</v>
      </c>
      <c r="K13" s="71">
        <v>4006</v>
      </c>
      <c r="L13" s="71">
        <v>3731</v>
      </c>
      <c r="M13" s="71">
        <v>2435</v>
      </c>
      <c r="N13" s="71">
        <v>2860</v>
      </c>
      <c r="O13" s="71">
        <v>2733</v>
      </c>
      <c r="P13" s="71">
        <v>3156</v>
      </c>
      <c r="Q13" s="71">
        <v>3039</v>
      </c>
      <c r="R13" s="60"/>
    </row>
    <row r="14" spans="1:18" s="3" customFormat="1" ht="14.25" customHeight="1" x14ac:dyDescent="0.25">
      <c r="A14" s="27" t="s">
        <v>321</v>
      </c>
      <c r="B14" s="71">
        <v>40560</v>
      </c>
      <c r="C14" s="71">
        <v>42278</v>
      </c>
      <c r="D14" s="71">
        <v>43407</v>
      </c>
      <c r="E14" s="71">
        <v>45477</v>
      </c>
      <c r="F14" s="71">
        <v>46327</v>
      </c>
      <c r="G14" s="71">
        <v>44706</v>
      </c>
      <c r="H14" s="71">
        <v>46878</v>
      </c>
      <c r="I14" s="71">
        <v>49239</v>
      </c>
      <c r="J14" s="71">
        <v>62897</v>
      </c>
      <c r="K14" s="71">
        <v>67276</v>
      </c>
      <c r="L14" s="71">
        <v>68123</v>
      </c>
      <c r="M14" s="71">
        <v>64865</v>
      </c>
      <c r="N14" s="71">
        <v>65099</v>
      </c>
      <c r="O14" s="71">
        <v>63123</v>
      </c>
      <c r="P14" s="71">
        <v>58173</v>
      </c>
      <c r="Q14" s="71">
        <v>53410</v>
      </c>
      <c r="R14" s="54"/>
    </row>
    <row r="15" spans="1:18" s="3" customFormat="1" ht="14.25" customHeight="1" x14ac:dyDescent="0.25">
      <c r="A15" s="27" t="s">
        <v>943</v>
      </c>
      <c r="B15" s="71">
        <v>66443</v>
      </c>
      <c r="C15" s="71">
        <v>65606</v>
      </c>
      <c r="D15" s="71">
        <v>64983</v>
      </c>
      <c r="E15" s="71">
        <v>66287</v>
      </c>
      <c r="F15" s="71">
        <v>67712</v>
      </c>
      <c r="G15" s="71">
        <v>67379</v>
      </c>
      <c r="H15" s="71">
        <v>63782</v>
      </c>
      <c r="I15" s="71">
        <v>65376</v>
      </c>
      <c r="J15" s="71">
        <v>76806</v>
      </c>
      <c r="K15" s="71">
        <v>69068</v>
      </c>
      <c r="L15" s="71">
        <v>69917</v>
      </c>
      <c r="M15" s="71">
        <v>70064</v>
      </c>
      <c r="N15" s="71">
        <v>67427</v>
      </c>
      <c r="O15" s="71">
        <v>66554</v>
      </c>
      <c r="P15" s="71">
        <v>64651</v>
      </c>
      <c r="Q15" s="71">
        <v>59838</v>
      </c>
      <c r="R15" s="54"/>
    </row>
    <row r="16" spans="1:18" ht="6.75" customHeight="1" x14ac:dyDescent="0.25">
      <c r="A16" s="185"/>
      <c r="B16" s="302"/>
      <c r="C16" s="302"/>
      <c r="D16" s="302"/>
      <c r="E16" s="302"/>
      <c r="F16" s="302"/>
      <c r="G16" s="302"/>
      <c r="H16" s="302"/>
      <c r="I16" s="302"/>
      <c r="J16" s="302"/>
      <c r="K16" s="302"/>
      <c r="L16" s="302"/>
      <c r="M16" s="302"/>
      <c r="N16" s="302"/>
      <c r="O16" s="302"/>
      <c r="P16" s="302"/>
      <c r="Q16" s="302"/>
      <c r="R16" s="54"/>
    </row>
    <row r="17" spans="1:18" s="2" customFormat="1" ht="14.25" customHeight="1" x14ac:dyDescent="0.25">
      <c r="A17" s="42" t="s">
        <v>30</v>
      </c>
      <c r="B17" s="70">
        <f t="shared" ref="B17:D17" si="2">+B18+B22</f>
        <v>494036</v>
      </c>
      <c r="C17" s="70">
        <f t="shared" si="2"/>
        <v>483391</v>
      </c>
      <c r="D17" s="70">
        <f t="shared" si="2"/>
        <v>467750</v>
      </c>
      <c r="E17" s="70">
        <v>453328</v>
      </c>
      <c r="F17" s="70">
        <v>447131</v>
      </c>
      <c r="G17" s="70">
        <v>445679</v>
      </c>
      <c r="H17" s="70">
        <v>444807</v>
      </c>
      <c r="I17" s="70">
        <v>443022</v>
      </c>
      <c r="J17" s="70">
        <v>451922</v>
      </c>
      <c r="K17" s="70">
        <v>467442</v>
      </c>
      <c r="L17" s="70">
        <v>463284</v>
      </c>
      <c r="M17" s="70">
        <f>+M18+M22</f>
        <v>457889</v>
      </c>
      <c r="N17" s="70">
        <f>+N18+N22</f>
        <v>455934</v>
      </c>
      <c r="O17" s="70">
        <f>+O18+O22</f>
        <v>451850</v>
      </c>
      <c r="P17" s="70">
        <f>+P18+P22</f>
        <v>441200</v>
      </c>
      <c r="Q17" s="70">
        <f>+Q18+Q22</f>
        <v>427073</v>
      </c>
      <c r="R17" s="54"/>
    </row>
    <row r="18" spans="1:18" s="2" customFormat="1" ht="14.25" customHeight="1" x14ac:dyDescent="0.25">
      <c r="A18" s="42" t="s">
        <v>1003</v>
      </c>
      <c r="B18" s="70">
        <f t="shared" ref="B18:D18" si="3">SUM(B19:B21)</f>
        <v>244833</v>
      </c>
      <c r="C18" s="70">
        <f t="shared" si="3"/>
        <v>240719</v>
      </c>
      <c r="D18" s="70">
        <f t="shared" si="3"/>
        <v>235157</v>
      </c>
      <c r="E18" s="70">
        <v>229315</v>
      </c>
      <c r="F18" s="70">
        <v>227421</v>
      </c>
      <c r="G18" s="70">
        <v>228879</v>
      </c>
      <c r="H18" s="70">
        <v>230227</v>
      </c>
      <c r="I18" s="70">
        <v>227804</v>
      </c>
      <c r="J18" s="70">
        <v>232875</v>
      </c>
      <c r="K18" s="70">
        <v>241446</v>
      </c>
      <c r="L18" s="70">
        <v>240076</v>
      </c>
      <c r="M18" s="70">
        <f>SUM(M19:M21)</f>
        <v>230848</v>
      </c>
      <c r="N18" s="70">
        <f>SUM(N19:N21)</f>
        <v>220278</v>
      </c>
      <c r="O18" s="70">
        <f>SUM(O19:O21)</f>
        <v>220812</v>
      </c>
      <c r="P18" s="70">
        <f>SUM(P19:P21)</f>
        <v>217803</v>
      </c>
      <c r="Q18" s="70">
        <f>SUM(Q19:Q21)</f>
        <v>212571</v>
      </c>
      <c r="R18" s="54"/>
    </row>
    <row r="19" spans="1:18" s="3" customFormat="1" ht="14.25" customHeight="1" x14ac:dyDescent="0.25">
      <c r="A19" s="27" t="s">
        <v>223</v>
      </c>
      <c r="B19" s="71">
        <v>85247</v>
      </c>
      <c r="C19" s="71">
        <v>83723</v>
      </c>
      <c r="D19" s="71">
        <v>82078</v>
      </c>
      <c r="E19" s="71">
        <v>80326</v>
      </c>
      <c r="F19" s="71">
        <v>79379</v>
      </c>
      <c r="G19" s="71">
        <v>76737</v>
      </c>
      <c r="H19" s="71">
        <v>74541</v>
      </c>
      <c r="I19" s="71">
        <v>71064</v>
      </c>
      <c r="J19" s="71">
        <v>79748</v>
      </c>
      <c r="K19" s="71">
        <v>82549</v>
      </c>
      <c r="L19" s="71">
        <v>72098</v>
      </c>
      <c r="M19" s="71">
        <v>71327</v>
      </c>
      <c r="N19" s="71">
        <v>72484</v>
      </c>
      <c r="O19" s="71">
        <v>69515</v>
      </c>
      <c r="P19" s="71">
        <v>74020</v>
      </c>
      <c r="Q19" s="71">
        <v>72849</v>
      </c>
      <c r="R19" s="202"/>
    </row>
    <row r="20" spans="1:18" s="3" customFormat="1" ht="14.25" customHeight="1" x14ac:dyDescent="0.25">
      <c r="A20" s="27" t="s">
        <v>224</v>
      </c>
      <c r="B20" s="71">
        <v>80134</v>
      </c>
      <c r="C20" s="71">
        <v>78817</v>
      </c>
      <c r="D20" s="71">
        <v>76571</v>
      </c>
      <c r="E20" s="71">
        <v>74764</v>
      </c>
      <c r="F20" s="71">
        <v>75111</v>
      </c>
      <c r="G20" s="71">
        <v>78626</v>
      </c>
      <c r="H20" s="71">
        <v>80982</v>
      </c>
      <c r="I20" s="71">
        <v>80522</v>
      </c>
      <c r="J20" s="71">
        <v>77147</v>
      </c>
      <c r="K20" s="71">
        <v>83454</v>
      </c>
      <c r="L20" s="71">
        <v>88482</v>
      </c>
      <c r="M20" s="71">
        <v>72111</v>
      </c>
      <c r="N20" s="71">
        <v>75803</v>
      </c>
      <c r="O20" s="71">
        <v>77978</v>
      </c>
      <c r="P20" s="71">
        <v>70099</v>
      </c>
      <c r="Q20" s="71">
        <v>70259</v>
      </c>
      <c r="R20" s="54"/>
    </row>
    <row r="21" spans="1:18" s="3" customFormat="1" ht="14.25" customHeight="1" x14ac:dyDescent="0.25">
      <c r="A21" s="27" t="s">
        <v>225</v>
      </c>
      <c r="B21" s="71">
        <v>79452</v>
      </c>
      <c r="C21" s="71">
        <v>78179</v>
      </c>
      <c r="D21" s="71">
        <v>76508</v>
      </c>
      <c r="E21" s="71">
        <v>74225</v>
      </c>
      <c r="F21" s="71">
        <v>72931</v>
      </c>
      <c r="G21" s="71">
        <v>73516</v>
      </c>
      <c r="H21" s="71">
        <v>74704</v>
      </c>
      <c r="I21" s="71">
        <v>76218</v>
      </c>
      <c r="J21" s="71">
        <v>75980</v>
      </c>
      <c r="K21" s="71">
        <v>75443</v>
      </c>
      <c r="L21" s="71">
        <v>79496</v>
      </c>
      <c r="M21" s="71">
        <v>87410</v>
      </c>
      <c r="N21" s="71">
        <v>71991</v>
      </c>
      <c r="O21" s="71">
        <v>73319</v>
      </c>
      <c r="P21" s="71">
        <v>73684</v>
      </c>
      <c r="Q21" s="71">
        <v>69463</v>
      </c>
      <c r="R21" s="54"/>
    </row>
    <row r="22" spans="1:18" s="2" customFormat="1" ht="14.25" customHeight="1" x14ac:dyDescent="0.25">
      <c r="A22" s="42" t="s">
        <v>1004</v>
      </c>
      <c r="B22" s="70">
        <f t="shared" ref="B22:D22" si="4">SUM(B23:B25)</f>
        <v>249203</v>
      </c>
      <c r="C22" s="70">
        <f t="shared" si="4"/>
        <v>242672</v>
      </c>
      <c r="D22" s="70">
        <f t="shared" si="4"/>
        <v>232593</v>
      </c>
      <c r="E22" s="70">
        <v>224013</v>
      </c>
      <c r="F22" s="70">
        <v>219710</v>
      </c>
      <c r="G22" s="70">
        <v>216800</v>
      </c>
      <c r="H22" s="70">
        <v>214580</v>
      </c>
      <c r="I22" s="70">
        <v>215218</v>
      </c>
      <c r="J22" s="70">
        <v>219047</v>
      </c>
      <c r="K22" s="70">
        <v>225996</v>
      </c>
      <c r="L22" s="70">
        <v>223208</v>
      </c>
      <c r="M22" s="70">
        <f>SUM(M23:M25)</f>
        <v>227041</v>
      </c>
      <c r="N22" s="70">
        <f>SUM(N23:N25)</f>
        <v>235656</v>
      </c>
      <c r="O22" s="70">
        <f>SUM(O23:O25)</f>
        <v>231038</v>
      </c>
      <c r="P22" s="70">
        <f>SUM(P23:P25)</f>
        <v>223397</v>
      </c>
      <c r="Q22" s="70">
        <f>SUM(Q23:Q25)</f>
        <v>214502</v>
      </c>
      <c r="R22" s="54"/>
    </row>
    <row r="23" spans="1:18" s="3" customFormat="1" ht="14.25" customHeight="1" x14ac:dyDescent="0.25">
      <c r="A23" s="27" t="s">
        <v>226</v>
      </c>
      <c r="B23" s="71">
        <v>86391</v>
      </c>
      <c r="C23" s="71">
        <v>80295</v>
      </c>
      <c r="D23" s="71">
        <v>78588</v>
      </c>
      <c r="E23" s="71">
        <v>76946</v>
      </c>
      <c r="F23" s="71">
        <v>74729</v>
      </c>
      <c r="G23" s="71">
        <v>73550</v>
      </c>
      <c r="H23" s="71">
        <v>73354</v>
      </c>
      <c r="I23" s="71">
        <v>74388</v>
      </c>
      <c r="J23" s="71">
        <v>76200</v>
      </c>
      <c r="K23" s="71">
        <v>76549</v>
      </c>
      <c r="L23" s="71">
        <v>73796</v>
      </c>
      <c r="M23" s="71">
        <v>79075</v>
      </c>
      <c r="N23" s="71">
        <v>84664</v>
      </c>
      <c r="O23" s="71">
        <v>71493</v>
      </c>
      <c r="P23" s="71">
        <v>72631</v>
      </c>
      <c r="Q23" s="71">
        <v>73021</v>
      </c>
      <c r="R23" s="202"/>
    </row>
    <row r="24" spans="1:18" s="3" customFormat="1" ht="14.25" customHeight="1" x14ac:dyDescent="0.25">
      <c r="A24" s="27" t="s">
        <v>227</v>
      </c>
      <c r="B24" s="71">
        <v>84336</v>
      </c>
      <c r="C24" s="71">
        <v>81793</v>
      </c>
      <c r="D24" s="71">
        <v>76344</v>
      </c>
      <c r="E24" s="71">
        <v>74070</v>
      </c>
      <c r="F24" s="71">
        <v>73307</v>
      </c>
      <c r="G24" s="71">
        <v>71688</v>
      </c>
      <c r="H24" s="71">
        <v>71377</v>
      </c>
      <c r="I24" s="71">
        <v>71660</v>
      </c>
      <c r="J24" s="71">
        <v>72577</v>
      </c>
      <c r="K24" s="71">
        <v>76454</v>
      </c>
      <c r="L24" s="71">
        <v>74792</v>
      </c>
      <c r="M24" s="71">
        <v>73275</v>
      </c>
      <c r="N24" s="71">
        <v>78414</v>
      </c>
      <c r="O24" s="71">
        <v>82744</v>
      </c>
      <c r="P24" s="71">
        <v>70464</v>
      </c>
      <c r="Q24" s="71">
        <v>72047</v>
      </c>
      <c r="R24" s="54"/>
    </row>
    <row r="25" spans="1:18" s="3" customFormat="1" ht="14.25" customHeight="1" x14ac:dyDescent="0.25">
      <c r="A25" s="27" t="s">
        <v>228</v>
      </c>
      <c r="B25" s="71">
        <v>78476</v>
      </c>
      <c r="C25" s="71">
        <v>80584</v>
      </c>
      <c r="D25" s="71">
        <v>77661</v>
      </c>
      <c r="E25" s="71">
        <v>72997</v>
      </c>
      <c r="F25" s="71">
        <v>71674</v>
      </c>
      <c r="G25" s="71">
        <v>71562</v>
      </c>
      <c r="H25" s="71">
        <v>69849</v>
      </c>
      <c r="I25" s="71">
        <v>69170</v>
      </c>
      <c r="J25" s="71">
        <v>70270</v>
      </c>
      <c r="K25" s="71">
        <v>72993</v>
      </c>
      <c r="L25" s="71">
        <v>74620</v>
      </c>
      <c r="M25" s="71">
        <v>74691</v>
      </c>
      <c r="N25" s="71">
        <v>72578</v>
      </c>
      <c r="O25" s="71">
        <v>76801</v>
      </c>
      <c r="P25" s="71">
        <v>80302</v>
      </c>
      <c r="Q25" s="71">
        <v>69434</v>
      </c>
      <c r="R25" s="54"/>
    </row>
    <row r="26" spans="1:18" ht="6.75" customHeight="1" x14ac:dyDescent="0.25">
      <c r="A26" s="185"/>
      <c r="B26" s="302"/>
      <c r="C26" s="302"/>
      <c r="D26" s="302"/>
      <c r="E26" s="302"/>
      <c r="F26" s="302"/>
      <c r="G26" s="302"/>
      <c r="H26" s="302"/>
      <c r="I26" s="302"/>
      <c r="J26" s="302"/>
      <c r="K26" s="302"/>
      <c r="L26" s="302"/>
      <c r="M26" s="302"/>
      <c r="N26" s="302"/>
      <c r="O26" s="302"/>
      <c r="P26" s="302"/>
      <c r="Q26" s="302"/>
      <c r="R26" s="54"/>
    </row>
    <row r="27" spans="1:18" s="2" customFormat="1" ht="14.25" customHeight="1" x14ac:dyDescent="0.25">
      <c r="A27" s="42" t="s">
        <v>229</v>
      </c>
      <c r="B27" s="70">
        <f t="shared" ref="B27:D35" si="5">+B37+B47</f>
        <v>312089</v>
      </c>
      <c r="C27" s="70">
        <f t="shared" si="5"/>
        <v>315367</v>
      </c>
      <c r="D27" s="70">
        <f t="shared" si="5"/>
        <v>318078</v>
      </c>
      <c r="E27" s="70">
        <v>320373</v>
      </c>
      <c r="F27" s="70">
        <v>321783</v>
      </c>
      <c r="G27" s="70">
        <v>323313</v>
      </c>
      <c r="H27" s="70">
        <v>321611</v>
      </c>
      <c r="I27" s="70">
        <v>319094</v>
      </c>
      <c r="J27" s="70">
        <v>318519</v>
      </c>
      <c r="K27" s="70">
        <v>336023</v>
      </c>
      <c r="L27" s="70">
        <v>339178</v>
      </c>
      <c r="M27" s="70">
        <f>+M28+M32</f>
        <v>354330</v>
      </c>
      <c r="N27" s="70">
        <f>+N28+N32</f>
        <v>355070</v>
      </c>
      <c r="O27" s="70">
        <f>+O28+O32</f>
        <v>349467</v>
      </c>
      <c r="P27" s="70">
        <f>+P28+P32</f>
        <v>346864</v>
      </c>
      <c r="Q27" s="70">
        <f>+Q28+Q32</f>
        <v>348854</v>
      </c>
      <c r="R27" s="54"/>
    </row>
    <row r="28" spans="1:18" s="2" customFormat="1" ht="14.25" customHeight="1" x14ac:dyDescent="0.25">
      <c r="A28" s="42" t="s">
        <v>1005</v>
      </c>
      <c r="B28" s="70">
        <f t="shared" si="5"/>
        <v>214957</v>
      </c>
      <c r="C28" s="70">
        <f t="shared" si="5"/>
        <v>218490</v>
      </c>
      <c r="D28" s="70">
        <f t="shared" si="5"/>
        <v>220893</v>
      </c>
      <c r="E28" s="70">
        <v>220672</v>
      </c>
      <c r="F28" s="70">
        <v>218262</v>
      </c>
      <c r="G28" s="70">
        <v>212903</v>
      </c>
      <c r="H28" s="70">
        <v>208488</v>
      </c>
      <c r="I28" s="70">
        <v>207296</v>
      </c>
      <c r="J28" s="70">
        <v>206510</v>
      </c>
      <c r="K28" s="70">
        <v>212763</v>
      </c>
      <c r="L28" s="70">
        <v>210462</v>
      </c>
      <c r="M28" s="70">
        <f>SUM(M29:M31)</f>
        <v>214580</v>
      </c>
      <c r="N28" s="70">
        <f>SUM(N29:N31)</f>
        <v>217350</v>
      </c>
      <c r="O28" s="70">
        <f>SUM(O29:O31)</f>
        <v>214401</v>
      </c>
      <c r="P28" s="70">
        <f>SUM(P29:P31)</f>
        <v>214611</v>
      </c>
      <c r="Q28" s="70">
        <f>SUM(Q29:Q31)</f>
        <v>218350</v>
      </c>
      <c r="R28" s="54"/>
    </row>
    <row r="29" spans="1:18" s="3" customFormat="1" ht="14.25" customHeight="1" x14ac:dyDescent="0.25">
      <c r="A29" s="27" t="s">
        <v>230</v>
      </c>
      <c r="B29" s="71">
        <f t="shared" si="5"/>
        <v>94020</v>
      </c>
      <c r="C29" s="71">
        <f t="shared" si="5"/>
        <v>96158</v>
      </c>
      <c r="D29" s="71">
        <f t="shared" si="5"/>
        <v>98269</v>
      </c>
      <c r="E29" s="71">
        <v>93385</v>
      </c>
      <c r="F29" s="71">
        <v>87944</v>
      </c>
      <c r="G29" s="71">
        <v>85838</v>
      </c>
      <c r="H29" s="71">
        <v>85441</v>
      </c>
      <c r="I29" s="71">
        <v>82828</v>
      </c>
      <c r="J29" s="71">
        <v>79981</v>
      </c>
      <c r="K29" s="71">
        <v>73512</v>
      </c>
      <c r="L29" s="71">
        <v>77192</v>
      </c>
      <c r="M29" s="71">
        <f>+M39+M49</f>
        <v>74028</v>
      </c>
      <c r="N29" s="71">
        <f>+N39+N49</f>
        <v>77038</v>
      </c>
      <c r="O29" s="71">
        <f>+O39+O49</f>
        <v>76475</v>
      </c>
      <c r="P29" s="71">
        <f>+P39+P49</f>
        <v>82359</v>
      </c>
      <c r="Q29" s="71">
        <f>+Q39+Q49</f>
        <v>85287</v>
      </c>
      <c r="R29" s="54"/>
    </row>
    <row r="30" spans="1:18" s="3" customFormat="1" ht="14.25" customHeight="1" x14ac:dyDescent="0.25">
      <c r="A30" s="27" t="s">
        <v>231</v>
      </c>
      <c r="B30" s="71">
        <f t="shared" si="5"/>
        <v>67791</v>
      </c>
      <c r="C30" s="71">
        <f t="shared" si="5"/>
        <v>69334</v>
      </c>
      <c r="D30" s="71">
        <f t="shared" si="5"/>
        <v>68525</v>
      </c>
      <c r="E30" s="71">
        <v>72202</v>
      </c>
      <c r="F30" s="71">
        <v>71972</v>
      </c>
      <c r="G30" s="71">
        <v>68790</v>
      </c>
      <c r="H30" s="71">
        <v>67460</v>
      </c>
      <c r="I30" s="71">
        <v>68361</v>
      </c>
      <c r="J30" s="71">
        <v>68221</v>
      </c>
      <c r="K30" s="71">
        <v>73053</v>
      </c>
      <c r="L30" s="71">
        <v>68697</v>
      </c>
      <c r="M30" s="71">
        <f t="shared" ref="M30:Q31" si="6">+M40+M50</f>
        <v>73599</v>
      </c>
      <c r="N30" s="71">
        <f t="shared" si="6"/>
        <v>71621</v>
      </c>
      <c r="O30" s="71">
        <f t="shared" ref="O30:P30" si="7">+O40+O50</f>
        <v>71683</v>
      </c>
      <c r="P30" s="71">
        <f t="shared" si="7"/>
        <v>68164</v>
      </c>
      <c r="Q30" s="71">
        <f t="shared" si="6"/>
        <v>72016</v>
      </c>
      <c r="R30" s="54"/>
    </row>
    <row r="31" spans="1:18" s="3" customFormat="1" ht="14.25" customHeight="1" x14ac:dyDescent="0.25">
      <c r="A31" s="27" t="s">
        <v>232</v>
      </c>
      <c r="B31" s="71">
        <f t="shared" si="5"/>
        <v>53146</v>
      </c>
      <c r="C31" s="71">
        <f t="shared" si="5"/>
        <v>52998</v>
      </c>
      <c r="D31" s="71">
        <f t="shared" si="5"/>
        <v>54099</v>
      </c>
      <c r="E31" s="71">
        <v>55085</v>
      </c>
      <c r="F31" s="71">
        <v>58346</v>
      </c>
      <c r="G31" s="71">
        <v>58275</v>
      </c>
      <c r="H31" s="71">
        <v>55587</v>
      </c>
      <c r="I31" s="71">
        <v>56107</v>
      </c>
      <c r="J31" s="71">
        <v>58308</v>
      </c>
      <c r="K31" s="71">
        <v>66198</v>
      </c>
      <c r="L31" s="71">
        <v>64573</v>
      </c>
      <c r="M31" s="71">
        <f t="shared" si="6"/>
        <v>66953</v>
      </c>
      <c r="N31" s="71">
        <f t="shared" si="6"/>
        <v>68691</v>
      </c>
      <c r="O31" s="71">
        <f t="shared" ref="O31:P31" si="8">+O41+O51</f>
        <v>66243</v>
      </c>
      <c r="P31" s="71">
        <f t="shared" si="8"/>
        <v>64088</v>
      </c>
      <c r="Q31" s="71">
        <f t="shared" si="6"/>
        <v>61047</v>
      </c>
      <c r="R31" s="54"/>
    </row>
    <row r="32" spans="1:18" s="2" customFormat="1" ht="14.25" customHeight="1" x14ac:dyDescent="0.25">
      <c r="A32" s="42" t="s">
        <v>1006</v>
      </c>
      <c r="B32" s="70">
        <f t="shared" si="5"/>
        <v>97132</v>
      </c>
      <c r="C32" s="70">
        <f t="shared" si="5"/>
        <v>96877</v>
      </c>
      <c r="D32" s="70">
        <f t="shared" si="5"/>
        <v>97185</v>
      </c>
      <c r="E32" s="70">
        <v>99701</v>
      </c>
      <c r="F32" s="70">
        <v>103521</v>
      </c>
      <c r="G32" s="70">
        <v>110410</v>
      </c>
      <c r="H32" s="70">
        <v>113123</v>
      </c>
      <c r="I32" s="70">
        <v>111798</v>
      </c>
      <c r="J32" s="70">
        <v>112009</v>
      </c>
      <c r="K32" s="70">
        <v>123260</v>
      </c>
      <c r="L32" s="70">
        <v>128716</v>
      </c>
      <c r="M32" s="70">
        <f>SUM(M33:M35)</f>
        <v>139750</v>
      </c>
      <c r="N32" s="70">
        <f>SUM(N33:N35)</f>
        <v>137720</v>
      </c>
      <c r="O32" s="70">
        <f>SUM(O33:O35)</f>
        <v>135066</v>
      </c>
      <c r="P32" s="70">
        <f>SUM(P33:P35)</f>
        <v>132253</v>
      </c>
      <c r="Q32" s="70">
        <f>SUM(Q33:Q35)</f>
        <v>130504</v>
      </c>
      <c r="R32" s="54"/>
    </row>
    <row r="33" spans="1:18" s="3" customFormat="1" ht="14.25" customHeight="1" x14ac:dyDescent="0.25">
      <c r="A33" s="27" t="s">
        <v>233</v>
      </c>
      <c r="B33" s="71">
        <f t="shared" si="5"/>
        <v>51289</v>
      </c>
      <c r="C33" s="71">
        <f t="shared" si="5"/>
        <v>51085</v>
      </c>
      <c r="D33" s="71">
        <f t="shared" si="5"/>
        <v>50703</v>
      </c>
      <c r="E33" s="71">
        <v>52178</v>
      </c>
      <c r="F33" s="71">
        <v>53564</v>
      </c>
      <c r="G33" s="71">
        <v>56809</v>
      </c>
      <c r="H33" s="71">
        <v>57028</v>
      </c>
      <c r="I33" s="71">
        <v>54713</v>
      </c>
      <c r="J33" s="71">
        <v>55319</v>
      </c>
      <c r="K33" s="71">
        <v>57632</v>
      </c>
      <c r="L33" s="71">
        <v>62957</v>
      </c>
      <c r="M33" s="71">
        <f>+M43+M53</f>
        <v>63410</v>
      </c>
      <c r="N33" s="71">
        <f>+N43+N53</f>
        <v>63989</v>
      </c>
      <c r="O33" s="71">
        <f>+O43+O53</f>
        <v>64055</v>
      </c>
      <c r="P33" s="71">
        <f>+P43+P53</f>
        <v>62911</v>
      </c>
      <c r="Q33" s="71">
        <f>+Q43+Q53</f>
        <v>61380</v>
      </c>
      <c r="R33" s="54"/>
    </row>
    <row r="34" spans="1:18" s="3" customFormat="1" ht="14.25" customHeight="1" x14ac:dyDescent="0.25">
      <c r="A34" s="27" t="s">
        <v>234</v>
      </c>
      <c r="B34" s="71">
        <f t="shared" si="5"/>
        <v>38324</v>
      </c>
      <c r="C34" s="71">
        <f t="shared" si="5"/>
        <v>38094</v>
      </c>
      <c r="D34" s="71">
        <f t="shared" si="5"/>
        <v>38546</v>
      </c>
      <c r="E34" s="71">
        <v>39235</v>
      </c>
      <c r="F34" s="71">
        <v>40616</v>
      </c>
      <c r="G34" s="71">
        <v>42783</v>
      </c>
      <c r="H34" s="71">
        <v>44590</v>
      </c>
      <c r="I34" s="71">
        <v>44645</v>
      </c>
      <c r="J34" s="71">
        <v>43947</v>
      </c>
      <c r="K34" s="71">
        <v>51937</v>
      </c>
      <c r="L34" s="71">
        <v>51063</v>
      </c>
      <c r="M34" s="71">
        <f t="shared" ref="M34:Q35" si="9">+M44+M54</f>
        <v>60486</v>
      </c>
      <c r="N34" s="71">
        <f t="shared" si="9"/>
        <v>57474</v>
      </c>
      <c r="O34" s="71">
        <f t="shared" ref="O34:P34" si="10">+O44+O54</f>
        <v>54827</v>
      </c>
      <c r="P34" s="71">
        <f t="shared" si="10"/>
        <v>53258</v>
      </c>
      <c r="Q34" s="71">
        <f t="shared" si="9"/>
        <v>53003</v>
      </c>
      <c r="R34" s="54"/>
    </row>
    <row r="35" spans="1:18" s="3" customFormat="1" ht="14.25" customHeight="1" x14ac:dyDescent="0.25">
      <c r="A35" s="27" t="s">
        <v>235</v>
      </c>
      <c r="B35" s="71">
        <f t="shared" si="5"/>
        <v>7519</v>
      </c>
      <c r="C35" s="71">
        <f t="shared" si="5"/>
        <v>7698</v>
      </c>
      <c r="D35" s="71">
        <f t="shared" si="5"/>
        <v>7936</v>
      </c>
      <c r="E35" s="71">
        <v>8288</v>
      </c>
      <c r="F35" s="71">
        <v>9341</v>
      </c>
      <c r="G35" s="71">
        <v>10818</v>
      </c>
      <c r="H35" s="71">
        <v>11505</v>
      </c>
      <c r="I35" s="71">
        <v>12440</v>
      </c>
      <c r="J35" s="71">
        <v>12743</v>
      </c>
      <c r="K35" s="71">
        <v>13691</v>
      </c>
      <c r="L35" s="71">
        <v>14696</v>
      </c>
      <c r="M35" s="71">
        <f t="shared" si="9"/>
        <v>15854</v>
      </c>
      <c r="N35" s="71">
        <f t="shared" si="9"/>
        <v>16257</v>
      </c>
      <c r="O35" s="71">
        <f t="shared" ref="O35:P35" si="11">+O45+O55</f>
        <v>16184</v>
      </c>
      <c r="P35" s="71">
        <f t="shared" si="11"/>
        <v>16084</v>
      </c>
      <c r="Q35" s="71">
        <f t="shared" si="9"/>
        <v>16121</v>
      </c>
      <c r="R35" s="54"/>
    </row>
    <row r="36" spans="1:18" ht="6.75" customHeight="1" x14ac:dyDescent="0.25">
      <c r="A36" s="185"/>
      <c r="B36" s="302"/>
      <c r="C36" s="302"/>
      <c r="D36" s="302"/>
      <c r="E36" s="302"/>
      <c r="F36" s="302"/>
      <c r="G36" s="302"/>
      <c r="H36" s="302"/>
      <c r="I36" s="302"/>
      <c r="J36" s="302"/>
      <c r="K36" s="302"/>
      <c r="L36" s="302"/>
      <c r="M36" s="302"/>
      <c r="N36" s="302"/>
      <c r="O36" s="302"/>
      <c r="P36" s="302"/>
      <c r="Q36" s="302"/>
      <c r="R36" s="54"/>
    </row>
    <row r="37" spans="1:18" s="2" customFormat="1" ht="14.25" customHeight="1" x14ac:dyDescent="0.25">
      <c r="A37" s="42" t="s">
        <v>1002</v>
      </c>
      <c r="B37" s="70">
        <f t="shared" ref="B37:D37" si="12">+B38+B42</f>
        <v>244997</v>
      </c>
      <c r="C37" s="70">
        <f t="shared" si="12"/>
        <v>246875</v>
      </c>
      <c r="D37" s="70">
        <f t="shared" si="12"/>
        <v>244670</v>
      </c>
      <c r="E37" s="70">
        <v>240652</v>
      </c>
      <c r="F37" s="70">
        <v>235832</v>
      </c>
      <c r="G37" s="70">
        <v>233912</v>
      </c>
      <c r="H37" s="70">
        <v>231376</v>
      </c>
      <c r="I37" s="70">
        <v>228463</v>
      </c>
      <c r="J37" s="70">
        <v>226382</v>
      </c>
      <c r="K37" s="70">
        <v>237967</v>
      </c>
      <c r="L37" s="70">
        <v>238485</v>
      </c>
      <c r="M37" s="70">
        <f>+M38+M42</f>
        <v>249513</v>
      </c>
      <c r="N37" s="70">
        <f>+N38+N42</f>
        <v>249490</v>
      </c>
      <c r="O37" s="70">
        <f>+O38+O42</f>
        <v>244030</v>
      </c>
      <c r="P37" s="70">
        <f>+P38+P42</f>
        <v>240799</v>
      </c>
      <c r="Q37" s="70">
        <f>+Q38+Q42</f>
        <v>242461</v>
      </c>
      <c r="R37" s="54"/>
    </row>
    <row r="38" spans="1:18" s="2" customFormat="1" ht="14.25" customHeight="1" x14ac:dyDescent="0.25">
      <c r="A38" s="42" t="s">
        <v>1005</v>
      </c>
      <c r="B38" s="70">
        <f t="shared" ref="B38:D38" si="13">SUM(B39:B41)</f>
        <v>175480</v>
      </c>
      <c r="C38" s="70">
        <f t="shared" si="13"/>
        <v>177688</v>
      </c>
      <c r="D38" s="70">
        <f t="shared" si="13"/>
        <v>176690</v>
      </c>
      <c r="E38" s="70">
        <v>173276</v>
      </c>
      <c r="F38" s="70">
        <v>167845</v>
      </c>
      <c r="G38" s="70">
        <v>162309</v>
      </c>
      <c r="H38" s="70">
        <v>158520</v>
      </c>
      <c r="I38" s="70">
        <v>157557</v>
      </c>
      <c r="J38" s="70">
        <v>155938</v>
      </c>
      <c r="K38" s="70">
        <v>159911</v>
      </c>
      <c r="L38" s="70">
        <v>157766</v>
      </c>
      <c r="M38" s="70">
        <f>SUM(M39:M41)</f>
        <v>161154</v>
      </c>
      <c r="N38" s="70">
        <f>SUM(N39:N41)</f>
        <v>163137</v>
      </c>
      <c r="O38" s="70">
        <f>SUM(O39:O41)</f>
        <v>160217</v>
      </c>
      <c r="P38" s="70">
        <f>SUM(P39:P41)</f>
        <v>159470</v>
      </c>
      <c r="Q38" s="70">
        <f>SUM(Q39:Q41)</f>
        <v>162361</v>
      </c>
      <c r="R38" s="54"/>
    </row>
    <row r="39" spans="1:18" s="3" customFormat="1" ht="14.25" customHeight="1" x14ac:dyDescent="0.25">
      <c r="A39" s="27" t="s">
        <v>230</v>
      </c>
      <c r="B39" s="71">
        <v>76178</v>
      </c>
      <c r="C39" s="71">
        <v>77606</v>
      </c>
      <c r="D39" s="71">
        <v>76723</v>
      </c>
      <c r="E39" s="71">
        <v>71598</v>
      </c>
      <c r="F39" s="71">
        <v>66783</v>
      </c>
      <c r="G39" s="71">
        <v>65208</v>
      </c>
      <c r="H39" s="71">
        <v>65321</v>
      </c>
      <c r="I39" s="71">
        <v>63058</v>
      </c>
      <c r="J39" s="71">
        <v>60075</v>
      </c>
      <c r="K39" s="71">
        <v>55259</v>
      </c>
      <c r="L39" s="71">
        <v>57966</v>
      </c>
      <c r="M39" s="71">
        <v>55729</v>
      </c>
      <c r="N39" s="71">
        <v>57892</v>
      </c>
      <c r="O39" s="71">
        <f>56785+313</f>
        <v>57098</v>
      </c>
      <c r="P39" s="71">
        <v>61058</v>
      </c>
      <c r="Q39" s="71">
        <v>63859</v>
      </c>
      <c r="R39" s="54"/>
    </row>
    <row r="40" spans="1:18" s="3" customFormat="1" ht="14.25" customHeight="1" x14ac:dyDescent="0.25">
      <c r="A40" s="27" t="s">
        <v>231</v>
      </c>
      <c r="B40" s="71">
        <v>55419</v>
      </c>
      <c r="C40" s="71">
        <v>56588</v>
      </c>
      <c r="D40" s="71">
        <v>55643</v>
      </c>
      <c r="E40" s="71">
        <v>56612</v>
      </c>
      <c r="F40" s="71">
        <v>55225</v>
      </c>
      <c r="G40" s="71">
        <v>52315</v>
      </c>
      <c r="H40" s="71">
        <v>51089</v>
      </c>
      <c r="I40" s="71">
        <v>51905</v>
      </c>
      <c r="J40" s="71">
        <v>51654</v>
      </c>
      <c r="K40" s="71">
        <v>54686</v>
      </c>
      <c r="L40" s="71">
        <v>51520</v>
      </c>
      <c r="M40" s="71">
        <v>55264</v>
      </c>
      <c r="N40" s="71">
        <v>53748</v>
      </c>
      <c r="O40" s="71">
        <f>53245+325</f>
        <v>53570</v>
      </c>
      <c r="P40" s="71">
        <v>50530</v>
      </c>
      <c r="Q40" s="71">
        <v>53212</v>
      </c>
      <c r="R40" s="54"/>
    </row>
    <row r="41" spans="1:18" s="3" customFormat="1" ht="14.25" customHeight="1" x14ac:dyDescent="0.25">
      <c r="A41" s="27" t="s">
        <v>232</v>
      </c>
      <c r="B41" s="71">
        <v>43883</v>
      </c>
      <c r="C41" s="71">
        <v>43494</v>
      </c>
      <c r="D41" s="71">
        <v>44324</v>
      </c>
      <c r="E41" s="71">
        <v>45066</v>
      </c>
      <c r="F41" s="71">
        <v>45837</v>
      </c>
      <c r="G41" s="71">
        <v>44786</v>
      </c>
      <c r="H41" s="71">
        <v>42110</v>
      </c>
      <c r="I41" s="71">
        <v>42594</v>
      </c>
      <c r="J41" s="71">
        <v>44209</v>
      </c>
      <c r="K41" s="71">
        <v>49966</v>
      </c>
      <c r="L41" s="71">
        <v>48280</v>
      </c>
      <c r="M41" s="71">
        <v>50161</v>
      </c>
      <c r="N41" s="71">
        <v>51497</v>
      </c>
      <c r="O41" s="71">
        <f>49311+238</f>
        <v>49549</v>
      </c>
      <c r="P41" s="71">
        <v>47882</v>
      </c>
      <c r="Q41" s="71">
        <v>45290</v>
      </c>
      <c r="R41" s="202"/>
    </row>
    <row r="42" spans="1:18" s="2" customFormat="1" ht="14.25" customHeight="1" x14ac:dyDescent="0.25">
      <c r="A42" s="42" t="s">
        <v>1006</v>
      </c>
      <c r="B42" s="70">
        <f t="shared" ref="B42:D42" si="14">SUM(B43:B45)</f>
        <v>69517</v>
      </c>
      <c r="C42" s="70">
        <f t="shared" si="14"/>
        <v>69187</v>
      </c>
      <c r="D42" s="70">
        <f t="shared" si="14"/>
        <v>67980</v>
      </c>
      <c r="E42" s="70">
        <v>67376</v>
      </c>
      <c r="F42" s="70">
        <v>67987</v>
      </c>
      <c r="G42" s="70">
        <v>71603</v>
      </c>
      <c r="H42" s="70">
        <v>72856</v>
      </c>
      <c r="I42" s="70">
        <v>70906</v>
      </c>
      <c r="J42" s="70">
        <v>70444</v>
      </c>
      <c r="K42" s="70">
        <v>78056</v>
      </c>
      <c r="L42" s="70">
        <v>80719</v>
      </c>
      <c r="M42" s="70">
        <f>SUM(M43:M45)</f>
        <v>88359</v>
      </c>
      <c r="N42" s="70">
        <f>SUM(N43:N45)</f>
        <v>86353</v>
      </c>
      <c r="O42" s="70">
        <f>SUM(O43:O45)</f>
        <v>83813</v>
      </c>
      <c r="P42" s="70">
        <f>SUM(P43:P45)</f>
        <v>81329</v>
      </c>
      <c r="Q42" s="70">
        <f>SUM(Q43:Q45)</f>
        <v>80100</v>
      </c>
      <c r="R42" s="54"/>
    </row>
    <row r="43" spans="1:18" s="3" customFormat="1" ht="14.25" customHeight="1" x14ac:dyDescent="0.25">
      <c r="A43" s="27" t="s">
        <v>233</v>
      </c>
      <c r="B43" s="71">
        <v>39634</v>
      </c>
      <c r="C43" s="71">
        <v>39463</v>
      </c>
      <c r="D43" s="71">
        <v>37990</v>
      </c>
      <c r="E43" s="71">
        <v>37637</v>
      </c>
      <c r="F43" s="71">
        <v>38262</v>
      </c>
      <c r="G43" s="71">
        <v>40393</v>
      </c>
      <c r="H43" s="71">
        <v>40622</v>
      </c>
      <c r="I43" s="71">
        <v>38448</v>
      </c>
      <c r="J43" s="71">
        <v>38839</v>
      </c>
      <c r="K43" s="71">
        <v>39941</v>
      </c>
      <c r="L43" s="71">
        <v>43794</v>
      </c>
      <c r="M43" s="71">
        <v>43861</v>
      </c>
      <c r="N43" s="71">
        <v>44450</v>
      </c>
      <c r="O43" s="71">
        <f>44141+166</f>
        <v>44307</v>
      </c>
      <c r="P43" s="71">
        <v>43136</v>
      </c>
      <c r="Q43" s="71">
        <v>42377</v>
      </c>
      <c r="R43" s="54"/>
    </row>
    <row r="44" spans="1:18" s="3" customFormat="1" ht="14.25" customHeight="1" x14ac:dyDescent="0.25">
      <c r="A44" s="27" t="s">
        <v>234</v>
      </c>
      <c r="B44" s="71">
        <v>29624</v>
      </c>
      <c r="C44" s="71">
        <v>29457</v>
      </c>
      <c r="D44" s="71">
        <v>29678</v>
      </c>
      <c r="E44" s="71">
        <v>29405</v>
      </c>
      <c r="F44" s="71">
        <v>29274</v>
      </c>
      <c r="G44" s="71">
        <v>30716</v>
      </c>
      <c r="H44" s="71">
        <v>31652</v>
      </c>
      <c r="I44" s="71">
        <v>31855</v>
      </c>
      <c r="J44" s="71">
        <v>30749</v>
      </c>
      <c r="K44" s="71">
        <v>37262</v>
      </c>
      <c r="L44" s="71">
        <v>35926</v>
      </c>
      <c r="M44" s="71">
        <v>43420</v>
      </c>
      <c r="N44" s="71">
        <v>40920</v>
      </c>
      <c r="O44" s="71">
        <f>38475+137</f>
        <v>38612</v>
      </c>
      <c r="P44" s="71">
        <v>37210</v>
      </c>
      <c r="Q44" s="71">
        <v>36734</v>
      </c>
      <c r="R44" s="54"/>
    </row>
    <row r="45" spans="1:18" s="3" customFormat="1" ht="14.25" customHeight="1" x14ac:dyDescent="0.25">
      <c r="A45" s="27" t="s">
        <v>235</v>
      </c>
      <c r="B45" s="71">
        <v>259</v>
      </c>
      <c r="C45" s="71">
        <v>267</v>
      </c>
      <c r="D45" s="71">
        <v>312</v>
      </c>
      <c r="E45" s="71">
        <v>334</v>
      </c>
      <c r="F45" s="71">
        <v>451</v>
      </c>
      <c r="G45" s="71">
        <v>494</v>
      </c>
      <c r="H45" s="71">
        <v>582</v>
      </c>
      <c r="I45" s="71">
        <v>603</v>
      </c>
      <c r="J45" s="71">
        <v>856</v>
      </c>
      <c r="K45" s="71">
        <v>853</v>
      </c>
      <c r="L45" s="71">
        <v>999</v>
      </c>
      <c r="M45" s="71">
        <v>1078</v>
      </c>
      <c r="N45" s="71">
        <v>983</v>
      </c>
      <c r="O45" s="71">
        <f>842+52</f>
        <v>894</v>
      </c>
      <c r="P45" s="71">
        <v>983</v>
      </c>
      <c r="Q45" s="71">
        <v>989</v>
      </c>
      <c r="R45" s="60"/>
    </row>
    <row r="46" spans="1:18" ht="6.75" customHeight="1" x14ac:dyDescent="0.25">
      <c r="A46" s="135"/>
      <c r="B46" s="302"/>
      <c r="C46" s="302"/>
      <c r="D46" s="302"/>
      <c r="E46" s="302"/>
      <c r="F46" s="302"/>
      <c r="G46" s="302"/>
      <c r="H46" s="302"/>
      <c r="I46" s="302"/>
      <c r="J46" s="302"/>
      <c r="K46" s="302"/>
      <c r="L46" s="302"/>
      <c r="M46" s="302"/>
      <c r="N46" s="302"/>
      <c r="O46" s="302"/>
      <c r="P46" s="302"/>
      <c r="Q46" s="302"/>
    </row>
    <row r="47" spans="1:18" s="2" customFormat="1" ht="14.25" customHeight="1" x14ac:dyDescent="0.25">
      <c r="A47" s="42" t="s">
        <v>236</v>
      </c>
      <c r="B47" s="70">
        <f t="shared" ref="B47:D47" si="15">+B48+B52</f>
        <v>67092</v>
      </c>
      <c r="C47" s="70">
        <f t="shared" si="15"/>
        <v>68492</v>
      </c>
      <c r="D47" s="70">
        <f t="shared" si="15"/>
        <v>73408</v>
      </c>
      <c r="E47" s="70">
        <v>79721</v>
      </c>
      <c r="F47" s="70">
        <v>85951</v>
      </c>
      <c r="G47" s="70">
        <v>89401</v>
      </c>
      <c r="H47" s="70">
        <v>90235</v>
      </c>
      <c r="I47" s="70">
        <v>90631</v>
      </c>
      <c r="J47" s="70">
        <v>92137</v>
      </c>
      <c r="K47" s="70">
        <v>98056</v>
      </c>
      <c r="L47" s="70">
        <v>100693</v>
      </c>
      <c r="M47" s="70">
        <f>+M48+M52</f>
        <v>104817</v>
      </c>
      <c r="N47" s="70">
        <f>+N48+N52</f>
        <v>105580</v>
      </c>
      <c r="O47" s="70">
        <f>+O48+O52</f>
        <v>105437</v>
      </c>
      <c r="P47" s="70">
        <f>+P48+P52</f>
        <v>106065</v>
      </c>
      <c r="Q47" s="70">
        <f>+Q48+Q52</f>
        <v>106393</v>
      </c>
      <c r="R47" s="60"/>
    </row>
    <row r="48" spans="1:18" s="2" customFormat="1" ht="14.25" customHeight="1" x14ac:dyDescent="0.25">
      <c r="A48" s="42" t="s">
        <v>1005</v>
      </c>
      <c r="B48" s="70">
        <f t="shared" ref="B48:D48" si="16">SUM(B49:B51)</f>
        <v>39477</v>
      </c>
      <c r="C48" s="70">
        <f t="shared" si="16"/>
        <v>40802</v>
      </c>
      <c r="D48" s="70">
        <f t="shared" si="16"/>
        <v>44203</v>
      </c>
      <c r="E48" s="70">
        <v>47396</v>
      </c>
      <c r="F48" s="70">
        <v>50417</v>
      </c>
      <c r="G48" s="70">
        <v>50594</v>
      </c>
      <c r="H48" s="70">
        <v>49968</v>
      </c>
      <c r="I48" s="70">
        <v>49739</v>
      </c>
      <c r="J48" s="70">
        <v>50572</v>
      </c>
      <c r="K48" s="70">
        <v>52852</v>
      </c>
      <c r="L48" s="70">
        <v>52696</v>
      </c>
      <c r="M48" s="70">
        <f>SUM(M49:M51)</f>
        <v>53426</v>
      </c>
      <c r="N48" s="70">
        <f>SUM(N49:N51)</f>
        <v>54213</v>
      </c>
      <c r="O48" s="70">
        <f>SUM(O49:O51)</f>
        <v>54184</v>
      </c>
      <c r="P48" s="70">
        <f>SUM(P49:P51)</f>
        <v>55141</v>
      </c>
      <c r="Q48" s="70">
        <f>SUM(Q49:Q51)</f>
        <v>55989</v>
      </c>
      <c r="R48" s="60"/>
    </row>
    <row r="49" spans="1:18" s="3" customFormat="1" ht="14.25" customHeight="1" x14ac:dyDescent="0.25">
      <c r="A49" s="27" t="s">
        <v>230</v>
      </c>
      <c r="B49" s="71">
        <v>17842</v>
      </c>
      <c r="C49" s="71">
        <v>18552</v>
      </c>
      <c r="D49" s="71">
        <v>21546</v>
      </c>
      <c r="E49" s="71">
        <v>21787</v>
      </c>
      <c r="F49" s="71">
        <v>21161</v>
      </c>
      <c r="G49" s="71">
        <v>20630</v>
      </c>
      <c r="H49" s="71">
        <v>20120</v>
      </c>
      <c r="I49" s="71">
        <v>19770</v>
      </c>
      <c r="J49" s="71">
        <v>19906</v>
      </c>
      <c r="K49" s="71">
        <v>18253</v>
      </c>
      <c r="L49" s="71">
        <v>19226</v>
      </c>
      <c r="M49" s="71">
        <v>18299</v>
      </c>
      <c r="N49" s="71">
        <v>19146</v>
      </c>
      <c r="O49" s="71">
        <v>19377</v>
      </c>
      <c r="P49" s="71">
        <v>21301</v>
      </c>
      <c r="Q49" s="71">
        <v>21428</v>
      </c>
      <c r="R49" s="60"/>
    </row>
    <row r="50" spans="1:18" s="3" customFormat="1" ht="14.25" customHeight="1" x14ac:dyDescent="0.25">
      <c r="A50" s="27" t="s">
        <v>231</v>
      </c>
      <c r="B50" s="71">
        <v>12372</v>
      </c>
      <c r="C50" s="71">
        <v>12746</v>
      </c>
      <c r="D50" s="71">
        <v>12882</v>
      </c>
      <c r="E50" s="71">
        <v>15590</v>
      </c>
      <c r="F50" s="71">
        <v>16747</v>
      </c>
      <c r="G50" s="71">
        <v>16475</v>
      </c>
      <c r="H50" s="71">
        <v>16371</v>
      </c>
      <c r="I50" s="71">
        <v>16456</v>
      </c>
      <c r="J50" s="71">
        <v>16567</v>
      </c>
      <c r="K50" s="71">
        <v>18367</v>
      </c>
      <c r="L50" s="71">
        <v>17177</v>
      </c>
      <c r="M50" s="71">
        <v>18335</v>
      </c>
      <c r="N50" s="71">
        <v>17873</v>
      </c>
      <c r="O50" s="71">
        <v>18113</v>
      </c>
      <c r="P50" s="71">
        <v>17634</v>
      </c>
      <c r="Q50" s="71">
        <v>18804</v>
      </c>
      <c r="R50" s="60"/>
    </row>
    <row r="51" spans="1:18" s="3" customFormat="1" ht="14.25" customHeight="1" x14ac:dyDescent="0.25">
      <c r="A51" s="27" t="s">
        <v>232</v>
      </c>
      <c r="B51" s="71">
        <v>9263</v>
      </c>
      <c r="C51" s="71">
        <v>9504</v>
      </c>
      <c r="D51" s="71">
        <v>9775</v>
      </c>
      <c r="E51" s="71">
        <v>10019</v>
      </c>
      <c r="F51" s="71">
        <v>12509</v>
      </c>
      <c r="G51" s="71">
        <v>13489</v>
      </c>
      <c r="H51" s="71">
        <v>13477</v>
      </c>
      <c r="I51" s="71">
        <v>13513</v>
      </c>
      <c r="J51" s="71">
        <v>14099</v>
      </c>
      <c r="K51" s="71">
        <v>16232</v>
      </c>
      <c r="L51" s="71">
        <v>16293</v>
      </c>
      <c r="M51" s="71">
        <v>16792</v>
      </c>
      <c r="N51" s="71">
        <v>17194</v>
      </c>
      <c r="O51" s="71">
        <v>16694</v>
      </c>
      <c r="P51" s="71">
        <v>16206</v>
      </c>
      <c r="Q51" s="71">
        <v>15757</v>
      </c>
      <c r="R51" s="60"/>
    </row>
    <row r="52" spans="1:18" s="2" customFormat="1" ht="14.25" customHeight="1" x14ac:dyDescent="0.25">
      <c r="A52" s="42" t="s">
        <v>1006</v>
      </c>
      <c r="B52" s="70">
        <f t="shared" ref="B52:D52" si="17">SUM(B53:B55)</f>
        <v>27615</v>
      </c>
      <c r="C52" s="70">
        <f t="shared" si="17"/>
        <v>27690</v>
      </c>
      <c r="D52" s="70">
        <f t="shared" si="17"/>
        <v>29205</v>
      </c>
      <c r="E52" s="70">
        <v>32325</v>
      </c>
      <c r="F52" s="70">
        <v>35534</v>
      </c>
      <c r="G52" s="70">
        <v>38807</v>
      </c>
      <c r="H52" s="70">
        <v>40267</v>
      </c>
      <c r="I52" s="70">
        <v>40892</v>
      </c>
      <c r="J52" s="70">
        <v>41565</v>
      </c>
      <c r="K52" s="70">
        <v>45204</v>
      </c>
      <c r="L52" s="70">
        <v>47997</v>
      </c>
      <c r="M52" s="70">
        <f>SUM(M53:M55)</f>
        <v>51391</v>
      </c>
      <c r="N52" s="70">
        <f>SUM(N53:N55)</f>
        <v>51367</v>
      </c>
      <c r="O52" s="70">
        <f>SUM(O53:O55)</f>
        <v>51253</v>
      </c>
      <c r="P52" s="70">
        <f>SUM(P53:P55)</f>
        <v>50924</v>
      </c>
      <c r="Q52" s="70">
        <f>SUM(Q53:Q55)</f>
        <v>50404</v>
      </c>
      <c r="R52" s="60"/>
    </row>
    <row r="53" spans="1:18" s="3" customFormat="1" ht="14.25" customHeight="1" x14ac:dyDescent="0.25">
      <c r="A53" s="27" t="s">
        <v>233</v>
      </c>
      <c r="B53" s="71">
        <v>11655</v>
      </c>
      <c r="C53" s="71">
        <v>11622</v>
      </c>
      <c r="D53" s="71">
        <v>12713</v>
      </c>
      <c r="E53" s="71">
        <v>14541</v>
      </c>
      <c r="F53" s="71">
        <v>15302</v>
      </c>
      <c r="G53" s="71">
        <v>16416</v>
      </c>
      <c r="H53" s="71">
        <v>16406</v>
      </c>
      <c r="I53" s="71">
        <v>16265</v>
      </c>
      <c r="J53" s="71">
        <v>16480</v>
      </c>
      <c r="K53" s="71">
        <v>17691</v>
      </c>
      <c r="L53" s="71">
        <v>19163</v>
      </c>
      <c r="M53" s="71">
        <v>19549</v>
      </c>
      <c r="N53" s="71">
        <v>19539</v>
      </c>
      <c r="O53" s="71">
        <v>19748</v>
      </c>
      <c r="P53" s="71">
        <v>19775</v>
      </c>
      <c r="Q53" s="71">
        <v>19003</v>
      </c>
      <c r="R53" s="60"/>
    </row>
    <row r="54" spans="1:18" s="3" customFormat="1" ht="14.25" customHeight="1" x14ac:dyDescent="0.25">
      <c r="A54" s="27" t="s">
        <v>234</v>
      </c>
      <c r="B54" s="71">
        <v>8700</v>
      </c>
      <c r="C54" s="71">
        <v>8637</v>
      </c>
      <c r="D54" s="71">
        <v>8868</v>
      </c>
      <c r="E54" s="71">
        <v>9830</v>
      </c>
      <c r="F54" s="71">
        <v>11342</v>
      </c>
      <c r="G54" s="71">
        <v>12067</v>
      </c>
      <c r="H54" s="71">
        <v>12938</v>
      </c>
      <c r="I54" s="71">
        <v>12790</v>
      </c>
      <c r="J54" s="71">
        <v>13198</v>
      </c>
      <c r="K54" s="71">
        <v>14675</v>
      </c>
      <c r="L54" s="71">
        <v>15137</v>
      </c>
      <c r="M54" s="71">
        <v>17066</v>
      </c>
      <c r="N54" s="71">
        <v>16554</v>
      </c>
      <c r="O54" s="71">
        <v>16215</v>
      </c>
      <c r="P54" s="71">
        <v>16048</v>
      </c>
      <c r="Q54" s="71">
        <v>16269</v>
      </c>
      <c r="R54" s="60"/>
    </row>
    <row r="55" spans="1:18" s="3" customFormat="1" x14ac:dyDescent="0.25">
      <c r="A55" s="27" t="s">
        <v>235</v>
      </c>
      <c r="B55" s="71">
        <v>7260</v>
      </c>
      <c r="C55" s="71">
        <v>7431</v>
      </c>
      <c r="D55" s="71">
        <v>7624</v>
      </c>
      <c r="E55" s="71">
        <v>7954</v>
      </c>
      <c r="F55" s="71">
        <v>8890</v>
      </c>
      <c r="G55" s="71">
        <v>10324</v>
      </c>
      <c r="H55" s="71">
        <v>10923</v>
      </c>
      <c r="I55" s="71">
        <v>11837</v>
      </c>
      <c r="J55" s="71">
        <v>11887</v>
      </c>
      <c r="K55" s="71">
        <v>12838</v>
      </c>
      <c r="L55" s="71">
        <v>13697</v>
      </c>
      <c r="M55" s="71">
        <v>14776</v>
      </c>
      <c r="N55" s="71">
        <v>15274</v>
      </c>
      <c r="O55" s="71">
        <v>15290</v>
      </c>
      <c r="P55" s="71">
        <v>15101</v>
      </c>
      <c r="Q55" s="71">
        <v>15132</v>
      </c>
      <c r="R55" s="60"/>
    </row>
    <row r="56" spans="1:18" ht="6.75" customHeight="1" x14ac:dyDescent="0.25">
      <c r="A56" s="135"/>
      <c r="B56" s="309"/>
      <c r="C56" s="309"/>
      <c r="D56" s="309"/>
      <c r="E56" s="309"/>
      <c r="F56" s="309"/>
      <c r="G56" s="309"/>
      <c r="H56" s="309"/>
      <c r="I56" s="309"/>
      <c r="J56" s="309"/>
      <c r="K56" s="309"/>
      <c r="L56" s="309"/>
      <c r="M56" s="309"/>
      <c r="N56" s="309"/>
      <c r="O56" s="309"/>
      <c r="P56" s="309"/>
      <c r="Q56" s="309"/>
    </row>
    <row r="57" spans="1:18" s="2" customFormat="1" ht="16.5" customHeight="1" thickBot="1" x14ac:dyDescent="0.3">
      <c r="A57" s="42" t="s">
        <v>1000</v>
      </c>
      <c r="B57" s="92">
        <v>15055</v>
      </c>
      <c r="C57" s="92">
        <v>15642</v>
      </c>
      <c r="D57" s="92">
        <v>14409</v>
      </c>
      <c r="E57" s="92">
        <v>14754</v>
      </c>
      <c r="F57" s="92">
        <v>14944</v>
      </c>
      <c r="G57" s="92">
        <v>15082</v>
      </c>
      <c r="H57" s="92">
        <v>15491</v>
      </c>
      <c r="I57" s="92">
        <v>15216</v>
      </c>
      <c r="J57" s="92">
        <v>15084</v>
      </c>
      <c r="K57" s="92">
        <v>14699</v>
      </c>
      <c r="L57" s="92">
        <v>14405</v>
      </c>
      <c r="M57" s="92">
        <v>14772</v>
      </c>
      <c r="N57" s="92">
        <v>15307</v>
      </c>
      <c r="O57" s="92">
        <v>14966</v>
      </c>
      <c r="P57" s="92">
        <v>14630</v>
      </c>
      <c r="Q57" s="92">
        <v>15073</v>
      </c>
      <c r="R57" s="60"/>
    </row>
    <row r="58" spans="1:18" ht="15" customHeight="1" x14ac:dyDescent="0.25">
      <c r="A58" s="415" t="s">
        <v>1001</v>
      </c>
      <c r="B58" s="415"/>
      <c r="C58" s="415"/>
      <c r="D58" s="415"/>
      <c r="E58" s="415"/>
      <c r="F58" s="415"/>
      <c r="G58" s="415"/>
      <c r="H58" s="415"/>
      <c r="I58" s="415"/>
      <c r="J58" s="415"/>
      <c r="K58" s="415"/>
      <c r="L58" s="415"/>
      <c r="M58" s="415"/>
      <c r="N58" s="415"/>
      <c r="O58" s="415"/>
      <c r="P58" s="415"/>
      <c r="Q58" s="415"/>
    </row>
    <row r="59" spans="1:18" s="8" customFormat="1" ht="15" customHeight="1" x14ac:dyDescent="0.25">
      <c r="A59" s="414" t="s">
        <v>237</v>
      </c>
      <c r="B59" s="414"/>
      <c r="C59" s="414"/>
      <c r="D59" s="414"/>
      <c r="E59" s="414"/>
      <c r="F59" s="414"/>
      <c r="G59" s="414"/>
      <c r="H59" s="414"/>
      <c r="I59" s="414"/>
      <c r="J59" s="414"/>
      <c r="K59" s="414"/>
      <c r="L59" s="414"/>
      <c r="M59" s="414"/>
      <c r="N59" s="414"/>
      <c r="O59" s="414"/>
      <c r="P59" s="414"/>
      <c r="Q59" s="414"/>
      <c r="R59" s="60"/>
    </row>
    <row r="60" spans="1:18" ht="15" customHeight="1" x14ac:dyDescent="0.25">
      <c r="A60" s="63" t="s">
        <v>217</v>
      </c>
      <c r="B60" s="63"/>
      <c r="C60" s="63"/>
      <c r="D60" s="63"/>
      <c r="E60" s="63"/>
      <c r="F60" s="63"/>
      <c r="G60" s="63"/>
      <c r="H60" s="63"/>
      <c r="I60" s="63"/>
      <c r="J60" s="63"/>
      <c r="K60" s="63"/>
      <c r="L60" s="63"/>
      <c r="M60" s="63"/>
      <c r="N60" s="63"/>
      <c r="O60" s="63"/>
      <c r="P60" s="63"/>
      <c r="Q60" s="63"/>
    </row>
    <row r="61" spans="1:18" x14ac:dyDescent="0.25">
      <c r="E61" s="308"/>
      <c r="F61" s="308"/>
      <c r="G61" s="308"/>
      <c r="H61" s="308"/>
      <c r="I61" s="308"/>
      <c r="J61" s="308"/>
      <c r="K61" s="308"/>
      <c r="L61" s="308"/>
      <c r="M61" s="308"/>
      <c r="N61" s="308"/>
      <c r="O61" s="308"/>
      <c r="P61" s="308"/>
      <c r="Q61" s="308"/>
    </row>
  </sheetData>
  <mergeCells count="8">
    <mergeCell ref="A59:Q59"/>
    <mergeCell ref="A58:Q58"/>
    <mergeCell ref="A1:Q1"/>
    <mergeCell ref="A2:Q2"/>
    <mergeCell ref="A3:Q3"/>
    <mergeCell ref="A4:Q4"/>
    <mergeCell ref="A5:Q5"/>
    <mergeCell ref="A6:Q6"/>
  </mergeCells>
  <hyperlinks>
    <hyperlink ref="R2" location="Contenido!A1" display="Contenido" xr:uid="{24F0A62B-98B7-4231-BCE0-42CE3D48D9E5}"/>
  </hyperlinks>
  <printOptions horizontalCentered="1"/>
  <pageMargins left="0.39370078740157483" right="0.39370078740157483" top="0.39370078740157483" bottom="0.39370078740157483" header="0.31496062992125984" footer="0.31496062992125984"/>
  <pageSetup paperSize="172" scale="7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F783-F6AC-4458-99A4-E33D3EB43654}">
  <sheetPr codeName="Hoja70">
    <tabColor rgb="FFAFCAFF"/>
    <pageSetUpPr fitToPage="1"/>
  </sheetPr>
  <dimension ref="A1:AH51"/>
  <sheetViews>
    <sheetView showGridLines="0" showOutlineSymbols="0" showWhiteSpace="0" topLeftCell="A14" zoomScaleNormal="100" workbookViewId="0">
      <selection activeCell="C35" sqref="C35"/>
    </sheetView>
  </sheetViews>
  <sheetFormatPr baseColWidth="10" defaultColWidth="10.08203125" defaultRowHeight="13" x14ac:dyDescent="0.25"/>
  <cols>
    <col min="1" max="1" width="61.83203125" style="285" customWidth="1"/>
    <col min="2" max="4" width="7.83203125" style="59" customWidth="1"/>
    <col min="5" max="5" width="1.75" style="59" customWidth="1"/>
    <col min="6" max="6" width="7.83203125" style="281" customWidth="1"/>
    <col min="7" max="8" width="7.83203125" style="59" customWidth="1"/>
    <col min="9" max="9" width="1.75" style="59" customWidth="1"/>
    <col min="10" max="10" width="7.83203125" style="281" customWidth="1"/>
    <col min="11" max="12" width="7.83203125" style="59" customWidth="1"/>
    <col min="13" max="13" width="1.75" style="59" customWidth="1"/>
    <col min="14" max="14" width="7.83203125" style="281" customWidth="1"/>
    <col min="15" max="16" width="7.83203125" style="59" customWidth="1"/>
    <col min="17" max="17" width="11" style="60" customWidth="1"/>
    <col min="18" max="18" width="10.08203125" style="59"/>
    <col min="19" max="34" width="10.08203125" style="60"/>
    <col min="35" max="16384" width="10.08203125" style="278"/>
  </cols>
  <sheetData>
    <row r="1" spans="1:34" s="59" customFormat="1" ht="14.5" x14ac:dyDescent="0.25">
      <c r="A1" s="452" t="s">
        <v>484</v>
      </c>
      <c r="B1" s="452"/>
      <c r="C1" s="452"/>
      <c r="D1" s="452"/>
      <c r="E1" s="452"/>
      <c r="F1" s="452"/>
      <c r="G1" s="452"/>
      <c r="H1" s="452"/>
      <c r="I1" s="452"/>
      <c r="J1" s="452"/>
      <c r="K1" s="452"/>
      <c r="L1" s="452"/>
      <c r="M1" s="452"/>
      <c r="N1" s="452"/>
      <c r="O1" s="452"/>
      <c r="P1" s="452"/>
      <c r="Q1" s="19"/>
      <c r="S1" s="60"/>
      <c r="T1" s="60"/>
      <c r="U1" s="60"/>
      <c r="V1" s="60"/>
      <c r="W1" s="60"/>
      <c r="X1" s="60"/>
      <c r="Y1" s="60"/>
      <c r="Z1" s="60"/>
      <c r="AA1" s="60"/>
      <c r="AB1" s="60"/>
      <c r="AC1" s="60"/>
      <c r="AD1" s="60"/>
      <c r="AE1" s="60"/>
      <c r="AF1" s="60"/>
      <c r="AG1" s="60"/>
      <c r="AH1" s="60"/>
    </row>
    <row r="2" spans="1:34" s="59" customFormat="1" ht="14.5" x14ac:dyDescent="0.25">
      <c r="A2" s="452" t="s">
        <v>1086</v>
      </c>
      <c r="B2" s="452"/>
      <c r="C2" s="452"/>
      <c r="D2" s="452"/>
      <c r="E2" s="452"/>
      <c r="F2" s="452"/>
      <c r="G2" s="452"/>
      <c r="H2" s="452"/>
      <c r="I2" s="452"/>
      <c r="J2" s="452"/>
      <c r="K2" s="452"/>
      <c r="L2" s="452"/>
      <c r="M2" s="452"/>
      <c r="N2" s="452"/>
      <c r="O2" s="452"/>
      <c r="P2" s="452"/>
      <c r="Q2" s="91" t="s">
        <v>0</v>
      </c>
      <c r="S2" s="60"/>
      <c r="T2" s="60"/>
      <c r="U2" s="60"/>
      <c r="V2" s="60"/>
      <c r="W2" s="60"/>
      <c r="X2" s="60"/>
      <c r="Y2" s="60"/>
      <c r="Z2" s="60"/>
      <c r="AA2" s="60"/>
      <c r="AB2" s="60"/>
      <c r="AC2" s="60"/>
      <c r="AD2" s="60"/>
      <c r="AE2" s="60"/>
      <c r="AF2" s="60"/>
      <c r="AG2" s="60"/>
      <c r="AH2" s="60"/>
    </row>
    <row r="3" spans="1:34" s="59" customFormat="1" ht="14.5" x14ac:dyDescent="0.25">
      <c r="A3" s="452" t="s">
        <v>1015</v>
      </c>
      <c r="B3" s="452"/>
      <c r="C3" s="452"/>
      <c r="D3" s="452"/>
      <c r="E3" s="452"/>
      <c r="F3" s="452"/>
      <c r="G3" s="452"/>
      <c r="H3" s="452"/>
      <c r="I3" s="452"/>
      <c r="J3" s="452"/>
      <c r="K3" s="452"/>
      <c r="L3" s="452"/>
      <c r="M3" s="452"/>
      <c r="N3" s="452"/>
      <c r="O3" s="452"/>
      <c r="P3" s="452"/>
      <c r="Q3" s="19"/>
      <c r="S3" s="60"/>
      <c r="T3" s="60"/>
      <c r="U3" s="60"/>
      <c r="V3" s="60"/>
      <c r="W3" s="60"/>
      <c r="X3" s="60"/>
      <c r="Y3" s="60"/>
      <c r="Z3" s="60"/>
      <c r="AA3" s="60"/>
      <c r="AB3" s="60"/>
      <c r="AC3" s="60"/>
      <c r="AD3" s="60"/>
      <c r="AE3" s="60"/>
      <c r="AF3" s="60"/>
      <c r="AG3" s="60"/>
      <c r="AH3" s="60"/>
    </row>
    <row r="4" spans="1:34" s="59" customFormat="1" ht="14.5" x14ac:dyDescent="0.25">
      <c r="A4" s="452" t="s">
        <v>1017</v>
      </c>
      <c r="B4" s="452"/>
      <c r="C4" s="452"/>
      <c r="D4" s="452"/>
      <c r="E4" s="452"/>
      <c r="F4" s="452"/>
      <c r="G4" s="452"/>
      <c r="H4" s="452"/>
      <c r="I4" s="452"/>
      <c r="J4" s="452"/>
      <c r="K4" s="452"/>
      <c r="L4" s="452"/>
      <c r="M4" s="452"/>
      <c r="N4" s="452"/>
      <c r="O4" s="452"/>
      <c r="P4" s="452"/>
      <c r="Q4" s="8"/>
      <c r="S4" s="60"/>
      <c r="T4" s="60"/>
      <c r="U4" s="60"/>
      <c r="V4" s="60"/>
      <c r="W4" s="60"/>
      <c r="X4" s="60"/>
      <c r="Y4" s="60"/>
      <c r="Z4" s="60"/>
      <c r="AA4" s="60"/>
      <c r="AB4" s="60"/>
      <c r="AC4" s="60"/>
      <c r="AD4" s="60"/>
      <c r="AE4" s="60"/>
      <c r="AF4" s="60"/>
      <c r="AG4" s="60"/>
      <c r="AH4" s="60"/>
    </row>
    <row r="5" spans="1:34" s="59" customFormat="1" ht="14.5" x14ac:dyDescent="0.25">
      <c r="A5" s="453" t="s">
        <v>1028</v>
      </c>
      <c r="B5" s="453"/>
      <c r="C5" s="453"/>
      <c r="D5" s="453"/>
      <c r="E5" s="453"/>
      <c r="F5" s="453"/>
      <c r="G5" s="453"/>
      <c r="H5" s="453"/>
      <c r="I5" s="453"/>
      <c r="J5" s="453"/>
      <c r="K5" s="453"/>
      <c r="L5" s="453"/>
      <c r="M5" s="453"/>
      <c r="N5" s="453"/>
      <c r="O5" s="453"/>
      <c r="P5" s="453"/>
      <c r="Q5" s="5"/>
      <c r="S5" s="60"/>
      <c r="T5" s="60"/>
      <c r="U5" s="60"/>
      <c r="V5" s="60"/>
      <c r="W5" s="60"/>
      <c r="X5" s="60"/>
      <c r="Y5" s="60"/>
      <c r="Z5" s="60"/>
      <c r="AA5" s="60"/>
      <c r="AB5" s="60"/>
      <c r="AC5" s="60"/>
      <c r="AD5" s="60"/>
      <c r="AE5" s="60"/>
      <c r="AF5" s="60"/>
      <c r="AG5" s="60"/>
      <c r="AH5" s="60"/>
    </row>
    <row r="6" spans="1:34" s="59" customFormat="1" ht="19.149999999999999" customHeight="1" x14ac:dyDescent="0.25">
      <c r="A6" s="438" t="s">
        <v>416</v>
      </c>
      <c r="B6" s="435" t="s">
        <v>188</v>
      </c>
      <c r="C6" s="435"/>
      <c r="D6" s="435"/>
      <c r="E6" s="110"/>
      <c r="F6" s="435" t="s">
        <v>233</v>
      </c>
      <c r="G6" s="435"/>
      <c r="H6" s="435"/>
      <c r="I6" s="110"/>
      <c r="J6" s="435" t="s">
        <v>234</v>
      </c>
      <c r="K6" s="435"/>
      <c r="L6" s="435"/>
      <c r="M6" s="110"/>
      <c r="N6" s="435" t="s">
        <v>235</v>
      </c>
      <c r="O6" s="435"/>
      <c r="P6" s="435"/>
      <c r="Q6" s="5"/>
    </row>
    <row r="7" spans="1:34" s="59" customFormat="1" ht="19.1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60"/>
    </row>
    <row r="8" spans="1:34" s="59" customFormat="1" x14ac:dyDescent="0.25">
      <c r="A8" s="283"/>
      <c r="B8" s="296"/>
      <c r="C8" s="296"/>
      <c r="D8" s="296"/>
      <c r="E8" s="296"/>
      <c r="F8" s="296"/>
      <c r="G8" s="296"/>
      <c r="H8" s="296"/>
      <c r="I8" s="296"/>
      <c r="J8" s="296"/>
      <c r="K8" s="296"/>
      <c r="L8" s="296"/>
      <c r="M8" s="296"/>
      <c r="N8" s="296"/>
      <c r="O8" s="296"/>
      <c r="P8" s="296"/>
      <c r="Q8" s="6"/>
      <c r="S8" s="60"/>
      <c r="T8" s="60"/>
      <c r="U8" s="60"/>
      <c r="V8" s="60"/>
      <c r="W8" s="60"/>
      <c r="X8" s="60"/>
      <c r="Y8" s="60"/>
      <c r="Z8" s="60"/>
      <c r="AA8" s="60"/>
      <c r="AB8" s="60"/>
      <c r="AC8" s="60"/>
      <c r="AD8" s="60"/>
      <c r="AE8" s="60"/>
      <c r="AF8" s="60"/>
      <c r="AG8" s="60"/>
      <c r="AH8" s="60"/>
    </row>
    <row r="9" spans="1:34" s="6" customFormat="1" x14ac:dyDescent="0.25">
      <c r="A9" s="157" t="s">
        <v>188</v>
      </c>
      <c r="B9" s="89">
        <f>+B10+'57_2'!B10+'57_2'!B40</f>
        <v>50229</v>
      </c>
      <c r="C9" s="89">
        <f>+C10+'57_2'!C10+'57_2'!C40</f>
        <v>24575</v>
      </c>
      <c r="D9" s="89">
        <f>+D10+'57_2'!D10+'57_2'!D40</f>
        <v>25654</v>
      </c>
      <c r="E9" s="89"/>
      <c r="F9" s="89">
        <f>+F10+'57_2'!F10+'57_2'!F40</f>
        <v>19006</v>
      </c>
      <c r="G9" s="89">
        <f>+G10+'57_2'!G10+'57_2'!G40</f>
        <v>9369</v>
      </c>
      <c r="H9" s="89">
        <f>+H10+'57_2'!H10+'57_2'!H40</f>
        <v>9637</v>
      </c>
      <c r="I9" s="89"/>
      <c r="J9" s="89">
        <f>+J10+'57_2'!J10+'57_2'!J40</f>
        <v>16194</v>
      </c>
      <c r="K9" s="89">
        <f>+K10+'57_2'!K10+'57_2'!K40</f>
        <v>7937</v>
      </c>
      <c r="L9" s="89">
        <f>+L10+'57_2'!L10+'57_2'!L40</f>
        <v>8257</v>
      </c>
      <c r="M9" s="89"/>
      <c r="N9" s="89">
        <f>+N10+'57_2'!N10+'57_2'!N40</f>
        <v>15029</v>
      </c>
      <c r="O9" s="89">
        <f>+O10+'57_2'!O10+'57_2'!O40</f>
        <v>7269</v>
      </c>
      <c r="P9" s="89">
        <f>+P10+'57_2'!P10+'57_2'!P40</f>
        <v>7760</v>
      </c>
      <c r="Q9" s="8"/>
      <c r="R9" s="25"/>
      <c r="S9" s="25"/>
      <c r="T9" s="25"/>
      <c r="U9" s="25"/>
      <c r="V9" s="25"/>
      <c r="W9" s="25"/>
      <c r="X9" s="25"/>
      <c r="Z9" s="25"/>
      <c r="AA9" s="25"/>
      <c r="AB9" s="25"/>
    </row>
    <row r="10" spans="1:34" s="6" customFormat="1" x14ac:dyDescent="0.25">
      <c r="A10" s="282" t="s">
        <v>417</v>
      </c>
      <c r="B10" s="89">
        <f>SUM(B11:B50)</f>
        <v>34341</v>
      </c>
      <c r="C10" s="89">
        <f t="shared" ref="C10:D10" si="0">SUM(C11:C50)</f>
        <v>15834</v>
      </c>
      <c r="D10" s="89">
        <f t="shared" si="0"/>
        <v>18507</v>
      </c>
      <c r="E10" s="89"/>
      <c r="F10" s="89">
        <f>SUM(F11:F50)</f>
        <v>12931</v>
      </c>
      <c r="G10" s="89">
        <f t="shared" ref="G10" si="1">SUM(G11:G50)</f>
        <v>5979</v>
      </c>
      <c r="H10" s="89">
        <f t="shared" ref="H10" si="2">SUM(H11:H50)</f>
        <v>6952</v>
      </c>
      <c r="I10" s="89"/>
      <c r="J10" s="89">
        <f>SUM(J11:J50)</f>
        <v>11142</v>
      </c>
      <c r="K10" s="89">
        <f t="shared" ref="K10" si="3">SUM(K11:K50)</f>
        <v>5120</v>
      </c>
      <c r="L10" s="89">
        <f t="shared" ref="L10" si="4">SUM(L11:L50)</f>
        <v>6022</v>
      </c>
      <c r="M10" s="89"/>
      <c r="N10" s="89">
        <f>SUM(N11:N50)</f>
        <v>10268</v>
      </c>
      <c r="O10" s="89">
        <f t="shared" ref="O10" si="5">SUM(O11:O50)</f>
        <v>4735</v>
      </c>
      <c r="P10" s="89">
        <f t="shared" ref="P10" si="6">SUM(P11:P50)</f>
        <v>5533</v>
      </c>
      <c r="Q10" s="8"/>
      <c r="R10" s="25"/>
      <c r="S10" s="25"/>
      <c r="T10" s="25"/>
      <c r="U10" s="25"/>
      <c r="V10" s="25"/>
      <c r="W10" s="25"/>
      <c r="X10" s="25"/>
      <c r="Z10" s="25"/>
      <c r="AA10" s="25"/>
      <c r="AB10" s="25"/>
    </row>
    <row r="11" spans="1:34" s="6" customFormat="1" x14ac:dyDescent="0.25">
      <c r="A11" s="93" t="s">
        <v>418</v>
      </c>
      <c r="B11" s="71">
        <v>362</v>
      </c>
      <c r="C11" s="71">
        <v>128</v>
      </c>
      <c r="D11" s="71">
        <v>234</v>
      </c>
      <c r="E11" s="71"/>
      <c r="F11" s="71">
        <v>114</v>
      </c>
      <c r="G11" s="71">
        <v>43</v>
      </c>
      <c r="H11" s="71">
        <v>71</v>
      </c>
      <c r="I11" s="71"/>
      <c r="J11" s="71">
        <v>131</v>
      </c>
      <c r="K11" s="71">
        <v>44</v>
      </c>
      <c r="L11" s="71">
        <v>87</v>
      </c>
      <c r="M11" s="71"/>
      <c r="N11" s="71">
        <v>117</v>
      </c>
      <c r="O11" s="71">
        <v>41</v>
      </c>
      <c r="P11" s="71">
        <v>76</v>
      </c>
      <c r="Q11" s="8"/>
      <c r="R11" s="25"/>
      <c r="S11" s="25"/>
      <c r="T11" s="25"/>
      <c r="U11" s="25"/>
      <c r="V11" s="25"/>
      <c r="W11" s="25"/>
      <c r="X11" s="25"/>
      <c r="Z11" s="25"/>
      <c r="AA11" s="25"/>
      <c r="AB11" s="25"/>
    </row>
    <row r="12" spans="1:34" s="6" customFormat="1" x14ac:dyDescent="0.25">
      <c r="A12" s="93" t="s">
        <v>419</v>
      </c>
      <c r="B12" s="71">
        <v>910</v>
      </c>
      <c r="C12" s="71">
        <v>392</v>
      </c>
      <c r="D12" s="71">
        <v>518</v>
      </c>
      <c r="E12" s="71"/>
      <c r="F12" s="71">
        <v>386</v>
      </c>
      <c r="G12" s="71">
        <v>163</v>
      </c>
      <c r="H12" s="71">
        <v>223</v>
      </c>
      <c r="I12" s="71"/>
      <c r="J12" s="71">
        <v>318</v>
      </c>
      <c r="K12" s="71">
        <v>132</v>
      </c>
      <c r="L12" s="71">
        <v>186</v>
      </c>
      <c r="M12" s="71"/>
      <c r="N12" s="71">
        <v>206</v>
      </c>
      <c r="O12" s="71">
        <v>97</v>
      </c>
      <c r="P12" s="71">
        <v>109</v>
      </c>
      <c r="Q12" s="60"/>
      <c r="R12" s="25"/>
      <c r="S12" s="25"/>
      <c r="T12" s="25"/>
      <c r="U12" s="25"/>
      <c r="V12" s="25"/>
      <c r="W12" s="25"/>
      <c r="X12" s="25"/>
      <c r="Z12" s="25"/>
      <c r="AA12" s="25"/>
      <c r="AB12" s="25"/>
    </row>
    <row r="13" spans="1:34" s="6" customFormat="1" x14ac:dyDescent="0.25">
      <c r="A13" s="93" t="s">
        <v>1020</v>
      </c>
      <c r="B13" s="71">
        <v>0</v>
      </c>
      <c r="C13" s="71">
        <v>0</v>
      </c>
      <c r="D13" s="71">
        <v>0</v>
      </c>
      <c r="E13" s="71"/>
      <c r="F13" s="71">
        <v>0</v>
      </c>
      <c r="G13" s="71">
        <v>0</v>
      </c>
      <c r="H13" s="71">
        <v>0</v>
      </c>
      <c r="I13" s="71"/>
      <c r="J13" s="71">
        <v>0</v>
      </c>
      <c r="K13" s="71">
        <v>0</v>
      </c>
      <c r="L13" s="71">
        <v>0</v>
      </c>
      <c r="M13" s="71"/>
      <c r="N13" s="71">
        <v>0</v>
      </c>
      <c r="O13" s="71">
        <v>0</v>
      </c>
      <c r="P13" s="71">
        <v>0</v>
      </c>
      <c r="R13" s="25"/>
      <c r="S13" s="25"/>
      <c r="T13" s="25"/>
      <c r="U13" s="25"/>
      <c r="V13" s="25"/>
      <c r="W13" s="25"/>
      <c r="X13" s="25"/>
      <c r="Z13" s="25"/>
      <c r="AA13" s="25"/>
      <c r="AB13" s="25"/>
    </row>
    <row r="14" spans="1:34" s="6" customFormat="1" x14ac:dyDescent="0.25">
      <c r="A14" s="93" t="s">
        <v>1021</v>
      </c>
      <c r="B14" s="71">
        <v>43</v>
      </c>
      <c r="C14" s="71">
        <v>21</v>
      </c>
      <c r="D14" s="71">
        <v>22</v>
      </c>
      <c r="E14" s="71"/>
      <c r="F14" s="71">
        <v>29</v>
      </c>
      <c r="G14" s="71">
        <v>16</v>
      </c>
      <c r="H14" s="71">
        <v>13</v>
      </c>
      <c r="I14" s="71"/>
      <c r="J14" s="71">
        <v>14</v>
      </c>
      <c r="K14" s="71">
        <v>5</v>
      </c>
      <c r="L14" s="71">
        <v>9</v>
      </c>
      <c r="M14" s="71"/>
      <c r="N14" s="71">
        <v>0</v>
      </c>
      <c r="O14" s="71">
        <v>0</v>
      </c>
      <c r="P14" s="71">
        <v>0</v>
      </c>
      <c r="Q14" s="8"/>
      <c r="R14" s="25"/>
      <c r="S14" s="25"/>
      <c r="T14" s="25"/>
      <c r="U14" s="25"/>
      <c r="V14" s="25"/>
      <c r="W14" s="25"/>
      <c r="X14" s="25"/>
      <c r="Z14" s="25"/>
      <c r="AA14" s="25"/>
      <c r="AB14" s="25"/>
    </row>
    <row r="15" spans="1:34" s="6" customFormat="1" x14ac:dyDescent="0.25">
      <c r="A15" s="93" t="s">
        <v>420</v>
      </c>
      <c r="B15" s="71">
        <v>500</v>
      </c>
      <c r="C15" s="71">
        <v>225</v>
      </c>
      <c r="D15" s="71">
        <v>275</v>
      </c>
      <c r="E15" s="71"/>
      <c r="F15" s="71">
        <v>204</v>
      </c>
      <c r="G15" s="71">
        <v>90</v>
      </c>
      <c r="H15" s="71">
        <v>114</v>
      </c>
      <c r="I15" s="71"/>
      <c r="J15" s="71">
        <v>211</v>
      </c>
      <c r="K15" s="71">
        <v>103</v>
      </c>
      <c r="L15" s="71">
        <v>108</v>
      </c>
      <c r="M15" s="71"/>
      <c r="N15" s="71">
        <v>85</v>
      </c>
      <c r="O15" s="71">
        <v>32</v>
      </c>
      <c r="P15" s="71">
        <v>53</v>
      </c>
      <c r="Q15" s="8"/>
      <c r="R15" s="25"/>
      <c r="S15" s="25"/>
      <c r="T15" s="25"/>
      <c r="U15" s="25"/>
      <c r="V15" s="25"/>
      <c r="W15" s="25"/>
      <c r="X15" s="25"/>
      <c r="Z15" s="25"/>
      <c r="AA15" s="25"/>
      <c r="AB15" s="25"/>
    </row>
    <row r="16" spans="1:34" s="6" customFormat="1" x14ac:dyDescent="0.25">
      <c r="A16" s="93" t="s">
        <v>1022</v>
      </c>
      <c r="B16" s="71">
        <v>41</v>
      </c>
      <c r="C16" s="71">
        <v>12</v>
      </c>
      <c r="D16" s="71">
        <v>29</v>
      </c>
      <c r="E16" s="71"/>
      <c r="F16" s="71">
        <v>41</v>
      </c>
      <c r="G16" s="71">
        <v>12</v>
      </c>
      <c r="H16" s="71">
        <v>29</v>
      </c>
      <c r="I16" s="71"/>
      <c r="J16" s="71">
        <v>0</v>
      </c>
      <c r="K16" s="71">
        <v>0</v>
      </c>
      <c r="L16" s="71">
        <v>0</v>
      </c>
      <c r="M16" s="71"/>
      <c r="N16" s="71">
        <v>0</v>
      </c>
      <c r="O16" s="71">
        <v>0</v>
      </c>
      <c r="P16" s="71">
        <v>0</v>
      </c>
      <c r="Q16" s="8"/>
      <c r="R16" s="25"/>
      <c r="S16" s="25"/>
      <c r="T16" s="25"/>
      <c r="U16" s="25"/>
      <c r="V16" s="25"/>
      <c r="W16" s="25"/>
      <c r="X16" s="25"/>
      <c r="Z16" s="25"/>
      <c r="AA16" s="25"/>
      <c r="AB16" s="25"/>
    </row>
    <row r="17" spans="1:28" s="6" customFormat="1" x14ac:dyDescent="0.25">
      <c r="A17" s="93" t="s">
        <v>421</v>
      </c>
      <c r="B17" s="71">
        <v>229</v>
      </c>
      <c r="C17" s="71">
        <v>52</v>
      </c>
      <c r="D17" s="71">
        <v>177</v>
      </c>
      <c r="E17" s="71"/>
      <c r="F17" s="71">
        <v>134</v>
      </c>
      <c r="G17" s="71">
        <v>32</v>
      </c>
      <c r="H17" s="71">
        <v>102</v>
      </c>
      <c r="I17" s="71"/>
      <c r="J17" s="71">
        <v>85</v>
      </c>
      <c r="K17" s="71">
        <v>19</v>
      </c>
      <c r="L17" s="71">
        <v>66</v>
      </c>
      <c r="M17" s="71"/>
      <c r="N17" s="71">
        <v>10</v>
      </c>
      <c r="O17" s="71">
        <v>1</v>
      </c>
      <c r="P17" s="71">
        <v>9</v>
      </c>
      <c r="Q17" s="60"/>
      <c r="R17" s="25"/>
      <c r="S17" s="25"/>
      <c r="T17" s="25"/>
      <c r="U17" s="25"/>
      <c r="V17" s="25"/>
      <c r="W17" s="25"/>
      <c r="X17" s="25"/>
      <c r="Z17" s="25"/>
      <c r="AA17" s="25"/>
      <c r="AB17" s="25"/>
    </row>
    <row r="18" spans="1:28" s="6" customFormat="1" x14ac:dyDescent="0.25">
      <c r="A18" s="93" t="s">
        <v>422</v>
      </c>
      <c r="B18" s="71">
        <v>1402</v>
      </c>
      <c r="C18" s="71">
        <v>893</v>
      </c>
      <c r="D18" s="71">
        <v>509</v>
      </c>
      <c r="E18" s="71"/>
      <c r="F18" s="71">
        <v>522</v>
      </c>
      <c r="G18" s="71">
        <v>321</v>
      </c>
      <c r="H18" s="71">
        <v>201</v>
      </c>
      <c r="I18" s="71"/>
      <c r="J18" s="71">
        <v>554</v>
      </c>
      <c r="K18" s="71">
        <v>363</v>
      </c>
      <c r="L18" s="71">
        <v>191</v>
      </c>
      <c r="M18" s="71"/>
      <c r="N18" s="71">
        <v>326</v>
      </c>
      <c r="O18" s="71">
        <v>209</v>
      </c>
      <c r="P18" s="71">
        <v>117</v>
      </c>
      <c r="R18" s="25"/>
      <c r="S18" s="25"/>
      <c r="T18" s="25"/>
      <c r="U18" s="25"/>
      <c r="V18" s="25"/>
      <c r="W18" s="25"/>
      <c r="X18" s="25"/>
      <c r="Z18" s="25"/>
      <c r="AA18" s="25"/>
      <c r="AB18" s="25"/>
    </row>
    <row r="19" spans="1:28" s="8" customFormat="1" x14ac:dyDescent="0.25">
      <c r="A19" s="93" t="s">
        <v>1023</v>
      </c>
      <c r="B19" s="71">
        <v>0</v>
      </c>
      <c r="C19" s="71">
        <v>0</v>
      </c>
      <c r="D19" s="71">
        <v>0</v>
      </c>
      <c r="E19" s="71"/>
      <c r="F19" s="71">
        <v>0</v>
      </c>
      <c r="G19" s="71">
        <v>0</v>
      </c>
      <c r="H19" s="71">
        <v>0</v>
      </c>
      <c r="I19" s="71"/>
      <c r="J19" s="71">
        <v>0</v>
      </c>
      <c r="K19" s="71">
        <v>0</v>
      </c>
      <c r="L19" s="71">
        <v>0</v>
      </c>
      <c r="M19" s="71"/>
      <c r="N19" s="71">
        <v>0</v>
      </c>
      <c r="O19" s="71">
        <v>0</v>
      </c>
      <c r="P19" s="71">
        <v>0</v>
      </c>
      <c r="R19" s="7"/>
      <c r="S19" s="7"/>
      <c r="T19" s="7"/>
      <c r="U19" s="7"/>
      <c r="V19" s="7"/>
      <c r="W19" s="7"/>
      <c r="X19" s="7"/>
      <c r="Y19" s="7"/>
      <c r="Z19" s="7"/>
      <c r="AA19" s="7"/>
      <c r="AB19" s="7"/>
    </row>
    <row r="20" spans="1:28" s="8" customFormat="1" x14ac:dyDescent="0.25">
      <c r="A20" s="93" t="s">
        <v>427</v>
      </c>
      <c r="B20" s="71">
        <v>52</v>
      </c>
      <c r="C20" s="71">
        <v>33</v>
      </c>
      <c r="D20" s="71">
        <v>19</v>
      </c>
      <c r="E20" s="71"/>
      <c r="F20" s="71">
        <v>35</v>
      </c>
      <c r="G20" s="71">
        <v>22</v>
      </c>
      <c r="H20" s="71">
        <v>13</v>
      </c>
      <c r="I20" s="71"/>
      <c r="J20" s="71">
        <v>0</v>
      </c>
      <c r="K20" s="71">
        <v>0</v>
      </c>
      <c r="L20" s="71">
        <v>0</v>
      </c>
      <c r="M20" s="71"/>
      <c r="N20" s="71">
        <v>17</v>
      </c>
      <c r="O20" s="71">
        <v>11</v>
      </c>
      <c r="P20" s="71">
        <v>6</v>
      </c>
      <c r="R20" s="7"/>
      <c r="S20" s="7"/>
      <c r="T20" s="7"/>
      <c r="U20" s="7"/>
      <c r="V20" s="7"/>
      <c r="W20" s="7"/>
      <c r="X20" s="7"/>
      <c r="Y20" s="7"/>
      <c r="Z20" s="7"/>
      <c r="AA20" s="7"/>
      <c r="AB20" s="7"/>
    </row>
    <row r="21" spans="1:28" s="8" customFormat="1" x14ac:dyDescent="0.25">
      <c r="A21" s="93" t="s">
        <v>1024</v>
      </c>
      <c r="B21" s="71">
        <v>53</v>
      </c>
      <c r="C21" s="71">
        <v>33</v>
      </c>
      <c r="D21" s="71">
        <v>20</v>
      </c>
      <c r="E21" s="71"/>
      <c r="F21" s="71">
        <v>53</v>
      </c>
      <c r="G21" s="71">
        <v>33</v>
      </c>
      <c r="H21" s="71">
        <v>20</v>
      </c>
      <c r="I21" s="71"/>
      <c r="J21" s="71">
        <v>0</v>
      </c>
      <c r="K21" s="71">
        <v>0</v>
      </c>
      <c r="L21" s="71">
        <v>0</v>
      </c>
      <c r="M21" s="71"/>
      <c r="N21" s="71">
        <v>0</v>
      </c>
      <c r="O21" s="71">
        <v>0</v>
      </c>
      <c r="P21" s="71">
        <v>0</v>
      </c>
      <c r="R21" s="7"/>
      <c r="S21" s="7"/>
      <c r="T21" s="7"/>
      <c r="U21" s="7"/>
      <c r="V21" s="7"/>
      <c r="W21" s="7"/>
      <c r="X21" s="7"/>
      <c r="Y21" s="7"/>
      <c r="Z21" s="7"/>
      <c r="AA21" s="7"/>
      <c r="AB21" s="7"/>
    </row>
    <row r="22" spans="1:28" s="8" customFormat="1" x14ac:dyDescent="0.25">
      <c r="A22" s="93" t="s">
        <v>429</v>
      </c>
      <c r="B22" s="71">
        <v>4100</v>
      </c>
      <c r="C22" s="71">
        <v>2722</v>
      </c>
      <c r="D22" s="71">
        <v>1378</v>
      </c>
      <c r="E22" s="71"/>
      <c r="F22" s="71">
        <v>1662</v>
      </c>
      <c r="G22" s="71">
        <v>1113</v>
      </c>
      <c r="H22" s="71">
        <v>549</v>
      </c>
      <c r="I22" s="71"/>
      <c r="J22" s="71">
        <v>1218</v>
      </c>
      <c r="K22" s="71">
        <v>785</v>
      </c>
      <c r="L22" s="71">
        <v>433</v>
      </c>
      <c r="M22" s="71"/>
      <c r="N22" s="71">
        <v>1220</v>
      </c>
      <c r="O22" s="71">
        <v>824</v>
      </c>
      <c r="P22" s="71">
        <v>396</v>
      </c>
      <c r="Q22" s="60"/>
      <c r="R22" s="7"/>
      <c r="S22" s="7"/>
      <c r="T22" s="7"/>
      <c r="U22" s="7"/>
      <c r="V22" s="7"/>
      <c r="W22" s="7"/>
      <c r="X22" s="7"/>
      <c r="Y22" s="7"/>
      <c r="Z22" s="7"/>
      <c r="AA22" s="7"/>
      <c r="AB22" s="7"/>
    </row>
    <row r="23" spans="1:28" s="8" customFormat="1" x14ac:dyDescent="0.25">
      <c r="A23" s="93" t="s">
        <v>423</v>
      </c>
      <c r="B23" s="71">
        <v>4577</v>
      </c>
      <c r="C23" s="71">
        <v>2182</v>
      </c>
      <c r="D23" s="71">
        <v>2395</v>
      </c>
      <c r="E23" s="71"/>
      <c r="F23" s="71">
        <v>1570</v>
      </c>
      <c r="G23" s="71">
        <v>711</v>
      </c>
      <c r="H23" s="71">
        <v>859</v>
      </c>
      <c r="I23" s="71"/>
      <c r="J23" s="71">
        <v>1495</v>
      </c>
      <c r="K23" s="71">
        <v>714</v>
      </c>
      <c r="L23" s="71">
        <v>781</v>
      </c>
      <c r="M23" s="71"/>
      <c r="N23" s="71">
        <v>1512</v>
      </c>
      <c r="O23" s="71">
        <v>757</v>
      </c>
      <c r="P23" s="71">
        <v>755</v>
      </c>
      <c r="R23" s="7"/>
      <c r="S23" s="7"/>
      <c r="T23" s="7"/>
      <c r="U23" s="7"/>
      <c r="V23" s="7"/>
      <c r="W23" s="7"/>
      <c r="X23" s="7"/>
      <c r="Y23" s="7"/>
      <c r="Z23" s="7"/>
      <c r="AA23" s="7"/>
      <c r="AB23" s="7"/>
    </row>
    <row r="24" spans="1:28" s="8" customFormat="1" x14ac:dyDescent="0.25">
      <c r="A24" s="93" t="s">
        <v>424</v>
      </c>
      <c r="B24" s="71">
        <v>376</v>
      </c>
      <c r="C24" s="71">
        <v>163</v>
      </c>
      <c r="D24" s="71">
        <v>213</v>
      </c>
      <c r="E24" s="71"/>
      <c r="F24" s="71">
        <v>84</v>
      </c>
      <c r="G24" s="71">
        <v>36</v>
      </c>
      <c r="H24" s="71">
        <v>48</v>
      </c>
      <c r="I24" s="71"/>
      <c r="J24" s="71">
        <v>105</v>
      </c>
      <c r="K24" s="71">
        <v>40</v>
      </c>
      <c r="L24" s="71">
        <v>65</v>
      </c>
      <c r="M24" s="71"/>
      <c r="N24" s="71">
        <v>187</v>
      </c>
      <c r="O24" s="71">
        <v>87</v>
      </c>
      <c r="P24" s="71">
        <v>100</v>
      </c>
      <c r="Q24" s="60"/>
      <c r="R24" s="7"/>
      <c r="S24" s="7"/>
      <c r="T24" s="7"/>
      <c r="U24" s="7"/>
      <c r="V24" s="7"/>
      <c r="W24" s="7"/>
      <c r="X24" s="7"/>
      <c r="Y24" s="7"/>
      <c r="Z24" s="7"/>
      <c r="AA24" s="7"/>
      <c r="AB24" s="7"/>
    </row>
    <row r="25" spans="1:28" s="8" customFormat="1" x14ac:dyDescent="0.25">
      <c r="A25" s="93" t="s">
        <v>425</v>
      </c>
      <c r="B25" s="71">
        <v>573</v>
      </c>
      <c r="C25" s="71">
        <v>258</v>
      </c>
      <c r="D25" s="71">
        <v>315</v>
      </c>
      <c r="E25" s="71"/>
      <c r="F25" s="71">
        <v>224</v>
      </c>
      <c r="G25" s="71">
        <v>100</v>
      </c>
      <c r="H25" s="71">
        <v>124</v>
      </c>
      <c r="I25" s="71"/>
      <c r="J25" s="71">
        <v>146</v>
      </c>
      <c r="K25" s="71">
        <v>66</v>
      </c>
      <c r="L25" s="71">
        <v>80</v>
      </c>
      <c r="M25" s="71"/>
      <c r="N25" s="71">
        <v>203</v>
      </c>
      <c r="O25" s="71">
        <v>92</v>
      </c>
      <c r="P25" s="71">
        <v>111</v>
      </c>
      <c r="Q25" s="60"/>
      <c r="R25" s="7"/>
      <c r="S25" s="7"/>
      <c r="T25" s="7"/>
      <c r="U25" s="7"/>
      <c r="V25" s="7"/>
      <c r="W25" s="7"/>
      <c r="X25" s="7"/>
      <c r="Y25" s="7"/>
      <c r="Z25" s="7"/>
      <c r="AA25" s="7"/>
      <c r="AB25" s="7"/>
    </row>
    <row r="26" spans="1:28" s="8" customFormat="1" x14ac:dyDescent="0.25">
      <c r="A26" s="93" t="s">
        <v>426</v>
      </c>
      <c r="B26" s="71">
        <v>2781</v>
      </c>
      <c r="C26" s="71">
        <v>1272</v>
      </c>
      <c r="D26" s="71">
        <v>1509</v>
      </c>
      <c r="E26" s="71"/>
      <c r="F26" s="71">
        <v>1161</v>
      </c>
      <c r="G26" s="71">
        <v>546</v>
      </c>
      <c r="H26" s="71">
        <v>615</v>
      </c>
      <c r="I26" s="71"/>
      <c r="J26" s="71">
        <v>778</v>
      </c>
      <c r="K26" s="71">
        <v>364</v>
      </c>
      <c r="L26" s="71">
        <v>414</v>
      </c>
      <c r="M26" s="71"/>
      <c r="N26" s="71">
        <v>842</v>
      </c>
      <c r="O26" s="71">
        <v>362</v>
      </c>
      <c r="P26" s="71">
        <v>480</v>
      </c>
      <c r="Q26" s="60"/>
      <c r="R26" s="7"/>
      <c r="S26" s="7"/>
      <c r="T26" s="7"/>
      <c r="U26" s="7"/>
      <c r="V26" s="7"/>
      <c r="W26" s="7"/>
      <c r="X26" s="7"/>
      <c r="Y26" s="7"/>
      <c r="Z26" s="7"/>
      <c r="AA26" s="7"/>
      <c r="AB26" s="7"/>
    </row>
    <row r="27" spans="1:28" s="8" customFormat="1" x14ac:dyDescent="0.25">
      <c r="A27" s="93" t="s">
        <v>1025</v>
      </c>
      <c r="B27" s="71">
        <v>17</v>
      </c>
      <c r="C27" s="71">
        <v>7</v>
      </c>
      <c r="D27" s="71">
        <v>10</v>
      </c>
      <c r="E27" s="71"/>
      <c r="F27" s="71">
        <v>17</v>
      </c>
      <c r="G27" s="71">
        <v>7</v>
      </c>
      <c r="H27" s="71">
        <v>10</v>
      </c>
      <c r="I27" s="71"/>
      <c r="J27" s="71">
        <v>0</v>
      </c>
      <c r="K27" s="71">
        <v>0</v>
      </c>
      <c r="L27" s="71">
        <v>0</v>
      </c>
      <c r="M27" s="71"/>
      <c r="N27" s="71">
        <v>0</v>
      </c>
      <c r="O27" s="71">
        <v>0</v>
      </c>
      <c r="P27" s="71">
        <v>0</v>
      </c>
      <c r="Q27" s="60"/>
      <c r="R27" s="7"/>
      <c r="S27" s="7"/>
      <c r="T27" s="7"/>
      <c r="U27" s="7"/>
      <c r="V27" s="7"/>
      <c r="W27" s="7"/>
      <c r="X27" s="7"/>
      <c r="Y27" s="7"/>
      <c r="Z27" s="7"/>
      <c r="AA27" s="7"/>
      <c r="AB27" s="7"/>
    </row>
    <row r="28" spans="1:28" s="8" customFormat="1" x14ac:dyDescent="0.25">
      <c r="A28" s="93" t="s">
        <v>430</v>
      </c>
      <c r="B28" s="71">
        <v>876</v>
      </c>
      <c r="C28" s="71">
        <v>598</v>
      </c>
      <c r="D28" s="71">
        <v>278</v>
      </c>
      <c r="E28" s="71"/>
      <c r="F28" s="71">
        <v>372</v>
      </c>
      <c r="G28" s="71">
        <v>267</v>
      </c>
      <c r="H28" s="71">
        <v>105</v>
      </c>
      <c r="I28" s="71"/>
      <c r="J28" s="71">
        <v>504</v>
      </c>
      <c r="K28" s="71">
        <v>331</v>
      </c>
      <c r="L28" s="71">
        <v>173</v>
      </c>
      <c r="M28" s="71"/>
      <c r="N28" s="71">
        <v>0</v>
      </c>
      <c r="O28" s="71">
        <v>0</v>
      </c>
      <c r="P28" s="71">
        <v>0</v>
      </c>
      <c r="Q28" s="60"/>
      <c r="R28" s="7"/>
      <c r="S28" s="7"/>
      <c r="T28" s="7"/>
      <c r="U28" s="7"/>
      <c r="V28" s="7"/>
      <c r="W28" s="7"/>
      <c r="X28" s="7"/>
      <c r="Y28" s="7"/>
      <c r="Z28" s="7"/>
      <c r="AA28" s="7"/>
      <c r="AB28" s="7"/>
    </row>
    <row r="29" spans="1:28" s="8" customFormat="1" x14ac:dyDescent="0.25">
      <c r="A29" s="93" t="s">
        <v>431</v>
      </c>
      <c r="B29" s="71">
        <v>1648</v>
      </c>
      <c r="C29" s="71">
        <v>1112</v>
      </c>
      <c r="D29" s="71">
        <v>536</v>
      </c>
      <c r="E29" s="71"/>
      <c r="F29" s="71">
        <v>723</v>
      </c>
      <c r="G29" s="71">
        <v>499</v>
      </c>
      <c r="H29" s="71">
        <v>224</v>
      </c>
      <c r="I29" s="71"/>
      <c r="J29" s="71">
        <v>557</v>
      </c>
      <c r="K29" s="71">
        <v>370</v>
      </c>
      <c r="L29" s="71">
        <v>187</v>
      </c>
      <c r="M29" s="71"/>
      <c r="N29" s="71">
        <v>368</v>
      </c>
      <c r="O29" s="71">
        <v>243</v>
      </c>
      <c r="P29" s="71">
        <v>125</v>
      </c>
      <c r="Q29" s="60"/>
      <c r="R29" s="7"/>
      <c r="S29" s="7"/>
      <c r="T29" s="7"/>
      <c r="U29" s="7"/>
      <c r="V29" s="7"/>
      <c r="W29" s="7"/>
      <c r="X29" s="7"/>
      <c r="Y29" s="7"/>
      <c r="Z29" s="7"/>
      <c r="AA29" s="7"/>
      <c r="AB29" s="7"/>
    </row>
    <row r="30" spans="1:28" s="8" customFormat="1" x14ac:dyDescent="0.25">
      <c r="A30" s="93" t="s">
        <v>432</v>
      </c>
      <c r="B30" s="71">
        <v>477</v>
      </c>
      <c r="C30" s="71">
        <v>198</v>
      </c>
      <c r="D30" s="71">
        <v>279</v>
      </c>
      <c r="E30" s="71"/>
      <c r="F30" s="71">
        <v>161</v>
      </c>
      <c r="G30" s="71">
        <v>60</v>
      </c>
      <c r="H30" s="71">
        <v>101</v>
      </c>
      <c r="I30" s="71"/>
      <c r="J30" s="71">
        <v>161</v>
      </c>
      <c r="K30" s="71">
        <v>70</v>
      </c>
      <c r="L30" s="71">
        <v>91</v>
      </c>
      <c r="M30" s="71"/>
      <c r="N30" s="71">
        <v>155</v>
      </c>
      <c r="O30" s="71">
        <v>68</v>
      </c>
      <c r="P30" s="71">
        <v>87</v>
      </c>
      <c r="Q30" s="60"/>
      <c r="R30" s="7"/>
      <c r="S30" s="7"/>
      <c r="T30" s="7"/>
      <c r="U30" s="7"/>
      <c r="V30" s="7"/>
      <c r="W30" s="7"/>
      <c r="X30" s="7"/>
      <c r="Y30" s="7"/>
      <c r="Z30" s="7"/>
      <c r="AA30" s="7"/>
      <c r="AB30" s="7"/>
    </row>
    <row r="31" spans="1:28" s="8" customFormat="1" x14ac:dyDescent="0.25">
      <c r="A31" s="93" t="s">
        <v>433</v>
      </c>
      <c r="B31" s="71">
        <v>926</v>
      </c>
      <c r="C31" s="71">
        <v>436</v>
      </c>
      <c r="D31" s="71">
        <v>490</v>
      </c>
      <c r="E31" s="71"/>
      <c r="F31" s="71">
        <v>408</v>
      </c>
      <c r="G31" s="71">
        <v>198</v>
      </c>
      <c r="H31" s="71">
        <v>210</v>
      </c>
      <c r="I31" s="71"/>
      <c r="J31" s="71">
        <v>257</v>
      </c>
      <c r="K31" s="71">
        <v>116</v>
      </c>
      <c r="L31" s="71">
        <v>141</v>
      </c>
      <c r="M31" s="71"/>
      <c r="N31" s="71">
        <v>261</v>
      </c>
      <c r="O31" s="71">
        <v>122</v>
      </c>
      <c r="P31" s="71">
        <v>139</v>
      </c>
      <c r="Q31" s="60"/>
      <c r="R31" s="7"/>
      <c r="S31" s="7"/>
      <c r="T31" s="7"/>
      <c r="U31" s="7"/>
      <c r="V31" s="7"/>
      <c r="W31" s="7"/>
      <c r="X31" s="7"/>
      <c r="Y31" s="7"/>
      <c r="Z31" s="7"/>
      <c r="AA31" s="7"/>
      <c r="AB31" s="7"/>
    </row>
    <row r="32" spans="1:28" s="8" customFormat="1" x14ac:dyDescent="0.25">
      <c r="A32" s="93" t="s">
        <v>434</v>
      </c>
      <c r="B32" s="71">
        <v>4855</v>
      </c>
      <c r="C32" s="71">
        <v>1415</v>
      </c>
      <c r="D32" s="71">
        <v>3440</v>
      </c>
      <c r="E32" s="71"/>
      <c r="F32" s="71">
        <v>1849</v>
      </c>
      <c r="G32" s="71">
        <v>508</v>
      </c>
      <c r="H32" s="71">
        <v>1341</v>
      </c>
      <c r="I32" s="71"/>
      <c r="J32" s="71">
        <v>1640</v>
      </c>
      <c r="K32" s="71">
        <v>511</v>
      </c>
      <c r="L32" s="71">
        <v>1129</v>
      </c>
      <c r="M32" s="71"/>
      <c r="N32" s="71">
        <v>1366</v>
      </c>
      <c r="O32" s="71">
        <v>396</v>
      </c>
      <c r="P32" s="71">
        <v>970</v>
      </c>
      <c r="Q32" s="60"/>
      <c r="R32" s="7"/>
      <c r="S32" s="7"/>
      <c r="T32" s="7"/>
      <c r="U32" s="7"/>
      <c r="V32" s="7"/>
      <c r="W32" s="7"/>
      <c r="X32" s="7"/>
      <c r="Y32" s="7"/>
      <c r="Z32" s="7"/>
      <c r="AA32" s="7"/>
      <c r="AB32" s="7"/>
    </row>
    <row r="33" spans="1:28" s="8" customFormat="1" x14ac:dyDescent="0.25">
      <c r="A33" s="93" t="s">
        <v>435</v>
      </c>
      <c r="B33" s="71">
        <v>32</v>
      </c>
      <c r="C33" s="71">
        <v>8</v>
      </c>
      <c r="D33" s="71">
        <v>24</v>
      </c>
      <c r="E33" s="71"/>
      <c r="F33" s="71">
        <v>19</v>
      </c>
      <c r="G33" s="71">
        <v>2</v>
      </c>
      <c r="H33" s="71">
        <v>17</v>
      </c>
      <c r="I33" s="71"/>
      <c r="J33" s="71">
        <v>0</v>
      </c>
      <c r="K33" s="71">
        <v>0</v>
      </c>
      <c r="L33" s="71">
        <v>0</v>
      </c>
      <c r="M33" s="71"/>
      <c r="N33" s="71">
        <v>13</v>
      </c>
      <c r="O33" s="71">
        <v>6</v>
      </c>
      <c r="P33" s="71">
        <v>7</v>
      </c>
      <c r="Q33" s="60"/>
      <c r="R33" s="7"/>
      <c r="S33" s="7"/>
      <c r="T33" s="7"/>
      <c r="U33" s="7"/>
      <c r="V33" s="7"/>
      <c r="W33" s="7"/>
      <c r="X33" s="7"/>
      <c r="Y33" s="7"/>
      <c r="Z33" s="7"/>
      <c r="AA33" s="7"/>
      <c r="AB33" s="7"/>
    </row>
    <row r="34" spans="1:28" s="8" customFormat="1" x14ac:dyDescent="0.25">
      <c r="A34" s="93" t="s">
        <v>436</v>
      </c>
      <c r="B34" s="71">
        <v>77</v>
      </c>
      <c r="C34" s="71">
        <v>22</v>
      </c>
      <c r="D34" s="71">
        <v>55</v>
      </c>
      <c r="E34" s="71"/>
      <c r="F34" s="71">
        <v>29</v>
      </c>
      <c r="G34" s="71">
        <v>9</v>
      </c>
      <c r="H34" s="71">
        <v>20</v>
      </c>
      <c r="I34" s="71"/>
      <c r="J34" s="71">
        <v>18</v>
      </c>
      <c r="K34" s="71">
        <v>2</v>
      </c>
      <c r="L34" s="71">
        <v>16</v>
      </c>
      <c r="M34" s="71"/>
      <c r="N34" s="71">
        <v>30</v>
      </c>
      <c r="O34" s="71">
        <v>11</v>
      </c>
      <c r="P34" s="71">
        <v>19</v>
      </c>
      <c r="Q34" s="60"/>
      <c r="R34" s="7"/>
      <c r="S34" s="7"/>
      <c r="T34" s="7"/>
      <c r="U34" s="7"/>
      <c r="V34" s="7"/>
      <c r="W34" s="7"/>
      <c r="X34" s="7"/>
      <c r="Y34" s="7"/>
      <c r="Z34" s="7"/>
      <c r="AA34" s="7"/>
      <c r="AB34" s="7"/>
    </row>
    <row r="35" spans="1:28" s="8" customFormat="1" x14ac:dyDescent="0.25">
      <c r="A35" s="93" t="s">
        <v>437</v>
      </c>
      <c r="B35" s="71">
        <v>921</v>
      </c>
      <c r="C35" s="71">
        <v>434</v>
      </c>
      <c r="D35" s="71">
        <v>487</v>
      </c>
      <c r="E35" s="71"/>
      <c r="F35" s="71">
        <v>520</v>
      </c>
      <c r="G35" s="71">
        <v>237</v>
      </c>
      <c r="H35" s="71">
        <v>283</v>
      </c>
      <c r="I35" s="71"/>
      <c r="J35" s="71">
        <v>383</v>
      </c>
      <c r="K35" s="71">
        <v>187</v>
      </c>
      <c r="L35" s="71">
        <v>196</v>
      </c>
      <c r="M35" s="71"/>
      <c r="N35" s="71">
        <v>18</v>
      </c>
      <c r="O35" s="71">
        <v>10</v>
      </c>
      <c r="P35" s="71">
        <v>8</v>
      </c>
      <c r="Q35" s="60"/>
      <c r="R35" s="7"/>
      <c r="S35" s="7"/>
      <c r="T35" s="7"/>
      <c r="U35" s="7"/>
      <c r="V35" s="7"/>
      <c r="W35" s="7"/>
      <c r="X35" s="7"/>
      <c r="Y35" s="7"/>
      <c r="Z35" s="7"/>
      <c r="AA35" s="7"/>
      <c r="AB35" s="7"/>
    </row>
    <row r="36" spans="1:28" s="8" customFormat="1" x14ac:dyDescent="0.25">
      <c r="A36" s="93" t="s">
        <v>1026</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28" s="8" customFormat="1" x14ac:dyDescent="0.25">
      <c r="A37" s="93" t="s">
        <v>438</v>
      </c>
      <c r="B37" s="71">
        <v>275</v>
      </c>
      <c r="C37" s="71">
        <v>203</v>
      </c>
      <c r="D37" s="71">
        <v>72</v>
      </c>
      <c r="E37" s="71"/>
      <c r="F37" s="71">
        <v>0</v>
      </c>
      <c r="G37" s="71">
        <v>0</v>
      </c>
      <c r="H37" s="71">
        <v>0</v>
      </c>
      <c r="I37" s="71"/>
      <c r="J37" s="71">
        <v>1</v>
      </c>
      <c r="K37" s="71">
        <v>0</v>
      </c>
      <c r="L37" s="71">
        <v>1</v>
      </c>
      <c r="M37" s="71"/>
      <c r="N37" s="71">
        <v>274</v>
      </c>
      <c r="O37" s="71">
        <v>203</v>
      </c>
      <c r="P37" s="71">
        <v>71</v>
      </c>
      <c r="Q37" s="60"/>
      <c r="R37" s="7"/>
      <c r="S37" s="7"/>
      <c r="T37" s="7"/>
      <c r="U37" s="7"/>
      <c r="V37" s="7"/>
      <c r="W37" s="7"/>
      <c r="X37" s="7"/>
      <c r="Y37" s="7"/>
      <c r="Z37" s="7"/>
      <c r="AA37" s="7"/>
      <c r="AB37" s="7"/>
    </row>
    <row r="38" spans="1:28" s="8" customFormat="1" x14ac:dyDescent="0.25">
      <c r="A38" s="93" t="s">
        <v>439</v>
      </c>
      <c r="B38" s="71">
        <v>0</v>
      </c>
      <c r="C38" s="71">
        <v>0</v>
      </c>
      <c r="D38" s="71">
        <v>0</v>
      </c>
      <c r="E38" s="71"/>
      <c r="F38" s="71">
        <v>0</v>
      </c>
      <c r="G38" s="71">
        <v>0</v>
      </c>
      <c r="H38" s="71">
        <v>0</v>
      </c>
      <c r="I38" s="71"/>
      <c r="J38" s="71">
        <v>0</v>
      </c>
      <c r="K38" s="71">
        <v>0</v>
      </c>
      <c r="L38" s="71">
        <v>0</v>
      </c>
      <c r="M38" s="71"/>
      <c r="N38" s="71">
        <v>0</v>
      </c>
      <c r="O38" s="71">
        <v>0</v>
      </c>
      <c r="P38" s="71">
        <v>0</v>
      </c>
      <c r="Q38" s="60"/>
      <c r="R38" s="7"/>
      <c r="S38" s="7"/>
      <c r="T38" s="7"/>
      <c r="U38" s="7"/>
      <c r="V38" s="7"/>
      <c r="W38" s="7"/>
      <c r="X38" s="7"/>
      <c r="Y38" s="7"/>
      <c r="Z38" s="7"/>
      <c r="AA38" s="7"/>
      <c r="AB38" s="7"/>
    </row>
    <row r="39" spans="1:28" s="8" customFormat="1" x14ac:dyDescent="0.25">
      <c r="A39" s="93" t="s">
        <v>440</v>
      </c>
      <c r="B39" s="71">
        <v>441</v>
      </c>
      <c r="C39" s="71">
        <v>276</v>
      </c>
      <c r="D39" s="71">
        <v>165</v>
      </c>
      <c r="E39" s="71"/>
      <c r="F39" s="71">
        <v>0</v>
      </c>
      <c r="G39" s="71">
        <v>0</v>
      </c>
      <c r="H39" s="71">
        <v>0</v>
      </c>
      <c r="I39" s="71"/>
      <c r="J39" s="71">
        <v>9</v>
      </c>
      <c r="K39" s="71">
        <v>8</v>
      </c>
      <c r="L39" s="71">
        <v>1</v>
      </c>
      <c r="M39" s="71"/>
      <c r="N39" s="71">
        <v>432</v>
      </c>
      <c r="O39" s="71">
        <v>268</v>
      </c>
      <c r="P39" s="71">
        <v>164</v>
      </c>
      <c r="Q39" s="60"/>
      <c r="R39" s="7"/>
      <c r="S39" s="7"/>
      <c r="T39" s="7"/>
      <c r="U39" s="7"/>
      <c r="V39" s="7"/>
      <c r="W39" s="7"/>
      <c r="X39" s="7"/>
      <c r="Y39" s="7"/>
      <c r="Z39" s="7"/>
      <c r="AA39" s="7"/>
      <c r="AB39" s="7"/>
    </row>
    <row r="40" spans="1:28" s="8" customFormat="1" x14ac:dyDescent="0.25">
      <c r="A40" s="93" t="s">
        <v>1027</v>
      </c>
      <c r="B40" s="71">
        <v>0</v>
      </c>
      <c r="C40" s="71">
        <v>0</v>
      </c>
      <c r="D40" s="71">
        <v>0</v>
      </c>
      <c r="E40" s="71"/>
      <c r="F40" s="71">
        <v>0</v>
      </c>
      <c r="G40" s="71">
        <v>0</v>
      </c>
      <c r="H40" s="71">
        <v>0</v>
      </c>
      <c r="I40" s="71"/>
      <c r="J40" s="71">
        <v>0</v>
      </c>
      <c r="K40" s="71">
        <v>0</v>
      </c>
      <c r="L40" s="71">
        <v>0</v>
      </c>
      <c r="M40" s="71"/>
      <c r="N40" s="71">
        <v>0</v>
      </c>
      <c r="O40" s="71">
        <v>0</v>
      </c>
      <c r="P40" s="71">
        <v>0</v>
      </c>
      <c r="Q40" s="60"/>
      <c r="R40" s="7"/>
      <c r="S40" s="7"/>
      <c r="T40" s="7"/>
      <c r="U40" s="7"/>
      <c r="V40" s="7"/>
      <c r="W40" s="7"/>
      <c r="X40" s="7"/>
      <c r="Y40" s="7"/>
      <c r="Z40" s="7"/>
      <c r="AA40" s="7"/>
      <c r="AB40" s="7"/>
    </row>
    <row r="41" spans="1:28" s="8" customFormat="1" x14ac:dyDescent="0.25">
      <c r="A41" s="93" t="s">
        <v>441</v>
      </c>
      <c r="B41" s="71">
        <v>295</v>
      </c>
      <c r="C41" s="71">
        <v>193</v>
      </c>
      <c r="D41" s="71">
        <v>102</v>
      </c>
      <c r="E41" s="71"/>
      <c r="F41" s="71">
        <v>54</v>
      </c>
      <c r="G41" s="71">
        <v>45</v>
      </c>
      <c r="H41" s="71">
        <v>9</v>
      </c>
      <c r="I41" s="71"/>
      <c r="J41" s="71">
        <v>172</v>
      </c>
      <c r="K41" s="71">
        <v>104</v>
      </c>
      <c r="L41" s="71">
        <v>68</v>
      </c>
      <c r="M41" s="71"/>
      <c r="N41" s="71">
        <v>69</v>
      </c>
      <c r="O41" s="71">
        <v>44</v>
      </c>
      <c r="P41" s="71">
        <v>25</v>
      </c>
      <c r="Q41" s="60"/>
      <c r="R41" s="7"/>
      <c r="S41" s="7"/>
      <c r="T41" s="7"/>
      <c r="U41" s="7"/>
      <c r="V41" s="7"/>
      <c r="W41" s="7"/>
      <c r="X41" s="7"/>
      <c r="Y41" s="7"/>
      <c r="Z41" s="7"/>
      <c r="AA41" s="7"/>
      <c r="AB41" s="7"/>
    </row>
    <row r="42" spans="1:28" s="8" customFormat="1" x14ac:dyDescent="0.25">
      <c r="A42" s="93" t="s">
        <v>442</v>
      </c>
      <c r="B42" s="71">
        <v>107</v>
      </c>
      <c r="C42" s="71">
        <v>41</v>
      </c>
      <c r="D42" s="71">
        <v>66</v>
      </c>
      <c r="E42" s="71"/>
      <c r="F42" s="71">
        <v>62</v>
      </c>
      <c r="G42" s="71">
        <v>16</v>
      </c>
      <c r="H42" s="71">
        <v>46</v>
      </c>
      <c r="I42" s="71"/>
      <c r="J42" s="71">
        <v>16</v>
      </c>
      <c r="K42" s="71">
        <v>7</v>
      </c>
      <c r="L42" s="71">
        <v>9</v>
      </c>
      <c r="M42" s="71"/>
      <c r="N42" s="71">
        <v>29</v>
      </c>
      <c r="O42" s="71">
        <v>18</v>
      </c>
      <c r="P42" s="71">
        <v>11</v>
      </c>
      <c r="Q42" s="60"/>
      <c r="R42" s="7"/>
      <c r="S42" s="7"/>
      <c r="T42" s="7"/>
      <c r="U42" s="7"/>
      <c r="V42" s="7"/>
      <c r="W42" s="7"/>
      <c r="X42" s="7"/>
      <c r="Y42" s="7"/>
      <c r="Z42" s="7"/>
      <c r="AA42" s="7"/>
      <c r="AB42" s="7"/>
    </row>
    <row r="43" spans="1:28" s="8" customFormat="1" x14ac:dyDescent="0.25">
      <c r="A43" s="93" t="s">
        <v>443</v>
      </c>
      <c r="B43" s="71">
        <v>906</v>
      </c>
      <c r="C43" s="71">
        <v>359</v>
      </c>
      <c r="D43" s="71">
        <v>547</v>
      </c>
      <c r="E43" s="71"/>
      <c r="F43" s="71">
        <v>270</v>
      </c>
      <c r="G43" s="71">
        <v>108</v>
      </c>
      <c r="H43" s="71">
        <v>162</v>
      </c>
      <c r="I43" s="71"/>
      <c r="J43" s="71">
        <v>292</v>
      </c>
      <c r="K43" s="71">
        <v>122</v>
      </c>
      <c r="L43" s="71">
        <v>170</v>
      </c>
      <c r="M43" s="71"/>
      <c r="N43" s="71">
        <v>344</v>
      </c>
      <c r="O43" s="71">
        <v>129</v>
      </c>
      <c r="P43" s="71">
        <v>215</v>
      </c>
      <c r="Q43" s="60"/>
      <c r="R43" s="7"/>
      <c r="S43" s="7"/>
      <c r="T43" s="7"/>
      <c r="U43" s="7"/>
      <c r="V43" s="7"/>
      <c r="W43" s="7"/>
      <c r="X43" s="7"/>
      <c r="Y43" s="7"/>
      <c r="Z43" s="7"/>
      <c r="AA43" s="7"/>
      <c r="AB43" s="7"/>
    </row>
    <row r="44" spans="1:28" s="8" customFormat="1" x14ac:dyDescent="0.25">
      <c r="A44" s="93" t="s">
        <v>444</v>
      </c>
      <c r="B44" s="71">
        <v>799</v>
      </c>
      <c r="C44" s="71">
        <v>357</v>
      </c>
      <c r="D44" s="71">
        <v>442</v>
      </c>
      <c r="E44" s="71"/>
      <c r="F44" s="71">
        <v>403</v>
      </c>
      <c r="G44" s="71">
        <v>178</v>
      </c>
      <c r="H44" s="71">
        <v>225</v>
      </c>
      <c r="I44" s="71"/>
      <c r="J44" s="71">
        <v>395</v>
      </c>
      <c r="K44" s="71">
        <v>178</v>
      </c>
      <c r="L44" s="71">
        <v>217</v>
      </c>
      <c r="M44" s="71"/>
      <c r="N44" s="71">
        <v>1</v>
      </c>
      <c r="O44" s="71">
        <v>1</v>
      </c>
      <c r="P44" s="71">
        <v>0</v>
      </c>
      <c r="Q44" s="60"/>
      <c r="R44" s="7"/>
      <c r="S44" s="7"/>
      <c r="T44" s="7"/>
      <c r="U44" s="7"/>
      <c r="V44" s="7"/>
      <c r="W44" s="7"/>
      <c r="X44" s="7"/>
      <c r="Y44" s="7"/>
      <c r="Z44" s="7"/>
      <c r="AA44" s="7"/>
      <c r="AB44" s="7"/>
    </row>
    <row r="45" spans="1:28" s="8" customFormat="1" x14ac:dyDescent="0.25">
      <c r="A45" s="93" t="s">
        <v>445</v>
      </c>
      <c r="B45" s="71">
        <v>552</v>
      </c>
      <c r="C45" s="71">
        <v>204</v>
      </c>
      <c r="D45" s="71">
        <v>348</v>
      </c>
      <c r="E45" s="71"/>
      <c r="F45" s="71">
        <v>193</v>
      </c>
      <c r="G45" s="71">
        <v>68</v>
      </c>
      <c r="H45" s="71">
        <v>125</v>
      </c>
      <c r="I45" s="71"/>
      <c r="J45" s="71">
        <v>202</v>
      </c>
      <c r="K45" s="71">
        <v>75</v>
      </c>
      <c r="L45" s="71">
        <v>127</v>
      </c>
      <c r="M45" s="71"/>
      <c r="N45" s="71">
        <v>157</v>
      </c>
      <c r="O45" s="71">
        <v>61</v>
      </c>
      <c r="P45" s="71">
        <v>96</v>
      </c>
      <c r="Q45" s="60"/>
      <c r="R45" s="7"/>
      <c r="S45" s="7"/>
      <c r="T45" s="7"/>
      <c r="U45" s="7"/>
      <c r="V45" s="7"/>
      <c r="W45" s="7"/>
      <c r="X45" s="7"/>
      <c r="Y45" s="7"/>
      <c r="Z45" s="7"/>
      <c r="AA45" s="7"/>
      <c r="AB45" s="7"/>
    </row>
    <row r="46" spans="1:28" s="8" customFormat="1" x14ac:dyDescent="0.25">
      <c r="A46" s="93" t="s">
        <v>446</v>
      </c>
      <c r="B46" s="71">
        <v>3048</v>
      </c>
      <c r="C46" s="71">
        <v>665</v>
      </c>
      <c r="D46" s="71">
        <v>2383</v>
      </c>
      <c r="E46" s="71"/>
      <c r="F46" s="71">
        <v>1019</v>
      </c>
      <c r="G46" s="71">
        <v>267</v>
      </c>
      <c r="H46" s="71">
        <v>752</v>
      </c>
      <c r="I46" s="71"/>
      <c r="J46" s="71">
        <v>1020</v>
      </c>
      <c r="K46" s="71">
        <v>209</v>
      </c>
      <c r="L46" s="71">
        <v>811</v>
      </c>
      <c r="M46" s="71"/>
      <c r="N46" s="71">
        <v>1009</v>
      </c>
      <c r="O46" s="71">
        <v>189</v>
      </c>
      <c r="P46" s="71">
        <v>820</v>
      </c>
      <c r="Q46" s="60"/>
      <c r="R46" s="7"/>
      <c r="S46" s="7"/>
      <c r="T46" s="7"/>
      <c r="U46" s="7"/>
      <c r="V46" s="7"/>
      <c r="W46" s="7"/>
      <c r="X46" s="7"/>
      <c r="Y46" s="7"/>
      <c r="Z46" s="7"/>
      <c r="AA46" s="7"/>
      <c r="AB46" s="7"/>
    </row>
    <row r="47" spans="1:28" s="8" customFormat="1" x14ac:dyDescent="0.25">
      <c r="A47" s="93" t="s">
        <v>447</v>
      </c>
      <c r="B47" s="71">
        <v>0</v>
      </c>
      <c r="C47" s="71">
        <v>0</v>
      </c>
      <c r="D47" s="71">
        <v>0</v>
      </c>
      <c r="E47" s="71"/>
      <c r="F47" s="71">
        <v>0</v>
      </c>
      <c r="G47" s="71">
        <v>0</v>
      </c>
      <c r="H47" s="71">
        <v>0</v>
      </c>
      <c r="I47" s="71"/>
      <c r="J47" s="71">
        <v>0</v>
      </c>
      <c r="K47" s="71">
        <v>0</v>
      </c>
      <c r="L47" s="71">
        <v>0</v>
      </c>
      <c r="M47" s="71"/>
      <c r="N47" s="71">
        <v>0</v>
      </c>
      <c r="O47" s="71">
        <v>0</v>
      </c>
      <c r="P47" s="71">
        <v>0</v>
      </c>
      <c r="Q47" s="60"/>
      <c r="R47" s="7"/>
      <c r="S47" s="7"/>
      <c r="T47" s="7"/>
      <c r="U47" s="7"/>
      <c r="V47" s="7"/>
      <c r="W47" s="7"/>
      <c r="X47" s="7"/>
      <c r="Y47" s="7"/>
      <c r="Z47" s="7"/>
      <c r="AA47" s="7"/>
      <c r="AB47" s="7"/>
    </row>
    <row r="48" spans="1:28" s="8" customFormat="1" x14ac:dyDescent="0.25">
      <c r="A48" s="93" t="s">
        <v>448</v>
      </c>
      <c r="B48" s="71">
        <v>20</v>
      </c>
      <c r="C48" s="71">
        <v>9</v>
      </c>
      <c r="D48" s="71">
        <v>11</v>
      </c>
      <c r="E48" s="71"/>
      <c r="F48" s="71">
        <v>20</v>
      </c>
      <c r="G48" s="71">
        <v>9</v>
      </c>
      <c r="H48" s="71">
        <v>11</v>
      </c>
      <c r="I48" s="71"/>
      <c r="J48" s="71">
        <v>0</v>
      </c>
      <c r="K48" s="71">
        <v>0</v>
      </c>
      <c r="L48" s="71">
        <v>0</v>
      </c>
      <c r="M48" s="71"/>
      <c r="N48" s="71">
        <v>0</v>
      </c>
      <c r="O48" s="71">
        <v>0</v>
      </c>
      <c r="P48" s="71">
        <v>0</v>
      </c>
      <c r="Q48" s="60"/>
      <c r="R48" s="7"/>
      <c r="S48" s="7"/>
      <c r="T48" s="7"/>
      <c r="U48" s="7"/>
      <c r="V48" s="7"/>
      <c r="W48" s="7"/>
      <c r="X48" s="7"/>
      <c r="Y48" s="7"/>
      <c r="Z48" s="7"/>
      <c r="AA48" s="7"/>
      <c r="AB48" s="7"/>
    </row>
    <row r="49" spans="1:34" s="8" customFormat="1" x14ac:dyDescent="0.25">
      <c r="A49" s="93" t="s">
        <v>449</v>
      </c>
      <c r="B49" s="71">
        <v>635</v>
      </c>
      <c r="C49" s="71">
        <v>297</v>
      </c>
      <c r="D49" s="71">
        <v>338</v>
      </c>
      <c r="E49" s="71"/>
      <c r="F49" s="71">
        <v>0</v>
      </c>
      <c r="G49" s="71">
        <v>0</v>
      </c>
      <c r="H49" s="71">
        <v>0</v>
      </c>
      <c r="I49" s="71"/>
      <c r="J49" s="71">
        <v>1</v>
      </c>
      <c r="K49" s="71">
        <v>1</v>
      </c>
      <c r="L49" s="71">
        <v>0</v>
      </c>
      <c r="M49" s="71"/>
      <c r="N49" s="71">
        <v>634</v>
      </c>
      <c r="O49" s="71">
        <v>296</v>
      </c>
      <c r="P49" s="71">
        <v>338</v>
      </c>
      <c r="Q49" s="60"/>
      <c r="R49" s="7"/>
      <c r="S49" s="7"/>
      <c r="T49" s="7"/>
      <c r="U49" s="7"/>
      <c r="V49" s="7"/>
      <c r="W49" s="7"/>
      <c r="X49" s="7"/>
      <c r="Y49" s="7"/>
      <c r="Z49" s="7"/>
      <c r="AA49" s="7"/>
      <c r="AB49" s="7"/>
    </row>
    <row r="50" spans="1:34" s="8" customFormat="1" x14ac:dyDescent="0.25">
      <c r="A50" s="93" t="s">
        <v>450</v>
      </c>
      <c r="B50" s="71">
        <v>1435</v>
      </c>
      <c r="C50" s="71">
        <v>614</v>
      </c>
      <c r="D50" s="71">
        <v>821</v>
      </c>
      <c r="E50" s="71"/>
      <c r="F50" s="71">
        <v>593</v>
      </c>
      <c r="G50" s="71">
        <v>263</v>
      </c>
      <c r="H50" s="71">
        <v>330</v>
      </c>
      <c r="I50" s="71"/>
      <c r="J50" s="71">
        <v>459</v>
      </c>
      <c r="K50" s="71">
        <v>194</v>
      </c>
      <c r="L50" s="71">
        <v>265</v>
      </c>
      <c r="M50" s="71"/>
      <c r="N50" s="71">
        <v>383</v>
      </c>
      <c r="O50" s="71">
        <v>157</v>
      </c>
      <c r="P50" s="71">
        <v>226</v>
      </c>
      <c r="Q50" s="60"/>
      <c r="R50" s="7"/>
      <c r="S50" s="7"/>
      <c r="T50" s="7"/>
      <c r="U50" s="7"/>
      <c r="V50" s="7"/>
      <c r="W50" s="7"/>
      <c r="X50" s="7"/>
      <c r="Y50" s="7"/>
      <c r="Z50" s="7"/>
      <c r="AA50" s="7"/>
      <c r="AB50" s="7"/>
    </row>
    <row r="51" spans="1:34" s="59" customFormat="1" x14ac:dyDescent="0.25">
      <c r="A51" s="287"/>
      <c r="B51" s="288"/>
      <c r="C51" s="288"/>
      <c r="D51" s="288"/>
      <c r="E51" s="288"/>
      <c r="F51" s="288"/>
      <c r="G51" s="288"/>
      <c r="H51" s="288"/>
      <c r="I51" s="288"/>
      <c r="J51" s="288"/>
      <c r="K51" s="288"/>
      <c r="L51" s="288"/>
      <c r="M51" s="288"/>
      <c r="N51" s="288"/>
      <c r="O51" s="288"/>
      <c r="P51" s="289" t="s">
        <v>451</v>
      </c>
      <c r="Q51" s="60"/>
      <c r="S51" s="60"/>
      <c r="T51" s="60"/>
      <c r="U51" s="60"/>
      <c r="V51" s="60"/>
      <c r="W51" s="60"/>
      <c r="X51" s="60"/>
      <c r="Y51" s="60"/>
      <c r="Z51" s="60"/>
      <c r="AA51" s="60"/>
      <c r="AB51" s="60"/>
      <c r="AC51" s="60"/>
      <c r="AD51" s="60"/>
      <c r="AE51" s="60"/>
      <c r="AF51" s="60"/>
      <c r="AG51" s="60"/>
      <c r="AH51" s="60"/>
    </row>
  </sheetData>
  <mergeCells count="10">
    <mergeCell ref="A1:P1"/>
    <mergeCell ref="A2:P2"/>
    <mergeCell ref="A3:P3"/>
    <mergeCell ref="A4:P4"/>
    <mergeCell ref="A5:P5"/>
    <mergeCell ref="A6:A7"/>
    <mergeCell ref="B6:D6"/>
    <mergeCell ref="F6:H6"/>
    <mergeCell ref="J6:L6"/>
    <mergeCell ref="N6:P6"/>
  </mergeCells>
  <conditionalFormatting sqref="B8:P8">
    <cfRule type="cellIs" dxfId="207" priority="1" operator="equal">
      <formula>0</formula>
    </cfRule>
  </conditionalFormatting>
  <conditionalFormatting sqref="B9:X9">
    <cfRule type="cellIs" dxfId="206" priority="6" operator="equal">
      <formula>0</formula>
    </cfRule>
  </conditionalFormatting>
  <conditionalFormatting sqref="Z9:AB18">
    <cfRule type="cellIs" dxfId="205" priority="3" operator="equal">
      <formula>0</formula>
    </cfRule>
  </conditionalFormatting>
  <hyperlinks>
    <hyperlink ref="Q2" location="Contenido!A1" display="Contenido" xr:uid="{EE11B47F-F561-456F-A5F6-079281D4E05E}"/>
  </hyperlinks>
  <printOptions horizontalCentered="1"/>
  <pageMargins left="0.39370078740157483" right="0.39370078740157483" top="0.39370078740157483" bottom="0.39370078740157483" header="0.31496062992125984" footer="0.31496062992125984"/>
  <pageSetup paperSize="172" scale="74"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371F-EB21-44FD-AA31-D3298C8386A1}">
  <sheetPr codeName="Hoja71">
    <tabColor rgb="FFAFCAFF"/>
    <pageSetUpPr fitToPage="1"/>
  </sheetPr>
  <dimension ref="A1:AR55"/>
  <sheetViews>
    <sheetView showGridLines="0" showOutlineSymbols="0" showWhiteSpace="0" topLeftCell="A14" zoomScaleNormal="100" workbookViewId="0">
      <selection activeCell="C35" sqref="C35"/>
    </sheetView>
  </sheetViews>
  <sheetFormatPr baseColWidth="10" defaultColWidth="10.08203125" defaultRowHeight="13" x14ac:dyDescent="0.25"/>
  <cols>
    <col min="1" max="1" width="60.25" style="285" customWidth="1"/>
    <col min="2" max="4" width="7.83203125" style="59" customWidth="1"/>
    <col min="5" max="5" width="1.75" style="59" customWidth="1"/>
    <col min="6" max="6" width="7.83203125" style="281" customWidth="1"/>
    <col min="7" max="8" width="7.83203125" style="59" customWidth="1"/>
    <col min="9" max="9" width="1.75" style="59" customWidth="1"/>
    <col min="10" max="10" width="7.83203125" style="281" customWidth="1"/>
    <col min="11" max="12" width="7.83203125" style="59" customWidth="1"/>
    <col min="13" max="13" width="1.75" style="59" customWidth="1"/>
    <col min="14" max="14" width="7.83203125" style="281" customWidth="1"/>
    <col min="15" max="16" width="7.83203125" style="59" customWidth="1"/>
    <col min="17" max="17" width="11" style="60" customWidth="1"/>
    <col min="18" max="26" width="10.08203125" style="59"/>
    <col min="27" max="16384" width="10.08203125" style="278"/>
  </cols>
  <sheetData>
    <row r="1" spans="1:44" s="59" customFormat="1" x14ac:dyDescent="0.25">
      <c r="A1" s="280" t="s">
        <v>1077</v>
      </c>
      <c r="F1" s="281"/>
      <c r="J1" s="281"/>
      <c r="N1" s="281"/>
      <c r="Q1" s="19"/>
      <c r="AA1" s="278"/>
      <c r="AB1" s="278"/>
      <c r="AC1" s="278"/>
      <c r="AD1" s="278"/>
      <c r="AE1" s="278"/>
      <c r="AF1" s="278"/>
      <c r="AG1" s="278"/>
      <c r="AH1" s="278"/>
      <c r="AI1" s="278"/>
      <c r="AJ1" s="278"/>
      <c r="AK1" s="278"/>
      <c r="AL1" s="278"/>
      <c r="AM1" s="278"/>
      <c r="AN1" s="278"/>
      <c r="AO1" s="278"/>
      <c r="AP1" s="278"/>
      <c r="AQ1" s="278"/>
      <c r="AR1" s="278"/>
    </row>
    <row r="2" spans="1:44" s="59" customFormat="1" ht="14.5" x14ac:dyDescent="0.25">
      <c r="A2" s="452" t="s">
        <v>1016</v>
      </c>
      <c r="B2" s="452"/>
      <c r="C2" s="452"/>
      <c r="D2" s="452"/>
      <c r="E2" s="452"/>
      <c r="F2" s="452"/>
      <c r="G2" s="452"/>
      <c r="H2" s="452"/>
      <c r="I2" s="452"/>
      <c r="J2" s="452"/>
      <c r="K2" s="452"/>
      <c r="L2" s="452"/>
      <c r="M2" s="452"/>
      <c r="N2" s="452"/>
      <c r="O2" s="452"/>
      <c r="P2" s="452"/>
      <c r="Q2" s="91" t="s">
        <v>0</v>
      </c>
      <c r="AA2" s="278"/>
      <c r="AB2" s="278"/>
      <c r="AC2" s="278"/>
      <c r="AD2" s="278"/>
      <c r="AE2" s="278"/>
      <c r="AF2" s="278"/>
      <c r="AG2" s="278"/>
      <c r="AH2" s="278"/>
      <c r="AI2" s="278"/>
      <c r="AJ2" s="278"/>
      <c r="AK2" s="278"/>
      <c r="AL2" s="278"/>
      <c r="AM2" s="278"/>
      <c r="AN2" s="278"/>
      <c r="AO2" s="278"/>
      <c r="AP2" s="278"/>
      <c r="AQ2" s="278"/>
      <c r="AR2" s="278"/>
    </row>
    <row r="3" spans="1:44" s="59" customFormat="1" ht="14.5" x14ac:dyDescent="0.25">
      <c r="A3" s="452" t="s">
        <v>1086</v>
      </c>
      <c r="B3" s="452"/>
      <c r="C3" s="452"/>
      <c r="D3" s="452"/>
      <c r="E3" s="452"/>
      <c r="F3" s="452"/>
      <c r="G3" s="452"/>
      <c r="H3" s="452"/>
      <c r="I3" s="452"/>
      <c r="J3" s="452"/>
      <c r="K3" s="452"/>
      <c r="L3" s="452"/>
      <c r="M3" s="452"/>
      <c r="N3" s="452"/>
      <c r="O3" s="452"/>
      <c r="P3" s="452"/>
      <c r="Q3" s="19"/>
      <c r="AA3" s="278"/>
      <c r="AB3" s="278"/>
      <c r="AC3" s="278"/>
      <c r="AD3" s="278"/>
      <c r="AE3" s="278"/>
      <c r="AF3" s="278"/>
      <c r="AG3" s="278"/>
      <c r="AH3" s="278"/>
      <c r="AI3" s="278"/>
      <c r="AJ3" s="278"/>
      <c r="AK3" s="278"/>
      <c r="AL3" s="278"/>
      <c r="AM3" s="278"/>
      <c r="AN3" s="278"/>
      <c r="AO3" s="278"/>
      <c r="AP3" s="278"/>
      <c r="AQ3" s="278"/>
      <c r="AR3" s="278"/>
    </row>
    <row r="4" spans="1:44" s="59" customFormat="1" ht="14.5" x14ac:dyDescent="0.25">
      <c r="A4" s="452" t="s">
        <v>1015</v>
      </c>
      <c r="B4" s="452"/>
      <c r="C4" s="452"/>
      <c r="D4" s="452"/>
      <c r="E4" s="452"/>
      <c r="F4" s="452"/>
      <c r="G4" s="452"/>
      <c r="H4" s="452"/>
      <c r="I4" s="452"/>
      <c r="J4" s="452"/>
      <c r="K4" s="452"/>
      <c r="L4" s="452"/>
      <c r="M4" s="452"/>
      <c r="N4" s="452"/>
      <c r="O4" s="452"/>
      <c r="P4" s="452"/>
      <c r="Q4" s="8"/>
      <c r="AA4" s="278"/>
      <c r="AB4" s="278"/>
      <c r="AC4" s="278"/>
      <c r="AD4" s="278"/>
      <c r="AE4" s="278"/>
      <c r="AF4" s="278"/>
      <c r="AG4" s="278"/>
      <c r="AH4" s="278"/>
      <c r="AI4" s="278"/>
      <c r="AJ4" s="278"/>
      <c r="AK4" s="278"/>
      <c r="AL4" s="278"/>
      <c r="AM4" s="278"/>
      <c r="AN4" s="278"/>
      <c r="AO4" s="278"/>
      <c r="AP4" s="278"/>
      <c r="AQ4" s="278"/>
      <c r="AR4" s="278"/>
    </row>
    <row r="5" spans="1:44" s="59" customFormat="1" ht="14.5" x14ac:dyDescent="0.25">
      <c r="A5" s="452" t="s">
        <v>1017</v>
      </c>
      <c r="B5" s="452"/>
      <c r="C5" s="452"/>
      <c r="D5" s="452"/>
      <c r="E5" s="452"/>
      <c r="F5" s="452"/>
      <c r="G5" s="452"/>
      <c r="H5" s="452"/>
      <c r="I5" s="452"/>
      <c r="J5" s="452"/>
      <c r="K5" s="452"/>
      <c r="L5" s="452"/>
      <c r="M5" s="452"/>
      <c r="N5" s="452"/>
      <c r="O5" s="452"/>
      <c r="P5" s="452"/>
      <c r="Q5" s="5"/>
      <c r="AA5" s="278"/>
      <c r="AB5" s="278"/>
      <c r="AC5" s="278"/>
      <c r="AD5" s="278"/>
      <c r="AE5" s="278"/>
      <c r="AF5" s="278"/>
      <c r="AG5" s="278"/>
      <c r="AH5" s="278"/>
      <c r="AI5" s="278"/>
      <c r="AJ5" s="278"/>
      <c r="AK5" s="278"/>
      <c r="AL5" s="278"/>
      <c r="AM5" s="278"/>
      <c r="AN5" s="278"/>
      <c r="AO5" s="278"/>
      <c r="AP5" s="278"/>
      <c r="AQ5" s="278"/>
      <c r="AR5" s="278"/>
    </row>
    <row r="6" spans="1:44" s="59" customFormat="1" ht="14.5" x14ac:dyDescent="0.25">
      <c r="A6" s="453" t="s">
        <v>1028</v>
      </c>
      <c r="B6" s="453"/>
      <c r="C6" s="453"/>
      <c r="D6" s="453"/>
      <c r="E6" s="453"/>
      <c r="F6" s="453"/>
      <c r="G6" s="453"/>
      <c r="H6" s="453"/>
      <c r="I6" s="453"/>
      <c r="J6" s="453"/>
      <c r="K6" s="453"/>
      <c r="L6" s="453"/>
      <c r="M6" s="453"/>
      <c r="N6" s="453"/>
      <c r="O6" s="453"/>
      <c r="P6" s="453"/>
      <c r="Q6" s="5"/>
      <c r="AA6" s="278"/>
      <c r="AB6" s="278"/>
      <c r="AC6" s="278"/>
      <c r="AD6" s="278"/>
      <c r="AE6" s="278"/>
      <c r="AF6" s="278"/>
      <c r="AG6" s="278"/>
      <c r="AH6" s="278"/>
      <c r="AI6" s="278"/>
      <c r="AJ6" s="278"/>
      <c r="AK6" s="278"/>
      <c r="AL6" s="278"/>
      <c r="AM6" s="278"/>
      <c r="AN6" s="278"/>
      <c r="AO6" s="278"/>
      <c r="AP6" s="278"/>
      <c r="AQ6" s="278"/>
      <c r="AR6" s="278"/>
    </row>
    <row r="7" spans="1:44" s="59" customFormat="1" ht="18.75" customHeight="1" x14ac:dyDescent="0.25">
      <c r="A7" s="438" t="s">
        <v>416</v>
      </c>
      <c r="B7" s="435" t="s">
        <v>188</v>
      </c>
      <c r="C7" s="435"/>
      <c r="D7" s="435"/>
      <c r="E7" s="110"/>
      <c r="F7" s="435" t="s">
        <v>233</v>
      </c>
      <c r="G7" s="435"/>
      <c r="H7" s="435"/>
      <c r="I7" s="110"/>
      <c r="J7" s="435" t="s">
        <v>234</v>
      </c>
      <c r="K7" s="435"/>
      <c r="L7" s="435"/>
      <c r="M7" s="110"/>
      <c r="N7" s="435" t="s">
        <v>235</v>
      </c>
      <c r="O7" s="435"/>
      <c r="P7" s="435"/>
      <c r="Q7" s="60"/>
    </row>
    <row r="8" spans="1:44" s="59"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c r="Q8" s="6"/>
    </row>
    <row r="9" spans="1:44" s="59" customFormat="1" x14ac:dyDescent="0.25">
      <c r="A9" s="283"/>
      <c r="B9" s="295"/>
      <c r="C9" s="295"/>
      <c r="D9" s="295"/>
      <c r="E9" s="295"/>
      <c r="F9" s="295"/>
      <c r="G9" s="295"/>
      <c r="H9" s="295"/>
      <c r="I9" s="295"/>
      <c r="J9" s="295"/>
      <c r="K9" s="295"/>
      <c r="L9" s="295"/>
      <c r="M9" s="295"/>
      <c r="N9" s="295"/>
      <c r="O9" s="295"/>
      <c r="P9" s="295"/>
      <c r="Q9" s="8"/>
      <c r="AA9" s="278"/>
      <c r="AB9" s="278"/>
      <c r="AC9" s="278"/>
      <c r="AD9" s="278"/>
      <c r="AE9" s="278"/>
      <c r="AF9" s="278"/>
      <c r="AG9" s="278"/>
      <c r="AH9" s="278"/>
      <c r="AI9" s="278"/>
      <c r="AJ9" s="278"/>
      <c r="AK9" s="278"/>
      <c r="AL9" s="278"/>
      <c r="AM9" s="278"/>
      <c r="AN9" s="278"/>
      <c r="AO9" s="278"/>
      <c r="AP9" s="278"/>
      <c r="AQ9" s="278"/>
      <c r="AR9" s="278"/>
    </row>
    <row r="10" spans="1:44" s="6" customFormat="1" x14ac:dyDescent="0.25">
      <c r="A10" s="282" t="s">
        <v>452</v>
      </c>
      <c r="B10" s="89">
        <f>SUM(B11:B38)</f>
        <v>11589</v>
      </c>
      <c r="C10" s="89">
        <f t="shared" ref="C10:D10" si="0">SUM(C11:C38)</f>
        <v>6368</v>
      </c>
      <c r="D10" s="89">
        <f t="shared" si="0"/>
        <v>5221</v>
      </c>
      <c r="E10" s="89"/>
      <c r="F10" s="89">
        <f>SUM(F11:F38)</f>
        <v>4172</v>
      </c>
      <c r="G10" s="89">
        <f t="shared" ref="G10" si="1">SUM(G11:G38)</f>
        <v>2323</v>
      </c>
      <c r="H10" s="89">
        <f t="shared" ref="H10" si="2">SUM(H11:H38)</f>
        <v>1849</v>
      </c>
      <c r="I10" s="89"/>
      <c r="J10" s="89">
        <f>SUM(J11:J38)</f>
        <v>3793</v>
      </c>
      <c r="K10" s="89">
        <f t="shared" ref="K10" si="3">SUM(K11:K38)</f>
        <v>2108</v>
      </c>
      <c r="L10" s="89">
        <f t="shared" ref="L10" si="4">SUM(L11:L38)</f>
        <v>1685</v>
      </c>
      <c r="M10" s="89"/>
      <c r="N10" s="89">
        <f>SUM(N11:N38)</f>
        <v>3624</v>
      </c>
      <c r="O10" s="89">
        <f t="shared" ref="O10" si="5">SUM(O11:O38)</f>
        <v>1937</v>
      </c>
      <c r="P10" s="89">
        <f t="shared" ref="P10" si="6">SUM(P11:P38)</f>
        <v>1687</v>
      </c>
      <c r="Q10" s="8"/>
      <c r="R10" s="25"/>
      <c r="S10" s="25"/>
      <c r="T10" s="25"/>
      <c r="U10" s="25"/>
      <c r="V10" s="25"/>
      <c r="W10" s="25"/>
      <c r="X10" s="25"/>
      <c r="Z10" s="25"/>
      <c r="AA10" s="25"/>
      <c r="AB10" s="25"/>
    </row>
    <row r="11" spans="1:44" s="8" customFormat="1" x14ac:dyDescent="0.25">
      <c r="A11" s="93" t="s">
        <v>1029</v>
      </c>
      <c r="B11" s="71">
        <v>1501</v>
      </c>
      <c r="C11" s="71">
        <v>607</v>
      </c>
      <c r="D11" s="71">
        <v>894</v>
      </c>
      <c r="E11" s="71"/>
      <c r="F11" s="71">
        <v>428</v>
      </c>
      <c r="G11" s="71">
        <v>181</v>
      </c>
      <c r="H11" s="71">
        <v>247</v>
      </c>
      <c r="I11" s="71"/>
      <c r="J11" s="71">
        <v>545</v>
      </c>
      <c r="K11" s="71">
        <v>224</v>
      </c>
      <c r="L11" s="71">
        <v>321</v>
      </c>
      <c r="M11" s="71"/>
      <c r="N11" s="71">
        <v>528</v>
      </c>
      <c r="O11" s="71">
        <v>202</v>
      </c>
      <c r="P11" s="71">
        <v>326</v>
      </c>
      <c r="R11" s="7"/>
      <c r="S11" s="7"/>
      <c r="T11" s="7"/>
      <c r="U11" s="7"/>
      <c r="V11" s="7"/>
      <c r="W11" s="7"/>
      <c r="X11" s="7"/>
      <c r="Y11" s="7"/>
      <c r="Z11" s="7"/>
      <c r="AA11" s="7"/>
      <c r="AB11" s="7"/>
    </row>
    <row r="12" spans="1:44" s="8" customFormat="1" x14ac:dyDescent="0.25">
      <c r="A12" s="93" t="s">
        <v>453</v>
      </c>
      <c r="B12" s="71">
        <v>0</v>
      </c>
      <c r="C12" s="71">
        <v>0</v>
      </c>
      <c r="D12" s="71">
        <v>0</v>
      </c>
      <c r="E12" s="71"/>
      <c r="F12" s="71">
        <v>0</v>
      </c>
      <c r="G12" s="71">
        <v>0</v>
      </c>
      <c r="H12" s="71">
        <v>0</v>
      </c>
      <c r="I12" s="71"/>
      <c r="J12" s="71">
        <v>0</v>
      </c>
      <c r="K12" s="71">
        <v>0</v>
      </c>
      <c r="L12" s="71">
        <v>0</v>
      </c>
      <c r="M12" s="71"/>
      <c r="N12" s="71">
        <v>0</v>
      </c>
      <c r="O12" s="71">
        <v>0</v>
      </c>
      <c r="P12" s="71">
        <v>0</v>
      </c>
      <c r="Q12" s="60"/>
      <c r="R12" s="7"/>
      <c r="S12" s="7"/>
      <c r="T12" s="7"/>
      <c r="U12" s="7"/>
      <c r="V12" s="7"/>
      <c r="W12" s="7"/>
      <c r="X12" s="7"/>
      <c r="Y12" s="7"/>
      <c r="Z12" s="7"/>
      <c r="AA12" s="7"/>
      <c r="AB12" s="7"/>
    </row>
    <row r="13" spans="1:44" s="8" customFormat="1" x14ac:dyDescent="0.25">
      <c r="A13" s="93" t="s">
        <v>454</v>
      </c>
      <c r="B13" s="71">
        <v>211</v>
      </c>
      <c r="C13" s="71">
        <v>137</v>
      </c>
      <c r="D13" s="71">
        <v>74</v>
      </c>
      <c r="E13" s="71"/>
      <c r="F13" s="71">
        <v>86</v>
      </c>
      <c r="G13" s="71">
        <v>61</v>
      </c>
      <c r="H13" s="71">
        <v>25</v>
      </c>
      <c r="I13" s="71"/>
      <c r="J13" s="71">
        <v>91</v>
      </c>
      <c r="K13" s="71">
        <v>52</v>
      </c>
      <c r="L13" s="71">
        <v>39</v>
      </c>
      <c r="M13" s="71"/>
      <c r="N13" s="71">
        <v>34</v>
      </c>
      <c r="O13" s="71">
        <v>24</v>
      </c>
      <c r="P13" s="71">
        <v>10</v>
      </c>
      <c r="Q13" s="6"/>
      <c r="R13" s="7"/>
      <c r="S13" s="7"/>
      <c r="T13" s="7"/>
      <c r="U13" s="7"/>
      <c r="V13" s="7"/>
      <c r="W13" s="7"/>
      <c r="X13" s="7"/>
      <c r="Y13" s="7"/>
      <c r="Z13" s="7"/>
      <c r="AA13" s="7"/>
      <c r="AB13" s="7"/>
    </row>
    <row r="14" spans="1:44" s="8" customFormat="1" x14ac:dyDescent="0.25">
      <c r="A14" s="93" t="s">
        <v>456</v>
      </c>
      <c r="B14" s="71">
        <v>358</v>
      </c>
      <c r="C14" s="71">
        <v>150</v>
      </c>
      <c r="D14" s="71">
        <v>208</v>
      </c>
      <c r="E14" s="71"/>
      <c r="F14" s="71">
        <v>133</v>
      </c>
      <c r="G14" s="71">
        <v>54</v>
      </c>
      <c r="H14" s="71">
        <v>79</v>
      </c>
      <c r="I14" s="71"/>
      <c r="J14" s="71">
        <v>119</v>
      </c>
      <c r="K14" s="71">
        <v>54</v>
      </c>
      <c r="L14" s="71">
        <v>65</v>
      </c>
      <c r="M14" s="71"/>
      <c r="N14" s="71">
        <v>106</v>
      </c>
      <c r="O14" s="71">
        <v>42</v>
      </c>
      <c r="P14" s="71">
        <v>64</v>
      </c>
      <c r="R14" s="7"/>
      <c r="S14" s="7"/>
      <c r="T14" s="7"/>
      <c r="U14" s="7"/>
      <c r="V14" s="7"/>
      <c r="W14" s="7"/>
      <c r="X14" s="7"/>
      <c r="Y14" s="7"/>
      <c r="Z14" s="7"/>
      <c r="AA14" s="7"/>
      <c r="AB14" s="7"/>
    </row>
    <row r="15" spans="1:44" s="8" customFormat="1" x14ac:dyDescent="0.25">
      <c r="A15" s="93" t="s">
        <v>455</v>
      </c>
      <c r="B15" s="71">
        <v>1060</v>
      </c>
      <c r="C15" s="71">
        <v>416</v>
      </c>
      <c r="D15" s="71">
        <v>644</v>
      </c>
      <c r="E15" s="71"/>
      <c r="F15" s="71">
        <v>352</v>
      </c>
      <c r="G15" s="71">
        <v>142</v>
      </c>
      <c r="H15" s="71">
        <v>210</v>
      </c>
      <c r="I15" s="71"/>
      <c r="J15" s="71">
        <v>340</v>
      </c>
      <c r="K15" s="71">
        <v>138</v>
      </c>
      <c r="L15" s="71">
        <v>202</v>
      </c>
      <c r="M15" s="71"/>
      <c r="N15" s="71">
        <v>368</v>
      </c>
      <c r="O15" s="71">
        <v>136</v>
      </c>
      <c r="P15" s="71">
        <v>232</v>
      </c>
      <c r="R15" s="7"/>
      <c r="S15" s="7"/>
      <c r="T15" s="7"/>
      <c r="U15" s="7"/>
      <c r="V15" s="7"/>
      <c r="W15" s="7"/>
      <c r="X15" s="7"/>
      <c r="Y15" s="7"/>
      <c r="Z15" s="7"/>
      <c r="AA15" s="7"/>
      <c r="AB15" s="7"/>
    </row>
    <row r="16" spans="1:44" s="8" customFormat="1" x14ac:dyDescent="0.25">
      <c r="A16" s="93" t="s">
        <v>1030</v>
      </c>
      <c r="B16" s="71">
        <v>105</v>
      </c>
      <c r="C16" s="71">
        <v>20</v>
      </c>
      <c r="D16" s="71">
        <v>85</v>
      </c>
      <c r="E16" s="71"/>
      <c r="F16" s="71">
        <v>105</v>
      </c>
      <c r="G16" s="71">
        <v>20</v>
      </c>
      <c r="H16" s="71">
        <v>85</v>
      </c>
      <c r="I16" s="71"/>
      <c r="J16" s="71">
        <v>0</v>
      </c>
      <c r="K16" s="71">
        <v>0</v>
      </c>
      <c r="L16" s="71">
        <v>0</v>
      </c>
      <c r="M16" s="71"/>
      <c r="N16" s="71">
        <v>0</v>
      </c>
      <c r="O16" s="71">
        <v>0</v>
      </c>
      <c r="P16" s="71">
        <v>0</v>
      </c>
      <c r="R16" s="7"/>
      <c r="S16" s="7"/>
      <c r="T16" s="7"/>
      <c r="U16" s="7"/>
      <c r="V16" s="7"/>
      <c r="W16" s="7"/>
      <c r="X16" s="7"/>
      <c r="Y16" s="7"/>
      <c r="Z16" s="7"/>
      <c r="AA16" s="7"/>
      <c r="AB16" s="7"/>
    </row>
    <row r="17" spans="1:28" s="8" customFormat="1" x14ac:dyDescent="0.25">
      <c r="A17" s="93" t="s">
        <v>457</v>
      </c>
      <c r="B17" s="71">
        <v>313</v>
      </c>
      <c r="C17" s="71">
        <v>91</v>
      </c>
      <c r="D17" s="71">
        <v>222</v>
      </c>
      <c r="E17" s="71"/>
      <c r="F17" s="71">
        <v>17</v>
      </c>
      <c r="G17" s="71">
        <v>2</v>
      </c>
      <c r="H17" s="71">
        <v>15</v>
      </c>
      <c r="I17" s="71"/>
      <c r="J17" s="71">
        <v>158</v>
      </c>
      <c r="K17" s="71">
        <v>45</v>
      </c>
      <c r="L17" s="71">
        <v>113</v>
      </c>
      <c r="M17" s="71"/>
      <c r="N17" s="71">
        <v>138</v>
      </c>
      <c r="O17" s="71">
        <v>44</v>
      </c>
      <c r="P17" s="71">
        <v>94</v>
      </c>
      <c r="Q17" s="60"/>
      <c r="R17" s="7"/>
      <c r="S17" s="7"/>
      <c r="T17" s="7"/>
      <c r="U17" s="7"/>
      <c r="V17" s="7"/>
      <c r="W17" s="7"/>
      <c r="X17" s="7"/>
      <c r="Y17" s="7"/>
      <c r="Z17" s="7"/>
      <c r="AA17" s="7"/>
      <c r="AB17" s="7"/>
    </row>
    <row r="18" spans="1:28" s="8" customFormat="1" x14ac:dyDescent="0.25">
      <c r="A18" s="93" t="s">
        <v>458</v>
      </c>
      <c r="B18" s="71">
        <v>974</v>
      </c>
      <c r="C18" s="71">
        <v>275</v>
      </c>
      <c r="D18" s="71">
        <v>699</v>
      </c>
      <c r="E18" s="71"/>
      <c r="F18" s="71">
        <v>352</v>
      </c>
      <c r="G18" s="71">
        <v>101</v>
      </c>
      <c r="H18" s="71">
        <v>251</v>
      </c>
      <c r="I18" s="71"/>
      <c r="J18" s="71">
        <v>298</v>
      </c>
      <c r="K18" s="71">
        <v>81</v>
      </c>
      <c r="L18" s="71">
        <v>217</v>
      </c>
      <c r="M18" s="71"/>
      <c r="N18" s="71">
        <v>324</v>
      </c>
      <c r="O18" s="71">
        <v>93</v>
      </c>
      <c r="P18" s="71">
        <v>231</v>
      </c>
      <c r="Q18" s="6"/>
      <c r="R18" s="7"/>
      <c r="S18" s="7"/>
      <c r="T18" s="7"/>
      <c r="U18" s="7"/>
      <c r="V18" s="7"/>
      <c r="W18" s="7"/>
      <c r="X18" s="7"/>
      <c r="Y18" s="7"/>
      <c r="Z18" s="7"/>
      <c r="AA18" s="7"/>
      <c r="AB18" s="7"/>
    </row>
    <row r="19" spans="1:28" s="8" customFormat="1" x14ac:dyDescent="0.25">
      <c r="A19" s="93" t="s">
        <v>459</v>
      </c>
      <c r="B19" s="71">
        <v>157</v>
      </c>
      <c r="C19" s="71">
        <v>21</v>
      </c>
      <c r="D19" s="71">
        <v>136</v>
      </c>
      <c r="E19" s="71"/>
      <c r="F19" s="71">
        <v>64</v>
      </c>
      <c r="G19" s="71">
        <v>13</v>
      </c>
      <c r="H19" s="71">
        <v>51</v>
      </c>
      <c r="I19" s="71"/>
      <c r="J19" s="71">
        <v>24</v>
      </c>
      <c r="K19" s="71">
        <v>1</v>
      </c>
      <c r="L19" s="71">
        <v>23</v>
      </c>
      <c r="M19" s="71"/>
      <c r="N19" s="71">
        <v>69</v>
      </c>
      <c r="O19" s="71">
        <v>7</v>
      </c>
      <c r="P19" s="71">
        <v>62</v>
      </c>
      <c r="R19" s="7"/>
      <c r="S19" s="7"/>
      <c r="T19" s="7"/>
      <c r="U19" s="7"/>
      <c r="V19" s="7"/>
      <c r="W19" s="7"/>
      <c r="X19" s="7"/>
      <c r="Y19" s="7"/>
      <c r="Z19" s="7"/>
      <c r="AA19" s="7"/>
      <c r="AB19" s="7"/>
    </row>
    <row r="20" spans="1:28" s="8" customFormat="1" x14ac:dyDescent="0.25">
      <c r="A20" s="93" t="s">
        <v>1031</v>
      </c>
      <c r="B20" s="71">
        <v>0</v>
      </c>
      <c r="C20" s="71">
        <v>0</v>
      </c>
      <c r="D20" s="71">
        <v>0</v>
      </c>
      <c r="E20" s="71"/>
      <c r="F20" s="71">
        <v>0</v>
      </c>
      <c r="G20" s="71">
        <v>0</v>
      </c>
      <c r="H20" s="71">
        <v>0</v>
      </c>
      <c r="I20" s="71"/>
      <c r="J20" s="71">
        <v>0</v>
      </c>
      <c r="K20" s="71">
        <v>0</v>
      </c>
      <c r="L20" s="71">
        <v>0</v>
      </c>
      <c r="M20" s="71"/>
      <c r="N20" s="71">
        <v>0</v>
      </c>
      <c r="O20" s="71">
        <v>0</v>
      </c>
      <c r="P20" s="71">
        <v>0</v>
      </c>
      <c r="R20" s="7"/>
      <c r="S20" s="7"/>
      <c r="T20" s="7"/>
      <c r="U20" s="7"/>
      <c r="V20" s="7"/>
      <c r="W20" s="7"/>
      <c r="X20" s="7"/>
      <c r="Y20" s="7"/>
      <c r="Z20" s="7"/>
      <c r="AA20" s="7"/>
      <c r="AB20" s="7"/>
    </row>
    <row r="21" spans="1:28" s="8" customFormat="1" x14ac:dyDescent="0.25">
      <c r="A21" s="93" t="s">
        <v>460</v>
      </c>
      <c r="B21" s="71">
        <v>952</v>
      </c>
      <c r="C21" s="71">
        <v>712</v>
      </c>
      <c r="D21" s="71">
        <v>240</v>
      </c>
      <c r="E21" s="71"/>
      <c r="F21" s="71">
        <v>381</v>
      </c>
      <c r="G21" s="71">
        <v>286</v>
      </c>
      <c r="H21" s="71">
        <v>95</v>
      </c>
      <c r="I21" s="71"/>
      <c r="J21" s="71">
        <v>334</v>
      </c>
      <c r="K21" s="71">
        <v>246</v>
      </c>
      <c r="L21" s="71">
        <v>88</v>
      </c>
      <c r="M21" s="71"/>
      <c r="N21" s="71">
        <v>237</v>
      </c>
      <c r="O21" s="71">
        <v>180</v>
      </c>
      <c r="P21" s="71">
        <v>57</v>
      </c>
      <c r="R21" s="7"/>
      <c r="S21" s="7"/>
      <c r="T21" s="7"/>
      <c r="U21" s="7"/>
      <c r="V21" s="7"/>
      <c r="W21" s="7"/>
      <c r="X21" s="7"/>
      <c r="Y21" s="7"/>
      <c r="Z21" s="7"/>
      <c r="AA21" s="7"/>
      <c r="AB21" s="7"/>
    </row>
    <row r="22" spans="1:28" s="8" customFormat="1" x14ac:dyDescent="0.25">
      <c r="A22" s="93" t="s">
        <v>461</v>
      </c>
      <c r="B22" s="71">
        <v>1</v>
      </c>
      <c r="C22" s="71">
        <v>0</v>
      </c>
      <c r="D22" s="71">
        <v>1</v>
      </c>
      <c r="E22" s="71"/>
      <c r="F22" s="71">
        <v>0</v>
      </c>
      <c r="G22" s="71">
        <v>0</v>
      </c>
      <c r="H22" s="71">
        <v>0</v>
      </c>
      <c r="I22" s="71"/>
      <c r="J22" s="71">
        <v>0</v>
      </c>
      <c r="K22" s="71">
        <v>0</v>
      </c>
      <c r="L22" s="71">
        <v>0</v>
      </c>
      <c r="M22" s="71"/>
      <c r="N22" s="71">
        <v>1</v>
      </c>
      <c r="O22" s="71">
        <v>0</v>
      </c>
      <c r="P22" s="71">
        <v>1</v>
      </c>
      <c r="Q22" s="60"/>
      <c r="R22" s="7"/>
      <c r="S22" s="7"/>
      <c r="T22" s="7"/>
      <c r="U22" s="7"/>
      <c r="V22" s="7"/>
      <c r="W22" s="7"/>
      <c r="X22" s="7"/>
      <c r="Y22" s="7"/>
      <c r="Z22" s="7"/>
      <c r="AA22" s="7"/>
      <c r="AB22" s="7"/>
    </row>
    <row r="23" spans="1:28" s="8" customFormat="1" x14ac:dyDescent="0.25">
      <c r="A23" s="93" t="s">
        <v>462</v>
      </c>
      <c r="B23" s="71">
        <v>177</v>
      </c>
      <c r="C23" s="71">
        <v>124</v>
      </c>
      <c r="D23" s="71">
        <v>53</v>
      </c>
      <c r="E23" s="71"/>
      <c r="F23" s="71">
        <v>54</v>
      </c>
      <c r="G23" s="71">
        <v>39</v>
      </c>
      <c r="H23" s="71">
        <v>15</v>
      </c>
      <c r="I23" s="71"/>
      <c r="J23" s="71">
        <v>44</v>
      </c>
      <c r="K23" s="71">
        <v>31</v>
      </c>
      <c r="L23" s="71">
        <v>13</v>
      </c>
      <c r="M23" s="71"/>
      <c r="N23" s="71">
        <v>79</v>
      </c>
      <c r="O23" s="71">
        <v>54</v>
      </c>
      <c r="P23" s="71">
        <v>25</v>
      </c>
      <c r="R23" s="7"/>
      <c r="S23" s="7"/>
      <c r="T23" s="7"/>
      <c r="U23" s="7"/>
      <c r="V23" s="7"/>
      <c r="W23" s="7"/>
      <c r="X23" s="7"/>
      <c r="Y23" s="7"/>
      <c r="Z23" s="7"/>
      <c r="AA23" s="7"/>
      <c r="AB23" s="7"/>
    </row>
    <row r="24" spans="1:28" s="8" customFormat="1" x14ac:dyDescent="0.25">
      <c r="A24" s="93" t="s">
        <v>463</v>
      </c>
      <c r="B24" s="71">
        <v>1779</v>
      </c>
      <c r="C24" s="71">
        <v>1247</v>
      </c>
      <c r="D24" s="71">
        <v>532</v>
      </c>
      <c r="E24" s="71"/>
      <c r="F24" s="71">
        <v>560</v>
      </c>
      <c r="G24" s="71">
        <v>387</v>
      </c>
      <c r="H24" s="71">
        <v>173</v>
      </c>
      <c r="I24" s="71"/>
      <c r="J24" s="71">
        <v>578</v>
      </c>
      <c r="K24" s="71">
        <v>407</v>
      </c>
      <c r="L24" s="71">
        <v>171</v>
      </c>
      <c r="M24" s="71"/>
      <c r="N24" s="71">
        <v>641</v>
      </c>
      <c r="O24" s="71">
        <v>453</v>
      </c>
      <c r="P24" s="71">
        <v>188</v>
      </c>
      <c r="Q24" s="60"/>
      <c r="R24" s="7"/>
      <c r="S24" s="7"/>
      <c r="T24" s="7"/>
      <c r="U24" s="7"/>
      <c r="V24" s="7"/>
      <c r="W24" s="7"/>
      <c r="X24" s="7"/>
      <c r="Y24" s="7"/>
      <c r="Z24" s="7"/>
      <c r="AA24" s="7"/>
      <c r="AB24" s="7"/>
    </row>
    <row r="25" spans="1:28" s="8" customFormat="1" x14ac:dyDescent="0.25">
      <c r="A25" s="93" t="s">
        <v>464</v>
      </c>
      <c r="B25" s="71">
        <v>20</v>
      </c>
      <c r="C25" s="71">
        <v>17</v>
      </c>
      <c r="D25" s="71">
        <v>3</v>
      </c>
      <c r="E25" s="71"/>
      <c r="F25" s="71">
        <v>18</v>
      </c>
      <c r="G25" s="71">
        <v>16</v>
      </c>
      <c r="H25" s="71">
        <v>2</v>
      </c>
      <c r="I25" s="71"/>
      <c r="J25" s="71">
        <v>0</v>
      </c>
      <c r="K25" s="71">
        <v>0</v>
      </c>
      <c r="L25" s="71">
        <v>0</v>
      </c>
      <c r="M25" s="71"/>
      <c r="N25" s="71">
        <v>2</v>
      </c>
      <c r="O25" s="71">
        <v>1</v>
      </c>
      <c r="P25" s="71">
        <v>1</v>
      </c>
      <c r="Q25" s="60"/>
      <c r="R25" s="7"/>
      <c r="S25" s="7"/>
      <c r="T25" s="7"/>
      <c r="U25" s="7"/>
      <c r="V25" s="7"/>
      <c r="W25" s="7"/>
      <c r="X25" s="7"/>
      <c r="Y25" s="7"/>
      <c r="Z25" s="7"/>
      <c r="AA25" s="7"/>
      <c r="AB25" s="7"/>
    </row>
    <row r="26" spans="1:28" s="8" customFormat="1" x14ac:dyDescent="0.25">
      <c r="A26" s="93" t="s">
        <v>465</v>
      </c>
      <c r="B26" s="71">
        <v>474</v>
      </c>
      <c r="C26" s="71">
        <v>220</v>
      </c>
      <c r="D26" s="71">
        <v>254</v>
      </c>
      <c r="E26" s="71"/>
      <c r="F26" s="71">
        <v>349</v>
      </c>
      <c r="G26" s="71">
        <v>167</v>
      </c>
      <c r="H26" s="71">
        <v>182</v>
      </c>
      <c r="I26" s="71"/>
      <c r="J26" s="71">
        <v>105</v>
      </c>
      <c r="K26" s="71">
        <v>44</v>
      </c>
      <c r="L26" s="71">
        <v>61</v>
      </c>
      <c r="M26" s="71"/>
      <c r="N26" s="71">
        <v>20</v>
      </c>
      <c r="O26" s="71">
        <v>9</v>
      </c>
      <c r="P26" s="71">
        <v>11</v>
      </c>
      <c r="Q26" s="60"/>
      <c r="R26" s="7"/>
      <c r="S26" s="7"/>
      <c r="T26" s="7"/>
      <c r="U26" s="7"/>
      <c r="V26" s="7"/>
      <c r="W26" s="7"/>
      <c r="X26" s="7"/>
      <c r="Y26" s="7"/>
      <c r="Z26" s="7"/>
      <c r="AA26" s="7"/>
      <c r="AB26" s="7"/>
    </row>
    <row r="27" spans="1:28" s="8" customFormat="1" x14ac:dyDescent="0.25">
      <c r="A27" s="93" t="s">
        <v>466</v>
      </c>
      <c r="B27" s="71">
        <v>931</v>
      </c>
      <c r="C27" s="71">
        <v>402</v>
      </c>
      <c r="D27" s="71">
        <v>529</v>
      </c>
      <c r="E27" s="71"/>
      <c r="F27" s="71">
        <v>316</v>
      </c>
      <c r="G27" s="71">
        <v>134</v>
      </c>
      <c r="H27" s="71">
        <v>182</v>
      </c>
      <c r="I27" s="71"/>
      <c r="J27" s="71">
        <v>313</v>
      </c>
      <c r="K27" s="71">
        <v>144</v>
      </c>
      <c r="L27" s="71">
        <v>169</v>
      </c>
      <c r="M27" s="71"/>
      <c r="N27" s="71">
        <v>302</v>
      </c>
      <c r="O27" s="71">
        <v>124</v>
      </c>
      <c r="P27" s="71">
        <v>178</v>
      </c>
      <c r="Q27" s="60"/>
      <c r="R27" s="7"/>
      <c r="S27" s="7"/>
      <c r="T27" s="7"/>
      <c r="U27" s="7"/>
      <c r="V27" s="7"/>
      <c r="W27" s="7"/>
      <c r="X27" s="7"/>
      <c r="Y27" s="7"/>
      <c r="Z27" s="7"/>
      <c r="AA27" s="7"/>
      <c r="AB27" s="7"/>
    </row>
    <row r="28" spans="1:28" s="8" customFormat="1" x14ac:dyDescent="0.25">
      <c r="A28" s="93" t="s">
        <v>467</v>
      </c>
      <c r="B28" s="71">
        <v>0</v>
      </c>
      <c r="C28" s="71">
        <v>0</v>
      </c>
      <c r="D28" s="71">
        <v>0</v>
      </c>
      <c r="E28" s="71"/>
      <c r="F28" s="71">
        <v>0</v>
      </c>
      <c r="G28" s="71">
        <v>0</v>
      </c>
      <c r="H28" s="71">
        <v>0</v>
      </c>
      <c r="I28" s="71"/>
      <c r="J28" s="71">
        <v>0</v>
      </c>
      <c r="K28" s="71">
        <v>0</v>
      </c>
      <c r="L28" s="71">
        <v>0</v>
      </c>
      <c r="M28" s="71"/>
      <c r="N28" s="71">
        <v>0</v>
      </c>
      <c r="O28" s="71">
        <v>0</v>
      </c>
      <c r="P28" s="71">
        <v>0</v>
      </c>
      <c r="Q28" s="60"/>
      <c r="R28" s="7"/>
      <c r="S28" s="7"/>
      <c r="T28" s="7"/>
      <c r="U28" s="7"/>
      <c r="V28" s="7"/>
      <c r="W28" s="7"/>
      <c r="X28" s="7"/>
      <c r="Y28" s="7"/>
      <c r="Z28" s="7"/>
      <c r="AA28" s="7"/>
      <c r="AB28" s="7"/>
    </row>
    <row r="29" spans="1:28" s="8" customFormat="1" x14ac:dyDescent="0.25">
      <c r="A29" s="93" t="s">
        <v>468</v>
      </c>
      <c r="B29" s="71">
        <v>953</v>
      </c>
      <c r="C29" s="71">
        <v>668</v>
      </c>
      <c r="D29" s="71">
        <v>285</v>
      </c>
      <c r="E29" s="71"/>
      <c r="F29" s="71">
        <v>368</v>
      </c>
      <c r="G29" s="71">
        <v>256</v>
      </c>
      <c r="H29" s="71">
        <v>112</v>
      </c>
      <c r="I29" s="71"/>
      <c r="J29" s="71">
        <v>295</v>
      </c>
      <c r="K29" s="71">
        <v>209</v>
      </c>
      <c r="L29" s="71">
        <v>86</v>
      </c>
      <c r="M29" s="71"/>
      <c r="N29" s="71">
        <v>290</v>
      </c>
      <c r="O29" s="71">
        <v>203</v>
      </c>
      <c r="P29" s="71">
        <v>87</v>
      </c>
      <c r="Q29" s="60"/>
      <c r="R29" s="7"/>
      <c r="S29" s="7"/>
      <c r="T29" s="7"/>
      <c r="U29" s="7"/>
      <c r="V29" s="7"/>
      <c r="W29" s="7"/>
      <c r="X29" s="7"/>
      <c r="Y29" s="7"/>
      <c r="Z29" s="7"/>
      <c r="AA29" s="7"/>
      <c r="AB29" s="7"/>
    </row>
    <row r="30" spans="1:28" s="8" customFormat="1" x14ac:dyDescent="0.25">
      <c r="A30" s="93" t="s">
        <v>1032</v>
      </c>
      <c r="B30" s="71">
        <v>44</v>
      </c>
      <c r="C30" s="71">
        <v>19</v>
      </c>
      <c r="D30" s="71">
        <v>25</v>
      </c>
      <c r="E30" s="71"/>
      <c r="F30" s="71">
        <v>21</v>
      </c>
      <c r="G30" s="71">
        <v>13</v>
      </c>
      <c r="H30" s="71">
        <v>8</v>
      </c>
      <c r="I30" s="71"/>
      <c r="J30" s="71">
        <v>9</v>
      </c>
      <c r="K30" s="71">
        <v>2</v>
      </c>
      <c r="L30" s="71">
        <v>7</v>
      </c>
      <c r="M30" s="71"/>
      <c r="N30" s="71">
        <v>14</v>
      </c>
      <c r="O30" s="71">
        <v>4</v>
      </c>
      <c r="P30" s="71">
        <v>10</v>
      </c>
      <c r="Q30" s="60"/>
      <c r="R30" s="7"/>
      <c r="S30" s="7"/>
      <c r="T30" s="7"/>
      <c r="U30" s="7"/>
      <c r="V30" s="7"/>
      <c r="W30" s="7"/>
      <c r="X30" s="7"/>
      <c r="Y30" s="7"/>
      <c r="Z30" s="7"/>
      <c r="AA30" s="7"/>
      <c r="AB30" s="7"/>
    </row>
    <row r="31" spans="1:28" s="8" customFormat="1" x14ac:dyDescent="0.25">
      <c r="A31" s="93" t="s">
        <v>469</v>
      </c>
      <c r="B31" s="71">
        <v>14</v>
      </c>
      <c r="C31" s="71">
        <v>12</v>
      </c>
      <c r="D31" s="71">
        <v>2</v>
      </c>
      <c r="E31" s="71"/>
      <c r="F31" s="71">
        <v>0</v>
      </c>
      <c r="G31" s="71">
        <v>0</v>
      </c>
      <c r="H31" s="71">
        <v>0</v>
      </c>
      <c r="I31" s="71"/>
      <c r="J31" s="71">
        <v>0</v>
      </c>
      <c r="K31" s="71">
        <v>0</v>
      </c>
      <c r="L31" s="71">
        <v>0</v>
      </c>
      <c r="M31" s="71"/>
      <c r="N31" s="71">
        <v>14</v>
      </c>
      <c r="O31" s="71">
        <v>12</v>
      </c>
      <c r="P31" s="71">
        <v>2</v>
      </c>
      <c r="Q31" s="60"/>
      <c r="R31" s="7"/>
      <c r="S31" s="7"/>
      <c r="T31" s="7"/>
      <c r="U31" s="7"/>
      <c r="V31" s="7"/>
      <c r="W31" s="7"/>
      <c r="X31" s="7"/>
      <c r="Y31" s="7"/>
      <c r="Z31" s="7"/>
      <c r="AA31" s="7"/>
      <c r="AB31" s="7"/>
    </row>
    <row r="32" spans="1:28" s="8" customFormat="1" x14ac:dyDescent="0.25">
      <c r="A32" s="93" t="s">
        <v>471</v>
      </c>
      <c r="B32" s="71">
        <v>622</v>
      </c>
      <c r="C32" s="71">
        <v>412</v>
      </c>
      <c r="D32" s="71">
        <v>210</v>
      </c>
      <c r="E32" s="71"/>
      <c r="F32" s="71">
        <v>249</v>
      </c>
      <c r="G32" s="71">
        <v>160</v>
      </c>
      <c r="H32" s="71">
        <v>89</v>
      </c>
      <c r="I32" s="71"/>
      <c r="J32" s="71">
        <v>203</v>
      </c>
      <c r="K32" s="71">
        <v>142</v>
      </c>
      <c r="L32" s="71">
        <v>61</v>
      </c>
      <c r="M32" s="71"/>
      <c r="N32" s="71">
        <v>170</v>
      </c>
      <c r="O32" s="71">
        <v>110</v>
      </c>
      <c r="P32" s="71">
        <v>60</v>
      </c>
      <c r="Q32" s="60"/>
      <c r="R32" s="7"/>
      <c r="S32" s="7"/>
      <c r="T32" s="7"/>
      <c r="U32" s="7"/>
      <c r="V32" s="7"/>
      <c r="W32" s="7"/>
      <c r="X32" s="7"/>
      <c r="Y32" s="7"/>
      <c r="Z32" s="7"/>
      <c r="AA32" s="7"/>
      <c r="AB32" s="7"/>
    </row>
    <row r="33" spans="1:44" s="8" customFormat="1" x14ac:dyDescent="0.25">
      <c r="A33" s="93" t="s">
        <v>470</v>
      </c>
      <c r="B33" s="71">
        <v>60</v>
      </c>
      <c r="C33" s="71">
        <v>54</v>
      </c>
      <c r="D33" s="71">
        <v>6</v>
      </c>
      <c r="E33" s="71"/>
      <c r="F33" s="71">
        <v>20</v>
      </c>
      <c r="G33" s="71">
        <v>19</v>
      </c>
      <c r="H33" s="71">
        <v>1</v>
      </c>
      <c r="I33" s="71"/>
      <c r="J33" s="71">
        <v>25</v>
      </c>
      <c r="K33" s="71">
        <v>23</v>
      </c>
      <c r="L33" s="71">
        <v>2</v>
      </c>
      <c r="M33" s="71"/>
      <c r="N33" s="71">
        <v>15</v>
      </c>
      <c r="O33" s="71">
        <v>12</v>
      </c>
      <c r="P33" s="71">
        <v>3</v>
      </c>
      <c r="Q33" s="60"/>
      <c r="R33" s="7"/>
      <c r="S33" s="7"/>
      <c r="T33" s="7"/>
      <c r="U33" s="7"/>
      <c r="V33" s="7"/>
      <c r="W33" s="7"/>
      <c r="X33" s="7"/>
      <c r="Y33" s="7"/>
      <c r="Z33" s="7"/>
      <c r="AA33" s="7"/>
      <c r="AB33" s="7"/>
    </row>
    <row r="34" spans="1:44" s="8" customFormat="1" x14ac:dyDescent="0.25">
      <c r="A34" s="93" t="s">
        <v>1033</v>
      </c>
      <c r="B34" s="71">
        <v>0</v>
      </c>
      <c r="C34" s="71">
        <v>0</v>
      </c>
      <c r="D34" s="71">
        <v>0</v>
      </c>
      <c r="E34" s="71"/>
      <c r="F34" s="71">
        <v>0</v>
      </c>
      <c r="G34" s="71">
        <v>0</v>
      </c>
      <c r="H34" s="71">
        <v>0</v>
      </c>
      <c r="I34" s="71"/>
      <c r="J34" s="71">
        <v>0</v>
      </c>
      <c r="K34" s="71">
        <v>0</v>
      </c>
      <c r="L34" s="71">
        <v>0</v>
      </c>
      <c r="M34" s="71"/>
      <c r="N34" s="71">
        <v>0</v>
      </c>
      <c r="O34" s="71">
        <v>0</v>
      </c>
      <c r="P34" s="71">
        <v>0</v>
      </c>
      <c r="Q34" s="60"/>
      <c r="R34" s="7"/>
      <c r="S34" s="7"/>
      <c r="T34" s="7"/>
      <c r="U34" s="7"/>
      <c r="V34" s="7"/>
      <c r="W34" s="7"/>
      <c r="X34" s="7"/>
      <c r="Y34" s="7"/>
      <c r="Z34" s="7"/>
      <c r="AA34" s="7"/>
      <c r="AB34" s="7"/>
    </row>
    <row r="35" spans="1:44" s="8" customFormat="1" x14ac:dyDescent="0.25">
      <c r="A35" s="93" t="s">
        <v>472</v>
      </c>
      <c r="B35" s="71">
        <v>3</v>
      </c>
      <c r="C35" s="71">
        <v>3</v>
      </c>
      <c r="D35" s="71">
        <v>0</v>
      </c>
      <c r="E35" s="71"/>
      <c r="F35" s="71">
        <v>0</v>
      </c>
      <c r="G35" s="71">
        <v>0</v>
      </c>
      <c r="H35" s="71">
        <v>0</v>
      </c>
      <c r="I35" s="71"/>
      <c r="J35" s="71">
        <v>0</v>
      </c>
      <c r="K35" s="71">
        <v>0</v>
      </c>
      <c r="L35" s="71">
        <v>0</v>
      </c>
      <c r="M35" s="71"/>
      <c r="N35" s="71">
        <v>3</v>
      </c>
      <c r="O35" s="71">
        <v>3</v>
      </c>
      <c r="P35" s="71">
        <v>0</v>
      </c>
      <c r="Q35" s="60"/>
      <c r="R35" s="7"/>
      <c r="S35" s="7"/>
      <c r="T35" s="7"/>
      <c r="U35" s="7"/>
      <c r="V35" s="7"/>
      <c r="W35" s="7"/>
      <c r="X35" s="7"/>
      <c r="Y35" s="7"/>
      <c r="Z35" s="7"/>
      <c r="AA35" s="7"/>
      <c r="AB35" s="7"/>
    </row>
    <row r="36" spans="1:44" s="8" customFormat="1" x14ac:dyDescent="0.25">
      <c r="A36" s="93" t="s">
        <v>473</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44" s="8" customFormat="1" x14ac:dyDescent="0.25">
      <c r="A37" s="93" t="s">
        <v>474</v>
      </c>
      <c r="B37" s="71">
        <v>332</v>
      </c>
      <c r="C37" s="71">
        <v>274</v>
      </c>
      <c r="D37" s="71">
        <v>58</v>
      </c>
      <c r="E37" s="71"/>
      <c r="F37" s="71">
        <v>101</v>
      </c>
      <c r="G37" s="71">
        <v>89</v>
      </c>
      <c r="H37" s="71">
        <v>12</v>
      </c>
      <c r="I37" s="71"/>
      <c r="J37" s="71">
        <v>79</v>
      </c>
      <c r="K37" s="71">
        <v>61</v>
      </c>
      <c r="L37" s="71">
        <v>18</v>
      </c>
      <c r="M37" s="71"/>
      <c r="N37" s="71">
        <v>152</v>
      </c>
      <c r="O37" s="71">
        <v>124</v>
      </c>
      <c r="P37" s="71">
        <v>28</v>
      </c>
      <c r="Q37" s="60"/>
      <c r="R37" s="7"/>
      <c r="S37" s="7"/>
      <c r="T37" s="7"/>
      <c r="U37" s="7"/>
      <c r="V37" s="7"/>
      <c r="W37" s="7"/>
      <c r="X37" s="7"/>
      <c r="Y37" s="7"/>
      <c r="Z37" s="7"/>
      <c r="AA37" s="7"/>
      <c r="AB37" s="7"/>
    </row>
    <row r="38" spans="1:44" s="8" customFormat="1" x14ac:dyDescent="0.25">
      <c r="A38" s="93" t="s">
        <v>475</v>
      </c>
      <c r="B38" s="71">
        <v>548</v>
      </c>
      <c r="C38" s="71">
        <v>487</v>
      </c>
      <c r="D38" s="71">
        <v>61</v>
      </c>
      <c r="E38" s="71"/>
      <c r="F38" s="71">
        <v>198</v>
      </c>
      <c r="G38" s="71">
        <v>183</v>
      </c>
      <c r="H38" s="71">
        <v>15</v>
      </c>
      <c r="I38" s="71"/>
      <c r="J38" s="71">
        <v>233</v>
      </c>
      <c r="K38" s="71">
        <v>204</v>
      </c>
      <c r="L38" s="71">
        <v>29</v>
      </c>
      <c r="M38" s="71"/>
      <c r="N38" s="71">
        <v>117</v>
      </c>
      <c r="O38" s="71">
        <v>100</v>
      </c>
      <c r="P38" s="71">
        <v>17</v>
      </c>
      <c r="Q38" s="60"/>
      <c r="R38" s="7"/>
      <c r="S38" s="7"/>
      <c r="T38" s="7"/>
      <c r="U38" s="7"/>
      <c r="V38" s="7"/>
      <c r="W38" s="7"/>
      <c r="X38" s="7"/>
      <c r="Y38" s="7"/>
      <c r="Z38" s="7"/>
      <c r="AA38" s="7"/>
      <c r="AB38" s="7"/>
    </row>
    <row r="39" spans="1:44" s="59" customFormat="1" x14ac:dyDescent="0.25">
      <c r="A39" s="283"/>
      <c r="B39" s="295"/>
      <c r="C39" s="295"/>
      <c r="D39" s="295"/>
      <c r="E39" s="295"/>
      <c r="F39" s="295"/>
      <c r="G39" s="295"/>
      <c r="H39" s="295"/>
      <c r="I39" s="295"/>
      <c r="J39" s="295"/>
      <c r="K39" s="295"/>
      <c r="L39" s="295"/>
      <c r="M39" s="295"/>
      <c r="N39" s="295"/>
      <c r="O39" s="295"/>
      <c r="P39" s="295"/>
      <c r="Q39" s="60"/>
      <c r="AA39" s="278"/>
      <c r="AB39" s="278"/>
      <c r="AC39" s="278"/>
      <c r="AD39" s="278"/>
      <c r="AE39" s="278"/>
      <c r="AF39" s="278"/>
      <c r="AG39" s="278"/>
      <c r="AH39" s="278"/>
      <c r="AI39" s="278"/>
      <c r="AJ39" s="278"/>
      <c r="AK39" s="278"/>
      <c r="AL39" s="278"/>
      <c r="AM39" s="278"/>
      <c r="AN39" s="278"/>
      <c r="AO39" s="278"/>
      <c r="AP39" s="278"/>
      <c r="AQ39" s="278"/>
      <c r="AR39" s="278"/>
    </row>
    <row r="40" spans="1:44" s="6" customFormat="1" x14ac:dyDescent="0.25">
      <c r="A40" s="282" t="s">
        <v>476</v>
      </c>
      <c r="B40" s="89">
        <f>SUM(B41:B48)</f>
        <v>4299</v>
      </c>
      <c r="C40" s="89">
        <f t="shared" ref="C40:D40" si="7">SUM(C41:C48)</f>
        <v>2373</v>
      </c>
      <c r="D40" s="89">
        <f t="shared" si="7"/>
        <v>1926</v>
      </c>
      <c r="E40" s="89"/>
      <c r="F40" s="89">
        <f>SUM(F41:F48)</f>
        <v>1903</v>
      </c>
      <c r="G40" s="89">
        <f t="shared" ref="G40" si="8">SUM(G41:G48)</f>
        <v>1067</v>
      </c>
      <c r="H40" s="89">
        <f t="shared" ref="H40" si="9">SUM(H41:H48)</f>
        <v>836</v>
      </c>
      <c r="I40" s="89"/>
      <c r="J40" s="89">
        <f>SUM(J41:J48)</f>
        <v>1259</v>
      </c>
      <c r="K40" s="89">
        <f t="shared" ref="K40" si="10">SUM(K41:K48)</f>
        <v>709</v>
      </c>
      <c r="L40" s="89">
        <f t="shared" ref="L40" si="11">SUM(L41:L48)</f>
        <v>550</v>
      </c>
      <c r="M40" s="89"/>
      <c r="N40" s="89">
        <f>SUM(N41:N48)</f>
        <v>1137</v>
      </c>
      <c r="O40" s="89">
        <f t="shared" ref="O40" si="12">SUM(O41:O48)</f>
        <v>597</v>
      </c>
      <c r="P40" s="89">
        <f t="shared" ref="P40" si="13">SUM(P41:P48)</f>
        <v>540</v>
      </c>
      <c r="Q40" s="60"/>
      <c r="R40" s="25"/>
      <c r="S40" s="25"/>
      <c r="T40" s="25"/>
      <c r="U40" s="25"/>
      <c r="V40" s="25"/>
      <c r="W40" s="25"/>
      <c r="X40" s="25"/>
      <c r="Z40" s="25"/>
      <c r="AA40" s="25"/>
      <c r="AB40" s="25"/>
    </row>
    <row r="41" spans="1:44" s="8" customFormat="1" x14ac:dyDescent="0.25">
      <c r="A41" s="93" t="s">
        <v>477</v>
      </c>
      <c r="B41" s="71">
        <v>20</v>
      </c>
      <c r="C41" s="71">
        <v>12</v>
      </c>
      <c r="D41" s="71">
        <v>8</v>
      </c>
      <c r="E41" s="71"/>
      <c r="F41" s="71">
        <v>0</v>
      </c>
      <c r="G41" s="71">
        <v>0</v>
      </c>
      <c r="H41" s="71">
        <v>0</v>
      </c>
      <c r="I41" s="71"/>
      <c r="J41" s="71">
        <v>0</v>
      </c>
      <c r="K41" s="71">
        <v>0</v>
      </c>
      <c r="L41" s="71">
        <v>0</v>
      </c>
      <c r="M41" s="71"/>
      <c r="N41" s="71">
        <v>20</v>
      </c>
      <c r="O41" s="71">
        <v>12</v>
      </c>
      <c r="P41" s="71">
        <v>8</v>
      </c>
      <c r="Q41" s="60"/>
      <c r="R41" s="7"/>
      <c r="S41" s="7"/>
      <c r="T41" s="7"/>
      <c r="U41" s="7"/>
      <c r="V41" s="7"/>
      <c r="W41" s="7"/>
      <c r="X41" s="7"/>
      <c r="Y41" s="7"/>
      <c r="Z41" s="7"/>
      <c r="AA41" s="7"/>
      <c r="AB41" s="7"/>
    </row>
    <row r="42" spans="1:44" s="8" customFormat="1" x14ac:dyDescent="0.25">
      <c r="A42" s="93" t="s">
        <v>478</v>
      </c>
      <c r="B42" s="71">
        <v>886</v>
      </c>
      <c r="C42" s="71">
        <v>513</v>
      </c>
      <c r="D42" s="71">
        <v>373</v>
      </c>
      <c r="E42" s="71"/>
      <c r="F42" s="71">
        <v>401</v>
      </c>
      <c r="G42" s="71">
        <v>251</v>
      </c>
      <c r="H42" s="71">
        <v>150</v>
      </c>
      <c r="I42" s="71"/>
      <c r="J42" s="71">
        <v>244</v>
      </c>
      <c r="K42" s="71">
        <v>143</v>
      </c>
      <c r="L42" s="71">
        <v>101</v>
      </c>
      <c r="M42" s="71"/>
      <c r="N42" s="71">
        <v>241</v>
      </c>
      <c r="O42" s="71">
        <v>119</v>
      </c>
      <c r="P42" s="71">
        <v>122</v>
      </c>
      <c r="Q42" s="60"/>
      <c r="R42" s="7"/>
      <c r="S42" s="7"/>
      <c r="T42" s="7"/>
      <c r="U42" s="7"/>
      <c r="V42" s="7"/>
      <c r="W42" s="7"/>
      <c r="X42" s="7"/>
      <c r="Y42" s="7"/>
      <c r="Z42" s="7"/>
      <c r="AA42" s="7"/>
      <c r="AB42" s="7"/>
    </row>
    <row r="43" spans="1:44" s="8" customFormat="1" x14ac:dyDescent="0.25">
      <c r="A43" s="93" t="s">
        <v>479</v>
      </c>
      <c r="B43" s="71">
        <v>361</v>
      </c>
      <c r="C43" s="71">
        <v>175</v>
      </c>
      <c r="D43" s="71">
        <v>186</v>
      </c>
      <c r="E43" s="71"/>
      <c r="F43" s="71">
        <v>24</v>
      </c>
      <c r="G43" s="71">
        <v>16</v>
      </c>
      <c r="H43" s="71">
        <v>8</v>
      </c>
      <c r="I43" s="71"/>
      <c r="J43" s="71">
        <v>154</v>
      </c>
      <c r="K43" s="71">
        <v>72</v>
      </c>
      <c r="L43" s="71">
        <v>82</v>
      </c>
      <c r="M43" s="71"/>
      <c r="N43" s="71">
        <v>183</v>
      </c>
      <c r="O43" s="71">
        <v>87</v>
      </c>
      <c r="P43" s="71">
        <v>96</v>
      </c>
      <c r="Q43" s="60"/>
      <c r="R43" s="7"/>
      <c r="S43" s="7"/>
      <c r="T43" s="7"/>
      <c r="U43" s="7"/>
      <c r="V43" s="7"/>
      <c r="W43" s="7"/>
      <c r="X43" s="7"/>
      <c r="Y43" s="7"/>
      <c r="Z43" s="7"/>
      <c r="AA43" s="7"/>
      <c r="AB43" s="7"/>
    </row>
    <row r="44" spans="1:44" s="8" customFormat="1" x14ac:dyDescent="0.25">
      <c r="A44" s="93" t="s">
        <v>480</v>
      </c>
      <c r="B44" s="71">
        <v>292</v>
      </c>
      <c r="C44" s="71">
        <v>144</v>
      </c>
      <c r="D44" s="71">
        <v>148</v>
      </c>
      <c r="E44" s="71"/>
      <c r="F44" s="71">
        <v>6</v>
      </c>
      <c r="G44" s="71">
        <v>4</v>
      </c>
      <c r="H44" s="71">
        <v>2</v>
      </c>
      <c r="I44" s="71"/>
      <c r="J44" s="71">
        <v>171</v>
      </c>
      <c r="K44" s="71">
        <v>84</v>
      </c>
      <c r="L44" s="71">
        <v>87</v>
      </c>
      <c r="M44" s="71"/>
      <c r="N44" s="71">
        <v>115</v>
      </c>
      <c r="O44" s="71">
        <v>56</v>
      </c>
      <c r="P44" s="71">
        <v>59</v>
      </c>
      <c r="Q44" s="60"/>
      <c r="R44" s="7"/>
      <c r="S44" s="7"/>
      <c r="T44" s="7"/>
      <c r="U44" s="7"/>
      <c r="V44" s="7"/>
      <c r="W44" s="7"/>
      <c r="X44" s="7"/>
      <c r="Y44" s="7"/>
      <c r="Z44" s="7"/>
      <c r="AA44" s="7"/>
      <c r="AB44" s="7"/>
    </row>
    <row r="45" spans="1:44" s="8" customFormat="1" x14ac:dyDescent="0.25">
      <c r="A45" s="93" t="s">
        <v>481</v>
      </c>
      <c r="B45" s="71">
        <v>8</v>
      </c>
      <c r="C45" s="71">
        <v>5</v>
      </c>
      <c r="D45" s="71">
        <v>3</v>
      </c>
      <c r="E45" s="71"/>
      <c r="F45" s="71">
        <v>0</v>
      </c>
      <c r="G45" s="71">
        <v>0</v>
      </c>
      <c r="H45" s="71">
        <v>0</v>
      </c>
      <c r="I45" s="71"/>
      <c r="J45" s="71">
        <v>0</v>
      </c>
      <c r="K45" s="71">
        <v>0</v>
      </c>
      <c r="L45" s="71">
        <v>0</v>
      </c>
      <c r="M45" s="71"/>
      <c r="N45" s="71">
        <v>8</v>
      </c>
      <c r="O45" s="71">
        <v>5</v>
      </c>
      <c r="P45" s="71">
        <v>3</v>
      </c>
      <c r="Q45" s="60"/>
      <c r="R45" s="7"/>
      <c r="S45" s="7"/>
      <c r="T45" s="7"/>
      <c r="U45" s="7"/>
      <c r="V45" s="7"/>
      <c r="W45" s="7"/>
      <c r="X45" s="7"/>
      <c r="Y45" s="7"/>
      <c r="Z45" s="7"/>
      <c r="AA45" s="7"/>
      <c r="AB45" s="7"/>
    </row>
    <row r="46" spans="1:44" s="8" customFormat="1" x14ac:dyDescent="0.25">
      <c r="A46" s="93" t="s">
        <v>1034</v>
      </c>
      <c r="B46" s="71">
        <v>381</v>
      </c>
      <c r="C46" s="71">
        <v>188</v>
      </c>
      <c r="D46" s="71">
        <v>193</v>
      </c>
      <c r="E46" s="71"/>
      <c r="F46" s="71">
        <v>381</v>
      </c>
      <c r="G46" s="71">
        <v>188</v>
      </c>
      <c r="H46" s="71">
        <v>193</v>
      </c>
      <c r="I46" s="71"/>
      <c r="J46" s="71">
        <v>0</v>
      </c>
      <c r="K46" s="71">
        <v>0</v>
      </c>
      <c r="L46" s="71">
        <v>0</v>
      </c>
      <c r="M46" s="71"/>
      <c r="N46" s="71">
        <v>0</v>
      </c>
      <c r="O46" s="71">
        <v>0</v>
      </c>
      <c r="P46" s="71">
        <v>0</v>
      </c>
      <c r="Q46" s="60"/>
      <c r="R46" s="7"/>
      <c r="S46" s="7"/>
      <c r="T46" s="7"/>
      <c r="U46" s="7"/>
      <c r="V46" s="7"/>
      <c r="W46" s="7"/>
      <c r="X46" s="7"/>
      <c r="Y46" s="7"/>
      <c r="Z46" s="7"/>
      <c r="AA46" s="7"/>
      <c r="AB46" s="7"/>
    </row>
    <row r="47" spans="1:44" s="8" customFormat="1" x14ac:dyDescent="0.25">
      <c r="A47" s="93" t="s">
        <v>482</v>
      </c>
      <c r="B47" s="71">
        <v>2321</v>
      </c>
      <c r="C47" s="71">
        <v>1315</v>
      </c>
      <c r="D47" s="71">
        <v>1006</v>
      </c>
      <c r="E47" s="71"/>
      <c r="F47" s="71">
        <v>1072</v>
      </c>
      <c r="G47" s="71">
        <v>595</v>
      </c>
      <c r="H47" s="71">
        <v>477</v>
      </c>
      <c r="I47" s="71"/>
      <c r="J47" s="71">
        <v>689</v>
      </c>
      <c r="K47" s="71">
        <v>409</v>
      </c>
      <c r="L47" s="71">
        <v>280</v>
      </c>
      <c r="M47" s="71"/>
      <c r="N47" s="71">
        <v>560</v>
      </c>
      <c r="O47" s="71">
        <v>311</v>
      </c>
      <c r="P47" s="71">
        <v>249</v>
      </c>
      <c r="Q47" s="60"/>
      <c r="R47" s="7"/>
      <c r="S47" s="7"/>
      <c r="T47" s="7"/>
      <c r="U47" s="7"/>
      <c r="V47" s="7"/>
      <c r="W47" s="7"/>
      <c r="X47" s="7"/>
      <c r="Y47" s="7"/>
      <c r="Z47" s="7"/>
      <c r="AA47" s="7"/>
      <c r="AB47" s="7"/>
    </row>
    <row r="48" spans="1:44" s="8" customFormat="1" x14ac:dyDescent="0.25">
      <c r="A48" s="93" t="s">
        <v>483</v>
      </c>
      <c r="B48" s="71">
        <v>30</v>
      </c>
      <c r="C48" s="71">
        <v>21</v>
      </c>
      <c r="D48" s="71">
        <v>9</v>
      </c>
      <c r="E48" s="71"/>
      <c r="F48" s="71">
        <v>19</v>
      </c>
      <c r="G48" s="71">
        <v>13</v>
      </c>
      <c r="H48" s="71">
        <v>6</v>
      </c>
      <c r="I48" s="71"/>
      <c r="J48" s="71">
        <v>1</v>
      </c>
      <c r="K48" s="71">
        <v>1</v>
      </c>
      <c r="L48" s="71">
        <v>0</v>
      </c>
      <c r="M48" s="71"/>
      <c r="N48" s="71">
        <v>10</v>
      </c>
      <c r="O48" s="71">
        <v>7</v>
      </c>
      <c r="P48" s="71">
        <v>3</v>
      </c>
      <c r="Q48" s="60"/>
      <c r="R48" s="7"/>
      <c r="S48" s="7"/>
      <c r="T48" s="7"/>
      <c r="U48" s="7"/>
      <c r="V48" s="7"/>
      <c r="W48" s="7"/>
      <c r="X48" s="7"/>
      <c r="Y48" s="7"/>
      <c r="Z48" s="7"/>
      <c r="AA48" s="7"/>
      <c r="AB48" s="7"/>
    </row>
    <row r="49" spans="1:17" s="59" customFormat="1" ht="15" customHeight="1" x14ac:dyDescent="0.25">
      <c r="A49" s="454" t="s">
        <v>262</v>
      </c>
      <c r="B49" s="454"/>
      <c r="C49" s="454"/>
      <c r="D49" s="454"/>
      <c r="E49" s="454"/>
      <c r="F49" s="454"/>
      <c r="G49" s="454"/>
      <c r="H49" s="454"/>
      <c r="I49" s="454"/>
      <c r="J49" s="454"/>
      <c r="K49" s="454"/>
      <c r="L49" s="454"/>
      <c r="M49" s="454"/>
      <c r="N49" s="454"/>
      <c r="O49" s="454"/>
      <c r="P49" s="454"/>
      <c r="Q49" s="60"/>
    </row>
    <row r="50" spans="1:17" s="59" customFormat="1" x14ac:dyDescent="0.25">
      <c r="A50" s="285"/>
      <c r="Q50" s="60"/>
    </row>
    <row r="51" spans="1:17" s="59" customFormat="1" x14ac:dyDescent="0.25">
      <c r="A51" s="285"/>
      <c r="Q51" s="60"/>
    </row>
    <row r="52" spans="1:17" s="59" customFormat="1" x14ac:dyDescent="0.25">
      <c r="A52" s="285"/>
      <c r="Q52" s="60"/>
    </row>
    <row r="53" spans="1:17" s="59" customFormat="1" x14ac:dyDescent="0.25">
      <c r="A53" s="285"/>
      <c r="Q53" s="60"/>
    </row>
    <row r="54" spans="1:17" s="59" customFormat="1" x14ac:dyDescent="0.25">
      <c r="A54" s="278"/>
      <c r="Q54" s="60"/>
    </row>
    <row r="55" spans="1:17" x14ac:dyDescent="0.25">
      <c r="A55" s="278"/>
      <c r="F55" s="59"/>
      <c r="J55" s="59"/>
      <c r="N55" s="59"/>
    </row>
  </sheetData>
  <mergeCells count="11">
    <mergeCell ref="A2:P2"/>
    <mergeCell ref="A3:P3"/>
    <mergeCell ref="A4:P4"/>
    <mergeCell ref="A5:P5"/>
    <mergeCell ref="A6:P6"/>
    <mergeCell ref="A49:P49"/>
    <mergeCell ref="A7:A8"/>
    <mergeCell ref="B7:D7"/>
    <mergeCell ref="F7:H7"/>
    <mergeCell ref="J7:L7"/>
    <mergeCell ref="N7:P7"/>
  </mergeCells>
  <conditionalFormatting sqref="B9:P9">
    <cfRule type="cellIs" dxfId="204" priority="1" operator="equal">
      <formula>0</formula>
    </cfRule>
  </conditionalFormatting>
  <conditionalFormatting sqref="B10:X10">
    <cfRule type="cellIs" dxfId="203" priority="7" operator="equal">
      <formula>0</formula>
    </cfRule>
  </conditionalFormatting>
  <conditionalFormatting sqref="B40:X40">
    <cfRule type="cellIs" dxfId="202" priority="4" operator="equal">
      <formula>0</formula>
    </cfRule>
  </conditionalFormatting>
  <conditionalFormatting sqref="Q11:AB38 B39:P39">
    <cfRule type="cellIs" dxfId="201" priority="8" operator="equal">
      <formula>0</formula>
    </cfRule>
  </conditionalFormatting>
  <conditionalFormatting sqref="Q41:AB48">
    <cfRule type="cellIs" dxfId="200" priority="2" operator="equal">
      <formula>0</formula>
    </cfRule>
  </conditionalFormatting>
  <conditionalFormatting sqref="Z10:AB10">
    <cfRule type="cellIs" dxfId="199" priority="6" operator="equal">
      <formula>0</formula>
    </cfRule>
  </conditionalFormatting>
  <conditionalFormatting sqref="Z40:AB40">
    <cfRule type="cellIs" dxfId="198" priority="3" operator="equal">
      <formula>0</formula>
    </cfRule>
  </conditionalFormatting>
  <hyperlinks>
    <hyperlink ref="Q2" location="Contenido!A1" display="Contenido" xr:uid="{114EE48D-EC80-42A0-9991-FBC6B4112E58}"/>
  </hyperlinks>
  <printOptions horizontalCentered="1"/>
  <pageMargins left="0.39370078740157483" right="0.39370078740157483" top="0.39370078740157483" bottom="0.39370078740157483" header="0.31496062992125984" footer="0.31496062992125984"/>
  <pageSetup paperSize="172" scale="7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DD10-299D-4580-BC34-52D845AFDB62}">
  <sheetPr codeName="Hoja72">
    <tabColor rgb="FFAFCAFF"/>
    <pageSetUpPr fitToPage="1"/>
  </sheetPr>
  <dimension ref="A1:AC38"/>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486</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414</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row>
    <row r="9" spans="1:29" s="6" customFormat="1" x14ac:dyDescent="0.25">
      <c r="A9" s="157" t="s">
        <v>188</v>
      </c>
      <c r="B9" s="70">
        <f>SUM(B10:B36)</f>
        <v>106393</v>
      </c>
      <c r="C9" s="70">
        <f>SUM(C10:C36)</f>
        <v>53322</v>
      </c>
      <c r="D9" s="70">
        <f>SUM(D10:D36)</f>
        <v>53071</v>
      </c>
      <c r="E9" s="70"/>
      <c r="F9" s="70">
        <f>SUM(F10:F36)</f>
        <v>21428</v>
      </c>
      <c r="G9" s="70">
        <f>SUM(G10:G36)</f>
        <v>11180</v>
      </c>
      <c r="H9" s="70">
        <f>SUM(H10:H36)</f>
        <v>10248</v>
      </c>
      <c r="I9" s="70"/>
      <c r="J9" s="70">
        <f>SUM(J10:J36)</f>
        <v>18804</v>
      </c>
      <c r="K9" s="70">
        <f>SUM(K10:K36)</f>
        <v>9513</v>
      </c>
      <c r="L9" s="70">
        <f>SUM(L10:L36)</f>
        <v>9291</v>
      </c>
      <c r="M9" s="70"/>
      <c r="N9" s="70">
        <f>SUM(N10:N36)</f>
        <v>15757</v>
      </c>
      <c r="O9" s="70">
        <f>SUM(O10:O36)</f>
        <v>7975</v>
      </c>
      <c r="P9" s="70">
        <f>SUM(P10:P36)</f>
        <v>7782</v>
      </c>
      <c r="Q9" s="70"/>
      <c r="R9" s="70">
        <f>SUM(R10:R36)</f>
        <v>19003</v>
      </c>
      <c r="S9" s="70">
        <f>SUM(S10:S36)</f>
        <v>9353</v>
      </c>
      <c r="T9" s="70">
        <f>SUM(T10:T36)</f>
        <v>9650</v>
      </c>
      <c r="U9" s="70"/>
      <c r="V9" s="70">
        <f>SUM(V10:V36)</f>
        <v>16269</v>
      </c>
      <c r="W9" s="70">
        <f>SUM(W10:W36)</f>
        <v>7974</v>
      </c>
      <c r="X9" s="70">
        <f>SUM(X10:X36)</f>
        <v>8295</v>
      </c>
      <c r="Y9" s="292"/>
      <c r="Z9" s="70">
        <f>SUM(Z10:Z36)</f>
        <v>15132</v>
      </c>
      <c r="AA9" s="70">
        <f>SUM(AA10:AA36)</f>
        <v>7327</v>
      </c>
      <c r="AB9" s="70">
        <f>SUM(AB10:AB36)</f>
        <v>7805</v>
      </c>
      <c r="AC9" s="8"/>
    </row>
    <row r="10" spans="1:29" x14ac:dyDescent="0.25">
      <c r="A10" s="27" t="s">
        <v>280</v>
      </c>
      <c r="B10" s="71">
        <v>5160</v>
      </c>
      <c r="C10" s="71">
        <v>2537</v>
      </c>
      <c r="D10" s="71">
        <v>2623</v>
      </c>
      <c r="E10" s="71"/>
      <c r="F10" s="71">
        <v>815</v>
      </c>
      <c r="G10" s="71">
        <v>415</v>
      </c>
      <c r="H10" s="71">
        <v>400</v>
      </c>
      <c r="I10" s="71"/>
      <c r="J10" s="71">
        <v>792</v>
      </c>
      <c r="K10" s="71">
        <v>386</v>
      </c>
      <c r="L10" s="71">
        <v>406</v>
      </c>
      <c r="M10" s="71"/>
      <c r="N10" s="71">
        <v>712</v>
      </c>
      <c r="O10" s="71">
        <v>342</v>
      </c>
      <c r="P10" s="71">
        <v>370</v>
      </c>
      <c r="Q10" s="71"/>
      <c r="R10" s="71">
        <v>1028</v>
      </c>
      <c r="S10" s="71">
        <v>505</v>
      </c>
      <c r="T10" s="71">
        <v>523</v>
      </c>
      <c r="U10" s="71"/>
      <c r="V10" s="71">
        <v>891</v>
      </c>
      <c r="W10" s="71">
        <v>442</v>
      </c>
      <c r="X10" s="71">
        <v>449</v>
      </c>
      <c r="Y10" s="189"/>
      <c r="Z10" s="71">
        <v>922</v>
      </c>
      <c r="AA10" s="71">
        <v>447</v>
      </c>
      <c r="AB10" s="71">
        <v>475</v>
      </c>
      <c r="AC10" s="8"/>
    </row>
    <row r="11" spans="1:29" x14ac:dyDescent="0.25">
      <c r="A11" s="27" t="s">
        <v>281</v>
      </c>
      <c r="B11" s="71">
        <v>2920</v>
      </c>
      <c r="C11" s="71">
        <v>1327</v>
      </c>
      <c r="D11" s="71">
        <v>1593</v>
      </c>
      <c r="E11" s="71"/>
      <c r="F11" s="71">
        <v>406</v>
      </c>
      <c r="G11" s="71">
        <v>201</v>
      </c>
      <c r="H11" s="71">
        <v>205</v>
      </c>
      <c r="I11" s="71"/>
      <c r="J11" s="71">
        <v>311</v>
      </c>
      <c r="K11" s="71">
        <v>151</v>
      </c>
      <c r="L11" s="71">
        <v>160</v>
      </c>
      <c r="M11" s="71"/>
      <c r="N11" s="71">
        <v>281</v>
      </c>
      <c r="O11" s="71">
        <v>136</v>
      </c>
      <c r="P11" s="71">
        <v>145</v>
      </c>
      <c r="Q11" s="71"/>
      <c r="R11" s="71">
        <v>655</v>
      </c>
      <c r="S11" s="71">
        <v>273</v>
      </c>
      <c r="T11" s="71">
        <v>382</v>
      </c>
      <c r="U11" s="71"/>
      <c r="V11" s="71">
        <v>625</v>
      </c>
      <c r="W11" s="71">
        <v>264</v>
      </c>
      <c r="X11" s="71">
        <v>361</v>
      </c>
      <c r="Y11" s="189"/>
      <c r="Z11" s="71">
        <v>642</v>
      </c>
      <c r="AA11" s="71">
        <v>302</v>
      </c>
      <c r="AB11" s="71">
        <v>340</v>
      </c>
      <c r="AC11" s="8"/>
    </row>
    <row r="12" spans="1:29" x14ac:dyDescent="0.25">
      <c r="A12" s="27" t="s">
        <v>282</v>
      </c>
      <c r="B12" s="71">
        <v>2186</v>
      </c>
      <c r="C12" s="71">
        <v>980</v>
      </c>
      <c r="D12" s="71">
        <v>1206</v>
      </c>
      <c r="E12" s="71"/>
      <c r="F12" s="71">
        <v>79</v>
      </c>
      <c r="G12" s="71">
        <v>43</v>
      </c>
      <c r="H12" s="71">
        <v>36</v>
      </c>
      <c r="I12" s="71"/>
      <c r="J12" s="71">
        <v>66</v>
      </c>
      <c r="K12" s="71">
        <v>29</v>
      </c>
      <c r="L12" s="71">
        <v>37</v>
      </c>
      <c r="M12" s="71"/>
      <c r="N12" s="71">
        <v>87</v>
      </c>
      <c r="O12" s="71">
        <v>41</v>
      </c>
      <c r="P12" s="71">
        <v>46</v>
      </c>
      <c r="Q12" s="71"/>
      <c r="R12" s="71">
        <v>700</v>
      </c>
      <c r="S12" s="71">
        <v>312</v>
      </c>
      <c r="T12" s="71">
        <v>388</v>
      </c>
      <c r="U12" s="71"/>
      <c r="V12" s="71">
        <v>658</v>
      </c>
      <c r="W12" s="71">
        <v>299</v>
      </c>
      <c r="X12" s="71">
        <v>359</v>
      </c>
      <c r="Y12" s="189"/>
      <c r="Z12" s="71">
        <v>596</v>
      </c>
      <c r="AA12" s="71">
        <v>256</v>
      </c>
      <c r="AB12" s="71">
        <v>340</v>
      </c>
    </row>
    <row r="13" spans="1:29" x14ac:dyDescent="0.25">
      <c r="A13" s="27" t="s">
        <v>283</v>
      </c>
      <c r="B13" s="71">
        <v>10041</v>
      </c>
      <c r="C13" s="71">
        <v>4981</v>
      </c>
      <c r="D13" s="71">
        <v>5060</v>
      </c>
      <c r="E13" s="71"/>
      <c r="F13" s="71">
        <v>1666</v>
      </c>
      <c r="G13" s="71">
        <v>834</v>
      </c>
      <c r="H13" s="71">
        <v>832</v>
      </c>
      <c r="I13" s="71"/>
      <c r="J13" s="71">
        <v>1597</v>
      </c>
      <c r="K13" s="71">
        <v>841</v>
      </c>
      <c r="L13" s="71">
        <v>756</v>
      </c>
      <c r="M13" s="71"/>
      <c r="N13" s="71">
        <v>1379</v>
      </c>
      <c r="O13" s="71">
        <v>687</v>
      </c>
      <c r="P13" s="71">
        <v>692</v>
      </c>
      <c r="Q13" s="71"/>
      <c r="R13" s="71">
        <v>1901</v>
      </c>
      <c r="S13" s="71">
        <v>930</v>
      </c>
      <c r="T13" s="71">
        <v>971</v>
      </c>
      <c r="U13" s="71"/>
      <c r="V13" s="71">
        <v>1769</v>
      </c>
      <c r="W13" s="71">
        <v>885</v>
      </c>
      <c r="X13" s="71">
        <v>884</v>
      </c>
      <c r="Y13" s="189"/>
      <c r="Z13" s="71">
        <v>1729</v>
      </c>
      <c r="AA13" s="71">
        <v>804</v>
      </c>
      <c r="AB13" s="71">
        <v>925</v>
      </c>
      <c r="AC13" s="6"/>
    </row>
    <row r="14" spans="1:29" x14ac:dyDescent="0.25">
      <c r="A14" s="27" t="s">
        <v>284</v>
      </c>
      <c r="B14" s="71">
        <v>2325</v>
      </c>
      <c r="C14" s="71">
        <v>1227</v>
      </c>
      <c r="D14" s="71">
        <v>1098</v>
      </c>
      <c r="E14" s="71"/>
      <c r="F14" s="71">
        <v>379</v>
      </c>
      <c r="G14" s="71">
        <v>188</v>
      </c>
      <c r="H14" s="71">
        <v>191</v>
      </c>
      <c r="I14" s="71"/>
      <c r="J14" s="71">
        <v>369</v>
      </c>
      <c r="K14" s="71">
        <v>206</v>
      </c>
      <c r="L14" s="71">
        <v>163</v>
      </c>
      <c r="M14" s="71"/>
      <c r="N14" s="71">
        <v>361</v>
      </c>
      <c r="O14" s="71">
        <v>200</v>
      </c>
      <c r="P14" s="71">
        <v>161</v>
      </c>
      <c r="Q14" s="71"/>
      <c r="R14" s="71">
        <v>428</v>
      </c>
      <c r="S14" s="71">
        <v>224</v>
      </c>
      <c r="T14" s="71">
        <v>204</v>
      </c>
      <c r="U14" s="71"/>
      <c r="V14" s="71">
        <v>432</v>
      </c>
      <c r="W14" s="71">
        <v>233</v>
      </c>
      <c r="X14" s="71">
        <v>199</v>
      </c>
      <c r="Y14" s="189"/>
      <c r="Z14" s="71">
        <v>356</v>
      </c>
      <c r="AA14" s="71">
        <v>176</v>
      </c>
      <c r="AB14" s="71">
        <v>180</v>
      </c>
      <c r="AC14" s="8"/>
    </row>
    <row r="15" spans="1:29" x14ac:dyDescent="0.25">
      <c r="A15" s="27" t="s">
        <v>285</v>
      </c>
      <c r="B15" s="71">
        <v>3831</v>
      </c>
      <c r="C15" s="71">
        <v>1949</v>
      </c>
      <c r="D15" s="71">
        <v>1882</v>
      </c>
      <c r="E15" s="71"/>
      <c r="F15" s="71">
        <v>767</v>
      </c>
      <c r="G15" s="71">
        <v>415</v>
      </c>
      <c r="H15" s="71">
        <v>352</v>
      </c>
      <c r="I15" s="71"/>
      <c r="J15" s="71">
        <v>785</v>
      </c>
      <c r="K15" s="71">
        <v>398</v>
      </c>
      <c r="L15" s="71">
        <v>387</v>
      </c>
      <c r="M15" s="71"/>
      <c r="N15" s="71">
        <v>656</v>
      </c>
      <c r="O15" s="71">
        <v>330</v>
      </c>
      <c r="P15" s="71">
        <v>326</v>
      </c>
      <c r="Q15" s="71"/>
      <c r="R15" s="71">
        <v>608</v>
      </c>
      <c r="S15" s="71">
        <v>325</v>
      </c>
      <c r="T15" s="71">
        <v>283</v>
      </c>
      <c r="U15" s="71"/>
      <c r="V15" s="71">
        <v>547</v>
      </c>
      <c r="W15" s="71">
        <v>265</v>
      </c>
      <c r="X15" s="71">
        <v>282</v>
      </c>
      <c r="Y15" s="189"/>
      <c r="Z15" s="71">
        <v>468</v>
      </c>
      <c r="AA15" s="71">
        <v>216</v>
      </c>
      <c r="AB15" s="71">
        <v>252</v>
      </c>
      <c r="AC15" s="8"/>
    </row>
    <row r="16" spans="1:29" x14ac:dyDescent="0.25">
      <c r="A16" s="27" t="s">
        <v>286</v>
      </c>
      <c r="B16" s="71">
        <v>1330</v>
      </c>
      <c r="C16" s="71">
        <v>687</v>
      </c>
      <c r="D16" s="71">
        <v>643</v>
      </c>
      <c r="E16" s="71"/>
      <c r="F16" s="71">
        <v>277</v>
      </c>
      <c r="G16" s="71">
        <v>146</v>
      </c>
      <c r="H16" s="71">
        <v>131</v>
      </c>
      <c r="I16" s="71"/>
      <c r="J16" s="71">
        <v>235</v>
      </c>
      <c r="K16" s="71">
        <v>105</v>
      </c>
      <c r="L16" s="71">
        <v>130</v>
      </c>
      <c r="M16" s="71"/>
      <c r="N16" s="71">
        <v>211</v>
      </c>
      <c r="O16" s="71">
        <v>118</v>
      </c>
      <c r="P16" s="71">
        <v>93</v>
      </c>
      <c r="Q16" s="71"/>
      <c r="R16" s="71">
        <v>250</v>
      </c>
      <c r="S16" s="71">
        <v>120</v>
      </c>
      <c r="T16" s="71">
        <v>130</v>
      </c>
      <c r="U16" s="71"/>
      <c r="V16" s="71">
        <v>183</v>
      </c>
      <c r="W16" s="71">
        <v>99</v>
      </c>
      <c r="X16" s="71">
        <v>84</v>
      </c>
      <c r="Y16" s="189"/>
      <c r="Z16" s="71">
        <v>174</v>
      </c>
      <c r="AA16" s="71">
        <v>99</v>
      </c>
      <c r="AB16" s="71">
        <v>75</v>
      </c>
      <c r="AC16" s="8"/>
    </row>
    <row r="17" spans="1:29" x14ac:dyDescent="0.25">
      <c r="A17" s="27" t="s">
        <v>287</v>
      </c>
      <c r="B17" s="71">
        <v>9032</v>
      </c>
      <c r="C17" s="71">
        <v>4573</v>
      </c>
      <c r="D17" s="71">
        <v>4459</v>
      </c>
      <c r="E17" s="71"/>
      <c r="F17" s="71">
        <v>1679</v>
      </c>
      <c r="G17" s="71">
        <v>891</v>
      </c>
      <c r="H17" s="71">
        <v>788</v>
      </c>
      <c r="I17" s="71"/>
      <c r="J17" s="71">
        <v>1468</v>
      </c>
      <c r="K17" s="71">
        <v>747</v>
      </c>
      <c r="L17" s="71">
        <v>721</v>
      </c>
      <c r="M17" s="71"/>
      <c r="N17" s="71">
        <v>1329</v>
      </c>
      <c r="O17" s="71">
        <v>674</v>
      </c>
      <c r="P17" s="71">
        <v>655</v>
      </c>
      <c r="Q17" s="71"/>
      <c r="R17" s="71">
        <v>1653</v>
      </c>
      <c r="S17" s="71">
        <v>857</v>
      </c>
      <c r="T17" s="71">
        <v>796</v>
      </c>
      <c r="U17" s="71"/>
      <c r="V17" s="71">
        <v>1449</v>
      </c>
      <c r="W17" s="71">
        <v>719</v>
      </c>
      <c r="X17" s="71">
        <v>730</v>
      </c>
      <c r="Y17" s="189"/>
      <c r="Z17" s="71">
        <v>1454</v>
      </c>
      <c r="AA17" s="71">
        <v>685</v>
      </c>
      <c r="AB17" s="71">
        <v>769</v>
      </c>
    </row>
    <row r="18" spans="1:29" x14ac:dyDescent="0.25">
      <c r="A18" s="27" t="s">
        <v>288</v>
      </c>
      <c r="B18" s="71">
        <v>3822</v>
      </c>
      <c r="C18" s="71">
        <v>1926</v>
      </c>
      <c r="D18" s="71">
        <v>1896</v>
      </c>
      <c r="E18" s="71"/>
      <c r="F18" s="71">
        <v>900</v>
      </c>
      <c r="G18" s="71">
        <v>478</v>
      </c>
      <c r="H18" s="71">
        <v>422</v>
      </c>
      <c r="I18" s="71"/>
      <c r="J18" s="71">
        <v>756</v>
      </c>
      <c r="K18" s="71">
        <v>364</v>
      </c>
      <c r="L18" s="71">
        <v>392</v>
      </c>
      <c r="M18" s="71"/>
      <c r="N18" s="71">
        <v>609</v>
      </c>
      <c r="O18" s="71">
        <v>324</v>
      </c>
      <c r="P18" s="71">
        <v>285</v>
      </c>
      <c r="Q18" s="71"/>
      <c r="R18" s="71">
        <v>653</v>
      </c>
      <c r="S18" s="71">
        <v>310</v>
      </c>
      <c r="T18" s="71">
        <v>343</v>
      </c>
      <c r="U18" s="71"/>
      <c r="V18" s="71">
        <v>473</v>
      </c>
      <c r="W18" s="71">
        <v>228</v>
      </c>
      <c r="X18" s="71">
        <v>245</v>
      </c>
      <c r="Y18" s="189"/>
      <c r="Z18" s="71">
        <v>431</v>
      </c>
      <c r="AA18" s="71">
        <v>222</v>
      </c>
      <c r="AB18" s="71">
        <v>209</v>
      </c>
      <c r="AC18" s="6"/>
    </row>
    <row r="19" spans="1:29" x14ac:dyDescent="0.25">
      <c r="A19" s="27" t="s">
        <v>289</v>
      </c>
      <c r="B19" s="71">
        <v>8827</v>
      </c>
      <c r="C19" s="71">
        <v>4381</v>
      </c>
      <c r="D19" s="71">
        <v>4446</v>
      </c>
      <c r="E19" s="71"/>
      <c r="F19" s="71">
        <v>2021</v>
      </c>
      <c r="G19" s="71">
        <v>1019</v>
      </c>
      <c r="H19" s="71">
        <v>1002</v>
      </c>
      <c r="I19" s="71"/>
      <c r="J19" s="71">
        <v>1655</v>
      </c>
      <c r="K19" s="71">
        <v>807</v>
      </c>
      <c r="L19" s="71">
        <v>848</v>
      </c>
      <c r="M19" s="71"/>
      <c r="N19" s="71">
        <v>1535</v>
      </c>
      <c r="O19" s="71">
        <v>758</v>
      </c>
      <c r="P19" s="71">
        <v>777</v>
      </c>
      <c r="Q19" s="71"/>
      <c r="R19" s="71">
        <v>1439</v>
      </c>
      <c r="S19" s="71">
        <v>725</v>
      </c>
      <c r="T19" s="71">
        <v>714</v>
      </c>
      <c r="U19" s="71"/>
      <c r="V19" s="71">
        <v>1103</v>
      </c>
      <c r="W19" s="71">
        <v>553</v>
      </c>
      <c r="X19" s="71">
        <v>550</v>
      </c>
      <c r="Y19" s="189"/>
      <c r="Z19" s="71">
        <v>1074</v>
      </c>
      <c r="AA19" s="71">
        <v>519</v>
      </c>
      <c r="AB19" s="71">
        <v>555</v>
      </c>
      <c r="AC19" s="8"/>
    </row>
    <row r="20" spans="1:29" x14ac:dyDescent="0.25">
      <c r="A20" s="27" t="s">
        <v>290</v>
      </c>
      <c r="B20" s="71">
        <v>2030</v>
      </c>
      <c r="C20" s="71">
        <v>993</v>
      </c>
      <c r="D20" s="71">
        <v>1037</v>
      </c>
      <c r="E20" s="71"/>
      <c r="F20" s="71">
        <v>457</v>
      </c>
      <c r="G20" s="71">
        <v>245</v>
      </c>
      <c r="H20" s="71">
        <v>212</v>
      </c>
      <c r="I20" s="71"/>
      <c r="J20" s="71">
        <v>409</v>
      </c>
      <c r="K20" s="71">
        <v>208</v>
      </c>
      <c r="L20" s="71">
        <v>201</v>
      </c>
      <c r="M20" s="71"/>
      <c r="N20" s="71">
        <v>345</v>
      </c>
      <c r="O20" s="71">
        <v>154</v>
      </c>
      <c r="P20" s="71">
        <v>191</v>
      </c>
      <c r="Q20" s="71"/>
      <c r="R20" s="71">
        <v>339</v>
      </c>
      <c r="S20" s="71">
        <v>160</v>
      </c>
      <c r="T20" s="71">
        <v>179</v>
      </c>
      <c r="U20" s="71"/>
      <c r="V20" s="71">
        <v>252</v>
      </c>
      <c r="W20" s="71">
        <v>111</v>
      </c>
      <c r="X20" s="71">
        <v>141</v>
      </c>
      <c r="Y20" s="189"/>
      <c r="Z20" s="71">
        <v>228</v>
      </c>
      <c r="AA20" s="71">
        <v>115</v>
      </c>
      <c r="AB20" s="71">
        <v>113</v>
      </c>
      <c r="AC20" s="8"/>
    </row>
    <row r="21" spans="1:29" x14ac:dyDescent="0.25">
      <c r="A21" s="27" t="s">
        <v>291</v>
      </c>
      <c r="B21" s="71">
        <v>7287</v>
      </c>
      <c r="C21" s="71">
        <v>3877</v>
      </c>
      <c r="D21" s="71">
        <v>3410</v>
      </c>
      <c r="E21" s="71"/>
      <c r="F21" s="71">
        <v>1302</v>
      </c>
      <c r="G21" s="71">
        <v>757</v>
      </c>
      <c r="H21" s="71">
        <v>545</v>
      </c>
      <c r="I21" s="71"/>
      <c r="J21" s="71">
        <v>1071</v>
      </c>
      <c r="K21" s="71">
        <v>605</v>
      </c>
      <c r="L21" s="71">
        <v>466</v>
      </c>
      <c r="M21" s="71"/>
      <c r="N21" s="71">
        <v>1018</v>
      </c>
      <c r="O21" s="71">
        <v>563</v>
      </c>
      <c r="P21" s="71">
        <v>455</v>
      </c>
      <c r="Q21" s="71"/>
      <c r="R21" s="71">
        <v>1500</v>
      </c>
      <c r="S21" s="71">
        <v>725</v>
      </c>
      <c r="T21" s="71">
        <v>775</v>
      </c>
      <c r="U21" s="71"/>
      <c r="V21" s="71">
        <v>1264</v>
      </c>
      <c r="W21" s="71">
        <v>639</v>
      </c>
      <c r="X21" s="71">
        <v>625</v>
      </c>
      <c r="Y21" s="189"/>
      <c r="Z21" s="71">
        <v>1132</v>
      </c>
      <c r="AA21" s="71">
        <v>588</v>
      </c>
      <c r="AB21" s="71">
        <v>544</v>
      </c>
      <c r="AC21" s="8"/>
    </row>
    <row r="22" spans="1:29" x14ac:dyDescent="0.25">
      <c r="A22" s="27" t="s">
        <v>292</v>
      </c>
      <c r="B22" s="71">
        <v>928</v>
      </c>
      <c r="C22" s="71">
        <v>467</v>
      </c>
      <c r="D22" s="71">
        <v>461</v>
      </c>
      <c r="E22" s="71"/>
      <c r="F22" s="71">
        <v>201</v>
      </c>
      <c r="G22" s="71">
        <v>100</v>
      </c>
      <c r="H22" s="71">
        <v>101</v>
      </c>
      <c r="I22" s="71"/>
      <c r="J22" s="71">
        <v>194</v>
      </c>
      <c r="K22" s="71">
        <v>108</v>
      </c>
      <c r="L22" s="71">
        <v>86</v>
      </c>
      <c r="M22" s="71"/>
      <c r="N22" s="71">
        <v>128</v>
      </c>
      <c r="O22" s="71">
        <v>62</v>
      </c>
      <c r="P22" s="71">
        <v>66</v>
      </c>
      <c r="Q22" s="71"/>
      <c r="R22" s="71">
        <v>164</v>
      </c>
      <c r="S22" s="71">
        <v>83</v>
      </c>
      <c r="T22" s="71">
        <v>81</v>
      </c>
      <c r="U22" s="71"/>
      <c r="V22" s="71">
        <v>130</v>
      </c>
      <c r="W22" s="71">
        <v>62</v>
      </c>
      <c r="X22" s="71">
        <v>68</v>
      </c>
      <c r="Y22" s="189"/>
      <c r="Z22" s="71">
        <v>111</v>
      </c>
      <c r="AA22" s="71">
        <v>52</v>
      </c>
      <c r="AB22" s="71">
        <v>59</v>
      </c>
    </row>
    <row r="23" spans="1:29" x14ac:dyDescent="0.25">
      <c r="A23" s="27" t="s">
        <v>293</v>
      </c>
      <c r="B23" s="71">
        <v>7755</v>
      </c>
      <c r="C23" s="71">
        <v>3879</v>
      </c>
      <c r="D23" s="71">
        <v>3876</v>
      </c>
      <c r="E23" s="71"/>
      <c r="F23" s="71">
        <v>1118</v>
      </c>
      <c r="G23" s="71">
        <v>588</v>
      </c>
      <c r="H23" s="71">
        <v>530</v>
      </c>
      <c r="I23" s="71"/>
      <c r="J23" s="71">
        <v>1060</v>
      </c>
      <c r="K23" s="71">
        <v>575</v>
      </c>
      <c r="L23" s="71">
        <v>485</v>
      </c>
      <c r="M23" s="71"/>
      <c r="N23" s="71">
        <v>668</v>
      </c>
      <c r="O23" s="71">
        <v>348</v>
      </c>
      <c r="P23" s="71">
        <v>320</v>
      </c>
      <c r="Q23" s="71"/>
      <c r="R23" s="71">
        <v>1866</v>
      </c>
      <c r="S23" s="71">
        <v>901</v>
      </c>
      <c r="T23" s="71">
        <v>965</v>
      </c>
      <c r="U23" s="71"/>
      <c r="V23" s="71">
        <v>1666</v>
      </c>
      <c r="W23" s="71">
        <v>813</v>
      </c>
      <c r="X23" s="71">
        <v>853</v>
      </c>
      <c r="Y23" s="189"/>
      <c r="Z23" s="71">
        <v>1377</v>
      </c>
      <c r="AA23" s="71">
        <v>654</v>
      </c>
      <c r="AB23" s="71">
        <v>723</v>
      </c>
      <c r="AC23" s="8"/>
    </row>
    <row r="24" spans="1:29" x14ac:dyDescent="0.25">
      <c r="A24" s="27" t="s">
        <v>294</v>
      </c>
      <c r="B24" s="71">
        <v>1159</v>
      </c>
      <c r="C24" s="71">
        <v>556</v>
      </c>
      <c r="D24" s="71">
        <v>603</v>
      </c>
      <c r="E24" s="71"/>
      <c r="F24" s="71">
        <v>342</v>
      </c>
      <c r="G24" s="71">
        <v>176</v>
      </c>
      <c r="H24" s="71">
        <v>166</v>
      </c>
      <c r="I24" s="71"/>
      <c r="J24" s="71">
        <v>237</v>
      </c>
      <c r="K24" s="71">
        <v>114</v>
      </c>
      <c r="L24" s="71">
        <v>123</v>
      </c>
      <c r="M24" s="71"/>
      <c r="N24" s="71">
        <v>192</v>
      </c>
      <c r="O24" s="71">
        <v>90</v>
      </c>
      <c r="P24" s="71">
        <v>102</v>
      </c>
      <c r="Q24" s="71"/>
      <c r="R24" s="71">
        <v>162</v>
      </c>
      <c r="S24" s="71">
        <v>83</v>
      </c>
      <c r="T24" s="71">
        <v>79</v>
      </c>
      <c r="U24" s="71"/>
      <c r="V24" s="71">
        <v>120</v>
      </c>
      <c r="W24" s="71">
        <v>42</v>
      </c>
      <c r="X24" s="71">
        <v>78</v>
      </c>
      <c r="Y24" s="189"/>
      <c r="Z24" s="71">
        <v>106</v>
      </c>
      <c r="AA24" s="71">
        <v>51</v>
      </c>
      <c r="AB24" s="71">
        <v>55</v>
      </c>
    </row>
    <row r="25" spans="1:29" x14ac:dyDescent="0.25">
      <c r="A25" s="27" t="s">
        <v>295</v>
      </c>
      <c r="B25" s="71">
        <v>2455</v>
      </c>
      <c r="C25" s="71">
        <v>1229</v>
      </c>
      <c r="D25" s="71">
        <v>1226</v>
      </c>
      <c r="E25" s="71"/>
      <c r="F25" s="71">
        <v>588</v>
      </c>
      <c r="G25" s="71">
        <v>300</v>
      </c>
      <c r="H25" s="71">
        <v>288</v>
      </c>
      <c r="I25" s="71"/>
      <c r="J25" s="71">
        <v>477</v>
      </c>
      <c r="K25" s="71">
        <v>238</v>
      </c>
      <c r="L25" s="71">
        <v>239</v>
      </c>
      <c r="M25" s="71"/>
      <c r="N25" s="71">
        <v>385</v>
      </c>
      <c r="O25" s="71">
        <v>201</v>
      </c>
      <c r="P25" s="71">
        <v>184</v>
      </c>
      <c r="Q25" s="71"/>
      <c r="R25" s="71">
        <v>391</v>
      </c>
      <c r="S25" s="71">
        <v>193</v>
      </c>
      <c r="T25" s="71">
        <v>198</v>
      </c>
      <c r="U25" s="71"/>
      <c r="V25" s="71">
        <v>312</v>
      </c>
      <c r="W25" s="71">
        <v>155</v>
      </c>
      <c r="X25" s="71">
        <v>157</v>
      </c>
      <c r="Y25" s="189"/>
      <c r="Z25" s="71">
        <v>302</v>
      </c>
      <c r="AA25" s="71">
        <v>142</v>
      </c>
      <c r="AB25" s="71">
        <v>160</v>
      </c>
    </row>
    <row r="26" spans="1:29" x14ac:dyDescent="0.25">
      <c r="A26" s="27" t="s">
        <v>296</v>
      </c>
      <c r="B26" s="71">
        <v>2868</v>
      </c>
      <c r="C26" s="71">
        <v>1481</v>
      </c>
      <c r="D26" s="71">
        <v>1387</v>
      </c>
      <c r="E26" s="71"/>
      <c r="F26" s="71">
        <v>604</v>
      </c>
      <c r="G26" s="71">
        <v>308</v>
      </c>
      <c r="H26" s="71">
        <v>296</v>
      </c>
      <c r="I26" s="71"/>
      <c r="J26" s="71">
        <v>603</v>
      </c>
      <c r="K26" s="71">
        <v>321</v>
      </c>
      <c r="L26" s="71">
        <v>282</v>
      </c>
      <c r="M26" s="71"/>
      <c r="N26" s="71">
        <v>490</v>
      </c>
      <c r="O26" s="71">
        <v>259</v>
      </c>
      <c r="P26" s="71">
        <v>231</v>
      </c>
      <c r="Q26" s="71"/>
      <c r="R26" s="71">
        <v>459</v>
      </c>
      <c r="S26" s="71">
        <v>243</v>
      </c>
      <c r="T26" s="71">
        <v>216</v>
      </c>
      <c r="U26" s="71"/>
      <c r="V26" s="71">
        <v>383</v>
      </c>
      <c r="W26" s="71">
        <v>191</v>
      </c>
      <c r="X26" s="71">
        <v>192</v>
      </c>
      <c r="Y26" s="189"/>
      <c r="Z26" s="71">
        <v>329</v>
      </c>
      <c r="AA26" s="71">
        <v>159</v>
      </c>
      <c r="AB26" s="71">
        <v>170</v>
      </c>
    </row>
    <row r="27" spans="1:29" x14ac:dyDescent="0.25">
      <c r="A27" s="27" t="s">
        <v>297</v>
      </c>
      <c r="B27" s="71">
        <v>4216</v>
      </c>
      <c r="C27" s="71">
        <v>2128</v>
      </c>
      <c r="D27" s="71">
        <v>2088</v>
      </c>
      <c r="E27" s="71"/>
      <c r="F27" s="71">
        <v>930</v>
      </c>
      <c r="G27" s="71">
        <v>490</v>
      </c>
      <c r="H27" s="71">
        <v>440</v>
      </c>
      <c r="I27" s="71"/>
      <c r="J27" s="71">
        <v>911</v>
      </c>
      <c r="K27" s="71">
        <v>451</v>
      </c>
      <c r="L27" s="71">
        <v>460</v>
      </c>
      <c r="M27" s="71"/>
      <c r="N27" s="71">
        <v>698</v>
      </c>
      <c r="O27" s="71">
        <v>343</v>
      </c>
      <c r="P27" s="71">
        <v>355</v>
      </c>
      <c r="Q27" s="71"/>
      <c r="R27" s="71">
        <v>658</v>
      </c>
      <c r="S27" s="71">
        <v>343</v>
      </c>
      <c r="T27" s="71">
        <v>315</v>
      </c>
      <c r="U27" s="71"/>
      <c r="V27" s="71">
        <v>511</v>
      </c>
      <c r="W27" s="71">
        <v>258</v>
      </c>
      <c r="X27" s="71">
        <v>253</v>
      </c>
      <c r="Y27" s="189"/>
      <c r="Z27" s="71">
        <v>508</v>
      </c>
      <c r="AA27" s="71">
        <v>243</v>
      </c>
      <c r="AB27" s="71">
        <v>265</v>
      </c>
    </row>
    <row r="28" spans="1:29" x14ac:dyDescent="0.25">
      <c r="A28" s="27" t="s">
        <v>298</v>
      </c>
      <c r="B28" s="71">
        <v>1694</v>
      </c>
      <c r="C28" s="71">
        <v>828</v>
      </c>
      <c r="D28" s="71">
        <v>866</v>
      </c>
      <c r="E28" s="71"/>
      <c r="F28" s="71">
        <v>371</v>
      </c>
      <c r="G28" s="71">
        <v>188</v>
      </c>
      <c r="H28" s="71">
        <v>183</v>
      </c>
      <c r="I28" s="71"/>
      <c r="J28" s="71">
        <v>335</v>
      </c>
      <c r="K28" s="71">
        <v>150</v>
      </c>
      <c r="L28" s="71">
        <v>185</v>
      </c>
      <c r="M28" s="71"/>
      <c r="N28" s="71">
        <v>301</v>
      </c>
      <c r="O28" s="71">
        <v>141</v>
      </c>
      <c r="P28" s="71">
        <v>160</v>
      </c>
      <c r="Q28" s="71"/>
      <c r="R28" s="71">
        <v>264</v>
      </c>
      <c r="S28" s="71">
        <v>131</v>
      </c>
      <c r="T28" s="71">
        <v>133</v>
      </c>
      <c r="U28" s="71"/>
      <c r="V28" s="71">
        <v>218</v>
      </c>
      <c r="W28" s="71">
        <v>106</v>
      </c>
      <c r="X28" s="71">
        <v>112</v>
      </c>
      <c r="Y28" s="189"/>
      <c r="Z28" s="71">
        <v>205</v>
      </c>
      <c r="AA28" s="71">
        <v>112</v>
      </c>
      <c r="AB28" s="71">
        <v>93</v>
      </c>
    </row>
    <row r="29" spans="1:29" x14ac:dyDescent="0.25">
      <c r="A29" s="27" t="s">
        <v>299</v>
      </c>
      <c r="B29" s="71">
        <v>2181</v>
      </c>
      <c r="C29" s="71">
        <v>1136</v>
      </c>
      <c r="D29" s="71">
        <v>1045</v>
      </c>
      <c r="E29" s="71"/>
      <c r="F29" s="71">
        <v>475</v>
      </c>
      <c r="G29" s="71">
        <v>260</v>
      </c>
      <c r="H29" s="71">
        <v>215</v>
      </c>
      <c r="I29" s="71"/>
      <c r="J29" s="71">
        <v>408</v>
      </c>
      <c r="K29" s="71">
        <v>209</v>
      </c>
      <c r="L29" s="71">
        <v>199</v>
      </c>
      <c r="M29" s="71"/>
      <c r="N29" s="71">
        <v>348</v>
      </c>
      <c r="O29" s="71">
        <v>185</v>
      </c>
      <c r="P29" s="71">
        <v>163</v>
      </c>
      <c r="Q29" s="71"/>
      <c r="R29" s="71">
        <v>364</v>
      </c>
      <c r="S29" s="71">
        <v>185</v>
      </c>
      <c r="T29" s="71">
        <v>179</v>
      </c>
      <c r="U29" s="71"/>
      <c r="V29" s="71">
        <v>332</v>
      </c>
      <c r="W29" s="71">
        <v>167</v>
      </c>
      <c r="X29" s="71">
        <v>165</v>
      </c>
      <c r="Y29" s="189"/>
      <c r="Z29" s="71">
        <v>254</v>
      </c>
      <c r="AA29" s="71">
        <v>130</v>
      </c>
      <c r="AB29" s="71">
        <v>124</v>
      </c>
    </row>
    <row r="30" spans="1:29" x14ac:dyDescent="0.25">
      <c r="A30" s="27" t="s">
        <v>300</v>
      </c>
      <c r="B30" s="71">
        <v>5322</v>
      </c>
      <c r="C30" s="71">
        <v>2695</v>
      </c>
      <c r="D30" s="71">
        <v>2627</v>
      </c>
      <c r="E30" s="71"/>
      <c r="F30" s="71">
        <v>1370</v>
      </c>
      <c r="G30" s="71">
        <v>729</v>
      </c>
      <c r="H30" s="71">
        <v>641</v>
      </c>
      <c r="I30" s="71"/>
      <c r="J30" s="71">
        <v>1129</v>
      </c>
      <c r="K30" s="71">
        <v>557</v>
      </c>
      <c r="L30" s="71">
        <v>572</v>
      </c>
      <c r="M30" s="71"/>
      <c r="N30" s="71">
        <v>905</v>
      </c>
      <c r="O30" s="71">
        <v>456</v>
      </c>
      <c r="P30" s="71">
        <v>449</v>
      </c>
      <c r="Q30" s="71"/>
      <c r="R30" s="71">
        <v>736</v>
      </c>
      <c r="S30" s="71">
        <v>377</v>
      </c>
      <c r="T30" s="71">
        <v>359</v>
      </c>
      <c r="U30" s="71"/>
      <c r="V30" s="71">
        <v>657</v>
      </c>
      <c r="W30" s="71">
        <v>302</v>
      </c>
      <c r="X30" s="71">
        <v>355</v>
      </c>
      <c r="Y30" s="189"/>
      <c r="Z30" s="71">
        <v>525</v>
      </c>
      <c r="AA30" s="71">
        <v>274</v>
      </c>
      <c r="AB30" s="71">
        <v>251</v>
      </c>
    </row>
    <row r="31" spans="1:29" x14ac:dyDescent="0.25">
      <c r="A31" s="27" t="s">
        <v>301</v>
      </c>
      <c r="B31" s="71">
        <v>3979</v>
      </c>
      <c r="C31" s="71">
        <v>2005</v>
      </c>
      <c r="D31" s="71">
        <v>1974</v>
      </c>
      <c r="E31" s="71"/>
      <c r="F31" s="71">
        <v>1055</v>
      </c>
      <c r="G31" s="71">
        <v>546</v>
      </c>
      <c r="H31" s="71">
        <v>509</v>
      </c>
      <c r="I31" s="71"/>
      <c r="J31" s="71">
        <v>849</v>
      </c>
      <c r="K31" s="71">
        <v>435</v>
      </c>
      <c r="L31" s="71">
        <v>414</v>
      </c>
      <c r="M31" s="71"/>
      <c r="N31" s="71">
        <v>608</v>
      </c>
      <c r="O31" s="71">
        <v>300</v>
      </c>
      <c r="P31" s="71">
        <v>308</v>
      </c>
      <c r="Q31" s="71"/>
      <c r="R31" s="71">
        <v>572</v>
      </c>
      <c r="S31" s="71">
        <v>278</v>
      </c>
      <c r="T31" s="71">
        <v>294</v>
      </c>
      <c r="U31" s="71"/>
      <c r="V31" s="71">
        <v>460</v>
      </c>
      <c r="W31" s="71">
        <v>239</v>
      </c>
      <c r="X31" s="71">
        <v>221</v>
      </c>
      <c r="Y31" s="189"/>
      <c r="Z31" s="71">
        <v>435</v>
      </c>
      <c r="AA31" s="71">
        <v>207</v>
      </c>
      <c r="AB31" s="71">
        <v>228</v>
      </c>
    </row>
    <row r="32" spans="1:29" x14ac:dyDescent="0.25">
      <c r="A32" s="27" t="s">
        <v>302</v>
      </c>
      <c r="B32" s="71">
        <v>1649</v>
      </c>
      <c r="C32" s="71">
        <v>830</v>
      </c>
      <c r="D32" s="71">
        <v>819</v>
      </c>
      <c r="E32" s="71"/>
      <c r="F32" s="71">
        <v>380</v>
      </c>
      <c r="G32" s="71">
        <v>213</v>
      </c>
      <c r="H32" s="71">
        <v>167</v>
      </c>
      <c r="I32" s="71"/>
      <c r="J32" s="71">
        <v>367</v>
      </c>
      <c r="K32" s="71">
        <v>190</v>
      </c>
      <c r="L32" s="71">
        <v>177</v>
      </c>
      <c r="M32" s="71"/>
      <c r="N32" s="71">
        <v>281</v>
      </c>
      <c r="O32" s="71">
        <v>129</v>
      </c>
      <c r="P32" s="71">
        <v>152</v>
      </c>
      <c r="Q32" s="71"/>
      <c r="R32" s="71">
        <v>270</v>
      </c>
      <c r="S32" s="71">
        <v>127</v>
      </c>
      <c r="T32" s="71">
        <v>143</v>
      </c>
      <c r="U32" s="71"/>
      <c r="V32" s="71">
        <v>173</v>
      </c>
      <c r="W32" s="71">
        <v>83</v>
      </c>
      <c r="X32" s="71">
        <v>90</v>
      </c>
      <c r="Y32" s="189"/>
      <c r="Z32" s="71">
        <v>178</v>
      </c>
      <c r="AA32" s="71">
        <v>88</v>
      </c>
      <c r="AB32" s="71">
        <v>90</v>
      </c>
    </row>
    <row r="33" spans="1:28" x14ac:dyDescent="0.25">
      <c r="A33" s="27" t="s">
        <v>303</v>
      </c>
      <c r="B33" s="71">
        <v>1584</v>
      </c>
      <c r="C33" s="71">
        <v>826</v>
      </c>
      <c r="D33" s="71">
        <v>758</v>
      </c>
      <c r="E33" s="71"/>
      <c r="F33" s="71">
        <v>398</v>
      </c>
      <c r="G33" s="71">
        <v>215</v>
      </c>
      <c r="H33" s="71">
        <v>183</v>
      </c>
      <c r="I33" s="71"/>
      <c r="J33" s="71">
        <v>338</v>
      </c>
      <c r="K33" s="71">
        <v>172</v>
      </c>
      <c r="L33" s="71">
        <v>166</v>
      </c>
      <c r="M33" s="71"/>
      <c r="N33" s="71">
        <v>240</v>
      </c>
      <c r="O33" s="71">
        <v>112</v>
      </c>
      <c r="P33" s="71">
        <v>128</v>
      </c>
      <c r="Q33" s="71"/>
      <c r="R33" s="71">
        <v>211</v>
      </c>
      <c r="S33" s="71">
        <v>114</v>
      </c>
      <c r="T33" s="71">
        <v>97</v>
      </c>
      <c r="U33" s="71"/>
      <c r="V33" s="71">
        <v>206</v>
      </c>
      <c r="W33" s="71">
        <v>109</v>
      </c>
      <c r="X33" s="71">
        <v>97</v>
      </c>
      <c r="Y33" s="189"/>
      <c r="Z33" s="71">
        <v>191</v>
      </c>
      <c r="AA33" s="71">
        <v>104</v>
      </c>
      <c r="AB33" s="71">
        <v>87</v>
      </c>
    </row>
    <row r="34" spans="1:28" x14ac:dyDescent="0.25">
      <c r="A34" s="27" t="s">
        <v>304</v>
      </c>
      <c r="B34" s="71">
        <v>6129</v>
      </c>
      <c r="C34" s="71">
        <v>3044</v>
      </c>
      <c r="D34" s="71">
        <v>3085</v>
      </c>
      <c r="E34" s="71"/>
      <c r="F34" s="71">
        <v>1566</v>
      </c>
      <c r="G34" s="71">
        <v>788</v>
      </c>
      <c r="H34" s="71">
        <v>778</v>
      </c>
      <c r="I34" s="71"/>
      <c r="J34" s="71">
        <v>1254</v>
      </c>
      <c r="K34" s="71">
        <v>608</v>
      </c>
      <c r="L34" s="71">
        <v>646</v>
      </c>
      <c r="M34" s="71"/>
      <c r="N34" s="71">
        <v>978</v>
      </c>
      <c r="O34" s="71">
        <v>503</v>
      </c>
      <c r="P34" s="71">
        <v>475</v>
      </c>
      <c r="Q34" s="71"/>
      <c r="R34" s="71">
        <v>887</v>
      </c>
      <c r="S34" s="71">
        <v>435</v>
      </c>
      <c r="T34" s="71">
        <v>452</v>
      </c>
      <c r="U34" s="71"/>
      <c r="V34" s="71">
        <v>751</v>
      </c>
      <c r="W34" s="71">
        <v>381</v>
      </c>
      <c r="X34" s="71">
        <v>370</v>
      </c>
      <c r="Y34" s="189"/>
      <c r="Z34" s="71">
        <v>693</v>
      </c>
      <c r="AA34" s="71">
        <v>329</v>
      </c>
      <c r="AB34" s="71">
        <v>364</v>
      </c>
    </row>
    <row r="35" spans="1:28" x14ac:dyDescent="0.25">
      <c r="A35" s="27" t="s">
        <v>305</v>
      </c>
      <c r="B35" s="72">
        <v>4378</v>
      </c>
      <c r="C35" s="72">
        <v>2137</v>
      </c>
      <c r="D35" s="72">
        <v>2241</v>
      </c>
      <c r="E35" s="72"/>
      <c r="F35" s="72">
        <v>1003</v>
      </c>
      <c r="G35" s="72">
        <v>507</v>
      </c>
      <c r="H35" s="72">
        <v>496</v>
      </c>
      <c r="I35" s="72"/>
      <c r="J35" s="72">
        <v>879</v>
      </c>
      <c r="K35" s="72">
        <v>420</v>
      </c>
      <c r="L35" s="72">
        <v>459</v>
      </c>
      <c r="M35" s="72"/>
      <c r="N35" s="72">
        <v>756</v>
      </c>
      <c r="O35" s="72">
        <v>390</v>
      </c>
      <c r="P35" s="72">
        <v>366</v>
      </c>
      <c r="Q35" s="72"/>
      <c r="R35" s="72">
        <v>634</v>
      </c>
      <c r="S35" s="72">
        <v>298</v>
      </c>
      <c r="T35" s="72">
        <v>336</v>
      </c>
      <c r="U35" s="72"/>
      <c r="V35" s="72">
        <v>545</v>
      </c>
      <c r="W35" s="72">
        <v>252</v>
      </c>
      <c r="X35" s="72">
        <v>293</v>
      </c>
      <c r="Y35" s="189"/>
      <c r="Z35" s="72">
        <v>561</v>
      </c>
      <c r="AA35" s="72">
        <v>270</v>
      </c>
      <c r="AB35" s="72">
        <v>291</v>
      </c>
    </row>
    <row r="36" spans="1:28" ht="13.5" thickBot="1" x14ac:dyDescent="0.3">
      <c r="A36" s="27" t="s">
        <v>306</v>
      </c>
      <c r="B36" s="73">
        <v>1305</v>
      </c>
      <c r="C36" s="73">
        <v>643</v>
      </c>
      <c r="D36" s="73">
        <v>662</v>
      </c>
      <c r="E36" s="73"/>
      <c r="F36" s="73">
        <v>279</v>
      </c>
      <c r="G36" s="73">
        <v>140</v>
      </c>
      <c r="H36" s="73">
        <v>139</v>
      </c>
      <c r="I36" s="73"/>
      <c r="J36" s="73">
        <v>249</v>
      </c>
      <c r="K36" s="73">
        <v>118</v>
      </c>
      <c r="L36" s="73">
        <v>131</v>
      </c>
      <c r="M36" s="73"/>
      <c r="N36" s="73">
        <v>256</v>
      </c>
      <c r="O36" s="73">
        <v>129</v>
      </c>
      <c r="P36" s="73">
        <v>127</v>
      </c>
      <c r="Q36" s="73"/>
      <c r="R36" s="73">
        <v>211</v>
      </c>
      <c r="S36" s="73">
        <v>96</v>
      </c>
      <c r="T36" s="73">
        <v>115</v>
      </c>
      <c r="U36" s="73"/>
      <c r="V36" s="73">
        <v>159</v>
      </c>
      <c r="W36" s="73">
        <v>77</v>
      </c>
      <c r="X36" s="73">
        <v>82</v>
      </c>
      <c r="Y36" s="192"/>
      <c r="Z36" s="73">
        <v>151</v>
      </c>
      <c r="AA36" s="73">
        <v>83</v>
      </c>
      <c r="AB36" s="73">
        <v>68</v>
      </c>
    </row>
    <row r="37" spans="1:28"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row>
    <row r="38" spans="1:28" ht="15" customHeight="1" x14ac:dyDescent="0.25">
      <c r="A38" s="447"/>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row>
  </sheetData>
  <mergeCells count="14">
    <mergeCell ref="A1:AB1"/>
    <mergeCell ref="A2:AB2"/>
    <mergeCell ref="A3:AB3"/>
    <mergeCell ref="A4:AB4"/>
    <mergeCell ref="A5:AB5"/>
    <mergeCell ref="A38:AB38"/>
    <mergeCell ref="R6:T6"/>
    <mergeCell ref="V6:X6"/>
    <mergeCell ref="Z6:AB6"/>
    <mergeCell ref="A6:A7"/>
    <mergeCell ref="B6:D6"/>
    <mergeCell ref="F6:H6"/>
    <mergeCell ref="J6:L6"/>
    <mergeCell ref="N6:P6"/>
  </mergeCells>
  <conditionalFormatting sqref="B9:X36 Z9:AB36">
    <cfRule type="cellIs" dxfId="197" priority="2" operator="equal">
      <formula>0</formula>
    </cfRule>
  </conditionalFormatting>
  <hyperlinks>
    <hyperlink ref="AC2" location="Contenido!A1" display="Contenido" xr:uid="{BE5B77B4-8DD7-4B1B-B164-F8B0BE1332E7}"/>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59AF-626E-4DCF-B080-690584BFBB6E}">
  <sheetPr codeName="Hoja73">
    <tabColor rgb="FFAFCAFF"/>
    <pageSetUpPr fitToPage="1"/>
  </sheetPr>
  <dimension ref="A1:AC38"/>
  <sheetViews>
    <sheetView showGridLines="0" showOutlineSymbols="0" showWhiteSpace="0" workbookViewId="0">
      <selection activeCell="C35" sqref="C35"/>
    </sheetView>
  </sheetViews>
  <sheetFormatPr baseColWidth="10" defaultColWidth="11" defaultRowHeight="13" x14ac:dyDescent="0.25"/>
  <cols>
    <col min="1" max="1" width="20.08203125" style="86" customWidth="1"/>
    <col min="2" max="4" width="7.83203125" style="58" customWidth="1"/>
    <col min="5" max="5" width="1.75" style="58" customWidth="1"/>
    <col min="6" max="8" width="7.83203125" style="58" customWidth="1"/>
    <col min="9" max="9" width="1.75" style="58" customWidth="1"/>
    <col min="10" max="12" width="7.83203125" style="58" customWidth="1"/>
    <col min="13" max="13" width="1.75" style="58" customWidth="1"/>
    <col min="14" max="16" width="7.83203125" style="58" customWidth="1"/>
    <col min="17" max="17" width="1.75" style="58" customWidth="1"/>
    <col min="18" max="20" width="7.83203125" style="58" customWidth="1"/>
    <col min="21" max="21" width="1.75" style="58" customWidth="1"/>
    <col min="22" max="24" width="7.83203125" style="58" customWidth="1"/>
    <col min="25" max="25" width="1.75" style="58" customWidth="1"/>
    <col min="26" max="28" width="7.83203125" style="58" customWidth="1"/>
    <col min="29" max="29" width="11" style="60" customWidth="1"/>
    <col min="30" max="16384" width="11" style="8"/>
  </cols>
  <sheetData>
    <row r="1" spans="1:29" ht="15" customHeight="1" x14ac:dyDescent="0.25">
      <c r="A1" s="441" t="s">
        <v>487</v>
      </c>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19"/>
    </row>
    <row r="2" spans="1:29" ht="15" customHeight="1" x14ac:dyDescent="0.25">
      <c r="A2" s="436" t="s">
        <v>414</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86"/>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row>
    <row r="9" spans="1:29" s="6" customFormat="1" x14ac:dyDescent="0.25">
      <c r="A9" s="157" t="s">
        <v>188</v>
      </c>
      <c r="B9" s="70">
        <f>SUM(B10:B36)</f>
        <v>102717</v>
      </c>
      <c r="C9" s="70">
        <f>SUM(C10:C36)</f>
        <v>51182</v>
      </c>
      <c r="D9" s="70">
        <f>SUM(D10:D36)</f>
        <v>51535</v>
      </c>
      <c r="E9" s="70"/>
      <c r="F9" s="70">
        <f>SUM(F10:F36)</f>
        <v>20826</v>
      </c>
      <c r="G9" s="70">
        <f>SUM(G10:G36)</f>
        <v>10798</v>
      </c>
      <c r="H9" s="70">
        <f>SUM(H10:H36)</f>
        <v>10028</v>
      </c>
      <c r="I9" s="70"/>
      <c r="J9" s="70">
        <f>SUM(J10:J36)</f>
        <v>18236</v>
      </c>
      <c r="K9" s="70">
        <f>SUM(K10:K36)</f>
        <v>9162</v>
      </c>
      <c r="L9" s="70">
        <f>SUM(L10:L36)</f>
        <v>9074</v>
      </c>
      <c r="M9" s="70"/>
      <c r="N9" s="70">
        <f>SUM(N10:N36)</f>
        <v>15252</v>
      </c>
      <c r="O9" s="70">
        <f>SUM(O10:O36)</f>
        <v>7673</v>
      </c>
      <c r="P9" s="70">
        <f>SUM(P10:P36)</f>
        <v>7579</v>
      </c>
      <c r="Q9" s="70"/>
      <c r="R9" s="70">
        <f>SUM(R10:R36)</f>
        <v>18196</v>
      </c>
      <c r="S9" s="70">
        <f>SUM(S10:S36)</f>
        <v>8913</v>
      </c>
      <c r="T9" s="70">
        <f>SUM(T10:T36)</f>
        <v>9283</v>
      </c>
      <c r="U9" s="70"/>
      <c r="V9" s="70">
        <f>SUM(V10:V36)</f>
        <v>15627</v>
      </c>
      <c r="W9" s="70">
        <f>SUM(W10:W36)</f>
        <v>7616</v>
      </c>
      <c r="X9" s="70">
        <f>SUM(X10:X36)</f>
        <v>8011</v>
      </c>
      <c r="Y9" s="292"/>
      <c r="Z9" s="70">
        <f>SUM(Z10:Z36)</f>
        <v>14580</v>
      </c>
      <c r="AA9" s="70">
        <f>SUM(AA10:AA36)</f>
        <v>7020</v>
      </c>
      <c r="AB9" s="70">
        <f>SUM(AB10:AB36)</f>
        <v>7560</v>
      </c>
      <c r="AC9" s="8"/>
    </row>
    <row r="10" spans="1:29" x14ac:dyDescent="0.25">
      <c r="A10" s="27" t="s">
        <v>280</v>
      </c>
      <c r="B10" s="71">
        <v>3836</v>
      </c>
      <c r="C10" s="71">
        <v>1843</v>
      </c>
      <c r="D10" s="71">
        <v>1993</v>
      </c>
      <c r="E10" s="71"/>
      <c r="F10" s="71">
        <v>581</v>
      </c>
      <c r="G10" s="71">
        <v>284</v>
      </c>
      <c r="H10" s="71">
        <v>297</v>
      </c>
      <c r="I10" s="71"/>
      <c r="J10" s="71">
        <v>560</v>
      </c>
      <c r="K10" s="71">
        <v>257</v>
      </c>
      <c r="L10" s="71">
        <v>303</v>
      </c>
      <c r="M10" s="71"/>
      <c r="N10" s="71">
        <v>481</v>
      </c>
      <c r="O10" s="71">
        <v>228</v>
      </c>
      <c r="P10" s="71">
        <v>253</v>
      </c>
      <c r="Q10" s="71"/>
      <c r="R10" s="71">
        <v>807</v>
      </c>
      <c r="S10" s="71">
        <v>389</v>
      </c>
      <c r="T10" s="71">
        <v>418</v>
      </c>
      <c r="U10" s="71"/>
      <c r="V10" s="71">
        <v>687</v>
      </c>
      <c r="W10" s="71">
        <v>342</v>
      </c>
      <c r="X10" s="71">
        <v>345</v>
      </c>
      <c r="Y10" s="189"/>
      <c r="Z10" s="71">
        <v>720</v>
      </c>
      <c r="AA10" s="71">
        <v>343</v>
      </c>
      <c r="AB10" s="71">
        <v>377</v>
      </c>
      <c r="AC10" s="8"/>
    </row>
    <row r="11" spans="1:29" x14ac:dyDescent="0.25">
      <c r="A11" s="27" t="s">
        <v>281</v>
      </c>
      <c r="B11" s="71">
        <v>2920</v>
      </c>
      <c r="C11" s="71">
        <v>1327</v>
      </c>
      <c r="D11" s="71">
        <v>1593</v>
      </c>
      <c r="E11" s="71"/>
      <c r="F11" s="71">
        <v>406</v>
      </c>
      <c r="G11" s="71">
        <v>201</v>
      </c>
      <c r="H11" s="71">
        <v>205</v>
      </c>
      <c r="I11" s="71"/>
      <c r="J11" s="71">
        <v>311</v>
      </c>
      <c r="K11" s="71">
        <v>151</v>
      </c>
      <c r="L11" s="71">
        <v>160</v>
      </c>
      <c r="M11" s="71"/>
      <c r="N11" s="71">
        <v>281</v>
      </c>
      <c r="O11" s="71">
        <v>136</v>
      </c>
      <c r="P11" s="71">
        <v>145</v>
      </c>
      <c r="Q11" s="71"/>
      <c r="R11" s="71">
        <v>655</v>
      </c>
      <c r="S11" s="71">
        <v>273</v>
      </c>
      <c r="T11" s="71">
        <v>382</v>
      </c>
      <c r="U11" s="71"/>
      <c r="V11" s="71">
        <v>625</v>
      </c>
      <c r="W11" s="71">
        <v>264</v>
      </c>
      <c r="X11" s="71">
        <v>361</v>
      </c>
      <c r="Y11" s="189"/>
      <c r="Z11" s="71">
        <v>642</v>
      </c>
      <c r="AA11" s="71">
        <v>302</v>
      </c>
      <c r="AB11" s="71">
        <v>340</v>
      </c>
      <c r="AC11" s="8"/>
    </row>
    <row r="12" spans="1:29" x14ac:dyDescent="0.25">
      <c r="A12" s="27" t="s">
        <v>282</v>
      </c>
      <c r="B12" s="71">
        <v>2166</v>
      </c>
      <c r="C12" s="71">
        <v>980</v>
      </c>
      <c r="D12" s="71">
        <v>1186</v>
      </c>
      <c r="E12" s="71"/>
      <c r="F12" s="71">
        <v>79</v>
      </c>
      <c r="G12" s="71">
        <v>43</v>
      </c>
      <c r="H12" s="71">
        <v>36</v>
      </c>
      <c r="I12" s="71"/>
      <c r="J12" s="71">
        <v>66</v>
      </c>
      <c r="K12" s="71">
        <v>29</v>
      </c>
      <c r="L12" s="71">
        <v>37</v>
      </c>
      <c r="M12" s="71"/>
      <c r="N12" s="71">
        <v>87</v>
      </c>
      <c r="O12" s="71">
        <v>41</v>
      </c>
      <c r="P12" s="71">
        <v>46</v>
      </c>
      <c r="Q12" s="71"/>
      <c r="R12" s="71">
        <v>680</v>
      </c>
      <c r="S12" s="71">
        <v>312</v>
      </c>
      <c r="T12" s="71">
        <v>368</v>
      </c>
      <c r="U12" s="71"/>
      <c r="V12" s="71">
        <v>658</v>
      </c>
      <c r="W12" s="71">
        <v>299</v>
      </c>
      <c r="X12" s="71">
        <v>359</v>
      </c>
      <c r="Y12" s="189"/>
      <c r="Z12" s="71">
        <v>596</v>
      </c>
      <c r="AA12" s="71">
        <v>256</v>
      </c>
      <c r="AB12" s="71">
        <v>340</v>
      </c>
    </row>
    <row r="13" spans="1:29" x14ac:dyDescent="0.25">
      <c r="A13" s="27" t="s">
        <v>283</v>
      </c>
      <c r="B13" s="71">
        <v>10041</v>
      </c>
      <c r="C13" s="71">
        <v>4981</v>
      </c>
      <c r="D13" s="71">
        <v>5060</v>
      </c>
      <c r="E13" s="71"/>
      <c r="F13" s="71">
        <v>1666</v>
      </c>
      <c r="G13" s="71">
        <v>834</v>
      </c>
      <c r="H13" s="71">
        <v>832</v>
      </c>
      <c r="I13" s="71"/>
      <c r="J13" s="71">
        <v>1597</v>
      </c>
      <c r="K13" s="71">
        <v>841</v>
      </c>
      <c r="L13" s="71">
        <v>756</v>
      </c>
      <c r="M13" s="71"/>
      <c r="N13" s="71">
        <v>1379</v>
      </c>
      <c r="O13" s="71">
        <v>687</v>
      </c>
      <c r="P13" s="71">
        <v>692</v>
      </c>
      <c r="Q13" s="71"/>
      <c r="R13" s="71">
        <v>1901</v>
      </c>
      <c r="S13" s="71">
        <v>930</v>
      </c>
      <c r="T13" s="71">
        <v>971</v>
      </c>
      <c r="U13" s="71"/>
      <c r="V13" s="71">
        <v>1769</v>
      </c>
      <c r="W13" s="71">
        <v>885</v>
      </c>
      <c r="X13" s="71">
        <v>884</v>
      </c>
      <c r="Y13" s="189"/>
      <c r="Z13" s="71">
        <v>1729</v>
      </c>
      <c r="AA13" s="71">
        <v>804</v>
      </c>
      <c r="AB13" s="71">
        <v>925</v>
      </c>
      <c r="AC13" s="6"/>
    </row>
    <row r="14" spans="1:29" x14ac:dyDescent="0.25">
      <c r="A14" s="27" t="s">
        <v>284</v>
      </c>
      <c r="B14" s="71">
        <v>2325</v>
      </c>
      <c r="C14" s="71">
        <v>1227</v>
      </c>
      <c r="D14" s="71">
        <v>1098</v>
      </c>
      <c r="E14" s="71"/>
      <c r="F14" s="71">
        <v>379</v>
      </c>
      <c r="G14" s="71">
        <v>188</v>
      </c>
      <c r="H14" s="71">
        <v>191</v>
      </c>
      <c r="I14" s="71"/>
      <c r="J14" s="71">
        <v>369</v>
      </c>
      <c r="K14" s="71">
        <v>206</v>
      </c>
      <c r="L14" s="71">
        <v>163</v>
      </c>
      <c r="M14" s="71"/>
      <c r="N14" s="71">
        <v>361</v>
      </c>
      <c r="O14" s="71">
        <v>200</v>
      </c>
      <c r="P14" s="71">
        <v>161</v>
      </c>
      <c r="Q14" s="71"/>
      <c r="R14" s="71">
        <v>428</v>
      </c>
      <c r="S14" s="71">
        <v>224</v>
      </c>
      <c r="T14" s="71">
        <v>204</v>
      </c>
      <c r="U14" s="71"/>
      <c r="V14" s="71">
        <v>432</v>
      </c>
      <c r="W14" s="71">
        <v>233</v>
      </c>
      <c r="X14" s="71">
        <v>199</v>
      </c>
      <c r="Y14" s="189"/>
      <c r="Z14" s="71">
        <v>356</v>
      </c>
      <c r="AA14" s="71">
        <v>176</v>
      </c>
      <c r="AB14" s="71">
        <v>180</v>
      </c>
      <c r="AC14" s="8"/>
    </row>
    <row r="15" spans="1:29" x14ac:dyDescent="0.25">
      <c r="A15" s="27" t="s">
        <v>285</v>
      </c>
      <c r="B15" s="71">
        <v>3831</v>
      </c>
      <c r="C15" s="71">
        <v>1949</v>
      </c>
      <c r="D15" s="71">
        <v>1882</v>
      </c>
      <c r="E15" s="71"/>
      <c r="F15" s="71">
        <v>767</v>
      </c>
      <c r="G15" s="71">
        <v>415</v>
      </c>
      <c r="H15" s="71">
        <v>352</v>
      </c>
      <c r="I15" s="71"/>
      <c r="J15" s="71">
        <v>785</v>
      </c>
      <c r="K15" s="71">
        <v>398</v>
      </c>
      <c r="L15" s="71">
        <v>387</v>
      </c>
      <c r="M15" s="71"/>
      <c r="N15" s="71">
        <v>656</v>
      </c>
      <c r="O15" s="71">
        <v>330</v>
      </c>
      <c r="P15" s="71">
        <v>326</v>
      </c>
      <c r="Q15" s="71"/>
      <c r="R15" s="71">
        <v>608</v>
      </c>
      <c r="S15" s="71">
        <v>325</v>
      </c>
      <c r="T15" s="71">
        <v>283</v>
      </c>
      <c r="U15" s="71"/>
      <c r="V15" s="71">
        <v>547</v>
      </c>
      <c r="W15" s="71">
        <v>265</v>
      </c>
      <c r="X15" s="71">
        <v>282</v>
      </c>
      <c r="Y15" s="189"/>
      <c r="Z15" s="71">
        <v>468</v>
      </c>
      <c r="AA15" s="71">
        <v>216</v>
      </c>
      <c r="AB15" s="71">
        <v>252</v>
      </c>
      <c r="AC15" s="8"/>
    </row>
    <row r="16" spans="1:29" x14ac:dyDescent="0.25">
      <c r="A16" s="27" t="s">
        <v>286</v>
      </c>
      <c r="B16" s="71">
        <v>1330</v>
      </c>
      <c r="C16" s="71">
        <v>687</v>
      </c>
      <c r="D16" s="71">
        <v>643</v>
      </c>
      <c r="E16" s="71"/>
      <c r="F16" s="71">
        <v>277</v>
      </c>
      <c r="G16" s="71">
        <v>146</v>
      </c>
      <c r="H16" s="71">
        <v>131</v>
      </c>
      <c r="I16" s="71"/>
      <c r="J16" s="71">
        <v>235</v>
      </c>
      <c r="K16" s="71">
        <v>105</v>
      </c>
      <c r="L16" s="71">
        <v>130</v>
      </c>
      <c r="M16" s="71"/>
      <c r="N16" s="71">
        <v>211</v>
      </c>
      <c r="O16" s="71">
        <v>118</v>
      </c>
      <c r="P16" s="71">
        <v>93</v>
      </c>
      <c r="Q16" s="71"/>
      <c r="R16" s="71">
        <v>250</v>
      </c>
      <c r="S16" s="71">
        <v>120</v>
      </c>
      <c r="T16" s="71">
        <v>130</v>
      </c>
      <c r="U16" s="71"/>
      <c r="V16" s="71">
        <v>183</v>
      </c>
      <c r="W16" s="71">
        <v>99</v>
      </c>
      <c r="X16" s="71">
        <v>84</v>
      </c>
      <c r="Y16" s="189"/>
      <c r="Z16" s="71">
        <v>174</v>
      </c>
      <c r="AA16" s="71">
        <v>99</v>
      </c>
      <c r="AB16" s="71">
        <v>75</v>
      </c>
      <c r="AC16" s="8"/>
    </row>
    <row r="17" spans="1:29" x14ac:dyDescent="0.25">
      <c r="A17" s="27" t="s">
        <v>287</v>
      </c>
      <c r="B17" s="71">
        <v>9032</v>
      </c>
      <c r="C17" s="71">
        <v>4573</v>
      </c>
      <c r="D17" s="71">
        <v>4459</v>
      </c>
      <c r="E17" s="71"/>
      <c r="F17" s="71">
        <v>1679</v>
      </c>
      <c r="G17" s="71">
        <v>891</v>
      </c>
      <c r="H17" s="71">
        <v>788</v>
      </c>
      <c r="I17" s="71"/>
      <c r="J17" s="71">
        <v>1468</v>
      </c>
      <c r="K17" s="71">
        <v>747</v>
      </c>
      <c r="L17" s="71">
        <v>721</v>
      </c>
      <c r="M17" s="71"/>
      <c r="N17" s="71">
        <v>1329</v>
      </c>
      <c r="O17" s="71">
        <v>674</v>
      </c>
      <c r="P17" s="71">
        <v>655</v>
      </c>
      <c r="Q17" s="71"/>
      <c r="R17" s="71">
        <v>1653</v>
      </c>
      <c r="S17" s="71">
        <v>857</v>
      </c>
      <c r="T17" s="71">
        <v>796</v>
      </c>
      <c r="U17" s="71"/>
      <c r="V17" s="71">
        <v>1449</v>
      </c>
      <c r="W17" s="71">
        <v>719</v>
      </c>
      <c r="X17" s="71">
        <v>730</v>
      </c>
      <c r="Y17" s="189"/>
      <c r="Z17" s="71">
        <v>1454</v>
      </c>
      <c r="AA17" s="71">
        <v>685</v>
      </c>
      <c r="AB17" s="71">
        <v>769</v>
      </c>
    </row>
    <row r="18" spans="1:29" x14ac:dyDescent="0.25">
      <c r="A18" s="27" t="s">
        <v>288</v>
      </c>
      <c r="B18" s="71">
        <v>3822</v>
      </c>
      <c r="C18" s="71">
        <v>1926</v>
      </c>
      <c r="D18" s="71">
        <v>1896</v>
      </c>
      <c r="E18" s="71"/>
      <c r="F18" s="71">
        <v>900</v>
      </c>
      <c r="G18" s="71">
        <v>478</v>
      </c>
      <c r="H18" s="71">
        <v>422</v>
      </c>
      <c r="I18" s="71"/>
      <c r="J18" s="71">
        <v>756</v>
      </c>
      <c r="K18" s="71">
        <v>364</v>
      </c>
      <c r="L18" s="71">
        <v>392</v>
      </c>
      <c r="M18" s="71"/>
      <c r="N18" s="71">
        <v>609</v>
      </c>
      <c r="O18" s="71">
        <v>324</v>
      </c>
      <c r="P18" s="71">
        <v>285</v>
      </c>
      <c r="Q18" s="71"/>
      <c r="R18" s="71">
        <v>653</v>
      </c>
      <c r="S18" s="71">
        <v>310</v>
      </c>
      <c r="T18" s="71">
        <v>343</v>
      </c>
      <c r="U18" s="71"/>
      <c r="V18" s="71">
        <v>473</v>
      </c>
      <c r="W18" s="71">
        <v>228</v>
      </c>
      <c r="X18" s="71">
        <v>245</v>
      </c>
      <c r="Y18" s="189"/>
      <c r="Z18" s="71">
        <v>431</v>
      </c>
      <c r="AA18" s="71">
        <v>222</v>
      </c>
      <c r="AB18" s="71">
        <v>209</v>
      </c>
      <c r="AC18" s="6"/>
    </row>
    <row r="19" spans="1:29" x14ac:dyDescent="0.25">
      <c r="A19" s="27" t="s">
        <v>289</v>
      </c>
      <c r="B19" s="71">
        <v>8389</v>
      </c>
      <c r="C19" s="71">
        <v>4159</v>
      </c>
      <c r="D19" s="71">
        <v>4230</v>
      </c>
      <c r="E19" s="71"/>
      <c r="F19" s="71">
        <v>1942</v>
      </c>
      <c r="G19" s="71">
        <v>984</v>
      </c>
      <c r="H19" s="71">
        <v>958</v>
      </c>
      <c r="I19" s="71"/>
      <c r="J19" s="71">
        <v>1563</v>
      </c>
      <c r="K19" s="71">
        <v>763</v>
      </c>
      <c r="L19" s="71">
        <v>800</v>
      </c>
      <c r="M19" s="71"/>
      <c r="N19" s="71">
        <v>1442</v>
      </c>
      <c r="O19" s="71">
        <v>703</v>
      </c>
      <c r="P19" s="71">
        <v>739</v>
      </c>
      <c r="Q19" s="71"/>
      <c r="R19" s="71">
        <v>1366</v>
      </c>
      <c r="S19" s="71">
        <v>688</v>
      </c>
      <c r="T19" s="71">
        <v>678</v>
      </c>
      <c r="U19" s="71"/>
      <c r="V19" s="71">
        <v>1047</v>
      </c>
      <c r="W19" s="71">
        <v>520</v>
      </c>
      <c r="X19" s="71">
        <v>527</v>
      </c>
      <c r="Y19" s="189"/>
      <c r="Z19" s="71">
        <v>1029</v>
      </c>
      <c r="AA19" s="71">
        <v>501</v>
      </c>
      <c r="AB19" s="71">
        <v>528</v>
      </c>
      <c r="AC19" s="8"/>
    </row>
    <row r="20" spans="1:29" x14ac:dyDescent="0.25">
      <c r="A20" s="27" t="s">
        <v>290</v>
      </c>
      <c r="B20" s="71">
        <v>2030</v>
      </c>
      <c r="C20" s="71">
        <v>993</v>
      </c>
      <c r="D20" s="71">
        <v>1037</v>
      </c>
      <c r="E20" s="71"/>
      <c r="F20" s="71">
        <v>457</v>
      </c>
      <c r="G20" s="71">
        <v>245</v>
      </c>
      <c r="H20" s="71">
        <v>212</v>
      </c>
      <c r="I20" s="71"/>
      <c r="J20" s="71">
        <v>409</v>
      </c>
      <c r="K20" s="71">
        <v>208</v>
      </c>
      <c r="L20" s="71">
        <v>201</v>
      </c>
      <c r="M20" s="71"/>
      <c r="N20" s="71">
        <v>345</v>
      </c>
      <c r="O20" s="71">
        <v>154</v>
      </c>
      <c r="P20" s="71">
        <v>191</v>
      </c>
      <c r="Q20" s="71"/>
      <c r="R20" s="71">
        <v>339</v>
      </c>
      <c r="S20" s="71">
        <v>160</v>
      </c>
      <c r="T20" s="71">
        <v>179</v>
      </c>
      <c r="U20" s="71"/>
      <c r="V20" s="71">
        <v>252</v>
      </c>
      <c r="W20" s="71">
        <v>111</v>
      </c>
      <c r="X20" s="71">
        <v>141</v>
      </c>
      <c r="Y20" s="189"/>
      <c r="Z20" s="71">
        <v>228</v>
      </c>
      <c r="AA20" s="71">
        <v>115</v>
      </c>
      <c r="AB20" s="71">
        <v>113</v>
      </c>
      <c r="AC20" s="8"/>
    </row>
    <row r="21" spans="1:29" x14ac:dyDescent="0.25">
      <c r="A21" s="27" t="s">
        <v>291</v>
      </c>
      <c r="B21" s="71">
        <v>6090</v>
      </c>
      <c r="C21" s="71">
        <v>3035</v>
      </c>
      <c r="D21" s="71">
        <v>3055</v>
      </c>
      <c r="E21" s="71"/>
      <c r="F21" s="71">
        <v>1160</v>
      </c>
      <c r="G21" s="71">
        <v>615</v>
      </c>
      <c r="H21" s="71">
        <v>545</v>
      </c>
      <c r="I21" s="71"/>
      <c r="J21" s="71">
        <v>961</v>
      </c>
      <c r="K21" s="71">
        <v>495</v>
      </c>
      <c r="L21" s="71">
        <v>466</v>
      </c>
      <c r="M21" s="71"/>
      <c r="N21" s="71">
        <v>958</v>
      </c>
      <c r="O21" s="71">
        <v>503</v>
      </c>
      <c r="P21" s="71">
        <v>455</v>
      </c>
      <c r="Q21" s="71"/>
      <c r="R21" s="71">
        <v>1140</v>
      </c>
      <c r="S21" s="71">
        <v>517</v>
      </c>
      <c r="T21" s="71">
        <v>623</v>
      </c>
      <c r="U21" s="71"/>
      <c r="V21" s="71">
        <v>973</v>
      </c>
      <c r="W21" s="71">
        <v>461</v>
      </c>
      <c r="X21" s="71">
        <v>512</v>
      </c>
      <c r="Y21" s="189"/>
      <c r="Z21" s="71">
        <v>898</v>
      </c>
      <c r="AA21" s="71">
        <v>444</v>
      </c>
      <c r="AB21" s="71">
        <v>454</v>
      </c>
      <c r="AC21" s="8"/>
    </row>
    <row r="22" spans="1:29" x14ac:dyDescent="0.25">
      <c r="A22" s="27" t="s">
        <v>292</v>
      </c>
      <c r="B22" s="71">
        <v>928</v>
      </c>
      <c r="C22" s="71">
        <v>467</v>
      </c>
      <c r="D22" s="71">
        <v>461</v>
      </c>
      <c r="E22" s="71"/>
      <c r="F22" s="71">
        <v>201</v>
      </c>
      <c r="G22" s="71">
        <v>100</v>
      </c>
      <c r="H22" s="71">
        <v>101</v>
      </c>
      <c r="I22" s="71"/>
      <c r="J22" s="71">
        <v>194</v>
      </c>
      <c r="K22" s="71">
        <v>108</v>
      </c>
      <c r="L22" s="71">
        <v>86</v>
      </c>
      <c r="M22" s="71"/>
      <c r="N22" s="71">
        <v>128</v>
      </c>
      <c r="O22" s="71">
        <v>62</v>
      </c>
      <c r="P22" s="71">
        <v>66</v>
      </c>
      <c r="Q22" s="71"/>
      <c r="R22" s="71">
        <v>164</v>
      </c>
      <c r="S22" s="71">
        <v>83</v>
      </c>
      <c r="T22" s="71">
        <v>81</v>
      </c>
      <c r="U22" s="71"/>
      <c r="V22" s="71">
        <v>130</v>
      </c>
      <c r="W22" s="71">
        <v>62</v>
      </c>
      <c r="X22" s="71">
        <v>68</v>
      </c>
      <c r="Y22" s="189"/>
      <c r="Z22" s="71">
        <v>111</v>
      </c>
      <c r="AA22" s="71">
        <v>52</v>
      </c>
      <c r="AB22" s="71">
        <v>59</v>
      </c>
    </row>
    <row r="23" spans="1:29" x14ac:dyDescent="0.25">
      <c r="A23" s="27" t="s">
        <v>293</v>
      </c>
      <c r="B23" s="71">
        <v>7058</v>
      </c>
      <c r="C23" s="71">
        <v>3497</v>
      </c>
      <c r="D23" s="71">
        <v>3561</v>
      </c>
      <c r="E23" s="71"/>
      <c r="F23" s="71">
        <v>971</v>
      </c>
      <c r="G23" s="71">
        <v>514</v>
      </c>
      <c r="H23" s="71">
        <v>457</v>
      </c>
      <c r="I23" s="71"/>
      <c r="J23" s="71">
        <v>926</v>
      </c>
      <c r="K23" s="71">
        <v>507</v>
      </c>
      <c r="L23" s="71">
        <v>419</v>
      </c>
      <c r="M23" s="71"/>
      <c r="N23" s="71">
        <v>547</v>
      </c>
      <c r="O23" s="71">
        <v>275</v>
      </c>
      <c r="P23" s="71">
        <v>272</v>
      </c>
      <c r="Q23" s="71"/>
      <c r="R23" s="71">
        <v>1733</v>
      </c>
      <c r="S23" s="71">
        <v>822</v>
      </c>
      <c r="T23" s="71">
        <v>911</v>
      </c>
      <c r="U23" s="71"/>
      <c r="V23" s="71">
        <v>1575</v>
      </c>
      <c r="W23" s="71">
        <v>766</v>
      </c>
      <c r="X23" s="71">
        <v>809</v>
      </c>
      <c r="Y23" s="189"/>
      <c r="Z23" s="71">
        <v>1306</v>
      </c>
      <c r="AA23" s="71">
        <v>613</v>
      </c>
      <c r="AB23" s="71">
        <v>693</v>
      </c>
      <c r="AC23" s="8"/>
    </row>
    <row r="24" spans="1:29" x14ac:dyDescent="0.25">
      <c r="A24" s="27" t="s">
        <v>294</v>
      </c>
      <c r="B24" s="71">
        <v>1159</v>
      </c>
      <c r="C24" s="71">
        <v>556</v>
      </c>
      <c r="D24" s="71">
        <v>603</v>
      </c>
      <c r="E24" s="71"/>
      <c r="F24" s="71">
        <v>342</v>
      </c>
      <c r="G24" s="71">
        <v>176</v>
      </c>
      <c r="H24" s="71">
        <v>166</v>
      </c>
      <c r="I24" s="71"/>
      <c r="J24" s="71">
        <v>237</v>
      </c>
      <c r="K24" s="71">
        <v>114</v>
      </c>
      <c r="L24" s="71">
        <v>123</v>
      </c>
      <c r="M24" s="71"/>
      <c r="N24" s="71">
        <v>192</v>
      </c>
      <c r="O24" s="71">
        <v>90</v>
      </c>
      <c r="P24" s="71">
        <v>102</v>
      </c>
      <c r="Q24" s="71"/>
      <c r="R24" s="71">
        <v>162</v>
      </c>
      <c r="S24" s="71">
        <v>83</v>
      </c>
      <c r="T24" s="71">
        <v>79</v>
      </c>
      <c r="U24" s="71"/>
      <c r="V24" s="71">
        <v>120</v>
      </c>
      <c r="W24" s="71">
        <v>42</v>
      </c>
      <c r="X24" s="71">
        <v>78</v>
      </c>
      <c r="Y24" s="189"/>
      <c r="Z24" s="71">
        <v>106</v>
      </c>
      <c r="AA24" s="71">
        <v>51</v>
      </c>
      <c r="AB24" s="71">
        <v>55</v>
      </c>
    </row>
    <row r="25" spans="1:29" x14ac:dyDescent="0.25">
      <c r="A25" s="27" t="s">
        <v>295</v>
      </c>
      <c r="B25" s="71">
        <v>2455</v>
      </c>
      <c r="C25" s="71">
        <v>1229</v>
      </c>
      <c r="D25" s="71">
        <v>1226</v>
      </c>
      <c r="E25" s="71"/>
      <c r="F25" s="71">
        <v>588</v>
      </c>
      <c r="G25" s="71">
        <v>300</v>
      </c>
      <c r="H25" s="71">
        <v>288</v>
      </c>
      <c r="I25" s="71"/>
      <c r="J25" s="71">
        <v>477</v>
      </c>
      <c r="K25" s="71">
        <v>238</v>
      </c>
      <c r="L25" s="71">
        <v>239</v>
      </c>
      <c r="M25" s="71"/>
      <c r="N25" s="71">
        <v>385</v>
      </c>
      <c r="O25" s="71">
        <v>201</v>
      </c>
      <c r="P25" s="71">
        <v>184</v>
      </c>
      <c r="Q25" s="71"/>
      <c r="R25" s="71">
        <v>391</v>
      </c>
      <c r="S25" s="71">
        <v>193</v>
      </c>
      <c r="T25" s="71">
        <v>198</v>
      </c>
      <c r="U25" s="71"/>
      <c r="V25" s="71">
        <v>312</v>
      </c>
      <c r="W25" s="71">
        <v>155</v>
      </c>
      <c r="X25" s="71">
        <v>157</v>
      </c>
      <c r="Y25" s="189"/>
      <c r="Z25" s="71">
        <v>302</v>
      </c>
      <c r="AA25" s="71">
        <v>142</v>
      </c>
      <c r="AB25" s="71">
        <v>160</v>
      </c>
    </row>
    <row r="26" spans="1:29" x14ac:dyDescent="0.25">
      <c r="A26" s="27" t="s">
        <v>296</v>
      </c>
      <c r="B26" s="71">
        <v>2868</v>
      </c>
      <c r="C26" s="71">
        <v>1481</v>
      </c>
      <c r="D26" s="71">
        <v>1387</v>
      </c>
      <c r="E26" s="71"/>
      <c r="F26" s="71">
        <v>604</v>
      </c>
      <c r="G26" s="71">
        <v>308</v>
      </c>
      <c r="H26" s="71">
        <v>296</v>
      </c>
      <c r="I26" s="71"/>
      <c r="J26" s="71">
        <v>603</v>
      </c>
      <c r="K26" s="71">
        <v>321</v>
      </c>
      <c r="L26" s="71">
        <v>282</v>
      </c>
      <c r="M26" s="71"/>
      <c r="N26" s="71">
        <v>490</v>
      </c>
      <c r="O26" s="71">
        <v>259</v>
      </c>
      <c r="P26" s="71">
        <v>231</v>
      </c>
      <c r="Q26" s="71"/>
      <c r="R26" s="71">
        <v>459</v>
      </c>
      <c r="S26" s="71">
        <v>243</v>
      </c>
      <c r="T26" s="71">
        <v>216</v>
      </c>
      <c r="U26" s="71"/>
      <c r="V26" s="71">
        <v>383</v>
      </c>
      <c r="W26" s="71">
        <v>191</v>
      </c>
      <c r="X26" s="71">
        <v>192</v>
      </c>
      <c r="Y26" s="189"/>
      <c r="Z26" s="71">
        <v>329</v>
      </c>
      <c r="AA26" s="71">
        <v>159</v>
      </c>
      <c r="AB26" s="71">
        <v>170</v>
      </c>
    </row>
    <row r="27" spans="1:29" x14ac:dyDescent="0.25">
      <c r="A27" s="27" t="s">
        <v>297</v>
      </c>
      <c r="B27" s="71">
        <v>4216</v>
      </c>
      <c r="C27" s="71">
        <v>2128</v>
      </c>
      <c r="D27" s="71">
        <v>2088</v>
      </c>
      <c r="E27" s="71"/>
      <c r="F27" s="71">
        <v>930</v>
      </c>
      <c r="G27" s="71">
        <v>490</v>
      </c>
      <c r="H27" s="71">
        <v>440</v>
      </c>
      <c r="I27" s="71"/>
      <c r="J27" s="71">
        <v>911</v>
      </c>
      <c r="K27" s="71">
        <v>451</v>
      </c>
      <c r="L27" s="71">
        <v>460</v>
      </c>
      <c r="M27" s="71"/>
      <c r="N27" s="71">
        <v>698</v>
      </c>
      <c r="O27" s="71">
        <v>343</v>
      </c>
      <c r="P27" s="71">
        <v>355</v>
      </c>
      <c r="Q27" s="71"/>
      <c r="R27" s="71">
        <v>658</v>
      </c>
      <c r="S27" s="71">
        <v>343</v>
      </c>
      <c r="T27" s="71">
        <v>315</v>
      </c>
      <c r="U27" s="71"/>
      <c r="V27" s="71">
        <v>511</v>
      </c>
      <c r="W27" s="71">
        <v>258</v>
      </c>
      <c r="X27" s="71">
        <v>253</v>
      </c>
      <c r="Y27" s="189"/>
      <c r="Z27" s="71">
        <v>508</v>
      </c>
      <c r="AA27" s="71">
        <v>243</v>
      </c>
      <c r="AB27" s="71">
        <v>265</v>
      </c>
    </row>
    <row r="28" spans="1:29" x14ac:dyDescent="0.25">
      <c r="A28" s="27" t="s">
        <v>298</v>
      </c>
      <c r="B28" s="71">
        <v>1694</v>
      </c>
      <c r="C28" s="71">
        <v>828</v>
      </c>
      <c r="D28" s="71">
        <v>866</v>
      </c>
      <c r="E28" s="71"/>
      <c r="F28" s="71">
        <v>371</v>
      </c>
      <c r="G28" s="71">
        <v>188</v>
      </c>
      <c r="H28" s="71">
        <v>183</v>
      </c>
      <c r="I28" s="71"/>
      <c r="J28" s="71">
        <v>335</v>
      </c>
      <c r="K28" s="71">
        <v>150</v>
      </c>
      <c r="L28" s="71">
        <v>185</v>
      </c>
      <c r="M28" s="71"/>
      <c r="N28" s="71">
        <v>301</v>
      </c>
      <c r="O28" s="71">
        <v>141</v>
      </c>
      <c r="P28" s="71">
        <v>160</v>
      </c>
      <c r="Q28" s="71"/>
      <c r="R28" s="71">
        <v>264</v>
      </c>
      <c r="S28" s="71">
        <v>131</v>
      </c>
      <c r="T28" s="71">
        <v>133</v>
      </c>
      <c r="U28" s="71"/>
      <c r="V28" s="71">
        <v>218</v>
      </c>
      <c r="W28" s="71">
        <v>106</v>
      </c>
      <c r="X28" s="71">
        <v>112</v>
      </c>
      <c r="Y28" s="189"/>
      <c r="Z28" s="71">
        <v>205</v>
      </c>
      <c r="AA28" s="71">
        <v>112</v>
      </c>
      <c r="AB28" s="71">
        <v>93</v>
      </c>
    </row>
    <row r="29" spans="1:29" x14ac:dyDescent="0.25">
      <c r="A29" s="27" t="s">
        <v>299</v>
      </c>
      <c r="B29" s="71">
        <v>2181</v>
      </c>
      <c r="C29" s="71">
        <v>1136</v>
      </c>
      <c r="D29" s="71">
        <v>1045</v>
      </c>
      <c r="E29" s="71"/>
      <c r="F29" s="71">
        <v>475</v>
      </c>
      <c r="G29" s="71">
        <v>260</v>
      </c>
      <c r="H29" s="71">
        <v>215</v>
      </c>
      <c r="I29" s="71"/>
      <c r="J29" s="71">
        <v>408</v>
      </c>
      <c r="K29" s="71">
        <v>209</v>
      </c>
      <c r="L29" s="71">
        <v>199</v>
      </c>
      <c r="M29" s="71"/>
      <c r="N29" s="71">
        <v>348</v>
      </c>
      <c r="O29" s="71">
        <v>185</v>
      </c>
      <c r="P29" s="71">
        <v>163</v>
      </c>
      <c r="Q29" s="71"/>
      <c r="R29" s="71">
        <v>364</v>
      </c>
      <c r="S29" s="71">
        <v>185</v>
      </c>
      <c r="T29" s="71">
        <v>179</v>
      </c>
      <c r="U29" s="71"/>
      <c r="V29" s="71">
        <v>332</v>
      </c>
      <c r="W29" s="71">
        <v>167</v>
      </c>
      <c r="X29" s="71">
        <v>165</v>
      </c>
      <c r="Y29" s="189"/>
      <c r="Z29" s="71">
        <v>254</v>
      </c>
      <c r="AA29" s="71">
        <v>130</v>
      </c>
      <c r="AB29" s="71">
        <v>124</v>
      </c>
    </row>
    <row r="30" spans="1:29" x14ac:dyDescent="0.25">
      <c r="A30" s="27" t="s">
        <v>300</v>
      </c>
      <c r="B30" s="71">
        <v>5322</v>
      </c>
      <c r="C30" s="71">
        <v>2695</v>
      </c>
      <c r="D30" s="71">
        <v>2627</v>
      </c>
      <c r="E30" s="71"/>
      <c r="F30" s="71">
        <v>1370</v>
      </c>
      <c r="G30" s="71">
        <v>729</v>
      </c>
      <c r="H30" s="71">
        <v>641</v>
      </c>
      <c r="I30" s="71"/>
      <c r="J30" s="71">
        <v>1129</v>
      </c>
      <c r="K30" s="71">
        <v>557</v>
      </c>
      <c r="L30" s="71">
        <v>572</v>
      </c>
      <c r="M30" s="71"/>
      <c r="N30" s="71">
        <v>905</v>
      </c>
      <c r="O30" s="71">
        <v>456</v>
      </c>
      <c r="P30" s="71">
        <v>449</v>
      </c>
      <c r="Q30" s="71"/>
      <c r="R30" s="71">
        <v>736</v>
      </c>
      <c r="S30" s="71">
        <v>377</v>
      </c>
      <c r="T30" s="71">
        <v>359</v>
      </c>
      <c r="U30" s="71"/>
      <c r="V30" s="71">
        <v>657</v>
      </c>
      <c r="W30" s="71">
        <v>302</v>
      </c>
      <c r="X30" s="71">
        <v>355</v>
      </c>
      <c r="Y30" s="189"/>
      <c r="Z30" s="71">
        <v>525</v>
      </c>
      <c r="AA30" s="71">
        <v>274</v>
      </c>
      <c r="AB30" s="71">
        <v>251</v>
      </c>
    </row>
    <row r="31" spans="1:29" x14ac:dyDescent="0.25">
      <c r="A31" s="27" t="s">
        <v>301</v>
      </c>
      <c r="B31" s="71">
        <v>3979</v>
      </c>
      <c r="C31" s="71">
        <v>2005</v>
      </c>
      <c r="D31" s="71">
        <v>1974</v>
      </c>
      <c r="E31" s="71"/>
      <c r="F31" s="71">
        <v>1055</v>
      </c>
      <c r="G31" s="71">
        <v>546</v>
      </c>
      <c r="H31" s="71">
        <v>509</v>
      </c>
      <c r="I31" s="71"/>
      <c r="J31" s="71">
        <v>849</v>
      </c>
      <c r="K31" s="71">
        <v>435</v>
      </c>
      <c r="L31" s="71">
        <v>414</v>
      </c>
      <c r="M31" s="71"/>
      <c r="N31" s="71">
        <v>608</v>
      </c>
      <c r="O31" s="71">
        <v>300</v>
      </c>
      <c r="P31" s="71">
        <v>308</v>
      </c>
      <c r="Q31" s="71"/>
      <c r="R31" s="71">
        <v>572</v>
      </c>
      <c r="S31" s="71">
        <v>278</v>
      </c>
      <c r="T31" s="71">
        <v>294</v>
      </c>
      <c r="U31" s="71"/>
      <c r="V31" s="71">
        <v>460</v>
      </c>
      <c r="W31" s="71">
        <v>239</v>
      </c>
      <c r="X31" s="71">
        <v>221</v>
      </c>
      <c r="Y31" s="189"/>
      <c r="Z31" s="71">
        <v>435</v>
      </c>
      <c r="AA31" s="71">
        <v>207</v>
      </c>
      <c r="AB31" s="71">
        <v>228</v>
      </c>
    </row>
    <row r="32" spans="1:29" x14ac:dyDescent="0.25">
      <c r="A32" s="27" t="s">
        <v>302</v>
      </c>
      <c r="B32" s="71">
        <v>1649</v>
      </c>
      <c r="C32" s="71">
        <v>830</v>
      </c>
      <c r="D32" s="71">
        <v>819</v>
      </c>
      <c r="E32" s="71"/>
      <c r="F32" s="71">
        <v>380</v>
      </c>
      <c r="G32" s="71">
        <v>213</v>
      </c>
      <c r="H32" s="71">
        <v>167</v>
      </c>
      <c r="I32" s="71"/>
      <c r="J32" s="71">
        <v>367</v>
      </c>
      <c r="K32" s="71">
        <v>190</v>
      </c>
      <c r="L32" s="71">
        <v>177</v>
      </c>
      <c r="M32" s="71"/>
      <c r="N32" s="71">
        <v>281</v>
      </c>
      <c r="O32" s="71">
        <v>129</v>
      </c>
      <c r="P32" s="71">
        <v>152</v>
      </c>
      <c r="Q32" s="71"/>
      <c r="R32" s="71">
        <v>270</v>
      </c>
      <c r="S32" s="71">
        <v>127</v>
      </c>
      <c r="T32" s="71">
        <v>143</v>
      </c>
      <c r="U32" s="71"/>
      <c r="V32" s="71">
        <v>173</v>
      </c>
      <c r="W32" s="71">
        <v>83</v>
      </c>
      <c r="X32" s="71">
        <v>90</v>
      </c>
      <c r="Y32" s="189"/>
      <c r="Z32" s="71">
        <v>178</v>
      </c>
      <c r="AA32" s="71">
        <v>88</v>
      </c>
      <c r="AB32" s="71">
        <v>90</v>
      </c>
    </row>
    <row r="33" spans="1:28" x14ac:dyDescent="0.25">
      <c r="A33" s="27" t="s">
        <v>303</v>
      </c>
      <c r="B33" s="71">
        <v>1584</v>
      </c>
      <c r="C33" s="71">
        <v>826</v>
      </c>
      <c r="D33" s="71">
        <v>758</v>
      </c>
      <c r="E33" s="71"/>
      <c r="F33" s="71">
        <v>398</v>
      </c>
      <c r="G33" s="71">
        <v>215</v>
      </c>
      <c r="H33" s="71">
        <v>183</v>
      </c>
      <c r="I33" s="71"/>
      <c r="J33" s="71">
        <v>338</v>
      </c>
      <c r="K33" s="71">
        <v>172</v>
      </c>
      <c r="L33" s="71">
        <v>166</v>
      </c>
      <c r="M33" s="71"/>
      <c r="N33" s="71">
        <v>240</v>
      </c>
      <c r="O33" s="71">
        <v>112</v>
      </c>
      <c r="P33" s="71">
        <v>128</v>
      </c>
      <c r="Q33" s="71"/>
      <c r="R33" s="71">
        <v>211</v>
      </c>
      <c r="S33" s="71">
        <v>114</v>
      </c>
      <c r="T33" s="71">
        <v>97</v>
      </c>
      <c r="U33" s="71"/>
      <c r="V33" s="71">
        <v>206</v>
      </c>
      <c r="W33" s="71">
        <v>109</v>
      </c>
      <c r="X33" s="71">
        <v>97</v>
      </c>
      <c r="Y33" s="189"/>
      <c r="Z33" s="71">
        <v>191</v>
      </c>
      <c r="AA33" s="71">
        <v>104</v>
      </c>
      <c r="AB33" s="71">
        <v>87</v>
      </c>
    </row>
    <row r="34" spans="1:28" x14ac:dyDescent="0.25">
      <c r="A34" s="27" t="s">
        <v>304</v>
      </c>
      <c r="B34" s="71">
        <v>6129</v>
      </c>
      <c r="C34" s="71">
        <v>3044</v>
      </c>
      <c r="D34" s="71">
        <v>3085</v>
      </c>
      <c r="E34" s="71"/>
      <c r="F34" s="71">
        <v>1566</v>
      </c>
      <c r="G34" s="71">
        <v>788</v>
      </c>
      <c r="H34" s="71">
        <v>778</v>
      </c>
      <c r="I34" s="71"/>
      <c r="J34" s="71">
        <v>1254</v>
      </c>
      <c r="K34" s="71">
        <v>608</v>
      </c>
      <c r="L34" s="71">
        <v>646</v>
      </c>
      <c r="M34" s="71"/>
      <c r="N34" s="71">
        <v>978</v>
      </c>
      <c r="O34" s="71">
        <v>503</v>
      </c>
      <c r="P34" s="71">
        <v>475</v>
      </c>
      <c r="Q34" s="71"/>
      <c r="R34" s="71">
        <v>887</v>
      </c>
      <c r="S34" s="71">
        <v>435</v>
      </c>
      <c r="T34" s="71">
        <v>452</v>
      </c>
      <c r="U34" s="71"/>
      <c r="V34" s="71">
        <v>751</v>
      </c>
      <c r="W34" s="71">
        <v>381</v>
      </c>
      <c r="X34" s="71">
        <v>370</v>
      </c>
      <c r="Y34" s="189"/>
      <c r="Z34" s="71">
        <v>693</v>
      </c>
      <c r="AA34" s="71">
        <v>329</v>
      </c>
      <c r="AB34" s="71">
        <v>364</v>
      </c>
    </row>
    <row r="35" spans="1:28" x14ac:dyDescent="0.25">
      <c r="A35" s="27" t="s">
        <v>305</v>
      </c>
      <c r="B35" s="72">
        <v>4378</v>
      </c>
      <c r="C35" s="72">
        <v>2137</v>
      </c>
      <c r="D35" s="72">
        <v>2241</v>
      </c>
      <c r="E35" s="72"/>
      <c r="F35" s="72">
        <v>1003</v>
      </c>
      <c r="G35" s="72">
        <v>507</v>
      </c>
      <c r="H35" s="72">
        <v>496</v>
      </c>
      <c r="I35" s="72"/>
      <c r="J35" s="72">
        <v>879</v>
      </c>
      <c r="K35" s="72">
        <v>420</v>
      </c>
      <c r="L35" s="72">
        <v>459</v>
      </c>
      <c r="M35" s="72"/>
      <c r="N35" s="72">
        <v>756</v>
      </c>
      <c r="O35" s="72">
        <v>390</v>
      </c>
      <c r="P35" s="72">
        <v>366</v>
      </c>
      <c r="Q35" s="72"/>
      <c r="R35" s="72">
        <v>634</v>
      </c>
      <c r="S35" s="72">
        <v>298</v>
      </c>
      <c r="T35" s="72">
        <v>336</v>
      </c>
      <c r="U35" s="72"/>
      <c r="V35" s="72">
        <v>545</v>
      </c>
      <c r="W35" s="72">
        <v>252</v>
      </c>
      <c r="X35" s="72">
        <v>293</v>
      </c>
      <c r="Y35" s="189"/>
      <c r="Z35" s="72">
        <v>561</v>
      </c>
      <c r="AA35" s="72">
        <v>270</v>
      </c>
      <c r="AB35" s="72">
        <v>291</v>
      </c>
    </row>
    <row r="36" spans="1:28" ht="13.5" thickBot="1" x14ac:dyDescent="0.3">
      <c r="A36" s="27" t="s">
        <v>306</v>
      </c>
      <c r="B36" s="73">
        <v>1305</v>
      </c>
      <c r="C36" s="73">
        <v>643</v>
      </c>
      <c r="D36" s="73">
        <v>662</v>
      </c>
      <c r="E36" s="73"/>
      <c r="F36" s="73">
        <v>279</v>
      </c>
      <c r="G36" s="73">
        <v>140</v>
      </c>
      <c r="H36" s="73">
        <v>139</v>
      </c>
      <c r="I36" s="73"/>
      <c r="J36" s="73">
        <v>249</v>
      </c>
      <c r="K36" s="73">
        <v>118</v>
      </c>
      <c r="L36" s="73">
        <v>131</v>
      </c>
      <c r="M36" s="73"/>
      <c r="N36" s="73">
        <v>256</v>
      </c>
      <c r="O36" s="73">
        <v>129</v>
      </c>
      <c r="P36" s="73">
        <v>127</v>
      </c>
      <c r="Q36" s="73"/>
      <c r="R36" s="73">
        <v>211</v>
      </c>
      <c r="S36" s="73">
        <v>96</v>
      </c>
      <c r="T36" s="73">
        <v>115</v>
      </c>
      <c r="U36" s="73"/>
      <c r="V36" s="73">
        <v>159</v>
      </c>
      <c r="W36" s="73">
        <v>77</v>
      </c>
      <c r="X36" s="73">
        <v>82</v>
      </c>
      <c r="Y36" s="192"/>
      <c r="Z36" s="73">
        <v>151</v>
      </c>
      <c r="AA36" s="73">
        <v>83</v>
      </c>
      <c r="AB36" s="73">
        <v>68</v>
      </c>
    </row>
    <row r="37" spans="1:28" ht="15" customHeight="1" x14ac:dyDescent="0.25">
      <c r="A37" s="332" t="s">
        <v>262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row>
    <row r="38" spans="1:28" ht="1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conditionalFormatting sqref="B9:X36 Z9:AB36 A38:AB38">
    <cfRule type="cellIs" dxfId="196" priority="1" operator="equal">
      <formula>0</formula>
    </cfRule>
  </conditionalFormatting>
  <hyperlinks>
    <hyperlink ref="AC2" location="Contenido!A1" display="Contenido" xr:uid="{48B90D60-1C22-4545-8F87-81BE20B54364}"/>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7971-BAC6-4C43-9337-F4CC144D861F}">
  <sheetPr codeName="Hoja74">
    <tabColor rgb="FFAFCAFF"/>
    <pageSetUpPr fitToPage="1"/>
  </sheetPr>
  <dimension ref="A1:AC32"/>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ol min="30" max="16384" width="11" style="8"/>
  </cols>
  <sheetData>
    <row r="1" spans="1:29" ht="15" customHeight="1" x14ac:dyDescent="0.25">
      <c r="A1" s="436" t="s">
        <v>488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414</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489</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906</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row>
    <row r="9" spans="1:29" x14ac:dyDescent="0.25">
      <c r="A9" s="456" t="s">
        <v>256</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8"/>
    </row>
    <row r="10" spans="1:29" s="6" customFormat="1" x14ac:dyDescent="0.25">
      <c r="A10" s="157" t="s">
        <v>188</v>
      </c>
      <c r="B10" s="70">
        <f>SUM(B11:B13)</f>
        <v>1155</v>
      </c>
      <c r="C10" s="70">
        <f>SUM(C11:C13)</f>
        <v>604</v>
      </c>
      <c r="D10" s="70">
        <f>SUM(D11:D13)</f>
        <v>551</v>
      </c>
      <c r="E10" s="70"/>
      <c r="F10" s="70">
        <f>SUM(F11:F13)</f>
        <v>226</v>
      </c>
      <c r="G10" s="70">
        <f>SUM(G11:G13)</f>
        <v>109</v>
      </c>
      <c r="H10" s="70">
        <f>SUM(H11:H13)</f>
        <v>117</v>
      </c>
      <c r="I10" s="70"/>
      <c r="J10" s="70">
        <f>SUM(J11:J13)</f>
        <v>226</v>
      </c>
      <c r="K10" s="70">
        <f>SUM(K11:K13)</f>
        <v>112</v>
      </c>
      <c r="L10" s="70">
        <f>SUM(L11:L13)</f>
        <v>114</v>
      </c>
      <c r="M10" s="70"/>
      <c r="N10" s="70">
        <f>SUM(N11:N13)</f>
        <v>214</v>
      </c>
      <c r="O10" s="70">
        <f>SUM(O11:O13)</f>
        <v>128</v>
      </c>
      <c r="P10" s="70">
        <f>SUM(P11:P13)</f>
        <v>86</v>
      </c>
      <c r="Q10" s="70"/>
      <c r="R10" s="70">
        <f>SUM(R11:R13)</f>
        <v>226</v>
      </c>
      <c r="S10" s="70">
        <f>SUM(S11:S13)</f>
        <v>116</v>
      </c>
      <c r="T10" s="70">
        <f>SUM(T11:T13)</f>
        <v>110</v>
      </c>
      <c r="U10" s="70"/>
      <c r="V10" s="70">
        <f>SUM(V11:V13)</f>
        <v>147</v>
      </c>
      <c r="W10" s="70">
        <f>SUM(W11:W13)</f>
        <v>80</v>
      </c>
      <c r="X10" s="70">
        <f>SUM(X11:X13)</f>
        <v>67</v>
      </c>
      <c r="Y10" s="292"/>
      <c r="Z10" s="70">
        <f>SUM(Z11:Z13)</f>
        <v>116</v>
      </c>
      <c r="AA10" s="70">
        <f>SUM(AA11:AA13)</f>
        <v>59</v>
      </c>
      <c r="AB10" s="70">
        <f>SUM(AB11:AB13)</f>
        <v>57</v>
      </c>
      <c r="AC10" s="8"/>
    </row>
    <row r="11" spans="1:29" ht="14.25" customHeight="1" x14ac:dyDescent="0.25">
      <c r="A11" s="27" t="s">
        <v>282</v>
      </c>
      <c r="B11" s="71">
        <v>20</v>
      </c>
      <c r="C11" s="71">
        <v>0</v>
      </c>
      <c r="D11" s="71">
        <v>20</v>
      </c>
      <c r="E11" s="71"/>
      <c r="F11" s="71">
        <v>0</v>
      </c>
      <c r="G11" s="71">
        <v>0</v>
      </c>
      <c r="H11" s="71">
        <v>0</v>
      </c>
      <c r="I11" s="71"/>
      <c r="J11" s="71">
        <v>0</v>
      </c>
      <c r="K11" s="71">
        <v>0</v>
      </c>
      <c r="L11" s="71">
        <v>0</v>
      </c>
      <c r="M11" s="71"/>
      <c r="N11" s="71">
        <v>0</v>
      </c>
      <c r="O11" s="71">
        <v>0</v>
      </c>
      <c r="P11" s="71">
        <v>0</v>
      </c>
      <c r="Q11" s="71"/>
      <c r="R11" s="71">
        <v>20</v>
      </c>
      <c r="S11" s="71">
        <v>0</v>
      </c>
      <c r="T11" s="71">
        <v>20</v>
      </c>
      <c r="U11" s="71"/>
      <c r="V11" s="71">
        <v>0</v>
      </c>
      <c r="W11" s="71">
        <v>0</v>
      </c>
      <c r="X11" s="71">
        <v>0</v>
      </c>
      <c r="Y11" s="189"/>
      <c r="Z11" s="71">
        <v>0</v>
      </c>
      <c r="AA11" s="71">
        <v>0</v>
      </c>
      <c r="AB11" s="71">
        <v>0</v>
      </c>
      <c r="AC11" s="8"/>
    </row>
    <row r="12" spans="1:29" ht="14.25" customHeight="1" x14ac:dyDescent="0.25">
      <c r="A12" s="27" t="s">
        <v>289</v>
      </c>
      <c r="B12" s="71">
        <v>438</v>
      </c>
      <c r="C12" s="71">
        <v>222</v>
      </c>
      <c r="D12" s="71">
        <v>216</v>
      </c>
      <c r="E12" s="71"/>
      <c r="F12" s="71">
        <v>79</v>
      </c>
      <c r="G12" s="71">
        <v>35</v>
      </c>
      <c r="H12" s="71">
        <v>44</v>
      </c>
      <c r="I12" s="71"/>
      <c r="J12" s="71">
        <v>92</v>
      </c>
      <c r="K12" s="71">
        <v>44</v>
      </c>
      <c r="L12" s="71">
        <v>48</v>
      </c>
      <c r="M12" s="71"/>
      <c r="N12" s="71">
        <v>93</v>
      </c>
      <c r="O12" s="71">
        <v>55</v>
      </c>
      <c r="P12" s="71">
        <v>38</v>
      </c>
      <c r="Q12" s="71"/>
      <c r="R12" s="71">
        <v>73</v>
      </c>
      <c r="S12" s="71">
        <v>37</v>
      </c>
      <c r="T12" s="71">
        <v>36</v>
      </c>
      <c r="U12" s="71"/>
      <c r="V12" s="71">
        <v>56</v>
      </c>
      <c r="W12" s="71">
        <v>33</v>
      </c>
      <c r="X12" s="71">
        <v>23</v>
      </c>
      <c r="Y12" s="189"/>
      <c r="Z12" s="71">
        <v>45</v>
      </c>
      <c r="AA12" s="71">
        <v>18</v>
      </c>
      <c r="AB12" s="71">
        <v>27</v>
      </c>
    </row>
    <row r="13" spans="1:29" ht="14.25" customHeight="1" x14ac:dyDescent="0.25">
      <c r="A13" s="27" t="s">
        <v>293</v>
      </c>
      <c r="B13" s="71">
        <v>697</v>
      </c>
      <c r="C13" s="71">
        <v>382</v>
      </c>
      <c r="D13" s="71">
        <v>315</v>
      </c>
      <c r="E13" s="71"/>
      <c r="F13" s="71">
        <v>147</v>
      </c>
      <c r="G13" s="71">
        <v>74</v>
      </c>
      <c r="H13" s="71">
        <v>73</v>
      </c>
      <c r="I13" s="71"/>
      <c r="J13" s="71">
        <v>134</v>
      </c>
      <c r="K13" s="71">
        <v>68</v>
      </c>
      <c r="L13" s="71">
        <v>66</v>
      </c>
      <c r="M13" s="71"/>
      <c r="N13" s="71">
        <v>121</v>
      </c>
      <c r="O13" s="71">
        <v>73</v>
      </c>
      <c r="P13" s="71">
        <v>48</v>
      </c>
      <c r="Q13" s="71"/>
      <c r="R13" s="71">
        <v>133</v>
      </c>
      <c r="S13" s="71">
        <v>79</v>
      </c>
      <c r="T13" s="71">
        <v>54</v>
      </c>
      <c r="U13" s="71"/>
      <c r="V13" s="71">
        <v>91</v>
      </c>
      <c r="W13" s="71">
        <v>47</v>
      </c>
      <c r="X13" s="71">
        <v>44</v>
      </c>
      <c r="Y13" s="189"/>
      <c r="Z13" s="71">
        <v>71</v>
      </c>
      <c r="AA13" s="71">
        <v>41</v>
      </c>
      <c r="AB13" s="71">
        <v>30</v>
      </c>
      <c r="AC13" s="6"/>
    </row>
    <row r="14" spans="1:29" x14ac:dyDescent="0.25">
      <c r="A14" s="293"/>
      <c r="E14" s="168"/>
      <c r="F14" s="168"/>
      <c r="G14" s="168"/>
      <c r="H14" s="168"/>
      <c r="J14" s="168"/>
      <c r="K14" s="168"/>
      <c r="L14" s="168"/>
      <c r="N14" s="168"/>
      <c r="O14" s="168"/>
      <c r="P14" s="168"/>
      <c r="R14" s="168"/>
      <c r="S14" s="168"/>
      <c r="T14" s="168"/>
      <c r="V14" s="168"/>
      <c r="W14" s="168"/>
      <c r="X14" s="168"/>
      <c r="Z14" s="168"/>
      <c r="AA14" s="168"/>
      <c r="AB14" s="168"/>
      <c r="AC14" s="8"/>
    </row>
    <row r="15" spans="1:29" x14ac:dyDescent="0.25">
      <c r="A15" s="456" t="s">
        <v>257</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8"/>
    </row>
    <row r="16" spans="1:29" s="6" customFormat="1" x14ac:dyDescent="0.25">
      <c r="A16" s="157" t="s">
        <v>188</v>
      </c>
      <c r="B16" s="70">
        <f>SUM(B17:B18)</f>
        <v>2521</v>
      </c>
      <c r="C16" s="70">
        <f>SUM(C17:C18)</f>
        <v>1536</v>
      </c>
      <c r="D16" s="70">
        <f>SUM(D17:D18)</f>
        <v>985</v>
      </c>
      <c r="E16" s="70"/>
      <c r="F16" s="70">
        <f>SUM(F17:F18)</f>
        <v>376</v>
      </c>
      <c r="G16" s="70">
        <f>SUM(G17:G18)</f>
        <v>273</v>
      </c>
      <c r="H16" s="70">
        <f>SUM(H17:H18)</f>
        <v>103</v>
      </c>
      <c r="I16" s="70"/>
      <c r="J16" s="70">
        <f>SUM(J17:J18)</f>
        <v>342</v>
      </c>
      <c r="K16" s="70">
        <f>SUM(K17:K18)</f>
        <v>239</v>
      </c>
      <c r="L16" s="70">
        <f>SUM(L17:L18)</f>
        <v>103</v>
      </c>
      <c r="M16" s="70"/>
      <c r="N16" s="70">
        <f>SUM(N17:N18)</f>
        <v>291</v>
      </c>
      <c r="O16" s="70">
        <f>SUM(O17:O18)</f>
        <v>174</v>
      </c>
      <c r="P16" s="70">
        <f>SUM(P17:P18)</f>
        <v>117</v>
      </c>
      <c r="Q16" s="70"/>
      <c r="R16" s="70">
        <f>SUM(R17:R18)</f>
        <v>581</v>
      </c>
      <c r="S16" s="70">
        <f>SUM(S17:S18)</f>
        <v>324</v>
      </c>
      <c r="T16" s="70">
        <f>SUM(T17:T18)</f>
        <v>257</v>
      </c>
      <c r="U16" s="70"/>
      <c r="V16" s="70">
        <f>SUM(V17:V18)</f>
        <v>495</v>
      </c>
      <c r="W16" s="70">
        <f>SUM(W17:W18)</f>
        <v>278</v>
      </c>
      <c r="X16" s="70">
        <f>SUM(X17:X18)</f>
        <v>217</v>
      </c>
      <c r="Y16" s="292"/>
      <c r="Z16" s="70">
        <f>SUM(Z17:Z18)</f>
        <v>436</v>
      </c>
      <c r="AA16" s="70">
        <f>SUM(AA17:AA18)</f>
        <v>248</v>
      </c>
      <c r="AB16" s="70">
        <f>SUM(AB17:AB18)</f>
        <v>188</v>
      </c>
      <c r="AC16" s="8"/>
    </row>
    <row r="17" spans="1:29" ht="14.25" customHeight="1" x14ac:dyDescent="0.25">
      <c r="A17" s="27" t="s">
        <v>280</v>
      </c>
      <c r="B17" s="71">
        <v>1324</v>
      </c>
      <c r="C17" s="71">
        <v>694</v>
      </c>
      <c r="D17" s="71">
        <v>630</v>
      </c>
      <c r="E17" s="71"/>
      <c r="F17" s="71">
        <v>234</v>
      </c>
      <c r="G17" s="71">
        <v>131</v>
      </c>
      <c r="H17" s="71">
        <v>103</v>
      </c>
      <c r="I17" s="71"/>
      <c r="J17" s="71">
        <v>232</v>
      </c>
      <c r="K17" s="71">
        <v>129</v>
      </c>
      <c r="L17" s="71">
        <v>103</v>
      </c>
      <c r="M17" s="71"/>
      <c r="N17" s="71">
        <v>231</v>
      </c>
      <c r="O17" s="71">
        <v>114</v>
      </c>
      <c r="P17" s="71">
        <v>117</v>
      </c>
      <c r="Q17" s="71"/>
      <c r="R17" s="71">
        <v>221</v>
      </c>
      <c r="S17" s="71">
        <v>116</v>
      </c>
      <c r="T17" s="71">
        <v>105</v>
      </c>
      <c r="U17" s="71"/>
      <c r="V17" s="71">
        <v>204</v>
      </c>
      <c r="W17" s="71">
        <v>100</v>
      </c>
      <c r="X17" s="71">
        <v>104</v>
      </c>
      <c r="Y17" s="189"/>
      <c r="Z17" s="71">
        <v>202</v>
      </c>
      <c r="AA17" s="71">
        <v>104</v>
      </c>
      <c r="AB17" s="71">
        <v>98</v>
      </c>
    </row>
    <row r="18" spans="1:29" ht="14.25" customHeight="1" thickBot="1" x14ac:dyDescent="0.3">
      <c r="A18" s="32" t="s">
        <v>291</v>
      </c>
      <c r="B18" s="73">
        <v>1197</v>
      </c>
      <c r="C18" s="73">
        <v>842</v>
      </c>
      <c r="D18" s="73">
        <v>355</v>
      </c>
      <c r="E18" s="73"/>
      <c r="F18" s="73">
        <v>142</v>
      </c>
      <c r="G18" s="73">
        <v>142</v>
      </c>
      <c r="H18" s="73">
        <v>0</v>
      </c>
      <c r="I18" s="73"/>
      <c r="J18" s="73">
        <v>110</v>
      </c>
      <c r="K18" s="73">
        <v>110</v>
      </c>
      <c r="L18" s="73">
        <v>0</v>
      </c>
      <c r="M18" s="73"/>
      <c r="N18" s="73">
        <v>60</v>
      </c>
      <c r="O18" s="73">
        <v>60</v>
      </c>
      <c r="P18" s="73">
        <v>0</v>
      </c>
      <c r="Q18" s="73"/>
      <c r="R18" s="73">
        <v>360</v>
      </c>
      <c r="S18" s="73">
        <v>208</v>
      </c>
      <c r="T18" s="73">
        <v>152</v>
      </c>
      <c r="U18" s="73"/>
      <c r="V18" s="73">
        <v>291</v>
      </c>
      <c r="W18" s="73">
        <v>178</v>
      </c>
      <c r="X18" s="73">
        <v>113</v>
      </c>
      <c r="Y18" s="192"/>
      <c r="Z18" s="73">
        <v>234</v>
      </c>
      <c r="AA18" s="73">
        <v>144</v>
      </c>
      <c r="AB18" s="73">
        <v>90</v>
      </c>
      <c r="AC18" s="6"/>
    </row>
    <row r="19" spans="1:29" ht="15" customHeight="1" x14ac:dyDescent="0.25">
      <c r="A19" s="332" t="s">
        <v>262</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8"/>
    </row>
    <row r="20" spans="1:29" x14ac:dyDescent="0.25">
      <c r="AC20" s="8"/>
    </row>
    <row r="21" spans="1:29" x14ac:dyDescent="0.25">
      <c r="AC21" s="8"/>
    </row>
    <row r="23" spans="1:29" x14ac:dyDescent="0.25">
      <c r="AC23" s="8"/>
    </row>
    <row r="31" spans="1:29" x14ac:dyDescent="0.25">
      <c r="R31" s="29"/>
      <c r="S31" s="29"/>
      <c r="T31" s="29"/>
      <c r="U31" s="29"/>
    </row>
    <row r="32" spans="1:29" x14ac:dyDescent="0.25">
      <c r="R32" s="8"/>
      <c r="S32" s="8"/>
      <c r="T32" s="8"/>
      <c r="U32" s="8"/>
    </row>
  </sheetData>
  <mergeCells count="15">
    <mergeCell ref="A1:AB1"/>
    <mergeCell ref="A2:AB2"/>
    <mergeCell ref="A3:AB3"/>
    <mergeCell ref="A4:AB4"/>
    <mergeCell ref="A5:AB5"/>
    <mergeCell ref="R6:T6"/>
    <mergeCell ref="V6:X6"/>
    <mergeCell ref="Z6:AB6"/>
    <mergeCell ref="A9:AB9"/>
    <mergeCell ref="A15:AB15"/>
    <mergeCell ref="A6:A7"/>
    <mergeCell ref="B6:D6"/>
    <mergeCell ref="F6:H6"/>
    <mergeCell ref="J6:L6"/>
    <mergeCell ref="N6:P6"/>
  </mergeCells>
  <hyperlinks>
    <hyperlink ref="AC2" location="Contenido!A1" display="Contenido" xr:uid="{CB476226-4DD6-496C-BB7D-6CC6014CB4F6}"/>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B0BB-7538-4D1E-B8C3-1DDA6C15E708}">
  <sheetPr codeName="Hoja75">
    <tabColor rgb="FFAFCAFF"/>
    <pageSetUpPr fitToPage="1"/>
  </sheetPr>
  <dimension ref="A1:AF36"/>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60" customWidth="1"/>
    <col min="26" max="28" width="7.83203125" style="8" customWidth="1"/>
    <col min="29" max="29" width="11" style="60"/>
    <col min="30" max="16384" width="11" style="8"/>
  </cols>
  <sheetData>
    <row r="1" spans="1:29" ht="15" customHeight="1" x14ac:dyDescent="0.25">
      <c r="A1" s="436" t="s">
        <v>490</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6" t="s">
        <v>414</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91" t="s">
        <v>0</v>
      </c>
    </row>
    <row r="3" spans="1:29" ht="14.5" x14ac:dyDescent="0.25">
      <c r="A3" s="436" t="s">
        <v>353</v>
      </c>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19"/>
    </row>
    <row r="4" spans="1:29" ht="14.5" x14ac:dyDescent="0.25">
      <c r="A4" s="436" t="s">
        <v>901</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75" customHeight="1" x14ac:dyDescent="0.25">
      <c r="A6" s="438" t="s">
        <v>332</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row>
    <row r="9" spans="1:29" s="6" customFormat="1" x14ac:dyDescent="0.25">
      <c r="A9" s="157" t="s">
        <v>188</v>
      </c>
      <c r="B9" s="70">
        <f>SUM(B10:B16)</f>
        <v>106393</v>
      </c>
      <c r="C9" s="70">
        <f>SUM(C10:C16)</f>
        <v>53322</v>
      </c>
      <c r="D9" s="70">
        <f>SUM(D10:D16)</f>
        <v>53071</v>
      </c>
      <c r="E9" s="70"/>
      <c r="F9" s="70">
        <f>SUM(F10:F16)</f>
        <v>21428</v>
      </c>
      <c r="G9" s="70">
        <f>SUM(G10:G16)</f>
        <v>11180</v>
      </c>
      <c r="H9" s="70">
        <f>SUM(H10:H16)</f>
        <v>10248</v>
      </c>
      <c r="I9" s="70"/>
      <c r="J9" s="70">
        <f>SUM(J10:J16)</f>
        <v>18804</v>
      </c>
      <c r="K9" s="70">
        <f>SUM(K10:K16)</f>
        <v>9513</v>
      </c>
      <c r="L9" s="70">
        <f>SUM(L10:L16)</f>
        <v>9291</v>
      </c>
      <c r="M9" s="70"/>
      <c r="N9" s="70">
        <f>SUM(N10:N16)</f>
        <v>15757</v>
      </c>
      <c r="O9" s="70">
        <f>SUM(O10:O16)</f>
        <v>7975</v>
      </c>
      <c r="P9" s="70">
        <f>SUM(P10:P16)</f>
        <v>7782</v>
      </c>
      <c r="Q9" s="70"/>
      <c r="R9" s="70">
        <f>SUM(R10:R16)</f>
        <v>19003</v>
      </c>
      <c r="S9" s="70">
        <f>SUM(S10:S16)</f>
        <v>9353</v>
      </c>
      <c r="T9" s="70">
        <f>SUM(T10:T16)</f>
        <v>9650</v>
      </c>
      <c r="U9" s="70"/>
      <c r="V9" s="70">
        <f>SUM(V10:V16)</f>
        <v>16269</v>
      </c>
      <c r="W9" s="70">
        <f>SUM(W10:W16)</f>
        <v>7974</v>
      </c>
      <c r="X9" s="70">
        <f>SUM(X10:X16)</f>
        <v>8295</v>
      </c>
      <c r="Y9" s="70"/>
      <c r="Z9" s="70">
        <f>SUM(Z10:Z16)</f>
        <v>15132</v>
      </c>
      <c r="AA9" s="70">
        <f>SUM(AA10:AA16)</f>
        <v>7327</v>
      </c>
      <c r="AB9" s="70">
        <f>SUM(AB10:AB16)</f>
        <v>7805</v>
      </c>
      <c r="AC9" s="8"/>
    </row>
    <row r="10" spans="1:29" x14ac:dyDescent="0.25">
      <c r="A10" s="27" t="s">
        <v>333</v>
      </c>
      <c r="B10" s="71">
        <f>+F10+J10+N10+R10+V10+Z10</f>
        <v>26943</v>
      </c>
      <c r="C10" s="71">
        <f>+G10+K10+O10+S10+W10+AA10</f>
        <v>13256</v>
      </c>
      <c r="D10" s="71">
        <f>+B10-C10</f>
        <v>13687</v>
      </c>
      <c r="E10" s="71"/>
      <c r="F10" s="71">
        <f>+F19+F28</f>
        <v>4216</v>
      </c>
      <c r="G10" s="71">
        <f t="shared" ref="G10:H10" si="0">+G19+G28</f>
        <v>2152</v>
      </c>
      <c r="H10" s="71">
        <f t="shared" si="0"/>
        <v>2064</v>
      </c>
      <c r="I10" s="71"/>
      <c r="J10" s="71">
        <f>+J19+J28</f>
        <v>3997</v>
      </c>
      <c r="K10" s="71">
        <f t="shared" ref="K10:L10" si="1">+K19+K28</f>
        <v>2040</v>
      </c>
      <c r="L10" s="71">
        <f t="shared" si="1"/>
        <v>1957</v>
      </c>
      <c r="M10" s="71"/>
      <c r="N10" s="71">
        <f>+N19+N28</f>
        <v>3571</v>
      </c>
      <c r="O10" s="71">
        <f t="shared" ref="O10:P10" si="2">+O19+O28</f>
        <v>1799</v>
      </c>
      <c r="P10" s="71">
        <f t="shared" si="2"/>
        <v>1772</v>
      </c>
      <c r="Q10" s="71"/>
      <c r="R10" s="71">
        <f>+R19+R28</f>
        <v>5424</v>
      </c>
      <c r="S10" s="71">
        <f t="shared" ref="S10:T10" si="3">+S19+S28</f>
        <v>2616</v>
      </c>
      <c r="T10" s="71">
        <f t="shared" si="3"/>
        <v>2808</v>
      </c>
      <c r="U10" s="71"/>
      <c r="V10" s="71">
        <f>+V19+V28</f>
        <v>4997</v>
      </c>
      <c r="W10" s="71">
        <f t="shared" ref="W10:X10" si="4">+W19+W28</f>
        <v>2430</v>
      </c>
      <c r="X10" s="71">
        <f t="shared" si="4"/>
        <v>2567</v>
      </c>
      <c r="Y10" s="71"/>
      <c r="Z10" s="71">
        <f>+Z19+Z28</f>
        <v>4738</v>
      </c>
      <c r="AA10" s="71">
        <f t="shared" ref="AA10:AB10" si="5">+AA19+AA28</f>
        <v>2219</v>
      </c>
      <c r="AB10" s="71">
        <f t="shared" si="5"/>
        <v>2519</v>
      </c>
      <c r="AC10" s="8"/>
    </row>
    <row r="11" spans="1:29" x14ac:dyDescent="0.25">
      <c r="A11" s="27" t="s">
        <v>287</v>
      </c>
      <c r="B11" s="71">
        <f t="shared" ref="B11:C16" si="6">+F11+J11+N11+R11+V11+Z11</f>
        <v>23711</v>
      </c>
      <c r="C11" s="71">
        <f t="shared" si="6"/>
        <v>11873</v>
      </c>
      <c r="D11" s="71">
        <f t="shared" ref="D11:D16" si="7">+B11-C11</f>
        <v>11838</v>
      </c>
      <c r="E11" s="71"/>
      <c r="F11" s="71">
        <f t="shared" ref="F11:H16" si="8">+F20+F29</f>
        <v>5057</v>
      </c>
      <c r="G11" s="71">
        <f t="shared" si="8"/>
        <v>2633</v>
      </c>
      <c r="H11" s="71">
        <f t="shared" si="8"/>
        <v>2424</v>
      </c>
      <c r="I11" s="71"/>
      <c r="J11" s="71">
        <f t="shared" ref="J11:L16" si="9">+J20+J29</f>
        <v>4288</v>
      </c>
      <c r="K11" s="71">
        <f t="shared" si="9"/>
        <v>2126</v>
      </c>
      <c r="L11" s="71">
        <f t="shared" si="9"/>
        <v>2162</v>
      </c>
      <c r="M11" s="71"/>
      <c r="N11" s="71">
        <f t="shared" ref="N11:P16" si="10">+N20+N29</f>
        <v>3818</v>
      </c>
      <c r="O11" s="71">
        <f t="shared" si="10"/>
        <v>1910</v>
      </c>
      <c r="P11" s="71">
        <f t="shared" si="10"/>
        <v>1908</v>
      </c>
      <c r="Q11" s="71"/>
      <c r="R11" s="71">
        <f t="shared" ref="R11:T16" si="11">+R20+R29</f>
        <v>4084</v>
      </c>
      <c r="S11" s="71">
        <f t="shared" si="11"/>
        <v>2052</v>
      </c>
      <c r="T11" s="71">
        <f t="shared" si="11"/>
        <v>2032</v>
      </c>
      <c r="U11" s="71"/>
      <c r="V11" s="71">
        <f t="shared" ref="V11:X16" si="12">+V20+V29</f>
        <v>3277</v>
      </c>
      <c r="W11" s="71">
        <f t="shared" si="12"/>
        <v>1611</v>
      </c>
      <c r="X11" s="71">
        <f t="shared" si="12"/>
        <v>1666</v>
      </c>
      <c r="Y11" s="71"/>
      <c r="Z11" s="71">
        <f t="shared" ref="Z11:AB16" si="13">+Z20+Z29</f>
        <v>3187</v>
      </c>
      <c r="AA11" s="71">
        <f t="shared" si="13"/>
        <v>1541</v>
      </c>
      <c r="AB11" s="71">
        <f t="shared" si="13"/>
        <v>1646</v>
      </c>
      <c r="AC11" s="8"/>
    </row>
    <row r="12" spans="1:29" x14ac:dyDescent="0.25">
      <c r="A12" s="27" t="s">
        <v>291</v>
      </c>
      <c r="B12" s="71">
        <f t="shared" si="6"/>
        <v>9065</v>
      </c>
      <c r="C12" s="71">
        <f t="shared" si="6"/>
        <v>4776</v>
      </c>
      <c r="D12" s="71">
        <f t="shared" si="7"/>
        <v>4289</v>
      </c>
      <c r="E12" s="71"/>
      <c r="F12" s="71">
        <f t="shared" si="8"/>
        <v>1676</v>
      </c>
      <c r="G12" s="71">
        <f t="shared" si="8"/>
        <v>947</v>
      </c>
      <c r="H12" s="71">
        <f t="shared" si="8"/>
        <v>729</v>
      </c>
      <c r="I12" s="71"/>
      <c r="J12" s="71">
        <f t="shared" si="9"/>
        <v>1423</v>
      </c>
      <c r="K12" s="71">
        <f t="shared" si="9"/>
        <v>789</v>
      </c>
      <c r="L12" s="71">
        <f t="shared" si="9"/>
        <v>634</v>
      </c>
      <c r="M12" s="71"/>
      <c r="N12" s="71">
        <f t="shared" si="10"/>
        <v>1262</v>
      </c>
      <c r="O12" s="71">
        <f t="shared" si="10"/>
        <v>680</v>
      </c>
      <c r="P12" s="71">
        <f t="shared" si="10"/>
        <v>582</v>
      </c>
      <c r="Q12" s="71"/>
      <c r="R12" s="71">
        <f t="shared" si="11"/>
        <v>1810</v>
      </c>
      <c r="S12" s="71">
        <f t="shared" si="11"/>
        <v>881</v>
      </c>
      <c r="T12" s="71">
        <f t="shared" si="11"/>
        <v>929</v>
      </c>
      <c r="U12" s="71"/>
      <c r="V12" s="71">
        <f t="shared" si="12"/>
        <v>1502</v>
      </c>
      <c r="W12" s="71">
        <f t="shared" si="12"/>
        <v>758</v>
      </c>
      <c r="X12" s="71">
        <f t="shared" si="12"/>
        <v>744</v>
      </c>
      <c r="Y12" s="71"/>
      <c r="Z12" s="71">
        <f t="shared" si="13"/>
        <v>1392</v>
      </c>
      <c r="AA12" s="71">
        <f t="shared" si="13"/>
        <v>721</v>
      </c>
      <c r="AB12" s="71">
        <f t="shared" si="13"/>
        <v>671</v>
      </c>
    </row>
    <row r="13" spans="1:29" x14ac:dyDescent="0.25">
      <c r="A13" s="27" t="s">
        <v>293</v>
      </c>
      <c r="B13" s="71">
        <f t="shared" si="6"/>
        <v>8914</v>
      </c>
      <c r="C13" s="71">
        <f t="shared" si="6"/>
        <v>4435</v>
      </c>
      <c r="D13" s="71">
        <f t="shared" si="7"/>
        <v>4479</v>
      </c>
      <c r="E13" s="71"/>
      <c r="F13" s="71">
        <f t="shared" si="8"/>
        <v>1460</v>
      </c>
      <c r="G13" s="71">
        <f t="shared" si="8"/>
        <v>764</v>
      </c>
      <c r="H13" s="71">
        <f t="shared" si="8"/>
        <v>696</v>
      </c>
      <c r="I13" s="71"/>
      <c r="J13" s="71">
        <f t="shared" si="9"/>
        <v>1297</v>
      </c>
      <c r="K13" s="71">
        <f t="shared" si="9"/>
        <v>689</v>
      </c>
      <c r="L13" s="71">
        <f t="shared" si="9"/>
        <v>608</v>
      </c>
      <c r="M13" s="71"/>
      <c r="N13" s="71">
        <f t="shared" si="10"/>
        <v>860</v>
      </c>
      <c r="O13" s="71">
        <f t="shared" si="10"/>
        <v>438</v>
      </c>
      <c r="P13" s="71">
        <f t="shared" si="10"/>
        <v>422</v>
      </c>
      <c r="Q13" s="71"/>
      <c r="R13" s="71">
        <f t="shared" si="11"/>
        <v>2028</v>
      </c>
      <c r="S13" s="71">
        <f t="shared" si="11"/>
        <v>984</v>
      </c>
      <c r="T13" s="71">
        <f t="shared" si="11"/>
        <v>1044</v>
      </c>
      <c r="U13" s="71"/>
      <c r="V13" s="71">
        <f t="shared" si="12"/>
        <v>1786</v>
      </c>
      <c r="W13" s="71">
        <f t="shared" si="12"/>
        <v>855</v>
      </c>
      <c r="X13" s="71">
        <f t="shared" si="12"/>
        <v>931</v>
      </c>
      <c r="Y13" s="71"/>
      <c r="Z13" s="71">
        <f t="shared" si="13"/>
        <v>1483</v>
      </c>
      <c r="AA13" s="71">
        <f t="shared" si="13"/>
        <v>705</v>
      </c>
      <c r="AB13" s="71">
        <f t="shared" si="13"/>
        <v>778</v>
      </c>
      <c r="AC13" s="6"/>
    </row>
    <row r="14" spans="1:29" x14ac:dyDescent="0.25">
      <c r="A14" s="27" t="s">
        <v>334</v>
      </c>
      <c r="B14" s="71">
        <f t="shared" si="6"/>
        <v>11233</v>
      </c>
      <c r="C14" s="71">
        <f t="shared" si="6"/>
        <v>5666</v>
      </c>
      <c r="D14" s="71">
        <f t="shared" si="7"/>
        <v>5567</v>
      </c>
      <c r="E14" s="71"/>
      <c r="F14" s="71">
        <f t="shared" si="8"/>
        <v>2493</v>
      </c>
      <c r="G14" s="71">
        <f t="shared" si="8"/>
        <v>1286</v>
      </c>
      <c r="H14" s="71">
        <f t="shared" si="8"/>
        <v>1207</v>
      </c>
      <c r="I14" s="71"/>
      <c r="J14" s="71">
        <f t="shared" si="9"/>
        <v>2326</v>
      </c>
      <c r="K14" s="71">
        <f t="shared" si="9"/>
        <v>1160</v>
      </c>
      <c r="L14" s="71">
        <f t="shared" si="9"/>
        <v>1166</v>
      </c>
      <c r="M14" s="71"/>
      <c r="N14" s="71">
        <f t="shared" si="10"/>
        <v>1874</v>
      </c>
      <c r="O14" s="71">
        <f t="shared" si="10"/>
        <v>944</v>
      </c>
      <c r="P14" s="71">
        <f t="shared" si="10"/>
        <v>930</v>
      </c>
      <c r="Q14" s="71"/>
      <c r="R14" s="71">
        <f t="shared" si="11"/>
        <v>1772</v>
      </c>
      <c r="S14" s="71">
        <f t="shared" si="11"/>
        <v>910</v>
      </c>
      <c r="T14" s="71">
        <f t="shared" si="11"/>
        <v>862</v>
      </c>
      <c r="U14" s="71"/>
      <c r="V14" s="71">
        <f t="shared" si="12"/>
        <v>1424</v>
      </c>
      <c r="W14" s="71">
        <f t="shared" si="12"/>
        <v>710</v>
      </c>
      <c r="X14" s="71">
        <f t="shared" si="12"/>
        <v>714</v>
      </c>
      <c r="Y14" s="71"/>
      <c r="Z14" s="71">
        <f t="shared" si="13"/>
        <v>1344</v>
      </c>
      <c r="AA14" s="71">
        <f t="shared" si="13"/>
        <v>656</v>
      </c>
      <c r="AB14" s="71">
        <f t="shared" si="13"/>
        <v>688</v>
      </c>
      <c r="AC14" s="8"/>
    </row>
    <row r="15" spans="1:29" x14ac:dyDescent="0.25">
      <c r="A15" s="27" t="s">
        <v>299</v>
      </c>
      <c r="B15" s="71">
        <f t="shared" si="6"/>
        <v>14715</v>
      </c>
      <c r="C15" s="71">
        <f t="shared" si="6"/>
        <v>7492</v>
      </c>
      <c r="D15" s="71">
        <f t="shared" si="7"/>
        <v>7223</v>
      </c>
      <c r="E15" s="71"/>
      <c r="F15" s="71">
        <f t="shared" si="8"/>
        <v>3678</v>
      </c>
      <c r="G15" s="71">
        <f t="shared" si="8"/>
        <v>1963</v>
      </c>
      <c r="H15" s="71">
        <f t="shared" si="8"/>
        <v>1715</v>
      </c>
      <c r="I15" s="71"/>
      <c r="J15" s="71">
        <f t="shared" si="9"/>
        <v>3091</v>
      </c>
      <c r="K15" s="71">
        <f t="shared" si="9"/>
        <v>1563</v>
      </c>
      <c r="L15" s="71">
        <f t="shared" si="9"/>
        <v>1528</v>
      </c>
      <c r="M15" s="71"/>
      <c r="N15" s="71">
        <f t="shared" si="10"/>
        <v>2382</v>
      </c>
      <c r="O15" s="71">
        <f t="shared" si="10"/>
        <v>1182</v>
      </c>
      <c r="P15" s="71">
        <f t="shared" si="10"/>
        <v>1200</v>
      </c>
      <c r="Q15" s="71"/>
      <c r="R15" s="71">
        <f t="shared" si="11"/>
        <v>2153</v>
      </c>
      <c r="S15" s="71">
        <f t="shared" si="11"/>
        <v>1081</v>
      </c>
      <c r="T15" s="71">
        <f t="shared" si="11"/>
        <v>1072</v>
      </c>
      <c r="U15" s="71"/>
      <c r="V15" s="71">
        <f t="shared" si="12"/>
        <v>1828</v>
      </c>
      <c r="W15" s="71">
        <f t="shared" si="12"/>
        <v>900</v>
      </c>
      <c r="X15" s="71">
        <f t="shared" si="12"/>
        <v>928</v>
      </c>
      <c r="Y15" s="71"/>
      <c r="Z15" s="71">
        <f t="shared" si="13"/>
        <v>1583</v>
      </c>
      <c r="AA15" s="71">
        <f t="shared" si="13"/>
        <v>803</v>
      </c>
      <c r="AB15" s="71">
        <f t="shared" si="13"/>
        <v>780</v>
      </c>
      <c r="AC15" s="8"/>
    </row>
    <row r="16" spans="1:29" x14ac:dyDescent="0.25">
      <c r="A16" s="27" t="s">
        <v>304</v>
      </c>
      <c r="B16" s="71">
        <f t="shared" si="6"/>
        <v>11812</v>
      </c>
      <c r="C16" s="71">
        <f t="shared" si="6"/>
        <v>5824</v>
      </c>
      <c r="D16" s="71">
        <f t="shared" si="7"/>
        <v>5988</v>
      </c>
      <c r="E16" s="71"/>
      <c r="F16" s="71">
        <f t="shared" si="8"/>
        <v>2848</v>
      </c>
      <c r="G16" s="71">
        <f t="shared" si="8"/>
        <v>1435</v>
      </c>
      <c r="H16" s="71">
        <f t="shared" si="8"/>
        <v>1413</v>
      </c>
      <c r="I16" s="71"/>
      <c r="J16" s="71">
        <f t="shared" si="9"/>
        <v>2382</v>
      </c>
      <c r="K16" s="71">
        <f t="shared" si="9"/>
        <v>1146</v>
      </c>
      <c r="L16" s="71">
        <f t="shared" si="9"/>
        <v>1236</v>
      </c>
      <c r="M16" s="71"/>
      <c r="N16" s="71">
        <f t="shared" si="10"/>
        <v>1990</v>
      </c>
      <c r="O16" s="71">
        <f t="shared" si="10"/>
        <v>1022</v>
      </c>
      <c r="P16" s="71">
        <f t="shared" si="10"/>
        <v>968</v>
      </c>
      <c r="Q16" s="71"/>
      <c r="R16" s="71">
        <f t="shared" si="11"/>
        <v>1732</v>
      </c>
      <c r="S16" s="71">
        <f t="shared" si="11"/>
        <v>829</v>
      </c>
      <c r="T16" s="71">
        <f t="shared" si="11"/>
        <v>903</v>
      </c>
      <c r="U16" s="71"/>
      <c r="V16" s="71">
        <f t="shared" si="12"/>
        <v>1455</v>
      </c>
      <c r="W16" s="71">
        <f t="shared" si="12"/>
        <v>710</v>
      </c>
      <c r="X16" s="71">
        <f t="shared" si="12"/>
        <v>745</v>
      </c>
      <c r="Y16" s="71"/>
      <c r="Z16" s="71">
        <f t="shared" si="13"/>
        <v>1405</v>
      </c>
      <c r="AA16" s="71">
        <f t="shared" si="13"/>
        <v>682</v>
      </c>
      <c r="AB16" s="71">
        <f t="shared" si="13"/>
        <v>723</v>
      </c>
      <c r="AC16" s="8"/>
    </row>
    <row r="17" spans="1:32" x14ac:dyDescent="0.2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row>
    <row r="18" spans="1:32" s="6" customFormat="1" x14ac:dyDescent="0.25">
      <c r="A18" s="157" t="s">
        <v>323</v>
      </c>
      <c r="B18" s="70">
        <f>SUM(B19:B25)</f>
        <v>65153</v>
      </c>
      <c r="C18" s="70">
        <f>SUM(C19:C25)</f>
        <v>32563</v>
      </c>
      <c r="D18" s="70">
        <f>SUM(D19:D25)</f>
        <v>32590</v>
      </c>
      <c r="E18" s="70"/>
      <c r="F18" s="70">
        <f>SUM(F19:F25)</f>
        <v>11829</v>
      </c>
      <c r="G18" s="70">
        <f>SUM(G19:G25)</f>
        <v>6198</v>
      </c>
      <c r="H18" s="70">
        <f>SUM(H19:H25)</f>
        <v>5631</v>
      </c>
      <c r="I18" s="70"/>
      <c r="J18" s="70">
        <f>SUM(J19:J25)</f>
        <v>10459</v>
      </c>
      <c r="K18" s="70">
        <f>SUM(K19:K25)</f>
        <v>5330</v>
      </c>
      <c r="L18" s="70">
        <f>SUM(L19:L25)</f>
        <v>5129</v>
      </c>
      <c r="M18" s="70"/>
      <c r="N18" s="70">
        <f>SUM(N19:N25)</f>
        <v>8878</v>
      </c>
      <c r="O18" s="70">
        <f>SUM(O19:O25)</f>
        <v>4513</v>
      </c>
      <c r="P18" s="70">
        <f>SUM(P19:P25)</f>
        <v>4365</v>
      </c>
      <c r="Q18" s="70"/>
      <c r="R18" s="70">
        <f>SUM(R19:R25)</f>
        <v>12577</v>
      </c>
      <c r="S18" s="70">
        <f>SUM(S19:S25)</f>
        <v>6155</v>
      </c>
      <c r="T18" s="70">
        <f>SUM(T19:T25)</f>
        <v>6422</v>
      </c>
      <c r="U18" s="70"/>
      <c r="V18" s="70">
        <f>SUM(V19:V25)</f>
        <v>11055</v>
      </c>
      <c r="W18" s="70">
        <f>SUM(W19:W25)</f>
        <v>5409</v>
      </c>
      <c r="X18" s="70">
        <f>SUM(X19:X25)</f>
        <v>5646</v>
      </c>
      <c r="Y18" s="70"/>
      <c r="Z18" s="70">
        <f>SUM(Z19:Z25)</f>
        <v>10355</v>
      </c>
      <c r="AA18" s="70">
        <f>SUM(AA19:AA25)</f>
        <v>4958</v>
      </c>
      <c r="AB18" s="70">
        <f>SUM(AB19:AB25)</f>
        <v>5397</v>
      </c>
    </row>
    <row r="19" spans="1:32" x14ac:dyDescent="0.25">
      <c r="A19" s="27" t="s">
        <v>333</v>
      </c>
      <c r="B19" s="71">
        <v>21473</v>
      </c>
      <c r="C19" s="71">
        <v>10454</v>
      </c>
      <c r="D19" s="71">
        <v>11019</v>
      </c>
      <c r="E19" s="71"/>
      <c r="F19" s="71">
        <v>3138</v>
      </c>
      <c r="G19" s="71">
        <v>1588</v>
      </c>
      <c r="H19" s="71">
        <v>1550</v>
      </c>
      <c r="I19" s="71"/>
      <c r="J19" s="71">
        <v>2919</v>
      </c>
      <c r="K19" s="71">
        <v>1470</v>
      </c>
      <c r="L19" s="71">
        <v>1449</v>
      </c>
      <c r="M19" s="71"/>
      <c r="N19" s="71">
        <v>2667</v>
      </c>
      <c r="O19" s="71">
        <v>1343</v>
      </c>
      <c r="P19" s="71">
        <v>1324</v>
      </c>
      <c r="Q19" s="71"/>
      <c r="R19" s="71">
        <v>4489</v>
      </c>
      <c r="S19" s="71">
        <v>2131</v>
      </c>
      <c r="T19" s="71">
        <v>2358</v>
      </c>
      <c r="U19" s="71"/>
      <c r="V19" s="71">
        <v>4222</v>
      </c>
      <c r="W19" s="71">
        <v>2040</v>
      </c>
      <c r="X19" s="71">
        <v>2182</v>
      </c>
      <c r="Y19" s="71"/>
      <c r="Z19" s="71">
        <v>4038</v>
      </c>
      <c r="AA19" s="71">
        <v>1882</v>
      </c>
      <c r="AB19" s="71">
        <v>2156</v>
      </c>
      <c r="AC19" s="8"/>
    </row>
    <row r="20" spans="1:32" x14ac:dyDescent="0.25">
      <c r="A20" s="27" t="s">
        <v>287</v>
      </c>
      <c r="B20" s="71">
        <v>9893</v>
      </c>
      <c r="C20" s="71">
        <v>4974</v>
      </c>
      <c r="D20" s="71">
        <v>4919</v>
      </c>
      <c r="E20" s="71"/>
      <c r="F20" s="71">
        <v>1892</v>
      </c>
      <c r="G20" s="71">
        <v>998</v>
      </c>
      <c r="H20" s="71">
        <v>894</v>
      </c>
      <c r="I20" s="71"/>
      <c r="J20" s="71">
        <v>1584</v>
      </c>
      <c r="K20" s="71">
        <v>793</v>
      </c>
      <c r="L20" s="71">
        <v>791</v>
      </c>
      <c r="M20" s="71"/>
      <c r="N20" s="71">
        <v>1490</v>
      </c>
      <c r="O20" s="71">
        <v>748</v>
      </c>
      <c r="P20" s="71">
        <v>742</v>
      </c>
      <c r="Q20" s="71"/>
      <c r="R20" s="71">
        <v>1856</v>
      </c>
      <c r="S20" s="71">
        <v>953</v>
      </c>
      <c r="T20" s="71">
        <v>903</v>
      </c>
      <c r="U20" s="71"/>
      <c r="V20" s="71">
        <v>1548</v>
      </c>
      <c r="W20" s="71">
        <v>766</v>
      </c>
      <c r="X20" s="71">
        <v>782</v>
      </c>
      <c r="Y20" s="71"/>
      <c r="Z20" s="71">
        <v>1523</v>
      </c>
      <c r="AA20" s="71">
        <v>716</v>
      </c>
      <c r="AB20" s="71">
        <v>807</v>
      </c>
      <c r="AC20" s="8"/>
    </row>
    <row r="21" spans="1:32" x14ac:dyDescent="0.25">
      <c r="A21" s="27" t="s">
        <v>291</v>
      </c>
      <c r="B21" s="71">
        <v>7264</v>
      </c>
      <c r="C21" s="71">
        <v>3890</v>
      </c>
      <c r="D21" s="71">
        <v>3374</v>
      </c>
      <c r="E21" s="71"/>
      <c r="F21" s="71">
        <v>1257</v>
      </c>
      <c r="G21" s="71">
        <v>736</v>
      </c>
      <c r="H21" s="71">
        <v>521</v>
      </c>
      <c r="I21" s="71"/>
      <c r="J21" s="71">
        <v>1112</v>
      </c>
      <c r="K21" s="71">
        <v>629</v>
      </c>
      <c r="L21" s="71">
        <v>483</v>
      </c>
      <c r="M21" s="71"/>
      <c r="N21" s="71">
        <v>989</v>
      </c>
      <c r="O21" s="71">
        <v>547</v>
      </c>
      <c r="P21" s="71">
        <v>442</v>
      </c>
      <c r="Q21" s="71"/>
      <c r="R21" s="71">
        <v>1496</v>
      </c>
      <c r="S21" s="71">
        <v>735</v>
      </c>
      <c r="T21" s="71">
        <v>761</v>
      </c>
      <c r="U21" s="71"/>
      <c r="V21" s="71">
        <v>1293</v>
      </c>
      <c r="W21" s="71">
        <v>659</v>
      </c>
      <c r="X21" s="71">
        <v>634</v>
      </c>
      <c r="Y21" s="71"/>
      <c r="Z21" s="71">
        <v>1117</v>
      </c>
      <c r="AA21" s="71">
        <v>584</v>
      </c>
      <c r="AB21" s="71">
        <v>533</v>
      </c>
      <c r="AC21" s="8"/>
    </row>
    <row r="22" spans="1:32" x14ac:dyDescent="0.25">
      <c r="A22" s="27" t="s">
        <v>293</v>
      </c>
      <c r="B22" s="71">
        <v>7755</v>
      </c>
      <c r="C22" s="71">
        <v>3879</v>
      </c>
      <c r="D22" s="71">
        <v>3876</v>
      </c>
      <c r="E22" s="71"/>
      <c r="F22" s="71">
        <v>1118</v>
      </c>
      <c r="G22" s="71">
        <v>588</v>
      </c>
      <c r="H22" s="71">
        <v>530</v>
      </c>
      <c r="I22" s="71"/>
      <c r="J22" s="71">
        <v>1060</v>
      </c>
      <c r="K22" s="71">
        <v>575</v>
      </c>
      <c r="L22" s="71">
        <v>485</v>
      </c>
      <c r="M22" s="71"/>
      <c r="N22" s="71">
        <v>668</v>
      </c>
      <c r="O22" s="71">
        <v>348</v>
      </c>
      <c r="P22" s="71">
        <v>320</v>
      </c>
      <c r="Q22" s="71"/>
      <c r="R22" s="71">
        <v>1866</v>
      </c>
      <c r="S22" s="71">
        <v>901</v>
      </c>
      <c r="T22" s="71">
        <v>965</v>
      </c>
      <c r="U22" s="71"/>
      <c r="V22" s="71">
        <v>1666</v>
      </c>
      <c r="W22" s="71">
        <v>813</v>
      </c>
      <c r="X22" s="71">
        <v>853</v>
      </c>
      <c r="Y22" s="71"/>
      <c r="Z22" s="71">
        <v>1377</v>
      </c>
      <c r="AA22" s="71">
        <v>654</v>
      </c>
      <c r="AB22" s="71">
        <v>723</v>
      </c>
    </row>
    <row r="23" spans="1:32" x14ac:dyDescent="0.25">
      <c r="A23" s="27" t="s">
        <v>334</v>
      </c>
      <c r="B23" s="71">
        <v>6262</v>
      </c>
      <c r="C23" s="71">
        <v>3106</v>
      </c>
      <c r="D23" s="71">
        <v>3156</v>
      </c>
      <c r="E23" s="71"/>
      <c r="F23" s="71">
        <v>1386</v>
      </c>
      <c r="G23" s="71">
        <v>699</v>
      </c>
      <c r="H23" s="71">
        <v>687</v>
      </c>
      <c r="I23" s="71"/>
      <c r="J23" s="71">
        <v>1287</v>
      </c>
      <c r="K23" s="71">
        <v>630</v>
      </c>
      <c r="L23" s="71">
        <v>657</v>
      </c>
      <c r="M23" s="71"/>
      <c r="N23" s="71">
        <v>1069</v>
      </c>
      <c r="O23" s="71">
        <v>521</v>
      </c>
      <c r="P23" s="71">
        <v>548</v>
      </c>
      <c r="Q23" s="71"/>
      <c r="R23" s="71">
        <v>993</v>
      </c>
      <c r="S23" s="71">
        <v>520</v>
      </c>
      <c r="T23" s="71">
        <v>473</v>
      </c>
      <c r="U23" s="71"/>
      <c r="V23" s="71">
        <v>776</v>
      </c>
      <c r="W23" s="71">
        <v>372</v>
      </c>
      <c r="X23" s="71">
        <v>404</v>
      </c>
      <c r="Y23" s="71"/>
      <c r="Z23" s="71">
        <v>751</v>
      </c>
      <c r="AA23" s="71">
        <v>364</v>
      </c>
      <c r="AB23" s="71">
        <v>387</v>
      </c>
      <c r="AC23" s="8"/>
    </row>
    <row r="24" spans="1:32" x14ac:dyDescent="0.25">
      <c r="A24" s="27" t="s">
        <v>299</v>
      </c>
      <c r="B24" s="71">
        <v>6399</v>
      </c>
      <c r="C24" s="71">
        <v>3259</v>
      </c>
      <c r="D24" s="71">
        <v>3140</v>
      </c>
      <c r="E24" s="71"/>
      <c r="F24" s="71">
        <v>1605</v>
      </c>
      <c r="G24" s="71">
        <v>868</v>
      </c>
      <c r="H24" s="71">
        <v>737</v>
      </c>
      <c r="I24" s="71"/>
      <c r="J24" s="71">
        <v>1275</v>
      </c>
      <c r="K24" s="71">
        <v>638</v>
      </c>
      <c r="L24" s="71">
        <v>637</v>
      </c>
      <c r="M24" s="71"/>
      <c r="N24" s="71">
        <v>1002</v>
      </c>
      <c r="O24" s="71">
        <v>503</v>
      </c>
      <c r="P24" s="71">
        <v>499</v>
      </c>
      <c r="Q24" s="71"/>
      <c r="R24" s="71">
        <v>980</v>
      </c>
      <c r="S24" s="71">
        <v>484</v>
      </c>
      <c r="T24" s="71">
        <v>496</v>
      </c>
      <c r="U24" s="71"/>
      <c r="V24" s="71">
        <v>799</v>
      </c>
      <c r="W24" s="71">
        <v>396</v>
      </c>
      <c r="X24" s="71">
        <v>403</v>
      </c>
      <c r="Y24" s="71"/>
      <c r="Z24" s="71">
        <v>738</v>
      </c>
      <c r="AA24" s="71">
        <v>370</v>
      </c>
      <c r="AB24" s="71">
        <v>368</v>
      </c>
    </row>
    <row r="25" spans="1:32" x14ac:dyDescent="0.25">
      <c r="A25" s="27" t="s">
        <v>304</v>
      </c>
      <c r="B25" s="71">
        <v>6107</v>
      </c>
      <c r="C25" s="71">
        <v>3001</v>
      </c>
      <c r="D25" s="71">
        <v>3106</v>
      </c>
      <c r="E25" s="71"/>
      <c r="F25" s="71">
        <v>1433</v>
      </c>
      <c r="G25" s="71">
        <v>721</v>
      </c>
      <c r="H25" s="71">
        <v>712</v>
      </c>
      <c r="I25" s="71"/>
      <c r="J25" s="71">
        <v>1222</v>
      </c>
      <c r="K25" s="71">
        <v>595</v>
      </c>
      <c r="L25" s="71">
        <v>627</v>
      </c>
      <c r="M25" s="71"/>
      <c r="N25" s="71">
        <v>993</v>
      </c>
      <c r="O25" s="71">
        <v>503</v>
      </c>
      <c r="P25" s="71">
        <v>490</v>
      </c>
      <c r="Q25" s="71"/>
      <c r="R25" s="71">
        <v>897</v>
      </c>
      <c r="S25" s="71">
        <v>431</v>
      </c>
      <c r="T25" s="71">
        <v>466</v>
      </c>
      <c r="U25" s="71"/>
      <c r="V25" s="71">
        <v>751</v>
      </c>
      <c r="W25" s="71">
        <v>363</v>
      </c>
      <c r="X25" s="71">
        <v>388</v>
      </c>
      <c r="Y25" s="71"/>
      <c r="Z25" s="71">
        <v>811</v>
      </c>
      <c r="AA25" s="71">
        <v>388</v>
      </c>
      <c r="AB25" s="71">
        <v>423</v>
      </c>
    </row>
    <row r="26" spans="1:32" x14ac:dyDescent="0.25">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row>
    <row r="27" spans="1:32" s="6" customFormat="1" x14ac:dyDescent="0.25">
      <c r="A27" s="157" t="s">
        <v>324</v>
      </c>
      <c r="B27" s="70">
        <f>SUM(B28:B34)</f>
        <v>41240</v>
      </c>
      <c r="C27" s="70">
        <f>SUM(C28:C34)</f>
        <v>20759</v>
      </c>
      <c r="D27" s="70">
        <f>SUM(D28:D34)</f>
        <v>20481</v>
      </c>
      <c r="E27" s="70"/>
      <c r="F27" s="70">
        <f>SUM(F28:F34)</f>
        <v>9599</v>
      </c>
      <c r="G27" s="70">
        <f>SUM(G28:G34)</f>
        <v>4982</v>
      </c>
      <c r="H27" s="70">
        <f>SUM(H28:H34)</f>
        <v>4617</v>
      </c>
      <c r="I27" s="70"/>
      <c r="J27" s="70">
        <f>SUM(J28:J34)</f>
        <v>8345</v>
      </c>
      <c r="K27" s="70">
        <f>SUM(K28:K34)</f>
        <v>4183</v>
      </c>
      <c r="L27" s="70">
        <f>SUM(L28:L34)</f>
        <v>4162</v>
      </c>
      <c r="M27" s="70"/>
      <c r="N27" s="70">
        <f>SUM(N28:N34)</f>
        <v>6879</v>
      </c>
      <c r="O27" s="70">
        <f>SUM(O28:O34)</f>
        <v>3462</v>
      </c>
      <c r="P27" s="70">
        <f>SUM(P28:P34)</f>
        <v>3417</v>
      </c>
      <c r="Q27" s="70"/>
      <c r="R27" s="70">
        <f>SUM(R28:R34)</f>
        <v>6426</v>
      </c>
      <c r="S27" s="70">
        <f>SUM(S28:S34)</f>
        <v>3198</v>
      </c>
      <c r="T27" s="70">
        <f>SUM(T28:T34)</f>
        <v>3228</v>
      </c>
      <c r="U27" s="70"/>
      <c r="V27" s="70">
        <f>SUM(V28:V34)</f>
        <v>5214</v>
      </c>
      <c r="W27" s="70">
        <f>SUM(W28:W34)</f>
        <v>2565</v>
      </c>
      <c r="X27" s="70">
        <f>SUM(X28:X34)</f>
        <v>2649</v>
      </c>
      <c r="Y27" s="70"/>
      <c r="Z27" s="70">
        <f>SUM(Z28:Z34)</f>
        <v>4777</v>
      </c>
      <c r="AA27" s="70">
        <f>SUM(AA28:AA34)</f>
        <v>2369</v>
      </c>
      <c r="AB27" s="70">
        <f>SUM(AB28:AB34)</f>
        <v>2408</v>
      </c>
      <c r="AC27" s="60"/>
    </row>
    <row r="28" spans="1:32" x14ac:dyDescent="0.25">
      <c r="A28" s="27" t="s">
        <v>333</v>
      </c>
      <c r="B28" s="71">
        <v>5470</v>
      </c>
      <c r="C28" s="71">
        <v>2802</v>
      </c>
      <c r="D28" s="71">
        <v>2668</v>
      </c>
      <c r="E28" s="71"/>
      <c r="F28" s="71">
        <v>1078</v>
      </c>
      <c r="G28" s="71">
        <v>564</v>
      </c>
      <c r="H28" s="71">
        <v>514</v>
      </c>
      <c r="I28" s="71"/>
      <c r="J28" s="71">
        <v>1078</v>
      </c>
      <c r="K28" s="71">
        <v>570</v>
      </c>
      <c r="L28" s="71">
        <v>508</v>
      </c>
      <c r="M28" s="71"/>
      <c r="N28" s="71">
        <v>904</v>
      </c>
      <c r="O28" s="71">
        <v>456</v>
      </c>
      <c r="P28" s="71">
        <v>448</v>
      </c>
      <c r="Q28" s="71"/>
      <c r="R28" s="71">
        <v>935</v>
      </c>
      <c r="S28" s="71">
        <v>485</v>
      </c>
      <c r="T28" s="71">
        <v>450</v>
      </c>
      <c r="U28" s="71"/>
      <c r="V28" s="71">
        <v>775</v>
      </c>
      <c r="W28" s="71">
        <v>390</v>
      </c>
      <c r="X28" s="71">
        <v>385</v>
      </c>
      <c r="Y28" s="71"/>
      <c r="Z28" s="71">
        <v>700</v>
      </c>
      <c r="AA28" s="71">
        <v>337</v>
      </c>
      <c r="AB28" s="71">
        <v>363</v>
      </c>
    </row>
    <row r="29" spans="1:32" x14ac:dyDescent="0.25">
      <c r="A29" s="27" t="s">
        <v>287</v>
      </c>
      <c r="B29" s="71">
        <v>13818</v>
      </c>
      <c r="C29" s="71">
        <v>6899</v>
      </c>
      <c r="D29" s="71">
        <v>6919</v>
      </c>
      <c r="E29" s="71"/>
      <c r="F29" s="71">
        <v>3165</v>
      </c>
      <c r="G29" s="71">
        <v>1635</v>
      </c>
      <c r="H29" s="71">
        <v>1530</v>
      </c>
      <c r="I29" s="71"/>
      <c r="J29" s="71">
        <v>2704</v>
      </c>
      <c r="K29" s="71">
        <v>1333</v>
      </c>
      <c r="L29" s="71">
        <v>1371</v>
      </c>
      <c r="M29" s="71"/>
      <c r="N29" s="71">
        <v>2328</v>
      </c>
      <c r="O29" s="71">
        <v>1162</v>
      </c>
      <c r="P29" s="71">
        <v>1166</v>
      </c>
      <c r="Q29" s="71"/>
      <c r="R29" s="71">
        <v>2228</v>
      </c>
      <c r="S29" s="71">
        <v>1099</v>
      </c>
      <c r="T29" s="71">
        <v>1129</v>
      </c>
      <c r="U29" s="71"/>
      <c r="V29" s="71">
        <v>1729</v>
      </c>
      <c r="W29" s="71">
        <v>845</v>
      </c>
      <c r="X29" s="71">
        <v>884</v>
      </c>
      <c r="Y29" s="71"/>
      <c r="Z29" s="71">
        <v>1664</v>
      </c>
      <c r="AA29" s="71">
        <v>825</v>
      </c>
      <c r="AB29" s="71">
        <v>839</v>
      </c>
    </row>
    <row r="30" spans="1:32" x14ac:dyDescent="0.25">
      <c r="A30" s="27" t="s">
        <v>291</v>
      </c>
      <c r="B30" s="71">
        <v>1801</v>
      </c>
      <c r="C30" s="71">
        <v>886</v>
      </c>
      <c r="D30" s="71">
        <v>915</v>
      </c>
      <c r="E30" s="71"/>
      <c r="F30" s="71">
        <v>419</v>
      </c>
      <c r="G30" s="71">
        <v>211</v>
      </c>
      <c r="H30" s="71">
        <v>208</v>
      </c>
      <c r="I30" s="71"/>
      <c r="J30" s="71">
        <v>311</v>
      </c>
      <c r="K30" s="71">
        <v>160</v>
      </c>
      <c r="L30" s="71">
        <v>151</v>
      </c>
      <c r="M30" s="71"/>
      <c r="N30" s="71">
        <v>273</v>
      </c>
      <c r="O30" s="71">
        <v>133</v>
      </c>
      <c r="P30" s="71">
        <v>140</v>
      </c>
      <c r="Q30" s="71"/>
      <c r="R30" s="71">
        <v>314</v>
      </c>
      <c r="S30" s="71">
        <v>146</v>
      </c>
      <c r="T30" s="71">
        <v>168</v>
      </c>
      <c r="U30" s="71"/>
      <c r="V30" s="71">
        <v>209</v>
      </c>
      <c r="W30" s="71">
        <v>99</v>
      </c>
      <c r="X30" s="71">
        <v>110</v>
      </c>
      <c r="Y30" s="71"/>
      <c r="Z30" s="71">
        <v>275</v>
      </c>
      <c r="AA30" s="71">
        <v>137</v>
      </c>
      <c r="AB30" s="71">
        <v>138</v>
      </c>
    </row>
    <row r="31" spans="1:32" x14ac:dyDescent="0.25">
      <c r="A31" s="27" t="s">
        <v>293</v>
      </c>
      <c r="B31" s="71">
        <v>1159</v>
      </c>
      <c r="C31" s="71">
        <v>556</v>
      </c>
      <c r="D31" s="71">
        <v>603</v>
      </c>
      <c r="E31" s="71"/>
      <c r="F31" s="71">
        <v>342</v>
      </c>
      <c r="G31" s="71">
        <v>176</v>
      </c>
      <c r="H31" s="71">
        <v>166</v>
      </c>
      <c r="I31" s="71"/>
      <c r="J31" s="71">
        <v>237</v>
      </c>
      <c r="K31" s="71">
        <v>114</v>
      </c>
      <c r="L31" s="71">
        <v>123</v>
      </c>
      <c r="M31" s="71"/>
      <c r="N31" s="71">
        <v>192</v>
      </c>
      <c r="O31" s="71">
        <v>90</v>
      </c>
      <c r="P31" s="71">
        <v>102</v>
      </c>
      <c r="Q31" s="71"/>
      <c r="R31" s="71">
        <v>162</v>
      </c>
      <c r="S31" s="71">
        <v>83</v>
      </c>
      <c r="T31" s="71">
        <v>79</v>
      </c>
      <c r="U31" s="71"/>
      <c r="V31" s="71">
        <v>120</v>
      </c>
      <c r="W31" s="71">
        <v>42</v>
      </c>
      <c r="X31" s="71">
        <v>78</v>
      </c>
      <c r="Y31" s="71"/>
      <c r="Z31" s="71">
        <v>106</v>
      </c>
      <c r="AA31" s="71">
        <v>51</v>
      </c>
      <c r="AB31" s="71">
        <v>55</v>
      </c>
    </row>
    <row r="32" spans="1:32" x14ac:dyDescent="0.25">
      <c r="A32" s="27" t="s">
        <v>334</v>
      </c>
      <c r="B32" s="71">
        <v>4971</v>
      </c>
      <c r="C32" s="71">
        <v>2560</v>
      </c>
      <c r="D32" s="71">
        <v>2411</v>
      </c>
      <c r="E32" s="71"/>
      <c r="F32" s="71">
        <v>1107</v>
      </c>
      <c r="G32" s="71">
        <v>587</v>
      </c>
      <c r="H32" s="71">
        <v>520</v>
      </c>
      <c r="I32" s="71"/>
      <c r="J32" s="71">
        <v>1039</v>
      </c>
      <c r="K32" s="71">
        <v>530</v>
      </c>
      <c r="L32" s="71">
        <v>509</v>
      </c>
      <c r="M32" s="71"/>
      <c r="N32" s="71">
        <v>805</v>
      </c>
      <c r="O32" s="71">
        <v>423</v>
      </c>
      <c r="P32" s="71">
        <v>382</v>
      </c>
      <c r="Q32" s="71"/>
      <c r="R32" s="71">
        <v>779</v>
      </c>
      <c r="S32" s="71">
        <v>390</v>
      </c>
      <c r="T32" s="71">
        <v>389</v>
      </c>
      <c r="U32" s="71"/>
      <c r="V32" s="71">
        <v>648</v>
      </c>
      <c r="W32" s="71">
        <v>338</v>
      </c>
      <c r="X32" s="71">
        <v>310</v>
      </c>
      <c r="Y32" s="71"/>
      <c r="Z32" s="71">
        <v>593</v>
      </c>
      <c r="AA32" s="71">
        <v>292</v>
      </c>
      <c r="AB32" s="71">
        <v>301</v>
      </c>
      <c r="AD32" s="29"/>
      <c r="AE32" s="29"/>
      <c r="AF32" s="29"/>
    </row>
    <row r="33" spans="1:32" x14ac:dyDescent="0.25">
      <c r="A33" s="27" t="s">
        <v>299</v>
      </c>
      <c r="B33" s="71">
        <v>8316</v>
      </c>
      <c r="C33" s="71">
        <v>4233</v>
      </c>
      <c r="D33" s="71">
        <v>4083</v>
      </c>
      <c r="E33" s="71"/>
      <c r="F33" s="71">
        <v>2073</v>
      </c>
      <c r="G33" s="71">
        <v>1095</v>
      </c>
      <c r="H33" s="71">
        <v>978</v>
      </c>
      <c r="I33" s="71"/>
      <c r="J33" s="71">
        <v>1816</v>
      </c>
      <c r="K33" s="71">
        <v>925</v>
      </c>
      <c r="L33" s="71">
        <v>891</v>
      </c>
      <c r="M33" s="71"/>
      <c r="N33" s="71">
        <v>1380</v>
      </c>
      <c r="O33" s="71">
        <v>679</v>
      </c>
      <c r="P33" s="71">
        <v>701</v>
      </c>
      <c r="Q33" s="71"/>
      <c r="R33" s="71">
        <v>1173</v>
      </c>
      <c r="S33" s="71">
        <v>597</v>
      </c>
      <c r="T33" s="71">
        <v>576</v>
      </c>
      <c r="U33" s="71"/>
      <c r="V33" s="71">
        <v>1029</v>
      </c>
      <c r="W33" s="71">
        <v>504</v>
      </c>
      <c r="X33" s="71">
        <v>525</v>
      </c>
      <c r="Y33" s="71"/>
      <c r="Z33" s="71">
        <v>845</v>
      </c>
      <c r="AA33" s="71">
        <v>433</v>
      </c>
      <c r="AB33" s="71">
        <v>412</v>
      </c>
    </row>
    <row r="34" spans="1:32" ht="13.5" thickBot="1" x14ac:dyDescent="0.3">
      <c r="A34" s="32" t="s">
        <v>304</v>
      </c>
      <c r="B34" s="73">
        <v>5705</v>
      </c>
      <c r="C34" s="73">
        <v>2823</v>
      </c>
      <c r="D34" s="73">
        <v>2882</v>
      </c>
      <c r="E34" s="73"/>
      <c r="F34" s="73">
        <v>1415</v>
      </c>
      <c r="G34" s="73">
        <v>714</v>
      </c>
      <c r="H34" s="73">
        <v>701</v>
      </c>
      <c r="I34" s="73"/>
      <c r="J34" s="73">
        <v>1160</v>
      </c>
      <c r="K34" s="73">
        <v>551</v>
      </c>
      <c r="L34" s="73">
        <v>609</v>
      </c>
      <c r="M34" s="73"/>
      <c r="N34" s="73">
        <v>997</v>
      </c>
      <c r="O34" s="73">
        <v>519</v>
      </c>
      <c r="P34" s="73">
        <v>478</v>
      </c>
      <c r="Q34" s="73"/>
      <c r="R34" s="73">
        <v>835</v>
      </c>
      <c r="S34" s="73">
        <v>398</v>
      </c>
      <c r="T34" s="73">
        <v>437</v>
      </c>
      <c r="U34" s="73"/>
      <c r="V34" s="73">
        <v>704</v>
      </c>
      <c r="W34" s="73">
        <v>347</v>
      </c>
      <c r="X34" s="73">
        <v>357</v>
      </c>
      <c r="Y34" s="73"/>
      <c r="Z34" s="73">
        <v>594</v>
      </c>
      <c r="AA34" s="73">
        <v>294</v>
      </c>
      <c r="AB34" s="73">
        <v>300</v>
      </c>
      <c r="AD34" s="29"/>
      <c r="AE34" s="29"/>
      <c r="AF34" s="29"/>
    </row>
    <row r="35" spans="1:32" ht="15" customHeight="1" x14ac:dyDescent="0.25">
      <c r="A35" s="332" t="s">
        <v>262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row>
    <row r="36" spans="1:32" x14ac:dyDescent="0.25">
      <c r="AD36" s="29"/>
      <c r="AE36" s="29"/>
      <c r="AF36" s="29"/>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4">
    <cfRule type="cellIs" dxfId="195" priority="2" operator="equal">
      <formula>0</formula>
    </cfRule>
  </conditionalFormatting>
  <conditionalFormatting sqref="AC32:AF32 AC34:AF34 AC36:AF36">
    <cfRule type="cellIs" dxfId="194" priority="1" operator="equal">
      <formula>0</formula>
    </cfRule>
  </conditionalFormatting>
  <hyperlinks>
    <hyperlink ref="AC2" location="Contenido!A1" display="Contenido" xr:uid="{912501BA-756C-424D-8C05-5B4F0C7B1068}"/>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72F72-D714-4F24-882F-3DC764F5EFB4}">
  <sheetPr codeName="Hoja76">
    <tabColor rgb="FFAFCAFF"/>
    <pageSetUpPr fitToPage="1"/>
  </sheetPr>
  <dimension ref="A1:AC37"/>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491</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414</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901</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8"/>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row>
    <row r="9" spans="1:29" s="6" customFormat="1" x14ac:dyDescent="0.25">
      <c r="A9" s="157" t="s">
        <v>188</v>
      </c>
      <c r="B9" s="70">
        <f>SUM(B10:B28)</f>
        <v>106393</v>
      </c>
      <c r="C9" s="70">
        <f t="shared" ref="C9:D9" si="0">SUM(C10:C28)</f>
        <v>53322</v>
      </c>
      <c r="D9" s="70">
        <f t="shared" si="0"/>
        <v>53071</v>
      </c>
      <c r="E9" s="70"/>
      <c r="F9" s="70">
        <f>SUM(F10:F28)</f>
        <v>21428</v>
      </c>
      <c r="G9" s="70">
        <f t="shared" ref="G9:H9" si="1">SUM(G10:G28)</f>
        <v>11180</v>
      </c>
      <c r="H9" s="70">
        <f t="shared" si="1"/>
        <v>10248</v>
      </c>
      <c r="I9" s="70"/>
      <c r="J9" s="70">
        <f>SUM(J10:J28)</f>
        <v>18804</v>
      </c>
      <c r="K9" s="70">
        <f t="shared" ref="K9" si="2">SUM(K10:K28)</f>
        <v>9513</v>
      </c>
      <c r="L9" s="70">
        <f t="shared" ref="L9" si="3">SUM(L10:L28)</f>
        <v>9291</v>
      </c>
      <c r="M9" s="70"/>
      <c r="N9" s="70">
        <f>SUM(N10:N28)</f>
        <v>15757</v>
      </c>
      <c r="O9" s="70">
        <f t="shared" ref="O9" si="4">SUM(O10:O28)</f>
        <v>7975</v>
      </c>
      <c r="P9" s="70">
        <f t="shared" ref="P9" si="5">SUM(P10:P28)</f>
        <v>7782</v>
      </c>
      <c r="Q9" s="70"/>
      <c r="R9" s="70">
        <f>SUM(R10:R28)</f>
        <v>19003</v>
      </c>
      <c r="S9" s="70">
        <f t="shared" ref="S9" si="6">SUM(S10:S28)</f>
        <v>9353</v>
      </c>
      <c r="T9" s="70">
        <f t="shared" ref="T9" si="7">SUM(T10:T28)</f>
        <v>9650</v>
      </c>
      <c r="U9" s="70"/>
      <c r="V9" s="70">
        <f>SUM(V10:V28)</f>
        <v>16269</v>
      </c>
      <c r="W9" s="70">
        <f t="shared" ref="W9" si="8">SUM(W10:W28)</f>
        <v>7974</v>
      </c>
      <c r="X9" s="70">
        <f t="shared" ref="X9" si="9">SUM(X10:X28)</f>
        <v>8295</v>
      </c>
      <c r="Y9" s="70"/>
      <c r="Z9" s="70">
        <f>SUM(Z10:Z28)</f>
        <v>15132</v>
      </c>
      <c r="AA9" s="70">
        <f t="shared" ref="AA9" si="10">SUM(AA10:AA28)</f>
        <v>7327</v>
      </c>
      <c r="AB9" s="70">
        <f t="shared" ref="AB9" si="11">SUM(AB10:AB28)</f>
        <v>7805</v>
      </c>
      <c r="AC9" s="8"/>
    </row>
    <row r="10" spans="1:29" x14ac:dyDescent="0.25">
      <c r="A10" s="27">
        <v>11</v>
      </c>
      <c r="B10" s="71">
        <f t="shared" ref="B10:C26" si="12">+F10+J10+N10+R10+V10+Z10</f>
        <v>51</v>
      </c>
      <c r="C10" s="71">
        <f t="shared" si="12"/>
        <v>18</v>
      </c>
      <c r="D10" s="71">
        <f t="shared" ref="D10:D26" si="13">+B10-C10</f>
        <v>33</v>
      </c>
      <c r="E10" s="71"/>
      <c r="F10" s="71">
        <v>51</v>
      </c>
      <c r="G10" s="71">
        <v>18</v>
      </c>
      <c r="H10" s="71">
        <v>33</v>
      </c>
      <c r="I10" s="71"/>
      <c r="J10" s="71"/>
      <c r="K10" s="71"/>
      <c r="L10" s="71"/>
      <c r="M10" s="71"/>
      <c r="N10" s="71"/>
      <c r="O10" s="71"/>
      <c r="P10" s="71"/>
      <c r="Q10" s="71"/>
      <c r="R10" s="71"/>
      <c r="S10" s="71"/>
      <c r="T10" s="71"/>
      <c r="U10" s="71"/>
      <c r="V10" s="71"/>
      <c r="W10" s="71"/>
      <c r="X10" s="71"/>
      <c r="Y10" s="71"/>
      <c r="Z10" s="71"/>
      <c r="AA10" s="71"/>
      <c r="AB10" s="71"/>
      <c r="AC10" s="8"/>
    </row>
    <row r="11" spans="1:29" x14ac:dyDescent="0.25">
      <c r="A11" s="27">
        <v>12</v>
      </c>
      <c r="B11" s="71">
        <f t="shared" si="12"/>
        <v>15319</v>
      </c>
      <c r="C11" s="71">
        <f t="shared" si="12"/>
        <v>7779</v>
      </c>
      <c r="D11" s="71">
        <f t="shared" si="13"/>
        <v>7540</v>
      </c>
      <c r="E11" s="71"/>
      <c r="F11" s="71">
        <v>15292</v>
      </c>
      <c r="G11" s="71">
        <v>7763</v>
      </c>
      <c r="H11" s="71">
        <v>7529</v>
      </c>
      <c r="I11" s="71"/>
      <c r="J11" s="71">
        <v>27</v>
      </c>
      <c r="K11" s="71">
        <v>16</v>
      </c>
      <c r="L11" s="71">
        <v>11</v>
      </c>
      <c r="M11" s="71"/>
      <c r="N11" s="71">
        <v>0</v>
      </c>
      <c r="O11" s="71"/>
      <c r="P11" s="71"/>
      <c r="Q11" s="71"/>
      <c r="R11" s="71"/>
      <c r="S11" s="71"/>
      <c r="T11" s="71"/>
      <c r="U11" s="71"/>
      <c r="V11" s="71"/>
      <c r="W11" s="71"/>
      <c r="X11" s="71"/>
      <c r="Y11" s="71"/>
      <c r="Z11" s="71"/>
      <c r="AA11" s="71"/>
      <c r="AB11" s="71"/>
      <c r="AC11" s="8"/>
    </row>
    <row r="12" spans="1:29" x14ac:dyDescent="0.25">
      <c r="A12" s="27">
        <v>13</v>
      </c>
      <c r="B12" s="71">
        <f t="shared" si="12"/>
        <v>17186</v>
      </c>
      <c r="C12" s="71">
        <f t="shared" si="12"/>
        <v>8712</v>
      </c>
      <c r="D12" s="71">
        <f t="shared" si="13"/>
        <v>8474</v>
      </c>
      <c r="E12" s="71"/>
      <c r="F12" s="71">
        <v>4642</v>
      </c>
      <c r="G12" s="71">
        <v>2534</v>
      </c>
      <c r="H12" s="71">
        <v>2108</v>
      </c>
      <c r="I12" s="71"/>
      <c r="J12" s="71">
        <v>12505</v>
      </c>
      <c r="K12" s="71">
        <v>6162</v>
      </c>
      <c r="L12" s="71">
        <v>6343</v>
      </c>
      <c r="M12" s="71"/>
      <c r="N12" s="71">
        <v>39</v>
      </c>
      <c r="O12" s="71">
        <v>16</v>
      </c>
      <c r="P12" s="71">
        <v>23</v>
      </c>
      <c r="Q12" s="71"/>
      <c r="R12" s="71"/>
      <c r="S12" s="71"/>
      <c r="T12" s="71"/>
      <c r="U12" s="71"/>
      <c r="V12" s="71"/>
      <c r="W12" s="71"/>
      <c r="X12" s="71"/>
      <c r="Y12" s="71"/>
      <c r="Z12" s="71"/>
      <c r="AA12" s="71"/>
      <c r="AB12" s="71"/>
    </row>
    <row r="13" spans="1:29" x14ac:dyDescent="0.25">
      <c r="A13" s="27">
        <v>14</v>
      </c>
      <c r="B13" s="71">
        <f t="shared" si="12"/>
        <v>16299</v>
      </c>
      <c r="C13" s="71">
        <f t="shared" si="12"/>
        <v>8259</v>
      </c>
      <c r="D13" s="71">
        <f t="shared" si="13"/>
        <v>8040</v>
      </c>
      <c r="E13" s="71"/>
      <c r="F13" s="71">
        <v>1278</v>
      </c>
      <c r="G13" s="71">
        <v>762</v>
      </c>
      <c r="H13" s="71">
        <v>516</v>
      </c>
      <c r="I13" s="71"/>
      <c r="J13" s="71">
        <v>5182</v>
      </c>
      <c r="K13" s="71">
        <v>2679</v>
      </c>
      <c r="L13" s="71">
        <v>2503</v>
      </c>
      <c r="M13" s="71"/>
      <c r="N13" s="71">
        <v>9780</v>
      </c>
      <c r="O13" s="71">
        <v>4792</v>
      </c>
      <c r="P13" s="71">
        <v>4988</v>
      </c>
      <c r="Q13" s="71"/>
      <c r="R13" s="71">
        <v>59</v>
      </c>
      <c r="S13" s="71">
        <v>26</v>
      </c>
      <c r="T13" s="71">
        <v>33</v>
      </c>
      <c r="U13" s="71"/>
      <c r="V13" s="71"/>
      <c r="W13" s="71"/>
      <c r="X13" s="71"/>
      <c r="Y13" s="71"/>
      <c r="Z13" s="71"/>
      <c r="AA13" s="71"/>
      <c r="AB13" s="71"/>
      <c r="AC13" s="6"/>
    </row>
    <row r="14" spans="1:29" x14ac:dyDescent="0.25">
      <c r="A14" s="27">
        <v>15</v>
      </c>
      <c r="B14" s="71">
        <f t="shared" si="12"/>
        <v>17739</v>
      </c>
      <c r="C14" s="71">
        <f t="shared" si="12"/>
        <v>8795</v>
      </c>
      <c r="D14" s="71">
        <f t="shared" si="13"/>
        <v>8944</v>
      </c>
      <c r="E14" s="71"/>
      <c r="F14" s="71">
        <v>142</v>
      </c>
      <c r="G14" s="71">
        <v>87</v>
      </c>
      <c r="H14" s="71">
        <v>55</v>
      </c>
      <c r="I14" s="71"/>
      <c r="J14" s="71">
        <v>915</v>
      </c>
      <c r="K14" s="71">
        <v>542</v>
      </c>
      <c r="L14" s="71">
        <v>373</v>
      </c>
      <c r="M14" s="71"/>
      <c r="N14" s="71">
        <v>4935</v>
      </c>
      <c r="O14" s="71">
        <v>2547</v>
      </c>
      <c r="P14" s="71">
        <v>2388</v>
      </c>
      <c r="Q14" s="71"/>
      <c r="R14" s="71">
        <v>11687</v>
      </c>
      <c r="S14" s="71">
        <v>5598</v>
      </c>
      <c r="T14" s="71">
        <v>6089</v>
      </c>
      <c r="U14" s="71"/>
      <c r="V14" s="71">
        <v>60</v>
      </c>
      <c r="W14" s="71">
        <v>21</v>
      </c>
      <c r="X14" s="71">
        <v>39</v>
      </c>
      <c r="Y14" s="71"/>
      <c r="Z14" s="71"/>
      <c r="AA14" s="71"/>
      <c r="AB14" s="71"/>
      <c r="AC14" s="8"/>
    </row>
    <row r="15" spans="1:29" x14ac:dyDescent="0.25">
      <c r="A15" s="27">
        <v>16</v>
      </c>
      <c r="B15" s="71">
        <f t="shared" si="12"/>
        <v>17610</v>
      </c>
      <c r="C15" s="71">
        <f t="shared" si="12"/>
        <v>8676</v>
      </c>
      <c r="D15" s="71">
        <f t="shared" si="13"/>
        <v>8934</v>
      </c>
      <c r="E15" s="71"/>
      <c r="F15" s="71">
        <v>17</v>
      </c>
      <c r="G15" s="71">
        <v>12</v>
      </c>
      <c r="H15" s="71">
        <v>5</v>
      </c>
      <c r="I15" s="71"/>
      <c r="J15" s="71">
        <v>149</v>
      </c>
      <c r="K15" s="71">
        <v>95</v>
      </c>
      <c r="L15" s="71">
        <v>54</v>
      </c>
      <c r="M15" s="71"/>
      <c r="N15" s="71">
        <v>841</v>
      </c>
      <c r="O15" s="71">
        <v>531</v>
      </c>
      <c r="P15" s="71">
        <v>310</v>
      </c>
      <c r="Q15" s="71"/>
      <c r="R15" s="71">
        <v>6114</v>
      </c>
      <c r="S15" s="71">
        <v>3051</v>
      </c>
      <c r="T15" s="71">
        <v>3063</v>
      </c>
      <c r="U15" s="71"/>
      <c r="V15" s="71">
        <v>10437</v>
      </c>
      <c r="W15" s="71">
        <v>4967</v>
      </c>
      <c r="X15" s="71">
        <v>5470</v>
      </c>
      <c r="Y15" s="71"/>
      <c r="Z15" s="71">
        <v>52</v>
      </c>
      <c r="AA15" s="71">
        <v>20</v>
      </c>
      <c r="AB15" s="71">
        <v>32</v>
      </c>
      <c r="AC15" s="8"/>
    </row>
    <row r="16" spans="1:29" x14ac:dyDescent="0.25">
      <c r="A16" s="27">
        <v>17</v>
      </c>
      <c r="B16" s="71">
        <f t="shared" si="12"/>
        <v>15746</v>
      </c>
      <c r="C16" s="71">
        <f t="shared" si="12"/>
        <v>7721</v>
      </c>
      <c r="D16" s="71">
        <f t="shared" si="13"/>
        <v>8025</v>
      </c>
      <c r="E16" s="71"/>
      <c r="F16" s="71">
        <v>2</v>
      </c>
      <c r="G16" s="71">
        <v>2</v>
      </c>
      <c r="H16" s="71">
        <v>0</v>
      </c>
      <c r="I16" s="71"/>
      <c r="J16" s="71">
        <v>21</v>
      </c>
      <c r="K16" s="71">
        <v>17</v>
      </c>
      <c r="L16" s="71">
        <v>4</v>
      </c>
      <c r="M16" s="71"/>
      <c r="N16" s="71">
        <v>142</v>
      </c>
      <c r="O16" s="71">
        <v>81</v>
      </c>
      <c r="P16" s="71">
        <v>61</v>
      </c>
      <c r="Q16" s="71"/>
      <c r="R16" s="71">
        <v>979</v>
      </c>
      <c r="S16" s="71">
        <v>572</v>
      </c>
      <c r="T16" s="71">
        <v>407</v>
      </c>
      <c r="U16" s="71"/>
      <c r="V16" s="71">
        <v>5029</v>
      </c>
      <c r="W16" s="71">
        <v>2541</v>
      </c>
      <c r="X16" s="71">
        <v>2488</v>
      </c>
      <c r="Y16" s="71"/>
      <c r="Z16" s="71">
        <v>9573</v>
      </c>
      <c r="AA16" s="71">
        <v>4508</v>
      </c>
      <c r="AB16" s="71">
        <v>5065</v>
      </c>
      <c r="AC16" s="8"/>
    </row>
    <row r="17" spans="1:29" x14ac:dyDescent="0.25">
      <c r="A17" s="27">
        <v>18</v>
      </c>
      <c r="B17" s="71">
        <f t="shared" si="12"/>
        <v>5528</v>
      </c>
      <c r="C17" s="71">
        <f t="shared" si="12"/>
        <v>2816</v>
      </c>
      <c r="D17" s="71">
        <f t="shared" si="13"/>
        <v>2712</v>
      </c>
      <c r="E17" s="71"/>
      <c r="F17" s="71">
        <v>2</v>
      </c>
      <c r="G17" s="71">
        <v>1</v>
      </c>
      <c r="H17" s="71">
        <v>1</v>
      </c>
      <c r="I17" s="71"/>
      <c r="J17" s="71">
        <v>0</v>
      </c>
      <c r="K17" s="71">
        <v>0</v>
      </c>
      <c r="L17" s="71">
        <v>0</v>
      </c>
      <c r="M17" s="71"/>
      <c r="N17" s="71">
        <v>16</v>
      </c>
      <c r="O17" s="71">
        <v>7</v>
      </c>
      <c r="P17" s="71">
        <v>9</v>
      </c>
      <c r="Q17" s="71"/>
      <c r="R17" s="71">
        <v>146</v>
      </c>
      <c r="S17" s="71">
        <v>96</v>
      </c>
      <c r="T17" s="71">
        <v>50</v>
      </c>
      <c r="U17" s="71"/>
      <c r="V17" s="71">
        <v>631</v>
      </c>
      <c r="W17" s="71">
        <v>375</v>
      </c>
      <c r="X17" s="71">
        <v>256</v>
      </c>
      <c r="Y17" s="71"/>
      <c r="Z17" s="71">
        <v>4733</v>
      </c>
      <c r="AA17" s="71">
        <v>2337</v>
      </c>
      <c r="AB17" s="71">
        <v>2396</v>
      </c>
    </row>
    <row r="18" spans="1:29" x14ac:dyDescent="0.25">
      <c r="A18" s="27">
        <v>19</v>
      </c>
      <c r="B18" s="71">
        <f t="shared" si="12"/>
        <v>740</v>
      </c>
      <c r="C18" s="71">
        <f t="shared" si="12"/>
        <v>447</v>
      </c>
      <c r="D18" s="71">
        <f t="shared" si="13"/>
        <v>293</v>
      </c>
      <c r="E18" s="71"/>
      <c r="F18" s="71">
        <v>2</v>
      </c>
      <c r="G18" s="71">
        <v>1</v>
      </c>
      <c r="H18" s="71">
        <v>1</v>
      </c>
      <c r="I18" s="71"/>
      <c r="J18" s="71">
        <v>1</v>
      </c>
      <c r="K18" s="71">
        <v>0</v>
      </c>
      <c r="L18" s="71">
        <v>1</v>
      </c>
      <c r="M18" s="71"/>
      <c r="N18" s="71">
        <v>1</v>
      </c>
      <c r="O18" s="71">
        <v>1</v>
      </c>
      <c r="P18" s="71">
        <v>0</v>
      </c>
      <c r="Q18" s="71"/>
      <c r="R18" s="71">
        <v>11</v>
      </c>
      <c r="S18" s="71">
        <v>6</v>
      </c>
      <c r="T18" s="71">
        <v>5</v>
      </c>
      <c r="U18" s="71"/>
      <c r="V18" s="71">
        <v>94</v>
      </c>
      <c r="W18" s="71">
        <v>58</v>
      </c>
      <c r="X18" s="71">
        <v>36</v>
      </c>
      <c r="Y18" s="71"/>
      <c r="Z18" s="71">
        <v>631</v>
      </c>
      <c r="AA18" s="71">
        <v>381</v>
      </c>
      <c r="AB18" s="71">
        <v>250</v>
      </c>
      <c r="AC18" s="6"/>
    </row>
    <row r="19" spans="1:29" x14ac:dyDescent="0.25">
      <c r="A19" s="27">
        <v>20</v>
      </c>
      <c r="B19" s="71">
        <f t="shared" si="12"/>
        <v>135</v>
      </c>
      <c r="C19" s="71">
        <f t="shared" si="12"/>
        <v>84</v>
      </c>
      <c r="D19" s="71">
        <f t="shared" si="13"/>
        <v>51</v>
      </c>
      <c r="E19" s="71"/>
      <c r="F19" s="71">
        <v>0</v>
      </c>
      <c r="G19" s="71">
        <v>0</v>
      </c>
      <c r="H19" s="71">
        <v>0</v>
      </c>
      <c r="I19" s="71"/>
      <c r="J19" s="71">
        <v>1</v>
      </c>
      <c r="K19" s="71">
        <v>1</v>
      </c>
      <c r="L19" s="71">
        <v>0</v>
      </c>
      <c r="M19" s="71"/>
      <c r="N19" s="71">
        <v>1</v>
      </c>
      <c r="O19" s="71">
        <v>0</v>
      </c>
      <c r="P19" s="71">
        <v>1</v>
      </c>
      <c r="Q19" s="71"/>
      <c r="R19" s="71">
        <v>5</v>
      </c>
      <c r="S19" s="71">
        <v>4</v>
      </c>
      <c r="T19" s="71">
        <v>1</v>
      </c>
      <c r="U19" s="71"/>
      <c r="V19" s="71">
        <v>16</v>
      </c>
      <c r="W19" s="71">
        <v>11</v>
      </c>
      <c r="X19" s="71">
        <v>5</v>
      </c>
      <c r="Y19" s="71"/>
      <c r="Z19" s="71">
        <v>112</v>
      </c>
      <c r="AA19" s="71">
        <v>68</v>
      </c>
      <c r="AB19" s="71">
        <v>44</v>
      </c>
      <c r="AC19" s="8"/>
    </row>
    <row r="20" spans="1:29" x14ac:dyDescent="0.25">
      <c r="A20" s="27">
        <v>21</v>
      </c>
      <c r="B20" s="71">
        <f t="shared" si="12"/>
        <v>19</v>
      </c>
      <c r="C20" s="71">
        <f t="shared" si="12"/>
        <v>11</v>
      </c>
      <c r="D20" s="71">
        <f t="shared" si="13"/>
        <v>8</v>
      </c>
      <c r="E20" s="71"/>
      <c r="F20" s="71">
        <v>0</v>
      </c>
      <c r="G20" s="71">
        <v>0</v>
      </c>
      <c r="H20" s="71">
        <v>0</v>
      </c>
      <c r="I20" s="71"/>
      <c r="J20" s="71">
        <v>1</v>
      </c>
      <c r="K20" s="71">
        <v>1</v>
      </c>
      <c r="L20" s="71">
        <v>0</v>
      </c>
      <c r="M20" s="71"/>
      <c r="N20" s="71">
        <v>1</v>
      </c>
      <c r="O20" s="71">
        <v>0</v>
      </c>
      <c r="P20" s="71">
        <v>1</v>
      </c>
      <c r="Q20" s="71"/>
      <c r="R20" s="71">
        <v>0</v>
      </c>
      <c r="S20" s="71">
        <v>0</v>
      </c>
      <c r="T20" s="71">
        <v>0</v>
      </c>
      <c r="U20" s="71"/>
      <c r="V20" s="71">
        <v>1</v>
      </c>
      <c r="W20" s="71">
        <v>0</v>
      </c>
      <c r="X20" s="71">
        <v>1</v>
      </c>
      <c r="Y20" s="71"/>
      <c r="Z20" s="71">
        <v>16</v>
      </c>
      <c r="AA20" s="71">
        <v>10</v>
      </c>
      <c r="AB20" s="71">
        <v>6</v>
      </c>
      <c r="AC20" s="8"/>
    </row>
    <row r="21" spans="1:29" x14ac:dyDescent="0.25">
      <c r="A21" s="27">
        <v>22</v>
      </c>
      <c r="B21" s="71">
        <f t="shared" si="12"/>
        <v>3</v>
      </c>
      <c r="C21" s="71">
        <f t="shared" si="12"/>
        <v>1</v>
      </c>
      <c r="D21" s="71">
        <f t="shared" si="13"/>
        <v>2</v>
      </c>
      <c r="E21" s="71"/>
      <c r="F21" s="71">
        <v>0</v>
      </c>
      <c r="G21" s="71">
        <v>0</v>
      </c>
      <c r="H21" s="71">
        <v>0</v>
      </c>
      <c r="I21" s="71"/>
      <c r="J21" s="71">
        <v>0</v>
      </c>
      <c r="K21" s="71">
        <v>0</v>
      </c>
      <c r="L21" s="71">
        <v>0</v>
      </c>
      <c r="M21" s="71"/>
      <c r="N21" s="71">
        <v>0</v>
      </c>
      <c r="O21" s="71">
        <v>0</v>
      </c>
      <c r="P21" s="71">
        <v>0</v>
      </c>
      <c r="Q21" s="71"/>
      <c r="R21" s="71">
        <v>0</v>
      </c>
      <c r="S21" s="71">
        <v>0</v>
      </c>
      <c r="T21" s="71">
        <v>0</v>
      </c>
      <c r="U21" s="71"/>
      <c r="V21" s="71">
        <v>1</v>
      </c>
      <c r="W21" s="71">
        <v>1</v>
      </c>
      <c r="X21" s="71">
        <v>0</v>
      </c>
      <c r="Y21" s="71"/>
      <c r="Z21" s="71">
        <v>2</v>
      </c>
      <c r="AA21" s="71">
        <v>0</v>
      </c>
      <c r="AB21" s="71">
        <v>2</v>
      </c>
      <c r="AC21" s="8"/>
    </row>
    <row r="22" spans="1:29" x14ac:dyDescent="0.25">
      <c r="A22" s="27">
        <v>23</v>
      </c>
      <c r="B22" s="71">
        <f t="shared" si="12"/>
        <v>1</v>
      </c>
      <c r="C22" s="71">
        <f t="shared" si="12"/>
        <v>0</v>
      </c>
      <c r="D22" s="71">
        <f t="shared" si="13"/>
        <v>1</v>
      </c>
      <c r="E22" s="71"/>
      <c r="F22" s="71">
        <v>0</v>
      </c>
      <c r="G22" s="71">
        <v>0</v>
      </c>
      <c r="H22" s="71">
        <v>0</v>
      </c>
      <c r="I22" s="71"/>
      <c r="J22" s="71">
        <v>0</v>
      </c>
      <c r="K22" s="71">
        <v>0</v>
      </c>
      <c r="L22" s="71">
        <v>0</v>
      </c>
      <c r="M22" s="71"/>
      <c r="N22" s="71">
        <v>0</v>
      </c>
      <c r="O22" s="71">
        <v>0</v>
      </c>
      <c r="P22" s="71">
        <v>0</v>
      </c>
      <c r="Q22" s="71"/>
      <c r="R22" s="71">
        <v>1</v>
      </c>
      <c r="S22" s="71">
        <v>0</v>
      </c>
      <c r="T22" s="71">
        <v>1</v>
      </c>
      <c r="U22" s="71"/>
      <c r="V22" s="71">
        <v>0</v>
      </c>
      <c r="W22" s="71">
        <v>0</v>
      </c>
      <c r="X22" s="71">
        <v>0</v>
      </c>
      <c r="Y22" s="71"/>
      <c r="Z22" s="71">
        <v>0</v>
      </c>
      <c r="AA22" s="71">
        <v>0</v>
      </c>
      <c r="AB22" s="71">
        <v>0</v>
      </c>
    </row>
    <row r="23" spans="1:29" x14ac:dyDescent="0.25">
      <c r="A23" s="27">
        <v>24</v>
      </c>
      <c r="B23" s="71">
        <f t="shared" si="12"/>
        <v>4</v>
      </c>
      <c r="C23" s="71">
        <f t="shared" si="12"/>
        <v>1</v>
      </c>
      <c r="D23" s="71">
        <f t="shared" si="13"/>
        <v>3</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4</v>
      </c>
      <c r="AA23" s="71">
        <v>1</v>
      </c>
      <c r="AB23" s="71">
        <v>3</v>
      </c>
      <c r="AC23" s="8"/>
    </row>
    <row r="24" spans="1:29" x14ac:dyDescent="0.25">
      <c r="A24" s="27" t="s">
        <v>356</v>
      </c>
      <c r="B24" s="71">
        <f t="shared" si="12"/>
        <v>6</v>
      </c>
      <c r="C24" s="71">
        <f t="shared" si="12"/>
        <v>2</v>
      </c>
      <c r="D24" s="71">
        <f t="shared" si="13"/>
        <v>4</v>
      </c>
      <c r="E24" s="71"/>
      <c r="F24" s="71">
        <v>0</v>
      </c>
      <c r="G24" s="71">
        <v>0</v>
      </c>
      <c r="H24" s="71">
        <v>0</v>
      </c>
      <c r="I24" s="71"/>
      <c r="J24" s="71">
        <v>1</v>
      </c>
      <c r="K24" s="71">
        <v>0</v>
      </c>
      <c r="L24" s="71">
        <v>1</v>
      </c>
      <c r="M24" s="71"/>
      <c r="N24" s="71">
        <v>0</v>
      </c>
      <c r="O24" s="71">
        <v>0</v>
      </c>
      <c r="P24" s="71">
        <v>0</v>
      </c>
      <c r="Q24" s="71"/>
      <c r="R24" s="71">
        <v>1</v>
      </c>
      <c r="S24" s="71">
        <v>0</v>
      </c>
      <c r="T24" s="71">
        <v>1</v>
      </c>
      <c r="U24" s="71"/>
      <c r="V24" s="71">
        <v>0</v>
      </c>
      <c r="W24" s="71">
        <v>0</v>
      </c>
      <c r="X24" s="71">
        <v>0</v>
      </c>
      <c r="Y24" s="71"/>
      <c r="Z24" s="71">
        <v>4</v>
      </c>
      <c r="AA24" s="71">
        <v>2</v>
      </c>
      <c r="AB24" s="71">
        <v>2</v>
      </c>
    </row>
    <row r="25" spans="1:29" x14ac:dyDescent="0.25">
      <c r="A25" s="27" t="s">
        <v>357</v>
      </c>
      <c r="B25" s="71">
        <f t="shared" si="12"/>
        <v>2</v>
      </c>
      <c r="C25" s="71">
        <f t="shared" si="12"/>
        <v>0</v>
      </c>
      <c r="D25" s="71">
        <f t="shared" si="13"/>
        <v>2</v>
      </c>
      <c r="E25" s="71"/>
      <c r="F25" s="71">
        <v>0</v>
      </c>
      <c r="G25" s="71">
        <v>0</v>
      </c>
      <c r="H25" s="71">
        <v>0</v>
      </c>
      <c r="I25" s="71"/>
      <c r="J25" s="71">
        <v>1</v>
      </c>
      <c r="K25" s="71">
        <v>0</v>
      </c>
      <c r="L25" s="71">
        <v>1</v>
      </c>
      <c r="M25" s="71"/>
      <c r="N25" s="71">
        <v>1</v>
      </c>
      <c r="O25" s="71">
        <v>0</v>
      </c>
      <c r="P25" s="71">
        <v>1</v>
      </c>
      <c r="Q25" s="71"/>
      <c r="R25" s="71">
        <v>0</v>
      </c>
      <c r="S25" s="71">
        <v>0</v>
      </c>
      <c r="T25" s="71">
        <v>0</v>
      </c>
      <c r="U25" s="71"/>
      <c r="V25" s="71">
        <v>0</v>
      </c>
      <c r="W25" s="71">
        <v>0</v>
      </c>
      <c r="X25" s="71">
        <v>0</v>
      </c>
      <c r="Y25" s="71"/>
      <c r="Z25" s="71">
        <v>0</v>
      </c>
      <c r="AA25" s="71">
        <v>0</v>
      </c>
      <c r="AB25" s="71">
        <v>0</v>
      </c>
    </row>
    <row r="26" spans="1:29" x14ac:dyDescent="0.25">
      <c r="A26" s="27" t="s">
        <v>358</v>
      </c>
      <c r="B26" s="71">
        <f t="shared" si="12"/>
        <v>3</v>
      </c>
      <c r="C26" s="71">
        <f t="shared" si="12"/>
        <v>0</v>
      </c>
      <c r="D26" s="71">
        <f t="shared" si="13"/>
        <v>3</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3</v>
      </c>
      <c r="AA26" s="71">
        <v>0</v>
      </c>
      <c r="AB26" s="71">
        <v>3</v>
      </c>
    </row>
    <row r="27" spans="1:29" x14ac:dyDescent="0.25">
      <c r="A27" s="27" t="s">
        <v>359</v>
      </c>
      <c r="B27" s="71">
        <f t="shared" ref="B27:B28" si="14">+F27+J27+N27+R27+V27+Z27</f>
        <v>1</v>
      </c>
      <c r="C27" s="71">
        <f t="shared" ref="C27:C28" si="15">+G27+K27+O27+S27+W27+AA27</f>
        <v>0</v>
      </c>
      <c r="D27" s="71">
        <f t="shared" ref="D27:D28" si="16">+B27-C27</f>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row>
    <row r="28" spans="1:29" ht="13.5" thickBot="1" x14ac:dyDescent="0.3">
      <c r="A28" s="27" t="s">
        <v>360</v>
      </c>
      <c r="B28" s="71">
        <f t="shared" si="14"/>
        <v>1</v>
      </c>
      <c r="C28" s="71">
        <f t="shared" si="15"/>
        <v>0</v>
      </c>
      <c r="D28" s="71">
        <f t="shared" si="16"/>
        <v>1</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0</v>
      </c>
      <c r="AB28" s="71">
        <v>1</v>
      </c>
    </row>
    <row r="29" spans="1:29" ht="15" customHeight="1" x14ac:dyDescent="0.25">
      <c r="A29" s="122" t="s">
        <v>411</v>
      </c>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row>
    <row r="30" spans="1:29" ht="15" customHeight="1" x14ac:dyDescent="0.25">
      <c r="A30" s="6" t="s">
        <v>362</v>
      </c>
      <c r="B30" s="8"/>
      <c r="C30" s="8"/>
      <c r="D30" s="8"/>
      <c r="E30" s="8"/>
      <c r="F30" s="8"/>
      <c r="G30" s="8"/>
      <c r="H30" s="8"/>
      <c r="I30" s="8"/>
      <c r="J30" s="8"/>
      <c r="K30" s="8"/>
      <c r="L30" s="8"/>
      <c r="M30" s="8"/>
      <c r="N30" s="8"/>
      <c r="O30" s="8"/>
      <c r="P30" s="8"/>
      <c r="Q30" s="8"/>
      <c r="R30" s="8"/>
      <c r="S30" s="8"/>
      <c r="T30" s="8"/>
      <c r="U30" s="8"/>
      <c r="V30" s="8"/>
      <c r="W30" s="8"/>
      <c r="X30" s="8"/>
      <c r="Y30" s="60"/>
      <c r="Z30" s="8"/>
      <c r="AA30" s="8"/>
      <c r="AB30" s="8"/>
    </row>
    <row r="31" spans="1:29" x14ac:dyDescent="0.25">
      <c r="A31" s="159" t="s">
        <v>339</v>
      </c>
      <c r="B31" s="8"/>
      <c r="C31" s="8"/>
      <c r="D31" s="8"/>
      <c r="E31" s="8"/>
      <c r="F31" s="8"/>
      <c r="G31" s="8"/>
      <c r="H31" s="8"/>
      <c r="I31" s="8"/>
      <c r="J31" s="8"/>
      <c r="K31" s="8"/>
      <c r="L31" s="8"/>
      <c r="M31" s="8"/>
      <c r="N31" s="8"/>
      <c r="O31" s="8"/>
      <c r="P31" s="8"/>
      <c r="Q31" s="8"/>
      <c r="R31" s="8"/>
      <c r="S31" s="8"/>
      <c r="T31" s="8"/>
      <c r="U31" s="8"/>
      <c r="V31" s="8"/>
      <c r="W31" s="8"/>
      <c r="X31" s="8"/>
      <c r="Y31" s="60"/>
      <c r="Z31" s="8"/>
      <c r="AA31" s="8"/>
      <c r="AB31" s="8"/>
    </row>
    <row r="32" spans="1:29" x14ac:dyDescent="0.25">
      <c r="A32" s="159" t="s">
        <v>340</v>
      </c>
      <c r="B32" s="8"/>
      <c r="C32" s="8"/>
      <c r="D32" s="8"/>
      <c r="E32" s="8"/>
      <c r="F32" s="8"/>
      <c r="G32" s="8"/>
      <c r="H32" s="8"/>
      <c r="I32" s="8"/>
      <c r="J32" s="8"/>
      <c r="K32" s="8"/>
      <c r="L32" s="8"/>
      <c r="M32" s="8"/>
      <c r="N32" s="8"/>
      <c r="O32" s="8"/>
      <c r="P32" s="8"/>
      <c r="Q32" s="8"/>
      <c r="R32" s="8"/>
      <c r="S32" s="8"/>
      <c r="T32" s="8"/>
      <c r="U32" s="8"/>
      <c r="V32" s="8"/>
      <c r="W32" s="8"/>
      <c r="X32" s="8"/>
      <c r="Y32" s="60"/>
      <c r="Z32" s="8"/>
      <c r="AA32" s="8"/>
      <c r="AB32" s="8"/>
    </row>
    <row r="33" spans="1:28" x14ac:dyDescent="0.25">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row>
    <row r="34" spans="1:28" ht="15" customHeigh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5" customHeight="1" x14ac:dyDescent="0.25">
      <c r="A35" s="159"/>
    </row>
    <row r="36" spans="1:28" x14ac:dyDescent="0.25">
      <c r="F36" s="291"/>
      <c r="G36" s="291"/>
      <c r="H36" s="291"/>
      <c r="I36" s="291"/>
      <c r="J36" s="291"/>
      <c r="K36" s="291"/>
      <c r="L36" s="291"/>
      <c r="M36" s="291"/>
      <c r="N36" s="291"/>
      <c r="O36" s="291"/>
      <c r="P36" s="291"/>
      <c r="Q36" s="291"/>
      <c r="R36" s="291"/>
      <c r="S36" s="291"/>
      <c r="T36" s="291"/>
      <c r="U36" s="291"/>
      <c r="V36" s="291"/>
      <c r="W36" s="291"/>
      <c r="X36" s="291"/>
      <c r="Y36" s="291"/>
      <c r="Z36" s="291"/>
      <c r="AA36" s="291"/>
      <c r="AB36" s="291"/>
    </row>
    <row r="37" spans="1:28" x14ac:dyDescent="0.25">
      <c r="B37" s="241"/>
      <c r="C37" s="241"/>
      <c r="D37" s="241"/>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553C6258-DF9A-4135-A552-8F863FADF0C9}"/>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4381A-CD16-4FCE-AF8C-5EAFC3E3073D}">
  <sheetPr codeName="Hoja77">
    <tabColor rgb="FFAFCAFF"/>
    <pageSetUpPr fitToPage="1"/>
  </sheetPr>
  <dimension ref="A1:AC32"/>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ustomWidth="1"/>
    <col min="30" max="16384" width="11" style="8"/>
  </cols>
  <sheetData>
    <row r="1" spans="1:29" ht="15" customHeight="1" x14ac:dyDescent="0.25">
      <c r="A1" s="436" t="s">
        <v>492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414</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SUM(B10:B28)</f>
        <v>102717</v>
      </c>
      <c r="C9" s="70">
        <f t="shared" ref="C9:D9" si="0">SUM(C10:C28)</f>
        <v>51182</v>
      </c>
      <c r="D9" s="70">
        <f t="shared" si="0"/>
        <v>51535</v>
      </c>
      <c r="E9" s="70"/>
      <c r="F9" s="70">
        <f>SUM(F10:F28)</f>
        <v>20826</v>
      </c>
      <c r="G9" s="70">
        <f t="shared" ref="G9" si="1">SUM(G10:G28)</f>
        <v>10798</v>
      </c>
      <c r="H9" s="70">
        <f t="shared" ref="H9" si="2">SUM(H10:H28)</f>
        <v>10028</v>
      </c>
      <c r="I9" s="70"/>
      <c r="J9" s="70">
        <f>SUM(J10:J28)</f>
        <v>18236</v>
      </c>
      <c r="K9" s="70">
        <f t="shared" ref="K9" si="3">SUM(K10:K28)</f>
        <v>9162</v>
      </c>
      <c r="L9" s="70">
        <f t="shared" ref="L9" si="4">SUM(L10:L28)</f>
        <v>9074</v>
      </c>
      <c r="M9" s="70"/>
      <c r="N9" s="70">
        <f>SUM(N10:N28)</f>
        <v>15252</v>
      </c>
      <c r="O9" s="70">
        <f t="shared" ref="O9" si="5">SUM(O10:O28)</f>
        <v>7673</v>
      </c>
      <c r="P9" s="70">
        <f t="shared" ref="P9" si="6">SUM(P10:P28)</f>
        <v>7579</v>
      </c>
      <c r="Q9" s="70"/>
      <c r="R9" s="70">
        <f>SUM(R10:R28)</f>
        <v>18196</v>
      </c>
      <c r="S9" s="70">
        <f t="shared" ref="S9" si="7">SUM(S10:S28)</f>
        <v>8913</v>
      </c>
      <c r="T9" s="70">
        <f t="shared" ref="T9" si="8">SUM(T10:T28)</f>
        <v>9283</v>
      </c>
      <c r="U9" s="70"/>
      <c r="V9" s="70">
        <f>SUM(V10:V28)</f>
        <v>15627</v>
      </c>
      <c r="W9" s="70">
        <f t="shared" ref="W9" si="9">SUM(W10:W28)</f>
        <v>7616</v>
      </c>
      <c r="X9" s="70">
        <f t="shared" ref="X9" si="10">SUM(X10:X28)</f>
        <v>8011</v>
      </c>
      <c r="Y9" s="70"/>
      <c r="Z9" s="70">
        <f>SUM(Z10:Z28)</f>
        <v>14580</v>
      </c>
      <c r="AA9" s="70">
        <f t="shared" ref="AA9" si="11">SUM(AA10:AA28)</f>
        <v>7020</v>
      </c>
      <c r="AB9" s="70">
        <f t="shared" ref="AB9" si="12">SUM(AB10:AB28)</f>
        <v>7560</v>
      </c>
    </row>
    <row r="10" spans="1:29" x14ac:dyDescent="0.25">
      <c r="A10" s="27">
        <v>11</v>
      </c>
      <c r="B10" s="71">
        <f t="shared" ref="B10:C26" si="13">+F10+J10+N10+R10+V10+Z10</f>
        <v>48</v>
      </c>
      <c r="C10" s="71">
        <f t="shared" si="13"/>
        <v>16</v>
      </c>
      <c r="D10" s="71">
        <f t="shared" ref="D10:D26" si="14">+B10-C10</f>
        <v>32</v>
      </c>
      <c r="E10" s="71"/>
      <c r="F10" s="71">
        <v>48</v>
      </c>
      <c r="G10" s="71">
        <v>16</v>
      </c>
      <c r="H10" s="71">
        <v>32</v>
      </c>
      <c r="I10" s="71"/>
      <c r="J10" s="71"/>
      <c r="K10" s="71"/>
      <c r="L10" s="71"/>
      <c r="M10" s="71"/>
      <c r="N10" s="71"/>
      <c r="O10" s="71"/>
      <c r="P10" s="71"/>
      <c r="Q10" s="71"/>
      <c r="R10" s="71"/>
      <c r="S10" s="71"/>
      <c r="T10" s="71"/>
      <c r="U10" s="71"/>
      <c r="V10" s="71"/>
      <c r="W10" s="71"/>
      <c r="X10" s="71"/>
      <c r="Y10" s="71"/>
      <c r="Z10" s="71"/>
      <c r="AA10" s="71"/>
      <c r="AB10" s="71"/>
      <c r="AC10" s="8"/>
    </row>
    <row r="11" spans="1:29" x14ac:dyDescent="0.25">
      <c r="A11" s="27">
        <v>12</v>
      </c>
      <c r="B11" s="71">
        <f t="shared" si="13"/>
        <v>14885</v>
      </c>
      <c r="C11" s="71">
        <f t="shared" si="13"/>
        <v>7516</v>
      </c>
      <c r="D11" s="71">
        <f t="shared" si="14"/>
        <v>7369</v>
      </c>
      <c r="E11" s="71"/>
      <c r="F11" s="71">
        <v>14860</v>
      </c>
      <c r="G11" s="71">
        <v>7500</v>
      </c>
      <c r="H11" s="71">
        <v>7360</v>
      </c>
      <c r="I11" s="71"/>
      <c r="J11" s="71">
        <v>25</v>
      </c>
      <c r="K11" s="71">
        <v>16</v>
      </c>
      <c r="L11" s="71">
        <v>9</v>
      </c>
      <c r="M11" s="71"/>
      <c r="N11" s="71"/>
      <c r="O11" s="71"/>
      <c r="P11" s="71"/>
      <c r="Q11" s="71"/>
      <c r="R11" s="71"/>
      <c r="S11" s="71"/>
      <c r="T11" s="71"/>
      <c r="U11" s="71"/>
      <c r="V11" s="71"/>
      <c r="W11" s="71"/>
      <c r="X11" s="71"/>
      <c r="Y11" s="71"/>
      <c r="Z11" s="71"/>
      <c r="AA11" s="71"/>
      <c r="AB11" s="71"/>
      <c r="AC11" s="8"/>
    </row>
    <row r="12" spans="1:29" x14ac:dyDescent="0.25">
      <c r="A12" s="27">
        <v>13</v>
      </c>
      <c r="B12" s="71">
        <f t="shared" si="13"/>
        <v>16667</v>
      </c>
      <c r="C12" s="71">
        <f t="shared" si="13"/>
        <v>8395</v>
      </c>
      <c r="D12" s="71">
        <f t="shared" si="14"/>
        <v>8272</v>
      </c>
      <c r="E12" s="71"/>
      <c r="F12" s="71">
        <v>4498</v>
      </c>
      <c r="G12" s="71">
        <v>2440</v>
      </c>
      <c r="H12" s="71">
        <v>2058</v>
      </c>
      <c r="I12" s="71"/>
      <c r="J12" s="71">
        <v>12132</v>
      </c>
      <c r="K12" s="71">
        <v>5941</v>
      </c>
      <c r="L12" s="71">
        <v>6191</v>
      </c>
      <c r="M12" s="71"/>
      <c r="N12" s="71">
        <v>37</v>
      </c>
      <c r="O12" s="71">
        <v>14</v>
      </c>
      <c r="P12" s="71">
        <v>23</v>
      </c>
      <c r="Q12" s="71"/>
      <c r="R12" s="71"/>
      <c r="S12" s="71"/>
      <c r="T12" s="71"/>
      <c r="U12" s="71"/>
      <c r="V12" s="71"/>
      <c r="W12" s="71"/>
      <c r="X12" s="71"/>
      <c r="Y12" s="71"/>
      <c r="Z12" s="71"/>
      <c r="AA12" s="71"/>
      <c r="AB12" s="71"/>
      <c r="AC12" s="8"/>
    </row>
    <row r="13" spans="1:29" x14ac:dyDescent="0.25">
      <c r="A13" s="27">
        <v>14</v>
      </c>
      <c r="B13" s="71">
        <f t="shared" si="13"/>
        <v>15797</v>
      </c>
      <c r="C13" s="71">
        <f t="shared" si="13"/>
        <v>7953</v>
      </c>
      <c r="D13" s="71">
        <f t="shared" si="14"/>
        <v>7844</v>
      </c>
      <c r="E13" s="71"/>
      <c r="F13" s="71">
        <v>1260</v>
      </c>
      <c r="G13" s="71">
        <v>744</v>
      </c>
      <c r="H13" s="71">
        <v>516</v>
      </c>
      <c r="I13" s="71"/>
      <c r="J13" s="71">
        <v>5018</v>
      </c>
      <c r="K13" s="71">
        <v>2577</v>
      </c>
      <c r="L13" s="71">
        <v>2441</v>
      </c>
      <c r="M13" s="71"/>
      <c r="N13" s="71">
        <v>9462</v>
      </c>
      <c r="O13" s="71">
        <v>4606</v>
      </c>
      <c r="P13" s="71">
        <v>4856</v>
      </c>
      <c r="Q13" s="71"/>
      <c r="R13" s="71">
        <v>57</v>
      </c>
      <c r="S13" s="71">
        <v>26</v>
      </c>
      <c r="T13" s="71">
        <v>31</v>
      </c>
      <c r="U13" s="71"/>
      <c r="V13" s="71"/>
      <c r="W13" s="71"/>
      <c r="X13" s="71"/>
      <c r="Y13" s="71"/>
      <c r="Z13" s="71"/>
      <c r="AA13" s="71"/>
      <c r="AB13" s="71"/>
      <c r="AC13" s="8"/>
    </row>
    <row r="14" spans="1:29" x14ac:dyDescent="0.25">
      <c r="A14" s="27">
        <v>15</v>
      </c>
      <c r="B14" s="71">
        <f t="shared" si="13"/>
        <v>17048</v>
      </c>
      <c r="C14" s="71">
        <f t="shared" si="13"/>
        <v>8418</v>
      </c>
      <c r="D14" s="71">
        <f t="shared" si="14"/>
        <v>8630</v>
      </c>
      <c r="E14" s="71"/>
      <c r="F14" s="71">
        <v>139</v>
      </c>
      <c r="G14" s="71">
        <v>84</v>
      </c>
      <c r="H14" s="71">
        <v>55</v>
      </c>
      <c r="I14" s="71"/>
      <c r="J14" s="71">
        <v>900</v>
      </c>
      <c r="K14" s="71">
        <v>528</v>
      </c>
      <c r="L14" s="71">
        <v>372</v>
      </c>
      <c r="M14" s="71"/>
      <c r="N14" s="71">
        <v>4769</v>
      </c>
      <c r="O14" s="71">
        <v>2452</v>
      </c>
      <c r="P14" s="71">
        <v>2317</v>
      </c>
      <c r="Q14" s="71"/>
      <c r="R14" s="71">
        <v>11182</v>
      </c>
      <c r="S14" s="71">
        <v>5334</v>
      </c>
      <c r="T14" s="71">
        <v>5848</v>
      </c>
      <c r="U14" s="71"/>
      <c r="V14" s="71">
        <v>58</v>
      </c>
      <c r="W14" s="71">
        <v>20</v>
      </c>
      <c r="X14" s="71">
        <v>38</v>
      </c>
      <c r="Y14" s="71"/>
      <c r="Z14" s="71"/>
      <c r="AA14" s="71"/>
      <c r="AB14" s="71"/>
      <c r="AC14" s="8"/>
    </row>
    <row r="15" spans="1:29" x14ac:dyDescent="0.25">
      <c r="A15" s="27">
        <v>16</v>
      </c>
      <c r="B15" s="71">
        <f t="shared" si="13"/>
        <v>16908</v>
      </c>
      <c r="C15" s="71">
        <f t="shared" si="13"/>
        <v>8272</v>
      </c>
      <c r="D15" s="71">
        <f t="shared" si="14"/>
        <v>8636</v>
      </c>
      <c r="E15" s="71"/>
      <c r="F15" s="71">
        <v>15</v>
      </c>
      <c r="G15" s="71">
        <v>10</v>
      </c>
      <c r="H15" s="71">
        <v>5</v>
      </c>
      <c r="I15" s="71"/>
      <c r="J15" s="71">
        <v>139</v>
      </c>
      <c r="K15" s="71">
        <v>85</v>
      </c>
      <c r="L15" s="71">
        <v>54</v>
      </c>
      <c r="M15" s="71"/>
      <c r="N15" s="71">
        <v>827</v>
      </c>
      <c r="O15" s="71">
        <v>517</v>
      </c>
      <c r="P15" s="71">
        <v>310</v>
      </c>
      <c r="Q15" s="71"/>
      <c r="R15" s="71">
        <v>5853</v>
      </c>
      <c r="S15" s="71">
        <v>2904</v>
      </c>
      <c r="T15" s="71">
        <v>2949</v>
      </c>
      <c r="U15" s="71"/>
      <c r="V15" s="71">
        <v>10023</v>
      </c>
      <c r="W15" s="71">
        <v>4737</v>
      </c>
      <c r="X15" s="71">
        <v>5286</v>
      </c>
      <c r="Y15" s="71"/>
      <c r="Z15" s="71">
        <v>51</v>
      </c>
      <c r="AA15" s="71">
        <v>19</v>
      </c>
      <c r="AB15" s="71">
        <v>32</v>
      </c>
      <c r="AC15" s="8"/>
    </row>
    <row r="16" spans="1:29" x14ac:dyDescent="0.25">
      <c r="A16" s="27">
        <v>17</v>
      </c>
      <c r="B16" s="71">
        <f t="shared" si="13"/>
        <v>15149</v>
      </c>
      <c r="C16" s="71">
        <f t="shared" si="13"/>
        <v>7402</v>
      </c>
      <c r="D16" s="71">
        <f t="shared" si="14"/>
        <v>7747</v>
      </c>
      <c r="E16" s="71"/>
      <c r="F16" s="71">
        <v>2</v>
      </c>
      <c r="G16" s="71">
        <v>2</v>
      </c>
      <c r="H16" s="71">
        <v>0</v>
      </c>
      <c r="I16" s="71"/>
      <c r="J16" s="71">
        <v>17</v>
      </c>
      <c r="K16" s="71">
        <v>13</v>
      </c>
      <c r="L16" s="71">
        <v>4</v>
      </c>
      <c r="M16" s="71"/>
      <c r="N16" s="71">
        <v>138</v>
      </c>
      <c r="O16" s="71">
        <v>77</v>
      </c>
      <c r="P16" s="71">
        <v>61</v>
      </c>
      <c r="Q16" s="71"/>
      <c r="R16" s="71">
        <v>943</v>
      </c>
      <c r="S16" s="71">
        <v>546</v>
      </c>
      <c r="T16" s="71">
        <v>397</v>
      </c>
      <c r="U16" s="71"/>
      <c r="V16" s="71">
        <v>4833</v>
      </c>
      <c r="W16" s="71">
        <v>2439</v>
      </c>
      <c r="X16" s="71">
        <v>2394</v>
      </c>
      <c r="Y16" s="71"/>
      <c r="Z16" s="71">
        <v>9216</v>
      </c>
      <c r="AA16" s="71">
        <v>4325</v>
      </c>
      <c r="AB16" s="71">
        <v>4891</v>
      </c>
      <c r="AC16" s="8"/>
    </row>
    <row r="17" spans="1:29" x14ac:dyDescent="0.25">
      <c r="A17" s="27">
        <v>18</v>
      </c>
      <c r="B17" s="71">
        <f t="shared" si="13"/>
        <v>5330</v>
      </c>
      <c r="C17" s="71">
        <f t="shared" si="13"/>
        <v>2686</v>
      </c>
      <c r="D17" s="71">
        <f t="shared" si="14"/>
        <v>2644</v>
      </c>
      <c r="E17" s="71"/>
      <c r="F17" s="71">
        <v>2</v>
      </c>
      <c r="G17" s="71">
        <v>1</v>
      </c>
      <c r="H17" s="71">
        <v>1</v>
      </c>
      <c r="I17" s="71"/>
      <c r="J17" s="71">
        <v>0</v>
      </c>
      <c r="K17" s="71">
        <v>0</v>
      </c>
      <c r="L17" s="71">
        <v>0</v>
      </c>
      <c r="M17" s="71"/>
      <c r="N17" s="71">
        <v>15</v>
      </c>
      <c r="O17" s="71">
        <v>6</v>
      </c>
      <c r="P17" s="71">
        <v>9</v>
      </c>
      <c r="Q17" s="71"/>
      <c r="R17" s="71">
        <v>144</v>
      </c>
      <c r="S17" s="71">
        <v>94</v>
      </c>
      <c r="T17" s="71">
        <v>50</v>
      </c>
      <c r="U17" s="71"/>
      <c r="V17" s="71">
        <v>608</v>
      </c>
      <c r="W17" s="71">
        <v>357</v>
      </c>
      <c r="X17" s="71">
        <v>251</v>
      </c>
      <c r="Y17" s="71"/>
      <c r="Z17" s="71">
        <v>4561</v>
      </c>
      <c r="AA17" s="71">
        <v>2228</v>
      </c>
      <c r="AB17" s="71">
        <v>2333</v>
      </c>
      <c r="AC17" s="8"/>
    </row>
    <row r="18" spans="1:29" x14ac:dyDescent="0.25">
      <c r="A18" s="27">
        <v>19</v>
      </c>
      <c r="B18" s="71">
        <f t="shared" si="13"/>
        <v>716</v>
      </c>
      <c r="C18" s="71">
        <f t="shared" si="13"/>
        <v>430</v>
      </c>
      <c r="D18" s="71">
        <f t="shared" si="14"/>
        <v>286</v>
      </c>
      <c r="E18" s="71"/>
      <c r="F18" s="71">
        <v>2</v>
      </c>
      <c r="G18" s="71">
        <v>1</v>
      </c>
      <c r="H18" s="71">
        <v>1</v>
      </c>
      <c r="I18" s="71"/>
      <c r="J18" s="71">
        <v>1</v>
      </c>
      <c r="K18" s="71">
        <v>0</v>
      </c>
      <c r="L18" s="71">
        <v>1</v>
      </c>
      <c r="M18" s="71"/>
      <c r="N18" s="71">
        <v>1</v>
      </c>
      <c r="O18" s="71">
        <v>1</v>
      </c>
      <c r="P18" s="71">
        <v>0</v>
      </c>
      <c r="Q18" s="71"/>
      <c r="R18" s="71">
        <v>11</v>
      </c>
      <c r="S18" s="71">
        <v>6</v>
      </c>
      <c r="T18" s="71">
        <v>5</v>
      </c>
      <c r="U18" s="71"/>
      <c r="V18" s="71">
        <v>90</v>
      </c>
      <c r="W18" s="71">
        <v>54</v>
      </c>
      <c r="X18" s="71">
        <v>36</v>
      </c>
      <c r="Y18" s="71"/>
      <c r="Z18" s="71">
        <v>611</v>
      </c>
      <c r="AA18" s="71">
        <v>368</v>
      </c>
      <c r="AB18" s="71">
        <v>243</v>
      </c>
      <c r="AC18" s="8"/>
    </row>
    <row r="19" spans="1:29" x14ac:dyDescent="0.25">
      <c r="A19" s="27">
        <v>20</v>
      </c>
      <c r="B19" s="71">
        <f t="shared" si="13"/>
        <v>129</v>
      </c>
      <c r="C19" s="71">
        <f t="shared" si="13"/>
        <v>79</v>
      </c>
      <c r="D19" s="71">
        <f t="shared" si="14"/>
        <v>50</v>
      </c>
      <c r="E19" s="71"/>
      <c r="F19" s="71">
        <v>0</v>
      </c>
      <c r="G19" s="71">
        <v>0</v>
      </c>
      <c r="H19" s="71">
        <v>0</v>
      </c>
      <c r="I19" s="71"/>
      <c r="J19" s="71">
        <v>1</v>
      </c>
      <c r="K19" s="71">
        <v>1</v>
      </c>
      <c r="L19" s="71">
        <v>0</v>
      </c>
      <c r="M19" s="71"/>
      <c r="N19" s="71">
        <v>1</v>
      </c>
      <c r="O19" s="71">
        <v>0</v>
      </c>
      <c r="P19" s="71">
        <v>1</v>
      </c>
      <c r="Q19" s="71"/>
      <c r="R19" s="71">
        <v>4</v>
      </c>
      <c r="S19" s="71">
        <v>3</v>
      </c>
      <c r="T19" s="71">
        <v>1</v>
      </c>
      <c r="U19" s="71"/>
      <c r="V19" s="71">
        <v>13</v>
      </c>
      <c r="W19" s="71">
        <v>8</v>
      </c>
      <c r="X19" s="71">
        <v>5</v>
      </c>
      <c r="Y19" s="71"/>
      <c r="Z19" s="71">
        <v>110</v>
      </c>
      <c r="AA19" s="71">
        <v>67</v>
      </c>
      <c r="AB19" s="71">
        <v>43</v>
      </c>
      <c r="AC19" s="8"/>
    </row>
    <row r="20" spans="1:29" x14ac:dyDescent="0.25">
      <c r="A20" s="27">
        <v>21</v>
      </c>
      <c r="B20" s="71">
        <f t="shared" si="13"/>
        <v>19</v>
      </c>
      <c r="C20" s="71">
        <f t="shared" si="13"/>
        <v>11</v>
      </c>
      <c r="D20" s="71">
        <f t="shared" si="14"/>
        <v>8</v>
      </c>
      <c r="E20" s="71"/>
      <c r="F20" s="71">
        <v>0</v>
      </c>
      <c r="G20" s="71">
        <v>0</v>
      </c>
      <c r="H20" s="71">
        <v>0</v>
      </c>
      <c r="I20" s="71"/>
      <c r="J20" s="71">
        <v>1</v>
      </c>
      <c r="K20" s="71">
        <v>1</v>
      </c>
      <c r="L20" s="71">
        <v>0</v>
      </c>
      <c r="M20" s="71"/>
      <c r="N20" s="71">
        <v>1</v>
      </c>
      <c r="O20" s="71">
        <v>0</v>
      </c>
      <c r="P20" s="71">
        <v>1</v>
      </c>
      <c r="Q20" s="71"/>
      <c r="R20" s="71">
        <v>0</v>
      </c>
      <c r="S20" s="71">
        <v>0</v>
      </c>
      <c r="T20" s="71">
        <v>0</v>
      </c>
      <c r="U20" s="71"/>
      <c r="V20" s="71">
        <v>1</v>
      </c>
      <c r="W20" s="71">
        <v>0</v>
      </c>
      <c r="X20" s="71">
        <v>1</v>
      </c>
      <c r="Y20" s="71"/>
      <c r="Z20" s="71">
        <v>16</v>
      </c>
      <c r="AA20" s="71">
        <v>10</v>
      </c>
      <c r="AB20" s="71">
        <v>6</v>
      </c>
      <c r="AC20" s="8"/>
    </row>
    <row r="21" spans="1:29" x14ac:dyDescent="0.25">
      <c r="A21" s="27">
        <v>22</v>
      </c>
      <c r="B21" s="71">
        <f t="shared" si="13"/>
        <v>3</v>
      </c>
      <c r="C21" s="71">
        <f t="shared" si="13"/>
        <v>1</v>
      </c>
      <c r="D21" s="71">
        <f t="shared" si="14"/>
        <v>2</v>
      </c>
      <c r="E21" s="71"/>
      <c r="F21" s="71">
        <v>0</v>
      </c>
      <c r="G21" s="71">
        <v>0</v>
      </c>
      <c r="H21" s="71">
        <v>0</v>
      </c>
      <c r="I21" s="71"/>
      <c r="J21" s="71">
        <v>0</v>
      </c>
      <c r="K21" s="71">
        <v>0</v>
      </c>
      <c r="L21" s="71">
        <v>0</v>
      </c>
      <c r="M21" s="71"/>
      <c r="N21" s="71">
        <v>0</v>
      </c>
      <c r="O21" s="71">
        <v>0</v>
      </c>
      <c r="P21" s="71">
        <v>0</v>
      </c>
      <c r="Q21" s="71"/>
      <c r="R21" s="71">
        <v>0</v>
      </c>
      <c r="S21" s="71">
        <v>0</v>
      </c>
      <c r="T21" s="71">
        <v>0</v>
      </c>
      <c r="U21" s="71"/>
      <c r="V21" s="71">
        <v>1</v>
      </c>
      <c r="W21" s="71">
        <v>1</v>
      </c>
      <c r="X21" s="71">
        <v>0</v>
      </c>
      <c r="Y21" s="71"/>
      <c r="Z21" s="71">
        <v>2</v>
      </c>
      <c r="AA21" s="71">
        <v>0</v>
      </c>
      <c r="AB21" s="71">
        <v>2</v>
      </c>
      <c r="AC21" s="8"/>
    </row>
    <row r="22" spans="1:29" x14ac:dyDescent="0.25">
      <c r="A22" s="27">
        <v>23</v>
      </c>
      <c r="B22" s="71">
        <f t="shared" si="13"/>
        <v>1</v>
      </c>
      <c r="C22" s="71">
        <f t="shared" si="13"/>
        <v>0</v>
      </c>
      <c r="D22" s="71">
        <f t="shared" si="14"/>
        <v>1</v>
      </c>
      <c r="E22" s="71"/>
      <c r="F22" s="71">
        <v>0</v>
      </c>
      <c r="G22" s="71">
        <v>0</v>
      </c>
      <c r="H22" s="71">
        <v>0</v>
      </c>
      <c r="I22" s="71"/>
      <c r="J22" s="71">
        <v>0</v>
      </c>
      <c r="K22" s="71">
        <v>0</v>
      </c>
      <c r="L22" s="71">
        <v>0</v>
      </c>
      <c r="M22" s="71"/>
      <c r="N22" s="71">
        <v>0</v>
      </c>
      <c r="O22" s="71">
        <v>0</v>
      </c>
      <c r="P22" s="71">
        <v>0</v>
      </c>
      <c r="Q22" s="71"/>
      <c r="R22" s="71">
        <v>1</v>
      </c>
      <c r="S22" s="71">
        <v>0</v>
      </c>
      <c r="T22" s="71">
        <v>1</v>
      </c>
      <c r="U22" s="71"/>
      <c r="V22" s="71">
        <v>0</v>
      </c>
      <c r="W22" s="71">
        <v>0</v>
      </c>
      <c r="X22" s="71">
        <v>0</v>
      </c>
      <c r="Y22" s="71"/>
      <c r="Z22" s="71">
        <v>0</v>
      </c>
      <c r="AA22" s="71">
        <v>0</v>
      </c>
      <c r="AB22" s="71">
        <v>0</v>
      </c>
      <c r="AC22" s="8"/>
    </row>
    <row r="23" spans="1:29" x14ac:dyDescent="0.25">
      <c r="A23" s="27">
        <v>24</v>
      </c>
      <c r="B23" s="71">
        <f t="shared" si="13"/>
        <v>4</v>
      </c>
      <c r="C23" s="71">
        <f t="shared" si="13"/>
        <v>1</v>
      </c>
      <c r="D23" s="71">
        <f t="shared" si="14"/>
        <v>3</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4</v>
      </c>
      <c r="AA23" s="71">
        <v>1</v>
      </c>
      <c r="AB23" s="71">
        <v>3</v>
      </c>
      <c r="AC23" s="8"/>
    </row>
    <row r="24" spans="1:29" x14ac:dyDescent="0.25">
      <c r="A24" s="27" t="s">
        <v>356</v>
      </c>
      <c r="B24" s="71">
        <f t="shared" si="13"/>
        <v>6</v>
      </c>
      <c r="C24" s="71">
        <f t="shared" si="13"/>
        <v>2</v>
      </c>
      <c r="D24" s="71">
        <f t="shared" si="14"/>
        <v>4</v>
      </c>
      <c r="E24" s="71"/>
      <c r="F24" s="71">
        <v>0</v>
      </c>
      <c r="G24" s="71">
        <v>0</v>
      </c>
      <c r="H24" s="71">
        <v>0</v>
      </c>
      <c r="I24" s="71"/>
      <c r="J24" s="71">
        <v>1</v>
      </c>
      <c r="K24" s="71">
        <v>0</v>
      </c>
      <c r="L24" s="71">
        <v>1</v>
      </c>
      <c r="M24" s="71"/>
      <c r="N24" s="71">
        <v>0</v>
      </c>
      <c r="O24" s="71">
        <v>0</v>
      </c>
      <c r="P24" s="71">
        <v>0</v>
      </c>
      <c r="Q24" s="71"/>
      <c r="R24" s="71">
        <v>1</v>
      </c>
      <c r="S24" s="71">
        <v>0</v>
      </c>
      <c r="T24" s="71">
        <v>1</v>
      </c>
      <c r="U24" s="71"/>
      <c r="V24" s="71">
        <v>0</v>
      </c>
      <c r="W24" s="71">
        <v>0</v>
      </c>
      <c r="X24" s="71">
        <v>0</v>
      </c>
      <c r="Y24" s="71"/>
      <c r="Z24" s="71">
        <v>4</v>
      </c>
      <c r="AA24" s="71">
        <v>2</v>
      </c>
      <c r="AB24" s="71">
        <v>2</v>
      </c>
      <c r="AC24" s="8"/>
    </row>
    <row r="25" spans="1:29" x14ac:dyDescent="0.25">
      <c r="A25" s="27" t="s">
        <v>357</v>
      </c>
      <c r="B25" s="71">
        <f t="shared" si="13"/>
        <v>2</v>
      </c>
      <c r="C25" s="71">
        <f t="shared" si="13"/>
        <v>0</v>
      </c>
      <c r="D25" s="71">
        <f t="shared" si="14"/>
        <v>2</v>
      </c>
      <c r="E25" s="71"/>
      <c r="F25" s="71">
        <v>0</v>
      </c>
      <c r="G25" s="71">
        <v>0</v>
      </c>
      <c r="H25" s="71">
        <v>0</v>
      </c>
      <c r="I25" s="71"/>
      <c r="J25" s="71">
        <v>1</v>
      </c>
      <c r="K25" s="71">
        <v>0</v>
      </c>
      <c r="L25" s="71">
        <v>1</v>
      </c>
      <c r="M25" s="71"/>
      <c r="N25" s="71">
        <v>1</v>
      </c>
      <c r="O25" s="71">
        <v>0</v>
      </c>
      <c r="P25" s="71">
        <v>1</v>
      </c>
      <c r="Q25" s="71"/>
      <c r="R25" s="71">
        <v>0</v>
      </c>
      <c r="S25" s="71">
        <v>0</v>
      </c>
      <c r="T25" s="71">
        <v>0</v>
      </c>
      <c r="U25" s="71"/>
      <c r="V25" s="71">
        <v>0</v>
      </c>
      <c r="W25" s="71">
        <v>0</v>
      </c>
      <c r="X25" s="71">
        <v>0</v>
      </c>
      <c r="Y25" s="71"/>
      <c r="Z25" s="71">
        <v>0</v>
      </c>
      <c r="AA25" s="71">
        <v>0</v>
      </c>
      <c r="AB25" s="71">
        <v>0</v>
      </c>
      <c r="AC25" s="8"/>
    </row>
    <row r="26" spans="1:29" x14ac:dyDescent="0.25">
      <c r="A26" s="27" t="s">
        <v>358</v>
      </c>
      <c r="B26" s="71">
        <f t="shared" si="13"/>
        <v>3</v>
      </c>
      <c r="C26" s="71">
        <f t="shared" si="13"/>
        <v>0</v>
      </c>
      <c r="D26" s="71">
        <f t="shared" si="14"/>
        <v>3</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3</v>
      </c>
      <c r="AA26" s="71">
        <v>0</v>
      </c>
      <c r="AB26" s="71">
        <v>3</v>
      </c>
      <c r="AC26" s="8"/>
    </row>
    <row r="27" spans="1:29" x14ac:dyDescent="0.25">
      <c r="A27" s="27" t="s">
        <v>359</v>
      </c>
      <c r="B27" s="71">
        <f t="shared" ref="B27:B28" si="15">+F27+J27+N27+R27+V27+Z27</f>
        <v>1</v>
      </c>
      <c r="C27" s="71">
        <f t="shared" ref="C27:C28" si="16">+G27+K27+O27+S27+W27+AA27</f>
        <v>0</v>
      </c>
      <c r="D27" s="71">
        <f t="shared" ref="D27:D28" si="17">+B27-C27</f>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c r="AC27" s="8"/>
    </row>
    <row r="28" spans="1:29" ht="13.5" thickBot="1" x14ac:dyDescent="0.3">
      <c r="A28" s="27" t="s">
        <v>360</v>
      </c>
      <c r="B28" s="71">
        <f t="shared" si="15"/>
        <v>1</v>
      </c>
      <c r="C28" s="71">
        <f t="shared" si="16"/>
        <v>0</v>
      </c>
      <c r="D28" s="71">
        <f t="shared" si="17"/>
        <v>1</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0</v>
      </c>
      <c r="AB28" s="71">
        <v>1</v>
      </c>
      <c r="AC28" s="8"/>
    </row>
    <row r="29" spans="1:29" ht="15" customHeight="1" x14ac:dyDescent="0.25">
      <c r="A29" s="122" t="s">
        <v>411</v>
      </c>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row>
    <row r="30" spans="1:29" ht="15" customHeight="1" x14ac:dyDescent="0.25">
      <c r="A30" s="6" t="s">
        <v>362</v>
      </c>
      <c r="B30" s="8"/>
      <c r="C30" s="8"/>
      <c r="D30" s="8"/>
      <c r="E30" s="8"/>
      <c r="F30" s="8"/>
      <c r="G30" s="8"/>
      <c r="H30" s="8"/>
      <c r="I30" s="8"/>
      <c r="J30" s="8"/>
      <c r="K30" s="8"/>
      <c r="L30" s="8"/>
      <c r="M30" s="8"/>
      <c r="N30" s="8"/>
      <c r="O30" s="8"/>
      <c r="P30" s="8"/>
      <c r="Q30" s="8"/>
      <c r="R30" s="8"/>
      <c r="S30" s="8"/>
      <c r="T30" s="8"/>
      <c r="U30" s="8"/>
      <c r="V30" s="8"/>
      <c r="W30" s="8"/>
      <c r="X30" s="8"/>
      <c r="Y30" s="60"/>
      <c r="Z30" s="8"/>
      <c r="AA30" s="8"/>
      <c r="AB30" s="8"/>
      <c r="AC30" s="8"/>
    </row>
    <row r="31" spans="1:29" x14ac:dyDescent="0.25">
      <c r="A31" s="159" t="s">
        <v>339</v>
      </c>
      <c r="B31" s="8"/>
      <c r="C31" s="8"/>
      <c r="D31" s="8"/>
      <c r="E31" s="8"/>
      <c r="F31" s="8"/>
      <c r="G31" s="8"/>
      <c r="H31" s="8"/>
      <c r="I31" s="8"/>
      <c r="J31" s="8"/>
      <c r="K31" s="8"/>
      <c r="L31" s="8"/>
      <c r="M31" s="8"/>
      <c r="N31" s="8"/>
      <c r="O31" s="8"/>
      <c r="P31" s="8"/>
      <c r="Q31" s="8"/>
      <c r="R31" s="8"/>
      <c r="S31" s="8"/>
      <c r="T31" s="8"/>
      <c r="U31" s="8"/>
      <c r="V31" s="8"/>
      <c r="W31" s="8"/>
      <c r="X31" s="8"/>
      <c r="Y31" s="60"/>
      <c r="Z31" s="8"/>
      <c r="AA31" s="8"/>
      <c r="AB31" s="8"/>
      <c r="AC31" s="8"/>
    </row>
    <row r="32" spans="1:29" x14ac:dyDescent="0.25">
      <c r="A32" s="159" t="s">
        <v>340</v>
      </c>
      <c r="B32" s="8"/>
      <c r="C32" s="8"/>
      <c r="D32" s="8"/>
      <c r="E32" s="8"/>
      <c r="F32" s="8"/>
      <c r="G32" s="8"/>
      <c r="H32" s="8"/>
      <c r="I32" s="8"/>
      <c r="J32" s="8"/>
      <c r="K32" s="8"/>
      <c r="L32" s="8"/>
      <c r="M32" s="8"/>
      <c r="N32" s="8"/>
      <c r="O32" s="8"/>
      <c r="P32" s="8"/>
      <c r="Q32" s="8"/>
      <c r="R32" s="8"/>
      <c r="S32" s="8"/>
      <c r="T32" s="8"/>
      <c r="U32" s="8"/>
      <c r="V32" s="8"/>
      <c r="W32" s="8"/>
      <c r="X32" s="8"/>
      <c r="Y32" s="60"/>
      <c r="Z32" s="8"/>
      <c r="AA32" s="8"/>
      <c r="AB32" s="8"/>
      <c r="AC32" s="8"/>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hyperlinks>
    <hyperlink ref="AC2" location="Contenido!A1" display="Contenido" xr:uid="{76E3BFC7-ED99-48EB-97DE-7C8E1E9D3586}"/>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5151-3228-4A9F-ABB9-F58E0B675CE4}">
  <sheetPr codeName="Hoja78">
    <tabColor rgb="FFAFCAFF"/>
    <pageSetUpPr fitToPage="1"/>
  </sheetPr>
  <dimension ref="A1:AD32"/>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1" style="60"/>
    <col min="30" max="16384" width="11" style="8"/>
  </cols>
  <sheetData>
    <row r="1" spans="1:29" ht="15" customHeight="1" x14ac:dyDescent="0.25">
      <c r="A1" s="436" t="s">
        <v>493</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x14ac:dyDescent="0.25">
      <c r="A2" s="437" t="s">
        <v>414</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91" t="s">
        <v>0</v>
      </c>
    </row>
    <row r="3" spans="1:29"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9"/>
    </row>
    <row r="4" spans="1:29" ht="14.5" x14ac:dyDescent="0.25">
      <c r="A4" s="437" t="s">
        <v>906</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29"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5"/>
    </row>
    <row r="6" spans="1:29"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c r="Y6" s="110"/>
      <c r="Z6" s="435" t="s">
        <v>235</v>
      </c>
      <c r="AA6" s="435"/>
      <c r="AB6" s="435"/>
      <c r="AC6" s="5"/>
    </row>
    <row r="7" spans="1:29"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60"/>
    </row>
    <row r="8" spans="1:29"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60"/>
    </row>
    <row r="9" spans="1:29" s="6" customFormat="1" x14ac:dyDescent="0.25">
      <c r="A9" s="157" t="s">
        <v>188</v>
      </c>
      <c r="B9" s="70">
        <f>SUM(B10:B19)</f>
        <v>3676</v>
      </c>
      <c r="C9" s="70">
        <f>SUM(C10:C19)</f>
        <v>2140</v>
      </c>
      <c r="D9" s="70">
        <f>SUM(D10:D19)</f>
        <v>1536</v>
      </c>
      <c r="E9" s="70"/>
      <c r="F9" s="70">
        <f>SUM(F10:F19)</f>
        <v>602</v>
      </c>
      <c r="G9" s="70">
        <f>SUM(G10:G19)</f>
        <v>382</v>
      </c>
      <c r="H9" s="70">
        <f>SUM(H10:H19)</f>
        <v>220</v>
      </c>
      <c r="I9" s="70"/>
      <c r="J9" s="70">
        <f>SUM(J10:J19)</f>
        <v>568</v>
      </c>
      <c r="K9" s="70">
        <f>SUM(K10:K19)</f>
        <v>351</v>
      </c>
      <c r="L9" s="70">
        <f>SUM(L10:L19)</f>
        <v>217</v>
      </c>
      <c r="M9" s="70"/>
      <c r="N9" s="70">
        <f>SUM(N10:N19)</f>
        <v>505</v>
      </c>
      <c r="O9" s="70">
        <f>SUM(O10:O19)</f>
        <v>302</v>
      </c>
      <c r="P9" s="70">
        <f>SUM(P10:P19)</f>
        <v>203</v>
      </c>
      <c r="Q9" s="70"/>
      <c r="R9" s="70">
        <f>SUM(R10:R19)</f>
        <v>807</v>
      </c>
      <c r="S9" s="70">
        <f>SUM(S10:S19)</f>
        <v>440</v>
      </c>
      <c r="T9" s="70">
        <f>SUM(T10:T19)</f>
        <v>367</v>
      </c>
      <c r="U9" s="70"/>
      <c r="V9" s="70">
        <f>SUM(V10:V19)</f>
        <v>642</v>
      </c>
      <c r="W9" s="70">
        <f>SUM(W10:W19)</f>
        <v>358</v>
      </c>
      <c r="X9" s="70">
        <f>SUM(X10:X19)</f>
        <v>284</v>
      </c>
      <c r="Y9" s="70"/>
      <c r="Z9" s="70">
        <f>SUM(Z10:Z19)</f>
        <v>552</v>
      </c>
      <c r="AA9" s="70">
        <f>SUM(AA10:AA19)</f>
        <v>307</v>
      </c>
      <c r="AB9" s="70">
        <f>SUM(AB10:AB19)</f>
        <v>245</v>
      </c>
    </row>
    <row r="10" spans="1:29" x14ac:dyDescent="0.25">
      <c r="A10" s="27">
        <v>11</v>
      </c>
      <c r="B10" s="71">
        <f t="shared" ref="B10:C19" si="0">+F10+J10+N10+R10+V10+Z10</f>
        <v>3</v>
      </c>
      <c r="C10" s="71">
        <f t="shared" si="0"/>
        <v>2</v>
      </c>
      <c r="D10" s="71">
        <f t="shared" ref="D10:D19" si="1">+B10-C10</f>
        <v>1</v>
      </c>
      <c r="E10" s="71"/>
      <c r="F10" s="71">
        <v>3</v>
      </c>
      <c r="G10" s="71">
        <v>2</v>
      </c>
      <c r="H10" s="71">
        <v>1</v>
      </c>
      <c r="I10" s="71"/>
      <c r="J10" s="71"/>
      <c r="K10" s="71"/>
      <c r="L10" s="71"/>
      <c r="M10" s="71"/>
      <c r="N10" s="71"/>
      <c r="O10" s="71"/>
      <c r="P10" s="71"/>
      <c r="Q10" s="71"/>
      <c r="R10" s="71"/>
      <c r="S10" s="71"/>
      <c r="T10" s="71"/>
      <c r="U10" s="71"/>
      <c r="V10" s="71"/>
      <c r="W10" s="71"/>
      <c r="X10" s="71"/>
      <c r="Y10" s="71"/>
      <c r="Z10" s="71"/>
      <c r="AA10" s="71"/>
      <c r="AB10" s="71"/>
      <c r="AC10" s="8"/>
    </row>
    <row r="11" spans="1:29" x14ac:dyDescent="0.25">
      <c r="A11" s="27">
        <v>12</v>
      </c>
      <c r="B11" s="71">
        <f t="shared" si="0"/>
        <v>434</v>
      </c>
      <c r="C11" s="71">
        <f t="shared" si="0"/>
        <v>263</v>
      </c>
      <c r="D11" s="71">
        <f t="shared" si="1"/>
        <v>171</v>
      </c>
      <c r="E11" s="71"/>
      <c r="F11" s="71">
        <v>432</v>
      </c>
      <c r="G11" s="71">
        <v>263</v>
      </c>
      <c r="H11" s="71">
        <v>169</v>
      </c>
      <c r="I11" s="71"/>
      <c r="J11" s="71">
        <v>2</v>
      </c>
      <c r="K11" s="71">
        <v>0</v>
      </c>
      <c r="L11" s="71">
        <v>2</v>
      </c>
      <c r="M11" s="71"/>
      <c r="N11" s="71"/>
      <c r="O11" s="71"/>
      <c r="P11" s="71"/>
      <c r="Q11" s="71"/>
      <c r="R11" s="71"/>
      <c r="S11" s="71"/>
      <c r="T11" s="71"/>
      <c r="U11" s="71"/>
      <c r="V11" s="71"/>
      <c r="W11" s="71"/>
      <c r="X11" s="71"/>
      <c r="Y11" s="71"/>
      <c r="Z11" s="71"/>
      <c r="AA11" s="71"/>
      <c r="AB11" s="71"/>
      <c r="AC11" s="8"/>
    </row>
    <row r="12" spans="1:29" x14ac:dyDescent="0.25">
      <c r="A12" s="27">
        <v>13</v>
      </c>
      <c r="B12" s="71">
        <f t="shared" si="0"/>
        <v>519</v>
      </c>
      <c r="C12" s="71">
        <f t="shared" si="0"/>
        <v>317</v>
      </c>
      <c r="D12" s="71">
        <f t="shared" si="1"/>
        <v>202</v>
      </c>
      <c r="E12" s="71"/>
      <c r="F12" s="71">
        <v>144</v>
      </c>
      <c r="G12" s="71">
        <v>94</v>
      </c>
      <c r="H12" s="71">
        <v>50</v>
      </c>
      <c r="I12" s="71"/>
      <c r="J12" s="71">
        <v>373</v>
      </c>
      <c r="K12" s="71">
        <v>221</v>
      </c>
      <c r="L12" s="71">
        <v>152</v>
      </c>
      <c r="M12" s="71"/>
      <c r="N12" s="71">
        <v>2</v>
      </c>
      <c r="O12" s="71">
        <v>2</v>
      </c>
      <c r="P12" s="71">
        <v>0</v>
      </c>
      <c r="Q12" s="71"/>
      <c r="R12" s="71"/>
      <c r="S12" s="71"/>
      <c r="T12" s="71"/>
      <c r="U12" s="71"/>
      <c r="V12" s="71"/>
      <c r="W12" s="71"/>
      <c r="X12" s="71"/>
      <c r="Y12" s="71"/>
      <c r="Z12" s="71"/>
      <c r="AA12" s="71"/>
      <c r="AB12" s="71"/>
      <c r="AC12" s="8"/>
    </row>
    <row r="13" spans="1:29" x14ac:dyDescent="0.25">
      <c r="A13" s="27">
        <v>14</v>
      </c>
      <c r="B13" s="71">
        <f t="shared" si="0"/>
        <v>502</v>
      </c>
      <c r="C13" s="71">
        <f t="shared" si="0"/>
        <v>306</v>
      </c>
      <c r="D13" s="71">
        <f t="shared" si="1"/>
        <v>196</v>
      </c>
      <c r="E13" s="71"/>
      <c r="F13" s="71">
        <v>18</v>
      </c>
      <c r="G13" s="71">
        <v>18</v>
      </c>
      <c r="H13" s="71">
        <v>0</v>
      </c>
      <c r="I13" s="71"/>
      <c r="J13" s="71">
        <v>164</v>
      </c>
      <c r="K13" s="71">
        <v>102</v>
      </c>
      <c r="L13" s="71">
        <v>62</v>
      </c>
      <c r="M13" s="71"/>
      <c r="N13" s="71">
        <v>318</v>
      </c>
      <c r="O13" s="71">
        <v>186</v>
      </c>
      <c r="P13" s="71">
        <v>132</v>
      </c>
      <c r="Q13" s="71"/>
      <c r="R13" s="71">
        <v>2</v>
      </c>
      <c r="S13" s="71">
        <v>0</v>
      </c>
      <c r="T13" s="71">
        <v>2</v>
      </c>
      <c r="U13" s="71"/>
      <c r="V13" s="71"/>
      <c r="W13" s="71"/>
      <c r="X13" s="71"/>
      <c r="Y13" s="71"/>
      <c r="Z13" s="71"/>
      <c r="AA13" s="71"/>
      <c r="AB13" s="71"/>
      <c r="AC13" s="8"/>
    </row>
    <row r="14" spans="1:29" x14ac:dyDescent="0.25">
      <c r="A14" s="27">
        <v>15</v>
      </c>
      <c r="B14" s="71">
        <f t="shared" si="0"/>
        <v>691</v>
      </c>
      <c r="C14" s="71">
        <f t="shared" si="0"/>
        <v>377</v>
      </c>
      <c r="D14" s="71">
        <f t="shared" si="1"/>
        <v>314</v>
      </c>
      <c r="E14" s="71"/>
      <c r="F14" s="71">
        <v>3</v>
      </c>
      <c r="G14" s="71">
        <v>3</v>
      </c>
      <c r="H14" s="71">
        <v>0</v>
      </c>
      <c r="I14" s="71"/>
      <c r="J14" s="71">
        <v>15</v>
      </c>
      <c r="K14" s="71">
        <v>14</v>
      </c>
      <c r="L14" s="71">
        <v>1</v>
      </c>
      <c r="M14" s="71"/>
      <c r="N14" s="71">
        <v>166</v>
      </c>
      <c r="O14" s="71">
        <v>95</v>
      </c>
      <c r="P14" s="71">
        <v>71</v>
      </c>
      <c r="Q14" s="71"/>
      <c r="R14" s="71">
        <v>505</v>
      </c>
      <c r="S14" s="71">
        <v>264</v>
      </c>
      <c r="T14" s="71">
        <v>241</v>
      </c>
      <c r="U14" s="71"/>
      <c r="V14" s="71">
        <v>2</v>
      </c>
      <c r="W14" s="71">
        <v>1</v>
      </c>
      <c r="X14" s="71">
        <v>1</v>
      </c>
      <c r="Y14" s="71"/>
      <c r="Z14" s="71"/>
      <c r="AA14" s="71"/>
      <c r="AB14" s="71"/>
      <c r="AC14" s="8"/>
    </row>
    <row r="15" spans="1:29" x14ac:dyDescent="0.25">
      <c r="A15" s="27">
        <v>16</v>
      </c>
      <c r="B15" s="71">
        <f t="shared" si="0"/>
        <v>702</v>
      </c>
      <c r="C15" s="71">
        <f t="shared" si="0"/>
        <v>404</v>
      </c>
      <c r="D15" s="71">
        <f t="shared" si="1"/>
        <v>298</v>
      </c>
      <c r="E15" s="71"/>
      <c r="F15" s="71">
        <v>2</v>
      </c>
      <c r="G15" s="71">
        <v>2</v>
      </c>
      <c r="H15" s="71">
        <v>0</v>
      </c>
      <c r="I15" s="71"/>
      <c r="J15" s="71">
        <v>10</v>
      </c>
      <c r="K15" s="71">
        <v>10</v>
      </c>
      <c r="L15" s="71">
        <v>0</v>
      </c>
      <c r="M15" s="71"/>
      <c r="N15" s="71">
        <v>14</v>
      </c>
      <c r="O15" s="71">
        <v>14</v>
      </c>
      <c r="P15" s="71">
        <v>0</v>
      </c>
      <c r="Q15" s="71"/>
      <c r="R15" s="71">
        <v>261</v>
      </c>
      <c r="S15" s="71">
        <v>147</v>
      </c>
      <c r="T15" s="71">
        <v>114</v>
      </c>
      <c r="U15" s="71"/>
      <c r="V15" s="71">
        <v>414</v>
      </c>
      <c r="W15" s="71">
        <v>230</v>
      </c>
      <c r="X15" s="71">
        <v>184</v>
      </c>
      <c r="Y15" s="71"/>
      <c r="Z15" s="71">
        <v>1</v>
      </c>
      <c r="AA15" s="71">
        <v>1</v>
      </c>
      <c r="AB15" s="71">
        <v>0</v>
      </c>
      <c r="AC15" s="8"/>
    </row>
    <row r="16" spans="1:29" x14ac:dyDescent="0.25">
      <c r="A16" s="27">
        <v>17</v>
      </c>
      <c r="B16" s="71">
        <f t="shared" si="0"/>
        <v>597</v>
      </c>
      <c r="C16" s="71">
        <f t="shared" si="0"/>
        <v>319</v>
      </c>
      <c r="D16" s="71">
        <f t="shared" si="1"/>
        <v>278</v>
      </c>
      <c r="E16" s="71"/>
      <c r="F16" s="71">
        <v>0</v>
      </c>
      <c r="G16" s="71">
        <v>0</v>
      </c>
      <c r="H16" s="71">
        <v>0</v>
      </c>
      <c r="I16" s="71"/>
      <c r="J16" s="71">
        <v>4</v>
      </c>
      <c r="K16" s="71">
        <v>4</v>
      </c>
      <c r="L16" s="71">
        <v>0</v>
      </c>
      <c r="M16" s="71"/>
      <c r="N16" s="71">
        <v>4</v>
      </c>
      <c r="O16" s="71">
        <v>4</v>
      </c>
      <c r="P16" s="71">
        <v>0</v>
      </c>
      <c r="Q16" s="71"/>
      <c r="R16" s="71">
        <v>36</v>
      </c>
      <c r="S16" s="71">
        <v>26</v>
      </c>
      <c r="T16" s="71">
        <v>10</v>
      </c>
      <c r="U16" s="71"/>
      <c r="V16" s="71">
        <v>196</v>
      </c>
      <c r="W16" s="71">
        <v>102</v>
      </c>
      <c r="X16" s="71">
        <v>94</v>
      </c>
      <c r="Y16" s="71"/>
      <c r="Z16" s="71">
        <v>357</v>
      </c>
      <c r="AA16" s="71">
        <v>183</v>
      </c>
      <c r="AB16" s="71">
        <v>174</v>
      </c>
      <c r="AC16" s="8"/>
    </row>
    <row r="17" spans="1:30" x14ac:dyDescent="0.25">
      <c r="A17" s="27">
        <v>18</v>
      </c>
      <c r="B17" s="71">
        <f t="shared" si="0"/>
        <v>198</v>
      </c>
      <c r="C17" s="71">
        <f t="shared" si="0"/>
        <v>130</v>
      </c>
      <c r="D17" s="71">
        <f t="shared" si="1"/>
        <v>68</v>
      </c>
      <c r="E17" s="71"/>
      <c r="F17" s="71">
        <v>0</v>
      </c>
      <c r="G17" s="71">
        <v>0</v>
      </c>
      <c r="H17" s="71">
        <v>0</v>
      </c>
      <c r="I17" s="71"/>
      <c r="J17" s="71">
        <v>0</v>
      </c>
      <c r="K17" s="71">
        <v>0</v>
      </c>
      <c r="L17" s="71">
        <v>0</v>
      </c>
      <c r="M17" s="71"/>
      <c r="N17" s="71">
        <v>1</v>
      </c>
      <c r="O17" s="71">
        <v>1</v>
      </c>
      <c r="P17" s="71">
        <v>0</v>
      </c>
      <c r="Q17" s="71"/>
      <c r="R17" s="71">
        <v>2</v>
      </c>
      <c r="S17" s="71">
        <v>2</v>
      </c>
      <c r="T17" s="71">
        <v>0</v>
      </c>
      <c r="U17" s="71"/>
      <c r="V17" s="71">
        <v>23</v>
      </c>
      <c r="W17" s="71">
        <v>18</v>
      </c>
      <c r="X17" s="71">
        <v>5</v>
      </c>
      <c r="Y17" s="71"/>
      <c r="Z17" s="71">
        <v>172</v>
      </c>
      <c r="AA17" s="71">
        <v>109</v>
      </c>
      <c r="AB17" s="71">
        <v>63</v>
      </c>
      <c r="AC17" s="8"/>
    </row>
    <row r="18" spans="1:30" x14ac:dyDescent="0.25">
      <c r="A18" s="27">
        <v>19</v>
      </c>
      <c r="B18" s="71">
        <f t="shared" si="0"/>
        <v>24</v>
      </c>
      <c r="C18" s="71">
        <f t="shared" si="0"/>
        <v>17</v>
      </c>
      <c r="D18" s="71">
        <f t="shared" si="1"/>
        <v>7</v>
      </c>
      <c r="E18" s="71"/>
      <c r="F18" s="71">
        <v>0</v>
      </c>
      <c r="G18" s="71">
        <v>0</v>
      </c>
      <c r="H18" s="71">
        <v>0</v>
      </c>
      <c r="I18" s="71"/>
      <c r="J18" s="71">
        <v>0</v>
      </c>
      <c r="K18" s="71">
        <v>0</v>
      </c>
      <c r="L18" s="71">
        <v>0</v>
      </c>
      <c r="M18" s="71"/>
      <c r="N18" s="71">
        <v>0</v>
      </c>
      <c r="O18" s="71">
        <v>0</v>
      </c>
      <c r="P18" s="71">
        <v>0</v>
      </c>
      <c r="Q18" s="71"/>
      <c r="R18" s="71">
        <v>0</v>
      </c>
      <c r="S18" s="71">
        <v>0</v>
      </c>
      <c r="T18" s="71">
        <v>0</v>
      </c>
      <c r="U18" s="71"/>
      <c r="V18" s="71">
        <v>4</v>
      </c>
      <c r="W18" s="71">
        <v>4</v>
      </c>
      <c r="X18" s="71">
        <v>0</v>
      </c>
      <c r="Y18" s="71"/>
      <c r="Z18" s="71">
        <v>20</v>
      </c>
      <c r="AA18" s="71">
        <v>13</v>
      </c>
      <c r="AB18" s="71">
        <v>7</v>
      </c>
      <c r="AC18" s="8"/>
    </row>
    <row r="19" spans="1:30" ht="13.5" thickBot="1" x14ac:dyDescent="0.3">
      <c r="A19" s="27">
        <v>20</v>
      </c>
      <c r="B19" s="72">
        <f t="shared" si="0"/>
        <v>6</v>
      </c>
      <c r="C19" s="72">
        <f t="shared" si="0"/>
        <v>5</v>
      </c>
      <c r="D19" s="72">
        <f t="shared" si="1"/>
        <v>1</v>
      </c>
      <c r="E19" s="72"/>
      <c r="F19" s="72">
        <v>0</v>
      </c>
      <c r="G19" s="72">
        <v>0</v>
      </c>
      <c r="H19" s="72">
        <v>0</v>
      </c>
      <c r="I19" s="72"/>
      <c r="J19" s="72">
        <v>0</v>
      </c>
      <c r="K19" s="72">
        <v>0</v>
      </c>
      <c r="L19" s="72">
        <v>0</v>
      </c>
      <c r="M19" s="72"/>
      <c r="N19" s="72">
        <v>0</v>
      </c>
      <c r="O19" s="72">
        <v>0</v>
      </c>
      <c r="P19" s="72">
        <v>0</v>
      </c>
      <c r="Q19" s="72"/>
      <c r="R19" s="72">
        <v>1</v>
      </c>
      <c r="S19" s="72">
        <v>1</v>
      </c>
      <c r="T19" s="72">
        <v>0</v>
      </c>
      <c r="U19" s="72"/>
      <c r="V19" s="72">
        <v>3</v>
      </c>
      <c r="W19" s="72">
        <v>3</v>
      </c>
      <c r="X19" s="72">
        <v>0</v>
      </c>
      <c r="Y19" s="72"/>
      <c r="Z19" s="72">
        <v>2</v>
      </c>
      <c r="AA19" s="72">
        <v>1</v>
      </c>
      <c r="AB19" s="72">
        <v>1</v>
      </c>
      <c r="AC19" s="8"/>
    </row>
    <row r="20" spans="1:30" ht="15" customHeight="1" x14ac:dyDescent="0.25">
      <c r="A20" s="122" t="s">
        <v>966</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8"/>
    </row>
    <row r="21" spans="1:30" ht="15" customHeight="1" x14ac:dyDescent="0.25">
      <c r="A21" s="6" t="s">
        <v>362</v>
      </c>
      <c r="B21" s="8"/>
      <c r="C21" s="8"/>
      <c r="D21" s="8"/>
      <c r="E21" s="8"/>
      <c r="F21" s="8"/>
      <c r="G21" s="8"/>
      <c r="H21" s="8"/>
      <c r="I21" s="8"/>
      <c r="J21" s="8"/>
      <c r="K21" s="8"/>
      <c r="L21" s="8"/>
      <c r="M21" s="8"/>
      <c r="N21" s="8"/>
      <c r="O21" s="8"/>
      <c r="P21" s="8"/>
      <c r="Q21" s="8"/>
      <c r="R21" s="8"/>
      <c r="S21" s="8"/>
      <c r="T21" s="8"/>
      <c r="U21" s="8"/>
      <c r="V21" s="8"/>
      <c r="W21" s="8"/>
      <c r="X21" s="8"/>
      <c r="Y21" s="60"/>
      <c r="Z21" s="8"/>
      <c r="AA21" s="8"/>
      <c r="AB21" s="8"/>
      <c r="AC21" s="8"/>
    </row>
    <row r="22" spans="1:30" x14ac:dyDescent="0.25">
      <c r="A22" s="159" t="s">
        <v>339</v>
      </c>
      <c r="B22" s="8"/>
      <c r="C22" s="8"/>
      <c r="D22" s="8"/>
      <c r="E22" s="8"/>
      <c r="F22" s="8"/>
      <c r="G22" s="8"/>
      <c r="H22" s="8"/>
      <c r="I22" s="8"/>
      <c r="J22" s="8"/>
      <c r="K22" s="8"/>
      <c r="L22" s="8"/>
      <c r="M22" s="8"/>
      <c r="N22" s="8"/>
      <c r="O22" s="8"/>
      <c r="P22" s="8"/>
      <c r="Q22" s="8"/>
      <c r="R22" s="8"/>
      <c r="S22" s="8"/>
      <c r="T22" s="8"/>
      <c r="U22" s="8"/>
      <c r="V22" s="8"/>
      <c r="W22" s="8"/>
      <c r="X22" s="8"/>
      <c r="Y22" s="60"/>
      <c r="Z22" s="8"/>
      <c r="AA22" s="8"/>
      <c r="AB22" s="8"/>
      <c r="AC22" s="8"/>
    </row>
    <row r="23" spans="1:30" x14ac:dyDescent="0.25">
      <c r="A23" s="159" t="s">
        <v>340</v>
      </c>
      <c r="B23" s="8"/>
      <c r="C23" s="8"/>
      <c r="D23" s="8"/>
      <c r="E23" s="8"/>
      <c r="F23" s="8"/>
      <c r="G23" s="8"/>
      <c r="H23" s="8"/>
      <c r="I23" s="8"/>
      <c r="J23" s="8"/>
      <c r="K23" s="8"/>
      <c r="L23" s="8"/>
      <c r="M23" s="8"/>
      <c r="N23" s="8"/>
      <c r="O23" s="8"/>
      <c r="P23" s="8"/>
      <c r="Q23" s="8"/>
      <c r="R23" s="8"/>
      <c r="S23" s="8"/>
      <c r="T23" s="8"/>
      <c r="U23" s="8"/>
      <c r="V23" s="8"/>
      <c r="W23" s="8"/>
      <c r="X23" s="8"/>
      <c r="Y23" s="60"/>
      <c r="Z23" s="8"/>
      <c r="AA23" s="8"/>
      <c r="AB23" s="8"/>
      <c r="AC23" s="8"/>
    </row>
    <row r="24" spans="1:30" x14ac:dyDescent="0.25">
      <c r="AC24" s="8"/>
      <c r="AD24" s="46"/>
    </row>
    <row r="25" spans="1:30" x14ac:dyDescent="0.25">
      <c r="AC25" s="8"/>
      <c r="AD25" s="46"/>
    </row>
    <row r="26" spans="1:30" x14ac:dyDescent="0.25">
      <c r="AC26" s="8"/>
      <c r="AD26" s="46"/>
    </row>
    <row r="27" spans="1:30" x14ac:dyDescent="0.25">
      <c r="AC27" s="8"/>
      <c r="AD27" s="46"/>
    </row>
    <row r="28" spans="1:30" x14ac:dyDescent="0.25">
      <c r="AC28" s="8"/>
      <c r="AD28" s="46"/>
    </row>
    <row r="29" spans="1:30" x14ac:dyDescent="0.25">
      <c r="AD29" s="46"/>
    </row>
    <row r="30" spans="1:30" x14ac:dyDescent="0.25">
      <c r="AC30" s="8"/>
    </row>
    <row r="31" spans="1:30" x14ac:dyDescent="0.25">
      <c r="AC31" s="8"/>
    </row>
    <row r="32" spans="1:30" x14ac:dyDescent="0.25">
      <c r="AC32" s="8"/>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73A29E6C-C17F-4BC0-8451-07E12F8D229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18C7-45BE-4C13-8AFE-651739737166}">
  <sheetPr codeName="Hoja79">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494</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A621BD4C-9BAB-4B9D-BE92-CEF7C6A5174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F0F7D-A224-474D-B358-522F0004B446}">
  <sheetPr syncVertical="1" syncRef="A39" transitionEvaluation="1" codeName="Hoja8">
    <tabColor rgb="FFAFCAFF"/>
    <pageSetUpPr fitToPage="1"/>
  </sheetPr>
  <dimension ref="A1:R61"/>
  <sheetViews>
    <sheetView showGridLines="0" showOutlineSymbols="0" showWhiteSpace="0" workbookViewId="0">
      <pane ySplit="7" topLeftCell="A39" activePane="bottomLeft" state="frozen"/>
      <selection activeCell="C35" sqref="C35"/>
      <selection pane="bottomLeft"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238</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900</v>
      </c>
      <c r="B4" s="416"/>
      <c r="C4" s="416"/>
      <c r="D4" s="416"/>
      <c r="E4" s="416"/>
      <c r="F4" s="416"/>
      <c r="G4" s="416"/>
      <c r="H4" s="416"/>
      <c r="I4" s="416"/>
      <c r="J4" s="416"/>
      <c r="K4" s="416"/>
      <c r="L4" s="416"/>
      <c r="M4" s="416"/>
      <c r="N4" s="416"/>
      <c r="O4" s="416"/>
      <c r="P4" s="416"/>
      <c r="Q4" s="416"/>
    </row>
    <row r="5" spans="1:18" ht="14.5" x14ac:dyDescent="0.25">
      <c r="A5" s="416" t="s">
        <v>912</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7">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ht="14.25" customHeight="1" x14ac:dyDescent="0.25">
      <c r="A9" s="24" t="s">
        <v>188</v>
      </c>
      <c r="B9" s="70">
        <f t="shared" ref="B9:D9" si="0">+B10+B17+B27+B57</f>
        <v>832724</v>
      </c>
      <c r="C9" s="70">
        <f t="shared" si="0"/>
        <v>825858</v>
      </c>
      <c r="D9" s="70">
        <f t="shared" si="0"/>
        <v>812926</v>
      </c>
      <c r="E9" s="70">
        <v>802786</v>
      </c>
      <c r="F9" s="70">
        <v>801358</v>
      </c>
      <c r="G9" s="70">
        <v>799161</v>
      </c>
      <c r="H9" s="70">
        <v>795010</v>
      </c>
      <c r="I9" s="70">
        <v>795608</v>
      </c>
      <c r="J9" s="70">
        <v>827715</v>
      </c>
      <c r="K9" s="70">
        <v>857009</v>
      </c>
      <c r="L9" s="70">
        <v>854864</v>
      </c>
      <c r="M9" s="70">
        <f>+M10+M17+M27+M57</f>
        <v>867045</v>
      </c>
      <c r="N9" s="70">
        <f>+N10+N17+N27+N57</f>
        <v>857871</v>
      </c>
      <c r="O9" s="70">
        <v>843323</v>
      </c>
      <c r="P9" s="70">
        <f>+P10+P17+P27+P57</f>
        <v>821555</v>
      </c>
      <c r="Q9" s="70">
        <f>+Q10+Q17+Q27+Q57</f>
        <v>799415</v>
      </c>
      <c r="R9" s="5"/>
    </row>
    <row r="10" spans="1:18" s="2" customFormat="1" ht="14.25" customHeight="1" x14ac:dyDescent="0.25">
      <c r="A10" s="42" t="s">
        <v>222</v>
      </c>
      <c r="B10" s="70">
        <f t="shared" ref="B10:D10" si="1">SUM(B12:B15)</f>
        <v>93468</v>
      </c>
      <c r="C10" s="70">
        <f t="shared" si="1"/>
        <v>94264</v>
      </c>
      <c r="D10" s="70">
        <f t="shared" si="1"/>
        <v>95130</v>
      </c>
      <c r="E10" s="70">
        <v>98255</v>
      </c>
      <c r="F10" s="70">
        <v>100365</v>
      </c>
      <c r="G10" s="70">
        <v>98568</v>
      </c>
      <c r="H10" s="70">
        <v>97193</v>
      </c>
      <c r="I10" s="70">
        <v>101497</v>
      </c>
      <c r="J10" s="70">
        <v>125379</v>
      </c>
      <c r="K10" s="70">
        <v>121720</v>
      </c>
      <c r="L10" s="70">
        <v>122166</v>
      </c>
      <c r="M10" s="70">
        <f>SUM(M11:M15)</f>
        <v>120644</v>
      </c>
      <c r="N10" s="70">
        <f>SUM(N11:N15)</f>
        <v>116946</v>
      </c>
      <c r="O10" s="70">
        <v>113974</v>
      </c>
      <c r="P10" s="70">
        <f>SUM(P11:P15)</f>
        <v>107195</v>
      </c>
      <c r="Q10" s="70">
        <f>SUM(Q11:Q15)</f>
        <v>98204</v>
      </c>
      <c r="R10" s="5"/>
    </row>
    <row r="11" spans="1:18" s="3" customFormat="1" ht="14.25" customHeight="1" x14ac:dyDescent="0.25">
      <c r="A11" s="27" t="s">
        <v>942</v>
      </c>
      <c r="B11" s="71" t="s">
        <v>191</v>
      </c>
      <c r="C11" s="71" t="s">
        <v>191</v>
      </c>
      <c r="D11" s="71" t="s">
        <v>191</v>
      </c>
      <c r="E11" s="71" t="s">
        <v>191</v>
      </c>
      <c r="F11" s="71" t="s">
        <v>191</v>
      </c>
      <c r="G11" s="71" t="s">
        <v>191</v>
      </c>
      <c r="H11" s="71" t="s">
        <v>191</v>
      </c>
      <c r="I11" s="71" t="s">
        <v>191</v>
      </c>
      <c r="J11" s="71" t="s">
        <v>191</v>
      </c>
      <c r="K11" s="71" t="s">
        <v>191</v>
      </c>
      <c r="L11" s="71" t="s">
        <v>191</v>
      </c>
      <c r="M11" s="71" t="s">
        <v>191</v>
      </c>
      <c r="N11" s="71" t="s">
        <v>191</v>
      </c>
      <c r="O11" s="71" t="s">
        <v>191</v>
      </c>
      <c r="P11" s="71" t="s">
        <v>191</v>
      </c>
      <c r="Q11" s="71">
        <v>40</v>
      </c>
      <c r="R11" s="60"/>
    </row>
    <row r="12" spans="1:18" s="3" customFormat="1" ht="14.25" customHeight="1" x14ac:dyDescent="0.25">
      <c r="A12" s="27" t="s">
        <v>319</v>
      </c>
      <c r="B12" s="71" t="s">
        <v>191</v>
      </c>
      <c r="C12" s="71" t="s">
        <v>191</v>
      </c>
      <c r="D12" s="71" t="s">
        <v>191</v>
      </c>
      <c r="E12" s="71" t="s">
        <v>191</v>
      </c>
      <c r="F12" s="71" t="s">
        <v>191</v>
      </c>
      <c r="G12" s="71" t="s">
        <v>191</v>
      </c>
      <c r="H12" s="71" t="s">
        <v>191</v>
      </c>
      <c r="I12" s="71" t="s">
        <v>191</v>
      </c>
      <c r="J12" s="71" t="s">
        <v>191</v>
      </c>
      <c r="K12" s="71" t="s">
        <v>191</v>
      </c>
      <c r="L12" s="71" t="s">
        <v>191</v>
      </c>
      <c r="M12" s="71">
        <v>2</v>
      </c>
      <c r="N12" s="71" t="s">
        <v>191</v>
      </c>
      <c r="O12" s="71">
        <v>5</v>
      </c>
      <c r="P12" s="71">
        <v>1</v>
      </c>
      <c r="Q12" s="71">
        <v>10</v>
      </c>
      <c r="R12" s="60"/>
    </row>
    <row r="13" spans="1:18" s="3" customFormat="1" ht="14.25" customHeight="1" x14ac:dyDescent="0.25">
      <c r="A13" s="27" t="s">
        <v>320</v>
      </c>
      <c r="B13" s="71" t="s">
        <v>191</v>
      </c>
      <c r="C13" s="71" t="s">
        <v>191</v>
      </c>
      <c r="D13" s="71" t="s">
        <v>191</v>
      </c>
      <c r="E13" s="71" t="s">
        <v>191</v>
      </c>
      <c r="F13" s="71" t="s">
        <v>191</v>
      </c>
      <c r="G13" s="71" t="s">
        <v>191</v>
      </c>
      <c r="H13" s="71" t="s">
        <v>191</v>
      </c>
      <c r="I13" s="71" t="s">
        <v>191</v>
      </c>
      <c r="J13" s="71" t="s">
        <v>191</v>
      </c>
      <c r="K13" s="71" t="s">
        <v>191</v>
      </c>
      <c r="L13" s="71" t="s">
        <v>191</v>
      </c>
      <c r="M13" s="71">
        <v>5</v>
      </c>
      <c r="N13" s="71" t="s">
        <v>191</v>
      </c>
      <c r="O13" s="71">
        <v>4</v>
      </c>
      <c r="P13" s="71">
        <v>8</v>
      </c>
      <c r="Q13" s="71">
        <v>11</v>
      </c>
      <c r="R13" s="60"/>
    </row>
    <row r="14" spans="1:18" s="3" customFormat="1" ht="14.25" customHeight="1" x14ac:dyDescent="0.25">
      <c r="A14" s="27" t="s">
        <v>321</v>
      </c>
      <c r="B14" s="71">
        <v>34549</v>
      </c>
      <c r="C14" s="71">
        <v>36143</v>
      </c>
      <c r="D14" s="71">
        <v>37510</v>
      </c>
      <c r="E14" s="71">
        <v>39238</v>
      </c>
      <c r="F14" s="71">
        <v>40235</v>
      </c>
      <c r="G14" s="71">
        <v>38797</v>
      </c>
      <c r="H14" s="71">
        <v>40674</v>
      </c>
      <c r="I14" s="71">
        <v>43390</v>
      </c>
      <c r="J14" s="71">
        <v>56342</v>
      </c>
      <c r="K14" s="71">
        <v>60143</v>
      </c>
      <c r="L14" s="71">
        <v>60257</v>
      </c>
      <c r="M14" s="71">
        <v>58317</v>
      </c>
      <c r="N14" s="71">
        <v>57386</v>
      </c>
      <c r="O14" s="71">
        <v>55401</v>
      </c>
      <c r="P14" s="71">
        <v>50702</v>
      </c>
      <c r="Q14" s="71">
        <v>46059</v>
      </c>
      <c r="R14" s="54"/>
    </row>
    <row r="15" spans="1:18" s="3" customFormat="1" ht="14.25" customHeight="1" x14ac:dyDescent="0.25">
      <c r="A15" s="27" t="s">
        <v>943</v>
      </c>
      <c r="B15" s="71">
        <v>58919</v>
      </c>
      <c r="C15" s="71">
        <v>58121</v>
      </c>
      <c r="D15" s="71">
        <v>57620</v>
      </c>
      <c r="E15" s="71">
        <v>59017</v>
      </c>
      <c r="F15" s="71">
        <v>60130</v>
      </c>
      <c r="G15" s="71">
        <v>59771</v>
      </c>
      <c r="H15" s="71">
        <v>56519</v>
      </c>
      <c r="I15" s="71">
        <v>58107</v>
      </c>
      <c r="J15" s="71">
        <v>69037</v>
      </c>
      <c r="K15" s="71">
        <v>61577</v>
      </c>
      <c r="L15" s="71">
        <v>61909</v>
      </c>
      <c r="M15" s="71">
        <v>62320</v>
      </c>
      <c r="N15" s="71">
        <v>59560</v>
      </c>
      <c r="O15" s="71">
        <v>58564</v>
      </c>
      <c r="P15" s="71">
        <v>56484</v>
      </c>
      <c r="Q15" s="71">
        <v>52084</v>
      </c>
      <c r="R15" s="54"/>
    </row>
    <row r="16" spans="1:18" ht="6.75" customHeight="1" x14ac:dyDescent="0.25">
      <c r="A16" s="185"/>
      <c r="B16" s="302"/>
      <c r="C16" s="302"/>
      <c r="D16" s="302"/>
      <c r="E16" s="302"/>
      <c r="F16" s="302"/>
      <c r="G16" s="302"/>
      <c r="H16" s="302"/>
      <c r="I16" s="302"/>
      <c r="J16" s="302"/>
      <c r="K16" s="302"/>
      <c r="L16" s="302"/>
      <c r="M16" s="302"/>
      <c r="N16" s="302"/>
      <c r="O16" s="302"/>
      <c r="P16" s="302"/>
      <c r="Q16" s="302"/>
      <c r="R16" s="54"/>
    </row>
    <row r="17" spans="1:18" s="2" customFormat="1" ht="14.25" customHeight="1" x14ac:dyDescent="0.25">
      <c r="A17" s="42" t="s">
        <v>30</v>
      </c>
      <c r="B17" s="70">
        <f t="shared" ref="B17:D17" si="2">+B18+B22</f>
        <v>451906</v>
      </c>
      <c r="C17" s="70">
        <f t="shared" si="2"/>
        <v>440589</v>
      </c>
      <c r="D17" s="70">
        <f t="shared" si="2"/>
        <v>425941</v>
      </c>
      <c r="E17" s="70">
        <v>410745</v>
      </c>
      <c r="F17" s="70">
        <v>405601</v>
      </c>
      <c r="G17" s="70">
        <v>403227</v>
      </c>
      <c r="H17" s="70">
        <v>401777</v>
      </c>
      <c r="I17" s="70">
        <v>400243</v>
      </c>
      <c r="J17" s="70">
        <v>408864</v>
      </c>
      <c r="K17" s="70">
        <v>423944</v>
      </c>
      <c r="L17" s="70">
        <v>419076</v>
      </c>
      <c r="M17" s="70">
        <f>+M18+M22</f>
        <v>416321</v>
      </c>
      <c r="N17" s="70">
        <f>+N18+N22</f>
        <v>411318</v>
      </c>
      <c r="O17" s="70">
        <v>406303</v>
      </c>
      <c r="P17" s="70">
        <f>+P18+P22</f>
        <v>395253</v>
      </c>
      <c r="Q17" s="70">
        <f>+Q18+Q22</f>
        <v>381114</v>
      </c>
      <c r="R17" s="54"/>
    </row>
    <row r="18" spans="1:18" s="2" customFormat="1" ht="14.25" customHeight="1" x14ac:dyDescent="0.25">
      <c r="A18" s="42" t="s">
        <v>1003</v>
      </c>
      <c r="B18" s="70">
        <f t="shared" ref="B18:D18" si="3">SUM(B19:B21)</f>
        <v>222854</v>
      </c>
      <c r="C18" s="70">
        <f t="shared" si="3"/>
        <v>218607</v>
      </c>
      <c r="D18" s="70">
        <f t="shared" si="3"/>
        <v>213470</v>
      </c>
      <c r="E18" s="70">
        <v>207354</v>
      </c>
      <c r="F18" s="70">
        <v>206114</v>
      </c>
      <c r="G18" s="70">
        <v>206965</v>
      </c>
      <c r="H18" s="70">
        <v>207821</v>
      </c>
      <c r="I18" s="70">
        <v>205469</v>
      </c>
      <c r="J18" s="70">
        <v>210665</v>
      </c>
      <c r="K18" s="70">
        <v>219121</v>
      </c>
      <c r="L18" s="70">
        <v>217266</v>
      </c>
      <c r="M18" s="70">
        <f>SUM(M19:M21)</f>
        <v>209844</v>
      </c>
      <c r="N18" s="70">
        <f>SUM(N19:N21)</f>
        <v>197368</v>
      </c>
      <c r="O18" s="70">
        <v>197508</v>
      </c>
      <c r="P18" s="70">
        <f>SUM(P19:P21)</f>
        <v>194346</v>
      </c>
      <c r="Q18" s="70">
        <f>SUM(Q19:Q21)</f>
        <v>189470</v>
      </c>
      <c r="R18" s="54"/>
    </row>
    <row r="19" spans="1:18" s="3" customFormat="1" ht="14.25" customHeight="1" x14ac:dyDescent="0.25">
      <c r="A19" s="27" t="s">
        <v>223</v>
      </c>
      <c r="B19" s="71">
        <v>77625</v>
      </c>
      <c r="C19" s="71">
        <v>76042</v>
      </c>
      <c r="D19" s="71">
        <v>74734</v>
      </c>
      <c r="E19" s="71">
        <v>72766</v>
      </c>
      <c r="F19" s="71">
        <v>72146</v>
      </c>
      <c r="G19" s="71">
        <v>69113</v>
      </c>
      <c r="H19" s="71">
        <v>66786</v>
      </c>
      <c r="I19" s="71">
        <v>63717</v>
      </c>
      <c r="J19" s="71">
        <v>72161</v>
      </c>
      <c r="K19" s="71">
        <v>74809</v>
      </c>
      <c r="L19" s="71">
        <v>64551</v>
      </c>
      <c r="M19" s="71">
        <v>64383</v>
      </c>
      <c r="N19" s="71">
        <v>64445</v>
      </c>
      <c r="O19" s="71">
        <v>61911</v>
      </c>
      <c r="P19" s="71">
        <v>66413</v>
      </c>
      <c r="Q19" s="71">
        <v>65082</v>
      </c>
      <c r="R19" s="202"/>
    </row>
    <row r="20" spans="1:18" s="3" customFormat="1" ht="14.25" customHeight="1" x14ac:dyDescent="0.25">
      <c r="A20" s="27" t="s">
        <v>224</v>
      </c>
      <c r="B20" s="71">
        <v>72939</v>
      </c>
      <c r="C20" s="71">
        <v>71387</v>
      </c>
      <c r="D20" s="71">
        <v>69267</v>
      </c>
      <c r="E20" s="71">
        <v>67530</v>
      </c>
      <c r="F20" s="71">
        <v>67941</v>
      </c>
      <c r="G20" s="71">
        <v>71387</v>
      </c>
      <c r="H20" s="71">
        <v>73415</v>
      </c>
      <c r="I20" s="71">
        <v>72868</v>
      </c>
      <c r="J20" s="71">
        <v>69964</v>
      </c>
      <c r="K20" s="71">
        <v>75906</v>
      </c>
      <c r="L20" s="71">
        <v>80763</v>
      </c>
      <c r="M20" s="71">
        <v>65196</v>
      </c>
      <c r="N20" s="71">
        <v>68221</v>
      </c>
      <c r="O20" s="71">
        <v>69809</v>
      </c>
      <c r="P20" s="71">
        <v>62393</v>
      </c>
      <c r="Q20" s="71">
        <v>62599</v>
      </c>
      <c r="R20" s="54"/>
    </row>
    <row r="21" spans="1:18" s="3" customFormat="1" ht="14.25" customHeight="1" x14ac:dyDescent="0.25">
      <c r="A21" s="27" t="s">
        <v>225</v>
      </c>
      <c r="B21" s="71">
        <v>72290</v>
      </c>
      <c r="C21" s="71">
        <v>71178</v>
      </c>
      <c r="D21" s="71">
        <v>69469</v>
      </c>
      <c r="E21" s="71">
        <v>67058</v>
      </c>
      <c r="F21" s="71">
        <v>66027</v>
      </c>
      <c r="G21" s="71">
        <v>66465</v>
      </c>
      <c r="H21" s="71">
        <v>67620</v>
      </c>
      <c r="I21" s="71">
        <v>68884</v>
      </c>
      <c r="J21" s="71">
        <v>68540</v>
      </c>
      <c r="K21" s="71">
        <v>68406</v>
      </c>
      <c r="L21" s="71">
        <v>71952</v>
      </c>
      <c r="M21" s="71">
        <v>80265</v>
      </c>
      <c r="N21" s="71">
        <v>64702</v>
      </c>
      <c r="O21" s="71">
        <v>65788</v>
      </c>
      <c r="P21" s="71">
        <v>65540</v>
      </c>
      <c r="Q21" s="71">
        <v>61789</v>
      </c>
      <c r="R21" s="54"/>
    </row>
    <row r="22" spans="1:18" s="2" customFormat="1" ht="14.25" customHeight="1" x14ac:dyDescent="0.25">
      <c r="A22" s="42" t="s">
        <v>1004</v>
      </c>
      <c r="B22" s="70">
        <f t="shared" ref="B22:D22" si="4">SUM(B23:B25)</f>
        <v>229052</v>
      </c>
      <c r="C22" s="70">
        <f t="shared" si="4"/>
        <v>221982</v>
      </c>
      <c r="D22" s="70">
        <f t="shared" si="4"/>
        <v>212471</v>
      </c>
      <c r="E22" s="70">
        <v>203391</v>
      </c>
      <c r="F22" s="70">
        <v>199487</v>
      </c>
      <c r="G22" s="70">
        <v>196262</v>
      </c>
      <c r="H22" s="70">
        <v>193956</v>
      </c>
      <c r="I22" s="70">
        <v>194774</v>
      </c>
      <c r="J22" s="70">
        <v>198199</v>
      </c>
      <c r="K22" s="70">
        <v>204823</v>
      </c>
      <c r="L22" s="70">
        <v>201810</v>
      </c>
      <c r="M22" s="70">
        <f>SUM(M23:M25)</f>
        <v>206477</v>
      </c>
      <c r="N22" s="70">
        <f>SUM(N23:N25)</f>
        <v>213950</v>
      </c>
      <c r="O22" s="70">
        <v>208795</v>
      </c>
      <c r="P22" s="70">
        <f>SUM(P23:P25)</f>
        <v>200907</v>
      </c>
      <c r="Q22" s="70">
        <f>SUM(Q23:Q25)</f>
        <v>191644</v>
      </c>
      <c r="R22" s="54"/>
    </row>
    <row r="23" spans="1:18" s="3" customFormat="1" ht="14.25" customHeight="1" x14ac:dyDescent="0.25">
      <c r="A23" s="27" t="s">
        <v>226</v>
      </c>
      <c r="B23" s="71">
        <v>79400</v>
      </c>
      <c r="C23" s="71">
        <v>73294</v>
      </c>
      <c r="D23" s="71">
        <v>71929</v>
      </c>
      <c r="E23" s="71">
        <v>69894</v>
      </c>
      <c r="F23" s="71">
        <v>67818</v>
      </c>
      <c r="G23" s="71">
        <v>66640</v>
      </c>
      <c r="H23" s="71">
        <v>66390</v>
      </c>
      <c r="I23" s="71">
        <v>67504</v>
      </c>
      <c r="J23" s="71">
        <v>68958</v>
      </c>
      <c r="K23" s="71">
        <v>69239</v>
      </c>
      <c r="L23" s="71">
        <v>66835</v>
      </c>
      <c r="M23" s="71">
        <v>72066</v>
      </c>
      <c r="N23" s="71">
        <v>77093</v>
      </c>
      <c r="O23" s="71">
        <v>64178</v>
      </c>
      <c r="P23" s="71">
        <v>65114</v>
      </c>
      <c r="Q23" s="71">
        <v>65000</v>
      </c>
      <c r="R23" s="202"/>
    </row>
    <row r="24" spans="1:18" s="3" customFormat="1" ht="14.25" customHeight="1" x14ac:dyDescent="0.25">
      <c r="A24" s="27" t="s">
        <v>227</v>
      </c>
      <c r="B24" s="71">
        <v>77562</v>
      </c>
      <c r="C24" s="71">
        <v>74871</v>
      </c>
      <c r="D24" s="71">
        <v>69588</v>
      </c>
      <c r="E24" s="71">
        <v>67407</v>
      </c>
      <c r="F24" s="71">
        <v>66495</v>
      </c>
      <c r="G24" s="71">
        <v>64868</v>
      </c>
      <c r="H24" s="71">
        <v>64571</v>
      </c>
      <c r="I24" s="71">
        <v>64822</v>
      </c>
      <c r="J24" s="71">
        <v>65822</v>
      </c>
      <c r="K24" s="71">
        <v>69347</v>
      </c>
      <c r="L24" s="71">
        <v>67525</v>
      </c>
      <c r="M24" s="71">
        <v>66697</v>
      </c>
      <c r="N24" s="71">
        <v>71112</v>
      </c>
      <c r="O24" s="71">
        <v>75159</v>
      </c>
      <c r="P24" s="71">
        <v>63116</v>
      </c>
      <c r="Q24" s="71">
        <v>64547</v>
      </c>
      <c r="R24" s="54"/>
    </row>
    <row r="25" spans="1:18" s="3" customFormat="1" ht="14.25" customHeight="1" x14ac:dyDescent="0.25">
      <c r="A25" s="27" t="s">
        <v>228</v>
      </c>
      <c r="B25" s="71">
        <v>72090</v>
      </c>
      <c r="C25" s="71">
        <v>73817</v>
      </c>
      <c r="D25" s="71">
        <v>70954</v>
      </c>
      <c r="E25" s="71">
        <v>66090</v>
      </c>
      <c r="F25" s="71">
        <v>65174</v>
      </c>
      <c r="G25" s="71">
        <v>64754</v>
      </c>
      <c r="H25" s="71">
        <v>62995</v>
      </c>
      <c r="I25" s="71">
        <v>62448</v>
      </c>
      <c r="J25" s="71">
        <v>63419</v>
      </c>
      <c r="K25" s="71">
        <v>66237</v>
      </c>
      <c r="L25" s="71">
        <v>67450</v>
      </c>
      <c r="M25" s="71">
        <v>67714</v>
      </c>
      <c r="N25" s="71">
        <v>65745</v>
      </c>
      <c r="O25" s="71">
        <v>69458</v>
      </c>
      <c r="P25" s="71">
        <v>72677</v>
      </c>
      <c r="Q25" s="71">
        <v>62097</v>
      </c>
      <c r="R25" s="54"/>
    </row>
    <row r="26" spans="1:18" ht="6.75" customHeight="1" x14ac:dyDescent="0.25">
      <c r="A26" s="185"/>
      <c r="B26" s="302"/>
      <c r="C26" s="302"/>
      <c r="D26" s="302"/>
      <c r="E26" s="302"/>
      <c r="F26" s="302"/>
      <c r="G26" s="302"/>
      <c r="H26" s="302"/>
      <c r="I26" s="302"/>
      <c r="J26" s="302"/>
      <c r="K26" s="302"/>
      <c r="L26" s="302"/>
      <c r="M26" s="302"/>
      <c r="N26" s="302"/>
      <c r="O26" s="302"/>
      <c r="P26" s="302"/>
      <c r="Q26" s="302"/>
      <c r="R26" s="54"/>
    </row>
    <row r="27" spans="1:18" s="2" customFormat="1" ht="14.25" customHeight="1" x14ac:dyDescent="0.25">
      <c r="A27" s="42" t="s">
        <v>229</v>
      </c>
      <c r="B27" s="70">
        <f t="shared" ref="B27:D35" si="5">+B37+B47</f>
        <v>272460</v>
      </c>
      <c r="C27" s="70">
        <f t="shared" si="5"/>
        <v>275523</v>
      </c>
      <c r="D27" s="70">
        <f t="shared" si="5"/>
        <v>277627</v>
      </c>
      <c r="E27" s="70">
        <v>279225</v>
      </c>
      <c r="F27" s="70">
        <v>280614</v>
      </c>
      <c r="G27" s="70">
        <v>282432</v>
      </c>
      <c r="H27" s="70">
        <v>280720</v>
      </c>
      <c r="I27" s="70">
        <v>278811</v>
      </c>
      <c r="J27" s="70">
        <v>278561</v>
      </c>
      <c r="K27" s="70">
        <v>296799</v>
      </c>
      <c r="L27" s="70">
        <v>299348</v>
      </c>
      <c r="M27" s="70">
        <f>+M28+M32</f>
        <v>315423</v>
      </c>
      <c r="N27" s="70">
        <f>+N28+N32</f>
        <v>314416</v>
      </c>
      <c r="O27" s="70">
        <v>308190</v>
      </c>
      <c r="P27" s="70">
        <f>+P28+P32</f>
        <v>304597</v>
      </c>
      <c r="Q27" s="70">
        <f>+Q28+Q32</f>
        <v>305151</v>
      </c>
      <c r="R27" s="54"/>
    </row>
    <row r="28" spans="1:18" s="2" customFormat="1" ht="14.25" customHeight="1" x14ac:dyDescent="0.25">
      <c r="A28" s="42" t="s">
        <v>1005</v>
      </c>
      <c r="B28" s="70">
        <f t="shared" si="5"/>
        <v>189994</v>
      </c>
      <c r="C28" s="70">
        <f t="shared" si="5"/>
        <v>193469</v>
      </c>
      <c r="D28" s="70">
        <f t="shared" si="5"/>
        <v>195567</v>
      </c>
      <c r="E28" s="70">
        <v>194911</v>
      </c>
      <c r="F28" s="70">
        <v>192728</v>
      </c>
      <c r="G28" s="70">
        <v>187937</v>
      </c>
      <c r="H28" s="70">
        <v>183880</v>
      </c>
      <c r="I28" s="70">
        <v>182993</v>
      </c>
      <c r="J28" s="70">
        <v>182043</v>
      </c>
      <c r="K28" s="70">
        <v>188844</v>
      </c>
      <c r="L28" s="70">
        <v>186648</v>
      </c>
      <c r="M28" s="70">
        <f>SUM(M29:M31)</f>
        <v>191488</v>
      </c>
      <c r="N28" s="70">
        <f>SUM(N29:N31)</f>
        <v>192689</v>
      </c>
      <c r="O28" s="70">
        <v>188977</v>
      </c>
      <c r="P28" s="70">
        <f>SUM(P29:P31)</f>
        <v>188458</v>
      </c>
      <c r="Q28" s="70">
        <f>SUM(Q29:Q31)</f>
        <v>191400</v>
      </c>
      <c r="R28" s="54"/>
    </row>
    <row r="29" spans="1:18" s="3" customFormat="1" ht="14.25" customHeight="1" x14ac:dyDescent="0.25">
      <c r="A29" s="27" t="s">
        <v>230</v>
      </c>
      <c r="B29" s="71">
        <f t="shared" si="5"/>
        <v>85106</v>
      </c>
      <c r="C29" s="71">
        <f t="shared" si="5"/>
        <v>87285</v>
      </c>
      <c r="D29" s="71">
        <f t="shared" si="5"/>
        <v>89251</v>
      </c>
      <c r="E29" s="71">
        <v>84290</v>
      </c>
      <c r="F29" s="71">
        <v>79193</v>
      </c>
      <c r="G29" s="71">
        <v>77521</v>
      </c>
      <c r="H29" s="71">
        <v>76804</v>
      </c>
      <c r="I29" s="71">
        <v>74372</v>
      </c>
      <c r="J29" s="71">
        <v>71719</v>
      </c>
      <c r="K29" s="71">
        <v>65333</v>
      </c>
      <c r="L29" s="71">
        <v>69047</v>
      </c>
      <c r="M29" s="71">
        <f>+M39+M49</f>
        <v>66065</v>
      </c>
      <c r="N29" s="71">
        <f>+N39+N49</f>
        <v>68294</v>
      </c>
      <c r="O29" s="71">
        <v>67895</v>
      </c>
      <c r="P29" s="71">
        <f>+P39+P49</f>
        <v>73112</v>
      </c>
      <c r="Q29" s="71">
        <f>+Q39+Q49</f>
        <v>75670</v>
      </c>
      <c r="R29" s="54"/>
    </row>
    <row r="30" spans="1:18" s="3" customFormat="1" ht="14.25" customHeight="1" x14ac:dyDescent="0.25">
      <c r="A30" s="27" t="s">
        <v>231</v>
      </c>
      <c r="B30" s="71">
        <f t="shared" si="5"/>
        <v>59416</v>
      </c>
      <c r="C30" s="71">
        <f t="shared" si="5"/>
        <v>60934</v>
      </c>
      <c r="D30" s="71">
        <f t="shared" si="5"/>
        <v>60200</v>
      </c>
      <c r="E30" s="71">
        <v>63576</v>
      </c>
      <c r="F30" s="71">
        <v>63369</v>
      </c>
      <c r="G30" s="71">
        <v>60460</v>
      </c>
      <c r="H30" s="71">
        <v>59500</v>
      </c>
      <c r="I30" s="71">
        <v>60152</v>
      </c>
      <c r="J30" s="71">
        <v>59978</v>
      </c>
      <c r="K30" s="71">
        <v>65197</v>
      </c>
      <c r="L30" s="71">
        <v>60791</v>
      </c>
      <c r="M30" s="71">
        <f t="shared" ref="M30:Q31" si="6">+M40+M50</f>
        <v>65975</v>
      </c>
      <c r="N30" s="71">
        <f t="shared" si="6"/>
        <v>63453</v>
      </c>
      <c r="O30" s="71">
        <v>62994</v>
      </c>
      <c r="P30" s="71">
        <f t="shared" ref="P30" si="7">+P40+P50</f>
        <v>59709</v>
      </c>
      <c r="Q30" s="71">
        <f t="shared" si="6"/>
        <v>62943</v>
      </c>
      <c r="R30" s="54"/>
    </row>
    <row r="31" spans="1:18" s="3" customFormat="1" ht="14.25" customHeight="1" x14ac:dyDescent="0.25">
      <c r="A31" s="27" t="s">
        <v>232</v>
      </c>
      <c r="B31" s="71">
        <f t="shared" si="5"/>
        <v>45472</v>
      </c>
      <c r="C31" s="71">
        <f t="shared" si="5"/>
        <v>45250</v>
      </c>
      <c r="D31" s="71">
        <f t="shared" si="5"/>
        <v>46116</v>
      </c>
      <c r="E31" s="71">
        <v>47045</v>
      </c>
      <c r="F31" s="71">
        <v>50166</v>
      </c>
      <c r="G31" s="71">
        <v>49956</v>
      </c>
      <c r="H31" s="71">
        <v>47576</v>
      </c>
      <c r="I31" s="71">
        <v>48469</v>
      </c>
      <c r="J31" s="71">
        <v>50346</v>
      </c>
      <c r="K31" s="71">
        <v>58314</v>
      </c>
      <c r="L31" s="71">
        <v>56810</v>
      </c>
      <c r="M31" s="71">
        <f t="shared" si="6"/>
        <v>59448</v>
      </c>
      <c r="N31" s="71">
        <f t="shared" si="6"/>
        <v>60942</v>
      </c>
      <c r="O31" s="71">
        <v>58088</v>
      </c>
      <c r="P31" s="71">
        <f t="shared" ref="P31" si="8">+P41+P51</f>
        <v>55637</v>
      </c>
      <c r="Q31" s="71">
        <f t="shared" si="6"/>
        <v>52787</v>
      </c>
      <c r="R31" s="54"/>
    </row>
    <row r="32" spans="1:18" s="2" customFormat="1" ht="14.25" customHeight="1" x14ac:dyDescent="0.25">
      <c r="A32" s="42" t="s">
        <v>1006</v>
      </c>
      <c r="B32" s="70">
        <f t="shared" si="5"/>
        <v>82466</v>
      </c>
      <c r="C32" s="70">
        <f t="shared" si="5"/>
        <v>82054</v>
      </c>
      <c r="D32" s="70">
        <f t="shared" si="5"/>
        <v>82060</v>
      </c>
      <c r="E32" s="70">
        <v>84314</v>
      </c>
      <c r="F32" s="70">
        <v>87886</v>
      </c>
      <c r="G32" s="70">
        <v>94495</v>
      </c>
      <c r="H32" s="70">
        <v>96840</v>
      </c>
      <c r="I32" s="70">
        <v>95818</v>
      </c>
      <c r="J32" s="70">
        <v>96518</v>
      </c>
      <c r="K32" s="70">
        <v>107955</v>
      </c>
      <c r="L32" s="70">
        <v>112700</v>
      </c>
      <c r="M32" s="70">
        <f>SUM(M33:M35)</f>
        <v>123935</v>
      </c>
      <c r="N32" s="70">
        <f>SUM(N33:N35)</f>
        <v>121727</v>
      </c>
      <c r="O32" s="70">
        <v>119213</v>
      </c>
      <c r="P32" s="70">
        <f>SUM(P33:P35)</f>
        <v>116139</v>
      </c>
      <c r="Q32" s="70">
        <f>SUM(Q33:Q35)</f>
        <v>113751</v>
      </c>
      <c r="R32" s="54"/>
    </row>
    <row r="33" spans="1:18" s="3" customFormat="1" ht="14.25" customHeight="1" x14ac:dyDescent="0.25">
      <c r="A33" s="27" t="s">
        <v>233</v>
      </c>
      <c r="B33" s="71">
        <f t="shared" si="5"/>
        <v>43851</v>
      </c>
      <c r="C33" s="71">
        <f t="shared" si="5"/>
        <v>43484</v>
      </c>
      <c r="D33" s="71">
        <f t="shared" si="5"/>
        <v>43108</v>
      </c>
      <c r="E33" s="71">
        <v>44344</v>
      </c>
      <c r="F33" s="71">
        <v>45803</v>
      </c>
      <c r="G33" s="71">
        <v>48884</v>
      </c>
      <c r="H33" s="71">
        <v>48972</v>
      </c>
      <c r="I33" s="71">
        <v>47048</v>
      </c>
      <c r="J33" s="71">
        <v>47990</v>
      </c>
      <c r="K33" s="71">
        <v>50161</v>
      </c>
      <c r="L33" s="71">
        <v>55362</v>
      </c>
      <c r="M33" s="71">
        <f>+M43+M53</f>
        <v>56031</v>
      </c>
      <c r="N33" s="71">
        <f>+N43+N53</f>
        <v>56457</v>
      </c>
      <c r="O33" s="71">
        <v>56583</v>
      </c>
      <c r="P33" s="71">
        <f>+P43+P53</f>
        <v>54955</v>
      </c>
      <c r="Q33" s="71">
        <f>+Q43+Q53</f>
        <v>53237</v>
      </c>
      <c r="R33" s="54"/>
    </row>
    <row r="34" spans="1:18" s="3" customFormat="1" ht="14.25" customHeight="1" x14ac:dyDescent="0.25">
      <c r="A34" s="27" t="s">
        <v>234</v>
      </c>
      <c r="B34" s="71">
        <f t="shared" si="5"/>
        <v>31791</v>
      </c>
      <c r="C34" s="71">
        <f t="shared" si="5"/>
        <v>31489</v>
      </c>
      <c r="D34" s="71">
        <f t="shared" si="5"/>
        <v>31632</v>
      </c>
      <c r="E34" s="71">
        <v>32324</v>
      </c>
      <c r="F34" s="71">
        <v>33415</v>
      </c>
      <c r="G34" s="71">
        <v>35517</v>
      </c>
      <c r="H34" s="71">
        <v>37176</v>
      </c>
      <c r="I34" s="71">
        <v>37154</v>
      </c>
      <c r="J34" s="71">
        <v>36706</v>
      </c>
      <c r="K34" s="71">
        <v>45023</v>
      </c>
      <c r="L34" s="71">
        <v>43757</v>
      </c>
      <c r="M34" s="71">
        <f t="shared" ref="M34:Q35" si="9">+M44+M54</f>
        <v>53171</v>
      </c>
      <c r="N34" s="71">
        <f t="shared" si="9"/>
        <v>50079</v>
      </c>
      <c r="O34" s="71">
        <v>47415</v>
      </c>
      <c r="P34" s="71">
        <f t="shared" ref="P34" si="10">+P44+P54</f>
        <v>46120</v>
      </c>
      <c r="Q34" s="71">
        <f t="shared" si="9"/>
        <v>45429</v>
      </c>
      <c r="R34" s="54"/>
    </row>
    <row r="35" spans="1:18" s="3" customFormat="1" ht="14.25" customHeight="1" x14ac:dyDescent="0.25">
      <c r="A35" s="27" t="s">
        <v>235</v>
      </c>
      <c r="B35" s="71">
        <f t="shared" si="5"/>
        <v>6824</v>
      </c>
      <c r="C35" s="71">
        <f t="shared" si="5"/>
        <v>7081</v>
      </c>
      <c r="D35" s="71">
        <f t="shared" si="5"/>
        <v>7320</v>
      </c>
      <c r="E35" s="71">
        <v>7646</v>
      </c>
      <c r="F35" s="71">
        <v>8668</v>
      </c>
      <c r="G35" s="71">
        <v>10094</v>
      </c>
      <c r="H35" s="71">
        <v>10692</v>
      </c>
      <c r="I35" s="71">
        <v>11616</v>
      </c>
      <c r="J35" s="71">
        <v>11822</v>
      </c>
      <c r="K35" s="71">
        <v>12771</v>
      </c>
      <c r="L35" s="71">
        <v>13581</v>
      </c>
      <c r="M35" s="71">
        <f t="shared" si="9"/>
        <v>14733</v>
      </c>
      <c r="N35" s="71">
        <f t="shared" si="9"/>
        <v>15191</v>
      </c>
      <c r="O35" s="71">
        <v>15215</v>
      </c>
      <c r="P35" s="71">
        <f t="shared" ref="P35" si="11">+P45+P55</f>
        <v>15064</v>
      </c>
      <c r="Q35" s="71">
        <f t="shared" si="9"/>
        <v>15085</v>
      </c>
      <c r="R35" s="54"/>
    </row>
    <row r="36" spans="1:18" ht="6.75" customHeight="1" x14ac:dyDescent="0.25">
      <c r="A36" s="185"/>
      <c r="B36" s="302"/>
      <c r="C36" s="302"/>
      <c r="D36" s="302"/>
      <c r="E36" s="302"/>
      <c r="F36" s="302"/>
      <c r="G36" s="302"/>
      <c r="H36" s="302"/>
      <c r="I36" s="302"/>
      <c r="J36" s="302"/>
      <c r="K36" s="302"/>
      <c r="L36" s="302"/>
      <c r="M36" s="302"/>
      <c r="N36" s="302"/>
      <c r="O36" s="302"/>
      <c r="P36" s="302"/>
      <c r="Q36" s="302"/>
      <c r="R36" s="54"/>
    </row>
    <row r="37" spans="1:18" s="2" customFormat="1" ht="14.25" customHeight="1" x14ac:dyDescent="0.25">
      <c r="A37" s="42" t="s">
        <v>948</v>
      </c>
      <c r="B37" s="70">
        <f t="shared" ref="B37:D37" si="12">+B38+B42</f>
        <v>208102</v>
      </c>
      <c r="C37" s="70">
        <f t="shared" si="12"/>
        <v>209663</v>
      </c>
      <c r="D37" s="70">
        <f t="shared" si="12"/>
        <v>206871</v>
      </c>
      <c r="E37" s="70">
        <v>202245</v>
      </c>
      <c r="F37" s="70">
        <v>197444</v>
      </c>
      <c r="G37" s="70">
        <v>195890</v>
      </c>
      <c r="H37" s="70">
        <v>193573</v>
      </c>
      <c r="I37" s="70">
        <v>191299</v>
      </c>
      <c r="J37" s="70">
        <v>189584</v>
      </c>
      <c r="K37" s="70">
        <v>201996</v>
      </c>
      <c r="L37" s="70">
        <v>201962</v>
      </c>
      <c r="M37" s="70">
        <f>+M38+M42</f>
        <v>214033</v>
      </c>
      <c r="N37" s="70">
        <f>+N38+N42</f>
        <v>212292</v>
      </c>
      <c r="O37" s="70">
        <v>206245</v>
      </c>
      <c r="P37" s="70">
        <f>+P38+P42</f>
        <v>202171</v>
      </c>
      <c r="Q37" s="70">
        <f>+Q38+Q42</f>
        <v>202434</v>
      </c>
      <c r="R37" s="54"/>
    </row>
    <row r="38" spans="1:18" s="2" customFormat="1" ht="14.25" customHeight="1" x14ac:dyDescent="0.25">
      <c r="A38" s="42" t="s">
        <v>1005</v>
      </c>
      <c r="B38" s="70">
        <f t="shared" ref="B38:D38" si="13">SUM(B39:B41)</f>
        <v>151655</v>
      </c>
      <c r="C38" s="70">
        <f t="shared" si="13"/>
        <v>153797</v>
      </c>
      <c r="D38" s="70">
        <f t="shared" si="13"/>
        <v>152515</v>
      </c>
      <c r="E38" s="70">
        <v>148722</v>
      </c>
      <c r="F38" s="70">
        <v>143547</v>
      </c>
      <c r="G38" s="70">
        <v>138569</v>
      </c>
      <c r="H38" s="70">
        <v>135210</v>
      </c>
      <c r="I38" s="70">
        <v>134628</v>
      </c>
      <c r="J38" s="70">
        <v>132880</v>
      </c>
      <c r="K38" s="70">
        <v>137436</v>
      </c>
      <c r="L38" s="70">
        <v>135359</v>
      </c>
      <c r="M38" s="70">
        <f>SUM(M39:M41)</f>
        <v>139462</v>
      </c>
      <c r="N38" s="70">
        <f>SUM(N39:N41)</f>
        <v>139929</v>
      </c>
      <c r="O38" s="70">
        <v>136336</v>
      </c>
      <c r="P38" s="70">
        <f>SUM(P39:P41)</f>
        <v>134942</v>
      </c>
      <c r="Q38" s="70">
        <f>SUM(Q39:Q41)</f>
        <v>137086</v>
      </c>
      <c r="R38" s="54"/>
    </row>
    <row r="39" spans="1:18" s="3" customFormat="1" ht="14.25" customHeight="1" x14ac:dyDescent="0.25">
      <c r="A39" s="27" t="s">
        <v>230</v>
      </c>
      <c r="B39" s="71">
        <v>67670</v>
      </c>
      <c r="C39" s="71">
        <v>69156</v>
      </c>
      <c r="D39" s="71">
        <v>68139</v>
      </c>
      <c r="E39" s="71">
        <v>62976</v>
      </c>
      <c r="F39" s="71">
        <v>58455</v>
      </c>
      <c r="G39" s="71">
        <v>57336</v>
      </c>
      <c r="H39" s="71">
        <v>57176</v>
      </c>
      <c r="I39" s="71">
        <v>55092</v>
      </c>
      <c r="J39" s="71">
        <v>52325</v>
      </c>
      <c r="K39" s="71">
        <v>47594</v>
      </c>
      <c r="L39" s="71">
        <v>50299</v>
      </c>
      <c r="M39" s="71">
        <v>48263</v>
      </c>
      <c r="N39" s="71">
        <v>49681</v>
      </c>
      <c r="O39" s="71">
        <v>49088</v>
      </c>
      <c r="P39" s="71">
        <v>52416</v>
      </c>
      <c r="Q39" s="71">
        <v>54844</v>
      </c>
      <c r="R39" s="54"/>
    </row>
    <row r="40" spans="1:18" s="3" customFormat="1" ht="14.25" customHeight="1" x14ac:dyDescent="0.25">
      <c r="A40" s="27" t="s">
        <v>231</v>
      </c>
      <c r="B40" s="71">
        <v>47422</v>
      </c>
      <c r="C40" s="71">
        <v>48553</v>
      </c>
      <c r="D40" s="71">
        <v>47693</v>
      </c>
      <c r="E40" s="71">
        <v>48385</v>
      </c>
      <c r="F40" s="71">
        <v>47066</v>
      </c>
      <c r="G40" s="71">
        <v>44378</v>
      </c>
      <c r="H40" s="71">
        <v>43560</v>
      </c>
      <c r="I40" s="71">
        <v>44174</v>
      </c>
      <c r="J40" s="71">
        <v>43873</v>
      </c>
      <c r="K40" s="71">
        <v>47325</v>
      </c>
      <c r="L40" s="71">
        <v>44096</v>
      </c>
      <c r="M40" s="71">
        <v>48087</v>
      </c>
      <c r="N40" s="71">
        <v>46073</v>
      </c>
      <c r="O40" s="71">
        <v>45395</v>
      </c>
      <c r="P40" s="71">
        <v>42625</v>
      </c>
      <c r="Q40" s="71">
        <v>44707</v>
      </c>
      <c r="R40" s="54"/>
    </row>
    <row r="41" spans="1:18" s="3" customFormat="1" ht="14.25" customHeight="1" x14ac:dyDescent="0.25">
      <c r="A41" s="27" t="s">
        <v>232</v>
      </c>
      <c r="B41" s="71">
        <v>36563</v>
      </c>
      <c r="C41" s="71">
        <v>36088</v>
      </c>
      <c r="D41" s="71">
        <v>36683</v>
      </c>
      <c r="E41" s="71">
        <v>37361</v>
      </c>
      <c r="F41" s="71">
        <v>38026</v>
      </c>
      <c r="G41" s="71">
        <v>36855</v>
      </c>
      <c r="H41" s="71">
        <v>34474</v>
      </c>
      <c r="I41" s="71">
        <v>35362</v>
      </c>
      <c r="J41" s="71">
        <v>36682</v>
      </c>
      <c r="K41" s="71">
        <v>42517</v>
      </c>
      <c r="L41" s="71">
        <v>40964</v>
      </c>
      <c r="M41" s="71">
        <v>43112</v>
      </c>
      <c r="N41" s="71">
        <v>44175</v>
      </c>
      <c r="O41" s="71">
        <v>41853</v>
      </c>
      <c r="P41" s="71">
        <v>39901</v>
      </c>
      <c r="Q41" s="71">
        <v>37535</v>
      </c>
      <c r="R41" s="202"/>
    </row>
    <row r="42" spans="1:18" s="2" customFormat="1" ht="14.25" customHeight="1" x14ac:dyDescent="0.25">
      <c r="A42" s="42" t="s">
        <v>1006</v>
      </c>
      <c r="B42" s="70">
        <f t="shared" ref="B42:D42" si="14">SUM(B43:B45)</f>
        <v>56447</v>
      </c>
      <c r="C42" s="70">
        <f t="shared" si="14"/>
        <v>55866</v>
      </c>
      <c r="D42" s="70">
        <f t="shared" si="14"/>
        <v>54356</v>
      </c>
      <c r="E42" s="70">
        <v>53523</v>
      </c>
      <c r="F42" s="70">
        <v>53897</v>
      </c>
      <c r="G42" s="70">
        <v>57321</v>
      </c>
      <c r="H42" s="70">
        <v>58363</v>
      </c>
      <c r="I42" s="70">
        <v>56671</v>
      </c>
      <c r="J42" s="70">
        <v>56704</v>
      </c>
      <c r="K42" s="70">
        <v>64560</v>
      </c>
      <c r="L42" s="70">
        <v>66603</v>
      </c>
      <c r="M42" s="70">
        <f>SUM(M43:M45)</f>
        <v>74571</v>
      </c>
      <c r="N42" s="70">
        <f>SUM(N43:N45)</f>
        <v>72363</v>
      </c>
      <c r="O42" s="70">
        <v>69909</v>
      </c>
      <c r="P42" s="70">
        <f>SUM(P43:P45)</f>
        <v>67229</v>
      </c>
      <c r="Q42" s="70">
        <f>SUM(Q43:Q45)</f>
        <v>65348</v>
      </c>
      <c r="R42" s="54"/>
    </row>
    <row r="43" spans="1:18" s="3" customFormat="1" ht="14.25" customHeight="1" x14ac:dyDescent="0.25">
      <c r="A43" s="27" t="s">
        <v>233</v>
      </c>
      <c r="B43" s="71">
        <v>32776</v>
      </c>
      <c r="C43" s="71">
        <v>32468</v>
      </c>
      <c r="D43" s="71">
        <v>31018</v>
      </c>
      <c r="E43" s="71">
        <v>30458</v>
      </c>
      <c r="F43" s="71">
        <v>31153</v>
      </c>
      <c r="G43" s="71">
        <v>33160</v>
      </c>
      <c r="H43" s="71">
        <v>33333</v>
      </c>
      <c r="I43" s="71">
        <v>31453</v>
      </c>
      <c r="J43" s="71">
        <v>32191</v>
      </c>
      <c r="K43" s="71">
        <v>33216</v>
      </c>
      <c r="L43" s="71">
        <v>36946</v>
      </c>
      <c r="M43" s="71">
        <v>37283</v>
      </c>
      <c r="N43" s="71">
        <v>37659</v>
      </c>
      <c r="O43" s="71">
        <v>37555</v>
      </c>
      <c r="P43" s="71">
        <v>36005</v>
      </c>
      <c r="Q43" s="71">
        <v>35041</v>
      </c>
      <c r="R43" s="54"/>
    </row>
    <row r="44" spans="1:18" s="3" customFormat="1" ht="14.25" customHeight="1" x14ac:dyDescent="0.25">
      <c r="A44" s="27" t="s">
        <v>234</v>
      </c>
      <c r="B44" s="71">
        <v>23583</v>
      </c>
      <c r="C44" s="71">
        <v>23309</v>
      </c>
      <c r="D44" s="71">
        <v>23228</v>
      </c>
      <c r="E44" s="71">
        <v>22944</v>
      </c>
      <c r="F44" s="71">
        <v>22563</v>
      </c>
      <c r="G44" s="71">
        <v>23940</v>
      </c>
      <c r="H44" s="71">
        <v>24799</v>
      </c>
      <c r="I44" s="71">
        <v>24936</v>
      </c>
      <c r="J44" s="71">
        <v>24057</v>
      </c>
      <c r="K44" s="71">
        <v>30908</v>
      </c>
      <c r="L44" s="71">
        <v>29230</v>
      </c>
      <c r="M44" s="71">
        <v>36746</v>
      </c>
      <c r="N44" s="71">
        <v>34194</v>
      </c>
      <c r="O44" s="71">
        <v>31838</v>
      </c>
      <c r="P44" s="71">
        <v>30657</v>
      </c>
      <c r="Q44" s="71">
        <v>29802</v>
      </c>
      <c r="R44" s="54"/>
    </row>
    <row r="45" spans="1:18" s="3" customFormat="1" ht="14.25" customHeight="1" x14ac:dyDescent="0.25">
      <c r="A45" s="27" t="s">
        <v>235</v>
      </c>
      <c r="B45" s="71">
        <v>88</v>
      </c>
      <c r="C45" s="71">
        <v>89</v>
      </c>
      <c r="D45" s="71">
        <v>110</v>
      </c>
      <c r="E45" s="71">
        <v>121</v>
      </c>
      <c r="F45" s="71">
        <v>181</v>
      </c>
      <c r="G45" s="71">
        <v>221</v>
      </c>
      <c r="H45" s="71">
        <v>231</v>
      </c>
      <c r="I45" s="71">
        <v>282</v>
      </c>
      <c r="J45" s="71">
        <v>456</v>
      </c>
      <c r="K45" s="71">
        <v>436</v>
      </c>
      <c r="L45" s="71">
        <v>427</v>
      </c>
      <c r="M45" s="71">
        <v>542</v>
      </c>
      <c r="N45" s="71">
        <v>510</v>
      </c>
      <c r="O45" s="71">
        <v>516</v>
      </c>
      <c r="P45" s="71">
        <v>567</v>
      </c>
      <c r="Q45" s="71">
        <v>505</v>
      </c>
      <c r="R45" s="60"/>
    </row>
    <row r="46" spans="1:18" ht="6.75" customHeight="1" x14ac:dyDescent="0.25">
      <c r="A46" s="135"/>
      <c r="B46" s="302"/>
      <c r="C46" s="302"/>
      <c r="D46" s="302"/>
      <c r="E46" s="302"/>
      <c r="F46" s="302"/>
      <c r="G46" s="302"/>
      <c r="H46" s="302"/>
      <c r="I46" s="302"/>
      <c r="J46" s="302"/>
      <c r="K46" s="302"/>
      <c r="L46" s="302"/>
      <c r="M46" s="302"/>
      <c r="N46" s="302"/>
      <c r="O46" s="302"/>
      <c r="P46" s="302"/>
      <c r="Q46" s="302"/>
    </row>
    <row r="47" spans="1:18" s="2" customFormat="1" ht="14.25" customHeight="1" x14ac:dyDescent="0.25">
      <c r="A47" s="42" t="s">
        <v>236</v>
      </c>
      <c r="B47" s="70">
        <f t="shared" ref="B47:D47" si="15">+B48+B52</f>
        <v>64358</v>
      </c>
      <c r="C47" s="70">
        <f t="shared" si="15"/>
        <v>65860</v>
      </c>
      <c r="D47" s="70">
        <f t="shared" si="15"/>
        <v>70756</v>
      </c>
      <c r="E47" s="70">
        <v>76980</v>
      </c>
      <c r="F47" s="70">
        <v>83170</v>
      </c>
      <c r="G47" s="70">
        <v>86542</v>
      </c>
      <c r="H47" s="70">
        <v>87147</v>
      </c>
      <c r="I47" s="70">
        <v>87512</v>
      </c>
      <c r="J47" s="70">
        <v>88977</v>
      </c>
      <c r="K47" s="70">
        <v>94803</v>
      </c>
      <c r="L47" s="70">
        <v>97386</v>
      </c>
      <c r="M47" s="70">
        <f>+M48+M52</f>
        <v>101390</v>
      </c>
      <c r="N47" s="70">
        <f>+N48+N52</f>
        <v>102124</v>
      </c>
      <c r="O47" s="70">
        <v>101945</v>
      </c>
      <c r="P47" s="70">
        <f>+P48+P52</f>
        <v>102426</v>
      </c>
      <c r="Q47" s="70">
        <f>+Q48+Q52</f>
        <v>102717</v>
      </c>
      <c r="R47" s="60"/>
    </row>
    <row r="48" spans="1:18" s="2" customFormat="1" ht="14.25" customHeight="1" x14ac:dyDescent="0.25">
      <c r="A48" s="42" t="s">
        <v>1005</v>
      </c>
      <c r="B48" s="70">
        <f t="shared" ref="B48:D48" si="16">SUM(B49:B51)</f>
        <v>38339</v>
      </c>
      <c r="C48" s="70">
        <f t="shared" si="16"/>
        <v>39672</v>
      </c>
      <c r="D48" s="70">
        <f t="shared" si="16"/>
        <v>43052</v>
      </c>
      <c r="E48" s="70">
        <v>46189</v>
      </c>
      <c r="F48" s="70">
        <v>49181</v>
      </c>
      <c r="G48" s="70">
        <v>49368</v>
      </c>
      <c r="H48" s="70">
        <v>48670</v>
      </c>
      <c r="I48" s="70">
        <v>48365</v>
      </c>
      <c r="J48" s="70">
        <v>49163</v>
      </c>
      <c r="K48" s="70">
        <v>51408</v>
      </c>
      <c r="L48" s="70">
        <v>51289</v>
      </c>
      <c r="M48" s="70">
        <f>SUM(M49:M51)</f>
        <v>52026</v>
      </c>
      <c r="N48" s="70">
        <f>SUM(N49:N51)</f>
        <v>52760</v>
      </c>
      <c r="O48" s="70">
        <v>52641</v>
      </c>
      <c r="P48" s="70">
        <f>SUM(P49:P51)</f>
        <v>53516</v>
      </c>
      <c r="Q48" s="70">
        <f>SUM(Q49:Q51)</f>
        <v>54314</v>
      </c>
      <c r="R48" s="60"/>
    </row>
    <row r="49" spans="1:18" s="3" customFormat="1" ht="14.25" customHeight="1" x14ac:dyDescent="0.25">
      <c r="A49" s="27" t="s">
        <v>230</v>
      </c>
      <c r="B49" s="71">
        <v>17436</v>
      </c>
      <c r="C49" s="71">
        <v>18129</v>
      </c>
      <c r="D49" s="71">
        <v>21112</v>
      </c>
      <c r="E49" s="71">
        <v>21314</v>
      </c>
      <c r="F49" s="71">
        <v>20738</v>
      </c>
      <c r="G49" s="71">
        <v>20185</v>
      </c>
      <c r="H49" s="71">
        <v>19628</v>
      </c>
      <c r="I49" s="71">
        <v>19280</v>
      </c>
      <c r="J49" s="71">
        <v>19394</v>
      </c>
      <c r="K49" s="71">
        <v>17739</v>
      </c>
      <c r="L49" s="71">
        <v>18748</v>
      </c>
      <c r="M49" s="71">
        <v>17802</v>
      </c>
      <c r="N49" s="71">
        <v>18613</v>
      </c>
      <c r="O49" s="71">
        <v>18807</v>
      </c>
      <c r="P49" s="71">
        <v>20696</v>
      </c>
      <c r="Q49" s="71">
        <v>20826</v>
      </c>
      <c r="R49" s="60"/>
    </row>
    <row r="50" spans="1:18" s="3" customFormat="1" ht="14.25" customHeight="1" x14ac:dyDescent="0.25">
      <c r="A50" s="27" t="s">
        <v>231</v>
      </c>
      <c r="B50" s="71">
        <v>11994</v>
      </c>
      <c r="C50" s="71">
        <v>12381</v>
      </c>
      <c r="D50" s="71">
        <v>12507</v>
      </c>
      <c r="E50" s="71">
        <v>15191</v>
      </c>
      <c r="F50" s="71">
        <v>16303</v>
      </c>
      <c r="G50" s="71">
        <v>16082</v>
      </c>
      <c r="H50" s="71">
        <v>15940</v>
      </c>
      <c r="I50" s="71">
        <v>15978</v>
      </c>
      <c r="J50" s="71">
        <v>16105</v>
      </c>
      <c r="K50" s="71">
        <v>17872</v>
      </c>
      <c r="L50" s="71">
        <v>16695</v>
      </c>
      <c r="M50" s="71">
        <v>17888</v>
      </c>
      <c r="N50" s="71">
        <v>17380</v>
      </c>
      <c r="O50" s="71">
        <v>17599</v>
      </c>
      <c r="P50" s="71">
        <v>17084</v>
      </c>
      <c r="Q50" s="71">
        <v>18236</v>
      </c>
      <c r="R50" s="60"/>
    </row>
    <row r="51" spans="1:18" s="3" customFormat="1" ht="14.25" customHeight="1" x14ac:dyDescent="0.25">
      <c r="A51" s="27" t="s">
        <v>232</v>
      </c>
      <c r="B51" s="71">
        <v>8909</v>
      </c>
      <c r="C51" s="71">
        <v>9162</v>
      </c>
      <c r="D51" s="71">
        <v>9433</v>
      </c>
      <c r="E51" s="71">
        <v>9684</v>
      </c>
      <c r="F51" s="71">
        <v>12140</v>
      </c>
      <c r="G51" s="71">
        <v>13101</v>
      </c>
      <c r="H51" s="71">
        <v>13102</v>
      </c>
      <c r="I51" s="71">
        <v>13107</v>
      </c>
      <c r="J51" s="71">
        <v>13664</v>
      </c>
      <c r="K51" s="71">
        <v>15797</v>
      </c>
      <c r="L51" s="71">
        <v>15846</v>
      </c>
      <c r="M51" s="71">
        <v>16336</v>
      </c>
      <c r="N51" s="71">
        <v>16767</v>
      </c>
      <c r="O51" s="71">
        <v>16235</v>
      </c>
      <c r="P51" s="71">
        <v>15736</v>
      </c>
      <c r="Q51" s="71">
        <v>15252</v>
      </c>
      <c r="R51" s="60"/>
    </row>
    <row r="52" spans="1:18" s="2" customFormat="1" ht="14.25" customHeight="1" x14ac:dyDescent="0.25">
      <c r="A52" s="42" t="s">
        <v>1006</v>
      </c>
      <c r="B52" s="70">
        <f t="shared" ref="B52:D52" si="17">SUM(B53:B55)</f>
        <v>26019</v>
      </c>
      <c r="C52" s="70">
        <f t="shared" si="17"/>
        <v>26188</v>
      </c>
      <c r="D52" s="70">
        <f t="shared" si="17"/>
        <v>27704</v>
      </c>
      <c r="E52" s="70">
        <v>30791</v>
      </c>
      <c r="F52" s="70">
        <v>33989</v>
      </c>
      <c r="G52" s="70">
        <v>37174</v>
      </c>
      <c r="H52" s="70">
        <v>38477</v>
      </c>
      <c r="I52" s="70">
        <v>39147</v>
      </c>
      <c r="J52" s="70">
        <v>39814</v>
      </c>
      <c r="K52" s="70">
        <v>43395</v>
      </c>
      <c r="L52" s="70">
        <v>46097</v>
      </c>
      <c r="M52" s="70">
        <f>SUM(M53:M55)</f>
        <v>49364</v>
      </c>
      <c r="N52" s="70">
        <f>SUM(N53:N55)</f>
        <v>49364</v>
      </c>
      <c r="O52" s="70">
        <v>49304</v>
      </c>
      <c r="P52" s="70">
        <f>SUM(P53:P55)</f>
        <v>48910</v>
      </c>
      <c r="Q52" s="70">
        <f>SUM(Q53:Q55)</f>
        <v>48403</v>
      </c>
      <c r="R52" s="60"/>
    </row>
    <row r="53" spans="1:18" s="3" customFormat="1" ht="14.25" customHeight="1" x14ac:dyDescent="0.25">
      <c r="A53" s="27" t="s">
        <v>233</v>
      </c>
      <c r="B53" s="71">
        <v>11075</v>
      </c>
      <c r="C53" s="71">
        <v>11016</v>
      </c>
      <c r="D53" s="71">
        <v>12090</v>
      </c>
      <c r="E53" s="71">
        <v>13886</v>
      </c>
      <c r="F53" s="71">
        <v>14650</v>
      </c>
      <c r="G53" s="71">
        <v>15724</v>
      </c>
      <c r="H53" s="71">
        <v>15639</v>
      </c>
      <c r="I53" s="71">
        <v>15595</v>
      </c>
      <c r="J53" s="71">
        <v>15799</v>
      </c>
      <c r="K53" s="71">
        <v>16945</v>
      </c>
      <c r="L53" s="71">
        <v>18416</v>
      </c>
      <c r="M53" s="71">
        <v>18748</v>
      </c>
      <c r="N53" s="71">
        <v>18798</v>
      </c>
      <c r="O53" s="71">
        <v>19028</v>
      </c>
      <c r="P53" s="71">
        <v>18950</v>
      </c>
      <c r="Q53" s="71">
        <v>18196</v>
      </c>
      <c r="R53" s="60"/>
    </row>
    <row r="54" spans="1:18" s="3" customFormat="1" ht="14.25" customHeight="1" x14ac:dyDescent="0.25">
      <c r="A54" s="27" t="s">
        <v>234</v>
      </c>
      <c r="B54" s="71">
        <v>8208</v>
      </c>
      <c r="C54" s="71">
        <v>8180</v>
      </c>
      <c r="D54" s="71">
        <v>8404</v>
      </c>
      <c r="E54" s="71">
        <v>9380</v>
      </c>
      <c r="F54" s="71">
        <v>10852</v>
      </c>
      <c r="G54" s="71">
        <v>11577</v>
      </c>
      <c r="H54" s="71">
        <v>12377</v>
      </c>
      <c r="I54" s="71">
        <v>12218</v>
      </c>
      <c r="J54" s="71">
        <v>12649</v>
      </c>
      <c r="K54" s="71">
        <v>14115</v>
      </c>
      <c r="L54" s="71">
        <v>14527</v>
      </c>
      <c r="M54" s="71">
        <v>16425</v>
      </c>
      <c r="N54" s="71">
        <v>15885</v>
      </c>
      <c r="O54" s="71">
        <v>15577</v>
      </c>
      <c r="P54" s="71">
        <v>15463</v>
      </c>
      <c r="Q54" s="71">
        <v>15627</v>
      </c>
      <c r="R54" s="60"/>
    </row>
    <row r="55" spans="1:18" s="3" customFormat="1" ht="14.25" customHeight="1" x14ac:dyDescent="0.25">
      <c r="A55" s="27" t="s">
        <v>235</v>
      </c>
      <c r="B55" s="71">
        <v>6736</v>
      </c>
      <c r="C55" s="71">
        <v>6992</v>
      </c>
      <c r="D55" s="71">
        <v>7210</v>
      </c>
      <c r="E55" s="71">
        <v>7525</v>
      </c>
      <c r="F55" s="71">
        <v>8487</v>
      </c>
      <c r="G55" s="71">
        <v>9873</v>
      </c>
      <c r="H55" s="71">
        <v>10461</v>
      </c>
      <c r="I55" s="71">
        <v>11334</v>
      </c>
      <c r="J55" s="71">
        <v>11366</v>
      </c>
      <c r="K55" s="71">
        <v>12335</v>
      </c>
      <c r="L55" s="71">
        <v>13154</v>
      </c>
      <c r="M55" s="71">
        <v>14191</v>
      </c>
      <c r="N55" s="71">
        <v>14681</v>
      </c>
      <c r="O55" s="71">
        <v>14699</v>
      </c>
      <c r="P55" s="71">
        <v>14497</v>
      </c>
      <c r="Q55" s="71">
        <v>14580</v>
      </c>
      <c r="R55" s="60"/>
    </row>
    <row r="56" spans="1:18" ht="6.75" customHeight="1" x14ac:dyDescent="0.25">
      <c r="A56" s="135"/>
      <c r="B56" s="309"/>
      <c r="C56" s="309"/>
      <c r="D56" s="309"/>
      <c r="E56" s="309"/>
      <c r="F56" s="309"/>
      <c r="G56" s="309"/>
      <c r="H56" s="309"/>
      <c r="I56" s="309"/>
      <c r="J56" s="309"/>
      <c r="K56" s="309"/>
      <c r="L56" s="309"/>
      <c r="M56" s="309"/>
      <c r="N56" s="309"/>
      <c r="O56" s="309"/>
      <c r="P56" s="309"/>
      <c r="Q56" s="309"/>
    </row>
    <row r="57" spans="1:18" s="2" customFormat="1" ht="17.25" customHeight="1" thickBot="1" x14ac:dyDescent="0.3">
      <c r="A57" s="42" t="s">
        <v>1000</v>
      </c>
      <c r="B57" s="74">
        <v>14890</v>
      </c>
      <c r="C57" s="74">
        <v>15482</v>
      </c>
      <c r="D57" s="74">
        <v>14228</v>
      </c>
      <c r="E57" s="74">
        <v>14561</v>
      </c>
      <c r="F57" s="74">
        <v>14778</v>
      </c>
      <c r="G57" s="74">
        <v>14934</v>
      </c>
      <c r="H57" s="74">
        <v>15320</v>
      </c>
      <c r="I57" s="74">
        <v>15057</v>
      </c>
      <c r="J57" s="74">
        <v>14911</v>
      </c>
      <c r="K57" s="74">
        <v>14546</v>
      </c>
      <c r="L57" s="74">
        <v>14274</v>
      </c>
      <c r="M57" s="74">
        <v>14657</v>
      </c>
      <c r="N57" s="74">
        <v>15191</v>
      </c>
      <c r="O57" s="74">
        <v>14856</v>
      </c>
      <c r="P57" s="74">
        <v>14510</v>
      </c>
      <c r="Q57" s="74">
        <v>14946</v>
      </c>
      <c r="R57" s="60"/>
    </row>
    <row r="58" spans="1:18" ht="15" customHeight="1" x14ac:dyDescent="0.25">
      <c r="A58" s="415" t="s">
        <v>1001</v>
      </c>
      <c r="B58" s="415"/>
      <c r="C58" s="415"/>
      <c r="D58" s="415"/>
      <c r="E58" s="415"/>
      <c r="F58" s="415"/>
      <c r="G58" s="415"/>
      <c r="H58" s="415"/>
      <c r="I58" s="415"/>
      <c r="J58" s="415"/>
      <c r="K58" s="415"/>
      <c r="L58" s="415"/>
      <c r="M58" s="415"/>
      <c r="N58" s="415"/>
      <c r="O58" s="415"/>
      <c r="P58" s="415"/>
      <c r="Q58" s="415"/>
    </row>
    <row r="59" spans="1:18" s="8" customFormat="1" ht="13.5" customHeight="1" x14ac:dyDescent="0.25">
      <c r="A59" s="414" t="s">
        <v>237</v>
      </c>
      <c r="B59" s="414"/>
      <c r="C59" s="414"/>
      <c r="D59" s="414"/>
      <c r="E59" s="414"/>
      <c r="F59" s="414"/>
      <c r="G59" s="414"/>
      <c r="H59" s="414"/>
      <c r="I59" s="414"/>
      <c r="J59" s="414"/>
      <c r="K59" s="414"/>
      <c r="L59" s="414"/>
      <c r="M59" s="414"/>
      <c r="N59" s="414"/>
      <c r="O59" s="414"/>
      <c r="P59" s="414"/>
      <c r="Q59" s="414"/>
      <c r="R59" s="60"/>
    </row>
    <row r="60" spans="1:18" ht="15" customHeight="1" x14ac:dyDescent="0.25">
      <c r="A60" s="63" t="s">
        <v>217</v>
      </c>
      <c r="B60" s="63"/>
      <c r="C60" s="63"/>
      <c r="D60" s="63"/>
      <c r="E60" s="63"/>
      <c r="F60" s="63"/>
      <c r="G60" s="63"/>
      <c r="H60" s="63"/>
      <c r="I60" s="63"/>
      <c r="J60" s="63"/>
      <c r="K60" s="63"/>
      <c r="L60" s="63"/>
      <c r="M60" s="63"/>
      <c r="N60" s="63"/>
      <c r="O60" s="63"/>
      <c r="P60" s="63"/>
      <c r="Q60" s="63"/>
    </row>
    <row r="61" spans="1:18" x14ac:dyDescent="0.25">
      <c r="E61" s="308"/>
      <c r="F61" s="308"/>
      <c r="G61" s="308"/>
      <c r="H61" s="308"/>
      <c r="I61" s="308"/>
      <c r="J61" s="308"/>
      <c r="K61" s="308"/>
      <c r="L61" s="308"/>
      <c r="M61" s="308"/>
      <c r="N61" s="308"/>
      <c r="P61" s="308"/>
      <c r="Q61" s="308"/>
    </row>
  </sheetData>
  <mergeCells count="8">
    <mergeCell ref="A59:Q59"/>
    <mergeCell ref="A58:Q58"/>
    <mergeCell ref="A1:Q1"/>
    <mergeCell ref="A2:Q2"/>
    <mergeCell ref="A3:Q3"/>
    <mergeCell ref="A4:Q4"/>
    <mergeCell ref="A5:Q5"/>
    <mergeCell ref="A6:Q6"/>
  </mergeCells>
  <hyperlinks>
    <hyperlink ref="R2" location="Contenido!A1" display="Contenido" xr:uid="{1B22745B-7F7E-43DC-95C9-2DC5BF499752}"/>
  </hyperlinks>
  <printOptions horizontalCentered="1"/>
  <pageMargins left="0.39370078740157483" right="0.39370078740157483" top="0.39370078740157483" bottom="0.39370078740157483" header="0.31496062992125984" footer="0.31496062992125984"/>
  <pageSetup paperSize="172" scale="7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1542-C0C4-4747-B7F4-31760750CA46}">
  <sheetPr codeName="Hoja80">
    <tabColor rgb="FFAFCAFF"/>
    <pageSetUpPr fitToPage="1"/>
  </sheetPr>
  <dimension ref="A1:AC25"/>
  <sheetViews>
    <sheetView showGridLines="0" showOutlineSymbols="0" showWhiteSpace="0" workbookViewId="0">
      <selection activeCell="C35" sqref="C35"/>
    </sheetView>
  </sheetViews>
  <sheetFormatPr baseColWidth="10" defaultColWidth="11" defaultRowHeight="13" x14ac:dyDescent="0.25"/>
  <cols>
    <col min="1" max="1" width="16.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8" ht="15" customHeight="1" x14ac:dyDescent="0.25">
      <c r="A1" s="436" t="s">
        <v>495</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8" ht="15" customHeight="1" x14ac:dyDescent="0.25">
      <c r="A2" s="437" t="s">
        <v>496</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8" ht="14.5" x14ac:dyDescent="0.25">
      <c r="A3" s="437" t="s">
        <v>346</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8"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row>
    <row r="5" spans="1:28" s="6" customFormat="1" ht="18.75" customHeight="1" x14ac:dyDescent="0.25">
      <c r="A5" s="438" t="s">
        <v>497</v>
      </c>
      <c r="B5" s="435" t="s">
        <v>188</v>
      </c>
      <c r="C5" s="435"/>
      <c r="D5" s="435"/>
      <c r="E5" s="110"/>
      <c r="F5" s="435" t="s">
        <v>230</v>
      </c>
      <c r="G5" s="435"/>
      <c r="H5" s="435"/>
      <c r="I5" s="110"/>
      <c r="J5" s="435" t="s">
        <v>231</v>
      </c>
      <c r="K5" s="435"/>
      <c r="L5" s="435"/>
      <c r="M5" s="110"/>
      <c r="N5" s="435" t="s">
        <v>232</v>
      </c>
      <c r="O5" s="435"/>
      <c r="P5" s="435"/>
      <c r="Q5" s="110"/>
      <c r="R5" s="435" t="s">
        <v>233</v>
      </c>
      <c r="S5" s="435"/>
      <c r="T5" s="435"/>
      <c r="U5" s="110"/>
      <c r="V5" s="435" t="s">
        <v>234</v>
      </c>
      <c r="W5" s="435"/>
      <c r="X5" s="435"/>
    </row>
    <row r="6" spans="1:28" s="6" customFormat="1" ht="18.75" customHeight="1" x14ac:dyDescent="0.25">
      <c r="A6" s="438"/>
      <c r="B6" s="112" t="s">
        <v>188</v>
      </c>
      <c r="C6" s="112" t="s">
        <v>258</v>
      </c>
      <c r="D6" s="112" t="s">
        <v>259</v>
      </c>
      <c r="E6" s="113"/>
      <c r="F6" s="112" t="s">
        <v>188</v>
      </c>
      <c r="G6" s="112" t="s">
        <v>258</v>
      </c>
      <c r="H6" s="112" t="s">
        <v>259</v>
      </c>
      <c r="I6" s="113"/>
      <c r="J6" s="112" t="s">
        <v>188</v>
      </c>
      <c r="K6" s="112" t="s">
        <v>258</v>
      </c>
      <c r="L6" s="112" t="s">
        <v>259</v>
      </c>
      <c r="M6" s="113"/>
      <c r="N6" s="112" t="s">
        <v>188</v>
      </c>
      <c r="O6" s="112" t="s">
        <v>258</v>
      </c>
      <c r="P6" s="112" t="s">
        <v>259</v>
      </c>
      <c r="Q6" s="113"/>
      <c r="R6" s="112" t="s">
        <v>188</v>
      </c>
      <c r="S6" s="112" t="s">
        <v>258</v>
      </c>
      <c r="T6" s="112" t="s">
        <v>259</v>
      </c>
      <c r="U6" s="113"/>
      <c r="V6" s="112" t="s">
        <v>188</v>
      </c>
      <c r="W6" s="112" t="s">
        <v>258</v>
      </c>
      <c r="X6" s="112" t="s">
        <v>259</v>
      </c>
    </row>
    <row r="7" spans="1:28" s="6" customFormat="1" x14ac:dyDescent="0.25">
      <c r="A7" s="161"/>
      <c r="B7" s="259"/>
      <c r="C7" s="259"/>
      <c r="D7" s="259"/>
      <c r="E7" s="259"/>
      <c r="F7" s="259"/>
      <c r="G7" s="259"/>
      <c r="H7" s="259"/>
      <c r="I7" s="259"/>
      <c r="J7" s="259"/>
      <c r="K7" s="259"/>
      <c r="L7" s="259"/>
      <c r="M7" s="259"/>
      <c r="N7" s="259"/>
      <c r="O7" s="259"/>
      <c r="P7" s="259"/>
      <c r="Q7" s="259"/>
      <c r="R7" s="259"/>
      <c r="S7" s="259"/>
      <c r="T7" s="259"/>
      <c r="U7" s="259"/>
      <c r="V7" s="259"/>
      <c r="W7" s="259"/>
      <c r="X7" s="259"/>
    </row>
    <row r="8" spans="1:28" s="6" customFormat="1" x14ac:dyDescent="0.25">
      <c r="A8" s="157" t="s">
        <v>188</v>
      </c>
      <c r="B8" s="70">
        <f>SUM(B9:B10)</f>
        <v>22147</v>
      </c>
      <c r="C8" s="70">
        <f>SUM(C9:C10)</f>
        <v>10604</v>
      </c>
      <c r="D8" s="70">
        <f>SUM(D9:D10)</f>
        <v>11543</v>
      </c>
      <c r="E8" s="70"/>
      <c r="F8" s="70">
        <f>SUM(F9:F10)</f>
        <v>2901</v>
      </c>
      <c r="G8" s="70">
        <f>SUM(G9:G10)</f>
        <v>1565</v>
      </c>
      <c r="H8" s="70">
        <f>SUM(H9:H10)</f>
        <v>1336</v>
      </c>
      <c r="I8" s="70"/>
      <c r="J8" s="70">
        <f>SUM(J9:J10)</f>
        <v>3378</v>
      </c>
      <c r="K8" s="70">
        <f>SUM(K9:K10)</f>
        <v>1718</v>
      </c>
      <c r="L8" s="70">
        <f>SUM(L9:L10)</f>
        <v>1660</v>
      </c>
      <c r="M8" s="70"/>
      <c r="N8" s="70">
        <f>SUM(N9:N10)</f>
        <v>3922</v>
      </c>
      <c r="O8" s="70">
        <f>SUM(O9:O10)</f>
        <v>1930</v>
      </c>
      <c r="P8" s="70">
        <f>SUM(P9:P10)</f>
        <v>1992</v>
      </c>
      <c r="Q8" s="70"/>
      <c r="R8" s="70">
        <f>SUM(R9:R10)</f>
        <v>6584</v>
      </c>
      <c r="S8" s="70">
        <f>SUM(S9:S10)</f>
        <v>3135</v>
      </c>
      <c r="T8" s="70">
        <f>SUM(T9:T10)</f>
        <v>3449</v>
      </c>
      <c r="U8" s="70"/>
      <c r="V8" s="70">
        <f>SUM(V9:V10)</f>
        <v>5362</v>
      </c>
      <c r="W8" s="70">
        <f>SUM(W9:W10)</f>
        <v>2256</v>
      </c>
      <c r="X8" s="70">
        <f>SUM(X9:X10)</f>
        <v>3106</v>
      </c>
      <c r="Y8" s="25"/>
      <c r="Z8" s="25"/>
      <c r="AA8" s="25"/>
      <c r="AB8" s="25"/>
    </row>
    <row r="9" spans="1:28" x14ac:dyDescent="0.25">
      <c r="A9" s="27" t="s">
        <v>255</v>
      </c>
      <c r="B9" s="71">
        <f>+F9+J9+N9+R9+V9</f>
        <v>21999</v>
      </c>
      <c r="C9" s="71">
        <f>+G9+K9+O9+S9+W9</f>
        <v>10480</v>
      </c>
      <c r="D9" s="71">
        <f>+B9-C9</f>
        <v>11519</v>
      </c>
      <c r="E9" s="71"/>
      <c r="F9" s="71">
        <f>+F13+F17</f>
        <v>2864</v>
      </c>
      <c r="G9" s="71">
        <f>+G13+G17</f>
        <v>1532</v>
      </c>
      <c r="H9" s="71">
        <f>+H13+H17</f>
        <v>1332</v>
      </c>
      <c r="I9" s="71"/>
      <c r="J9" s="71">
        <f>+J13+J17</f>
        <v>3353</v>
      </c>
      <c r="K9" s="71">
        <f>+K13+K17</f>
        <v>1697</v>
      </c>
      <c r="L9" s="71">
        <f>+L13+L17</f>
        <v>1656</v>
      </c>
      <c r="M9" s="71"/>
      <c r="N9" s="71">
        <f>+N13+N17</f>
        <v>3890</v>
      </c>
      <c r="O9" s="71">
        <f>+O13+O17</f>
        <v>1903</v>
      </c>
      <c r="P9" s="71">
        <f>+P13+P17</f>
        <v>1987</v>
      </c>
      <c r="Q9" s="71"/>
      <c r="R9" s="71">
        <f>+R13+R17</f>
        <v>6555</v>
      </c>
      <c r="S9" s="71">
        <f>+S13+S17</f>
        <v>3113</v>
      </c>
      <c r="T9" s="71">
        <f>+T13+T17</f>
        <v>3442</v>
      </c>
      <c r="U9" s="71"/>
      <c r="V9" s="71">
        <f>+V13+V17</f>
        <v>5337</v>
      </c>
      <c r="W9" s="71">
        <f>+W13+W17</f>
        <v>2235</v>
      </c>
      <c r="X9" s="71">
        <f>+X13+X17</f>
        <v>3102</v>
      </c>
      <c r="Y9" s="7"/>
      <c r="Z9" s="7"/>
      <c r="AA9" s="7"/>
      <c r="AB9" s="7"/>
    </row>
    <row r="10" spans="1:28" x14ac:dyDescent="0.25">
      <c r="A10" s="27" t="s">
        <v>256</v>
      </c>
      <c r="B10" s="71">
        <f>+F10+J10+N10+R10+V10</f>
        <v>148</v>
      </c>
      <c r="C10" s="71">
        <f>+G10+K10+O10+S10+W10</f>
        <v>124</v>
      </c>
      <c r="D10" s="71">
        <f t="shared" ref="D10" si="0">+B10-C10</f>
        <v>24</v>
      </c>
      <c r="E10" s="71"/>
      <c r="F10" s="71">
        <f>+F14</f>
        <v>37</v>
      </c>
      <c r="G10" s="71">
        <f t="shared" ref="G10:H10" si="1">+G14</f>
        <v>33</v>
      </c>
      <c r="H10" s="71">
        <f t="shared" si="1"/>
        <v>4</v>
      </c>
      <c r="I10" s="71"/>
      <c r="J10" s="71">
        <f>+J14</f>
        <v>25</v>
      </c>
      <c r="K10" s="71">
        <f t="shared" ref="K10:L10" si="2">+K14</f>
        <v>21</v>
      </c>
      <c r="L10" s="71">
        <f t="shared" si="2"/>
        <v>4</v>
      </c>
      <c r="M10" s="71"/>
      <c r="N10" s="71">
        <f>+N14</f>
        <v>32</v>
      </c>
      <c r="O10" s="71">
        <f t="shared" ref="O10:P10" si="3">+O14</f>
        <v>27</v>
      </c>
      <c r="P10" s="71">
        <f t="shared" si="3"/>
        <v>5</v>
      </c>
      <c r="Q10" s="71"/>
      <c r="R10" s="71">
        <f>+R14</f>
        <v>29</v>
      </c>
      <c r="S10" s="71">
        <f t="shared" ref="S10:T10" si="4">+S14</f>
        <v>22</v>
      </c>
      <c r="T10" s="71">
        <f t="shared" si="4"/>
        <v>7</v>
      </c>
      <c r="U10" s="71"/>
      <c r="V10" s="71">
        <f>+V14</f>
        <v>25</v>
      </c>
      <c r="W10" s="71">
        <f t="shared" ref="W10:X10" si="5">+W14</f>
        <v>21</v>
      </c>
      <c r="X10" s="71">
        <f t="shared" si="5"/>
        <v>4</v>
      </c>
      <c r="Y10" s="7"/>
      <c r="Z10" s="7"/>
      <c r="AA10" s="7"/>
      <c r="AB10" s="7"/>
    </row>
    <row r="11" spans="1:28" x14ac:dyDescent="0.25">
      <c r="B11" s="85"/>
      <c r="C11" s="85"/>
      <c r="D11" s="85"/>
      <c r="E11" s="85"/>
      <c r="F11" s="85"/>
      <c r="G11" s="85"/>
      <c r="H11" s="85"/>
      <c r="I11" s="85"/>
      <c r="J11" s="85"/>
      <c r="K11" s="85"/>
      <c r="L11" s="85"/>
      <c r="M11" s="85"/>
      <c r="N11" s="85"/>
      <c r="O11" s="85"/>
      <c r="P11" s="85"/>
      <c r="Q11" s="85"/>
      <c r="R11" s="85"/>
      <c r="S11" s="85"/>
      <c r="T11" s="85"/>
      <c r="U11" s="85"/>
      <c r="V11" s="85"/>
      <c r="W11" s="85"/>
      <c r="X11" s="85"/>
    </row>
    <row r="12" spans="1:28" s="6" customFormat="1" x14ac:dyDescent="0.25">
      <c r="A12" s="157" t="s">
        <v>323</v>
      </c>
      <c r="B12" s="70">
        <f>SUM(B13:B14)</f>
        <v>19370</v>
      </c>
      <c r="C12" s="70">
        <f>SUM(C13:C14)</f>
        <v>9140</v>
      </c>
      <c r="D12" s="70">
        <f>SUM(D13:D14)</f>
        <v>10230</v>
      </c>
      <c r="E12" s="70"/>
      <c r="F12" s="70">
        <f>SUM(F13:F14)</f>
        <v>2354</v>
      </c>
      <c r="G12" s="70">
        <f>SUM(G13:G14)</f>
        <v>1274</v>
      </c>
      <c r="H12" s="70">
        <f>SUM(H13:H14)</f>
        <v>1080</v>
      </c>
      <c r="I12" s="70"/>
      <c r="J12" s="70">
        <f>SUM(J13:J14)</f>
        <v>2735</v>
      </c>
      <c r="K12" s="70">
        <f>SUM(K13:K14)</f>
        <v>1367</v>
      </c>
      <c r="L12" s="70">
        <f>SUM(L13:L14)</f>
        <v>1368</v>
      </c>
      <c r="M12" s="70"/>
      <c r="N12" s="70">
        <f>SUM(N13:N14)</f>
        <v>3152</v>
      </c>
      <c r="O12" s="70">
        <f>SUM(O13:O14)</f>
        <v>1534</v>
      </c>
      <c r="P12" s="70">
        <f>SUM(P13:P14)</f>
        <v>1618</v>
      </c>
      <c r="Q12" s="70"/>
      <c r="R12" s="70">
        <f>SUM(R13:R14)</f>
        <v>5277</v>
      </c>
      <c r="S12" s="70">
        <f>SUM(S13:S14)</f>
        <v>2474</v>
      </c>
      <c r="T12" s="70">
        <f>SUM(T13:T14)</f>
        <v>2803</v>
      </c>
      <c r="U12" s="70"/>
      <c r="V12" s="70">
        <f>SUM(V13:V14)</f>
        <v>4189</v>
      </c>
      <c r="W12" s="70">
        <f>SUM(W13:W14)</f>
        <v>1758</v>
      </c>
      <c r="X12" s="70">
        <f>SUM(X13:X14)</f>
        <v>2431</v>
      </c>
      <c r="Y12" s="25"/>
      <c r="Z12" s="25"/>
      <c r="AA12" s="25"/>
      <c r="AB12" s="25"/>
    </row>
    <row r="13" spans="1:28" x14ac:dyDescent="0.25">
      <c r="A13" s="27" t="s">
        <v>255</v>
      </c>
      <c r="B13" s="71">
        <v>19212</v>
      </c>
      <c r="C13" s="71">
        <v>9005</v>
      </c>
      <c r="D13" s="71">
        <v>10207</v>
      </c>
      <c r="E13" s="71"/>
      <c r="F13" s="71">
        <v>2317</v>
      </c>
      <c r="G13" s="71">
        <v>1241</v>
      </c>
      <c r="H13" s="71">
        <v>1076</v>
      </c>
      <c r="I13" s="71"/>
      <c r="J13" s="71">
        <v>2710</v>
      </c>
      <c r="K13" s="71">
        <v>1346</v>
      </c>
      <c r="L13" s="71">
        <v>1364</v>
      </c>
      <c r="M13" s="71"/>
      <c r="N13" s="71">
        <v>3120</v>
      </c>
      <c r="O13" s="71">
        <v>1507</v>
      </c>
      <c r="P13" s="71">
        <v>1613</v>
      </c>
      <c r="Q13" s="71"/>
      <c r="R13" s="71">
        <v>5248</v>
      </c>
      <c r="S13" s="71">
        <v>2452</v>
      </c>
      <c r="T13" s="71">
        <v>2796</v>
      </c>
      <c r="U13" s="71"/>
      <c r="V13" s="71">
        <v>4164</v>
      </c>
      <c r="W13" s="71">
        <v>1737</v>
      </c>
      <c r="X13" s="71">
        <v>2427</v>
      </c>
      <c r="Y13" s="7"/>
      <c r="Z13" s="7"/>
      <c r="AA13" s="7"/>
      <c r="AB13" s="7"/>
    </row>
    <row r="14" spans="1:28" x14ac:dyDescent="0.25">
      <c r="A14" s="27" t="s">
        <v>256</v>
      </c>
      <c r="B14" s="71">
        <v>158</v>
      </c>
      <c r="C14" s="71">
        <v>135</v>
      </c>
      <c r="D14" s="71">
        <v>23</v>
      </c>
      <c r="E14" s="71"/>
      <c r="F14" s="71">
        <v>37</v>
      </c>
      <c r="G14" s="71">
        <v>33</v>
      </c>
      <c r="H14" s="71">
        <v>4</v>
      </c>
      <c r="I14" s="71"/>
      <c r="J14" s="71">
        <v>25</v>
      </c>
      <c r="K14" s="71">
        <v>21</v>
      </c>
      <c r="L14" s="71">
        <v>4</v>
      </c>
      <c r="M14" s="71"/>
      <c r="N14" s="71">
        <v>32</v>
      </c>
      <c r="O14" s="71">
        <v>27</v>
      </c>
      <c r="P14" s="71">
        <v>5</v>
      </c>
      <c r="Q14" s="71"/>
      <c r="R14" s="71">
        <v>29</v>
      </c>
      <c r="S14" s="71">
        <v>22</v>
      </c>
      <c r="T14" s="71">
        <v>7</v>
      </c>
      <c r="U14" s="71"/>
      <c r="V14" s="71">
        <v>25</v>
      </c>
      <c r="W14" s="71">
        <v>21</v>
      </c>
      <c r="X14" s="71">
        <v>4</v>
      </c>
      <c r="Y14" s="7"/>
      <c r="Z14" s="7"/>
      <c r="AA14" s="7"/>
      <c r="AB14" s="7"/>
    </row>
    <row r="15" spans="1:28" x14ac:dyDescent="0.25">
      <c r="B15" s="166"/>
      <c r="C15" s="166"/>
      <c r="D15" s="166"/>
      <c r="E15" s="166"/>
      <c r="F15" s="166"/>
      <c r="G15" s="166"/>
      <c r="H15" s="166"/>
      <c r="I15" s="166"/>
      <c r="J15" s="166"/>
      <c r="K15" s="166"/>
      <c r="L15" s="166"/>
      <c r="M15" s="166"/>
      <c r="N15" s="166"/>
      <c r="O15" s="166"/>
      <c r="P15" s="166"/>
      <c r="Q15" s="166"/>
      <c r="R15" s="166"/>
      <c r="S15" s="166"/>
      <c r="T15" s="166"/>
      <c r="U15" s="166"/>
      <c r="V15" s="166"/>
      <c r="W15" s="166"/>
      <c r="X15" s="166"/>
    </row>
    <row r="16" spans="1:28" s="6" customFormat="1" x14ac:dyDescent="0.25">
      <c r="A16" s="157" t="s">
        <v>324</v>
      </c>
      <c r="B16" s="70">
        <f>SUM(B17:B18)</f>
        <v>4759</v>
      </c>
      <c r="C16" s="70">
        <f>SUM(C17:C18)</f>
        <v>2276</v>
      </c>
      <c r="D16" s="70">
        <f>SUM(D17:D18)</f>
        <v>2483</v>
      </c>
      <c r="E16" s="70"/>
      <c r="F16" s="70">
        <f>SUM(F17:F18)</f>
        <v>547</v>
      </c>
      <c r="G16" s="70">
        <f>SUM(G17:G18)</f>
        <v>291</v>
      </c>
      <c r="H16" s="70">
        <f>SUM(H17:H18)</f>
        <v>256</v>
      </c>
      <c r="I16" s="70"/>
      <c r="J16" s="70">
        <f>SUM(J17:J18)</f>
        <v>643</v>
      </c>
      <c r="K16" s="70">
        <f>SUM(K17:K18)</f>
        <v>351</v>
      </c>
      <c r="L16" s="70">
        <f>SUM(L17:L18)</f>
        <v>292</v>
      </c>
      <c r="M16" s="70"/>
      <c r="N16" s="70">
        <f>SUM(N17:N18)</f>
        <v>770</v>
      </c>
      <c r="O16" s="70">
        <f>SUM(O17:O18)</f>
        <v>396</v>
      </c>
      <c r="P16" s="70">
        <f>SUM(P17:P18)</f>
        <v>374</v>
      </c>
      <c r="Q16" s="70"/>
      <c r="R16" s="70">
        <f>SUM(R17:R18)</f>
        <v>1307</v>
      </c>
      <c r="S16" s="70">
        <f>SUM(S17:S18)</f>
        <v>661</v>
      </c>
      <c r="T16" s="70">
        <f>SUM(T17:T18)</f>
        <v>646</v>
      </c>
      <c r="U16" s="70"/>
      <c r="V16" s="70">
        <f>SUM(V17:V18)</f>
        <v>1173</v>
      </c>
      <c r="W16" s="70">
        <f>SUM(W17:W18)</f>
        <v>498</v>
      </c>
      <c r="X16" s="70">
        <f>SUM(X17:X18)</f>
        <v>675</v>
      </c>
      <c r="Y16" s="25"/>
      <c r="Z16" s="25"/>
      <c r="AA16" s="25"/>
      <c r="AB16" s="25"/>
    </row>
    <row r="17" spans="1:29" x14ac:dyDescent="0.25">
      <c r="A17" s="27" t="s">
        <v>255</v>
      </c>
      <c r="B17" s="71">
        <v>4759</v>
      </c>
      <c r="C17" s="71">
        <v>2276</v>
      </c>
      <c r="D17" s="71">
        <v>2483</v>
      </c>
      <c r="E17" s="71"/>
      <c r="F17" s="71">
        <v>547</v>
      </c>
      <c r="G17" s="71">
        <v>291</v>
      </c>
      <c r="H17" s="71">
        <v>256</v>
      </c>
      <c r="I17" s="71"/>
      <c r="J17" s="71">
        <v>643</v>
      </c>
      <c r="K17" s="71">
        <v>351</v>
      </c>
      <c r="L17" s="71">
        <v>292</v>
      </c>
      <c r="M17" s="71"/>
      <c r="N17" s="71">
        <v>770</v>
      </c>
      <c r="O17" s="71">
        <v>396</v>
      </c>
      <c r="P17" s="71">
        <v>374</v>
      </c>
      <c r="Q17" s="71"/>
      <c r="R17" s="71">
        <v>1307</v>
      </c>
      <c r="S17" s="71">
        <v>661</v>
      </c>
      <c r="T17" s="71">
        <v>646</v>
      </c>
      <c r="U17" s="71"/>
      <c r="V17" s="71">
        <v>1173</v>
      </c>
      <c r="W17" s="71">
        <v>498</v>
      </c>
      <c r="X17" s="71">
        <v>675</v>
      </c>
      <c r="Y17" s="7"/>
      <c r="Z17" s="7"/>
      <c r="AA17" s="7"/>
      <c r="AB17" s="7"/>
    </row>
    <row r="18" spans="1:29" ht="13.5" thickBot="1" x14ac:dyDescent="0.3">
      <c r="A18" s="32" t="s">
        <v>256</v>
      </c>
      <c r="B18" s="73" t="s">
        <v>191</v>
      </c>
      <c r="C18" s="73" t="s">
        <v>191</v>
      </c>
      <c r="D18" s="73" t="s">
        <v>191</v>
      </c>
      <c r="E18" s="73"/>
      <c r="F18" s="73" t="s">
        <v>191</v>
      </c>
      <c r="G18" s="73" t="s">
        <v>191</v>
      </c>
      <c r="H18" s="73" t="s">
        <v>191</v>
      </c>
      <c r="I18" s="73"/>
      <c r="J18" s="73" t="s">
        <v>191</v>
      </c>
      <c r="K18" s="73" t="s">
        <v>191</v>
      </c>
      <c r="L18" s="73" t="s">
        <v>191</v>
      </c>
      <c r="M18" s="73"/>
      <c r="N18" s="73" t="s">
        <v>191</v>
      </c>
      <c r="O18" s="73" t="s">
        <v>191</v>
      </c>
      <c r="P18" s="73" t="s">
        <v>191</v>
      </c>
      <c r="Q18" s="73"/>
      <c r="R18" s="73" t="s">
        <v>191</v>
      </c>
      <c r="S18" s="73" t="s">
        <v>191</v>
      </c>
      <c r="T18" s="73" t="s">
        <v>191</v>
      </c>
      <c r="U18" s="73"/>
      <c r="V18" s="73" t="s">
        <v>191</v>
      </c>
      <c r="W18" s="73" t="s">
        <v>191</v>
      </c>
      <c r="X18" s="73" t="s">
        <v>191</v>
      </c>
      <c r="Y18" s="29"/>
      <c r="Z18" s="29"/>
      <c r="AA18" s="29"/>
      <c r="AB18" s="29"/>
      <c r="AC18" s="29"/>
    </row>
    <row r="19" spans="1:29" ht="15" customHeight="1" x14ac:dyDescent="0.25">
      <c r="A19" s="332" t="s">
        <v>262</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row>
    <row r="20" spans="1:29" x14ac:dyDescent="0.25">
      <c r="Y20" s="29"/>
      <c r="Z20" s="29"/>
      <c r="AA20" s="29"/>
      <c r="AB20" s="29"/>
      <c r="AC20" s="29"/>
    </row>
    <row r="21" spans="1:29" x14ac:dyDescent="0.25">
      <c r="A21" s="290"/>
      <c r="B21" s="241"/>
      <c r="C21" s="241"/>
      <c r="D21" s="241"/>
    </row>
    <row r="22" spans="1:29" x14ac:dyDescent="0.25">
      <c r="A22" s="290"/>
      <c r="B22" s="241"/>
      <c r="C22" s="241"/>
      <c r="D22" s="241"/>
    </row>
    <row r="24" spans="1:29" x14ac:dyDescent="0.25">
      <c r="A24" s="290"/>
      <c r="B24" s="241"/>
      <c r="C24" s="241"/>
      <c r="D24" s="241"/>
    </row>
    <row r="25" spans="1:29" x14ac:dyDescent="0.25">
      <c r="A25" s="290"/>
      <c r="B25" s="241"/>
      <c r="C25" s="241"/>
      <c r="D25" s="241"/>
    </row>
  </sheetData>
  <mergeCells count="11">
    <mergeCell ref="V5:X5"/>
    <mergeCell ref="A1:X1"/>
    <mergeCell ref="A2:X2"/>
    <mergeCell ref="A3:X3"/>
    <mergeCell ref="A4:X4"/>
    <mergeCell ref="A5:A6"/>
    <mergeCell ref="B5:D5"/>
    <mergeCell ref="F5:H5"/>
    <mergeCell ref="J5:L5"/>
    <mergeCell ref="N5:P5"/>
    <mergeCell ref="R5:T5"/>
  </mergeCells>
  <conditionalFormatting sqref="B11:X11 B15:X15">
    <cfRule type="cellIs" dxfId="193" priority="8" operator="equal">
      <formula>0</formula>
    </cfRule>
  </conditionalFormatting>
  <conditionalFormatting sqref="B8:AB10">
    <cfRule type="cellIs" dxfId="192" priority="6" operator="equal">
      <formula>0</formula>
    </cfRule>
  </conditionalFormatting>
  <conditionalFormatting sqref="B12:AB14">
    <cfRule type="cellIs" dxfId="191" priority="4" operator="equal">
      <formula>0</formula>
    </cfRule>
  </conditionalFormatting>
  <conditionalFormatting sqref="B16:AB17">
    <cfRule type="cellIs" dxfId="190" priority="2" operator="equal">
      <formula>0</formula>
    </cfRule>
  </conditionalFormatting>
  <conditionalFormatting sqref="B18:AC18 Y20:AC20">
    <cfRule type="cellIs" dxfId="189" priority="1" operator="equal">
      <formula>0</formula>
    </cfRule>
  </conditionalFormatting>
  <hyperlinks>
    <hyperlink ref="Y2" location="Contenido!A1" display="Contenido" xr:uid="{65F0FE57-42E9-499A-B11E-F5184EF41EF3}"/>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386E-733D-428D-BEA1-AC63A7767281}">
  <sheetPr codeName="Hoja81">
    <tabColor rgb="FFAFCAFF"/>
    <pageSetUpPr fitToPage="1"/>
  </sheetPr>
  <dimension ref="A1:AC34"/>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8" ht="15" customHeight="1" x14ac:dyDescent="0.25">
      <c r="A1" s="436" t="s">
        <v>498</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8" ht="15" customHeight="1" x14ac:dyDescent="0.25">
      <c r="A2" s="437" t="s">
        <v>496</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8"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8" ht="14.5" x14ac:dyDescent="0.25">
      <c r="A4" s="437" t="s">
        <v>905</v>
      </c>
      <c r="B4" s="437"/>
      <c r="C4" s="437"/>
      <c r="D4" s="437"/>
      <c r="E4" s="437"/>
      <c r="F4" s="437"/>
      <c r="G4" s="437"/>
      <c r="H4" s="437"/>
      <c r="I4" s="437"/>
      <c r="J4" s="437"/>
      <c r="K4" s="437"/>
      <c r="L4" s="437"/>
      <c r="M4" s="437"/>
      <c r="N4" s="437"/>
      <c r="O4" s="437"/>
      <c r="P4" s="437"/>
      <c r="Q4" s="437"/>
      <c r="R4" s="437"/>
      <c r="S4" s="437"/>
      <c r="T4" s="437"/>
      <c r="U4" s="437"/>
      <c r="V4" s="437"/>
      <c r="W4" s="437"/>
      <c r="X4" s="437"/>
    </row>
    <row r="5" spans="1:28"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6"/>
    </row>
    <row r="6" spans="1:28"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row>
    <row r="7" spans="1:28"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8" spans="1:28"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
    </row>
    <row r="9" spans="1:28" s="6" customFormat="1" x14ac:dyDescent="0.25">
      <c r="A9" s="157" t="s">
        <v>188</v>
      </c>
      <c r="B9" s="70">
        <f>SUM(B10:B32)</f>
        <v>22147</v>
      </c>
      <c r="C9" s="70">
        <f>SUM(C10:C32)</f>
        <v>10604</v>
      </c>
      <c r="D9" s="70">
        <f>SUM(D10:D32)</f>
        <v>11543</v>
      </c>
      <c r="E9" s="70"/>
      <c r="F9" s="70">
        <f>SUM(F10:F32)</f>
        <v>2901</v>
      </c>
      <c r="G9" s="70">
        <f>SUM(G10:G32)</f>
        <v>1565</v>
      </c>
      <c r="H9" s="70">
        <f>SUM(H10:H32)</f>
        <v>1336</v>
      </c>
      <c r="I9" s="70"/>
      <c r="J9" s="70">
        <f>SUM(J10:J32)</f>
        <v>3378</v>
      </c>
      <c r="K9" s="70">
        <f>SUM(K10:K32)</f>
        <v>1718</v>
      </c>
      <c r="L9" s="70">
        <f>SUM(L10:L32)</f>
        <v>1660</v>
      </c>
      <c r="M9" s="70"/>
      <c r="N9" s="70">
        <f>SUM(N10:N32)</f>
        <v>3922</v>
      </c>
      <c r="O9" s="70">
        <f>SUM(O10:O32)</f>
        <v>1930</v>
      </c>
      <c r="P9" s="70">
        <f>SUM(P10:P32)</f>
        <v>1992</v>
      </c>
      <c r="Q9" s="70"/>
      <c r="R9" s="70">
        <f>SUM(R10:R32)</f>
        <v>6584</v>
      </c>
      <c r="S9" s="70">
        <f>SUM(S10:S32)</f>
        <v>3135</v>
      </c>
      <c r="T9" s="70">
        <f>SUM(T10:T32)</f>
        <v>3449</v>
      </c>
      <c r="U9" s="70"/>
      <c r="V9" s="70">
        <f>SUM(V10:V32)</f>
        <v>5362</v>
      </c>
      <c r="W9" s="70">
        <f>SUM(W10:W32)</f>
        <v>2256</v>
      </c>
      <c r="X9" s="70">
        <f>SUM(X10:X32)</f>
        <v>3106</v>
      </c>
      <c r="Y9" s="7"/>
      <c r="Z9" s="25"/>
      <c r="AA9" s="25"/>
      <c r="AB9" s="25"/>
    </row>
    <row r="10" spans="1:28" x14ac:dyDescent="0.25">
      <c r="A10" s="27" t="s">
        <v>280</v>
      </c>
      <c r="B10" s="71">
        <v>476</v>
      </c>
      <c r="C10" s="71">
        <v>228</v>
      </c>
      <c r="D10" s="71">
        <v>248</v>
      </c>
      <c r="E10" s="71"/>
      <c r="F10" s="71">
        <v>73</v>
      </c>
      <c r="G10" s="71">
        <v>38</v>
      </c>
      <c r="H10" s="71">
        <v>35</v>
      </c>
      <c r="I10" s="71"/>
      <c r="J10" s="71">
        <v>81</v>
      </c>
      <c r="K10" s="71">
        <v>37</v>
      </c>
      <c r="L10" s="71">
        <v>44</v>
      </c>
      <c r="M10" s="71"/>
      <c r="N10" s="71">
        <v>76</v>
      </c>
      <c r="O10" s="71">
        <v>27</v>
      </c>
      <c r="P10" s="71">
        <v>49</v>
      </c>
      <c r="Q10" s="71"/>
      <c r="R10" s="71">
        <v>156</v>
      </c>
      <c r="S10" s="71">
        <v>88</v>
      </c>
      <c r="T10" s="71">
        <v>68</v>
      </c>
      <c r="U10" s="71"/>
      <c r="V10" s="71">
        <v>90</v>
      </c>
      <c r="W10" s="71">
        <v>38</v>
      </c>
      <c r="X10" s="71">
        <v>52</v>
      </c>
      <c r="Y10" s="7"/>
      <c r="Z10" s="7"/>
      <c r="AA10" s="7"/>
      <c r="AB10" s="7"/>
    </row>
    <row r="11" spans="1:28" x14ac:dyDescent="0.25">
      <c r="A11" s="27" t="s">
        <v>281</v>
      </c>
      <c r="B11" s="71">
        <v>1245</v>
      </c>
      <c r="C11" s="71">
        <v>661</v>
      </c>
      <c r="D11" s="71">
        <v>584</v>
      </c>
      <c r="E11" s="71"/>
      <c r="F11" s="71">
        <v>216</v>
      </c>
      <c r="G11" s="71">
        <v>132</v>
      </c>
      <c r="H11" s="71">
        <v>84</v>
      </c>
      <c r="I11" s="71"/>
      <c r="J11" s="71">
        <v>186</v>
      </c>
      <c r="K11" s="71">
        <v>102</v>
      </c>
      <c r="L11" s="71">
        <v>84</v>
      </c>
      <c r="M11" s="71"/>
      <c r="N11" s="71">
        <v>234</v>
      </c>
      <c r="O11" s="71">
        <v>123</v>
      </c>
      <c r="P11" s="71">
        <v>111</v>
      </c>
      <c r="Q11" s="71"/>
      <c r="R11" s="71">
        <v>355</v>
      </c>
      <c r="S11" s="71">
        <v>181</v>
      </c>
      <c r="T11" s="71">
        <v>174</v>
      </c>
      <c r="U11" s="71"/>
      <c r="V11" s="71">
        <v>254</v>
      </c>
      <c r="W11" s="71">
        <v>123</v>
      </c>
      <c r="X11" s="71">
        <v>131</v>
      </c>
      <c r="Z11" s="7"/>
      <c r="AA11" s="7"/>
      <c r="AB11" s="7"/>
    </row>
    <row r="12" spans="1:28" x14ac:dyDescent="0.25">
      <c r="A12" s="27" t="s">
        <v>283</v>
      </c>
      <c r="B12" s="71">
        <v>1029</v>
      </c>
      <c r="C12" s="71">
        <v>406</v>
      </c>
      <c r="D12" s="71">
        <v>623</v>
      </c>
      <c r="E12" s="71"/>
      <c r="F12" s="71">
        <v>147</v>
      </c>
      <c r="G12" s="71">
        <v>66</v>
      </c>
      <c r="H12" s="71">
        <v>81</v>
      </c>
      <c r="I12" s="71"/>
      <c r="J12" s="71">
        <v>172</v>
      </c>
      <c r="K12" s="71">
        <v>72</v>
      </c>
      <c r="L12" s="71">
        <v>100</v>
      </c>
      <c r="M12" s="71"/>
      <c r="N12" s="71">
        <v>197</v>
      </c>
      <c r="O12" s="71">
        <v>78</v>
      </c>
      <c r="P12" s="71">
        <v>119</v>
      </c>
      <c r="Q12" s="71"/>
      <c r="R12" s="71">
        <v>258</v>
      </c>
      <c r="S12" s="71">
        <v>96</v>
      </c>
      <c r="T12" s="71">
        <v>162</v>
      </c>
      <c r="U12" s="71"/>
      <c r="V12" s="71">
        <v>255</v>
      </c>
      <c r="W12" s="71">
        <v>94</v>
      </c>
      <c r="X12" s="71">
        <v>161</v>
      </c>
      <c r="Y12" s="25"/>
      <c r="Z12" s="7"/>
      <c r="AA12" s="7"/>
      <c r="AB12" s="7"/>
    </row>
    <row r="13" spans="1:28" x14ac:dyDescent="0.25">
      <c r="A13" s="27" t="s">
        <v>284</v>
      </c>
      <c r="B13" s="71">
        <v>382</v>
      </c>
      <c r="C13" s="71">
        <v>194</v>
      </c>
      <c r="D13" s="71">
        <v>188</v>
      </c>
      <c r="E13" s="71"/>
      <c r="F13" s="71">
        <v>33</v>
      </c>
      <c r="G13" s="71">
        <v>21</v>
      </c>
      <c r="H13" s="71">
        <v>12</v>
      </c>
      <c r="I13" s="71"/>
      <c r="J13" s="71">
        <v>66</v>
      </c>
      <c r="K13" s="71">
        <v>34</v>
      </c>
      <c r="L13" s="71">
        <v>32</v>
      </c>
      <c r="M13" s="71"/>
      <c r="N13" s="71">
        <v>67</v>
      </c>
      <c r="O13" s="71">
        <v>35</v>
      </c>
      <c r="P13" s="71">
        <v>32</v>
      </c>
      <c r="Q13" s="71"/>
      <c r="R13" s="71">
        <v>136</v>
      </c>
      <c r="S13" s="71">
        <v>69</v>
      </c>
      <c r="T13" s="71">
        <v>67</v>
      </c>
      <c r="U13" s="71"/>
      <c r="V13" s="71">
        <v>80</v>
      </c>
      <c r="W13" s="71">
        <v>35</v>
      </c>
      <c r="X13" s="71">
        <v>45</v>
      </c>
      <c r="Y13" s="7"/>
      <c r="Z13" s="7"/>
      <c r="AA13" s="7"/>
      <c r="AB13" s="7"/>
    </row>
    <row r="14" spans="1:28" x14ac:dyDescent="0.25">
      <c r="A14" s="27" t="s">
        <v>285</v>
      </c>
      <c r="B14" s="71">
        <v>1354</v>
      </c>
      <c r="C14" s="71">
        <v>636</v>
      </c>
      <c r="D14" s="71">
        <v>718</v>
      </c>
      <c r="E14" s="71"/>
      <c r="F14" s="71">
        <v>114</v>
      </c>
      <c r="G14" s="71">
        <v>62</v>
      </c>
      <c r="H14" s="71">
        <v>52</v>
      </c>
      <c r="I14" s="71"/>
      <c r="J14" s="71">
        <v>170</v>
      </c>
      <c r="K14" s="71">
        <v>94</v>
      </c>
      <c r="L14" s="71">
        <v>76</v>
      </c>
      <c r="M14" s="71"/>
      <c r="N14" s="71">
        <v>228</v>
      </c>
      <c r="O14" s="71">
        <v>115</v>
      </c>
      <c r="P14" s="71">
        <v>113</v>
      </c>
      <c r="Q14" s="71"/>
      <c r="R14" s="71">
        <v>431</v>
      </c>
      <c r="S14" s="71">
        <v>204</v>
      </c>
      <c r="T14" s="71">
        <v>227</v>
      </c>
      <c r="U14" s="71"/>
      <c r="V14" s="71">
        <v>411</v>
      </c>
      <c r="W14" s="71">
        <v>161</v>
      </c>
      <c r="X14" s="71">
        <v>250</v>
      </c>
      <c r="Y14" s="7"/>
      <c r="Z14" s="7"/>
      <c r="AA14" s="7"/>
      <c r="AB14" s="7"/>
    </row>
    <row r="15" spans="1:28" x14ac:dyDescent="0.25">
      <c r="A15" s="27" t="s">
        <v>286</v>
      </c>
      <c r="B15" s="71">
        <v>166</v>
      </c>
      <c r="C15" s="71">
        <v>75</v>
      </c>
      <c r="D15" s="71">
        <v>91</v>
      </c>
      <c r="E15" s="71"/>
      <c r="F15" s="71">
        <v>30</v>
      </c>
      <c r="G15" s="71">
        <v>16</v>
      </c>
      <c r="H15" s="71">
        <v>14</v>
      </c>
      <c r="I15" s="71"/>
      <c r="J15" s="71">
        <v>44</v>
      </c>
      <c r="K15" s="71">
        <v>16</v>
      </c>
      <c r="L15" s="71">
        <v>28</v>
      </c>
      <c r="M15" s="71"/>
      <c r="N15" s="71">
        <v>21</v>
      </c>
      <c r="O15" s="71">
        <v>13</v>
      </c>
      <c r="P15" s="71">
        <v>8</v>
      </c>
      <c r="Q15" s="71"/>
      <c r="R15" s="71">
        <v>43</v>
      </c>
      <c r="S15" s="71">
        <v>16</v>
      </c>
      <c r="T15" s="71">
        <v>27</v>
      </c>
      <c r="U15" s="71"/>
      <c r="V15" s="71">
        <v>28</v>
      </c>
      <c r="W15" s="71">
        <v>14</v>
      </c>
      <c r="X15" s="71">
        <v>14</v>
      </c>
      <c r="Z15" s="7"/>
      <c r="AA15" s="7"/>
      <c r="AB15" s="7"/>
    </row>
    <row r="16" spans="1:28" x14ac:dyDescent="0.25">
      <c r="A16" s="27" t="s">
        <v>287</v>
      </c>
      <c r="B16" s="71">
        <v>2225</v>
      </c>
      <c r="C16" s="71">
        <v>1051</v>
      </c>
      <c r="D16" s="71">
        <v>1174</v>
      </c>
      <c r="E16" s="71"/>
      <c r="F16" s="71">
        <v>373</v>
      </c>
      <c r="G16" s="71">
        <v>182</v>
      </c>
      <c r="H16" s="71">
        <v>191</v>
      </c>
      <c r="I16" s="71"/>
      <c r="J16" s="71">
        <v>389</v>
      </c>
      <c r="K16" s="71">
        <v>186</v>
      </c>
      <c r="L16" s="71">
        <v>203</v>
      </c>
      <c r="M16" s="71"/>
      <c r="N16" s="71">
        <v>390</v>
      </c>
      <c r="O16" s="71">
        <v>201</v>
      </c>
      <c r="P16" s="71">
        <v>189</v>
      </c>
      <c r="Q16" s="71"/>
      <c r="R16" s="71">
        <v>631</v>
      </c>
      <c r="S16" s="71">
        <v>301</v>
      </c>
      <c r="T16" s="71">
        <v>330</v>
      </c>
      <c r="U16" s="71"/>
      <c r="V16" s="71">
        <v>442</v>
      </c>
      <c r="W16" s="71">
        <v>181</v>
      </c>
      <c r="X16" s="71">
        <v>261</v>
      </c>
      <c r="Y16" s="25"/>
      <c r="Z16" s="7"/>
      <c r="AA16" s="7"/>
      <c r="AB16" s="7"/>
    </row>
    <row r="17" spans="1:28" x14ac:dyDescent="0.25">
      <c r="A17" s="27" t="s">
        <v>288</v>
      </c>
      <c r="B17" s="71">
        <v>1368</v>
      </c>
      <c r="C17" s="71">
        <v>658</v>
      </c>
      <c r="D17" s="71">
        <v>710</v>
      </c>
      <c r="E17" s="71"/>
      <c r="F17" s="71">
        <v>174</v>
      </c>
      <c r="G17" s="71">
        <v>100</v>
      </c>
      <c r="H17" s="71">
        <v>74</v>
      </c>
      <c r="I17" s="71"/>
      <c r="J17" s="71">
        <v>200</v>
      </c>
      <c r="K17" s="71">
        <v>91</v>
      </c>
      <c r="L17" s="71">
        <v>109</v>
      </c>
      <c r="M17" s="71"/>
      <c r="N17" s="71">
        <v>257</v>
      </c>
      <c r="O17" s="71">
        <v>131</v>
      </c>
      <c r="P17" s="71">
        <v>126</v>
      </c>
      <c r="Q17" s="71"/>
      <c r="R17" s="71">
        <v>426</v>
      </c>
      <c r="S17" s="71">
        <v>209</v>
      </c>
      <c r="T17" s="71">
        <v>217</v>
      </c>
      <c r="U17" s="71"/>
      <c r="V17" s="71">
        <v>311</v>
      </c>
      <c r="W17" s="71">
        <v>127</v>
      </c>
      <c r="X17" s="71">
        <v>184</v>
      </c>
      <c r="Y17" s="7"/>
      <c r="Z17" s="7"/>
      <c r="AA17" s="7"/>
      <c r="AB17" s="7"/>
    </row>
    <row r="18" spans="1:28" x14ac:dyDescent="0.25">
      <c r="A18" s="27" t="s">
        <v>291</v>
      </c>
      <c r="B18" s="71">
        <v>3003</v>
      </c>
      <c r="C18" s="71">
        <v>1332</v>
      </c>
      <c r="D18" s="71">
        <v>1671</v>
      </c>
      <c r="E18" s="71"/>
      <c r="F18" s="71">
        <v>424</v>
      </c>
      <c r="G18" s="71">
        <v>224</v>
      </c>
      <c r="H18" s="71">
        <v>200</v>
      </c>
      <c r="I18" s="71"/>
      <c r="J18" s="71">
        <v>481</v>
      </c>
      <c r="K18" s="71">
        <v>229</v>
      </c>
      <c r="L18" s="71">
        <v>252</v>
      </c>
      <c r="M18" s="71"/>
      <c r="N18" s="71">
        <v>542</v>
      </c>
      <c r="O18" s="71">
        <v>247</v>
      </c>
      <c r="P18" s="71">
        <v>295</v>
      </c>
      <c r="Q18" s="71"/>
      <c r="R18" s="71">
        <v>912</v>
      </c>
      <c r="S18" s="71">
        <v>393</v>
      </c>
      <c r="T18" s="71">
        <v>519</v>
      </c>
      <c r="U18" s="71"/>
      <c r="V18" s="71">
        <v>644</v>
      </c>
      <c r="W18" s="71">
        <v>239</v>
      </c>
      <c r="X18" s="71">
        <v>405</v>
      </c>
      <c r="Y18" s="29"/>
      <c r="Z18" s="7"/>
      <c r="AA18" s="7"/>
      <c r="AB18" s="7"/>
    </row>
    <row r="19" spans="1:28" x14ac:dyDescent="0.25">
      <c r="A19" s="27" t="s">
        <v>292</v>
      </c>
      <c r="B19" s="71">
        <v>268</v>
      </c>
      <c r="C19" s="71">
        <v>129</v>
      </c>
      <c r="D19" s="71">
        <v>139</v>
      </c>
      <c r="E19" s="71"/>
      <c r="F19" s="71">
        <v>20</v>
      </c>
      <c r="G19" s="71">
        <v>9</v>
      </c>
      <c r="H19" s="71">
        <v>11</v>
      </c>
      <c r="I19" s="71"/>
      <c r="J19" s="71">
        <v>31</v>
      </c>
      <c r="K19" s="71">
        <v>18</v>
      </c>
      <c r="L19" s="71">
        <v>13</v>
      </c>
      <c r="M19" s="71"/>
      <c r="N19" s="71">
        <v>42</v>
      </c>
      <c r="O19" s="71">
        <v>23</v>
      </c>
      <c r="P19" s="71">
        <v>19</v>
      </c>
      <c r="Q19" s="71"/>
      <c r="R19" s="71">
        <v>80</v>
      </c>
      <c r="S19" s="71">
        <v>36</v>
      </c>
      <c r="T19" s="71">
        <v>44</v>
      </c>
      <c r="U19" s="71"/>
      <c r="V19" s="71">
        <v>95</v>
      </c>
      <c r="W19" s="71">
        <v>43</v>
      </c>
      <c r="X19" s="71">
        <v>52</v>
      </c>
      <c r="Z19" s="7"/>
      <c r="AA19" s="7"/>
      <c r="AB19" s="7"/>
    </row>
    <row r="20" spans="1:28" x14ac:dyDescent="0.25">
      <c r="A20" s="27" t="s">
        <v>293</v>
      </c>
      <c r="B20" s="71">
        <v>1581</v>
      </c>
      <c r="C20" s="71">
        <v>772</v>
      </c>
      <c r="D20" s="71">
        <v>809</v>
      </c>
      <c r="E20" s="71"/>
      <c r="F20" s="71">
        <v>250</v>
      </c>
      <c r="G20" s="71">
        <v>128</v>
      </c>
      <c r="H20" s="71">
        <v>122</v>
      </c>
      <c r="I20" s="71"/>
      <c r="J20" s="71">
        <v>299</v>
      </c>
      <c r="K20" s="71">
        <v>168</v>
      </c>
      <c r="L20" s="71">
        <v>131</v>
      </c>
      <c r="M20" s="71"/>
      <c r="N20" s="71">
        <v>306</v>
      </c>
      <c r="O20" s="71">
        <v>137</v>
      </c>
      <c r="P20" s="71">
        <v>169</v>
      </c>
      <c r="Q20" s="71"/>
      <c r="R20" s="71">
        <v>409</v>
      </c>
      <c r="S20" s="71">
        <v>202</v>
      </c>
      <c r="T20" s="71">
        <v>207</v>
      </c>
      <c r="U20" s="71"/>
      <c r="V20" s="71">
        <v>317</v>
      </c>
      <c r="W20" s="71">
        <v>137</v>
      </c>
      <c r="X20" s="71">
        <v>180</v>
      </c>
      <c r="Y20" s="29"/>
      <c r="Z20" s="7"/>
      <c r="AA20" s="7"/>
      <c r="AB20" s="7"/>
    </row>
    <row r="21" spans="1:28" x14ac:dyDescent="0.25">
      <c r="A21" s="27" t="s">
        <v>294</v>
      </c>
      <c r="B21" s="71">
        <v>825</v>
      </c>
      <c r="C21" s="71">
        <v>404</v>
      </c>
      <c r="D21" s="71">
        <v>421</v>
      </c>
      <c r="E21" s="71"/>
      <c r="F21" s="71">
        <v>109</v>
      </c>
      <c r="G21" s="71">
        <v>61</v>
      </c>
      <c r="H21" s="71">
        <v>48</v>
      </c>
      <c r="I21" s="71"/>
      <c r="J21" s="71">
        <v>102</v>
      </c>
      <c r="K21" s="71">
        <v>56</v>
      </c>
      <c r="L21" s="71">
        <v>46</v>
      </c>
      <c r="M21" s="71"/>
      <c r="N21" s="71">
        <v>125</v>
      </c>
      <c r="O21" s="71">
        <v>70</v>
      </c>
      <c r="P21" s="71">
        <v>55</v>
      </c>
      <c r="Q21" s="71"/>
      <c r="R21" s="71">
        <v>242</v>
      </c>
      <c r="S21" s="71">
        <v>123</v>
      </c>
      <c r="T21" s="71">
        <v>119</v>
      </c>
      <c r="U21" s="71"/>
      <c r="V21" s="71">
        <v>247</v>
      </c>
      <c r="W21" s="71">
        <v>94</v>
      </c>
      <c r="X21" s="71">
        <v>153</v>
      </c>
      <c r="Z21" s="7"/>
      <c r="AA21" s="7"/>
      <c r="AB21" s="7"/>
    </row>
    <row r="22" spans="1:28" x14ac:dyDescent="0.25">
      <c r="A22" s="27" t="s">
        <v>295</v>
      </c>
      <c r="B22" s="71">
        <v>1057</v>
      </c>
      <c r="C22" s="71">
        <v>513</v>
      </c>
      <c r="D22" s="71">
        <v>544</v>
      </c>
      <c r="E22" s="71"/>
      <c r="F22" s="71">
        <v>119</v>
      </c>
      <c r="G22" s="71">
        <v>68</v>
      </c>
      <c r="H22" s="71">
        <v>51</v>
      </c>
      <c r="I22" s="71"/>
      <c r="J22" s="71">
        <v>162</v>
      </c>
      <c r="K22" s="71">
        <v>91</v>
      </c>
      <c r="L22" s="71">
        <v>71</v>
      </c>
      <c r="M22" s="71"/>
      <c r="N22" s="71">
        <v>189</v>
      </c>
      <c r="O22" s="71">
        <v>99</v>
      </c>
      <c r="P22" s="71">
        <v>90</v>
      </c>
      <c r="Q22" s="71"/>
      <c r="R22" s="71">
        <v>309</v>
      </c>
      <c r="S22" s="71">
        <v>152</v>
      </c>
      <c r="T22" s="71">
        <v>157</v>
      </c>
      <c r="U22" s="71"/>
      <c r="V22" s="71">
        <v>278</v>
      </c>
      <c r="W22" s="71">
        <v>103</v>
      </c>
      <c r="X22" s="71">
        <v>175</v>
      </c>
      <c r="Z22" s="7"/>
      <c r="AA22" s="7"/>
      <c r="AB22" s="7"/>
    </row>
    <row r="23" spans="1:28" x14ac:dyDescent="0.25">
      <c r="A23" s="27" t="s">
        <v>296</v>
      </c>
      <c r="B23" s="71">
        <v>126</v>
      </c>
      <c r="C23" s="71">
        <v>65</v>
      </c>
      <c r="D23" s="71">
        <v>61</v>
      </c>
      <c r="E23" s="71"/>
      <c r="F23" s="71">
        <v>12</v>
      </c>
      <c r="G23" s="71">
        <v>5</v>
      </c>
      <c r="H23" s="71">
        <v>7</v>
      </c>
      <c r="I23" s="71"/>
      <c r="J23" s="71">
        <v>15</v>
      </c>
      <c r="K23" s="71">
        <v>9</v>
      </c>
      <c r="L23" s="71">
        <v>6</v>
      </c>
      <c r="M23" s="71"/>
      <c r="N23" s="71">
        <v>22</v>
      </c>
      <c r="O23" s="71">
        <v>11</v>
      </c>
      <c r="P23" s="71">
        <v>11</v>
      </c>
      <c r="Q23" s="71"/>
      <c r="R23" s="71">
        <v>36</v>
      </c>
      <c r="S23" s="71">
        <v>22</v>
      </c>
      <c r="T23" s="71">
        <v>14</v>
      </c>
      <c r="U23" s="71"/>
      <c r="V23" s="71">
        <v>41</v>
      </c>
      <c r="W23" s="71">
        <v>18</v>
      </c>
      <c r="X23" s="71">
        <v>23</v>
      </c>
      <c r="Z23" s="7"/>
      <c r="AA23" s="7"/>
      <c r="AB23" s="7"/>
    </row>
    <row r="24" spans="1:28" x14ac:dyDescent="0.25">
      <c r="A24" s="27" t="s">
        <v>297</v>
      </c>
      <c r="B24" s="71">
        <v>90</v>
      </c>
      <c r="C24" s="71">
        <v>37</v>
      </c>
      <c r="D24" s="71">
        <v>53</v>
      </c>
      <c r="E24" s="71"/>
      <c r="F24" s="71">
        <v>8</v>
      </c>
      <c r="G24" s="71">
        <v>2</v>
      </c>
      <c r="H24" s="71">
        <v>6</v>
      </c>
      <c r="I24" s="71"/>
      <c r="J24" s="71">
        <v>19</v>
      </c>
      <c r="K24" s="71">
        <v>11</v>
      </c>
      <c r="L24" s="71">
        <v>8</v>
      </c>
      <c r="M24" s="71"/>
      <c r="N24" s="71">
        <v>9</v>
      </c>
      <c r="O24" s="71">
        <v>5</v>
      </c>
      <c r="P24" s="71">
        <v>4</v>
      </c>
      <c r="Q24" s="71"/>
      <c r="R24" s="71">
        <v>34</v>
      </c>
      <c r="S24" s="71">
        <v>13</v>
      </c>
      <c r="T24" s="71">
        <v>21</v>
      </c>
      <c r="U24" s="71"/>
      <c r="V24" s="71">
        <v>20</v>
      </c>
      <c r="W24" s="71">
        <v>6</v>
      </c>
      <c r="X24" s="71">
        <v>14</v>
      </c>
      <c r="Z24" s="7"/>
      <c r="AA24" s="7"/>
      <c r="AB24" s="7"/>
    </row>
    <row r="25" spans="1:28" x14ac:dyDescent="0.25">
      <c r="A25" s="27" t="s">
        <v>298</v>
      </c>
      <c r="B25" s="71">
        <v>371</v>
      </c>
      <c r="C25" s="71">
        <v>202</v>
      </c>
      <c r="D25" s="71">
        <v>169</v>
      </c>
      <c r="E25" s="71"/>
      <c r="F25" s="71">
        <v>40</v>
      </c>
      <c r="G25" s="71">
        <v>26</v>
      </c>
      <c r="H25" s="71">
        <v>14</v>
      </c>
      <c r="I25" s="71"/>
      <c r="J25" s="71">
        <v>30</v>
      </c>
      <c r="K25" s="71">
        <v>15</v>
      </c>
      <c r="L25" s="71">
        <v>15</v>
      </c>
      <c r="M25" s="71"/>
      <c r="N25" s="71">
        <v>67</v>
      </c>
      <c r="O25" s="71">
        <v>39</v>
      </c>
      <c r="P25" s="71">
        <v>28</v>
      </c>
      <c r="Q25" s="71"/>
      <c r="R25" s="71">
        <v>125</v>
      </c>
      <c r="S25" s="71">
        <v>68</v>
      </c>
      <c r="T25" s="71">
        <v>57</v>
      </c>
      <c r="U25" s="71"/>
      <c r="V25" s="71">
        <v>109</v>
      </c>
      <c r="W25" s="71">
        <v>54</v>
      </c>
      <c r="X25" s="71">
        <v>55</v>
      </c>
      <c r="Z25" s="7"/>
      <c r="AA25" s="7"/>
      <c r="AB25" s="7"/>
    </row>
    <row r="26" spans="1:28" x14ac:dyDescent="0.25">
      <c r="A26" s="27" t="s">
        <v>299</v>
      </c>
      <c r="B26" s="71">
        <v>331</v>
      </c>
      <c r="C26" s="71">
        <v>132</v>
      </c>
      <c r="D26" s="71">
        <v>199</v>
      </c>
      <c r="E26" s="71"/>
      <c r="F26" s="71">
        <v>37</v>
      </c>
      <c r="G26" s="71">
        <v>16</v>
      </c>
      <c r="H26" s="71">
        <v>21</v>
      </c>
      <c r="I26" s="71"/>
      <c r="J26" s="71">
        <v>32</v>
      </c>
      <c r="K26" s="71">
        <v>10</v>
      </c>
      <c r="L26" s="71">
        <v>22</v>
      </c>
      <c r="M26" s="71"/>
      <c r="N26" s="71">
        <v>65</v>
      </c>
      <c r="O26" s="71">
        <v>32</v>
      </c>
      <c r="P26" s="71">
        <v>33</v>
      </c>
      <c r="Q26" s="71"/>
      <c r="R26" s="71">
        <v>96</v>
      </c>
      <c r="S26" s="71">
        <v>37</v>
      </c>
      <c r="T26" s="71">
        <v>59</v>
      </c>
      <c r="U26" s="71"/>
      <c r="V26" s="71">
        <v>101</v>
      </c>
      <c r="W26" s="71">
        <v>37</v>
      </c>
      <c r="X26" s="71">
        <v>64</v>
      </c>
      <c r="Z26" s="7"/>
      <c r="AA26" s="7"/>
      <c r="AB26" s="7"/>
    </row>
    <row r="27" spans="1:28" x14ac:dyDescent="0.25">
      <c r="A27" s="27" t="s">
        <v>300</v>
      </c>
      <c r="B27" s="71">
        <v>1960</v>
      </c>
      <c r="C27" s="71">
        <v>1017</v>
      </c>
      <c r="D27" s="71">
        <v>943</v>
      </c>
      <c r="E27" s="71"/>
      <c r="F27" s="71">
        <v>237</v>
      </c>
      <c r="G27" s="71">
        <v>130</v>
      </c>
      <c r="H27" s="71">
        <v>107</v>
      </c>
      <c r="I27" s="71"/>
      <c r="J27" s="71">
        <v>290</v>
      </c>
      <c r="K27" s="71">
        <v>163</v>
      </c>
      <c r="L27" s="71">
        <v>127</v>
      </c>
      <c r="M27" s="71"/>
      <c r="N27" s="71">
        <v>357</v>
      </c>
      <c r="O27" s="71">
        <v>185</v>
      </c>
      <c r="P27" s="71">
        <v>172</v>
      </c>
      <c r="Q27" s="71"/>
      <c r="R27" s="71">
        <v>573</v>
      </c>
      <c r="S27" s="71">
        <v>284</v>
      </c>
      <c r="T27" s="71">
        <v>289</v>
      </c>
      <c r="U27" s="71"/>
      <c r="V27" s="71">
        <v>503</v>
      </c>
      <c r="W27" s="71">
        <v>255</v>
      </c>
      <c r="X27" s="71">
        <v>248</v>
      </c>
      <c r="Z27" s="7"/>
      <c r="AA27" s="7"/>
      <c r="AB27" s="7"/>
    </row>
    <row r="28" spans="1:28" x14ac:dyDescent="0.25">
      <c r="A28" s="27" t="s">
        <v>301</v>
      </c>
      <c r="B28" s="71">
        <v>1328</v>
      </c>
      <c r="C28" s="71">
        <v>635</v>
      </c>
      <c r="D28" s="71">
        <v>693</v>
      </c>
      <c r="E28" s="71"/>
      <c r="F28" s="71">
        <v>203</v>
      </c>
      <c r="G28" s="71">
        <v>119</v>
      </c>
      <c r="H28" s="71">
        <v>84</v>
      </c>
      <c r="I28" s="71"/>
      <c r="J28" s="71">
        <v>205</v>
      </c>
      <c r="K28" s="71">
        <v>106</v>
      </c>
      <c r="L28" s="71">
        <v>99</v>
      </c>
      <c r="M28" s="71"/>
      <c r="N28" s="71">
        <v>225</v>
      </c>
      <c r="O28" s="71">
        <v>91</v>
      </c>
      <c r="P28" s="71">
        <v>134</v>
      </c>
      <c r="Q28" s="71"/>
      <c r="R28" s="71">
        <v>372</v>
      </c>
      <c r="S28" s="71">
        <v>181</v>
      </c>
      <c r="T28" s="71">
        <v>191</v>
      </c>
      <c r="U28" s="71"/>
      <c r="V28" s="71">
        <v>323</v>
      </c>
      <c r="W28" s="71">
        <v>138</v>
      </c>
      <c r="X28" s="71">
        <v>185</v>
      </c>
      <c r="Z28" s="7"/>
      <c r="AA28" s="7"/>
      <c r="AB28" s="7"/>
    </row>
    <row r="29" spans="1:28" x14ac:dyDescent="0.25">
      <c r="A29" s="93" t="s">
        <v>302</v>
      </c>
      <c r="B29" s="71">
        <v>741</v>
      </c>
      <c r="C29" s="71">
        <v>358</v>
      </c>
      <c r="D29" s="71">
        <v>383</v>
      </c>
      <c r="E29" s="71"/>
      <c r="F29" s="71">
        <v>65</v>
      </c>
      <c r="G29" s="71">
        <v>34</v>
      </c>
      <c r="H29" s="71">
        <v>31</v>
      </c>
      <c r="I29" s="71"/>
      <c r="J29" s="71">
        <v>119</v>
      </c>
      <c r="K29" s="71">
        <v>63</v>
      </c>
      <c r="L29" s="71">
        <v>56</v>
      </c>
      <c r="M29" s="71"/>
      <c r="N29" s="71">
        <v>126</v>
      </c>
      <c r="O29" s="71">
        <v>67</v>
      </c>
      <c r="P29" s="71">
        <v>59</v>
      </c>
      <c r="Q29" s="71"/>
      <c r="R29" s="71">
        <v>244</v>
      </c>
      <c r="S29" s="71">
        <v>116</v>
      </c>
      <c r="T29" s="71">
        <v>128</v>
      </c>
      <c r="U29" s="71"/>
      <c r="V29" s="71">
        <v>187</v>
      </c>
      <c r="W29" s="71">
        <v>78</v>
      </c>
      <c r="X29" s="71">
        <v>109</v>
      </c>
      <c r="Z29" s="7"/>
      <c r="AA29" s="7"/>
      <c r="AB29" s="7"/>
    </row>
    <row r="30" spans="1:28" x14ac:dyDescent="0.25">
      <c r="A30" s="27" t="s">
        <v>304</v>
      </c>
      <c r="B30" s="71">
        <v>1330</v>
      </c>
      <c r="C30" s="71">
        <v>648</v>
      </c>
      <c r="D30" s="71">
        <v>682</v>
      </c>
      <c r="E30" s="71"/>
      <c r="F30" s="71">
        <v>138</v>
      </c>
      <c r="G30" s="71">
        <v>77</v>
      </c>
      <c r="H30" s="71">
        <v>61</v>
      </c>
      <c r="I30" s="71"/>
      <c r="J30" s="71">
        <v>169</v>
      </c>
      <c r="K30" s="71">
        <v>84</v>
      </c>
      <c r="L30" s="71">
        <v>85</v>
      </c>
      <c r="M30" s="71"/>
      <c r="N30" s="71">
        <v>214</v>
      </c>
      <c r="O30" s="71">
        <v>109</v>
      </c>
      <c r="P30" s="71">
        <v>105</v>
      </c>
      <c r="Q30" s="71"/>
      <c r="R30" s="71">
        <v>426</v>
      </c>
      <c r="S30" s="71">
        <v>200</v>
      </c>
      <c r="T30" s="71">
        <v>226</v>
      </c>
      <c r="U30" s="71"/>
      <c r="V30" s="71">
        <v>383</v>
      </c>
      <c r="W30" s="71">
        <v>178</v>
      </c>
      <c r="X30" s="71">
        <v>205</v>
      </c>
      <c r="Z30" s="7"/>
      <c r="AA30" s="7"/>
      <c r="AB30" s="7"/>
    </row>
    <row r="31" spans="1:28" x14ac:dyDescent="0.25">
      <c r="A31" s="27" t="s">
        <v>305</v>
      </c>
      <c r="B31" s="71">
        <v>787</v>
      </c>
      <c r="C31" s="71">
        <v>395</v>
      </c>
      <c r="D31" s="71">
        <v>392</v>
      </c>
      <c r="E31" s="71"/>
      <c r="F31" s="71">
        <v>71</v>
      </c>
      <c r="G31" s="71">
        <v>44</v>
      </c>
      <c r="H31" s="71">
        <v>27</v>
      </c>
      <c r="I31" s="71"/>
      <c r="J31" s="71">
        <v>102</v>
      </c>
      <c r="K31" s="71">
        <v>53</v>
      </c>
      <c r="L31" s="71">
        <v>49</v>
      </c>
      <c r="M31" s="71"/>
      <c r="N31" s="71">
        <v>140</v>
      </c>
      <c r="O31" s="71">
        <v>82</v>
      </c>
      <c r="P31" s="71">
        <v>58</v>
      </c>
      <c r="Q31" s="71"/>
      <c r="R31" s="71">
        <v>254</v>
      </c>
      <c r="S31" s="71">
        <v>124</v>
      </c>
      <c r="T31" s="71">
        <v>130</v>
      </c>
      <c r="U31" s="71"/>
      <c r="V31" s="71">
        <v>220</v>
      </c>
      <c r="W31" s="71">
        <v>92</v>
      </c>
      <c r="X31" s="71">
        <v>128</v>
      </c>
      <c r="Z31" s="7"/>
      <c r="AA31" s="7"/>
      <c r="AB31" s="7"/>
    </row>
    <row r="32" spans="1:28" ht="13.5" thickBot="1" x14ac:dyDescent="0.3">
      <c r="A32" s="27" t="s">
        <v>306</v>
      </c>
      <c r="B32" s="73">
        <v>104</v>
      </c>
      <c r="C32" s="73">
        <v>56</v>
      </c>
      <c r="D32" s="73">
        <v>48</v>
      </c>
      <c r="E32" s="73"/>
      <c r="F32" s="73">
        <v>8</v>
      </c>
      <c r="G32" s="73">
        <v>5</v>
      </c>
      <c r="H32" s="73">
        <v>3</v>
      </c>
      <c r="I32" s="73"/>
      <c r="J32" s="73">
        <v>14</v>
      </c>
      <c r="K32" s="73">
        <v>10</v>
      </c>
      <c r="L32" s="73">
        <v>4</v>
      </c>
      <c r="M32" s="73"/>
      <c r="N32" s="73">
        <v>23</v>
      </c>
      <c r="O32" s="73">
        <v>10</v>
      </c>
      <c r="P32" s="73">
        <v>13</v>
      </c>
      <c r="Q32" s="73"/>
      <c r="R32" s="73">
        <v>36</v>
      </c>
      <c r="S32" s="73">
        <v>20</v>
      </c>
      <c r="T32" s="73">
        <v>16</v>
      </c>
      <c r="U32" s="73"/>
      <c r="V32" s="73">
        <v>23</v>
      </c>
      <c r="W32" s="73">
        <v>11</v>
      </c>
      <c r="X32" s="73">
        <v>12</v>
      </c>
      <c r="Z32" s="29"/>
      <c r="AA32" s="29"/>
      <c r="AB32" s="29"/>
    </row>
    <row r="33" spans="1:29" ht="15" customHeight="1" x14ac:dyDescent="0.25">
      <c r="A33" s="332" t="s">
        <v>262</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AC33" s="60"/>
    </row>
    <row r="34" spans="1:29" x14ac:dyDescent="0.25">
      <c r="Z34" s="29"/>
      <c r="AA34" s="29"/>
      <c r="AB34" s="29"/>
    </row>
  </sheetData>
  <mergeCells count="12">
    <mergeCell ref="R6:T6"/>
    <mergeCell ref="V6:X6"/>
    <mergeCell ref="A1:X1"/>
    <mergeCell ref="A2:X2"/>
    <mergeCell ref="A3:X3"/>
    <mergeCell ref="A4:X4"/>
    <mergeCell ref="A5:X5"/>
    <mergeCell ref="A6:A7"/>
    <mergeCell ref="B6:D6"/>
    <mergeCell ref="F6:H6"/>
    <mergeCell ref="J6:L6"/>
    <mergeCell ref="N6:P6"/>
  </mergeCells>
  <conditionalFormatting sqref="B9:X32 Z9:AB32 Z34:AB34">
    <cfRule type="cellIs" dxfId="188" priority="5" operator="equal">
      <formula>0</formula>
    </cfRule>
  </conditionalFormatting>
  <conditionalFormatting sqref="Y8:Y10">
    <cfRule type="cellIs" dxfId="187" priority="4" operator="equal">
      <formula>0</formula>
    </cfRule>
  </conditionalFormatting>
  <conditionalFormatting sqref="Y12:Y14">
    <cfRule type="cellIs" dxfId="186" priority="3" operator="equal">
      <formula>0</formula>
    </cfRule>
  </conditionalFormatting>
  <conditionalFormatting sqref="Y16:Y18 Y20">
    <cfRule type="cellIs" dxfId="185" priority="1" operator="equal">
      <formula>0</formula>
    </cfRule>
  </conditionalFormatting>
  <hyperlinks>
    <hyperlink ref="Y2" location="Contenido!A1" display="Contenido" xr:uid="{4780ACA4-9E92-4CE1-AC7C-3DD35A46645F}"/>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9D481-AE54-4FE6-B0A2-E6AEB26B7EEC}">
  <sheetPr codeName="Hoja82">
    <tabColor rgb="FFAFCAFF"/>
    <pageSetUpPr fitToPage="1"/>
  </sheetPr>
  <dimension ref="A1:AC33"/>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8" ht="15" customHeight="1" x14ac:dyDescent="0.25">
      <c r="A1" s="436" t="s">
        <v>499</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8" ht="15" customHeight="1" x14ac:dyDescent="0.25">
      <c r="A2" s="437" t="s">
        <v>496</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8" ht="14.5" x14ac:dyDescent="0.25">
      <c r="A3" s="437" t="s">
        <v>348</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8"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row>
    <row r="5" spans="1:28"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6"/>
    </row>
    <row r="6" spans="1:28" s="6" customFormat="1" ht="18.75" customHeight="1" x14ac:dyDescent="0.25">
      <c r="A6" s="438" t="s">
        <v>273</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row>
    <row r="7" spans="1:28"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8" spans="1:28"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
    </row>
    <row r="9" spans="1:28" s="6" customFormat="1" x14ac:dyDescent="0.25">
      <c r="A9" s="157" t="s">
        <v>188</v>
      </c>
      <c r="B9" s="70">
        <f>SUM(B10:B32)</f>
        <v>21999</v>
      </c>
      <c r="C9" s="70">
        <f>SUM(C10:C32)</f>
        <v>10480</v>
      </c>
      <c r="D9" s="70">
        <f>SUM(D10:D32)</f>
        <v>11519</v>
      </c>
      <c r="E9" s="70"/>
      <c r="F9" s="70">
        <f>SUM(F10:F32)</f>
        <v>2864</v>
      </c>
      <c r="G9" s="70">
        <f>SUM(G10:G32)</f>
        <v>1532</v>
      </c>
      <c r="H9" s="70">
        <f>SUM(H10:H32)</f>
        <v>1332</v>
      </c>
      <c r="I9" s="70"/>
      <c r="J9" s="70">
        <f>SUM(J10:J32)</f>
        <v>3353</v>
      </c>
      <c r="K9" s="70">
        <f>SUM(K10:K32)</f>
        <v>1697</v>
      </c>
      <c r="L9" s="70">
        <f>SUM(L10:L32)</f>
        <v>1656</v>
      </c>
      <c r="M9" s="70"/>
      <c r="N9" s="70">
        <f>SUM(N10:N32)</f>
        <v>3890</v>
      </c>
      <c r="O9" s="70">
        <f>SUM(O10:O32)</f>
        <v>1903</v>
      </c>
      <c r="P9" s="70">
        <f>SUM(P10:P32)</f>
        <v>1987</v>
      </c>
      <c r="Q9" s="70"/>
      <c r="R9" s="70">
        <f>SUM(R10:R32)</f>
        <v>6555</v>
      </c>
      <c r="S9" s="70">
        <f>SUM(S10:S32)</f>
        <v>3113</v>
      </c>
      <c r="T9" s="70">
        <f>SUM(T10:T32)</f>
        <v>3442</v>
      </c>
      <c r="U9" s="70"/>
      <c r="V9" s="70">
        <f>SUM(V10:V32)</f>
        <v>5337</v>
      </c>
      <c r="W9" s="70">
        <f>SUM(W10:W32)</f>
        <v>2235</v>
      </c>
      <c r="X9" s="70">
        <f>SUM(X10:X32)</f>
        <v>3102</v>
      </c>
      <c r="Y9" s="7"/>
      <c r="Z9" s="25"/>
      <c r="AA9" s="25"/>
      <c r="AB9" s="25"/>
    </row>
    <row r="10" spans="1:28" x14ac:dyDescent="0.25">
      <c r="A10" s="27" t="s">
        <v>280</v>
      </c>
      <c r="B10" s="71">
        <v>476</v>
      </c>
      <c r="C10" s="71">
        <v>228</v>
      </c>
      <c r="D10" s="71">
        <v>248</v>
      </c>
      <c r="E10" s="71"/>
      <c r="F10" s="71">
        <v>73</v>
      </c>
      <c r="G10" s="71">
        <v>38</v>
      </c>
      <c r="H10" s="71">
        <v>35</v>
      </c>
      <c r="I10" s="71"/>
      <c r="J10" s="71">
        <v>81</v>
      </c>
      <c r="K10" s="71">
        <v>37</v>
      </c>
      <c r="L10" s="71">
        <v>44</v>
      </c>
      <c r="M10" s="71"/>
      <c r="N10" s="71">
        <v>76</v>
      </c>
      <c r="O10" s="71">
        <v>27</v>
      </c>
      <c r="P10" s="71">
        <v>49</v>
      </c>
      <c r="Q10" s="71"/>
      <c r="R10" s="71">
        <v>156</v>
      </c>
      <c r="S10" s="71">
        <v>88</v>
      </c>
      <c r="T10" s="71">
        <v>68</v>
      </c>
      <c r="U10" s="71"/>
      <c r="V10" s="71">
        <v>90</v>
      </c>
      <c r="W10" s="71">
        <v>38</v>
      </c>
      <c r="X10" s="71">
        <v>52</v>
      </c>
      <c r="Y10" s="7"/>
      <c r="Z10" s="7"/>
      <c r="AA10" s="7"/>
      <c r="AB10" s="7"/>
    </row>
    <row r="11" spans="1:28" x14ac:dyDescent="0.25">
      <c r="A11" s="27" t="s">
        <v>281</v>
      </c>
      <c r="B11" s="71">
        <v>1097</v>
      </c>
      <c r="C11" s="71">
        <v>537</v>
      </c>
      <c r="D11" s="71">
        <v>560</v>
      </c>
      <c r="E11" s="71"/>
      <c r="F11" s="71">
        <v>179</v>
      </c>
      <c r="G11" s="71">
        <v>99</v>
      </c>
      <c r="H11" s="71">
        <v>80</v>
      </c>
      <c r="I11" s="71"/>
      <c r="J11" s="71">
        <v>161</v>
      </c>
      <c r="K11" s="71">
        <v>81</v>
      </c>
      <c r="L11" s="71">
        <v>80</v>
      </c>
      <c r="M11" s="71"/>
      <c r="N11" s="71">
        <v>202</v>
      </c>
      <c r="O11" s="71">
        <v>96</v>
      </c>
      <c r="P11" s="71">
        <v>106</v>
      </c>
      <c r="Q11" s="71"/>
      <c r="R11" s="71">
        <v>326</v>
      </c>
      <c r="S11" s="71">
        <v>159</v>
      </c>
      <c r="T11" s="71">
        <v>167</v>
      </c>
      <c r="U11" s="71"/>
      <c r="V11" s="71">
        <v>229</v>
      </c>
      <c r="W11" s="71">
        <v>102</v>
      </c>
      <c r="X11" s="71">
        <v>127</v>
      </c>
      <c r="Z11" s="7"/>
      <c r="AA11" s="7"/>
      <c r="AB11" s="7"/>
    </row>
    <row r="12" spans="1:28" x14ac:dyDescent="0.25">
      <c r="A12" s="27" t="s">
        <v>283</v>
      </c>
      <c r="B12" s="71">
        <v>1029</v>
      </c>
      <c r="C12" s="71">
        <v>406</v>
      </c>
      <c r="D12" s="71">
        <v>623</v>
      </c>
      <c r="E12" s="71"/>
      <c r="F12" s="71">
        <v>147</v>
      </c>
      <c r="G12" s="71">
        <v>66</v>
      </c>
      <c r="H12" s="71">
        <v>81</v>
      </c>
      <c r="I12" s="71"/>
      <c r="J12" s="71">
        <v>172</v>
      </c>
      <c r="K12" s="71">
        <v>72</v>
      </c>
      <c r="L12" s="71">
        <v>100</v>
      </c>
      <c r="M12" s="71"/>
      <c r="N12" s="71">
        <v>197</v>
      </c>
      <c r="O12" s="71">
        <v>78</v>
      </c>
      <c r="P12" s="71">
        <v>119</v>
      </c>
      <c r="Q12" s="71"/>
      <c r="R12" s="71">
        <v>258</v>
      </c>
      <c r="S12" s="71">
        <v>96</v>
      </c>
      <c r="T12" s="71">
        <v>162</v>
      </c>
      <c r="U12" s="71"/>
      <c r="V12" s="71">
        <v>255</v>
      </c>
      <c r="W12" s="71">
        <v>94</v>
      </c>
      <c r="X12" s="71">
        <v>161</v>
      </c>
      <c r="Y12" s="25"/>
      <c r="Z12" s="7"/>
      <c r="AA12" s="7"/>
      <c r="AB12" s="7"/>
    </row>
    <row r="13" spans="1:28" x14ac:dyDescent="0.25">
      <c r="A13" s="27" t="s">
        <v>284</v>
      </c>
      <c r="B13" s="71">
        <v>382</v>
      </c>
      <c r="C13" s="71">
        <v>194</v>
      </c>
      <c r="D13" s="71">
        <v>188</v>
      </c>
      <c r="E13" s="71"/>
      <c r="F13" s="71">
        <v>33</v>
      </c>
      <c r="G13" s="71">
        <v>21</v>
      </c>
      <c r="H13" s="71">
        <v>12</v>
      </c>
      <c r="I13" s="71"/>
      <c r="J13" s="71">
        <v>66</v>
      </c>
      <c r="K13" s="71">
        <v>34</v>
      </c>
      <c r="L13" s="71">
        <v>32</v>
      </c>
      <c r="M13" s="71"/>
      <c r="N13" s="71">
        <v>67</v>
      </c>
      <c r="O13" s="71">
        <v>35</v>
      </c>
      <c r="P13" s="71">
        <v>32</v>
      </c>
      <c r="Q13" s="71"/>
      <c r="R13" s="71">
        <v>136</v>
      </c>
      <c r="S13" s="71">
        <v>69</v>
      </c>
      <c r="T13" s="71">
        <v>67</v>
      </c>
      <c r="U13" s="71"/>
      <c r="V13" s="71">
        <v>80</v>
      </c>
      <c r="W13" s="71">
        <v>35</v>
      </c>
      <c r="X13" s="71">
        <v>45</v>
      </c>
      <c r="Y13" s="7"/>
      <c r="Z13" s="7"/>
      <c r="AA13" s="7"/>
      <c r="AB13" s="7"/>
    </row>
    <row r="14" spans="1:28" x14ac:dyDescent="0.25">
      <c r="A14" s="27" t="s">
        <v>285</v>
      </c>
      <c r="B14" s="71">
        <v>1354</v>
      </c>
      <c r="C14" s="71">
        <v>636</v>
      </c>
      <c r="D14" s="71">
        <v>718</v>
      </c>
      <c r="E14" s="71"/>
      <c r="F14" s="71">
        <v>114</v>
      </c>
      <c r="G14" s="71">
        <v>62</v>
      </c>
      <c r="H14" s="71">
        <v>52</v>
      </c>
      <c r="I14" s="71"/>
      <c r="J14" s="71">
        <v>170</v>
      </c>
      <c r="K14" s="71">
        <v>94</v>
      </c>
      <c r="L14" s="71">
        <v>76</v>
      </c>
      <c r="M14" s="71"/>
      <c r="N14" s="71">
        <v>228</v>
      </c>
      <c r="O14" s="71">
        <v>115</v>
      </c>
      <c r="P14" s="71">
        <v>113</v>
      </c>
      <c r="Q14" s="71"/>
      <c r="R14" s="71">
        <v>431</v>
      </c>
      <c r="S14" s="71">
        <v>204</v>
      </c>
      <c r="T14" s="71">
        <v>227</v>
      </c>
      <c r="U14" s="71"/>
      <c r="V14" s="71">
        <v>411</v>
      </c>
      <c r="W14" s="71">
        <v>161</v>
      </c>
      <c r="X14" s="71">
        <v>250</v>
      </c>
      <c r="Y14" s="7"/>
      <c r="Z14" s="7"/>
      <c r="AA14" s="7"/>
      <c r="AB14" s="7"/>
    </row>
    <row r="15" spans="1:28" x14ac:dyDescent="0.25">
      <c r="A15" s="27" t="s">
        <v>286</v>
      </c>
      <c r="B15" s="71">
        <v>166</v>
      </c>
      <c r="C15" s="71">
        <v>75</v>
      </c>
      <c r="D15" s="71">
        <v>91</v>
      </c>
      <c r="E15" s="71"/>
      <c r="F15" s="71">
        <v>30</v>
      </c>
      <c r="G15" s="71">
        <v>16</v>
      </c>
      <c r="H15" s="71">
        <v>14</v>
      </c>
      <c r="I15" s="71"/>
      <c r="J15" s="71">
        <v>44</v>
      </c>
      <c r="K15" s="71">
        <v>16</v>
      </c>
      <c r="L15" s="71">
        <v>28</v>
      </c>
      <c r="M15" s="71"/>
      <c r="N15" s="71">
        <v>21</v>
      </c>
      <c r="O15" s="71">
        <v>13</v>
      </c>
      <c r="P15" s="71">
        <v>8</v>
      </c>
      <c r="Q15" s="71"/>
      <c r="R15" s="71">
        <v>43</v>
      </c>
      <c r="S15" s="71">
        <v>16</v>
      </c>
      <c r="T15" s="71">
        <v>27</v>
      </c>
      <c r="U15" s="71"/>
      <c r="V15" s="71">
        <v>28</v>
      </c>
      <c r="W15" s="71">
        <v>14</v>
      </c>
      <c r="X15" s="71">
        <v>14</v>
      </c>
      <c r="Z15" s="7"/>
      <c r="AA15" s="7"/>
      <c r="AB15" s="7"/>
    </row>
    <row r="16" spans="1:28" x14ac:dyDescent="0.25">
      <c r="A16" s="27" t="s">
        <v>287</v>
      </c>
      <c r="B16" s="71">
        <v>2225</v>
      </c>
      <c r="C16" s="71">
        <v>1051</v>
      </c>
      <c r="D16" s="71">
        <v>1174</v>
      </c>
      <c r="E16" s="71"/>
      <c r="F16" s="71">
        <v>373</v>
      </c>
      <c r="G16" s="71">
        <v>182</v>
      </c>
      <c r="H16" s="71">
        <v>191</v>
      </c>
      <c r="I16" s="71"/>
      <c r="J16" s="71">
        <v>389</v>
      </c>
      <c r="K16" s="71">
        <v>186</v>
      </c>
      <c r="L16" s="71">
        <v>203</v>
      </c>
      <c r="M16" s="71"/>
      <c r="N16" s="71">
        <v>390</v>
      </c>
      <c r="O16" s="71">
        <v>201</v>
      </c>
      <c r="P16" s="71">
        <v>189</v>
      </c>
      <c r="Q16" s="71"/>
      <c r="R16" s="71">
        <v>631</v>
      </c>
      <c r="S16" s="71">
        <v>301</v>
      </c>
      <c r="T16" s="71">
        <v>330</v>
      </c>
      <c r="U16" s="71"/>
      <c r="V16" s="71">
        <v>442</v>
      </c>
      <c r="W16" s="71">
        <v>181</v>
      </c>
      <c r="X16" s="71">
        <v>261</v>
      </c>
      <c r="Y16" s="25"/>
      <c r="Z16" s="7"/>
      <c r="AA16" s="7"/>
      <c r="AB16" s="7"/>
    </row>
    <row r="17" spans="1:29" x14ac:dyDescent="0.25">
      <c r="A17" s="27" t="s">
        <v>288</v>
      </c>
      <c r="B17" s="71">
        <v>1368</v>
      </c>
      <c r="C17" s="71">
        <v>658</v>
      </c>
      <c r="D17" s="71">
        <v>710</v>
      </c>
      <c r="E17" s="71"/>
      <c r="F17" s="71">
        <v>174</v>
      </c>
      <c r="G17" s="71">
        <v>100</v>
      </c>
      <c r="H17" s="71">
        <v>74</v>
      </c>
      <c r="I17" s="71"/>
      <c r="J17" s="71">
        <v>200</v>
      </c>
      <c r="K17" s="71">
        <v>91</v>
      </c>
      <c r="L17" s="71">
        <v>109</v>
      </c>
      <c r="M17" s="71"/>
      <c r="N17" s="71">
        <v>257</v>
      </c>
      <c r="O17" s="71">
        <v>131</v>
      </c>
      <c r="P17" s="71">
        <v>126</v>
      </c>
      <c r="Q17" s="71"/>
      <c r="R17" s="71">
        <v>426</v>
      </c>
      <c r="S17" s="71">
        <v>209</v>
      </c>
      <c r="T17" s="71">
        <v>217</v>
      </c>
      <c r="U17" s="71"/>
      <c r="V17" s="71">
        <v>311</v>
      </c>
      <c r="W17" s="71">
        <v>127</v>
      </c>
      <c r="X17" s="71">
        <v>184</v>
      </c>
      <c r="Y17" s="7"/>
      <c r="Z17" s="7"/>
      <c r="AA17" s="7"/>
      <c r="AB17" s="7"/>
    </row>
    <row r="18" spans="1:29" x14ac:dyDescent="0.25">
      <c r="A18" s="27" t="s">
        <v>291</v>
      </c>
      <c r="B18" s="71">
        <v>3003</v>
      </c>
      <c r="C18" s="71">
        <v>1332</v>
      </c>
      <c r="D18" s="71">
        <v>1671</v>
      </c>
      <c r="E18" s="71"/>
      <c r="F18" s="71">
        <v>424</v>
      </c>
      <c r="G18" s="71">
        <v>224</v>
      </c>
      <c r="H18" s="71">
        <v>200</v>
      </c>
      <c r="I18" s="71"/>
      <c r="J18" s="71">
        <v>481</v>
      </c>
      <c r="K18" s="71">
        <v>229</v>
      </c>
      <c r="L18" s="71">
        <v>252</v>
      </c>
      <c r="M18" s="71"/>
      <c r="N18" s="71">
        <v>542</v>
      </c>
      <c r="O18" s="71">
        <v>247</v>
      </c>
      <c r="P18" s="71">
        <v>295</v>
      </c>
      <c r="Q18" s="71"/>
      <c r="R18" s="71">
        <v>912</v>
      </c>
      <c r="S18" s="71">
        <v>393</v>
      </c>
      <c r="T18" s="71">
        <v>519</v>
      </c>
      <c r="U18" s="71"/>
      <c r="V18" s="71">
        <v>644</v>
      </c>
      <c r="W18" s="71">
        <v>239</v>
      </c>
      <c r="X18" s="71">
        <v>405</v>
      </c>
      <c r="Y18" s="29"/>
      <c r="Z18" s="7"/>
      <c r="AA18" s="7"/>
      <c r="AB18" s="7"/>
    </row>
    <row r="19" spans="1:29" x14ac:dyDescent="0.25">
      <c r="A19" s="27" t="s">
        <v>292</v>
      </c>
      <c r="B19" s="71">
        <v>268</v>
      </c>
      <c r="C19" s="71">
        <v>129</v>
      </c>
      <c r="D19" s="71">
        <v>139</v>
      </c>
      <c r="E19" s="71"/>
      <c r="F19" s="71">
        <v>20</v>
      </c>
      <c r="G19" s="71">
        <v>9</v>
      </c>
      <c r="H19" s="71">
        <v>11</v>
      </c>
      <c r="I19" s="71"/>
      <c r="J19" s="71">
        <v>31</v>
      </c>
      <c r="K19" s="71">
        <v>18</v>
      </c>
      <c r="L19" s="71">
        <v>13</v>
      </c>
      <c r="M19" s="71"/>
      <c r="N19" s="71">
        <v>42</v>
      </c>
      <c r="O19" s="71">
        <v>23</v>
      </c>
      <c r="P19" s="71">
        <v>19</v>
      </c>
      <c r="Q19" s="71"/>
      <c r="R19" s="71">
        <v>80</v>
      </c>
      <c r="S19" s="71">
        <v>36</v>
      </c>
      <c r="T19" s="71">
        <v>44</v>
      </c>
      <c r="U19" s="71"/>
      <c r="V19" s="71">
        <v>95</v>
      </c>
      <c r="W19" s="71">
        <v>43</v>
      </c>
      <c r="X19" s="71">
        <v>52</v>
      </c>
      <c r="Z19" s="7"/>
      <c r="AA19" s="7"/>
      <c r="AB19" s="7"/>
    </row>
    <row r="20" spans="1:29" x14ac:dyDescent="0.25">
      <c r="A20" s="27" t="s">
        <v>293</v>
      </c>
      <c r="B20" s="71">
        <v>1581</v>
      </c>
      <c r="C20" s="71">
        <v>772</v>
      </c>
      <c r="D20" s="71">
        <v>809</v>
      </c>
      <c r="E20" s="71"/>
      <c r="F20" s="71">
        <v>250</v>
      </c>
      <c r="G20" s="71">
        <v>128</v>
      </c>
      <c r="H20" s="71">
        <v>122</v>
      </c>
      <c r="I20" s="71"/>
      <c r="J20" s="71">
        <v>299</v>
      </c>
      <c r="K20" s="71">
        <v>168</v>
      </c>
      <c r="L20" s="71">
        <v>131</v>
      </c>
      <c r="M20" s="71"/>
      <c r="N20" s="71">
        <v>306</v>
      </c>
      <c r="O20" s="71">
        <v>137</v>
      </c>
      <c r="P20" s="71">
        <v>169</v>
      </c>
      <c r="Q20" s="71"/>
      <c r="R20" s="71">
        <v>409</v>
      </c>
      <c r="S20" s="71">
        <v>202</v>
      </c>
      <c r="T20" s="71">
        <v>207</v>
      </c>
      <c r="U20" s="71"/>
      <c r="V20" s="71">
        <v>317</v>
      </c>
      <c r="W20" s="71">
        <v>137</v>
      </c>
      <c r="X20" s="71">
        <v>180</v>
      </c>
      <c r="Y20" s="29"/>
      <c r="Z20" s="7"/>
      <c r="AA20" s="7"/>
      <c r="AB20" s="7"/>
    </row>
    <row r="21" spans="1:29" x14ac:dyDescent="0.25">
      <c r="A21" s="27" t="s">
        <v>294</v>
      </c>
      <c r="B21" s="71">
        <v>825</v>
      </c>
      <c r="C21" s="71">
        <v>404</v>
      </c>
      <c r="D21" s="71">
        <v>421</v>
      </c>
      <c r="E21" s="71"/>
      <c r="F21" s="71">
        <v>109</v>
      </c>
      <c r="G21" s="71">
        <v>61</v>
      </c>
      <c r="H21" s="71">
        <v>48</v>
      </c>
      <c r="I21" s="71"/>
      <c r="J21" s="71">
        <v>102</v>
      </c>
      <c r="K21" s="71">
        <v>56</v>
      </c>
      <c r="L21" s="71">
        <v>46</v>
      </c>
      <c r="M21" s="71"/>
      <c r="N21" s="71">
        <v>125</v>
      </c>
      <c r="O21" s="71">
        <v>70</v>
      </c>
      <c r="P21" s="71">
        <v>55</v>
      </c>
      <c r="Q21" s="71"/>
      <c r="R21" s="71">
        <v>242</v>
      </c>
      <c r="S21" s="71">
        <v>123</v>
      </c>
      <c r="T21" s="71">
        <v>119</v>
      </c>
      <c r="U21" s="71"/>
      <c r="V21" s="71">
        <v>247</v>
      </c>
      <c r="W21" s="71">
        <v>94</v>
      </c>
      <c r="X21" s="71">
        <v>153</v>
      </c>
      <c r="Z21" s="7"/>
      <c r="AA21" s="7"/>
      <c r="AB21" s="7"/>
    </row>
    <row r="22" spans="1:29" x14ac:dyDescent="0.25">
      <c r="A22" s="27" t="s">
        <v>295</v>
      </c>
      <c r="B22" s="71">
        <v>1057</v>
      </c>
      <c r="C22" s="71">
        <v>513</v>
      </c>
      <c r="D22" s="71">
        <v>544</v>
      </c>
      <c r="E22" s="71"/>
      <c r="F22" s="71">
        <v>119</v>
      </c>
      <c r="G22" s="71">
        <v>68</v>
      </c>
      <c r="H22" s="71">
        <v>51</v>
      </c>
      <c r="I22" s="71"/>
      <c r="J22" s="71">
        <v>162</v>
      </c>
      <c r="K22" s="71">
        <v>91</v>
      </c>
      <c r="L22" s="71">
        <v>71</v>
      </c>
      <c r="M22" s="71"/>
      <c r="N22" s="71">
        <v>189</v>
      </c>
      <c r="O22" s="71">
        <v>99</v>
      </c>
      <c r="P22" s="71">
        <v>90</v>
      </c>
      <c r="Q22" s="71"/>
      <c r="R22" s="71">
        <v>309</v>
      </c>
      <c r="S22" s="71">
        <v>152</v>
      </c>
      <c r="T22" s="71">
        <v>157</v>
      </c>
      <c r="U22" s="71"/>
      <c r="V22" s="71">
        <v>278</v>
      </c>
      <c r="W22" s="71">
        <v>103</v>
      </c>
      <c r="X22" s="71">
        <v>175</v>
      </c>
      <c r="Z22" s="7"/>
      <c r="AA22" s="7"/>
      <c r="AB22" s="7"/>
    </row>
    <row r="23" spans="1:29" x14ac:dyDescent="0.25">
      <c r="A23" s="27" t="s">
        <v>296</v>
      </c>
      <c r="B23" s="71">
        <v>126</v>
      </c>
      <c r="C23" s="71">
        <v>65</v>
      </c>
      <c r="D23" s="71">
        <v>61</v>
      </c>
      <c r="E23" s="71"/>
      <c r="F23" s="71">
        <v>12</v>
      </c>
      <c r="G23" s="71">
        <v>5</v>
      </c>
      <c r="H23" s="71">
        <v>7</v>
      </c>
      <c r="I23" s="71"/>
      <c r="J23" s="71">
        <v>15</v>
      </c>
      <c r="K23" s="71">
        <v>9</v>
      </c>
      <c r="L23" s="71">
        <v>6</v>
      </c>
      <c r="M23" s="71"/>
      <c r="N23" s="71">
        <v>22</v>
      </c>
      <c r="O23" s="71">
        <v>11</v>
      </c>
      <c r="P23" s="71">
        <v>11</v>
      </c>
      <c r="Q23" s="71"/>
      <c r="R23" s="71">
        <v>36</v>
      </c>
      <c r="S23" s="71">
        <v>22</v>
      </c>
      <c r="T23" s="71">
        <v>14</v>
      </c>
      <c r="U23" s="71"/>
      <c r="V23" s="71">
        <v>41</v>
      </c>
      <c r="W23" s="71">
        <v>18</v>
      </c>
      <c r="X23" s="71">
        <v>23</v>
      </c>
      <c r="Z23" s="7"/>
      <c r="AA23" s="7"/>
      <c r="AB23" s="7"/>
    </row>
    <row r="24" spans="1:29" x14ac:dyDescent="0.25">
      <c r="A24" s="27" t="s">
        <v>297</v>
      </c>
      <c r="B24" s="71">
        <v>90</v>
      </c>
      <c r="C24" s="71">
        <v>37</v>
      </c>
      <c r="D24" s="71">
        <v>53</v>
      </c>
      <c r="E24" s="71"/>
      <c r="F24" s="71">
        <v>8</v>
      </c>
      <c r="G24" s="71">
        <v>2</v>
      </c>
      <c r="H24" s="71">
        <v>6</v>
      </c>
      <c r="I24" s="71"/>
      <c r="J24" s="71">
        <v>19</v>
      </c>
      <c r="K24" s="71">
        <v>11</v>
      </c>
      <c r="L24" s="71">
        <v>8</v>
      </c>
      <c r="M24" s="71"/>
      <c r="N24" s="71">
        <v>9</v>
      </c>
      <c r="O24" s="71">
        <v>5</v>
      </c>
      <c r="P24" s="71">
        <v>4</v>
      </c>
      <c r="Q24" s="71"/>
      <c r="R24" s="71">
        <v>34</v>
      </c>
      <c r="S24" s="71">
        <v>13</v>
      </c>
      <c r="T24" s="71">
        <v>21</v>
      </c>
      <c r="U24" s="71"/>
      <c r="V24" s="71">
        <v>20</v>
      </c>
      <c r="W24" s="71">
        <v>6</v>
      </c>
      <c r="X24" s="71">
        <v>14</v>
      </c>
      <c r="Z24" s="7"/>
      <c r="AA24" s="7"/>
      <c r="AB24" s="7"/>
    </row>
    <row r="25" spans="1:29" x14ac:dyDescent="0.25">
      <c r="A25" s="27" t="s">
        <v>298</v>
      </c>
      <c r="B25" s="71">
        <v>371</v>
      </c>
      <c r="C25" s="71">
        <v>202</v>
      </c>
      <c r="D25" s="71">
        <v>169</v>
      </c>
      <c r="E25" s="71"/>
      <c r="F25" s="71">
        <v>40</v>
      </c>
      <c r="G25" s="71">
        <v>26</v>
      </c>
      <c r="H25" s="71">
        <v>14</v>
      </c>
      <c r="I25" s="71"/>
      <c r="J25" s="71">
        <v>30</v>
      </c>
      <c r="K25" s="71">
        <v>15</v>
      </c>
      <c r="L25" s="71">
        <v>15</v>
      </c>
      <c r="M25" s="71"/>
      <c r="N25" s="71">
        <v>67</v>
      </c>
      <c r="O25" s="71">
        <v>39</v>
      </c>
      <c r="P25" s="71">
        <v>28</v>
      </c>
      <c r="Q25" s="71"/>
      <c r="R25" s="71">
        <v>125</v>
      </c>
      <c r="S25" s="71">
        <v>68</v>
      </c>
      <c r="T25" s="71">
        <v>57</v>
      </c>
      <c r="U25" s="71"/>
      <c r="V25" s="71">
        <v>109</v>
      </c>
      <c r="W25" s="71">
        <v>54</v>
      </c>
      <c r="X25" s="71">
        <v>55</v>
      </c>
      <c r="Z25" s="7"/>
      <c r="AA25" s="7"/>
      <c r="AB25" s="7"/>
    </row>
    <row r="26" spans="1:29" x14ac:dyDescent="0.25">
      <c r="A26" s="27" t="s">
        <v>299</v>
      </c>
      <c r="B26" s="71">
        <v>331</v>
      </c>
      <c r="C26" s="71">
        <v>132</v>
      </c>
      <c r="D26" s="71">
        <v>199</v>
      </c>
      <c r="E26" s="71"/>
      <c r="F26" s="71">
        <v>37</v>
      </c>
      <c r="G26" s="71">
        <v>16</v>
      </c>
      <c r="H26" s="71">
        <v>21</v>
      </c>
      <c r="I26" s="71"/>
      <c r="J26" s="71">
        <v>32</v>
      </c>
      <c r="K26" s="71">
        <v>10</v>
      </c>
      <c r="L26" s="71">
        <v>22</v>
      </c>
      <c r="M26" s="71"/>
      <c r="N26" s="71">
        <v>65</v>
      </c>
      <c r="O26" s="71">
        <v>32</v>
      </c>
      <c r="P26" s="71">
        <v>33</v>
      </c>
      <c r="Q26" s="71"/>
      <c r="R26" s="71">
        <v>96</v>
      </c>
      <c r="S26" s="71">
        <v>37</v>
      </c>
      <c r="T26" s="71">
        <v>59</v>
      </c>
      <c r="U26" s="71"/>
      <c r="V26" s="71">
        <v>101</v>
      </c>
      <c r="W26" s="71">
        <v>37</v>
      </c>
      <c r="X26" s="71">
        <v>64</v>
      </c>
      <c r="Z26" s="7"/>
      <c r="AA26" s="7"/>
      <c r="AB26" s="7"/>
    </row>
    <row r="27" spans="1:29" x14ac:dyDescent="0.25">
      <c r="A27" s="27" t="s">
        <v>300</v>
      </c>
      <c r="B27" s="71">
        <v>1960</v>
      </c>
      <c r="C27" s="71">
        <v>1017</v>
      </c>
      <c r="D27" s="71">
        <v>943</v>
      </c>
      <c r="E27" s="71"/>
      <c r="F27" s="71">
        <v>237</v>
      </c>
      <c r="G27" s="71">
        <v>130</v>
      </c>
      <c r="H27" s="71">
        <v>107</v>
      </c>
      <c r="I27" s="71"/>
      <c r="J27" s="71">
        <v>290</v>
      </c>
      <c r="K27" s="71">
        <v>163</v>
      </c>
      <c r="L27" s="71">
        <v>127</v>
      </c>
      <c r="M27" s="71"/>
      <c r="N27" s="71">
        <v>357</v>
      </c>
      <c r="O27" s="71">
        <v>185</v>
      </c>
      <c r="P27" s="71">
        <v>172</v>
      </c>
      <c r="Q27" s="71"/>
      <c r="R27" s="71">
        <v>573</v>
      </c>
      <c r="S27" s="71">
        <v>284</v>
      </c>
      <c r="T27" s="71">
        <v>289</v>
      </c>
      <c r="U27" s="71"/>
      <c r="V27" s="71">
        <v>503</v>
      </c>
      <c r="W27" s="71">
        <v>255</v>
      </c>
      <c r="X27" s="71">
        <v>248</v>
      </c>
      <c r="Z27" s="7"/>
      <c r="AA27" s="7"/>
      <c r="AB27" s="7"/>
    </row>
    <row r="28" spans="1:29" x14ac:dyDescent="0.25">
      <c r="A28" s="27" t="s">
        <v>301</v>
      </c>
      <c r="B28" s="71">
        <v>1328</v>
      </c>
      <c r="C28" s="71">
        <v>635</v>
      </c>
      <c r="D28" s="71">
        <v>693</v>
      </c>
      <c r="E28" s="71"/>
      <c r="F28" s="71">
        <v>203</v>
      </c>
      <c r="G28" s="71">
        <v>119</v>
      </c>
      <c r="H28" s="71">
        <v>84</v>
      </c>
      <c r="I28" s="71"/>
      <c r="J28" s="71">
        <v>205</v>
      </c>
      <c r="K28" s="71">
        <v>106</v>
      </c>
      <c r="L28" s="71">
        <v>99</v>
      </c>
      <c r="M28" s="71"/>
      <c r="N28" s="71">
        <v>225</v>
      </c>
      <c r="O28" s="71">
        <v>91</v>
      </c>
      <c r="P28" s="71">
        <v>134</v>
      </c>
      <c r="Q28" s="71"/>
      <c r="R28" s="71">
        <v>372</v>
      </c>
      <c r="S28" s="71">
        <v>181</v>
      </c>
      <c r="T28" s="71">
        <v>191</v>
      </c>
      <c r="U28" s="71"/>
      <c r="V28" s="71">
        <v>323</v>
      </c>
      <c r="W28" s="71">
        <v>138</v>
      </c>
      <c r="X28" s="71">
        <v>185</v>
      </c>
      <c r="Z28" s="7"/>
      <c r="AA28" s="7"/>
      <c r="AB28" s="7"/>
    </row>
    <row r="29" spans="1:29" x14ac:dyDescent="0.25">
      <c r="A29" s="93" t="s">
        <v>302</v>
      </c>
      <c r="B29" s="71">
        <v>741</v>
      </c>
      <c r="C29" s="71">
        <v>358</v>
      </c>
      <c r="D29" s="71">
        <v>383</v>
      </c>
      <c r="E29" s="71"/>
      <c r="F29" s="71">
        <v>65</v>
      </c>
      <c r="G29" s="71">
        <v>34</v>
      </c>
      <c r="H29" s="71">
        <v>31</v>
      </c>
      <c r="I29" s="71"/>
      <c r="J29" s="71">
        <v>119</v>
      </c>
      <c r="K29" s="71">
        <v>63</v>
      </c>
      <c r="L29" s="71">
        <v>56</v>
      </c>
      <c r="M29" s="71"/>
      <c r="N29" s="71">
        <v>126</v>
      </c>
      <c r="O29" s="71">
        <v>67</v>
      </c>
      <c r="P29" s="71">
        <v>59</v>
      </c>
      <c r="Q29" s="71"/>
      <c r="R29" s="71">
        <v>244</v>
      </c>
      <c r="S29" s="71">
        <v>116</v>
      </c>
      <c r="T29" s="71">
        <v>128</v>
      </c>
      <c r="U29" s="71"/>
      <c r="V29" s="71">
        <v>187</v>
      </c>
      <c r="W29" s="71">
        <v>78</v>
      </c>
      <c r="X29" s="71">
        <v>109</v>
      </c>
      <c r="Z29" s="7"/>
      <c r="AA29" s="7"/>
      <c r="AB29" s="7"/>
    </row>
    <row r="30" spans="1:29" x14ac:dyDescent="0.25">
      <c r="A30" s="27" t="s">
        <v>304</v>
      </c>
      <c r="B30" s="71">
        <v>1330</v>
      </c>
      <c r="C30" s="71">
        <v>648</v>
      </c>
      <c r="D30" s="71">
        <v>682</v>
      </c>
      <c r="E30" s="71"/>
      <c r="F30" s="71">
        <v>138</v>
      </c>
      <c r="G30" s="71">
        <v>77</v>
      </c>
      <c r="H30" s="71">
        <v>61</v>
      </c>
      <c r="I30" s="71"/>
      <c r="J30" s="71">
        <v>169</v>
      </c>
      <c r="K30" s="71">
        <v>84</v>
      </c>
      <c r="L30" s="71">
        <v>85</v>
      </c>
      <c r="M30" s="71"/>
      <c r="N30" s="71">
        <v>214</v>
      </c>
      <c r="O30" s="71">
        <v>109</v>
      </c>
      <c r="P30" s="71">
        <v>105</v>
      </c>
      <c r="Q30" s="71"/>
      <c r="R30" s="71">
        <v>426</v>
      </c>
      <c r="S30" s="71">
        <v>200</v>
      </c>
      <c r="T30" s="71">
        <v>226</v>
      </c>
      <c r="U30" s="71"/>
      <c r="V30" s="71">
        <v>383</v>
      </c>
      <c r="W30" s="71">
        <v>178</v>
      </c>
      <c r="X30" s="71">
        <v>205</v>
      </c>
      <c r="Z30" s="7"/>
      <c r="AA30" s="7"/>
      <c r="AB30" s="7"/>
    </row>
    <row r="31" spans="1:29" x14ac:dyDescent="0.25">
      <c r="A31" s="27" t="s">
        <v>305</v>
      </c>
      <c r="B31" s="71">
        <v>787</v>
      </c>
      <c r="C31" s="71">
        <v>395</v>
      </c>
      <c r="D31" s="71">
        <v>392</v>
      </c>
      <c r="E31" s="71"/>
      <c r="F31" s="71">
        <v>71</v>
      </c>
      <c r="G31" s="71">
        <v>44</v>
      </c>
      <c r="H31" s="71">
        <v>27</v>
      </c>
      <c r="I31" s="71"/>
      <c r="J31" s="71">
        <v>102</v>
      </c>
      <c r="K31" s="71">
        <v>53</v>
      </c>
      <c r="L31" s="71">
        <v>49</v>
      </c>
      <c r="M31" s="71"/>
      <c r="N31" s="71">
        <v>140</v>
      </c>
      <c r="O31" s="71">
        <v>82</v>
      </c>
      <c r="P31" s="71">
        <v>58</v>
      </c>
      <c r="Q31" s="71"/>
      <c r="R31" s="71">
        <v>254</v>
      </c>
      <c r="S31" s="71">
        <v>124</v>
      </c>
      <c r="T31" s="71">
        <v>130</v>
      </c>
      <c r="U31" s="71"/>
      <c r="V31" s="71">
        <v>220</v>
      </c>
      <c r="W31" s="71">
        <v>92</v>
      </c>
      <c r="X31" s="71">
        <v>128</v>
      </c>
      <c r="Z31" s="7"/>
      <c r="AA31" s="7"/>
      <c r="AB31" s="7"/>
    </row>
    <row r="32" spans="1:29" ht="13.5" thickBot="1" x14ac:dyDescent="0.3">
      <c r="A32" s="27" t="s">
        <v>306</v>
      </c>
      <c r="B32" s="73">
        <v>104</v>
      </c>
      <c r="C32" s="73">
        <v>56</v>
      </c>
      <c r="D32" s="73">
        <v>48</v>
      </c>
      <c r="E32" s="73"/>
      <c r="F32" s="73">
        <v>8</v>
      </c>
      <c r="G32" s="73">
        <v>5</v>
      </c>
      <c r="H32" s="73">
        <v>3</v>
      </c>
      <c r="I32" s="73"/>
      <c r="J32" s="73">
        <v>14</v>
      </c>
      <c r="K32" s="73">
        <v>10</v>
      </c>
      <c r="L32" s="73">
        <v>4</v>
      </c>
      <c r="M32" s="73"/>
      <c r="N32" s="73">
        <v>23</v>
      </c>
      <c r="O32" s="73">
        <v>10</v>
      </c>
      <c r="P32" s="73">
        <v>13</v>
      </c>
      <c r="Q32" s="73"/>
      <c r="R32" s="73">
        <v>36</v>
      </c>
      <c r="S32" s="73">
        <v>20</v>
      </c>
      <c r="T32" s="73">
        <v>16</v>
      </c>
      <c r="U32" s="73"/>
      <c r="V32" s="73">
        <v>23</v>
      </c>
      <c r="W32" s="73">
        <v>11</v>
      </c>
      <c r="X32" s="73">
        <v>12</v>
      </c>
      <c r="Z32" s="29"/>
      <c r="AA32" s="29"/>
      <c r="AB32" s="29"/>
      <c r="AC32" s="29"/>
    </row>
    <row r="33" spans="1:24" ht="15" customHeight="1" x14ac:dyDescent="0.25">
      <c r="A33" s="332" t="s">
        <v>262</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row>
  </sheetData>
  <mergeCells count="12">
    <mergeCell ref="R6:T6"/>
    <mergeCell ref="V6:X6"/>
    <mergeCell ref="A1:X1"/>
    <mergeCell ref="A2:X2"/>
    <mergeCell ref="A3:X3"/>
    <mergeCell ref="A4:X4"/>
    <mergeCell ref="A5:X5"/>
    <mergeCell ref="A6:A7"/>
    <mergeCell ref="B6:D6"/>
    <mergeCell ref="F6:H6"/>
    <mergeCell ref="J6:L6"/>
    <mergeCell ref="N6:P6"/>
  </mergeCells>
  <conditionalFormatting sqref="B9:X32 Z32:AC32">
    <cfRule type="cellIs" dxfId="184" priority="5" operator="equal">
      <formula>0</formula>
    </cfRule>
  </conditionalFormatting>
  <conditionalFormatting sqref="Y8:Y10">
    <cfRule type="cellIs" dxfId="183" priority="4" operator="equal">
      <formula>0</formula>
    </cfRule>
  </conditionalFormatting>
  <conditionalFormatting sqref="Y12:Y14">
    <cfRule type="cellIs" dxfId="182" priority="3" operator="equal">
      <formula>0</formula>
    </cfRule>
  </conditionalFormatting>
  <conditionalFormatting sqref="Y16:Y18 Y20">
    <cfRule type="cellIs" dxfId="181" priority="1" operator="equal">
      <formula>0</formula>
    </cfRule>
  </conditionalFormatting>
  <conditionalFormatting sqref="Z9:AB31">
    <cfRule type="cellIs" dxfId="180" priority="6" operator="equal">
      <formula>0</formula>
    </cfRule>
  </conditionalFormatting>
  <hyperlinks>
    <hyperlink ref="Y2" location="Contenido!A1" display="Contenido" xr:uid="{A2017EF9-3196-419A-859F-7FA58977D066}"/>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9B48D-2E5A-4A81-852C-A3FF7C9F2C95}">
  <sheetPr codeName="Hoja83">
    <tabColor rgb="FFAFCAFF"/>
    <pageSetUpPr fitToPage="1"/>
  </sheetPr>
  <dimension ref="A1:AC35"/>
  <sheetViews>
    <sheetView showGridLines="0" showOutlineSymbols="0" showWhiteSpace="0" workbookViewId="0">
      <selection activeCell="I37" sqref="I37"/>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5" ht="15" customHeight="1" x14ac:dyDescent="0.25">
      <c r="A1" s="436" t="s">
        <v>500</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6" t="s">
        <v>496</v>
      </c>
      <c r="B2" s="436"/>
      <c r="C2" s="436"/>
      <c r="D2" s="436"/>
      <c r="E2" s="436"/>
      <c r="F2" s="436"/>
      <c r="G2" s="436"/>
      <c r="H2" s="436"/>
      <c r="I2" s="436"/>
      <c r="J2" s="436"/>
      <c r="K2" s="436"/>
      <c r="L2" s="436"/>
      <c r="M2" s="436"/>
      <c r="N2" s="436"/>
      <c r="O2" s="436"/>
      <c r="P2" s="436"/>
      <c r="Q2" s="436"/>
      <c r="R2" s="436"/>
      <c r="S2" s="436"/>
      <c r="T2" s="436"/>
      <c r="U2" s="436"/>
      <c r="V2" s="436"/>
      <c r="W2" s="436"/>
      <c r="X2" s="436"/>
      <c r="Y2" s="91" t="s">
        <v>0</v>
      </c>
    </row>
    <row r="3" spans="1:25" ht="14.5" x14ac:dyDescent="0.25">
      <c r="A3" s="436" t="s">
        <v>353</v>
      </c>
      <c r="B3" s="436"/>
      <c r="C3" s="436"/>
      <c r="D3" s="436"/>
      <c r="E3" s="436"/>
      <c r="F3" s="436"/>
      <c r="G3" s="436"/>
      <c r="H3" s="436"/>
      <c r="I3" s="436"/>
      <c r="J3" s="436"/>
      <c r="K3" s="436"/>
      <c r="L3" s="436"/>
      <c r="M3" s="436"/>
      <c r="N3" s="436"/>
      <c r="O3" s="436"/>
      <c r="P3" s="436"/>
      <c r="Q3" s="436"/>
      <c r="R3" s="436"/>
      <c r="S3" s="436"/>
      <c r="T3" s="436"/>
      <c r="U3" s="436"/>
      <c r="V3" s="436"/>
      <c r="W3" s="436"/>
      <c r="X3" s="436"/>
      <c r="Y3" s="19"/>
    </row>
    <row r="4" spans="1:25" ht="14.5" x14ac:dyDescent="0.25">
      <c r="A4" s="436" t="s">
        <v>905</v>
      </c>
      <c r="B4" s="436"/>
      <c r="C4" s="436"/>
      <c r="D4" s="436"/>
      <c r="E4" s="436"/>
      <c r="F4" s="436"/>
      <c r="G4" s="436"/>
      <c r="H4" s="436"/>
      <c r="I4" s="436"/>
      <c r="J4" s="436"/>
      <c r="K4" s="436"/>
      <c r="L4" s="436"/>
      <c r="M4" s="436"/>
      <c r="N4" s="436"/>
      <c r="O4" s="436"/>
      <c r="P4" s="436"/>
      <c r="Q4" s="436"/>
      <c r="R4" s="436"/>
      <c r="S4" s="436"/>
      <c r="T4" s="436"/>
      <c r="U4" s="436"/>
      <c r="V4" s="436"/>
      <c r="W4" s="436"/>
      <c r="X4" s="436"/>
    </row>
    <row r="5" spans="1:25"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6"/>
    </row>
    <row r="6" spans="1:25" s="6" customFormat="1" ht="18.75" customHeight="1" x14ac:dyDescent="0.25">
      <c r="A6" s="438" t="s">
        <v>332</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row>
    <row r="7" spans="1:25"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8" spans="1:25"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
    </row>
    <row r="9" spans="1:25" s="6" customFormat="1" x14ac:dyDescent="0.25">
      <c r="A9" s="157" t="s">
        <v>188</v>
      </c>
      <c r="B9" s="70">
        <f>SUM(B10:B16)</f>
        <v>22147</v>
      </c>
      <c r="C9" s="70">
        <f t="shared" ref="C9:D9" si="0">SUM(C10:C16)</f>
        <v>10604</v>
      </c>
      <c r="D9" s="70">
        <f t="shared" si="0"/>
        <v>11543</v>
      </c>
      <c r="E9" s="70"/>
      <c r="F9" s="70">
        <f>SUM(F10:F16)</f>
        <v>2901</v>
      </c>
      <c r="G9" s="70">
        <f t="shared" ref="G9:H9" si="1">SUM(G10:G16)</f>
        <v>1565</v>
      </c>
      <c r="H9" s="70">
        <f t="shared" si="1"/>
        <v>1336</v>
      </c>
      <c r="I9" s="70"/>
      <c r="J9" s="70">
        <f>SUM(J10:J16)</f>
        <v>3378</v>
      </c>
      <c r="K9" s="70">
        <f t="shared" ref="K9:L9" si="2">SUM(K10:K16)</f>
        <v>1718</v>
      </c>
      <c r="L9" s="70">
        <f t="shared" si="2"/>
        <v>1660</v>
      </c>
      <c r="M9" s="70"/>
      <c r="N9" s="70">
        <f>SUM(N10:N16)</f>
        <v>3922</v>
      </c>
      <c r="O9" s="70">
        <f t="shared" ref="O9:P9" si="3">SUM(O10:O16)</f>
        <v>1930</v>
      </c>
      <c r="P9" s="70">
        <f t="shared" si="3"/>
        <v>1992</v>
      </c>
      <c r="Q9" s="70"/>
      <c r="R9" s="70">
        <f>SUM(R10:R16)</f>
        <v>6584</v>
      </c>
      <c r="S9" s="70">
        <f t="shared" ref="S9:T9" si="4">SUM(S10:S16)</f>
        <v>3135</v>
      </c>
      <c r="T9" s="70">
        <f t="shared" si="4"/>
        <v>3449</v>
      </c>
      <c r="U9" s="70"/>
      <c r="V9" s="70">
        <f>SUM(V10:V16)</f>
        <v>5362</v>
      </c>
      <c r="W9" s="70">
        <f t="shared" ref="W9:X9" si="5">SUM(W10:W16)</f>
        <v>2256</v>
      </c>
      <c r="X9" s="70">
        <f t="shared" si="5"/>
        <v>3106</v>
      </c>
      <c r="Y9" s="7"/>
    </row>
    <row r="10" spans="1:25" x14ac:dyDescent="0.25">
      <c r="A10" s="27" t="s">
        <v>333</v>
      </c>
      <c r="B10" s="71">
        <f>+F10+J10+N10+R10+V10</f>
        <v>4652</v>
      </c>
      <c r="C10" s="71">
        <f t="shared" ref="C10:D16" si="6">+G10+K10+O10+S10+W10</f>
        <v>2200</v>
      </c>
      <c r="D10" s="71">
        <f t="shared" si="6"/>
        <v>2452</v>
      </c>
      <c r="E10" s="71"/>
      <c r="F10" s="71">
        <f>+F19+F28</f>
        <v>613</v>
      </c>
      <c r="G10" s="71">
        <f t="shared" ref="G10:H11" si="7">+G19+G28</f>
        <v>335</v>
      </c>
      <c r="H10" s="71">
        <f t="shared" si="7"/>
        <v>278</v>
      </c>
      <c r="I10" s="71"/>
      <c r="J10" s="71">
        <f>+J19+J28</f>
        <v>719</v>
      </c>
      <c r="K10" s="71">
        <f t="shared" ref="K10:L11" si="8">+K19+K28</f>
        <v>355</v>
      </c>
      <c r="L10" s="71">
        <f t="shared" si="8"/>
        <v>364</v>
      </c>
      <c r="M10" s="71"/>
      <c r="N10" s="71">
        <f>+N19+N28</f>
        <v>823</v>
      </c>
      <c r="O10" s="71">
        <f t="shared" ref="O10:P11" si="9">+O19+O28</f>
        <v>391</v>
      </c>
      <c r="P10" s="71">
        <f t="shared" si="9"/>
        <v>432</v>
      </c>
      <c r="Q10" s="71"/>
      <c r="R10" s="71">
        <f>+R19+R28</f>
        <v>1379</v>
      </c>
      <c r="S10" s="71">
        <f t="shared" ref="S10:T11" si="10">+S19+S28</f>
        <v>654</v>
      </c>
      <c r="T10" s="71">
        <f t="shared" si="10"/>
        <v>725</v>
      </c>
      <c r="U10" s="71"/>
      <c r="V10" s="71">
        <f>+V19+V28</f>
        <v>1118</v>
      </c>
      <c r="W10" s="71">
        <f t="shared" ref="W10:X11" si="11">+W19+W28</f>
        <v>465</v>
      </c>
      <c r="X10" s="71">
        <f t="shared" si="11"/>
        <v>653</v>
      </c>
      <c r="Y10" s="7"/>
    </row>
    <row r="11" spans="1:25" x14ac:dyDescent="0.25">
      <c r="A11" s="27" t="s">
        <v>287</v>
      </c>
      <c r="B11" s="71">
        <f t="shared" ref="B11:B16" si="12">+F11+J11+N11+R11+V11</f>
        <v>3593</v>
      </c>
      <c r="C11" s="71">
        <f t="shared" si="6"/>
        <v>1709</v>
      </c>
      <c r="D11" s="71">
        <f t="shared" si="6"/>
        <v>1884</v>
      </c>
      <c r="E11" s="71"/>
      <c r="F11" s="71">
        <f>+F20+F29</f>
        <v>547</v>
      </c>
      <c r="G11" s="71">
        <f t="shared" si="7"/>
        <v>282</v>
      </c>
      <c r="H11" s="71">
        <f t="shared" si="7"/>
        <v>265</v>
      </c>
      <c r="I11" s="71"/>
      <c r="J11" s="71">
        <f>+J20+J29</f>
        <v>589</v>
      </c>
      <c r="K11" s="71">
        <f t="shared" si="8"/>
        <v>277</v>
      </c>
      <c r="L11" s="71">
        <f t="shared" si="8"/>
        <v>312</v>
      </c>
      <c r="M11" s="71"/>
      <c r="N11" s="71">
        <f>+N20+N29</f>
        <v>647</v>
      </c>
      <c r="O11" s="71">
        <f t="shared" si="9"/>
        <v>332</v>
      </c>
      <c r="P11" s="71">
        <f t="shared" si="9"/>
        <v>315</v>
      </c>
      <c r="Q11" s="71"/>
      <c r="R11" s="71">
        <f>+R20+R29</f>
        <v>1057</v>
      </c>
      <c r="S11" s="71">
        <f t="shared" si="10"/>
        <v>510</v>
      </c>
      <c r="T11" s="71">
        <f t="shared" si="10"/>
        <v>547</v>
      </c>
      <c r="U11" s="71"/>
      <c r="V11" s="71">
        <f>+V20+V29</f>
        <v>753</v>
      </c>
      <c r="W11" s="71">
        <f t="shared" si="11"/>
        <v>308</v>
      </c>
      <c r="X11" s="71">
        <f t="shared" si="11"/>
        <v>445</v>
      </c>
    </row>
    <row r="12" spans="1:25" x14ac:dyDescent="0.25">
      <c r="A12" s="27" t="s">
        <v>291</v>
      </c>
      <c r="B12" s="71">
        <f t="shared" si="12"/>
        <v>3271</v>
      </c>
      <c r="C12" s="71">
        <f t="shared" si="6"/>
        <v>1461</v>
      </c>
      <c r="D12" s="71">
        <f t="shared" si="6"/>
        <v>1810</v>
      </c>
      <c r="E12" s="71"/>
      <c r="F12" s="71">
        <f>+F21</f>
        <v>444</v>
      </c>
      <c r="G12" s="71">
        <f t="shared" ref="G12:H12" si="13">+G21</f>
        <v>233</v>
      </c>
      <c r="H12" s="71">
        <f t="shared" si="13"/>
        <v>211</v>
      </c>
      <c r="I12" s="71"/>
      <c r="J12" s="71">
        <f>+J21</f>
        <v>512</v>
      </c>
      <c r="K12" s="71">
        <f t="shared" ref="K12:L12" si="14">+K21</f>
        <v>247</v>
      </c>
      <c r="L12" s="71">
        <f t="shared" si="14"/>
        <v>265</v>
      </c>
      <c r="M12" s="71"/>
      <c r="N12" s="71">
        <f>+N21</f>
        <v>584</v>
      </c>
      <c r="O12" s="71">
        <f t="shared" ref="O12:P12" si="15">+O21</f>
        <v>270</v>
      </c>
      <c r="P12" s="71">
        <f t="shared" si="15"/>
        <v>314</v>
      </c>
      <c r="Q12" s="71"/>
      <c r="R12" s="71">
        <f>+R21</f>
        <v>992</v>
      </c>
      <c r="S12" s="71">
        <f t="shared" ref="S12:T12" si="16">+S21</f>
        <v>429</v>
      </c>
      <c r="T12" s="71">
        <f t="shared" si="16"/>
        <v>563</v>
      </c>
      <c r="U12" s="71"/>
      <c r="V12" s="71">
        <f>+V21</f>
        <v>739</v>
      </c>
      <c r="W12" s="71">
        <f t="shared" ref="W12:X12" si="17">+W21</f>
        <v>282</v>
      </c>
      <c r="X12" s="71">
        <f t="shared" si="17"/>
        <v>457</v>
      </c>
      <c r="Y12" s="25"/>
    </row>
    <row r="13" spans="1:25" x14ac:dyDescent="0.25">
      <c r="A13" s="27" t="s">
        <v>293</v>
      </c>
      <c r="B13" s="71">
        <f t="shared" si="12"/>
        <v>2406</v>
      </c>
      <c r="C13" s="71">
        <f t="shared" si="6"/>
        <v>1176</v>
      </c>
      <c r="D13" s="71">
        <f t="shared" si="6"/>
        <v>1230</v>
      </c>
      <c r="E13" s="71"/>
      <c r="F13" s="71">
        <f>+F22+F30</f>
        <v>359</v>
      </c>
      <c r="G13" s="71">
        <f t="shared" ref="G13:H13" si="18">+G22+G30</f>
        <v>189</v>
      </c>
      <c r="H13" s="71">
        <f t="shared" si="18"/>
        <v>170</v>
      </c>
      <c r="I13" s="71"/>
      <c r="J13" s="71">
        <f>+J22+J30</f>
        <v>401</v>
      </c>
      <c r="K13" s="71">
        <f t="shared" ref="K13:L14" si="19">+K22+K30</f>
        <v>224</v>
      </c>
      <c r="L13" s="71">
        <f t="shared" si="19"/>
        <v>177</v>
      </c>
      <c r="M13" s="71"/>
      <c r="N13" s="71">
        <f>+N22+N30</f>
        <v>431</v>
      </c>
      <c r="O13" s="71">
        <f t="shared" ref="O13:P14" si="20">+O22+O30</f>
        <v>207</v>
      </c>
      <c r="P13" s="71">
        <f t="shared" si="20"/>
        <v>224</v>
      </c>
      <c r="Q13" s="71"/>
      <c r="R13" s="71">
        <f>+R22+R30</f>
        <v>651</v>
      </c>
      <c r="S13" s="71">
        <f t="shared" ref="S13:T14" si="21">+S22+S30</f>
        <v>325</v>
      </c>
      <c r="T13" s="71">
        <f t="shared" si="21"/>
        <v>326</v>
      </c>
      <c r="U13" s="71"/>
      <c r="V13" s="71">
        <f>+V22+V30</f>
        <v>564</v>
      </c>
      <c r="W13" s="71">
        <f t="shared" ref="W13:X14" si="22">+W22+W30</f>
        <v>231</v>
      </c>
      <c r="X13" s="71">
        <f t="shared" si="22"/>
        <v>333</v>
      </c>
      <c r="Y13" s="7"/>
    </row>
    <row r="14" spans="1:25" x14ac:dyDescent="0.25">
      <c r="A14" s="27" t="s">
        <v>334</v>
      </c>
      <c r="B14" s="71">
        <f t="shared" si="12"/>
        <v>1644</v>
      </c>
      <c r="C14" s="71">
        <f t="shared" si="6"/>
        <v>817</v>
      </c>
      <c r="D14" s="71">
        <f t="shared" si="6"/>
        <v>827</v>
      </c>
      <c r="E14" s="71"/>
      <c r="F14" s="71">
        <f>+F23+F31</f>
        <v>179</v>
      </c>
      <c r="G14" s="71">
        <f t="shared" ref="G14:H14" si="23">+G23+G31</f>
        <v>101</v>
      </c>
      <c r="H14" s="71">
        <f t="shared" si="23"/>
        <v>78</v>
      </c>
      <c r="I14" s="71"/>
      <c r="J14" s="71">
        <f>+J23+J31</f>
        <v>226</v>
      </c>
      <c r="K14" s="71">
        <f t="shared" si="19"/>
        <v>126</v>
      </c>
      <c r="L14" s="71">
        <f t="shared" si="19"/>
        <v>100</v>
      </c>
      <c r="M14" s="71"/>
      <c r="N14" s="71">
        <f>+N23+N31</f>
        <v>287</v>
      </c>
      <c r="O14" s="71">
        <f t="shared" si="20"/>
        <v>154</v>
      </c>
      <c r="P14" s="71">
        <f t="shared" si="20"/>
        <v>133</v>
      </c>
      <c r="Q14" s="71"/>
      <c r="R14" s="71">
        <f>+R23+R31</f>
        <v>504</v>
      </c>
      <c r="S14" s="71">
        <f t="shared" si="21"/>
        <v>255</v>
      </c>
      <c r="T14" s="71">
        <f t="shared" si="21"/>
        <v>249</v>
      </c>
      <c r="U14" s="71"/>
      <c r="V14" s="71">
        <f>+V23+V31</f>
        <v>448</v>
      </c>
      <c r="W14" s="71">
        <f t="shared" si="22"/>
        <v>181</v>
      </c>
      <c r="X14" s="71">
        <f t="shared" si="22"/>
        <v>267</v>
      </c>
      <c r="Y14" s="7"/>
    </row>
    <row r="15" spans="1:25" x14ac:dyDescent="0.25">
      <c r="A15" s="27" t="s">
        <v>299</v>
      </c>
      <c r="B15" s="71">
        <f t="shared" si="12"/>
        <v>4360</v>
      </c>
      <c r="C15" s="71">
        <f t="shared" si="6"/>
        <v>2142</v>
      </c>
      <c r="D15" s="71">
        <f t="shared" si="6"/>
        <v>2218</v>
      </c>
      <c r="E15" s="71"/>
      <c r="F15" s="71">
        <f>+F24+F32</f>
        <v>542</v>
      </c>
      <c r="G15" s="71">
        <f>+G24+G32</f>
        <v>299</v>
      </c>
      <c r="H15" s="71">
        <f>+H24+H32</f>
        <v>243</v>
      </c>
      <c r="I15" s="71"/>
      <c r="J15" s="71">
        <f>+J24+J32</f>
        <v>646</v>
      </c>
      <c r="K15" s="71">
        <f>+K24+K32</f>
        <v>342</v>
      </c>
      <c r="L15" s="71">
        <f>+L24+L32</f>
        <v>304</v>
      </c>
      <c r="M15" s="71"/>
      <c r="N15" s="71">
        <f>+N24+N32</f>
        <v>773</v>
      </c>
      <c r="O15" s="71">
        <f>+O24+O32</f>
        <v>375</v>
      </c>
      <c r="P15" s="71">
        <f>+P24+P32</f>
        <v>398</v>
      </c>
      <c r="Q15" s="71"/>
      <c r="R15" s="71">
        <f>+R24+R32</f>
        <v>1285</v>
      </c>
      <c r="S15" s="71">
        <f>+S24+S32</f>
        <v>618</v>
      </c>
      <c r="T15" s="71">
        <f>+T24+T32</f>
        <v>667</v>
      </c>
      <c r="U15" s="71"/>
      <c r="V15" s="71">
        <f>+V24+V32</f>
        <v>1114</v>
      </c>
      <c r="W15" s="71">
        <f>+W24+W32</f>
        <v>508</v>
      </c>
      <c r="X15" s="71">
        <f>+X24+X32</f>
        <v>606</v>
      </c>
    </row>
    <row r="16" spans="1:25" x14ac:dyDescent="0.25">
      <c r="A16" s="27" t="s">
        <v>304</v>
      </c>
      <c r="B16" s="71">
        <f t="shared" si="12"/>
        <v>2221</v>
      </c>
      <c r="C16" s="71">
        <f t="shared" si="6"/>
        <v>1099</v>
      </c>
      <c r="D16" s="71">
        <f t="shared" si="6"/>
        <v>1122</v>
      </c>
      <c r="E16" s="71"/>
      <c r="F16" s="71">
        <f>+F25+F33</f>
        <v>217</v>
      </c>
      <c r="G16" s="71">
        <f>+G25+G33</f>
        <v>126</v>
      </c>
      <c r="H16" s="71">
        <f>+H25+H33</f>
        <v>91</v>
      </c>
      <c r="I16" s="71"/>
      <c r="J16" s="71">
        <f>+J25+J33</f>
        <v>285</v>
      </c>
      <c r="K16" s="71">
        <f>+K25+K33</f>
        <v>147</v>
      </c>
      <c r="L16" s="71">
        <f>+L25+L33</f>
        <v>138</v>
      </c>
      <c r="M16" s="71"/>
      <c r="N16" s="71">
        <f>+N25+N33</f>
        <v>377</v>
      </c>
      <c r="O16" s="71">
        <f>+O25+O33</f>
        <v>201</v>
      </c>
      <c r="P16" s="71">
        <f>+P25+P33</f>
        <v>176</v>
      </c>
      <c r="Q16" s="71"/>
      <c r="R16" s="71">
        <f>+R25+R33</f>
        <v>716</v>
      </c>
      <c r="S16" s="71">
        <f>+S25+S33</f>
        <v>344</v>
      </c>
      <c r="T16" s="71">
        <f>+T25+T33</f>
        <v>372</v>
      </c>
      <c r="U16" s="71"/>
      <c r="V16" s="71">
        <f>+V25+V33</f>
        <v>626</v>
      </c>
      <c r="W16" s="71">
        <f>+W25+W33</f>
        <v>281</v>
      </c>
      <c r="X16" s="71">
        <f>+X25+X33</f>
        <v>345</v>
      </c>
      <c r="Y16" s="25"/>
    </row>
    <row r="17" spans="1:25" x14ac:dyDescent="0.25">
      <c r="B17" s="85"/>
      <c r="C17" s="85"/>
      <c r="D17" s="85"/>
      <c r="E17" s="85"/>
      <c r="F17" s="85"/>
      <c r="G17" s="85"/>
      <c r="H17" s="85"/>
      <c r="I17" s="85"/>
      <c r="J17" s="85"/>
      <c r="K17" s="85"/>
      <c r="L17" s="85"/>
      <c r="M17" s="85"/>
      <c r="N17" s="85"/>
      <c r="O17" s="85"/>
      <c r="P17" s="85"/>
      <c r="Q17" s="85"/>
      <c r="R17" s="85"/>
      <c r="S17" s="85"/>
      <c r="T17" s="85"/>
      <c r="U17" s="85"/>
      <c r="V17" s="85"/>
      <c r="W17" s="85"/>
      <c r="X17" s="85"/>
      <c r="Y17" s="7"/>
    </row>
    <row r="18" spans="1:25" s="6" customFormat="1" x14ac:dyDescent="0.25">
      <c r="A18" s="157" t="s">
        <v>323</v>
      </c>
      <c r="B18" s="70">
        <f>SUM(B19:B25)</f>
        <v>17707</v>
      </c>
      <c r="C18" s="70">
        <f t="shared" ref="C18:D18" si="24">SUM(C19:C25)</f>
        <v>8407</v>
      </c>
      <c r="D18" s="70">
        <f t="shared" si="24"/>
        <v>9300</v>
      </c>
      <c r="E18" s="70"/>
      <c r="F18" s="70">
        <f>SUM(F19:F25)</f>
        <v>2354</v>
      </c>
      <c r="G18" s="70">
        <f t="shared" ref="G18:H18" si="25">SUM(G19:G25)</f>
        <v>1274</v>
      </c>
      <c r="H18" s="70">
        <f t="shared" si="25"/>
        <v>1080</v>
      </c>
      <c r="I18" s="70"/>
      <c r="J18" s="70">
        <f>SUM(J19:J25)</f>
        <v>2735</v>
      </c>
      <c r="K18" s="70">
        <f t="shared" ref="K18:L18" si="26">SUM(K19:K25)</f>
        <v>1367</v>
      </c>
      <c r="L18" s="70">
        <f t="shared" si="26"/>
        <v>1368</v>
      </c>
      <c r="M18" s="70"/>
      <c r="N18" s="70">
        <f>SUM(N19:N25)</f>
        <v>3152</v>
      </c>
      <c r="O18" s="70">
        <f t="shared" ref="O18:P18" si="27">SUM(O19:O25)</f>
        <v>1534</v>
      </c>
      <c r="P18" s="70">
        <f t="shared" si="27"/>
        <v>1618</v>
      </c>
      <c r="Q18" s="70"/>
      <c r="R18" s="70">
        <f>SUM(R19:R25)</f>
        <v>5277</v>
      </c>
      <c r="S18" s="70">
        <f t="shared" ref="S18:T18" si="28">SUM(S19:S25)</f>
        <v>2474</v>
      </c>
      <c r="T18" s="70">
        <f t="shared" si="28"/>
        <v>2803</v>
      </c>
      <c r="U18" s="70"/>
      <c r="V18" s="70">
        <f>SUM(V19:V25)</f>
        <v>4189</v>
      </c>
      <c r="W18" s="70">
        <f t="shared" ref="W18:X18" si="29">SUM(W19:W25)</f>
        <v>1758</v>
      </c>
      <c r="X18" s="70">
        <f t="shared" si="29"/>
        <v>2431</v>
      </c>
      <c r="Y18" s="29"/>
    </row>
    <row r="19" spans="1:25" x14ac:dyDescent="0.25">
      <c r="A19" s="27" t="s">
        <v>333</v>
      </c>
      <c r="B19" s="71">
        <v>4273</v>
      </c>
      <c r="C19" s="71">
        <v>2029</v>
      </c>
      <c r="D19" s="71">
        <v>2244</v>
      </c>
      <c r="E19" s="71"/>
      <c r="F19" s="71">
        <v>566</v>
      </c>
      <c r="G19" s="71">
        <v>312</v>
      </c>
      <c r="H19" s="71">
        <v>254</v>
      </c>
      <c r="I19" s="71"/>
      <c r="J19" s="71">
        <v>655</v>
      </c>
      <c r="K19" s="71">
        <v>320</v>
      </c>
      <c r="L19" s="71">
        <v>335</v>
      </c>
      <c r="M19" s="71"/>
      <c r="N19" s="71">
        <v>767</v>
      </c>
      <c r="O19" s="71">
        <v>363</v>
      </c>
      <c r="P19" s="71">
        <v>404</v>
      </c>
      <c r="Q19" s="71"/>
      <c r="R19" s="71">
        <v>1262</v>
      </c>
      <c r="S19" s="71">
        <v>601</v>
      </c>
      <c r="T19" s="71">
        <v>661</v>
      </c>
      <c r="U19" s="71"/>
      <c r="V19" s="71">
        <v>1023</v>
      </c>
      <c r="W19" s="71">
        <v>433</v>
      </c>
      <c r="X19" s="71">
        <v>590</v>
      </c>
    </row>
    <row r="20" spans="1:25" x14ac:dyDescent="0.25">
      <c r="A20" s="27" t="s">
        <v>287</v>
      </c>
      <c r="B20" s="71">
        <v>3194</v>
      </c>
      <c r="C20" s="71">
        <v>1527</v>
      </c>
      <c r="D20" s="71">
        <v>1667</v>
      </c>
      <c r="E20" s="71"/>
      <c r="F20" s="71">
        <v>490</v>
      </c>
      <c r="G20" s="71">
        <v>255</v>
      </c>
      <c r="H20" s="71">
        <v>235</v>
      </c>
      <c r="I20" s="71"/>
      <c r="J20" s="71">
        <v>543</v>
      </c>
      <c r="K20" s="71">
        <v>261</v>
      </c>
      <c r="L20" s="71">
        <v>282</v>
      </c>
      <c r="M20" s="71"/>
      <c r="N20" s="71">
        <v>578</v>
      </c>
      <c r="O20" s="71">
        <v>293</v>
      </c>
      <c r="P20" s="71">
        <v>285</v>
      </c>
      <c r="Q20" s="71"/>
      <c r="R20" s="71">
        <v>923</v>
      </c>
      <c r="S20" s="71">
        <v>447</v>
      </c>
      <c r="T20" s="71">
        <v>476</v>
      </c>
      <c r="U20" s="71"/>
      <c r="V20" s="71">
        <v>660</v>
      </c>
      <c r="W20" s="71">
        <v>271</v>
      </c>
      <c r="X20" s="71">
        <v>389</v>
      </c>
      <c r="Y20" s="29"/>
    </row>
    <row r="21" spans="1:25" x14ac:dyDescent="0.25">
      <c r="A21" s="27" t="s">
        <v>291</v>
      </c>
      <c r="B21" s="71">
        <v>3271</v>
      </c>
      <c r="C21" s="71">
        <v>1461</v>
      </c>
      <c r="D21" s="71">
        <v>1810</v>
      </c>
      <c r="E21" s="71"/>
      <c r="F21" s="71">
        <v>444</v>
      </c>
      <c r="G21" s="71">
        <v>233</v>
      </c>
      <c r="H21" s="71">
        <v>211</v>
      </c>
      <c r="I21" s="71"/>
      <c r="J21" s="71">
        <v>512</v>
      </c>
      <c r="K21" s="71">
        <v>247</v>
      </c>
      <c r="L21" s="71">
        <v>265</v>
      </c>
      <c r="M21" s="71"/>
      <c r="N21" s="71">
        <v>584</v>
      </c>
      <c r="O21" s="71">
        <v>270</v>
      </c>
      <c r="P21" s="71">
        <v>314</v>
      </c>
      <c r="Q21" s="71"/>
      <c r="R21" s="71">
        <v>992</v>
      </c>
      <c r="S21" s="71">
        <v>429</v>
      </c>
      <c r="T21" s="71">
        <v>563</v>
      </c>
      <c r="U21" s="71"/>
      <c r="V21" s="71">
        <v>739</v>
      </c>
      <c r="W21" s="71">
        <v>282</v>
      </c>
      <c r="X21" s="71">
        <v>457</v>
      </c>
    </row>
    <row r="22" spans="1:25" x14ac:dyDescent="0.25">
      <c r="A22" s="27" t="s">
        <v>293</v>
      </c>
      <c r="B22" s="71">
        <v>1581</v>
      </c>
      <c r="C22" s="71">
        <v>772</v>
      </c>
      <c r="D22" s="71">
        <v>809</v>
      </c>
      <c r="E22" s="71"/>
      <c r="F22" s="71">
        <v>250</v>
      </c>
      <c r="G22" s="71">
        <v>128</v>
      </c>
      <c r="H22" s="71">
        <v>122</v>
      </c>
      <c r="I22" s="71"/>
      <c r="J22" s="71">
        <v>299</v>
      </c>
      <c r="K22" s="71">
        <v>168</v>
      </c>
      <c r="L22" s="71">
        <v>131</v>
      </c>
      <c r="M22" s="71"/>
      <c r="N22" s="71">
        <v>306</v>
      </c>
      <c r="O22" s="71">
        <v>137</v>
      </c>
      <c r="P22" s="71">
        <v>169</v>
      </c>
      <c r="Q22" s="71"/>
      <c r="R22" s="71">
        <v>409</v>
      </c>
      <c r="S22" s="71">
        <v>202</v>
      </c>
      <c r="T22" s="71">
        <v>207</v>
      </c>
      <c r="U22" s="71"/>
      <c r="V22" s="71">
        <v>317</v>
      </c>
      <c r="W22" s="71">
        <v>137</v>
      </c>
      <c r="X22" s="71">
        <v>180</v>
      </c>
    </row>
    <row r="23" spans="1:25" x14ac:dyDescent="0.25">
      <c r="A23" s="27" t="s">
        <v>334</v>
      </c>
      <c r="B23" s="71">
        <v>1078</v>
      </c>
      <c r="C23" s="71">
        <v>533</v>
      </c>
      <c r="D23" s="71">
        <v>545</v>
      </c>
      <c r="E23" s="71"/>
      <c r="F23" s="71">
        <v>119</v>
      </c>
      <c r="G23" s="71">
        <v>68</v>
      </c>
      <c r="H23" s="71">
        <v>51</v>
      </c>
      <c r="I23" s="71"/>
      <c r="J23" s="71">
        <v>137</v>
      </c>
      <c r="K23" s="71">
        <v>73</v>
      </c>
      <c r="L23" s="71">
        <v>64</v>
      </c>
      <c r="M23" s="71"/>
      <c r="N23" s="71">
        <v>184</v>
      </c>
      <c r="O23" s="71">
        <v>95</v>
      </c>
      <c r="P23" s="71">
        <v>89</v>
      </c>
      <c r="Q23" s="71"/>
      <c r="R23" s="71">
        <v>351</v>
      </c>
      <c r="S23" s="71">
        <v>174</v>
      </c>
      <c r="T23" s="71">
        <v>177</v>
      </c>
      <c r="U23" s="71"/>
      <c r="V23" s="71">
        <v>287</v>
      </c>
      <c r="W23" s="71">
        <v>123</v>
      </c>
      <c r="X23" s="71">
        <v>164</v>
      </c>
    </row>
    <row r="24" spans="1:25" x14ac:dyDescent="0.25">
      <c r="A24" s="27" t="s">
        <v>299</v>
      </c>
      <c r="B24" s="71">
        <v>2724</v>
      </c>
      <c r="C24" s="71">
        <v>1294</v>
      </c>
      <c r="D24" s="71">
        <v>1430</v>
      </c>
      <c r="E24" s="71"/>
      <c r="F24" s="71">
        <v>350</v>
      </c>
      <c r="G24" s="71">
        <v>197</v>
      </c>
      <c r="H24" s="71">
        <v>153</v>
      </c>
      <c r="I24" s="71"/>
      <c r="J24" s="71">
        <v>388</v>
      </c>
      <c r="K24" s="71">
        <v>195</v>
      </c>
      <c r="L24" s="71">
        <v>193</v>
      </c>
      <c r="M24" s="71"/>
      <c r="N24" s="71">
        <v>465</v>
      </c>
      <c r="O24" s="71">
        <v>221</v>
      </c>
      <c r="P24" s="71">
        <v>244</v>
      </c>
      <c r="Q24" s="71"/>
      <c r="R24" s="71">
        <v>821</v>
      </c>
      <c r="S24" s="71">
        <v>376</v>
      </c>
      <c r="T24" s="71">
        <v>445</v>
      </c>
      <c r="U24" s="71"/>
      <c r="V24" s="71">
        <v>700</v>
      </c>
      <c r="W24" s="71">
        <v>305</v>
      </c>
      <c r="X24" s="71">
        <v>395</v>
      </c>
    </row>
    <row r="25" spans="1:25" x14ac:dyDescent="0.25">
      <c r="A25" s="27" t="s">
        <v>304</v>
      </c>
      <c r="B25" s="71">
        <v>1586</v>
      </c>
      <c r="C25" s="71">
        <v>791</v>
      </c>
      <c r="D25" s="71">
        <v>795</v>
      </c>
      <c r="E25" s="71"/>
      <c r="F25" s="71">
        <v>135</v>
      </c>
      <c r="G25" s="71">
        <v>81</v>
      </c>
      <c r="H25" s="71">
        <v>54</v>
      </c>
      <c r="I25" s="71"/>
      <c r="J25" s="71">
        <v>201</v>
      </c>
      <c r="K25" s="71">
        <v>103</v>
      </c>
      <c r="L25" s="71">
        <v>98</v>
      </c>
      <c r="M25" s="71"/>
      <c r="N25" s="71">
        <v>268</v>
      </c>
      <c r="O25" s="71">
        <v>155</v>
      </c>
      <c r="P25" s="71">
        <v>113</v>
      </c>
      <c r="Q25" s="71"/>
      <c r="R25" s="71">
        <v>519</v>
      </c>
      <c r="S25" s="71">
        <v>245</v>
      </c>
      <c r="T25" s="71">
        <v>274</v>
      </c>
      <c r="U25" s="71"/>
      <c r="V25" s="71">
        <v>463</v>
      </c>
      <c r="W25" s="71">
        <v>207</v>
      </c>
      <c r="X25" s="71">
        <v>256</v>
      </c>
    </row>
    <row r="26" spans="1:25" x14ac:dyDescent="0.25">
      <c r="B26" s="166"/>
      <c r="C26" s="166"/>
      <c r="D26" s="166"/>
      <c r="E26" s="166"/>
      <c r="F26" s="166"/>
      <c r="G26" s="166"/>
      <c r="H26" s="166"/>
      <c r="I26" s="166"/>
      <c r="J26" s="166"/>
      <c r="K26" s="166"/>
      <c r="L26" s="166"/>
      <c r="M26" s="166"/>
      <c r="N26" s="166"/>
      <c r="O26" s="166"/>
      <c r="P26" s="166"/>
      <c r="Q26" s="166"/>
      <c r="R26" s="166"/>
      <c r="S26" s="166"/>
      <c r="T26" s="166"/>
      <c r="U26" s="166"/>
      <c r="V26" s="166"/>
      <c r="W26" s="166"/>
      <c r="X26" s="166"/>
    </row>
    <row r="27" spans="1:25" s="6" customFormat="1" x14ac:dyDescent="0.25">
      <c r="A27" s="157" t="s">
        <v>324</v>
      </c>
      <c r="B27" s="70">
        <f>SUM(B28:B33)</f>
        <v>4440</v>
      </c>
      <c r="C27" s="70">
        <f t="shared" ref="C27:D27" si="30">SUM(C28:C33)</f>
        <v>2197</v>
      </c>
      <c r="D27" s="70">
        <f t="shared" si="30"/>
        <v>2243</v>
      </c>
      <c r="E27" s="70"/>
      <c r="F27" s="70">
        <f>SUM(F28:F33)</f>
        <v>547</v>
      </c>
      <c r="G27" s="70">
        <f t="shared" ref="G27:H27" si="31">SUM(G28:G33)</f>
        <v>291</v>
      </c>
      <c r="H27" s="70">
        <f t="shared" si="31"/>
        <v>256</v>
      </c>
      <c r="I27" s="70"/>
      <c r="J27" s="70">
        <f>SUM(J28:J33)</f>
        <v>643</v>
      </c>
      <c r="K27" s="70">
        <f t="shared" ref="K27:L27" si="32">SUM(K28:K33)</f>
        <v>351</v>
      </c>
      <c r="L27" s="70">
        <f t="shared" si="32"/>
        <v>292</v>
      </c>
      <c r="M27" s="70"/>
      <c r="N27" s="70">
        <f>SUM(N28:N33)</f>
        <v>770</v>
      </c>
      <c r="O27" s="70">
        <f t="shared" ref="O27:P27" si="33">SUM(O28:O33)</f>
        <v>396</v>
      </c>
      <c r="P27" s="70">
        <f t="shared" si="33"/>
        <v>374</v>
      </c>
      <c r="Q27" s="70"/>
      <c r="R27" s="70">
        <f>SUM(R28:R33)</f>
        <v>1307</v>
      </c>
      <c r="S27" s="70">
        <f t="shared" ref="S27:T27" si="34">SUM(S28:S33)</f>
        <v>661</v>
      </c>
      <c r="T27" s="70">
        <f t="shared" si="34"/>
        <v>646</v>
      </c>
      <c r="U27" s="70"/>
      <c r="V27" s="70">
        <f>SUM(V28:V33)</f>
        <v>1173</v>
      </c>
      <c r="W27" s="70">
        <f t="shared" ref="W27:X27" si="35">SUM(W28:W33)</f>
        <v>498</v>
      </c>
      <c r="X27" s="70">
        <f t="shared" si="35"/>
        <v>675</v>
      </c>
      <c r="Y27" s="8"/>
    </row>
    <row r="28" spans="1:25" x14ac:dyDescent="0.25">
      <c r="A28" s="27" t="s">
        <v>333</v>
      </c>
      <c r="B28" s="71">
        <v>379</v>
      </c>
      <c r="C28" s="71">
        <v>171</v>
      </c>
      <c r="D28" s="71">
        <v>208</v>
      </c>
      <c r="E28" s="71"/>
      <c r="F28" s="71">
        <v>47</v>
      </c>
      <c r="G28" s="71">
        <v>23</v>
      </c>
      <c r="H28" s="71">
        <v>24</v>
      </c>
      <c r="I28" s="71"/>
      <c r="J28" s="71">
        <v>64</v>
      </c>
      <c r="K28" s="71">
        <v>35</v>
      </c>
      <c r="L28" s="71">
        <v>29</v>
      </c>
      <c r="M28" s="71"/>
      <c r="N28" s="71">
        <v>56</v>
      </c>
      <c r="O28" s="71">
        <v>28</v>
      </c>
      <c r="P28" s="71">
        <v>28</v>
      </c>
      <c r="Q28" s="71"/>
      <c r="R28" s="71">
        <v>117</v>
      </c>
      <c r="S28" s="71">
        <v>53</v>
      </c>
      <c r="T28" s="71">
        <v>64</v>
      </c>
      <c r="U28" s="71"/>
      <c r="V28" s="71">
        <v>95</v>
      </c>
      <c r="W28" s="71">
        <v>32</v>
      </c>
      <c r="X28" s="71">
        <v>63</v>
      </c>
    </row>
    <row r="29" spans="1:25" x14ac:dyDescent="0.25">
      <c r="A29" s="93" t="s">
        <v>287</v>
      </c>
      <c r="B29" s="71">
        <v>399</v>
      </c>
      <c r="C29" s="71">
        <v>182</v>
      </c>
      <c r="D29" s="71">
        <v>217</v>
      </c>
      <c r="E29" s="71"/>
      <c r="F29" s="71">
        <v>57</v>
      </c>
      <c r="G29" s="71">
        <v>27</v>
      </c>
      <c r="H29" s="71">
        <v>30</v>
      </c>
      <c r="I29" s="71"/>
      <c r="J29" s="71">
        <v>46</v>
      </c>
      <c r="K29" s="71">
        <v>16</v>
      </c>
      <c r="L29" s="71">
        <v>30</v>
      </c>
      <c r="M29" s="71"/>
      <c r="N29" s="71">
        <v>69</v>
      </c>
      <c r="O29" s="71">
        <v>39</v>
      </c>
      <c r="P29" s="71">
        <v>30</v>
      </c>
      <c r="Q29" s="71"/>
      <c r="R29" s="71">
        <v>134</v>
      </c>
      <c r="S29" s="71">
        <v>63</v>
      </c>
      <c r="T29" s="71">
        <v>71</v>
      </c>
      <c r="U29" s="71"/>
      <c r="V29" s="71">
        <v>93</v>
      </c>
      <c r="W29" s="71">
        <v>37</v>
      </c>
      <c r="X29" s="71">
        <v>56</v>
      </c>
    </row>
    <row r="30" spans="1:25" x14ac:dyDescent="0.25">
      <c r="A30" s="27" t="s">
        <v>293</v>
      </c>
      <c r="B30" s="71">
        <v>825</v>
      </c>
      <c r="C30" s="71">
        <v>404</v>
      </c>
      <c r="D30" s="71">
        <v>421</v>
      </c>
      <c r="E30" s="71"/>
      <c r="F30" s="71">
        <v>109</v>
      </c>
      <c r="G30" s="71">
        <v>61</v>
      </c>
      <c r="H30" s="71">
        <v>48</v>
      </c>
      <c r="I30" s="71"/>
      <c r="J30" s="71">
        <v>102</v>
      </c>
      <c r="K30" s="71">
        <v>56</v>
      </c>
      <c r="L30" s="71">
        <v>46</v>
      </c>
      <c r="M30" s="71"/>
      <c r="N30" s="71">
        <v>125</v>
      </c>
      <c r="O30" s="71">
        <v>70</v>
      </c>
      <c r="P30" s="71">
        <v>55</v>
      </c>
      <c r="Q30" s="71"/>
      <c r="R30" s="71">
        <v>242</v>
      </c>
      <c r="S30" s="71">
        <v>123</v>
      </c>
      <c r="T30" s="71">
        <v>119</v>
      </c>
      <c r="U30" s="71"/>
      <c r="V30" s="71">
        <v>247</v>
      </c>
      <c r="W30" s="71">
        <v>94</v>
      </c>
      <c r="X30" s="71">
        <v>153</v>
      </c>
    </row>
    <row r="31" spans="1:25" x14ac:dyDescent="0.25">
      <c r="A31" s="27" t="s">
        <v>334</v>
      </c>
      <c r="B31" s="71">
        <v>566</v>
      </c>
      <c r="C31" s="71">
        <v>284</v>
      </c>
      <c r="D31" s="71">
        <v>282</v>
      </c>
      <c r="E31" s="71"/>
      <c r="F31" s="71">
        <v>60</v>
      </c>
      <c r="G31" s="71">
        <v>33</v>
      </c>
      <c r="H31" s="71">
        <v>27</v>
      </c>
      <c r="I31" s="71"/>
      <c r="J31" s="71">
        <v>89</v>
      </c>
      <c r="K31" s="71">
        <v>53</v>
      </c>
      <c r="L31" s="71">
        <v>36</v>
      </c>
      <c r="M31" s="71"/>
      <c r="N31" s="71">
        <v>103</v>
      </c>
      <c r="O31" s="71">
        <v>59</v>
      </c>
      <c r="P31" s="71">
        <v>44</v>
      </c>
      <c r="Q31" s="71"/>
      <c r="R31" s="71">
        <v>153</v>
      </c>
      <c r="S31" s="71">
        <v>81</v>
      </c>
      <c r="T31" s="71">
        <v>72</v>
      </c>
      <c r="U31" s="71"/>
      <c r="V31" s="71">
        <v>161</v>
      </c>
      <c r="W31" s="71">
        <v>58</v>
      </c>
      <c r="X31" s="71">
        <v>103</v>
      </c>
    </row>
    <row r="32" spans="1:25" x14ac:dyDescent="0.25">
      <c r="A32" s="27" t="s">
        <v>299</v>
      </c>
      <c r="B32" s="71">
        <v>1636</v>
      </c>
      <c r="C32" s="71">
        <v>848</v>
      </c>
      <c r="D32" s="71">
        <v>788</v>
      </c>
      <c r="E32" s="71"/>
      <c r="F32" s="71">
        <v>192</v>
      </c>
      <c r="G32" s="71">
        <v>102</v>
      </c>
      <c r="H32" s="71">
        <v>90</v>
      </c>
      <c r="I32" s="71"/>
      <c r="J32" s="71">
        <v>258</v>
      </c>
      <c r="K32" s="71">
        <v>147</v>
      </c>
      <c r="L32" s="71">
        <v>111</v>
      </c>
      <c r="M32" s="71"/>
      <c r="N32" s="71">
        <v>308</v>
      </c>
      <c r="O32" s="71">
        <v>154</v>
      </c>
      <c r="P32" s="71">
        <v>154</v>
      </c>
      <c r="Q32" s="71"/>
      <c r="R32" s="71">
        <v>464</v>
      </c>
      <c r="S32" s="71">
        <v>242</v>
      </c>
      <c r="T32" s="71">
        <v>222</v>
      </c>
      <c r="U32" s="71"/>
      <c r="V32" s="71">
        <v>414</v>
      </c>
      <c r="W32" s="71">
        <v>203</v>
      </c>
      <c r="X32" s="71">
        <v>211</v>
      </c>
    </row>
    <row r="33" spans="1:29" ht="13.5" thickBot="1" x14ac:dyDescent="0.3">
      <c r="A33" s="32" t="s">
        <v>304</v>
      </c>
      <c r="B33" s="73">
        <v>635</v>
      </c>
      <c r="C33" s="73">
        <v>308</v>
      </c>
      <c r="D33" s="73">
        <v>327</v>
      </c>
      <c r="E33" s="73"/>
      <c r="F33" s="73">
        <v>82</v>
      </c>
      <c r="G33" s="73">
        <v>45</v>
      </c>
      <c r="H33" s="73">
        <v>37</v>
      </c>
      <c r="I33" s="73"/>
      <c r="J33" s="73">
        <v>84</v>
      </c>
      <c r="K33" s="73">
        <v>44</v>
      </c>
      <c r="L33" s="73">
        <v>40</v>
      </c>
      <c r="M33" s="73"/>
      <c r="N33" s="73">
        <v>109</v>
      </c>
      <c r="O33" s="73">
        <v>46</v>
      </c>
      <c r="P33" s="73">
        <v>63</v>
      </c>
      <c r="Q33" s="73"/>
      <c r="R33" s="73">
        <v>197</v>
      </c>
      <c r="S33" s="73">
        <v>99</v>
      </c>
      <c r="T33" s="73">
        <v>98</v>
      </c>
      <c r="U33" s="73"/>
      <c r="V33" s="73">
        <v>163</v>
      </c>
      <c r="W33" s="73">
        <v>74</v>
      </c>
      <c r="X33" s="73">
        <v>89</v>
      </c>
      <c r="Z33" s="29"/>
      <c r="AA33" s="29"/>
      <c r="AB33" s="29"/>
    </row>
    <row r="34" spans="1:29" ht="15" customHeight="1" x14ac:dyDescent="0.25">
      <c r="A34" s="332" t="s">
        <v>262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AC34" s="60"/>
    </row>
    <row r="35" spans="1:29" x14ac:dyDescent="0.25">
      <c r="A35" s="8"/>
      <c r="B35" s="8"/>
      <c r="C35" s="8"/>
      <c r="D35" s="8"/>
      <c r="E35" s="8"/>
      <c r="F35" s="8"/>
      <c r="G35" s="8"/>
      <c r="H35" s="8"/>
      <c r="I35" s="8"/>
      <c r="J35" s="8"/>
      <c r="K35" s="8"/>
      <c r="L35" s="8"/>
      <c r="M35" s="8"/>
      <c r="N35" s="8"/>
      <c r="O35" s="8"/>
      <c r="P35" s="8"/>
      <c r="Q35" s="8"/>
      <c r="R35" s="8"/>
      <c r="S35" s="8"/>
      <c r="T35" s="8"/>
      <c r="U35" s="8"/>
      <c r="V35" s="8"/>
      <c r="W35" s="8"/>
      <c r="X35" s="8"/>
    </row>
  </sheetData>
  <mergeCells count="12">
    <mergeCell ref="R6:T6"/>
    <mergeCell ref="V6:X6"/>
    <mergeCell ref="A1:X1"/>
    <mergeCell ref="A2:X2"/>
    <mergeCell ref="A3:X3"/>
    <mergeCell ref="A4:X4"/>
    <mergeCell ref="A5:X5"/>
    <mergeCell ref="A6:A7"/>
    <mergeCell ref="B6:D6"/>
    <mergeCell ref="F6:H6"/>
    <mergeCell ref="J6:L6"/>
    <mergeCell ref="N6:P6"/>
  </mergeCells>
  <conditionalFormatting sqref="B9:X33 Z33:AB33">
    <cfRule type="cellIs" dxfId="179" priority="5" operator="equal">
      <formula>0</formula>
    </cfRule>
  </conditionalFormatting>
  <conditionalFormatting sqref="Y8:Y10">
    <cfRule type="cellIs" dxfId="178" priority="4" operator="equal">
      <formula>0</formula>
    </cfRule>
  </conditionalFormatting>
  <conditionalFormatting sqref="Y12:Y14">
    <cfRule type="cellIs" dxfId="177" priority="3" operator="equal">
      <formula>0</formula>
    </cfRule>
  </conditionalFormatting>
  <conditionalFormatting sqref="Y16:Y18 Y20">
    <cfRule type="cellIs" dxfId="176" priority="1" operator="equal">
      <formula>0</formula>
    </cfRule>
  </conditionalFormatting>
  <hyperlinks>
    <hyperlink ref="Y2" location="Contenido!A1" display="Contenido" xr:uid="{4C22A5AB-1536-4259-BEF9-30ECB295F04D}"/>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0B81-2F7B-43C0-BC6B-6C2FE44F2AF2}">
  <sheetPr codeName="Hoja84">
    <tabColor rgb="FFAFCAFF"/>
    <pageSetUpPr fitToPage="1"/>
  </sheetPr>
  <dimension ref="A1:Y31"/>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5" ht="15" customHeight="1" x14ac:dyDescent="0.25">
      <c r="A1" s="436" t="s">
        <v>501</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7" t="s">
        <v>496</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5"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ht="14.5" x14ac:dyDescent="0.25">
      <c r="A4" s="437" t="s">
        <v>905</v>
      </c>
      <c r="B4" s="437"/>
      <c r="C4" s="437"/>
      <c r="D4" s="437"/>
      <c r="E4" s="437"/>
      <c r="F4" s="437"/>
      <c r="G4" s="437"/>
      <c r="H4" s="437"/>
      <c r="I4" s="437"/>
      <c r="J4" s="437"/>
      <c r="K4" s="437"/>
      <c r="L4" s="437"/>
      <c r="M4" s="437"/>
      <c r="N4" s="437"/>
      <c r="O4" s="437"/>
      <c r="P4" s="437"/>
      <c r="Q4" s="437"/>
      <c r="R4" s="437"/>
      <c r="S4" s="437"/>
      <c r="T4" s="437"/>
      <c r="U4" s="437"/>
      <c r="V4" s="437"/>
      <c r="W4" s="437"/>
      <c r="X4" s="437"/>
    </row>
    <row r="5" spans="1:25"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6"/>
    </row>
    <row r="6" spans="1:25"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row>
    <row r="7" spans="1:25"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8" spans="1:25"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
    </row>
    <row r="9" spans="1:25" s="6" customFormat="1" x14ac:dyDescent="0.25">
      <c r="A9" s="157" t="s">
        <v>188</v>
      </c>
      <c r="B9" s="70">
        <f>SUM(B10:B27)</f>
        <v>22147</v>
      </c>
      <c r="C9" s="70">
        <f>SUM(C10:C27)</f>
        <v>10604</v>
      </c>
      <c r="D9" s="70">
        <f>SUM(D10:D27)</f>
        <v>11543</v>
      </c>
      <c r="E9" s="70"/>
      <c r="F9" s="70">
        <f>SUM(F10:F27)</f>
        <v>2901</v>
      </c>
      <c r="G9" s="70">
        <f>SUM(G10:G27)</f>
        <v>1565</v>
      </c>
      <c r="H9" s="70">
        <f>SUM(H10:H27)</f>
        <v>1336</v>
      </c>
      <c r="I9" s="70"/>
      <c r="J9" s="70">
        <f>SUM(J10:J27)</f>
        <v>3378</v>
      </c>
      <c r="K9" s="70">
        <f>SUM(K10:K27)</f>
        <v>1718</v>
      </c>
      <c r="L9" s="70">
        <f>SUM(L10:L27)</f>
        <v>1660</v>
      </c>
      <c r="M9" s="70"/>
      <c r="N9" s="70">
        <f>SUM(N10:N27)</f>
        <v>3922</v>
      </c>
      <c r="O9" s="70">
        <f>SUM(O10:O27)</f>
        <v>1930</v>
      </c>
      <c r="P9" s="70">
        <f>SUM(P10:P27)</f>
        <v>1992</v>
      </c>
      <c r="Q9" s="70"/>
      <c r="R9" s="70">
        <f>SUM(R10:R27)</f>
        <v>6584</v>
      </c>
      <c r="S9" s="70">
        <f>SUM(S10:S27)</f>
        <v>3135</v>
      </c>
      <c r="T9" s="70">
        <f>SUM(T10:T27)</f>
        <v>3449</v>
      </c>
      <c r="U9" s="70"/>
      <c r="V9" s="70">
        <f>SUM(V10:V27)</f>
        <v>5362</v>
      </c>
      <c r="W9" s="70">
        <f>SUM(W10:W27)</f>
        <v>2256</v>
      </c>
      <c r="X9" s="70">
        <f>SUM(X10:X27)</f>
        <v>3106</v>
      </c>
      <c r="Y9" s="7"/>
    </row>
    <row r="10" spans="1:25" x14ac:dyDescent="0.25">
      <c r="A10" s="27">
        <v>13</v>
      </c>
      <c r="B10" s="71">
        <f t="shared" ref="B10:C27" si="0">+F10+J10+N10+R10+V10</f>
        <v>15</v>
      </c>
      <c r="C10" s="71">
        <f t="shared" si="0"/>
        <v>6</v>
      </c>
      <c r="D10" s="71">
        <f t="shared" ref="D10:D27" si="1">+B10-C10</f>
        <v>9</v>
      </c>
      <c r="E10" s="71"/>
      <c r="F10" s="71">
        <v>12</v>
      </c>
      <c r="G10" s="71">
        <v>5</v>
      </c>
      <c r="H10" s="71">
        <v>7</v>
      </c>
      <c r="I10" s="71"/>
      <c r="J10" s="71">
        <v>3</v>
      </c>
      <c r="K10" s="71">
        <v>1</v>
      </c>
      <c r="L10" s="71">
        <v>2</v>
      </c>
      <c r="M10" s="71"/>
      <c r="N10" s="71">
        <v>0</v>
      </c>
      <c r="O10" s="71">
        <v>0</v>
      </c>
      <c r="P10" s="71">
        <v>0</v>
      </c>
      <c r="Q10" s="71"/>
      <c r="R10" s="71">
        <v>0</v>
      </c>
      <c r="S10" s="71">
        <v>0</v>
      </c>
      <c r="T10" s="71">
        <v>0</v>
      </c>
      <c r="U10" s="71"/>
      <c r="V10" s="71">
        <v>0</v>
      </c>
      <c r="W10" s="71">
        <v>0</v>
      </c>
      <c r="X10" s="71">
        <v>0</v>
      </c>
      <c r="Y10" s="7"/>
    </row>
    <row r="11" spans="1:25" x14ac:dyDescent="0.25">
      <c r="A11" s="27">
        <v>14</v>
      </c>
      <c r="B11" s="71">
        <f t="shared" si="0"/>
        <v>159</v>
      </c>
      <c r="C11" s="71">
        <f t="shared" si="0"/>
        <v>93</v>
      </c>
      <c r="D11" s="71">
        <f t="shared" si="1"/>
        <v>66</v>
      </c>
      <c r="E11" s="71"/>
      <c r="F11" s="71">
        <v>88</v>
      </c>
      <c r="G11" s="71">
        <v>60</v>
      </c>
      <c r="H11" s="71">
        <v>28</v>
      </c>
      <c r="I11" s="71"/>
      <c r="J11" s="71">
        <v>46</v>
      </c>
      <c r="K11" s="71">
        <v>24</v>
      </c>
      <c r="L11" s="71">
        <v>22</v>
      </c>
      <c r="M11" s="71"/>
      <c r="N11" s="71">
        <v>25</v>
      </c>
      <c r="O11" s="71">
        <v>9</v>
      </c>
      <c r="P11" s="71">
        <v>16</v>
      </c>
      <c r="Q11" s="71"/>
      <c r="R11" s="71">
        <v>0</v>
      </c>
      <c r="S11" s="71">
        <v>0</v>
      </c>
      <c r="T11" s="71">
        <v>0</v>
      </c>
      <c r="U11" s="71"/>
      <c r="V11" s="71">
        <v>0</v>
      </c>
      <c r="W11" s="71">
        <v>0</v>
      </c>
      <c r="X11" s="71">
        <v>0</v>
      </c>
    </row>
    <row r="12" spans="1:25" x14ac:dyDescent="0.25">
      <c r="A12" s="27">
        <v>15</v>
      </c>
      <c r="B12" s="71">
        <f t="shared" si="0"/>
        <v>1694</v>
      </c>
      <c r="C12" s="71">
        <f t="shared" si="0"/>
        <v>889</v>
      </c>
      <c r="D12" s="71">
        <f t="shared" si="1"/>
        <v>805</v>
      </c>
      <c r="E12" s="71"/>
      <c r="F12" s="71">
        <v>745</v>
      </c>
      <c r="G12" s="71">
        <v>443</v>
      </c>
      <c r="H12" s="71">
        <v>302</v>
      </c>
      <c r="I12" s="71"/>
      <c r="J12" s="71">
        <v>419</v>
      </c>
      <c r="K12" s="71">
        <v>220</v>
      </c>
      <c r="L12" s="71">
        <v>199</v>
      </c>
      <c r="M12" s="71"/>
      <c r="N12" s="71">
        <v>280</v>
      </c>
      <c r="O12" s="71">
        <v>122</v>
      </c>
      <c r="P12" s="71">
        <v>158</v>
      </c>
      <c r="Q12" s="71"/>
      <c r="R12" s="71">
        <v>249</v>
      </c>
      <c r="S12" s="71">
        <v>103</v>
      </c>
      <c r="T12" s="71">
        <v>146</v>
      </c>
      <c r="U12" s="71"/>
      <c r="V12" s="71">
        <v>1</v>
      </c>
      <c r="W12" s="71">
        <v>1</v>
      </c>
      <c r="X12" s="71">
        <v>0</v>
      </c>
      <c r="Y12" s="25"/>
    </row>
    <row r="13" spans="1:25" x14ac:dyDescent="0.25">
      <c r="A13" s="27">
        <v>16</v>
      </c>
      <c r="B13" s="71">
        <f t="shared" si="0"/>
        <v>2543</v>
      </c>
      <c r="C13" s="71">
        <f t="shared" si="0"/>
        <v>1304</v>
      </c>
      <c r="D13" s="71">
        <f t="shared" si="1"/>
        <v>1239</v>
      </c>
      <c r="E13" s="71"/>
      <c r="F13" s="71">
        <v>450</v>
      </c>
      <c r="G13" s="71">
        <v>271</v>
      </c>
      <c r="H13" s="71">
        <v>179</v>
      </c>
      <c r="I13" s="71"/>
      <c r="J13" s="71">
        <v>527</v>
      </c>
      <c r="K13" s="71">
        <v>300</v>
      </c>
      <c r="L13" s="71">
        <v>227</v>
      </c>
      <c r="M13" s="71"/>
      <c r="N13" s="71">
        <v>527</v>
      </c>
      <c r="O13" s="71">
        <v>281</v>
      </c>
      <c r="P13" s="71">
        <v>246</v>
      </c>
      <c r="Q13" s="71"/>
      <c r="R13" s="71">
        <v>617</v>
      </c>
      <c r="S13" s="71">
        <v>297</v>
      </c>
      <c r="T13" s="71">
        <v>320</v>
      </c>
      <c r="U13" s="71"/>
      <c r="V13" s="71">
        <v>422</v>
      </c>
      <c r="W13" s="71">
        <v>155</v>
      </c>
      <c r="X13" s="71">
        <v>267</v>
      </c>
      <c r="Y13" s="7"/>
    </row>
    <row r="14" spans="1:25" x14ac:dyDescent="0.25">
      <c r="A14" s="27">
        <v>17</v>
      </c>
      <c r="B14" s="71">
        <f t="shared" si="0"/>
        <v>2832</v>
      </c>
      <c r="C14" s="71">
        <f t="shared" si="0"/>
        <v>1496</v>
      </c>
      <c r="D14" s="71">
        <f t="shared" si="1"/>
        <v>1336</v>
      </c>
      <c r="E14" s="71"/>
      <c r="F14" s="71">
        <v>228</v>
      </c>
      <c r="G14" s="71">
        <v>129</v>
      </c>
      <c r="H14" s="71">
        <v>99</v>
      </c>
      <c r="I14" s="71"/>
      <c r="J14" s="71">
        <v>344</v>
      </c>
      <c r="K14" s="71">
        <v>193</v>
      </c>
      <c r="L14" s="71">
        <v>151</v>
      </c>
      <c r="M14" s="71"/>
      <c r="N14" s="71">
        <v>642</v>
      </c>
      <c r="O14" s="71">
        <v>355</v>
      </c>
      <c r="P14" s="71">
        <v>287</v>
      </c>
      <c r="Q14" s="71"/>
      <c r="R14" s="71">
        <v>897</v>
      </c>
      <c r="S14" s="71">
        <v>496</v>
      </c>
      <c r="T14" s="71">
        <v>401</v>
      </c>
      <c r="U14" s="71"/>
      <c r="V14" s="71">
        <v>721</v>
      </c>
      <c r="W14" s="71">
        <v>323</v>
      </c>
      <c r="X14" s="71">
        <v>398</v>
      </c>
      <c r="Y14" s="7"/>
    </row>
    <row r="15" spans="1:25" x14ac:dyDescent="0.25">
      <c r="A15" s="27">
        <v>18</v>
      </c>
      <c r="B15" s="71">
        <f t="shared" si="0"/>
        <v>2060</v>
      </c>
      <c r="C15" s="71">
        <f t="shared" si="0"/>
        <v>1151</v>
      </c>
      <c r="D15" s="71">
        <f t="shared" si="1"/>
        <v>909</v>
      </c>
      <c r="E15" s="71"/>
      <c r="F15" s="71">
        <v>140</v>
      </c>
      <c r="G15" s="71">
        <v>92</v>
      </c>
      <c r="H15" s="71">
        <v>48</v>
      </c>
      <c r="I15" s="71"/>
      <c r="J15" s="71">
        <v>204</v>
      </c>
      <c r="K15" s="71">
        <v>121</v>
      </c>
      <c r="L15" s="71">
        <v>83</v>
      </c>
      <c r="M15" s="71"/>
      <c r="N15" s="71">
        <v>335</v>
      </c>
      <c r="O15" s="71">
        <v>203</v>
      </c>
      <c r="P15" s="71">
        <v>132</v>
      </c>
      <c r="Q15" s="71"/>
      <c r="R15" s="71">
        <v>790</v>
      </c>
      <c r="S15" s="71">
        <v>431</v>
      </c>
      <c r="T15" s="71">
        <v>359</v>
      </c>
      <c r="U15" s="71"/>
      <c r="V15" s="71">
        <v>591</v>
      </c>
      <c r="W15" s="71">
        <v>304</v>
      </c>
      <c r="X15" s="71">
        <v>287</v>
      </c>
    </row>
    <row r="16" spans="1:25" x14ac:dyDescent="0.25">
      <c r="A16" s="27">
        <v>19</v>
      </c>
      <c r="B16" s="71">
        <f t="shared" si="0"/>
        <v>1414</v>
      </c>
      <c r="C16" s="71">
        <f t="shared" si="0"/>
        <v>789</v>
      </c>
      <c r="D16" s="71">
        <f t="shared" si="1"/>
        <v>625</v>
      </c>
      <c r="E16" s="71"/>
      <c r="F16" s="71">
        <v>76</v>
      </c>
      <c r="G16" s="71">
        <v>48</v>
      </c>
      <c r="H16" s="71">
        <v>28</v>
      </c>
      <c r="I16" s="71"/>
      <c r="J16" s="71">
        <v>134</v>
      </c>
      <c r="K16" s="71">
        <v>80</v>
      </c>
      <c r="L16" s="71">
        <v>54</v>
      </c>
      <c r="M16" s="71"/>
      <c r="N16" s="71">
        <v>231</v>
      </c>
      <c r="O16" s="71">
        <v>129</v>
      </c>
      <c r="P16" s="71">
        <v>102</v>
      </c>
      <c r="Q16" s="71"/>
      <c r="R16" s="71">
        <v>498</v>
      </c>
      <c r="S16" s="71">
        <v>269</v>
      </c>
      <c r="T16" s="71">
        <v>229</v>
      </c>
      <c r="U16" s="71"/>
      <c r="V16" s="71">
        <v>475</v>
      </c>
      <c r="W16" s="71">
        <v>263</v>
      </c>
      <c r="X16" s="71">
        <v>212</v>
      </c>
      <c r="Y16" s="25"/>
    </row>
    <row r="17" spans="1:25" x14ac:dyDescent="0.25">
      <c r="A17" s="27">
        <v>20</v>
      </c>
      <c r="B17" s="71">
        <f t="shared" si="0"/>
        <v>1000</v>
      </c>
      <c r="C17" s="71">
        <f t="shared" si="0"/>
        <v>553</v>
      </c>
      <c r="D17" s="71">
        <f t="shared" si="1"/>
        <v>447</v>
      </c>
      <c r="E17" s="71"/>
      <c r="F17" s="71">
        <v>66</v>
      </c>
      <c r="G17" s="71">
        <v>43</v>
      </c>
      <c r="H17" s="71">
        <v>23</v>
      </c>
      <c r="I17" s="71"/>
      <c r="J17" s="71">
        <v>123</v>
      </c>
      <c r="K17" s="71">
        <v>72</v>
      </c>
      <c r="L17" s="71">
        <v>51</v>
      </c>
      <c r="M17" s="71"/>
      <c r="N17" s="71">
        <v>153</v>
      </c>
      <c r="O17" s="71">
        <v>92</v>
      </c>
      <c r="P17" s="71">
        <v>61</v>
      </c>
      <c r="Q17" s="71"/>
      <c r="R17" s="71">
        <v>323</v>
      </c>
      <c r="S17" s="71">
        <v>179</v>
      </c>
      <c r="T17" s="71">
        <v>144</v>
      </c>
      <c r="U17" s="71"/>
      <c r="V17" s="71">
        <v>335</v>
      </c>
      <c r="W17" s="71">
        <v>167</v>
      </c>
      <c r="X17" s="71">
        <v>168</v>
      </c>
      <c r="Y17" s="7"/>
    </row>
    <row r="18" spans="1:25" x14ac:dyDescent="0.25">
      <c r="A18" s="27">
        <v>21</v>
      </c>
      <c r="B18" s="71">
        <f t="shared" si="0"/>
        <v>813</v>
      </c>
      <c r="C18" s="71">
        <f t="shared" si="0"/>
        <v>443</v>
      </c>
      <c r="D18" s="71">
        <f t="shared" si="1"/>
        <v>370</v>
      </c>
      <c r="E18" s="71"/>
      <c r="F18" s="71">
        <v>67</v>
      </c>
      <c r="G18" s="71">
        <v>37</v>
      </c>
      <c r="H18" s="71">
        <v>30</v>
      </c>
      <c r="I18" s="71"/>
      <c r="J18" s="71">
        <v>105</v>
      </c>
      <c r="K18" s="71">
        <v>60</v>
      </c>
      <c r="L18" s="71">
        <v>45</v>
      </c>
      <c r="M18" s="71"/>
      <c r="N18" s="71">
        <v>119</v>
      </c>
      <c r="O18" s="71">
        <v>65</v>
      </c>
      <c r="P18" s="71">
        <v>54</v>
      </c>
      <c r="Q18" s="71"/>
      <c r="R18" s="71">
        <v>271</v>
      </c>
      <c r="S18" s="71">
        <v>161</v>
      </c>
      <c r="T18" s="71">
        <v>110</v>
      </c>
      <c r="U18" s="71"/>
      <c r="V18" s="71">
        <v>251</v>
      </c>
      <c r="W18" s="71">
        <v>120</v>
      </c>
      <c r="X18" s="71">
        <v>131</v>
      </c>
      <c r="Y18" s="29"/>
    </row>
    <row r="19" spans="1:25" x14ac:dyDescent="0.25">
      <c r="A19" s="27">
        <v>22</v>
      </c>
      <c r="B19" s="71">
        <f t="shared" si="0"/>
        <v>589</v>
      </c>
      <c r="C19" s="71">
        <f t="shared" si="0"/>
        <v>327</v>
      </c>
      <c r="D19" s="71">
        <f t="shared" si="1"/>
        <v>262</v>
      </c>
      <c r="E19" s="71"/>
      <c r="F19" s="71">
        <v>55</v>
      </c>
      <c r="G19" s="71">
        <v>36</v>
      </c>
      <c r="H19" s="71">
        <v>19</v>
      </c>
      <c r="I19" s="71"/>
      <c r="J19" s="71">
        <v>103</v>
      </c>
      <c r="K19" s="71">
        <v>65</v>
      </c>
      <c r="L19" s="71">
        <v>38</v>
      </c>
      <c r="M19" s="71"/>
      <c r="N19" s="71">
        <v>83</v>
      </c>
      <c r="O19" s="71">
        <v>51</v>
      </c>
      <c r="P19" s="71">
        <v>32</v>
      </c>
      <c r="Q19" s="71"/>
      <c r="R19" s="71">
        <v>183</v>
      </c>
      <c r="S19" s="71">
        <v>94</v>
      </c>
      <c r="T19" s="71">
        <v>89</v>
      </c>
      <c r="U19" s="71"/>
      <c r="V19" s="71">
        <v>165</v>
      </c>
      <c r="W19" s="71">
        <v>81</v>
      </c>
      <c r="X19" s="71">
        <v>84</v>
      </c>
    </row>
    <row r="20" spans="1:25" x14ac:dyDescent="0.25">
      <c r="A20" s="27">
        <v>23</v>
      </c>
      <c r="B20" s="71">
        <f t="shared" si="0"/>
        <v>640</v>
      </c>
      <c r="C20" s="71">
        <f t="shared" si="0"/>
        <v>352</v>
      </c>
      <c r="D20" s="71">
        <f t="shared" si="1"/>
        <v>288</v>
      </c>
      <c r="E20" s="71"/>
      <c r="F20" s="71">
        <v>68</v>
      </c>
      <c r="G20" s="71">
        <v>35</v>
      </c>
      <c r="H20" s="71">
        <v>33</v>
      </c>
      <c r="I20" s="71"/>
      <c r="J20" s="71">
        <v>103</v>
      </c>
      <c r="K20" s="71">
        <v>60</v>
      </c>
      <c r="L20" s="71">
        <v>43</v>
      </c>
      <c r="M20" s="71"/>
      <c r="N20" s="71">
        <v>97</v>
      </c>
      <c r="O20" s="71">
        <v>64</v>
      </c>
      <c r="P20" s="71">
        <v>33</v>
      </c>
      <c r="Q20" s="71"/>
      <c r="R20" s="71">
        <v>208</v>
      </c>
      <c r="S20" s="71">
        <v>111</v>
      </c>
      <c r="T20" s="71">
        <v>97</v>
      </c>
      <c r="U20" s="71"/>
      <c r="V20" s="71">
        <v>164</v>
      </c>
      <c r="W20" s="71">
        <v>82</v>
      </c>
      <c r="X20" s="71">
        <v>82</v>
      </c>
      <c r="Y20" s="29"/>
    </row>
    <row r="21" spans="1:25" x14ac:dyDescent="0.25">
      <c r="A21" s="27">
        <v>24</v>
      </c>
      <c r="B21" s="71">
        <f t="shared" si="0"/>
        <v>586</v>
      </c>
      <c r="C21" s="71">
        <f t="shared" si="0"/>
        <v>310</v>
      </c>
      <c r="D21" s="71">
        <f t="shared" si="1"/>
        <v>276</v>
      </c>
      <c r="E21" s="71"/>
      <c r="F21" s="71">
        <v>53</v>
      </c>
      <c r="G21" s="71">
        <v>29</v>
      </c>
      <c r="H21" s="71">
        <v>24</v>
      </c>
      <c r="I21" s="71"/>
      <c r="J21" s="71">
        <v>93</v>
      </c>
      <c r="K21" s="71">
        <v>58</v>
      </c>
      <c r="L21" s="71">
        <v>35</v>
      </c>
      <c r="M21" s="71"/>
      <c r="N21" s="71">
        <v>104</v>
      </c>
      <c r="O21" s="71">
        <v>59</v>
      </c>
      <c r="P21" s="71">
        <v>45</v>
      </c>
      <c r="Q21" s="71"/>
      <c r="R21" s="71">
        <v>178</v>
      </c>
      <c r="S21" s="71">
        <v>80</v>
      </c>
      <c r="T21" s="71">
        <v>98</v>
      </c>
      <c r="U21" s="71"/>
      <c r="V21" s="71">
        <v>158</v>
      </c>
      <c r="W21" s="71">
        <v>84</v>
      </c>
      <c r="X21" s="71">
        <v>74</v>
      </c>
    </row>
    <row r="22" spans="1:25" x14ac:dyDescent="0.25">
      <c r="A22" s="27" t="s">
        <v>356</v>
      </c>
      <c r="B22" s="71">
        <f t="shared" si="0"/>
        <v>2552</v>
      </c>
      <c r="C22" s="71">
        <f t="shared" si="0"/>
        <v>1216</v>
      </c>
      <c r="D22" s="71">
        <f t="shared" si="1"/>
        <v>1336</v>
      </c>
      <c r="E22" s="71"/>
      <c r="F22" s="71">
        <v>241</v>
      </c>
      <c r="G22" s="71">
        <v>133</v>
      </c>
      <c r="H22" s="71">
        <v>108</v>
      </c>
      <c r="I22" s="71"/>
      <c r="J22" s="71">
        <v>414</v>
      </c>
      <c r="K22" s="71">
        <v>211</v>
      </c>
      <c r="L22" s="71">
        <v>203</v>
      </c>
      <c r="M22" s="71"/>
      <c r="N22" s="71">
        <v>439</v>
      </c>
      <c r="O22" s="71">
        <v>214</v>
      </c>
      <c r="P22" s="71">
        <v>225</v>
      </c>
      <c r="Q22" s="71"/>
      <c r="R22" s="71">
        <v>789</v>
      </c>
      <c r="S22" s="71">
        <v>383</v>
      </c>
      <c r="T22" s="71">
        <v>406</v>
      </c>
      <c r="U22" s="71"/>
      <c r="V22" s="71">
        <v>669</v>
      </c>
      <c r="W22" s="71">
        <v>275</v>
      </c>
      <c r="X22" s="71">
        <v>394</v>
      </c>
    </row>
    <row r="23" spans="1:25" x14ac:dyDescent="0.25">
      <c r="A23" s="27" t="s">
        <v>357</v>
      </c>
      <c r="B23" s="71">
        <f t="shared" si="0"/>
        <v>1913</v>
      </c>
      <c r="C23" s="71">
        <f t="shared" si="0"/>
        <v>762</v>
      </c>
      <c r="D23" s="71">
        <f t="shared" si="1"/>
        <v>1151</v>
      </c>
      <c r="E23" s="71"/>
      <c r="F23" s="71">
        <v>230</v>
      </c>
      <c r="G23" s="71">
        <v>94</v>
      </c>
      <c r="H23" s="71">
        <v>136</v>
      </c>
      <c r="I23" s="71"/>
      <c r="J23" s="71">
        <v>295</v>
      </c>
      <c r="K23" s="71">
        <v>125</v>
      </c>
      <c r="L23" s="71">
        <v>170</v>
      </c>
      <c r="M23" s="71"/>
      <c r="N23" s="71">
        <v>328</v>
      </c>
      <c r="O23" s="71">
        <v>129</v>
      </c>
      <c r="P23" s="71">
        <v>199</v>
      </c>
      <c r="Q23" s="71"/>
      <c r="R23" s="71">
        <v>566</v>
      </c>
      <c r="S23" s="71">
        <v>240</v>
      </c>
      <c r="T23" s="71">
        <v>326</v>
      </c>
      <c r="U23" s="71"/>
      <c r="V23" s="71">
        <v>494</v>
      </c>
      <c r="W23" s="71">
        <v>174</v>
      </c>
      <c r="X23" s="71">
        <v>320</v>
      </c>
    </row>
    <row r="24" spans="1:25" x14ac:dyDescent="0.25">
      <c r="A24" s="27" t="s">
        <v>358</v>
      </c>
      <c r="B24" s="71">
        <f t="shared" si="0"/>
        <v>1543</v>
      </c>
      <c r="C24" s="71">
        <f t="shared" si="0"/>
        <v>481</v>
      </c>
      <c r="D24" s="71">
        <f t="shared" si="1"/>
        <v>1062</v>
      </c>
      <c r="E24" s="71"/>
      <c r="F24" s="71">
        <v>167</v>
      </c>
      <c r="G24" s="71">
        <v>54</v>
      </c>
      <c r="H24" s="71">
        <v>113</v>
      </c>
      <c r="I24" s="71"/>
      <c r="J24" s="71">
        <v>215</v>
      </c>
      <c r="K24" s="71">
        <v>74</v>
      </c>
      <c r="L24" s="71">
        <v>141</v>
      </c>
      <c r="M24" s="71"/>
      <c r="N24" s="71">
        <v>227</v>
      </c>
      <c r="O24" s="71">
        <v>82</v>
      </c>
      <c r="P24" s="71">
        <v>145</v>
      </c>
      <c r="Q24" s="71"/>
      <c r="R24" s="71">
        <v>489</v>
      </c>
      <c r="S24" s="71">
        <v>150</v>
      </c>
      <c r="T24" s="71">
        <v>339</v>
      </c>
      <c r="U24" s="71"/>
      <c r="V24" s="71">
        <v>445</v>
      </c>
      <c r="W24" s="71">
        <v>121</v>
      </c>
      <c r="X24" s="71">
        <v>324</v>
      </c>
    </row>
    <row r="25" spans="1:25" x14ac:dyDescent="0.25">
      <c r="A25" s="27" t="s">
        <v>359</v>
      </c>
      <c r="B25" s="71">
        <f t="shared" si="0"/>
        <v>962</v>
      </c>
      <c r="C25" s="71">
        <f t="shared" si="0"/>
        <v>248</v>
      </c>
      <c r="D25" s="71">
        <f t="shared" si="1"/>
        <v>714</v>
      </c>
      <c r="E25" s="71"/>
      <c r="F25" s="71">
        <v>111</v>
      </c>
      <c r="G25" s="71">
        <v>32</v>
      </c>
      <c r="H25" s="71">
        <v>79</v>
      </c>
      <c r="I25" s="71"/>
      <c r="J25" s="71">
        <v>128</v>
      </c>
      <c r="K25" s="71">
        <v>31</v>
      </c>
      <c r="L25" s="71">
        <v>97</v>
      </c>
      <c r="M25" s="71"/>
      <c r="N25" s="71">
        <v>168</v>
      </c>
      <c r="O25" s="71">
        <v>41</v>
      </c>
      <c r="P25" s="71">
        <v>127</v>
      </c>
      <c r="Q25" s="71"/>
      <c r="R25" s="71">
        <v>286</v>
      </c>
      <c r="S25" s="71">
        <v>81</v>
      </c>
      <c r="T25" s="71">
        <v>205</v>
      </c>
      <c r="U25" s="71"/>
      <c r="V25" s="71">
        <v>269</v>
      </c>
      <c r="W25" s="71">
        <v>63</v>
      </c>
      <c r="X25" s="71">
        <v>206</v>
      </c>
    </row>
    <row r="26" spans="1:25" x14ac:dyDescent="0.25">
      <c r="A26" s="27" t="s">
        <v>360</v>
      </c>
      <c r="B26" s="71">
        <f t="shared" si="0"/>
        <v>488</v>
      </c>
      <c r="C26" s="71">
        <f t="shared" si="0"/>
        <v>106</v>
      </c>
      <c r="D26" s="71">
        <f t="shared" si="1"/>
        <v>382</v>
      </c>
      <c r="E26" s="71"/>
      <c r="F26" s="71">
        <v>64</v>
      </c>
      <c r="G26" s="71">
        <v>15</v>
      </c>
      <c r="H26" s="71">
        <v>49</v>
      </c>
      <c r="I26" s="71"/>
      <c r="J26" s="71">
        <v>64</v>
      </c>
      <c r="K26" s="71">
        <v>11</v>
      </c>
      <c r="L26" s="71">
        <v>53</v>
      </c>
      <c r="M26" s="71"/>
      <c r="N26" s="71">
        <v>97</v>
      </c>
      <c r="O26" s="71">
        <v>21</v>
      </c>
      <c r="P26" s="71">
        <v>76</v>
      </c>
      <c r="Q26" s="71"/>
      <c r="R26" s="71">
        <v>136</v>
      </c>
      <c r="S26" s="71">
        <v>35</v>
      </c>
      <c r="T26" s="71">
        <v>101</v>
      </c>
      <c r="U26" s="71"/>
      <c r="V26" s="71">
        <v>127</v>
      </c>
      <c r="W26" s="71">
        <v>24</v>
      </c>
      <c r="X26" s="71">
        <v>103</v>
      </c>
    </row>
    <row r="27" spans="1:25" ht="13.5" thickBot="1" x14ac:dyDescent="0.3">
      <c r="A27" s="27" t="s">
        <v>361</v>
      </c>
      <c r="B27" s="71">
        <f t="shared" si="0"/>
        <v>344</v>
      </c>
      <c r="C27" s="71">
        <f t="shared" si="0"/>
        <v>78</v>
      </c>
      <c r="D27" s="71">
        <f t="shared" si="1"/>
        <v>266</v>
      </c>
      <c r="E27" s="71"/>
      <c r="F27" s="71">
        <v>40</v>
      </c>
      <c r="G27" s="71">
        <v>9</v>
      </c>
      <c r="H27" s="71">
        <v>31</v>
      </c>
      <c r="I27" s="71"/>
      <c r="J27" s="71">
        <v>58</v>
      </c>
      <c r="K27" s="71">
        <v>12</v>
      </c>
      <c r="L27" s="71">
        <v>46</v>
      </c>
      <c r="M27" s="71"/>
      <c r="N27" s="71">
        <v>67</v>
      </c>
      <c r="O27" s="71">
        <v>13</v>
      </c>
      <c r="P27" s="71">
        <v>54</v>
      </c>
      <c r="Q27" s="71"/>
      <c r="R27" s="71">
        <v>104</v>
      </c>
      <c r="S27" s="71">
        <v>25</v>
      </c>
      <c r="T27" s="71">
        <v>79</v>
      </c>
      <c r="U27" s="71"/>
      <c r="V27" s="71">
        <v>75</v>
      </c>
      <c r="W27" s="71">
        <v>19</v>
      </c>
      <c r="X27" s="71">
        <v>56</v>
      </c>
    </row>
    <row r="28" spans="1:25" ht="15" customHeight="1" x14ac:dyDescent="0.25">
      <c r="A28" s="353" t="s">
        <v>937</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row>
    <row r="29" spans="1:25" ht="15" customHeight="1" x14ac:dyDescent="0.25">
      <c r="A29" s="6" t="s">
        <v>362</v>
      </c>
      <c r="B29" s="8"/>
      <c r="C29" s="8"/>
      <c r="D29" s="8"/>
      <c r="E29" s="8"/>
      <c r="F29" s="8"/>
      <c r="G29" s="8"/>
      <c r="H29" s="8"/>
      <c r="I29" s="8"/>
      <c r="J29" s="8"/>
      <c r="K29" s="8"/>
      <c r="L29" s="8"/>
      <c r="M29" s="8"/>
      <c r="N29" s="8"/>
      <c r="O29" s="8"/>
      <c r="P29" s="8"/>
      <c r="Q29" s="8"/>
      <c r="R29" s="8"/>
      <c r="S29" s="8"/>
      <c r="T29" s="8"/>
      <c r="U29" s="8"/>
      <c r="V29" s="8"/>
      <c r="W29" s="8"/>
      <c r="X29" s="8"/>
    </row>
    <row r="30" spans="1:25" x14ac:dyDescent="0.25">
      <c r="A30" s="159" t="s">
        <v>339</v>
      </c>
      <c r="B30" s="8"/>
      <c r="C30" s="8"/>
      <c r="D30" s="8"/>
      <c r="E30" s="8"/>
      <c r="F30" s="8"/>
      <c r="G30" s="8"/>
      <c r="H30" s="8"/>
      <c r="I30" s="8"/>
      <c r="J30" s="8"/>
      <c r="K30" s="8"/>
      <c r="L30" s="8"/>
      <c r="M30" s="8"/>
      <c r="N30" s="8"/>
      <c r="O30" s="8"/>
      <c r="P30" s="8"/>
      <c r="Q30" s="8"/>
      <c r="R30" s="8"/>
      <c r="S30" s="8"/>
      <c r="T30" s="8"/>
      <c r="U30" s="8"/>
      <c r="V30" s="8"/>
      <c r="W30" s="8"/>
      <c r="X30" s="8"/>
    </row>
    <row r="31" spans="1:25" x14ac:dyDescent="0.25">
      <c r="A31" s="159" t="s">
        <v>340</v>
      </c>
      <c r="B31" s="8"/>
      <c r="C31" s="8"/>
      <c r="D31" s="8"/>
      <c r="E31" s="8"/>
      <c r="F31" s="8"/>
      <c r="G31" s="8"/>
      <c r="H31" s="8"/>
      <c r="I31" s="8"/>
      <c r="J31" s="8"/>
      <c r="K31" s="8"/>
      <c r="L31" s="8"/>
      <c r="M31" s="8"/>
      <c r="N31" s="8"/>
      <c r="O31" s="8"/>
      <c r="P31" s="8"/>
      <c r="Q31" s="8"/>
      <c r="R31" s="8"/>
      <c r="S31" s="8"/>
      <c r="T31" s="8"/>
      <c r="U31" s="8"/>
      <c r="V31" s="8"/>
      <c r="W31" s="8"/>
      <c r="X31" s="8"/>
    </row>
  </sheetData>
  <mergeCells count="12">
    <mergeCell ref="A1:X1"/>
    <mergeCell ref="A2:X2"/>
    <mergeCell ref="A3:X3"/>
    <mergeCell ref="V6:X6"/>
    <mergeCell ref="A4:X4"/>
    <mergeCell ref="A5:X5"/>
    <mergeCell ref="A6:A7"/>
    <mergeCell ref="B6:D6"/>
    <mergeCell ref="F6:H6"/>
    <mergeCell ref="J6:L6"/>
    <mergeCell ref="N6:P6"/>
    <mergeCell ref="R6:T6"/>
  </mergeCells>
  <conditionalFormatting sqref="B9:X27">
    <cfRule type="cellIs" dxfId="175" priority="5" operator="equal">
      <formula>0</formula>
    </cfRule>
  </conditionalFormatting>
  <conditionalFormatting sqref="Y8:Y10">
    <cfRule type="cellIs" dxfId="174" priority="4" operator="equal">
      <formula>0</formula>
    </cfRule>
  </conditionalFormatting>
  <conditionalFormatting sqref="Y12:Y14">
    <cfRule type="cellIs" dxfId="173" priority="3" operator="equal">
      <formula>0</formula>
    </cfRule>
  </conditionalFormatting>
  <conditionalFormatting sqref="Y16:Y18 Y20">
    <cfRule type="cellIs" dxfId="172" priority="1" operator="equal">
      <formula>0</formula>
    </cfRule>
  </conditionalFormatting>
  <hyperlinks>
    <hyperlink ref="Y2" location="Contenido!A1" display="Contenido" xr:uid="{009FA6D7-FD29-4EC3-A7F0-83542210F450}"/>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0530-9EA3-4A86-BEEA-0B3C25D9F515}">
  <sheetPr codeName="Hoja85">
    <tabColor rgb="FFAFCAFF"/>
    <pageSetUpPr fitToPage="1"/>
  </sheetPr>
  <dimension ref="A1:Y33"/>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16384" width="11" style="8"/>
  </cols>
  <sheetData>
    <row r="1" spans="1:25" ht="15" customHeight="1" x14ac:dyDescent="0.25">
      <c r="A1" s="436" t="s">
        <v>502</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x14ac:dyDescent="0.25">
      <c r="A2" s="437" t="s">
        <v>496</v>
      </c>
      <c r="B2" s="437"/>
      <c r="C2" s="437"/>
      <c r="D2" s="437"/>
      <c r="E2" s="437"/>
      <c r="F2" s="437"/>
      <c r="G2" s="437"/>
      <c r="H2" s="437"/>
      <c r="I2" s="437"/>
      <c r="J2" s="437"/>
      <c r="K2" s="437"/>
      <c r="L2" s="437"/>
      <c r="M2" s="437"/>
      <c r="N2" s="437"/>
      <c r="O2" s="437"/>
      <c r="P2" s="437"/>
      <c r="Q2" s="437"/>
      <c r="R2" s="437"/>
      <c r="S2" s="437"/>
      <c r="T2" s="437"/>
      <c r="U2" s="437"/>
      <c r="V2" s="437"/>
      <c r="W2" s="437"/>
      <c r="X2" s="437"/>
      <c r="Y2" s="91" t="s">
        <v>0</v>
      </c>
    </row>
    <row r="3" spans="1:25" ht="14.5" x14ac:dyDescent="0.25">
      <c r="A3" s="437" t="s">
        <v>355</v>
      </c>
      <c r="B3" s="437"/>
      <c r="C3" s="437"/>
      <c r="D3" s="437"/>
      <c r="E3" s="437"/>
      <c r="F3" s="437"/>
      <c r="G3" s="437"/>
      <c r="H3" s="437"/>
      <c r="I3" s="437"/>
      <c r="J3" s="437"/>
      <c r="K3" s="437"/>
      <c r="L3" s="437"/>
      <c r="M3" s="437"/>
      <c r="N3" s="437"/>
      <c r="O3" s="437"/>
      <c r="P3" s="437"/>
      <c r="Q3" s="437"/>
      <c r="R3" s="437"/>
      <c r="S3" s="437"/>
      <c r="T3" s="437"/>
      <c r="U3" s="437"/>
      <c r="V3" s="437"/>
      <c r="W3" s="437"/>
      <c r="X3" s="437"/>
      <c r="Y3" s="19"/>
    </row>
    <row r="4" spans="1:25" ht="14.5" x14ac:dyDescent="0.25">
      <c r="A4" s="437" t="s">
        <v>900</v>
      </c>
      <c r="B4" s="437"/>
      <c r="C4" s="437"/>
      <c r="D4" s="437"/>
      <c r="E4" s="437"/>
      <c r="F4" s="437"/>
      <c r="G4" s="437"/>
      <c r="H4" s="437"/>
      <c r="I4" s="437"/>
      <c r="J4" s="437"/>
      <c r="K4" s="437"/>
      <c r="L4" s="437"/>
      <c r="M4" s="437"/>
      <c r="N4" s="437"/>
      <c r="O4" s="437"/>
      <c r="P4" s="437"/>
      <c r="Q4" s="437"/>
      <c r="R4" s="437"/>
      <c r="S4" s="437"/>
      <c r="T4" s="437"/>
      <c r="U4" s="437"/>
      <c r="V4" s="437"/>
      <c r="W4" s="437"/>
      <c r="X4" s="437"/>
    </row>
    <row r="5" spans="1:25"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6"/>
    </row>
    <row r="6" spans="1:25" s="6" customFormat="1" ht="18.649999999999999" customHeight="1" x14ac:dyDescent="0.25">
      <c r="A6" s="438" t="s">
        <v>574</v>
      </c>
      <c r="B6" s="435" t="s">
        <v>188</v>
      </c>
      <c r="C6" s="435"/>
      <c r="D6" s="435"/>
      <c r="E6" s="110"/>
      <c r="F6" s="435" t="s">
        <v>230</v>
      </c>
      <c r="G6" s="435"/>
      <c r="H6" s="435"/>
      <c r="I6" s="110"/>
      <c r="J6" s="435" t="s">
        <v>231</v>
      </c>
      <c r="K6" s="435"/>
      <c r="L6" s="435"/>
      <c r="M6" s="110"/>
      <c r="N6" s="435" t="s">
        <v>232</v>
      </c>
      <c r="O6" s="435"/>
      <c r="P6" s="435"/>
      <c r="Q6" s="110"/>
      <c r="R6" s="435" t="s">
        <v>233</v>
      </c>
      <c r="S6" s="435"/>
      <c r="T6" s="435"/>
      <c r="U6" s="110"/>
      <c r="V6" s="435" t="s">
        <v>234</v>
      </c>
      <c r="W6" s="435"/>
      <c r="X6" s="435"/>
    </row>
    <row r="7" spans="1:25"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row>
    <row r="8" spans="1:25"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
    </row>
    <row r="9" spans="1:25" s="6" customFormat="1" x14ac:dyDescent="0.25">
      <c r="A9" s="157" t="s">
        <v>188</v>
      </c>
      <c r="B9" s="70">
        <f>SUM(B10:B27)</f>
        <v>21999</v>
      </c>
      <c r="C9" s="70">
        <f>SUM(C10:C27)</f>
        <v>10480</v>
      </c>
      <c r="D9" s="70">
        <f>SUM(D10:D27)</f>
        <v>11519</v>
      </c>
      <c r="E9" s="70"/>
      <c r="F9" s="70">
        <f>SUM(F10:F27)</f>
        <v>2864</v>
      </c>
      <c r="G9" s="70">
        <f>SUM(G10:G27)</f>
        <v>1532</v>
      </c>
      <c r="H9" s="70">
        <f>SUM(H10:H27)</f>
        <v>1332</v>
      </c>
      <c r="I9" s="70"/>
      <c r="J9" s="70">
        <f>SUM(J10:J27)</f>
        <v>3353</v>
      </c>
      <c r="K9" s="70">
        <f>SUM(K10:K27)</f>
        <v>1697</v>
      </c>
      <c r="L9" s="70">
        <f>SUM(L10:L27)</f>
        <v>1656</v>
      </c>
      <c r="M9" s="70"/>
      <c r="N9" s="70">
        <f>SUM(N10:N27)</f>
        <v>3890</v>
      </c>
      <c r="O9" s="70">
        <f>SUM(O10:O27)</f>
        <v>1903</v>
      </c>
      <c r="P9" s="70">
        <f>SUM(P10:P27)</f>
        <v>1987</v>
      </c>
      <c r="Q9" s="70"/>
      <c r="R9" s="70">
        <f>SUM(R10:R27)</f>
        <v>6555</v>
      </c>
      <c r="S9" s="70">
        <f>SUM(S10:S27)</f>
        <v>3113</v>
      </c>
      <c r="T9" s="70">
        <f>SUM(T10:T27)</f>
        <v>3442</v>
      </c>
      <c r="U9" s="70"/>
      <c r="V9" s="70">
        <f>SUM(V10:V27)</f>
        <v>5337</v>
      </c>
      <c r="W9" s="70">
        <f>SUM(W10:W27)</f>
        <v>2235</v>
      </c>
      <c r="X9" s="70">
        <f>SUM(X10:X27)</f>
        <v>3102</v>
      </c>
      <c r="Y9" s="7"/>
    </row>
    <row r="10" spans="1:25" x14ac:dyDescent="0.25">
      <c r="A10" s="27">
        <v>13</v>
      </c>
      <c r="B10" s="71">
        <f t="shared" ref="B10:C27" si="0">+F10+J10+N10+R10+V10</f>
        <v>15</v>
      </c>
      <c r="C10" s="71">
        <f t="shared" si="0"/>
        <v>6</v>
      </c>
      <c r="D10" s="71">
        <f t="shared" ref="D10:D27" si="1">+B10-C10</f>
        <v>9</v>
      </c>
      <c r="E10" s="71"/>
      <c r="F10" s="71">
        <v>12</v>
      </c>
      <c r="G10" s="71">
        <v>5</v>
      </c>
      <c r="H10" s="71">
        <v>7</v>
      </c>
      <c r="I10" s="71"/>
      <c r="J10" s="71">
        <v>3</v>
      </c>
      <c r="K10" s="71">
        <v>1</v>
      </c>
      <c r="L10" s="71">
        <v>2</v>
      </c>
      <c r="M10" s="71"/>
      <c r="N10" s="71">
        <v>0</v>
      </c>
      <c r="O10" s="71">
        <v>0</v>
      </c>
      <c r="P10" s="71">
        <v>0</v>
      </c>
      <c r="Q10" s="71"/>
      <c r="R10" s="71">
        <v>0</v>
      </c>
      <c r="S10" s="71">
        <v>0</v>
      </c>
      <c r="T10" s="71">
        <v>0</v>
      </c>
      <c r="U10" s="71"/>
      <c r="V10" s="71">
        <v>0</v>
      </c>
      <c r="W10" s="71">
        <v>0</v>
      </c>
      <c r="X10" s="71">
        <v>0</v>
      </c>
      <c r="Y10" s="7"/>
    </row>
    <row r="11" spans="1:25" x14ac:dyDescent="0.25">
      <c r="A11" s="27">
        <v>14</v>
      </c>
      <c r="B11" s="71">
        <f t="shared" si="0"/>
        <v>157</v>
      </c>
      <c r="C11" s="71">
        <f t="shared" si="0"/>
        <v>91</v>
      </c>
      <c r="D11" s="71">
        <f t="shared" si="1"/>
        <v>66</v>
      </c>
      <c r="E11" s="71"/>
      <c r="F11" s="71">
        <v>86</v>
      </c>
      <c r="G11" s="71">
        <v>58</v>
      </c>
      <c r="H11" s="71">
        <v>28</v>
      </c>
      <c r="I11" s="71"/>
      <c r="J11" s="71">
        <v>46</v>
      </c>
      <c r="K11" s="71">
        <v>24</v>
      </c>
      <c r="L11" s="71">
        <v>22</v>
      </c>
      <c r="M11" s="71"/>
      <c r="N11" s="71">
        <v>25</v>
      </c>
      <c r="O11" s="71">
        <v>9</v>
      </c>
      <c r="P11" s="71">
        <v>16</v>
      </c>
      <c r="Q11" s="71"/>
      <c r="R11" s="71">
        <v>0</v>
      </c>
      <c r="S11" s="71">
        <v>0</v>
      </c>
      <c r="T11" s="71">
        <v>0</v>
      </c>
      <c r="U11" s="71"/>
      <c r="V11" s="71">
        <v>0</v>
      </c>
      <c r="W11" s="71">
        <v>0</v>
      </c>
      <c r="X11" s="71">
        <v>0</v>
      </c>
    </row>
    <row r="12" spans="1:25" x14ac:dyDescent="0.25">
      <c r="A12" s="27">
        <v>15</v>
      </c>
      <c r="B12" s="71">
        <f t="shared" si="0"/>
        <v>1667</v>
      </c>
      <c r="C12" s="71">
        <f t="shared" si="0"/>
        <v>866</v>
      </c>
      <c r="D12" s="71">
        <f t="shared" si="1"/>
        <v>801</v>
      </c>
      <c r="E12" s="71"/>
      <c r="F12" s="71">
        <v>728</v>
      </c>
      <c r="G12" s="71">
        <v>428</v>
      </c>
      <c r="H12" s="71">
        <v>300</v>
      </c>
      <c r="I12" s="71"/>
      <c r="J12" s="71">
        <v>413</v>
      </c>
      <c r="K12" s="71">
        <v>215</v>
      </c>
      <c r="L12" s="71">
        <v>198</v>
      </c>
      <c r="M12" s="71"/>
      <c r="N12" s="71">
        <v>276</v>
      </c>
      <c r="O12" s="71">
        <v>119</v>
      </c>
      <c r="P12" s="71">
        <v>157</v>
      </c>
      <c r="Q12" s="71"/>
      <c r="R12" s="71">
        <v>249</v>
      </c>
      <c r="S12" s="71">
        <v>103</v>
      </c>
      <c r="T12" s="71">
        <v>146</v>
      </c>
      <c r="U12" s="71"/>
      <c r="V12" s="71">
        <v>1</v>
      </c>
      <c r="W12" s="71">
        <v>1</v>
      </c>
      <c r="X12" s="71">
        <v>0</v>
      </c>
      <c r="Y12" s="25"/>
    </row>
    <row r="13" spans="1:25" x14ac:dyDescent="0.25">
      <c r="A13" s="27">
        <v>16</v>
      </c>
      <c r="B13" s="71">
        <f t="shared" si="0"/>
        <v>2511</v>
      </c>
      <c r="C13" s="71">
        <f t="shared" si="0"/>
        <v>1277</v>
      </c>
      <c r="D13" s="71">
        <f t="shared" si="1"/>
        <v>1234</v>
      </c>
      <c r="E13" s="71"/>
      <c r="F13" s="71">
        <v>440</v>
      </c>
      <c r="G13" s="71">
        <v>262</v>
      </c>
      <c r="H13" s="71">
        <v>178</v>
      </c>
      <c r="I13" s="71"/>
      <c r="J13" s="71">
        <v>517</v>
      </c>
      <c r="K13" s="71">
        <v>292</v>
      </c>
      <c r="L13" s="71">
        <v>225</v>
      </c>
      <c r="M13" s="71"/>
      <c r="N13" s="71">
        <v>520</v>
      </c>
      <c r="O13" s="71">
        <v>275</v>
      </c>
      <c r="P13" s="71">
        <v>245</v>
      </c>
      <c r="Q13" s="71"/>
      <c r="R13" s="71">
        <v>612</v>
      </c>
      <c r="S13" s="71">
        <v>293</v>
      </c>
      <c r="T13" s="71">
        <v>319</v>
      </c>
      <c r="U13" s="71"/>
      <c r="V13" s="71">
        <v>422</v>
      </c>
      <c r="W13" s="71">
        <v>155</v>
      </c>
      <c r="X13" s="71">
        <v>267</v>
      </c>
      <c r="Y13" s="7"/>
    </row>
    <row r="14" spans="1:25" x14ac:dyDescent="0.25">
      <c r="A14" s="27">
        <v>17</v>
      </c>
      <c r="B14" s="71">
        <f t="shared" si="0"/>
        <v>2798</v>
      </c>
      <c r="C14" s="71">
        <f t="shared" si="0"/>
        <v>1468</v>
      </c>
      <c r="D14" s="71">
        <f t="shared" si="1"/>
        <v>1330</v>
      </c>
      <c r="E14" s="71"/>
      <c r="F14" s="71">
        <v>223</v>
      </c>
      <c r="G14" s="71">
        <v>125</v>
      </c>
      <c r="H14" s="71">
        <v>98</v>
      </c>
      <c r="I14" s="71"/>
      <c r="J14" s="71">
        <v>338</v>
      </c>
      <c r="K14" s="71">
        <v>188</v>
      </c>
      <c r="L14" s="71">
        <v>150</v>
      </c>
      <c r="M14" s="71"/>
      <c r="N14" s="71">
        <v>633</v>
      </c>
      <c r="O14" s="71">
        <v>347</v>
      </c>
      <c r="P14" s="71">
        <v>286</v>
      </c>
      <c r="Q14" s="71"/>
      <c r="R14" s="71">
        <v>889</v>
      </c>
      <c r="S14" s="71">
        <v>490</v>
      </c>
      <c r="T14" s="71">
        <v>399</v>
      </c>
      <c r="U14" s="71"/>
      <c r="V14" s="71">
        <v>715</v>
      </c>
      <c r="W14" s="71">
        <v>318</v>
      </c>
      <c r="X14" s="71">
        <v>397</v>
      </c>
      <c r="Y14" s="7"/>
    </row>
    <row r="15" spans="1:25" x14ac:dyDescent="0.25">
      <c r="A15" s="27">
        <v>18</v>
      </c>
      <c r="B15" s="71">
        <f t="shared" si="0"/>
        <v>2035</v>
      </c>
      <c r="C15" s="71">
        <f t="shared" si="0"/>
        <v>1130</v>
      </c>
      <c r="D15" s="71">
        <f t="shared" si="1"/>
        <v>905</v>
      </c>
      <c r="E15" s="71"/>
      <c r="F15" s="71">
        <v>137</v>
      </c>
      <c r="G15" s="71">
        <v>89</v>
      </c>
      <c r="H15" s="71">
        <v>48</v>
      </c>
      <c r="I15" s="71"/>
      <c r="J15" s="71">
        <v>202</v>
      </c>
      <c r="K15" s="71">
        <v>119</v>
      </c>
      <c r="L15" s="71">
        <v>83</v>
      </c>
      <c r="M15" s="71"/>
      <c r="N15" s="71">
        <v>329</v>
      </c>
      <c r="O15" s="71">
        <v>198</v>
      </c>
      <c r="P15" s="71">
        <v>131</v>
      </c>
      <c r="Q15" s="71"/>
      <c r="R15" s="71">
        <v>783</v>
      </c>
      <c r="S15" s="71">
        <v>426</v>
      </c>
      <c r="T15" s="71">
        <v>357</v>
      </c>
      <c r="U15" s="71"/>
      <c r="V15" s="71">
        <v>584</v>
      </c>
      <c r="W15" s="71">
        <v>298</v>
      </c>
      <c r="X15" s="71">
        <v>286</v>
      </c>
    </row>
    <row r="16" spans="1:25" x14ac:dyDescent="0.25">
      <c r="A16" s="27">
        <v>19</v>
      </c>
      <c r="B16" s="71">
        <f t="shared" si="0"/>
        <v>1400</v>
      </c>
      <c r="C16" s="71">
        <f t="shared" si="0"/>
        <v>778</v>
      </c>
      <c r="D16" s="71">
        <f t="shared" si="1"/>
        <v>622</v>
      </c>
      <c r="E16" s="71"/>
      <c r="F16" s="71">
        <v>76</v>
      </c>
      <c r="G16" s="71">
        <v>48</v>
      </c>
      <c r="H16" s="71">
        <v>28</v>
      </c>
      <c r="I16" s="71"/>
      <c r="J16" s="71">
        <v>133</v>
      </c>
      <c r="K16" s="71">
        <v>79</v>
      </c>
      <c r="L16" s="71">
        <v>54</v>
      </c>
      <c r="M16" s="71"/>
      <c r="N16" s="71">
        <v>227</v>
      </c>
      <c r="O16" s="71">
        <v>126</v>
      </c>
      <c r="P16" s="71">
        <v>101</v>
      </c>
      <c r="Q16" s="71"/>
      <c r="R16" s="71">
        <v>494</v>
      </c>
      <c r="S16" s="71">
        <v>266</v>
      </c>
      <c r="T16" s="71">
        <v>228</v>
      </c>
      <c r="U16" s="71"/>
      <c r="V16" s="71">
        <v>470</v>
      </c>
      <c r="W16" s="71">
        <v>259</v>
      </c>
      <c r="X16" s="71">
        <v>211</v>
      </c>
      <c r="Y16" s="25"/>
    </row>
    <row r="17" spans="1:25" x14ac:dyDescent="0.25">
      <c r="A17" s="27">
        <v>20</v>
      </c>
      <c r="B17" s="71">
        <f t="shared" si="0"/>
        <v>991</v>
      </c>
      <c r="C17" s="71">
        <f t="shared" si="0"/>
        <v>546</v>
      </c>
      <c r="D17" s="71">
        <f t="shared" si="1"/>
        <v>445</v>
      </c>
      <c r="E17" s="71"/>
      <c r="F17" s="71">
        <v>66</v>
      </c>
      <c r="G17" s="71">
        <v>43</v>
      </c>
      <c r="H17" s="71">
        <v>23</v>
      </c>
      <c r="I17" s="71"/>
      <c r="J17" s="71">
        <v>123</v>
      </c>
      <c r="K17" s="71">
        <v>72</v>
      </c>
      <c r="L17" s="71">
        <v>51</v>
      </c>
      <c r="M17" s="71"/>
      <c r="N17" s="71">
        <v>151</v>
      </c>
      <c r="O17" s="71">
        <v>90</v>
      </c>
      <c r="P17" s="71">
        <v>61</v>
      </c>
      <c r="Q17" s="71"/>
      <c r="R17" s="71">
        <v>320</v>
      </c>
      <c r="S17" s="71">
        <v>177</v>
      </c>
      <c r="T17" s="71">
        <v>143</v>
      </c>
      <c r="U17" s="71"/>
      <c r="V17" s="71">
        <v>331</v>
      </c>
      <c r="W17" s="71">
        <v>164</v>
      </c>
      <c r="X17" s="71">
        <v>167</v>
      </c>
      <c r="Y17" s="7"/>
    </row>
    <row r="18" spans="1:25" x14ac:dyDescent="0.25">
      <c r="A18" s="27">
        <v>21</v>
      </c>
      <c r="B18" s="71">
        <f t="shared" si="0"/>
        <v>809</v>
      </c>
      <c r="C18" s="71">
        <f t="shared" si="0"/>
        <v>439</v>
      </c>
      <c r="D18" s="71">
        <f t="shared" si="1"/>
        <v>370</v>
      </c>
      <c r="E18" s="71"/>
      <c r="F18" s="71">
        <v>67</v>
      </c>
      <c r="G18" s="71">
        <v>37</v>
      </c>
      <c r="H18" s="71">
        <v>30</v>
      </c>
      <c r="I18" s="71"/>
      <c r="J18" s="71">
        <v>105</v>
      </c>
      <c r="K18" s="71">
        <v>60</v>
      </c>
      <c r="L18" s="71">
        <v>45</v>
      </c>
      <c r="M18" s="71"/>
      <c r="N18" s="71">
        <v>119</v>
      </c>
      <c r="O18" s="71">
        <v>65</v>
      </c>
      <c r="P18" s="71">
        <v>54</v>
      </c>
      <c r="Q18" s="71"/>
      <c r="R18" s="71">
        <v>269</v>
      </c>
      <c r="S18" s="71">
        <v>159</v>
      </c>
      <c r="T18" s="71">
        <v>110</v>
      </c>
      <c r="U18" s="71"/>
      <c r="V18" s="71">
        <v>249</v>
      </c>
      <c r="W18" s="71">
        <v>118</v>
      </c>
      <c r="X18" s="71">
        <v>131</v>
      </c>
      <c r="Y18" s="29"/>
    </row>
    <row r="19" spans="1:25" x14ac:dyDescent="0.25">
      <c r="A19" s="27">
        <v>22</v>
      </c>
      <c r="B19" s="71">
        <f t="shared" si="0"/>
        <v>588</v>
      </c>
      <c r="C19" s="71">
        <f t="shared" si="0"/>
        <v>326</v>
      </c>
      <c r="D19" s="71">
        <f t="shared" si="1"/>
        <v>262</v>
      </c>
      <c r="E19" s="71"/>
      <c r="F19" s="71">
        <v>55</v>
      </c>
      <c r="G19" s="71">
        <v>36</v>
      </c>
      <c r="H19" s="71">
        <v>19</v>
      </c>
      <c r="I19" s="71"/>
      <c r="J19" s="71">
        <v>103</v>
      </c>
      <c r="K19" s="71">
        <v>65</v>
      </c>
      <c r="L19" s="71">
        <v>38</v>
      </c>
      <c r="M19" s="71"/>
      <c r="N19" s="71">
        <v>83</v>
      </c>
      <c r="O19" s="71">
        <v>51</v>
      </c>
      <c r="P19" s="71">
        <v>32</v>
      </c>
      <c r="Q19" s="71"/>
      <c r="R19" s="71">
        <v>183</v>
      </c>
      <c r="S19" s="71">
        <v>94</v>
      </c>
      <c r="T19" s="71">
        <v>89</v>
      </c>
      <c r="U19" s="71"/>
      <c r="V19" s="71">
        <v>164</v>
      </c>
      <c r="W19" s="71">
        <v>80</v>
      </c>
      <c r="X19" s="71">
        <v>84</v>
      </c>
    </row>
    <row r="20" spans="1:25" x14ac:dyDescent="0.25">
      <c r="A20" s="27">
        <v>23</v>
      </c>
      <c r="B20" s="71">
        <f t="shared" si="0"/>
        <v>640</v>
      </c>
      <c r="C20" s="71">
        <f t="shared" si="0"/>
        <v>352</v>
      </c>
      <c r="D20" s="71">
        <f t="shared" si="1"/>
        <v>288</v>
      </c>
      <c r="E20" s="71"/>
      <c r="F20" s="71">
        <v>68</v>
      </c>
      <c r="G20" s="71">
        <v>35</v>
      </c>
      <c r="H20" s="71">
        <v>33</v>
      </c>
      <c r="I20" s="71"/>
      <c r="J20" s="71">
        <v>103</v>
      </c>
      <c r="K20" s="71">
        <v>60</v>
      </c>
      <c r="L20" s="71">
        <v>43</v>
      </c>
      <c r="M20" s="71"/>
      <c r="N20" s="71">
        <v>97</v>
      </c>
      <c r="O20" s="71">
        <v>64</v>
      </c>
      <c r="P20" s="71">
        <v>33</v>
      </c>
      <c r="Q20" s="71"/>
      <c r="R20" s="71">
        <v>208</v>
      </c>
      <c r="S20" s="71">
        <v>111</v>
      </c>
      <c r="T20" s="71">
        <v>97</v>
      </c>
      <c r="U20" s="71"/>
      <c r="V20" s="71">
        <v>164</v>
      </c>
      <c r="W20" s="71">
        <v>82</v>
      </c>
      <c r="X20" s="71">
        <v>82</v>
      </c>
      <c r="Y20" s="29"/>
    </row>
    <row r="21" spans="1:25" x14ac:dyDescent="0.25">
      <c r="A21" s="27">
        <v>24</v>
      </c>
      <c r="B21" s="71">
        <f t="shared" si="0"/>
        <v>586</v>
      </c>
      <c r="C21" s="71">
        <f t="shared" si="0"/>
        <v>310</v>
      </c>
      <c r="D21" s="71">
        <f t="shared" si="1"/>
        <v>276</v>
      </c>
      <c r="E21" s="71"/>
      <c r="F21" s="71">
        <v>53</v>
      </c>
      <c r="G21" s="71">
        <v>29</v>
      </c>
      <c r="H21" s="71">
        <v>24</v>
      </c>
      <c r="I21" s="71"/>
      <c r="J21" s="71">
        <v>93</v>
      </c>
      <c r="K21" s="71">
        <v>58</v>
      </c>
      <c r="L21" s="71">
        <v>35</v>
      </c>
      <c r="M21" s="71"/>
      <c r="N21" s="71">
        <v>104</v>
      </c>
      <c r="O21" s="71">
        <v>59</v>
      </c>
      <c r="P21" s="71">
        <v>45</v>
      </c>
      <c r="Q21" s="71"/>
      <c r="R21" s="71">
        <v>178</v>
      </c>
      <c r="S21" s="71">
        <v>80</v>
      </c>
      <c r="T21" s="71">
        <v>98</v>
      </c>
      <c r="U21" s="71"/>
      <c r="V21" s="71">
        <v>158</v>
      </c>
      <c r="W21" s="71">
        <v>84</v>
      </c>
      <c r="X21" s="71">
        <v>74</v>
      </c>
    </row>
    <row r="22" spans="1:25" x14ac:dyDescent="0.25">
      <c r="A22" s="27" t="s">
        <v>356</v>
      </c>
      <c r="B22" s="71">
        <f t="shared" si="0"/>
        <v>2552</v>
      </c>
      <c r="C22" s="71">
        <f t="shared" si="0"/>
        <v>1216</v>
      </c>
      <c r="D22" s="71">
        <f t="shared" si="1"/>
        <v>1336</v>
      </c>
      <c r="E22" s="71"/>
      <c r="F22" s="71">
        <v>241</v>
      </c>
      <c r="G22" s="71">
        <v>133</v>
      </c>
      <c r="H22" s="71">
        <v>108</v>
      </c>
      <c r="I22" s="71"/>
      <c r="J22" s="71">
        <v>414</v>
      </c>
      <c r="K22" s="71">
        <v>211</v>
      </c>
      <c r="L22" s="71">
        <v>203</v>
      </c>
      <c r="M22" s="71"/>
      <c r="N22" s="71">
        <v>439</v>
      </c>
      <c r="O22" s="71">
        <v>214</v>
      </c>
      <c r="P22" s="71">
        <v>225</v>
      </c>
      <c r="Q22" s="71"/>
      <c r="R22" s="71">
        <v>789</v>
      </c>
      <c r="S22" s="71">
        <v>383</v>
      </c>
      <c r="T22" s="71">
        <v>406</v>
      </c>
      <c r="U22" s="71"/>
      <c r="V22" s="71">
        <v>669</v>
      </c>
      <c r="W22" s="71">
        <v>275</v>
      </c>
      <c r="X22" s="71">
        <v>394</v>
      </c>
    </row>
    <row r="23" spans="1:25" x14ac:dyDescent="0.25">
      <c r="A23" s="27" t="s">
        <v>357</v>
      </c>
      <c r="B23" s="71">
        <f t="shared" si="0"/>
        <v>1913</v>
      </c>
      <c r="C23" s="71">
        <f t="shared" si="0"/>
        <v>762</v>
      </c>
      <c r="D23" s="71">
        <f t="shared" si="1"/>
        <v>1151</v>
      </c>
      <c r="E23" s="71"/>
      <c r="F23" s="71">
        <v>230</v>
      </c>
      <c r="G23" s="71">
        <v>94</v>
      </c>
      <c r="H23" s="71">
        <v>136</v>
      </c>
      <c r="I23" s="71"/>
      <c r="J23" s="71">
        <v>295</v>
      </c>
      <c r="K23" s="71">
        <v>125</v>
      </c>
      <c r="L23" s="71">
        <v>170</v>
      </c>
      <c r="M23" s="71"/>
      <c r="N23" s="71">
        <v>328</v>
      </c>
      <c r="O23" s="71">
        <v>129</v>
      </c>
      <c r="P23" s="71">
        <v>199</v>
      </c>
      <c r="Q23" s="71"/>
      <c r="R23" s="71">
        <v>566</v>
      </c>
      <c r="S23" s="71">
        <v>240</v>
      </c>
      <c r="T23" s="71">
        <v>326</v>
      </c>
      <c r="U23" s="71"/>
      <c r="V23" s="71">
        <v>494</v>
      </c>
      <c r="W23" s="71">
        <v>174</v>
      </c>
      <c r="X23" s="71">
        <v>320</v>
      </c>
    </row>
    <row r="24" spans="1:25" x14ac:dyDescent="0.25">
      <c r="A24" s="27" t="s">
        <v>358</v>
      </c>
      <c r="B24" s="71">
        <f t="shared" si="0"/>
        <v>1543</v>
      </c>
      <c r="C24" s="71">
        <f t="shared" si="0"/>
        <v>481</v>
      </c>
      <c r="D24" s="71">
        <f t="shared" si="1"/>
        <v>1062</v>
      </c>
      <c r="E24" s="71"/>
      <c r="F24" s="71">
        <v>167</v>
      </c>
      <c r="G24" s="71">
        <v>54</v>
      </c>
      <c r="H24" s="71">
        <v>113</v>
      </c>
      <c r="I24" s="71"/>
      <c r="J24" s="71">
        <v>215</v>
      </c>
      <c r="K24" s="71">
        <v>74</v>
      </c>
      <c r="L24" s="71">
        <v>141</v>
      </c>
      <c r="M24" s="71"/>
      <c r="N24" s="71">
        <v>227</v>
      </c>
      <c r="O24" s="71">
        <v>82</v>
      </c>
      <c r="P24" s="71">
        <v>145</v>
      </c>
      <c r="Q24" s="71"/>
      <c r="R24" s="71">
        <v>489</v>
      </c>
      <c r="S24" s="71">
        <v>150</v>
      </c>
      <c r="T24" s="71">
        <v>339</v>
      </c>
      <c r="U24" s="71"/>
      <c r="V24" s="71">
        <v>445</v>
      </c>
      <c r="W24" s="71">
        <v>121</v>
      </c>
      <c r="X24" s="71">
        <v>324</v>
      </c>
    </row>
    <row r="25" spans="1:25" x14ac:dyDescent="0.25">
      <c r="A25" s="27" t="s">
        <v>359</v>
      </c>
      <c r="B25" s="71">
        <f t="shared" si="0"/>
        <v>962</v>
      </c>
      <c r="C25" s="71">
        <f t="shared" si="0"/>
        <v>248</v>
      </c>
      <c r="D25" s="71">
        <f t="shared" si="1"/>
        <v>714</v>
      </c>
      <c r="E25" s="71"/>
      <c r="F25" s="71">
        <v>111</v>
      </c>
      <c r="G25" s="71">
        <v>32</v>
      </c>
      <c r="H25" s="71">
        <v>79</v>
      </c>
      <c r="I25" s="71"/>
      <c r="J25" s="71">
        <v>128</v>
      </c>
      <c r="K25" s="71">
        <v>31</v>
      </c>
      <c r="L25" s="71">
        <v>97</v>
      </c>
      <c r="M25" s="71"/>
      <c r="N25" s="71">
        <v>168</v>
      </c>
      <c r="O25" s="71">
        <v>41</v>
      </c>
      <c r="P25" s="71">
        <v>127</v>
      </c>
      <c r="Q25" s="71"/>
      <c r="R25" s="71">
        <v>286</v>
      </c>
      <c r="S25" s="71">
        <v>81</v>
      </c>
      <c r="T25" s="71">
        <v>205</v>
      </c>
      <c r="U25" s="71"/>
      <c r="V25" s="71">
        <v>269</v>
      </c>
      <c r="W25" s="71">
        <v>63</v>
      </c>
      <c r="X25" s="71">
        <v>206</v>
      </c>
    </row>
    <row r="26" spans="1:25" x14ac:dyDescent="0.25">
      <c r="A26" s="27" t="s">
        <v>360</v>
      </c>
      <c r="B26" s="71">
        <f t="shared" si="0"/>
        <v>488</v>
      </c>
      <c r="C26" s="71">
        <f t="shared" si="0"/>
        <v>106</v>
      </c>
      <c r="D26" s="71">
        <f t="shared" si="1"/>
        <v>382</v>
      </c>
      <c r="E26" s="71"/>
      <c r="F26" s="71">
        <v>64</v>
      </c>
      <c r="G26" s="71">
        <v>15</v>
      </c>
      <c r="H26" s="71">
        <v>49</v>
      </c>
      <c r="I26" s="71"/>
      <c r="J26" s="71">
        <v>64</v>
      </c>
      <c r="K26" s="71">
        <v>11</v>
      </c>
      <c r="L26" s="71">
        <v>53</v>
      </c>
      <c r="M26" s="71"/>
      <c r="N26" s="71">
        <v>97</v>
      </c>
      <c r="O26" s="71">
        <v>21</v>
      </c>
      <c r="P26" s="71">
        <v>76</v>
      </c>
      <c r="Q26" s="71"/>
      <c r="R26" s="71">
        <v>136</v>
      </c>
      <c r="S26" s="71">
        <v>35</v>
      </c>
      <c r="T26" s="71">
        <v>101</v>
      </c>
      <c r="U26" s="71"/>
      <c r="V26" s="71">
        <v>127</v>
      </c>
      <c r="W26" s="71">
        <v>24</v>
      </c>
      <c r="X26" s="71">
        <v>103</v>
      </c>
    </row>
    <row r="27" spans="1:25" ht="13.5" thickBot="1" x14ac:dyDescent="0.3">
      <c r="A27" s="27" t="s">
        <v>361</v>
      </c>
      <c r="B27" s="71">
        <f t="shared" si="0"/>
        <v>344</v>
      </c>
      <c r="C27" s="71">
        <f t="shared" si="0"/>
        <v>78</v>
      </c>
      <c r="D27" s="71">
        <f t="shared" si="1"/>
        <v>266</v>
      </c>
      <c r="E27" s="71"/>
      <c r="F27" s="71">
        <v>40</v>
      </c>
      <c r="G27" s="71">
        <v>9</v>
      </c>
      <c r="H27" s="71">
        <v>31</v>
      </c>
      <c r="I27" s="71"/>
      <c r="J27" s="71">
        <v>58</v>
      </c>
      <c r="K27" s="71">
        <v>12</v>
      </c>
      <c r="L27" s="71">
        <v>46</v>
      </c>
      <c r="M27" s="71"/>
      <c r="N27" s="71">
        <v>67</v>
      </c>
      <c r="O27" s="71">
        <v>13</v>
      </c>
      <c r="P27" s="71">
        <v>54</v>
      </c>
      <c r="Q27" s="71"/>
      <c r="R27" s="71">
        <v>104</v>
      </c>
      <c r="S27" s="71">
        <v>25</v>
      </c>
      <c r="T27" s="71">
        <v>79</v>
      </c>
      <c r="U27" s="71"/>
      <c r="V27" s="71">
        <v>75</v>
      </c>
      <c r="W27" s="71">
        <v>19</v>
      </c>
      <c r="X27" s="71">
        <v>56</v>
      </c>
    </row>
    <row r="28" spans="1:25" ht="15" customHeight="1" x14ac:dyDescent="0.25">
      <c r="A28" s="353" t="s">
        <v>937</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row>
    <row r="29" spans="1:25" ht="15" customHeight="1" x14ac:dyDescent="0.25">
      <c r="A29" s="6" t="s">
        <v>362</v>
      </c>
      <c r="B29" s="8"/>
      <c r="C29" s="8"/>
      <c r="D29" s="8"/>
      <c r="E29" s="8"/>
      <c r="F29" s="8"/>
      <c r="G29" s="8"/>
      <c r="H29" s="8"/>
      <c r="I29" s="8"/>
      <c r="J29" s="8"/>
      <c r="K29" s="8"/>
      <c r="L29" s="8"/>
      <c r="M29" s="8"/>
      <c r="N29" s="8"/>
      <c r="O29" s="8"/>
      <c r="P29" s="8"/>
      <c r="Q29" s="8"/>
      <c r="R29" s="8"/>
      <c r="S29" s="8"/>
      <c r="T29" s="8"/>
      <c r="U29" s="8"/>
      <c r="V29" s="8"/>
      <c r="W29" s="8"/>
      <c r="X29" s="8"/>
    </row>
    <row r="30" spans="1:25" x14ac:dyDescent="0.25">
      <c r="A30" s="159" t="s">
        <v>339</v>
      </c>
      <c r="B30" s="8"/>
      <c r="C30" s="8"/>
      <c r="D30" s="8"/>
      <c r="E30" s="8"/>
      <c r="F30" s="8"/>
      <c r="G30" s="8"/>
      <c r="H30" s="8"/>
      <c r="I30" s="8"/>
      <c r="J30" s="8"/>
      <c r="K30" s="8"/>
      <c r="L30" s="8"/>
      <c r="M30" s="8"/>
      <c r="N30" s="8"/>
      <c r="O30" s="8"/>
      <c r="P30" s="8"/>
      <c r="Q30" s="8"/>
      <c r="R30" s="8"/>
      <c r="S30" s="8"/>
      <c r="T30" s="8"/>
      <c r="U30" s="8"/>
      <c r="V30" s="8"/>
      <c r="W30" s="8"/>
      <c r="X30" s="8"/>
    </row>
    <row r="31" spans="1:25" x14ac:dyDescent="0.25">
      <c r="A31" s="159" t="s">
        <v>340</v>
      </c>
      <c r="B31" s="8"/>
      <c r="C31" s="8"/>
      <c r="D31" s="8"/>
      <c r="E31" s="8"/>
      <c r="F31" s="8"/>
      <c r="G31" s="8"/>
      <c r="H31" s="8"/>
      <c r="I31" s="8"/>
      <c r="J31" s="8"/>
      <c r="K31" s="8"/>
      <c r="L31" s="8"/>
      <c r="M31" s="8"/>
      <c r="N31" s="8"/>
      <c r="O31" s="8"/>
      <c r="P31" s="8"/>
      <c r="Q31" s="8"/>
      <c r="R31" s="8"/>
      <c r="S31" s="8"/>
      <c r="T31" s="8"/>
      <c r="U31" s="8"/>
      <c r="V31" s="8"/>
      <c r="W31" s="8"/>
      <c r="X31" s="8"/>
    </row>
    <row r="33" spans="6:24" x14ac:dyDescent="0.25">
      <c r="F33" s="291"/>
      <c r="G33" s="291"/>
      <c r="H33" s="291"/>
      <c r="J33" s="291"/>
      <c r="K33" s="291"/>
      <c r="L33" s="291"/>
      <c r="N33" s="291"/>
      <c r="O33" s="291"/>
      <c r="P33" s="291"/>
      <c r="R33" s="291"/>
      <c r="S33" s="291"/>
      <c r="T33" s="291"/>
      <c r="V33" s="291"/>
      <c r="W33" s="291"/>
      <c r="X33" s="291"/>
    </row>
  </sheetData>
  <mergeCells count="12">
    <mergeCell ref="A1:X1"/>
    <mergeCell ref="A2:X2"/>
    <mergeCell ref="A3:X3"/>
    <mergeCell ref="V6:X6"/>
    <mergeCell ref="A4:X4"/>
    <mergeCell ref="A5:X5"/>
    <mergeCell ref="A6:A7"/>
    <mergeCell ref="B6:D6"/>
    <mergeCell ref="F6:H6"/>
    <mergeCell ref="J6:L6"/>
    <mergeCell ref="N6:P6"/>
    <mergeCell ref="R6:T6"/>
  </mergeCells>
  <conditionalFormatting sqref="B9:X27">
    <cfRule type="cellIs" dxfId="171" priority="5" operator="equal">
      <formula>0</formula>
    </cfRule>
  </conditionalFormatting>
  <conditionalFormatting sqref="Y8:Y10">
    <cfRule type="cellIs" dxfId="170" priority="4" operator="equal">
      <formula>0</formula>
    </cfRule>
  </conditionalFormatting>
  <conditionalFormatting sqref="Y12:Y14">
    <cfRule type="cellIs" dxfId="169" priority="3" operator="equal">
      <formula>0</formula>
    </cfRule>
  </conditionalFormatting>
  <conditionalFormatting sqref="Y16:Y18 Y20">
    <cfRule type="cellIs" dxfId="168" priority="1" operator="equal">
      <formula>0</formula>
    </cfRule>
  </conditionalFormatting>
  <hyperlinks>
    <hyperlink ref="Y2" location="Contenido!A1" display="Contenido" xr:uid="{50B49EC0-D782-4C7D-BAA7-0F30C5397952}"/>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2B61-807F-4A6A-9954-803426C1988F}">
  <sheetPr codeName="Hoja86">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503</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05979FB4-A1FB-4133-8BD7-D04862B30F6C}"/>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A1FCD-D73B-4121-8AAA-832C02780584}">
  <sheetPr codeName="Hoja87">
    <tabColor rgb="FFAFCAFF"/>
    <pageSetUpPr fitToPage="1"/>
  </sheetPr>
  <dimension ref="A1:AC25"/>
  <sheetViews>
    <sheetView showGridLines="0" showOutlineSymbols="0" showWhiteSpace="0" workbookViewId="0">
      <selection activeCell="C35" sqref="C35"/>
    </sheetView>
  </sheetViews>
  <sheetFormatPr baseColWidth="10" defaultColWidth="11" defaultRowHeight="13" x14ac:dyDescent="0.25"/>
  <cols>
    <col min="1" max="1" width="23.83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6384" width="11" style="8"/>
  </cols>
  <sheetData>
    <row r="1" spans="1:28" ht="15" customHeight="1" x14ac:dyDescent="0.25">
      <c r="A1" s="436" t="s">
        <v>504</v>
      </c>
      <c r="B1" s="436"/>
      <c r="C1" s="436"/>
      <c r="D1" s="436"/>
      <c r="E1" s="436"/>
      <c r="F1" s="436"/>
      <c r="G1" s="436"/>
      <c r="H1" s="436"/>
      <c r="I1" s="436"/>
      <c r="J1" s="436"/>
      <c r="K1" s="436"/>
      <c r="L1" s="436"/>
      <c r="M1" s="436"/>
      <c r="N1" s="436"/>
      <c r="O1" s="436"/>
      <c r="P1" s="436"/>
      <c r="Q1" s="19"/>
    </row>
    <row r="2" spans="1:28" ht="15" customHeight="1" x14ac:dyDescent="0.25">
      <c r="A2" s="437" t="s">
        <v>505</v>
      </c>
      <c r="B2" s="437"/>
      <c r="C2" s="437"/>
      <c r="D2" s="437"/>
      <c r="E2" s="437"/>
      <c r="F2" s="437"/>
      <c r="G2" s="437"/>
      <c r="H2" s="437"/>
      <c r="I2" s="437"/>
      <c r="J2" s="437"/>
      <c r="K2" s="437"/>
      <c r="L2" s="437"/>
      <c r="M2" s="437"/>
      <c r="N2" s="437"/>
      <c r="O2" s="437"/>
      <c r="P2" s="437"/>
      <c r="Q2" s="91" t="s">
        <v>0</v>
      </c>
    </row>
    <row r="3" spans="1:28" ht="14.5" x14ac:dyDescent="0.25">
      <c r="A3" s="437" t="s">
        <v>346</v>
      </c>
      <c r="B3" s="437"/>
      <c r="C3" s="437"/>
      <c r="D3" s="437"/>
      <c r="E3" s="437"/>
      <c r="F3" s="437"/>
      <c r="G3" s="437"/>
      <c r="H3" s="437"/>
      <c r="I3" s="437"/>
      <c r="J3" s="437"/>
      <c r="K3" s="437"/>
      <c r="L3" s="437"/>
      <c r="M3" s="437"/>
      <c r="N3" s="437"/>
      <c r="O3" s="437"/>
      <c r="P3" s="437"/>
      <c r="Q3" s="19"/>
    </row>
    <row r="4" spans="1:28" ht="14.5" x14ac:dyDescent="0.25">
      <c r="A4" s="436" t="s">
        <v>909</v>
      </c>
      <c r="B4" s="436"/>
      <c r="C4" s="436"/>
      <c r="D4" s="436"/>
      <c r="E4" s="436"/>
      <c r="F4" s="436"/>
      <c r="G4" s="436"/>
      <c r="H4" s="436"/>
      <c r="I4" s="436"/>
      <c r="J4" s="436"/>
      <c r="K4" s="436"/>
      <c r="L4" s="436"/>
      <c r="M4" s="436"/>
      <c r="N4" s="436"/>
      <c r="O4" s="436"/>
      <c r="P4" s="436"/>
    </row>
    <row r="5" spans="1:28" s="6" customFormat="1" ht="18.75" customHeight="1" x14ac:dyDescent="0.25">
      <c r="A5" s="438" t="s">
        <v>316</v>
      </c>
      <c r="B5" s="435" t="s">
        <v>188</v>
      </c>
      <c r="C5" s="435"/>
      <c r="D5" s="435"/>
      <c r="E5" s="110"/>
      <c r="F5" s="435" t="s">
        <v>233</v>
      </c>
      <c r="G5" s="435"/>
      <c r="H5" s="435"/>
      <c r="I5" s="110"/>
      <c r="J5" s="435" t="s">
        <v>234</v>
      </c>
      <c r="K5" s="435"/>
      <c r="L5" s="435"/>
      <c r="M5" s="110"/>
      <c r="N5" s="435" t="s">
        <v>235</v>
      </c>
      <c r="O5" s="435"/>
      <c r="P5" s="435"/>
    </row>
    <row r="6" spans="1:28" s="6" customFormat="1" ht="18.75" customHeight="1" x14ac:dyDescent="0.25">
      <c r="A6" s="438"/>
      <c r="B6" s="112" t="s">
        <v>188</v>
      </c>
      <c r="C6" s="112" t="s">
        <v>258</v>
      </c>
      <c r="D6" s="112" t="s">
        <v>259</v>
      </c>
      <c r="E6" s="113"/>
      <c r="F6" s="112" t="s">
        <v>188</v>
      </c>
      <c r="G6" s="112" t="s">
        <v>258</v>
      </c>
      <c r="H6" s="112" t="s">
        <v>259</v>
      </c>
      <c r="I6" s="113"/>
      <c r="J6" s="112" t="s">
        <v>188</v>
      </c>
      <c r="K6" s="112" t="s">
        <v>258</v>
      </c>
      <c r="L6" s="112" t="s">
        <v>259</v>
      </c>
      <c r="M6" s="113"/>
      <c r="N6" s="112" t="s">
        <v>188</v>
      </c>
      <c r="O6" s="112" t="s">
        <v>258</v>
      </c>
      <c r="P6" s="112" t="s">
        <v>259</v>
      </c>
    </row>
    <row r="7" spans="1:28" s="6" customFormat="1" x14ac:dyDescent="0.25">
      <c r="A7" s="161"/>
      <c r="B7" s="259"/>
      <c r="C7" s="259"/>
      <c r="D7" s="259"/>
      <c r="E7" s="259"/>
      <c r="F7" s="259"/>
      <c r="G7" s="259"/>
      <c r="H7" s="259"/>
      <c r="I7" s="259"/>
      <c r="J7" s="259"/>
      <c r="K7" s="259"/>
      <c r="L7" s="259"/>
      <c r="M7" s="259"/>
      <c r="N7" s="259"/>
      <c r="O7" s="259"/>
      <c r="P7" s="259"/>
    </row>
    <row r="8" spans="1:28" s="6" customFormat="1" x14ac:dyDescent="0.25">
      <c r="A8" s="157" t="s">
        <v>188</v>
      </c>
      <c r="B8" s="70">
        <f>SUM(B9:B10)</f>
        <v>17107</v>
      </c>
      <c r="C8" s="70">
        <f>SUM(C9:C10)</f>
        <v>6873</v>
      </c>
      <c r="D8" s="70">
        <f>SUM(D9:D10)</f>
        <v>10234</v>
      </c>
      <c r="E8" s="70"/>
      <c r="F8" s="70">
        <f>SUM(F9:F10)</f>
        <v>8628</v>
      </c>
      <c r="G8" s="70">
        <f>SUM(G9:G10)</f>
        <v>3528</v>
      </c>
      <c r="H8" s="70">
        <f>SUM(H9:H10)</f>
        <v>5100</v>
      </c>
      <c r="I8" s="70"/>
      <c r="J8" s="70">
        <f>SUM(J9:J10)</f>
        <v>4494</v>
      </c>
      <c r="K8" s="70">
        <f>SUM(K9:K10)</f>
        <v>1801</v>
      </c>
      <c r="L8" s="70">
        <f>SUM(L9:L10)</f>
        <v>2693</v>
      </c>
      <c r="M8" s="70"/>
      <c r="N8" s="70">
        <f>SUM(N9:N10)</f>
        <v>3985</v>
      </c>
      <c r="O8" s="70">
        <f>SUM(O9:O10)</f>
        <v>1544</v>
      </c>
      <c r="P8" s="70">
        <f>SUM(P9:P10)</f>
        <v>2441</v>
      </c>
      <c r="Q8" s="25"/>
      <c r="R8" s="25"/>
      <c r="S8" s="25"/>
      <c r="T8" s="25"/>
      <c r="U8" s="25"/>
      <c r="V8" s="25"/>
      <c r="W8" s="25"/>
      <c r="X8" s="25"/>
      <c r="Y8" s="25"/>
      <c r="Z8" s="25"/>
      <c r="AA8" s="25"/>
      <c r="AB8" s="25"/>
    </row>
    <row r="9" spans="1:28" x14ac:dyDescent="0.25">
      <c r="A9" s="27" t="s">
        <v>255</v>
      </c>
      <c r="B9" s="71">
        <f>+F9+J9+N9</f>
        <v>16527</v>
      </c>
      <c r="C9" s="71">
        <f>+G9+K9+O9</f>
        <v>6511</v>
      </c>
      <c r="D9" s="71">
        <f>+B9-C9</f>
        <v>10016</v>
      </c>
      <c r="E9" s="71"/>
      <c r="F9" s="71">
        <f>+F13+F17</f>
        <v>8348</v>
      </c>
      <c r="G9" s="71">
        <f t="shared" ref="G9:H9" si="0">+G13+G17</f>
        <v>3360</v>
      </c>
      <c r="H9" s="71">
        <f t="shared" si="0"/>
        <v>4988</v>
      </c>
      <c r="I9" s="71"/>
      <c r="J9" s="71">
        <f>+J13+J17</f>
        <v>4329</v>
      </c>
      <c r="K9" s="71">
        <f t="shared" ref="K9:L9" si="1">+K13+K17</f>
        <v>1695</v>
      </c>
      <c r="L9" s="71">
        <f t="shared" si="1"/>
        <v>2634</v>
      </c>
      <c r="M9" s="71"/>
      <c r="N9" s="71">
        <f>+N13+N17</f>
        <v>3850</v>
      </c>
      <c r="O9" s="71">
        <f t="shared" ref="O9:P9" si="2">+O13+O17</f>
        <v>1456</v>
      </c>
      <c r="P9" s="71">
        <f t="shared" si="2"/>
        <v>2394</v>
      </c>
      <c r="Q9" s="7"/>
      <c r="R9" s="7"/>
      <c r="S9" s="7"/>
      <c r="T9" s="7"/>
      <c r="U9" s="7"/>
      <c r="V9" s="7"/>
      <c r="W9" s="7"/>
      <c r="X9" s="7"/>
      <c r="Y9" s="7"/>
      <c r="Z9" s="7"/>
      <c r="AA9" s="7"/>
      <c r="AB9" s="7"/>
    </row>
    <row r="10" spans="1:28" x14ac:dyDescent="0.25">
      <c r="A10" s="93" t="s">
        <v>257</v>
      </c>
      <c r="B10" s="71">
        <f>+F10+J10+N10</f>
        <v>580</v>
      </c>
      <c r="C10" s="71">
        <f>+G10+K10+O10</f>
        <v>362</v>
      </c>
      <c r="D10" s="71">
        <f t="shared" ref="D10" si="3">+B10-C10</f>
        <v>218</v>
      </c>
      <c r="E10" s="71"/>
      <c r="F10" s="71">
        <f>+F14</f>
        <v>280</v>
      </c>
      <c r="G10" s="71">
        <f t="shared" ref="G10:H10" si="4">+G14</f>
        <v>168</v>
      </c>
      <c r="H10" s="71">
        <f t="shared" si="4"/>
        <v>112</v>
      </c>
      <c r="I10" s="71"/>
      <c r="J10" s="71">
        <f>+J14</f>
        <v>165</v>
      </c>
      <c r="K10" s="71">
        <f t="shared" ref="K10:L10" si="5">+K14</f>
        <v>106</v>
      </c>
      <c r="L10" s="71">
        <f t="shared" si="5"/>
        <v>59</v>
      </c>
      <c r="M10" s="71"/>
      <c r="N10" s="71">
        <f>+N14</f>
        <v>135</v>
      </c>
      <c r="O10" s="71">
        <f t="shared" ref="O10:P10" si="6">+O14</f>
        <v>88</v>
      </c>
      <c r="P10" s="71">
        <f t="shared" si="6"/>
        <v>47</v>
      </c>
      <c r="Q10" s="7"/>
      <c r="R10" s="7"/>
      <c r="S10" s="7"/>
      <c r="T10" s="7"/>
      <c r="U10" s="7"/>
      <c r="V10" s="7"/>
      <c r="W10" s="7"/>
      <c r="X10" s="7"/>
      <c r="Y10" s="7"/>
      <c r="Z10" s="7"/>
      <c r="AA10" s="7"/>
      <c r="AB10" s="7"/>
    </row>
    <row r="11" spans="1:28" x14ac:dyDescent="0.25">
      <c r="B11" s="85"/>
      <c r="C11" s="85"/>
      <c r="D11" s="85"/>
      <c r="E11" s="85"/>
      <c r="F11" s="85"/>
      <c r="G11" s="85"/>
      <c r="H11" s="85"/>
      <c r="I11" s="85"/>
      <c r="J11" s="85"/>
      <c r="K11" s="85"/>
      <c r="L11" s="85"/>
      <c r="M11" s="85"/>
      <c r="N11" s="85"/>
      <c r="O11" s="85"/>
      <c r="P11" s="85"/>
      <c r="R11" s="167"/>
      <c r="S11" s="167"/>
      <c r="T11" s="167"/>
      <c r="U11" s="167"/>
      <c r="V11" s="167"/>
      <c r="W11" s="167"/>
      <c r="X11" s="167"/>
    </row>
    <row r="12" spans="1:28" s="6" customFormat="1" x14ac:dyDescent="0.25">
      <c r="A12" s="157" t="s">
        <v>323</v>
      </c>
      <c r="B12" s="70">
        <f>SUM(B13:B14)</f>
        <v>11855</v>
      </c>
      <c r="C12" s="70">
        <f t="shared" ref="C12:D12" si="7">SUM(C13:C14)</f>
        <v>4928</v>
      </c>
      <c r="D12" s="70">
        <f t="shared" si="7"/>
        <v>6927</v>
      </c>
      <c r="E12" s="70"/>
      <c r="F12" s="70">
        <f>SUM(F13:F14)</f>
        <v>5760</v>
      </c>
      <c r="G12" s="70">
        <f t="shared" ref="G12" si="8">SUM(G13:G14)</f>
        <v>2440</v>
      </c>
      <c r="H12" s="70">
        <f t="shared" ref="H12" si="9">SUM(H13:H14)</f>
        <v>3320</v>
      </c>
      <c r="I12" s="70"/>
      <c r="J12" s="70">
        <f>SUM(J13:J14)</f>
        <v>2990</v>
      </c>
      <c r="K12" s="70">
        <f t="shared" ref="K12" si="10">SUM(K13:K14)</f>
        <v>1268</v>
      </c>
      <c r="L12" s="70">
        <f t="shared" ref="L12" si="11">SUM(L13:L14)</f>
        <v>1722</v>
      </c>
      <c r="M12" s="70"/>
      <c r="N12" s="70">
        <f>SUM(N13:N14)</f>
        <v>2682</v>
      </c>
      <c r="O12" s="70">
        <f t="shared" ref="O12" si="12">SUM(O13:O14)</f>
        <v>1086</v>
      </c>
      <c r="P12" s="70">
        <f t="shared" ref="P12" si="13">SUM(P13:P14)</f>
        <v>1596</v>
      </c>
      <c r="Q12" s="25"/>
      <c r="R12" s="25"/>
      <c r="S12" s="25"/>
      <c r="T12" s="25"/>
      <c r="U12" s="25"/>
      <c r="V12" s="25"/>
      <c r="W12" s="25"/>
      <c r="X12" s="25"/>
      <c r="Y12" s="25"/>
      <c r="Z12" s="25"/>
      <c r="AA12" s="25"/>
      <c r="AB12" s="25"/>
    </row>
    <row r="13" spans="1:28" x14ac:dyDescent="0.25">
      <c r="A13" s="27" t="s">
        <v>255</v>
      </c>
      <c r="B13" s="71">
        <v>11250</v>
      </c>
      <c r="C13" s="71">
        <v>4550</v>
      </c>
      <c r="D13" s="71">
        <v>6700</v>
      </c>
      <c r="E13" s="71"/>
      <c r="F13" s="71">
        <v>5480</v>
      </c>
      <c r="G13" s="71">
        <v>2272</v>
      </c>
      <c r="H13" s="71">
        <v>3208</v>
      </c>
      <c r="I13" s="71"/>
      <c r="J13" s="71">
        <v>2825</v>
      </c>
      <c r="K13" s="71">
        <v>1162</v>
      </c>
      <c r="L13" s="71">
        <v>1663</v>
      </c>
      <c r="M13" s="71"/>
      <c r="N13" s="71">
        <v>2547</v>
      </c>
      <c r="O13" s="71">
        <v>998</v>
      </c>
      <c r="P13" s="71">
        <v>1549</v>
      </c>
      <c r="Q13" s="7"/>
      <c r="R13" s="7"/>
      <c r="S13" s="7"/>
      <c r="T13" s="7"/>
      <c r="U13" s="7"/>
      <c r="V13" s="7"/>
      <c r="W13" s="7"/>
      <c r="X13" s="7"/>
      <c r="Y13" s="7"/>
      <c r="Z13" s="7"/>
      <c r="AA13" s="7"/>
      <c r="AB13" s="7"/>
    </row>
    <row r="14" spans="1:28" x14ac:dyDescent="0.25">
      <c r="A14" s="93" t="s">
        <v>257</v>
      </c>
      <c r="B14" s="71">
        <v>605</v>
      </c>
      <c r="C14" s="71">
        <v>378</v>
      </c>
      <c r="D14" s="71">
        <v>227</v>
      </c>
      <c r="E14" s="71"/>
      <c r="F14" s="71">
        <v>280</v>
      </c>
      <c r="G14" s="71">
        <v>168</v>
      </c>
      <c r="H14" s="71">
        <v>112</v>
      </c>
      <c r="I14" s="71"/>
      <c r="J14" s="71">
        <v>165</v>
      </c>
      <c r="K14" s="71">
        <v>106</v>
      </c>
      <c r="L14" s="71">
        <v>59</v>
      </c>
      <c r="M14" s="71"/>
      <c r="N14" s="71">
        <v>135</v>
      </c>
      <c r="O14" s="71">
        <v>88</v>
      </c>
      <c r="P14" s="71">
        <v>47</v>
      </c>
      <c r="Q14" s="7"/>
      <c r="R14" s="7"/>
      <c r="S14" s="7"/>
      <c r="T14" s="7"/>
      <c r="U14" s="7"/>
      <c r="V14" s="7"/>
      <c r="W14" s="7"/>
      <c r="X14" s="7"/>
      <c r="Y14" s="7"/>
      <c r="Z14" s="7"/>
      <c r="AA14" s="7"/>
      <c r="AB14" s="7"/>
    </row>
    <row r="15" spans="1:28" x14ac:dyDescent="0.25">
      <c r="B15" s="166"/>
      <c r="C15" s="166"/>
      <c r="D15" s="166"/>
      <c r="E15" s="166"/>
      <c r="F15" s="166"/>
      <c r="G15" s="166"/>
      <c r="H15" s="166"/>
      <c r="I15" s="166"/>
      <c r="J15" s="166"/>
      <c r="K15" s="166"/>
      <c r="L15" s="166"/>
      <c r="M15" s="166"/>
      <c r="N15" s="166"/>
      <c r="O15" s="166"/>
      <c r="P15" s="166"/>
      <c r="R15" s="168"/>
      <c r="S15" s="168"/>
      <c r="T15" s="168"/>
      <c r="U15" s="168"/>
      <c r="V15" s="168"/>
      <c r="W15" s="168"/>
      <c r="X15" s="168"/>
    </row>
    <row r="16" spans="1:28" s="6" customFormat="1" x14ac:dyDescent="0.25">
      <c r="A16" s="157" t="s">
        <v>324</v>
      </c>
      <c r="B16" s="70">
        <f>SUM(B17:B18)</f>
        <v>6183</v>
      </c>
      <c r="C16" s="70">
        <f t="shared" ref="C16" si="14">SUM(C17:C18)</f>
        <v>2287</v>
      </c>
      <c r="D16" s="70">
        <f t="shared" ref="D16" si="15">SUM(D17:D18)</f>
        <v>3896</v>
      </c>
      <c r="E16" s="70"/>
      <c r="F16" s="70">
        <f>SUM(F17:F18)</f>
        <v>2868</v>
      </c>
      <c r="G16" s="70">
        <f t="shared" ref="G16" si="16">SUM(G17:G18)</f>
        <v>1088</v>
      </c>
      <c r="H16" s="70">
        <f t="shared" ref="H16" si="17">SUM(H17:H18)</f>
        <v>1780</v>
      </c>
      <c r="I16" s="70"/>
      <c r="J16" s="70">
        <f>SUM(J17:J18)</f>
        <v>1504</v>
      </c>
      <c r="K16" s="70">
        <f t="shared" ref="K16" si="18">SUM(K17:K18)</f>
        <v>533</v>
      </c>
      <c r="L16" s="70">
        <f t="shared" ref="L16" si="19">SUM(L17:L18)</f>
        <v>971</v>
      </c>
      <c r="M16" s="70"/>
      <c r="N16" s="70">
        <f>SUM(N17:N18)</f>
        <v>1303</v>
      </c>
      <c r="O16" s="70">
        <f t="shared" ref="O16" si="20">SUM(O17:O18)</f>
        <v>458</v>
      </c>
      <c r="P16" s="70">
        <f t="shared" ref="P16" si="21">SUM(P17:P18)</f>
        <v>845</v>
      </c>
      <c r="Q16" s="25"/>
      <c r="R16" s="48"/>
      <c r="S16" s="48"/>
      <c r="T16" s="48"/>
      <c r="U16" s="48"/>
      <c r="V16" s="48"/>
      <c r="W16" s="48"/>
      <c r="X16" s="48"/>
      <c r="Y16" s="48"/>
      <c r="Z16" s="48"/>
      <c r="AA16" s="48"/>
      <c r="AB16" s="25"/>
    </row>
    <row r="17" spans="1:29" x14ac:dyDescent="0.25">
      <c r="A17" s="27" t="s">
        <v>255</v>
      </c>
      <c r="B17" s="71">
        <v>6183</v>
      </c>
      <c r="C17" s="71">
        <v>2287</v>
      </c>
      <c r="D17" s="71">
        <v>3896</v>
      </c>
      <c r="E17" s="71"/>
      <c r="F17" s="71">
        <v>2868</v>
      </c>
      <c r="G17" s="71">
        <v>1088</v>
      </c>
      <c r="H17" s="71">
        <v>1780</v>
      </c>
      <c r="I17" s="71"/>
      <c r="J17" s="71">
        <v>1504</v>
      </c>
      <c r="K17" s="71">
        <v>533</v>
      </c>
      <c r="L17" s="71">
        <v>971</v>
      </c>
      <c r="M17" s="71"/>
      <c r="N17" s="71">
        <v>1303</v>
      </c>
      <c r="O17" s="71">
        <v>458</v>
      </c>
      <c r="P17" s="71">
        <v>845</v>
      </c>
      <c r="Q17" s="7"/>
      <c r="R17" s="29"/>
      <c r="S17" s="29"/>
      <c r="T17" s="29"/>
      <c r="U17" s="29"/>
      <c r="V17" s="29"/>
      <c r="W17" s="29"/>
      <c r="X17" s="29"/>
      <c r="Y17" s="29"/>
      <c r="Z17" s="29"/>
      <c r="AA17" s="29"/>
      <c r="AB17" s="29"/>
    </row>
    <row r="18" spans="1:29" ht="13.5" thickBot="1" x14ac:dyDescent="0.3">
      <c r="A18" s="93" t="s">
        <v>257</v>
      </c>
      <c r="B18" s="73" t="s">
        <v>191</v>
      </c>
      <c r="C18" s="73" t="s">
        <v>191</v>
      </c>
      <c r="D18" s="73" t="s">
        <v>191</v>
      </c>
      <c r="E18" s="73"/>
      <c r="F18" s="73" t="s">
        <v>191</v>
      </c>
      <c r="G18" s="73" t="s">
        <v>191</v>
      </c>
      <c r="H18" s="73" t="s">
        <v>191</v>
      </c>
      <c r="I18" s="73"/>
      <c r="J18" s="73" t="s">
        <v>191</v>
      </c>
      <c r="K18" s="73" t="s">
        <v>191</v>
      </c>
      <c r="L18" s="73" t="s">
        <v>191</v>
      </c>
      <c r="M18" s="73"/>
      <c r="N18" s="73" t="s">
        <v>191</v>
      </c>
      <c r="O18" s="73" t="s">
        <v>191</v>
      </c>
      <c r="P18" s="73" t="s">
        <v>191</v>
      </c>
      <c r="Q18" s="29"/>
      <c r="R18" s="29"/>
      <c r="S18" s="29"/>
      <c r="T18" s="29"/>
      <c r="U18" s="29"/>
      <c r="V18" s="29"/>
      <c r="W18" s="29"/>
      <c r="X18" s="29"/>
      <c r="Y18" s="29"/>
      <c r="Z18" s="29"/>
      <c r="AA18" s="29"/>
      <c r="AB18" s="29"/>
    </row>
    <row r="19" spans="1:29" ht="15" customHeight="1" x14ac:dyDescent="0.25">
      <c r="A19" s="332" t="s">
        <v>262</v>
      </c>
      <c r="B19" s="332"/>
      <c r="C19" s="332"/>
      <c r="D19" s="332"/>
      <c r="E19" s="332"/>
      <c r="F19" s="332"/>
      <c r="G19" s="332"/>
      <c r="H19" s="332"/>
      <c r="I19" s="332"/>
      <c r="J19" s="332"/>
      <c r="K19" s="332"/>
      <c r="L19" s="332"/>
      <c r="M19" s="332"/>
      <c r="N19" s="332"/>
      <c r="O19" s="332"/>
      <c r="P19" s="332"/>
      <c r="AC19" s="60"/>
    </row>
    <row r="20" spans="1:29" x14ac:dyDescent="0.25">
      <c r="Q20" s="29"/>
    </row>
    <row r="21" spans="1:29" x14ac:dyDescent="0.25">
      <c r="A21" s="290"/>
      <c r="B21" s="241"/>
      <c r="C21" s="241"/>
      <c r="D21" s="241"/>
    </row>
    <row r="22" spans="1:29" x14ac:dyDescent="0.25">
      <c r="A22" s="290"/>
      <c r="B22" s="241"/>
      <c r="C22" s="241"/>
      <c r="D22" s="241"/>
    </row>
    <row r="24" spans="1:29" x14ac:dyDescent="0.25">
      <c r="A24" s="290"/>
      <c r="B24" s="241"/>
      <c r="C24" s="241"/>
      <c r="D24" s="241"/>
    </row>
    <row r="25" spans="1:29" x14ac:dyDescent="0.25">
      <c r="A25" s="290"/>
      <c r="B25" s="241"/>
      <c r="C25" s="241"/>
      <c r="D25" s="241"/>
    </row>
  </sheetData>
  <mergeCells count="9">
    <mergeCell ref="A1:P1"/>
    <mergeCell ref="A2:P2"/>
    <mergeCell ref="A3:P3"/>
    <mergeCell ref="A4:P4"/>
    <mergeCell ref="A5:A6"/>
    <mergeCell ref="B5:D5"/>
    <mergeCell ref="F5:H5"/>
    <mergeCell ref="J5:L5"/>
    <mergeCell ref="N5:P5"/>
  </mergeCells>
  <conditionalFormatting sqref="B8:P18">
    <cfRule type="cellIs" dxfId="167" priority="5" operator="equal">
      <formula>0</formula>
    </cfRule>
  </conditionalFormatting>
  <conditionalFormatting sqref="Q8:AB10">
    <cfRule type="cellIs" dxfId="166" priority="4" operator="equal">
      <formula>0</formula>
    </cfRule>
  </conditionalFormatting>
  <conditionalFormatting sqref="Q12:AB14">
    <cfRule type="cellIs" dxfId="165" priority="3" operator="equal">
      <formula>0</formula>
    </cfRule>
  </conditionalFormatting>
  <conditionalFormatting sqref="Q16:AB18 Q20">
    <cfRule type="cellIs" dxfId="164" priority="1" operator="equal">
      <formula>0</formula>
    </cfRule>
  </conditionalFormatting>
  <conditionalFormatting sqref="R11:X11 R15:X15">
    <cfRule type="cellIs" dxfId="163" priority="15" operator="equal">
      <formula>0</formula>
    </cfRule>
  </conditionalFormatting>
  <hyperlinks>
    <hyperlink ref="Q2" location="Contenido!A1" display="Contenido" xr:uid="{03EEE592-DC24-4506-9CE3-AAB304D76E2D}"/>
  </hyperlinks>
  <printOptions horizontalCentered="1"/>
  <pageMargins left="0.39370078740157483" right="0.39370078740157483" top="0.39370078740157483" bottom="0.39370078740157483" header="0.31496062992125984" footer="0.31496062992125984"/>
  <pageSetup paperSize="172" scale="98"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389D-6C51-4D90-8F61-13D6CAC466F9}">
  <sheetPr codeName="Hoja88">
    <tabColor rgb="FFAFCAFF"/>
    <pageSetUpPr fitToPage="1"/>
  </sheetPr>
  <dimension ref="A1:XFD49"/>
  <sheetViews>
    <sheetView showGridLines="0" showOutlineSymbols="0" showWhiteSpace="0" topLeftCell="A14" workbookViewId="0">
      <selection activeCell="C35" sqref="C35"/>
    </sheetView>
  </sheetViews>
  <sheetFormatPr baseColWidth="10" defaultColWidth="10.08203125" defaultRowHeight="13" x14ac:dyDescent="0.25"/>
  <cols>
    <col min="1" max="1" width="62" style="285" customWidth="1"/>
    <col min="2" max="4" width="7.83203125" style="59" customWidth="1"/>
    <col min="5" max="5" width="1.75" style="59" customWidth="1"/>
    <col min="6" max="6" width="7.83203125" style="281" customWidth="1"/>
    <col min="7" max="8" width="7.83203125" style="59" customWidth="1"/>
    <col min="9" max="9" width="1.75" style="59" customWidth="1"/>
    <col min="10" max="10" width="7.83203125" style="281" customWidth="1"/>
    <col min="11" max="12" width="7.83203125" style="59" customWidth="1"/>
    <col min="13" max="13" width="1.75" style="59" customWidth="1"/>
    <col min="14" max="14" width="7.83203125" style="281" customWidth="1"/>
    <col min="15" max="16" width="7.83203125" style="59" customWidth="1"/>
    <col min="17" max="17" width="11" style="8"/>
    <col min="18" max="18" width="10.08203125" style="59"/>
    <col min="19" max="34" width="10.08203125" style="60"/>
    <col min="35" max="16384" width="10.08203125" style="278"/>
  </cols>
  <sheetData>
    <row r="1" spans="1:16384" s="59" customFormat="1" ht="14.5" x14ac:dyDescent="0.25">
      <c r="A1" s="452" t="s">
        <v>506</v>
      </c>
      <c r="B1" s="452"/>
      <c r="C1" s="452"/>
      <c r="D1" s="452"/>
      <c r="E1" s="452"/>
      <c r="F1" s="452"/>
      <c r="G1" s="452"/>
      <c r="H1" s="452"/>
      <c r="I1" s="452"/>
      <c r="J1" s="452"/>
      <c r="K1" s="452"/>
      <c r="L1" s="452"/>
      <c r="M1" s="452"/>
      <c r="N1" s="452"/>
      <c r="O1" s="452"/>
      <c r="P1" s="452"/>
      <c r="Q1" s="19"/>
      <c r="S1" s="60"/>
      <c r="T1" s="60"/>
      <c r="U1" s="60"/>
      <c r="V1" s="60"/>
      <c r="W1" s="60"/>
      <c r="X1" s="60"/>
      <c r="Y1" s="60"/>
      <c r="Z1" s="60"/>
      <c r="AA1" s="60"/>
      <c r="AB1" s="60"/>
      <c r="AC1" s="60"/>
      <c r="AD1" s="60"/>
      <c r="AE1" s="60"/>
      <c r="AF1" s="60"/>
      <c r="AG1" s="60"/>
      <c r="AH1" s="60"/>
    </row>
    <row r="2" spans="1:16384" s="59" customFormat="1" ht="14.5" x14ac:dyDescent="0.25">
      <c r="A2" s="452" t="s">
        <v>1085</v>
      </c>
      <c r="B2" s="452"/>
      <c r="C2" s="452"/>
      <c r="D2" s="452"/>
      <c r="E2" s="452"/>
      <c r="F2" s="452"/>
      <c r="G2" s="452"/>
      <c r="H2" s="452"/>
      <c r="I2" s="452"/>
      <c r="J2" s="452"/>
      <c r="K2" s="452"/>
      <c r="L2" s="452"/>
      <c r="M2" s="452"/>
      <c r="N2" s="452"/>
      <c r="O2" s="452"/>
      <c r="P2" s="452"/>
      <c r="Q2" s="91" t="s">
        <v>0</v>
      </c>
      <c r="S2" s="60"/>
      <c r="T2" s="60"/>
      <c r="U2" s="60"/>
      <c r="V2" s="60"/>
      <c r="W2" s="60"/>
      <c r="X2" s="60"/>
      <c r="Y2" s="60"/>
      <c r="Z2" s="60"/>
      <c r="AA2" s="60"/>
      <c r="AB2" s="60"/>
      <c r="AC2" s="60"/>
      <c r="AD2" s="60"/>
      <c r="AE2" s="60"/>
      <c r="AF2" s="60"/>
      <c r="AG2" s="60"/>
      <c r="AH2" s="60"/>
    </row>
    <row r="3" spans="1:16384" s="59" customFormat="1" ht="14.5" x14ac:dyDescent="0.25">
      <c r="A3" s="452" t="s">
        <v>1015</v>
      </c>
      <c r="B3" s="452"/>
      <c r="C3" s="452"/>
      <c r="D3" s="452"/>
      <c r="E3" s="452"/>
      <c r="F3" s="452"/>
      <c r="G3" s="452"/>
      <c r="H3" s="452"/>
      <c r="I3" s="452"/>
      <c r="J3" s="452"/>
      <c r="K3" s="452"/>
      <c r="L3" s="452"/>
      <c r="M3" s="452"/>
      <c r="N3" s="452"/>
      <c r="O3" s="452"/>
      <c r="P3" s="452"/>
      <c r="Q3" s="19"/>
      <c r="S3" s="60"/>
      <c r="T3" s="60"/>
      <c r="U3" s="60"/>
      <c r="V3" s="60"/>
      <c r="W3" s="60"/>
      <c r="X3" s="60"/>
      <c r="Y3" s="60"/>
      <c r="Z3" s="60"/>
      <c r="AA3" s="60"/>
      <c r="AB3" s="60"/>
      <c r="AC3" s="60"/>
      <c r="AD3" s="60"/>
      <c r="AE3" s="60"/>
      <c r="AF3" s="60"/>
      <c r="AG3" s="60"/>
      <c r="AH3" s="60"/>
    </row>
    <row r="4" spans="1:16384" s="59" customFormat="1" ht="14.5" x14ac:dyDescent="0.25">
      <c r="A4" s="452" t="s">
        <v>1013</v>
      </c>
      <c r="B4" s="452"/>
      <c r="C4" s="452"/>
      <c r="D4" s="452"/>
      <c r="E4" s="452"/>
      <c r="F4" s="452"/>
      <c r="G4" s="452"/>
      <c r="H4" s="452"/>
      <c r="I4" s="452"/>
      <c r="J4" s="452"/>
      <c r="K4" s="452"/>
      <c r="L4" s="452"/>
      <c r="M4" s="452"/>
      <c r="N4" s="452"/>
      <c r="O4" s="452"/>
      <c r="P4" s="452"/>
      <c r="Q4" s="8"/>
      <c r="S4" s="60"/>
      <c r="T4" s="60"/>
      <c r="U4" s="60"/>
      <c r="V4" s="60"/>
      <c r="W4" s="60"/>
      <c r="X4" s="60"/>
      <c r="Y4" s="60"/>
      <c r="Z4" s="60"/>
      <c r="AA4" s="60"/>
      <c r="AB4" s="60"/>
      <c r="AC4" s="60"/>
      <c r="AD4" s="60"/>
      <c r="AE4" s="60"/>
      <c r="AF4" s="60"/>
      <c r="AG4" s="60"/>
      <c r="AH4" s="60"/>
    </row>
    <row r="5" spans="1:16384" s="59" customFormat="1" ht="14.5" x14ac:dyDescent="0.25">
      <c r="A5" s="453" t="s">
        <v>1028</v>
      </c>
      <c r="B5" s="453"/>
      <c r="C5" s="453"/>
      <c r="D5" s="453"/>
      <c r="E5" s="453"/>
      <c r="F5" s="453"/>
      <c r="G5" s="453"/>
      <c r="H5" s="453"/>
      <c r="I5" s="453"/>
      <c r="J5" s="453"/>
      <c r="K5" s="453"/>
      <c r="L5" s="453"/>
      <c r="M5" s="453"/>
      <c r="N5" s="453"/>
      <c r="O5" s="453"/>
      <c r="P5" s="453"/>
      <c r="Q5" s="6"/>
      <c r="S5" s="60"/>
      <c r="T5" s="60"/>
      <c r="U5" s="60"/>
      <c r="V5" s="60"/>
      <c r="W5" s="60"/>
      <c r="X5" s="60"/>
      <c r="Y5" s="60"/>
      <c r="Z5" s="60"/>
      <c r="AA5" s="60"/>
      <c r="AB5" s="60"/>
      <c r="AC5" s="60"/>
      <c r="AD5" s="60"/>
      <c r="AE5" s="60"/>
      <c r="AF5" s="60"/>
      <c r="AG5" s="60"/>
      <c r="AH5" s="60"/>
    </row>
    <row r="6" spans="1:16384" s="59" customFormat="1" ht="18.75" customHeight="1" x14ac:dyDescent="0.25">
      <c r="A6" s="438" t="s">
        <v>416</v>
      </c>
      <c r="B6" s="435" t="s">
        <v>188</v>
      </c>
      <c r="C6" s="435"/>
      <c r="D6" s="435"/>
      <c r="E6" s="110"/>
      <c r="F6" s="435" t="s">
        <v>233</v>
      </c>
      <c r="G6" s="435"/>
      <c r="H6" s="435"/>
      <c r="I6" s="110"/>
      <c r="J6" s="435" t="s">
        <v>234</v>
      </c>
      <c r="K6" s="435"/>
      <c r="L6" s="435"/>
      <c r="M6" s="110"/>
      <c r="N6" s="435" t="s">
        <v>235</v>
      </c>
      <c r="O6" s="435"/>
      <c r="P6" s="435"/>
      <c r="Q6" s="6"/>
      <c r="R6" s="457"/>
      <c r="S6" s="457"/>
      <c r="T6" s="457"/>
      <c r="U6" s="258"/>
      <c r="V6" s="457"/>
      <c r="W6" s="457"/>
      <c r="X6" s="457"/>
      <c r="Y6" s="458"/>
      <c r="Z6" s="457"/>
      <c r="AA6" s="457"/>
      <c r="AB6" s="457"/>
      <c r="AC6" s="258"/>
      <c r="AD6" s="457"/>
      <c r="AE6" s="457"/>
      <c r="AF6" s="457"/>
      <c r="AG6" s="258"/>
      <c r="AH6" s="457"/>
      <c r="AI6" s="457"/>
      <c r="AJ6" s="457"/>
      <c r="AK6" s="258"/>
      <c r="AL6" s="457"/>
      <c r="AM6" s="457"/>
      <c r="AN6" s="457"/>
      <c r="AO6" s="258"/>
      <c r="AP6" s="457"/>
      <c r="AQ6" s="457"/>
      <c r="AR6" s="457"/>
      <c r="AS6" s="258"/>
      <c r="AT6" s="457"/>
      <c r="AU6" s="457"/>
      <c r="AV6" s="457"/>
      <c r="AW6" s="458"/>
      <c r="AX6" s="457"/>
      <c r="AY6" s="457"/>
      <c r="AZ6" s="457"/>
      <c r="BA6" s="258"/>
      <c r="BB6" s="457"/>
      <c r="BC6" s="457"/>
      <c r="BD6" s="457"/>
      <c r="BE6" s="258"/>
      <c r="BF6" s="457"/>
      <c r="BG6" s="457"/>
      <c r="BH6" s="457"/>
      <c r="BI6" s="258"/>
      <c r="BJ6" s="457"/>
      <c r="BK6" s="457"/>
      <c r="BL6" s="457"/>
      <c r="BM6" s="258"/>
      <c r="BN6" s="457"/>
      <c r="BO6" s="457"/>
      <c r="BP6" s="457"/>
      <c r="BQ6" s="258"/>
      <c r="BR6" s="457"/>
      <c r="BS6" s="457"/>
      <c r="BT6" s="457"/>
      <c r="BU6" s="458"/>
      <c r="BV6" s="457"/>
      <c r="BW6" s="457"/>
      <c r="BX6" s="457"/>
      <c r="BY6" s="258"/>
      <c r="BZ6" s="457"/>
      <c r="CA6" s="457"/>
      <c r="CB6" s="457"/>
      <c r="CC6" s="258"/>
      <c r="CD6" s="457"/>
      <c r="CE6" s="457"/>
      <c r="CF6" s="457"/>
      <c r="CG6" s="258"/>
      <c r="CH6" s="457"/>
      <c r="CI6" s="457"/>
      <c r="CJ6" s="457"/>
      <c r="CK6" s="258"/>
      <c r="CL6" s="457"/>
      <c r="CM6" s="457"/>
      <c r="CN6" s="457"/>
      <c r="CO6" s="258"/>
      <c r="CP6" s="457"/>
      <c r="CQ6" s="457"/>
      <c r="CR6" s="457"/>
      <c r="CS6" s="458"/>
      <c r="CT6" s="457"/>
      <c r="CU6" s="457"/>
      <c r="CV6" s="457"/>
      <c r="CW6" s="258"/>
      <c r="CX6" s="457"/>
      <c r="CY6" s="457"/>
      <c r="CZ6" s="457"/>
      <c r="DA6" s="258"/>
      <c r="DB6" s="457"/>
      <c r="DC6" s="457"/>
      <c r="DD6" s="457"/>
      <c r="DE6" s="258"/>
      <c r="DF6" s="457"/>
      <c r="DG6" s="457"/>
      <c r="DH6" s="457"/>
      <c r="DI6" s="258"/>
      <c r="DJ6" s="457"/>
      <c r="DK6" s="457"/>
      <c r="DL6" s="457"/>
      <c r="DM6" s="258"/>
      <c r="DN6" s="457"/>
      <c r="DO6" s="457"/>
      <c r="DP6" s="457"/>
      <c r="DQ6" s="458"/>
      <c r="DR6" s="457"/>
      <c r="DS6" s="457"/>
      <c r="DT6" s="457"/>
      <c r="DU6" s="258"/>
      <c r="DV6" s="457"/>
      <c r="DW6" s="457"/>
      <c r="DX6" s="457"/>
      <c r="DY6" s="258"/>
      <c r="DZ6" s="457"/>
      <c r="EA6" s="457"/>
      <c r="EB6" s="457"/>
      <c r="EC6" s="258"/>
      <c r="ED6" s="457"/>
      <c r="EE6" s="457"/>
      <c r="EF6" s="457"/>
      <c r="EG6" s="258"/>
      <c r="EH6" s="457"/>
      <c r="EI6" s="457"/>
      <c r="EJ6" s="457"/>
      <c r="EK6" s="258"/>
      <c r="EL6" s="457"/>
      <c r="EM6" s="457"/>
      <c r="EN6" s="457"/>
      <c r="EO6" s="458"/>
      <c r="EP6" s="457"/>
      <c r="EQ6" s="457"/>
      <c r="ER6" s="457"/>
      <c r="ES6" s="258"/>
      <c r="ET6" s="457"/>
      <c r="EU6" s="457"/>
      <c r="EV6" s="457"/>
      <c r="EW6" s="258"/>
      <c r="EX6" s="457"/>
      <c r="EY6" s="457"/>
      <c r="EZ6" s="457"/>
      <c r="FA6" s="258"/>
      <c r="FB6" s="457"/>
      <c r="FC6" s="457"/>
      <c r="FD6" s="457"/>
      <c r="FE6" s="258"/>
      <c r="FF6" s="457"/>
      <c r="FG6" s="457"/>
      <c r="FH6" s="457"/>
      <c r="FI6" s="258"/>
      <c r="FJ6" s="457"/>
      <c r="FK6" s="457"/>
      <c r="FL6" s="457"/>
      <c r="FM6" s="458"/>
      <c r="FN6" s="457"/>
      <c r="FO6" s="457"/>
      <c r="FP6" s="457"/>
      <c r="FQ6" s="258"/>
      <c r="FR6" s="457"/>
      <c r="FS6" s="457"/>
      <c r="FT6" s="457"/>
      <c r="FU6" s="258"/>
      <c r="FV6" s="457"/>
      <c r="FW6" s="457"/>
      <c r="FX6" s="457"/>
      <c r="FY6" s="258"/>
      <c r="FZ6" s="457"/>
      <c r="GA6" s="457"/>
      <c r="GB6" s="457"/>
      <c r="GC6" s="258"/>
      <c r="GD6" s="457"/>
      <c r="GE6" s="457"/>
      <c r="GF6" s="457"/>
      <c r="GG6" s="258"/>
      <c r="GH6" s="457"/>
      <c r="GI6" s="457"/>
      <c r="GJ6" s="457"/>
      <c r="GK6" s="458"/>
      <c r="GL6" s="457"/>
      <c r="GM6" s="457"/>
      <c r="GN6" s="457"/>
      <c r="GO6" s="258"/>
      <c r="GP6" s="457"/>
      <c r="GQ6" s="457"/>
      <c r="GR6" s="457"/>
      <c r="GS6" s="258"/>
      <c r="GT6" s="457"/>
      <c r="GU6" s="457"/>
      <c r="GV6" s="457"/>
      <c r="GW6" s="258"/>
      <c r="GX6" s="457"/>
      <c r="GY6" s="457"/>
      <c r="GZ6" s="457"/>
      <c r="HA6" s="258"/>
      <c r="HB6" s="457"/>
      <c r="HC6" s="457"/>
      <c r="HD6" s="457"/>
      <c r="HE6" s="258"/>
      <c r="HF6" s="457"/>
      <c r="HG6" s="457"/>
      <c r="HH6" s="457"/>
      <c r="HI6" s="458"/>
      <c r="HJ6" s="457"/>
      <c r="HK6" s="457"/>
      <c r="HL6" s="457"/>
      <c r="HM6" s="258"/>
      <c r="HN6" s="457"/>
      <c r="HO6" s="457"/>
      <c r="HP6" s="457"/>
      <c r="HQ6" s="258"/>
      <c r="HR6" s="457"/>
      <c r="HS6" s="457"/>
      <c r="HT6" s="457"/>
      <c r="HU6" s="258"/>
      <c r="HV6" s="457"/>
      <c r="HW6" s="457"/>
      <c r="HX6" s="457"/>
      <c r="HY6" s="258"/>
      <c r="HZ6" s="457"/>
      <c r="IA6" s="457"/>
      <c r="IB6" s="457"/>
      <c r="IC6" s="258"/>
      <c r="ID6" s="457"/>
      <c r="IE6" s="457"/>
      <c r="IF6" s="457"/>
      <c r="IG6" s="458"/>
      <c r="IH6" s="457"/>
      <c r="II6" s="457"/>
      <c r="IJ6" s="457"/>
      <c r="IK6" s="258"/>
      <c r="IL6" s="457"/>
      <c r="IM6" s="457"/>
      <c r="IN6" s="457"/>
      <c r="IO6" s="258"/>
      <c r="IP6" s="457"/>
      <c r="IQ6" s="457"/>
      <c r="IR6" s="457"/>
      <c r="IS6" s="258"/>
      <c r="IT6" s="457"/>
      <c r="IU6" s="457"/>
      <c r="IV6" s="457"/>
      <c r="IW6" s="258"/>
      <c r="IX6" s="457"/>
      <c r="IY6" s="457"/>
      <c r="IZ6" s="457"/>
      <c r="JA6" s="258"/>
      <c r="JB6" s="457"/>
      <c r="JC6" s="457"/>
      <c r="JD6" s="457"/>
      <c r="JE6" s="458"/>
      <c r="JF6" s="457"/>
      <c r="JG6" s="457"/>
      <c r="JH6" s="457"/>
      <c r="JI6" s="258"/>
      <c r="JJ6" s="457"/>
      <c r="JK6" s="457"/>
      <c r="JL6" s="457"/>
      <c r="JM6" s="258"/>
      <c r="JN6" s="457"/>
      <c r="JO6" s="457"/>
      <c r="JP6" s="457"/>
      <c r="JQ6" s="258"/>
      <c r="JR6" s="457"/>
      <c r="JS6" s="457"/>
      <c r="JT6" s="457"/>
      <c r="JU6" s="258"/>
      <c r="JV6" s="457"/>
      <c r="JW6" s="457"/>
      <c r="JX6" s="457"/>
      <c r="JY6" s="258"/>
      <c r="JZ6" s="457"/>
      <c r="KA6" s="457"/>
      <c r="KB6" s="457"/>
      <c r="KC6" s="458"/>
      <c r="KD6" s="457"/>
      <c r="KE6" s="457"/>
      <c r="KF6" s="457"/>
      <c r="KG6" s="258"/>
      <c r="KH6" s="457"/>
      <c r="KI6" s="457"/>
      <c r="KJ6" s="457"/>
      <c r="KK6" s="258"/>
      <c r="KL6" s="457"/>
      <c r="KM6" s="457"/>
      <c r="KN6" s="457"/>
      <c r="KO6" s="258"/>
      <c r="KP6" s="457"/>
      <c r="KQ6" s="457"/>
      <c r="KR6" s="457"/>
      <c r="KS6" s="258"/>
      <c r="KT6" s="457"/>
      <c r="KU6" s="457"/>
      <c r="KV6" s="457"/>
      <c r="KW6" s="258"/>
      <c r="KX6" s="457"/>
      <c r="KY6" s="457"/>
      <c r="KZ6" s="457"/>
      <c r="LA6" s="458"/>
      <c r="LB6" s="457"/>
      <c r="LC6" s="457"/>
      <c r="LD6" s="457"/>
      <c r="LE6" s="258"/>
      <c r="LF6" s="457"/>
      <c r="LG6" s="457"/>
      <c r="LH6" s="457"/>
      <c r="LI6" s="258"/>
      <c r="LJ6" s="457"/>
      <c r="LK6" s="457"/>
      <c r="LL6" s="457"/>
      <c r="LM6" s="258"/>
      <c r="LN6" s="457"/>
      <c r="LO6" s="457"/>
      <c r="LP6" s="457"/>
      <c r="LQ6" s="258"/>
      <c r="LR6" s="457"/>
      <c r="LS6" s="457"/>
      <c r="LT6" s="457"/>
      <c r="LU6" s="258"/>
      <c r="LV6" s="457"/>
      <c r="LW6" s="457"/>
      <c r="LX6" s="457"/>
      <c r="LY6" s="458"/>
      <c r="LZ6" s="457"/>
      <c r="MA6" s="457"/>
      <c r="MB6" s="457"/>
      <c r="MC6" s="258"/>
      <c r="MD6" s="457"/>
      <c r="ME6" s="457"/>
      <c r="MF6" s="457"/>
      <c r="MG6" s="258"/>
      <c r="MH6" s="457"/>
      <c r="MI6" s="457"/>
      <c r="MJ6" s="457"/>
      <c r="MK6" s="258"/>
      <c r="ML6" s="457"/>
      <c r="MM6" s="457"/>
      <c r="MN6" s="457"/>
      <c r="MO6" s="258"/>
      <c r="MP6" s="457"/>
      <c r="MQ6" s="457"/>
      <c r="MR6" s="457"/>
      <c r="MS6" s="258"/>
      <c r="MT6" s="457"/>
      <c r="MU6" s="457"/>
      <c r="MV6" s="457"/>
      <c r="MW6" s="458"/>
      <c r="MX6" s="457"/>
      <c r="MY6" s="457"/>
      <c r="MZ6" s="457"/>
      <c r="NA6" s="258"/>
      <c r="NB6" s="457"/>
      <c r="NC6" s="457"/>
      <c r="ND6" s="457"/>
      <c r="NE6" s="258"/>
      <c r="NF6" s="457"/>
      <c r="NG6" s="457"/>
      <c r="NH6" s="457"/>
      <c r="NI6" s="258"/>
      <c r="NJ6" s="457"/>
      <c r="NK6" s="457"/>
      <c r="NL6" s="457"/>
      <c r="NM6" s="258"/>
      <c r="NN6" s="457"/>
      <c r="NO6" s="457"/>
      <c r="NP6" s="457"/>
      <c r="NQ6" s="258"/>
      <c r="NR6" s="457"/>
      <c r="NS6" s="457"/>
      <c r="NT6" s="457"/>
      <c r="NU6" s="458"/>
      <c r="NV6" s="457"/>
      <c r="NW6" s="457"/>
      <c r="NX6" s="457"/>
      <c r="NY6" s="258"/>
      <c r="NZ6" s="457"/>
      <c r="OA6" s="457"/>
      <c r="OB6" s="457"/>
      <c r="OC6" s="258"/>
      <c r="OD6" s="457"/>
      <c r="OE6" s="457"/>
      <c r="OF6" s="457"/>
      <c r="OG6" s="258"/>
      <c r="OH6" s="457"/>
      <c r="OI6" s="457"/>
      <c r="OJ6" s="457"/>
      <c r="OK6" s="258"/>
      <c r="OL6" s="457"/>
      <c r="OM6" s="457"/>
      <c r="ON6" s="457"/>
      <c r="OO6" s="258"/>
      <c r="OP6" s="457"/>
      <c r="OQ6" s="457"/>
      <c r="OR6" s="457"/>
      <c r="OS6" s="458"/>
      <c r="OT6" s="457"/>
      <c r="OU6" s="457"/>
      <c r="OV6" s="457"/>
      <c r="OW6" s="258"/>
      <c r="OX6" s="457"/>
      <c r="OY6" s="457"/>
      <c r="OZ6" s="457"/>
      <c r="PA6" s="258"/>
      <c r="PB6" s="457"/>
      <c r="PC6" s="457"/>
      <c r="PD6" s="457"/>
      <c r="PE6" s="258"/>
      <c r="PF6" s="457"/>
      <c r="PG6" s="457"/>
      <c r="PH6" s="457"/>
      <c r="PI6" s="258"/>
      <c r="PJ6" s="457"/>
      <c r="PK6" s="457"/>
      <c r="PL6" s="457"/>
      <c r="PM6" s="258"/>
      <c r="PN6" s="457"/>
      <c r="PO6" s="457"/>
      <c r="PP6" s="457"/>
      <c r="PQ6" s="458"/>
      <c r="PR6" s="457"/>
      <c r="PS6" s="457"/>
      <c r="PT6" s="457"/>
      <c r="PU6" s="258"/>
      <c r="PV6" s="457"/>
      <c r="PW6" s="457"/>
      <c r="PX6" s="457"/>
      <c r="PY6" s="258"/>
      <c r="PZ6" s="457"/>
      <c r="QA6" s="457"/>
      <c r="QB6" s="457"/>
      <c r="QC6" s="258"/>
      <c r="QD6" s="457"/>
      <c r="QE6" s="457"/>
      <c r="QF6" s="457"/>
      <c r="QG6" s="258"/>
      <c r="QH6" s="457"/>
      <c r="QI6" s="457"/>
      <c r="QJ6" s="457"/>
      <c r="QK6" s="258"/>
      <c r="QL6" s="457"/>
      <c r="QM6" s="457"/>
      <c r="QN6" s="457"/>
      <c r="QO6" s="458"/>
      <c r="QP6" s="457"/>
      <c r="QQ6" s="457"/>
      <c r="QR6" s="457"/>
      <c r="QS6" s="258"/>
      <c r="QT6" s="457"/>
      <c r="QU6" s="457"/>
      <c r="QV6" s="457"/>
      <c r="QW6" s="258"/>
      <c r="QX6" s="457"/>
      <c r="QY6" s="457"/>
      <c r="QZ6" s="457"/>
      <c r="RA6" s="258"/>
      <c r="RB6" s="457"/>
      <c r="RC6" s="457"/>
      <c r="RD6" s="457"/>
      <c r="RE6" s="258"/>
      <c r="RF6" s="457"/>
      <c r="RG6" s="457"/>
      <c r="RH6" s="457"/>
      <c r="RI6" s="258"/>
      <c r="RJ6" s="457"/>
      <c r="RK6" s="457"/>
      <c r="RL6" s="457"/>
      <c r="RM6" s="458"/>
      <c r="RN6" s="457"/>
      <c r="RO6" s="457"/>
      <c r="RP6" s="457"/>
      <c r="RQ6" s="258"/>
      <c r="RR6" s="457"/>
      <c r="RS6" s="457"/>
      <c r="RT6" s="457"/>
      <c r="RU6" s="258"/>
      <c r="RV6" s="457"/>
      <c r="RW6" s="457"/>
      <c r="RX6" s="457"/>
      <c r="RY6" s="258"/>
      <c r="RZ6" s="457"/>
      <c r="SA6" s="457"/>
      <c r="SB6" s="457"/>
      <c r="SC6" s="258"/>
      <c r="SD6" s="457"/>
      <c r="SE6" s="457"/>
      <c r="SF6" s="457"/>
      <c r="SG6" s="258"/>
      <c r="SH6" s="457"/>
      <c r="SI6" s="457"/>
      <c r="SJ6" s="457"/>
      <c r="SK6" s="458"/>
      <c r="SL6" s="457"/>
      <c r="SM6" s="457"/>
      <c r="SN6" s="457"/>
      <c r="SO6" s="258"/>
      <c r="SP6" s="457"/>
      <c r="SQ6" s="457"/>
      <c r="SR6" s="457"/>
      <c r="SS6" s="258"/>
      <c r="ST6" s="457"/>
      <c r="SU6" s="457"/>
      <c r="SV6" s="457"/>
      <c r="SW6" s="258"/>
      <c r="SX6" s="457"/>
      <c r="SY6" s="457"/>
      <c r="SZ6" s="457"/>
      <c r="TA6" s="258"/>
      <c r="TB6" s="457"/>
      <c r="TC6" s="457"/>
      <c r="TD6" s="457"/>
      <c r="TE6" s="258"/>
      <c r="TF6" s="457"/>
      <c r="TG6" s="457"/>
      <c r="TH6" s="457"/>
      <c r="TI6" s="458"/>
      <c r="TJ6" s="457"/>
      <c r="TK6" s="457"/>
      <c r="TL6" s="457"/>
      <c r="TM6" s="258"/>
      <c r="TN6" s="457"/>
      <c r="TO6" s="457"/>
      <c r="TP6" s="457"/>
      <c r="TQ6" s="258"/>
      <c r="TR6" s="457"/>
      <c r="TS6" s="457"/>
      <c r="TT6" s="457"/>
      <c r="TU6" s="258"/>
      <c r="TV6" s="457"/>
      <c r="TW6" s="457"/>
      <c r="TX6" s="457"/>
      <c r="TY6" s="258"/>
      <c r="TZ6" s="457"/>
      <c r="UA6" s="457"/>
      <c r="UB6" s="457"/>
      <c r="UC6" s="258"/>
      <c r="UD6" s="457"/>
      <c r="UE6" s="457"/>
      <c r="UF6" s="457"/>
      <c r="UG6" s="458"/>
      <c r="UH6" s="457"/>
      <c r="UI6" s="457"/>
      <c r="UJ6" s="457"/>
      <c r="UK6" s="258"/>
      <c r="UL6" s="457"/>
      <c r="UM6" s="457"/>
      <c r="UN6" s="457"/>
      <c r="UO6" s="258"/>
      <c r="UP6" s="457"/>
      <c r="UQ6" s="457"/>
      <c r="UR6" s="457"/>
      <c r="US6" s="258"/>
      <c r="UT6" s="457"/>
      <c r="UU6" s="457"/>
      <c r="UV6" s="457"/>
      <c r="UW6" s="258"/>
      <c r="UX6" s="457"/>
      <c r="UY6" s="457"/>
      <c r="UZ6" s="457"/>
      <c r="VA6" s="258"/>
      <c r="VB6" s="457"/>
      <c r="VC6" s="457"/>
      <c r="VD6" s="457"/>
      <c r="VE6" s="458"/>
      <c r="VF6" s="457"/>
      <c r="VG6" s="457"/>
      <c r="VH6" s="457"/>
      <c r="VI6" s="258"/>
      <c r="VJ6" s="457"/>
      <c r="VK6" s="457"/>
      <c r="VL6" s="457"/>
      <c r="VM6" s="258"/>
      <c r="VN6" s="457"/>
      <c r="VO6" s="457"/>
      <c r="VP6" s="457"/>
      <c r="VQ6" s="258"/>
      <c r="VR6" s="457"/>
      <c r="VS6" s="457"/>
      <c r="VT6" s="457"/>
      <c r="VU6" s="258"/>
      <c r="VV6" s="457"/>
      <c r="VW6" s="457"/>
      <c r="VX6" s="457"/>
      <c r="VY6" s="258"/>
      <c r="VZ6" s="457"/>
      <c r="WA6" s="457"/>
      <c r="WB6" s="457"/>
      <c r="WC6" s="458"/>
      <c r="WD6" s="457"/>
      <c r="WE6" s="457"/>
      <c r="WF6" s="457"/>
      <c r="WG6" s="258"/>
      <c r="WH6" s="457"/>
      <c r="WI6" s="457"/>
      <c r="WJ6" s="457"/>
      <c r="WK6" s="258"/>
      <c r="WL6" s="457"/>
      <c r="WM6" s="457"/>
      <c r="WN6" s="457"/>
      <c r="WO6" s="258"/>
      <c r="WP6" s="457"/>
      <c r="WQ6" s="457"/>
      <c r="WR6" s="457"/>
      <c r="WS6" s="258"/>
      <c r="WT6" s="457"/>
      <c r="WU6" s="457"/>
      <c r="WV6" s="457"/>
      <c r="WW6" s="258"/>
      <c r="WX6" s="457"/>
      <c r="WY6" s="457"/>
      <c r="WZ6" s="457"/>
      <c r="XA6" s="458"/>
      <c r="XB6" s="457"/>
      <c r="XC6" s="457"/>
      <c r="XD6" s="457"/>
      <c r="XE6" s="258"/>
      <c r="XF6" s="457"/>
      <c r="XG6" s="457"/>
      <c r="XH6" s="457"/>
      <c r="XI6" s="258"/>
      <c r="XJ6" s="457"/>
      <c r="XK6" s="457"/>
      <c r="XL6" s="457"/>
      <c r="XM6" s="258"/>
      <c r="XN6" s="457"/>
      <c r="XO6" s="457"/>
      <c r="XP6" s="457"/>
      <c r="XQ6" s="258"/>
      <c r="XR6" s="457"/>
      <c r="XS6" s="457"/>
      <c r="XT6" s="457"/>
      <c r="XU6" s="258"/>
      <c r="XV6" s="457"/>
      <c r="XW6" s="457"/>
      <c r="XX6" s="457"/>
      <c r="XY6" s="458"/>
      <c r="XZ6" s="457"/>
      <c r="YA6" s="457"/>
      <c r="YB6" s="457"/>
      <c r="YC6" s="258"/>
      <c r="YD6" s="457"/>
      <c r="YE6" s="457"/>
      <c r="YF6" s="457"/>
      <c r="YG6" s="258"/>
      <c r="YH6" s="457"/>
      <c r="YI6" s="457"/>
      <c r="YJ6" s="457"/>
      <c r="YK6" s="258"/>
      <c r="YL6" s="457"/>
      <c r="YM6" s="457"/>
      <c r="YN6" s="457"/>
      <c r="YO6" s="258"/>
      <c r="YP6" s="457"/>
      <c r="YQ6" s="457"/>
      <c r="YR6" s="457"/>
      <c r="YS6" s="258"/>
      <c r="YT6" s="457"/>
      <c r="YU6" s="457"/>
      <c r="YV6" s="457"/>
      <c r="YW6" s="458"/>
      <c r="YX6" s="457"/>
      <c r="YY6" s="457"/>
      <c r="YZ6" s="457"/>
      <c r="ZA6" s="258"/>
      <c r="ZB6" s="457"/>
      <c r="ZC6" s="457"/>
      <c r="ZD6" s="457"/>
      <c r="ZE6" s="258"/>
      <c r="ZF6" s="457"/>
      <c r="ZG6" s="457"/>
      <c r="ZH6" s="457"/>
      <c r="ZI6" s="258"/>
      <c r="ZJ6" s="457"/>
      <c r="ZK6" s="457"/>
      <c r="ZL6" s="457"/>
      <c r="ZM6" s="258"/>
      <c r="ZN6" s="457"/>
      <c r="ZO6" s="457"/>
      <c r="ZP6" s="457"/>
      <c r="ZQ6" s="258"/>
      <c r="ZR6" s="457"/>
      <c r="ZS6" s="457"/>
      <c r="ZT6" s="457"/>
      <c r="ZU6" s="458"/>
      <c r="ZV6" s="457"/>
      <c r="ZW6" s="457"/>
      <c r="ZX6" s="457"/>
      <c r="ZY6" s="258"/>
      <c r="ZZ6" s="457"/>
      <c r="AAA6" s="457"/>
      <c r="AAB6" s="457"/>
      <c r="AAC6" s="258"/>
      <c r="AAD6" s="457"/>
      <c r="AAE6" s="457"/>
      <c r="AAF6" s="457"/>
      <c r="AAG6" s="258"/>
      <c r="AAH6" s="457"/>
      <c r="AAI6" s="457"/>
      <c r="AAJ6" s="457"/>
      <c r="AAK6" s="258"/>
      <c r="AAL6" s="457"/>
      <c r="AAM6" s="457"/>
      <c r="AAN6" s="457"/>
      <c r="AAO6" s="258"/>
      <c r="AAP6" s="457"/>
      <c r="AAQ6" s="457"/>
      <c r="AAR6" s="457"/>
      <c r="AAS6" s="458"/>
      <c r="AAT6" s="457"/>
      <c r="AAU6" s="457"/>
      <c r="AAV6" s="457"/>
      <c r="AAW6" s="258"/>
      <c r="AAX6" s="457"/>
      <c r="AAY6" s="457"/>
      <c r="AAZ6" s="457"/>
      <c r="ABA6" s="258"/>
      <c r="ABB6" s="457"/>
      <c r="ABC6" s="457"/>
      <c r="ABD6" s="457"/>
      <c r="ABE6" s="258"/>
      <c r="ABF6" s="457"/>
      <c r="ABG6" s="457"/>
      <c r="ABH6" s="457"/>
      <c r="ABI6" s="258"/>
      <c r="ABJ6" s="457"/>
      <c r="ABK6" s="457"/>
      <c r="ABL6" s="457"/>
      <c r="ABM6" s="258"/>
      <c r="ABN6" s="457"/>
      <c r="ABO6" s="457"/>
      <c r="ABP6" s="457"/>
      <c r="ABQ6" s="458"/>
      <c r="ABR6" s="457"/>
      <c r="ABS6" s="457"/>
      <c r="ABT6" s="457"/>
      <c r="ABU6" s="258"/>
      <c r="ABV6" s="457"/>
      <c r="ABW6" s="457"/>
      <c r="ABX6" s="457"/>
      <c r="ABY6" s="258"/>
      <c r="ABZ6" s="457"/>
      <c r="ACA6" s="457"/>
      <c r="ACB6" s="457"/>
      <c r="ACC6" s="258"/>
      <c r="ACD6" s="457"/>
      <c r="ACE6" s="457"/>
      <c r="ACF6" s="457"/>
      <c r="ACG6" s="258"/>
      <c r="ACH6" s="457"/>
      <c r="ACI6" s="457"/>
      <c r="ACJ6" s="457"/>
      <c r="ACK6" s="258"/>
      <c r="ACL6" s="457"/>
      <c r="ACM6" s="457"/>
      <c r="ACN6" s="457"/>
      <c r="ACO6" s="458"/>
      <c r="ACP6" s="457"/>
      <c r="ACQ6" s="457"/>
      <c r="ACR6" s="457"/>
      <c r="ACS6" s="258"/>
      <c r="ACT6" s="457"/>
      <c r="ACU6" s="457"/>
      <c r="ACV6" s="457"/>
      <c r="ACW6" s="258"/>
      <c r="ACX6" s="457"/>
      <c r="ACY6" s="457"/>
      <c r="ACZ6" s="457"/>
      <c r="ADA6" s="258"/>
      <c r="ADB6" s="457"/>
      <c r="ADC6" s="457"/>
      <c r="ADD6" s="457"/>
      <c r="ADE6" s="258"/>
      <c r="ADF6" s="457"/>
      <c r="ADG6" s="457"/>
      <c r="ADH6" s="457"/>
      <c r="ADI6" s="258"/>
      <c r="ADJ6" s="457"/>
      <c r="ADK6" s="457"/>
      <c r="ADL6" s="457"/>
      <c r="ADM6" s="458"/>
      <c r="ADN6" s="457"/>
      <c r="ADO6" s="457"/>
      <c r="ADP6" s="457"/>
      <c r="ADQ6" s="258"/>
      <c r="ADR6" s="457"/>
      <c r="ADS6" s="457"/>
      <c r="ADT6" s="457"/>
      <c r="ADU6" s="258"/>
      <c r="ADV6" s="457"/>
      <c r="ADW6" s="457"/>
      <c r="ADX6" s="457"/>
      <c r="ADY6" s="258"/>
      <c r="ADZ6" s="457"/>
      <c r="AEA6" s="457"/>
      <c r="AEB6" s="457"/>
      <c r="AEC6" s="258"/>
      <c r="AED6" s="457"/>
      <c r="AEE6" s="457"/>
      <c r="AEF6" s="457"/>
      <c r="AEG6" s="258"/>
      <c r="AEH6" s="457"/>
      <c r="AEI6" s="457"/>
      <c r="AEJ6" s="457"/>
      <c r="AEK6" s="458"/>
      <c r="AEL6" s="457"/>
      <c r="AEM6" s="457"/>
      <c r="AEN6" s="457"/>
      <c r="AEO6" s="258"/>
      <c r="AEP6" s="457"/>
      <c r="AEQ6" s="457"/>
      <c r="AER6" s="457"/>
      <c r="AES6" s="258"/>
      <c r="AET6" s="457"/>
      <c r="AEU6" s="457"/>
      <c r="AEV6" s="457"/>
      <c r="AEW6" s="258"/>
      <c r="AEX6" s="457"/>
      <c r="AEY6" s="457"/>
      <c r="AEZ6" s="457"/>
      <c r="AFA6" s="258"/>
      <c r="AFB6" s="457"/>
      <c r="AFC6" s="457"/>
      <c r="AFD6" s="457"/>
      <c r="AFE6" s="258"/>
      <c r="AFF6" s="457"/>
      <c r="AFG6" s="457"/>
      <c r="AFH6" s="457"/>
      <c r="AFI6" s="458"/>
      <c r="AFJ6" s="457"/>
      <c r="AFK6" s="457"/>
      <c r="AFL6" s="457"/>
      <c r="AFM6" s="258"/>
      <c r="AFN6" s="457"/>
      <c r="AFO6" s="457"/>
      <c r="AFP6" s="457"/>
      <c r="AFQ6" s="258"/>
      <c r="AFR6" s="457"/>
      <c r="AFS6" s="457"/>
      <c r="AFT6" s="457"/>
      <c r="AFU6" s="258"/>
      <c r="AFV6" s="457"/>
      <c r="AFW6" s="457"/>
      <c r="AFX6" s="457"/>
      <c r="AFY6" s="258"/>
      <c r="AFZ6" s="457"/>
      <c r="AGA6" s="457"/>
      <c r="AGB6" s="457"/>
      <c r="AGC6" s="258"/>
      <c r="AGD6" s="457"/>
      <c r="AGE6" s="457"/>
      <c r="AGF6" s="457"/>
      <c r="AGG6" s="458"/>
      <c r="AGH6" s="457"/>
      <c r="AGI6" s="457"/>
      <c r="AGJ6" s="457"/>
      <c r="AGK6" s="258"/>
      <c r="AGL6" s="457"/>
      <c r="AGM6" s="457"/>
      <c r="AGN6" s="457"/>
      <c r="AGO6" s="258"/>
      <c r="AGP6" s="457"/>
      <c r="AGQ6" s="457"/>
      <c r="AGR6" s="457"/>
      <c r="AGS6" s="258"/>
      <c r="AGT6" s="457"/>
      <c r="AGU6" s="457"/>
      <c r="AGV6" s="457"/>
      <c r="AGW6" s="258"/>
      <c r="AGX6" s="457"/>
      <c r="AGY6" s="457"/>
      <c r="AGZ6" s="457"/>
      <c r="AHA6" s="258"/>
      <c r="AHB6" s="457"/>
      <c r="AHC6" s="457"/>
      <c r="AHD6" s="457"/>
      <c r="AHE6" s="458"/>
      <c r="AHF6" s="457"/>
      <c r="AHG6" s="457"/>
      <c r="AHH6" s="457"/>
      <c r="AHI6" s="258"/>
      <c r="AHJ6" s="457"/>
      <c r="AHK6" s="457"/>
      <c r="AHL6" s="457"/>
      <c r="AHM6" s="258"/>
      <c r="AHN6" s="457"/>
      <c r="AHO6" s="457"/>
      <c r="AHP6" s="457"/>
      <c r="AHQ6" s="258"/>
      <c r="AHR6" s="457"/>
      <c r="AHS6" s="457"/>
      <c r="AHT6" s="457"/>
      <c r="AHU6" s="258"/>
      <c r="AHV6" s="457"/>
      <c r="AHW6" s="457"/>
      <c r="AHX6" s="457"/>
      <c r="AHY6" s="258"/>
      <c r="AHZ6" s="457"/>
      <c r="AIA6" s="457"/>
      <c r="AIB6" s="457"/>
      <c r="AIC6" s="458"/>
      <c r="AID6" s="457"/>
      <c r="AIE6" s="457"/>
      <c r="AIF6" s="457"/>
      <c r="AIG6" s="258"/>
      <c r="AIH6" s="457"/>
      <c r="AII6" s="457"/>
      <c r="AIJ6" s="457"/>
      <c r="AIK6" s="258"/>
      <c r="AIL6" s="457"/>
      <c r="AIM6" s="457"/>
      <c r="AIN6" s="457"/>
      <c r="AIO6" s="258"/>
      <c r="AIP6" s="457"/>
      <c r="AIQ6" s="457"/>
      <c r="AIR6" s="457"/>
      <c r="AIS6" s="258"/>
      <c r="AIT6" s="457"/>
      <c r="AIU6" s="457"/>
      <c r="AIV6" s="457"/>
      <c r="AIW6" s="258"/>
      <c r="AIX6" s="457"/>
      <c r="AIY6" s="457"/>
      <c r="AIZ6" s="457"/>
      <c r="AJA6" s="458"/>
      <c r="AJB6" s="457"/>
      <c r="AJC6" s="457"/>
      <c r="AJD6" s="457"/>
      <c r="AJE6" s="258"/>
      <c r="AJF6" s="457"/>
      <c r="AJG6" s="457"/>
      <c r="AJH6" s="457"/>
      <c r="AJI6" s="258"/>
      <c r="AJJ6" s="457"/>
      <c r="AJK6" s="457"/>
      <c r="AJL6" s="457"/>
      <c r="AJM6" s="258"/>
      <c r="AJN6" s="457"/>
      <c r="AJO6" s="457"/>
      <c r="AJP6" s="457"/>
      <c r="AJQ6" s="258"/>
      <c r="AJR6" s="457"/>
      <c r="AJS6" s="457"/>
      <c r="AJT6" s="457"/>
      <c r="AJU6" s="258"/>
      <c r="AJV6" s="457"/>
      <c r="AJW6" s="457"/>
      <c r="AJX6" s="457"/>
      <c r="AJY6" s="458"/>
      <c r="AJZ6" s="457"/>
      <c r="AKA6" s="457"/>
      <c r="AKB6" s="457"/>
      <c r="AKC6" s="258"/>
      <c r="AKD6" s="457"/>
      <c r="AKE6" s="457"/>
      <c r="AKF6" s="457"/>
      <c r="AKG6" s="258"/>
      <c r="AKH6" s="457"/>
      <c r="AKI6" s="457"/>
      <c r="AKJ6" s="457"/>
      <c r="AKK6" s="258"/>
      <c r="AKL6" s="457"/>
      <c r="AKM6" s="457"/>
      <c r="AKN6" s="457"/>
      <c r="AKO6" s="258"/>
      <c r="AKP6" s="457"/>
      <c r="AKQ6" s="457"/>
      <c r="AKR6" s="457"/>
      <c r="AKS6" s="258"/>
      <c r="AKT6" s="457"/>
      <c r="AKU6" s="457"/>
      <c r="AKV6" s="457"/>
      <c r="AKW6" s="458"/>
      <c r="AKX6" s="457"/>
      <c r="AKY6" s="457"/>
      <c r="AKZ6" s="457"/>
      <c r="ALA6" s="258"/>
      <c r="ALB6" s="457"/>
      <c r="ALC6" s="457"/>
      <c r="ALD6" s="457"/>
      <c r="ALE6" s="258"/>
      <c r="ALF6" s="457"/>
      <c r="ALG6" s="457"/>
      <c r="ALH6" s="457"/>
      <c r="ALI6" s="258"/>
      <c r="ALJ6" s="457"/>
      <c r="ALK6" s="457"/>
      <c r="ALL6" s="457"/>
      <c r="ALM6" s="258"/>
      <c r="ALN6" s="457"/>
      <c r="ALO6" s="457"/>
      <c r="ALP6" s="457"/>
      <c r="ALQ6" s="258"/>
      <c r="ALR6" s="457"/>
      <c r="ALS6" s="457"/>
      <c r="ALT6" s="457"/>
      <c r="ALU6" s="458"/>
      <c r="ALV6" s="457"/>
      <c r="ALW6" s="457"/>
      <c r="ALX6" s="457"/>
      <c r="ALY6" s="258"/>
      <c r="ALZ6" s="457"/>
      <c r="AMA6" s="457"/>
      <c r="AMB6" s="457"/>
      <c r="AMC6" s="258"/>
      <c r="AMD6" s="457"/>
      <c r="AME6" s="457"/>
      <c r="AMF6" s="457"/>
      <c r="AMG6" s="258"/>
      <c r="AMH6" s="457"/>
      <c r="AMI6" s="457"/>
      <c r="AMJ6" s="457"/>
      <c r="AMK6" s="258"/>
      <c r="AML6" s="457"/>
      <c r="AMM6" s="457"/>
      <c r="AMN6" s="457"/>
      <c r="AMO6" s="258"/>
      <c r="AMP6" s="457"/>
      <c r="AMQ6" s="457"/>
      <c r="AMR6" s="457"/>
      <c r="AMS6" s="458"/>
      <c r="AMT6" s="457"/>
      <c r="AMU6" s="457"/>
      <c r="AMV6" s="457"/>
      <c r="AMW6" s="258"/>
      <c r="AMX6" s="457"/>
      <c r="AMY6" s="457"/>
      <c r="AMZ6" s="457"/>
      <c r="ANA6" s="258"/>
      <c r="ANB6" s="457"/>
      <c r="ANC6" s="457"/>
      <c r="AND6" s="457"/>
      <c r="ANE6" s="258"/>
      <c r="ANF6" s="457"/>
      <c r="ANG6" s="457"/>
      <c r="ANH6" s="457"/>
      <c r="ANI6" s="258"/>
      <c r="ANJ6" s="457"/>
      <c r="ANK6" s="457"/>
      <c r="ANL6" s="457"/>
      <c r="ANM6" s="258"/>
      <c r="ANN6" s="457"/>
      <c r="ANO6" s="457"/>
      <c r="ANP6" s="457"/>
      <c r="ANQ6" s="458"/>
      <c r="ANR6" s="457"/>
      <c r="ANS6" s="457"/>
      <c r="ANT6" s="457"/>
      <c r="ANU6" s="258"/>
      <c r="ANV6" s="457"/>
      <c r="ANW6" s="457"/>
      <c r="ANX6" s="457"/>
      <c r="ANY6" s="258"/>
      <c r="ANZ6" s="457"/>
      <c r="AOA6" s="457"/>
      <c r="AOB6" s="457"/>
      <c r="AOC6" s="258"/>
      <c r="AOD6" s="457"/>
      <c r="AOE6" s="457"/>
      <c r="AOF6" s="457"/>
      <c r="AOG6" s="258"/>
      <c r="AOH6" s="457"/>
      <c r="AOI6" s="457"/>
      <c r="AOJ6" s="457"/>
      <c r="AOK6" s="258"/>
      <c r="AOL6" s="457"/>
      <c r="AOM6" s="457"/>
      <c r="AON6" s="457"/>
      <c r="AOO6" s="458"/>
      <c r="AOP6" s="457"/>
      <c r="AOQ6" s="457"/>
      <c r="AOR6" s="457"/>
      <c r="AOS6" s="258"/>
      <c r="AOT6" s="457"/>
      <c r="AOU6" s="457"/>
      <c r="AOV6" s="457"/>
      <c r="AOW6" s="258"/>
      <c r="AOX6" s="457"/>
      <c r="AOY6" s="457"/>
      <c r="AOZ6" s="457"/>
      <c r="APA6" s="258"/>
      <c r="APB6" s="457"/>
      <c r="APC6" s="457"/>
      <c r="APD6" s="457"/>
      <c r="APE6" s="258"/>
      <c r="APF6" s="457"/>
      <c r="APG6" s="457"/>
      <c r="APH6" s="457"/>
      <c r="API6" s="258"/>
      <c r="APJ6" s="457"/>
      <c r="APK6" s="457"/>
      <c r="APL6" s="457"/>
      <c r="APM6" s="458"/>
      <c r="APN6" s="457"/>
      <c r="APO6" s="457"/>
      <c r="APP6" s="457"/>
      <c r="APQ6" s="258"/>
      <c r="APR6" s="457"/>
      <c r="APS6" s="457"/>
      <c r="APT6" s="457"/>
      <c r="APU6" s="258"/>
      <c r="APV6" s="457"/>
      <c r="APW6" s="457"/>
      <c r="APX6" s="457"/>
      <c r="APY6" s="258"/>
      <c r="APZ6" s="457"/>
      <c r="AQA6" s="457"/>
      <c r="AQB6" s="457"/>
      <c r="AQC6" s="258"/>
      <c r="AQD6" s="457"/>
      <c r="AQE6" s="457"/>
      <c r="AQF6" s="457"/>
      <c r="AQG6" s="258"/>
      <c r="AQH6" s="457"/>
      <c r="AQI6" s="457"/>
      <c r="AQJ6" s="457"/>
      <c r="AQK6" s="458"/>
      <c r="AQL6" s="457"/>
      <c r="AQM6" s="457"/>
      <c r="AQN6" s="457"/>
      <c r="AQO6" s="258"/>
      <c r="AQP6" s="457"/>
      <c r="AQQ6" s="457"/>
      <c r="AQR6" s="457"/>
      <c r="AQS6" s="258"/>
      <c r="AQT6" s="457"/>
      <c r="AQU6" s="457"/>
      <c r="AQV6" s="457"/>
      <c r="AQW6" s="258"/>
      <c r="AQX6" s="457"/>
      <c r="AQY6" s="457"/>
      <c r="AQZ6" s="457"/>
      <c r="ARA6" s="258"/>
      <c r="ARB6" s="457"/>
      <c r="ARC6" s="457"/>
      <c r="ARD6" s="457"/>
      <c r="ARE6" s="258"/>
      <c r="ARF6" s="457"/>
      <c r="ARG6" s="457"/>
      <c r="ARH6" s="457"/>
      <c r="ARI6" s="458"/>
      <c r="ARJ6" s="457"/>
      <c r="ARK6" s="457"/>
      <c r="ARL6" s="457"/>
      <c r="ARM6" s="258"/>
      <c r="ARN6" s="457"/>
      <c r="ARO6" s="457"/>
      <c r="ARP6" s="457"/>
      <c r="ARQ6" s="258"/>
      <c r="ARR6" s="457"/>
      <c r="ARS6" s="457"/>
      <c r="ART6" s="457"/>
      <c r="ARU6" s="258"/>
      <c r="ARV6" s="457"/>
      <c r="ARW6" s="457"/>
      <c r="ARX6" s="457"/>
      <c r="ARY6" s="258"/>
      <c r="ARZ6" s="457"/>
      <c r="ASA6" s="457"/>
      <c r="ASB6" s="457"/>
      <c r="ASC6" s="258"/>
      <c r="ASD6" s="457"/>
      <c r="ASE6" s="457"/>
      <c r="ASF6" s="457"/>
      <c r="ASG6" s="458"/>
      <c r="ASH6" s="457"/>
      <c r="ASI6" s="457"/>
      <c r="ASJ6" s="457"/>
      <c r="ASK6" s="258"/>
      <c r="ASL6" s="457"/>
      <c r="ASM6" s="457"/>
      <c r="ASN6" s="457"/>
      <c r="ASO6" s="258"/>
      <c r="ASP6" s="457"/>
      <c r="ASQ6" s="457"/>
      <c r="ASR6" s="457"/>
      <c r="ASS6" s="258"/>
      <c r="AST6" s="457"/>
      <c r="ASU6" s="457"/>
      <c r="ASV6" s="457"/>
      <c r="ASW6" s="258"/>
      <c r="ASX6" s="457"/>
      <c r="ASY6" s="457"/>
      <c r="ASZ6" s="457"/>
      <c r="ATA6" s="258"/>
      <c r="ATB6" s="457"/>
      <c r="ATC6" s="457"/>
      <c r="ATD6" s="457"/>
      <c r="ATE6" s="458"/>
      <c r="ATF6" s="457"/>
      <c r="ATG6" s="457"/>
      <c r="ATH6" s="457"/>
      <c r="ATI6" s="258"/>
      <c r="ATJ6" s="457"/>
      <c r="ATK6" s="457"/>
      <c r="ATL6" s="457"/>
      <c r="ATM6" s="258"/>
      <c r="ATN6" s="457"/>
      <c r="ATO6" s="457"/>
      <c r="ATP6" s="457"/>
      <c r="ATQ6" s="258"/>
      <c r="ATR6" s="457"/>
      <c r="ATS6" s="457"/>
      <c r="ATT6" s="457"/>
      <c r="ATU6" s="258"/>
      <c r="ATV6" s="457"/>
      <c r="ATW6" s="457"/>
      <c r="ATX6" s="457"/>
      <c r="ATY6" s="258"/>
      <c r="ATZ6" s="457"/>
      <c r="AUA6" s="457"/>
      <c r="AUB6" s="457"/>
      <c r="AUC6" s="458"/>
      <c r="AUD6" s="457"/>
      <c r="AUE6" s="457"/>
      <c r="AUF6" s="457"/>
      <c r="AUG6" s="258"/>
      <c r="AUH6" s="457"/>
      <c r="AUI6" s="457"/>
      <c r="AUJ6" s="457"/>
      <c r="AUK6" s="258"/>
      <c r="AUL6" s="457"/>
      <c r="AUM6" s="457"/>
      <c r="AUN6" s="457"/>
      <c r="AUO6" s="258"/>
      <c r="AUP6" s="457"/>
      <c r="AUQ6" s="457"/>
      <c r="AUR6" s="457"/>
      <c r="AUS6" s="258"/>
      <c r="AUT6" s="457"/>
      <c r="AUU6" s="457"/>
      <c r="AUV6" s="457"/>
      <c r="AUW6" s="258"/>
      <c r="AUX6" s="457"/>
      <c r="AUY6" s="457"/>
      <c r="AUZ6" s="457"/>
      <c r="AVA6" s="458"/>
      <c r="AVB6" s="457"/>
      <c r="AVC6" s="457"/>
      <c r="AVD6" s="457"/>
      <c r="AVE6" s="258"/>
      <c r="AVF6" s="457"/>
      <c r="AVG6" s="457"/>
      <c r="AVH6" s="457"/>
      <c r="AVI6" s="258"/>
      <c r="AVJ6" s="457"/>
      <c r="AVK6" s="457"/>
      <c r="AVL6" s="457"/>
      <c r="AVM6" s="258"/>
      <c r="AVN6" s="457"/>
      <c r="AVO6" s="457"/>
      <c r="AVP6" s="457"/>
      <c r="AVQ6" s="258"/>
      <c r="AVR6" s="457"/>
      <c r="AVS6" s="457"/>
      <c r="AVT6" s="457"/>
      <c r="AVU6" s="258"/>
      <c r="AVV6" s="457"/>
      <c r="AVW6" s="457"/>
      <c r="AVX6" s="457"/>
      <c r="AVY6" s="458"/>
      <c r="AVZ6" s="457"/>
      <c r="AWA6" s="457"/>
      <c r="AWB6" s="457"/>
      <c r="AWC6" s="258"/>
      <c r="AWD6" s="457"/>
      <c r="AWE6" s="457"/>
      <c r="AWF6" s="457"/>
      <c r="AWG6" s="258"/>
      <c r="AWH6" s="457"/>
      <c r="AWI6" s="457"/>
      <c r="AWJ6" s="457"/>
      <c r="AWK6" s="258"/>
      <c r="AWL6" s="457"/>
      <c r="AWM6" s="457"/>
      <c r="AWN6" s="457"/>
      <c r="AWO6" s="258"/>
      <c r="AWP6" s="457"/>
      <c r="AWQ6" s="457"/>
      <c r="AWR6" s="457"/>
      <c r="AWS6" s="258"/>
      <c r="AWT6" s="457"/>
      <c r="AWU6" s="457"/>
      <c r="AWV6" s="457"/>
      <c r="AWW6" s="458"/>
      <c r="AWX6" s="457"/>
      <c r="AWY6" s="457"/>
      <c r="AWZ6" s="457"/>
      <c r="AXA6" s="258"/>
      <c r="AXB6" s="457"/>
      <c r="AXC6" s="457"/>
      <c r="AXD6" s="457"/>
      <c r="AXE6" s="258"/>
      <c r="AXF6" s="457"/>
      <c r="AXG6" s="457"/>
      <c r="AXH6" s="457"/>
      <c r="AXI6" s="258"/>
      <c r="AXJ6" s="457"/>
      <c r="AXK6" s="457"/>
      <c r="AXL6" s="457"/>
      <c r="AXM6" s="258"/>
      <c r="AXN6" s="457"/>
      <c r="AXO6" s="457"/>
      <c r="AXP6" s="457"/>
      <c r="AXQ6" s="258"/>
      <c r="AXR6" s="457"/>
      <c r="AXS6" s="457"/>
      <c r="AXT6" s="457"/>
      <c r="AXU6" s="458"/>
      <c r="AXV6" s="457"/>
      <c r="AXW6" s="457"/>
      <c r="AXX6" s="457"/>
      <c r="AXY6" s="258"/>
      <c r="AXZ6" s="457"/>
      <c r="AYA6" s="457"/>
      <c r="AYB6" s="457"/>
      <c r="AYC6" s="258"/>
      <c r="AYD6" s="457"/>
      <c r="AYE6" s="457"/>
      <c r="AYF6" s="457"/>
      <c r="AYG6" s="258"/>
      <c r="AYH6" s="457"/>
      <c r="AYI6" s="457"/>
      <c r="AYJ6" s="457"/>
      <c r="AYK6" s="258"/>
      <c r="AYL6" s="457"/>
      <c r="AYM6" s="457"/>
      <c r="AYN6" s="457"/>
      <c r="AYO6" s="258"/>
      <c r="AYP6" s="457"/>
      <c r="AYQ6" s="457"/>
      <c r="AYR6" s="457"/>
      <c r="AYS6" s="458"/>
      <c r="AYT6" s="457"/>
      <c r="AYU6" s="457"/>
      <c r="AYV6" s="457"/>
      <c r="AYW6" s="258"/>
      <c r="AYX6" s="457"/>
      <c r="AYY6" s="457"/>
      <c r="AYZ6" s="457"/>
      <c r="AZA6" s="258"/>
      <c r="AZB6" s="457"/>
      <c r="AZC6" s="457"/>
      <c r="AZD6" s="457"/>
      <c r="AZE6" s="258"/>
      <c r="AZF6" s="457"/>
      <c r="AZG6" s="457"/>
      <c r="AZH6" s="457"/>
      <c r="AZI6" s="258"/>
      <c r="AZJ6" s="457"/>
      <c r="AZK6" s="457"/>
      <c r="AZL6" s="457"/>
      <c r="AZM6" s="258"/>
      <c r="AZN6" s="457"/>
      <c r="AZO6" s="457"/>
      <c r="AZP6" s="457"/>
      <c r="AZQ6" s="458"/>
      <c r="AZR6" s="457"/>
      <c r="AZS6" s="457"/>
      <c r="AZT6" s="457"/>
      <c r="AZU6" s="258"/>
      <c r="AZV6" s="457"/>
      <c r="AZW6" s="457"/>
      <c r="AZX6" s="457"/>
      <c r="AZY6" s="258"/>
      <c r="AZZ6" s="457"/>
      <c r="BAA6" s="457"/>
      <c r="BAB6" s="457"/>
      <c r="BAC6" s="258"/>
      <c r="BAD6" s="457"/>
      <c r="BAE6" s="457"/>
      <c r="BAF6" s="457"/>
      <c r="BAG6" s="258"/>
      <c r="BAH6" s="457"/>
      <c r="BAI6" s="457"/>
      <c r="BAJ6" s="457"/>
      <c r="BAK6" s="258"/>
      <c r="BAL6" s="457"/>
      <c r="BAM6" s="457"/>
      <c r="BAN6" s="457"/>
      <c r="BAO6" s="458"/>
      <c r="BAP6" s="457"/>
      <c r="BAQ6" s="457"/>
      <c r="BAR6" s="457"/>
      <c r="BAS6" s="258"/>
      <c r="BAT6" s="457"/>
      <c r="BAU6" s="457"/>
      <c r="BAV6" s="457"/>
      <c r="BAW6" s="258"/>
      <c r="BAX6" s="457"/>
      <c r="BAY6" s="457"/>
      <c r="BAZ6" s="457"/>
      <c r="BBA6" s="258"/>
      <c r="BBB6" s="457"/>
      <c r="BBC6" s="457"/>
      <c r="BBD6" s="457"/>
      <c r="BBE6" s="258"/>
      <c r="BBF6" s="457"/>
      <c r="BBG6" s="457"/>
      <c r="BBH6" s="457"/>
      <c r="BBI6" s="258"/>
      <c r="BBJ6" s="457"/>
      <c r="BBK6" s="457"/>
      <c r="BBL6" s="457"/>
      <c r="BBM6" s="458"/>
      <c r="BBN6" s="457"/>
      <c r="BBO6" s="457"/>
      <c r="BBP6" s="457"/>
      <c r="BBQ6" s="258"/>
      <c r="BBR6" s="457"/>
      <c r="BBS6" s="457"/>
      <c r="BBT6" s="457"/>
      <c r="BBU6" s="258"/>
      <c r="BBV6" s="457"/>
      <c r="BBW6" s="457"/>
      <c r="BBX6" s="457"/>
      <c r="BBY6" s="258"/>
      <c r="BBZ6" s="457"/>
      <c r="BCA6" s="457"/>
      <c r="BCB6" s="457"/>
      <c r="BCC6" s="258"/>
      <c r="BCD6" s="457"/>
      <c r="BCE6" s="457"/>
      <c r="BCF6" s="457"/>
      <c r="BCG6" s="258"/>
      <c r="BCH6" s="457"/>
      <c r="BCI6" s="457"/>
      <c r="BCJ6" s="457"/>
      <c r="BCK6" s="458"/>
      <c r="BCL6" s="457"/>
      <c r="BCM6" s="457"/>
      <c r="BCN6" s="457"/>
      <c r="BCO6" s="258"/>
      <c r="BCP6" s="457"/>
      <c r="BCQ6" s="457"/>
      <c r="BCR6" s="457"/>
      <c r="BCS6" s="258"/>
      <c r="BCT6" s="457"/>
      <c r="BCU6" s="457"/>
      <c r="BCV6" s="457"/>
      <c r="BCW6" s="258"/>
      <c r="BCX6" s="457"/>
      <c r="BCY6" s="457"/>
      <c r="BCZ6" s="457"/>
      <c r="BDA6" s="258"/>
      <c r="BDB6" s="457"/>
      <c r="BDC6" s="457"/>
      <c r="BDD6" s="457"/>
      <c r="BDE6" s="258"/>
      <c r="BDF6" s="457"/>
      <c r="BDG6" s="457"/>
      <c r="BDH6" s="457"/>
      <c r="BDI6" s="458"/>
      <c r="BDJ6" s="457"/>
      <c r="BDK6" s="457"/>
      <c r="BDL6" s="457"/>
      <c r="BDM6" s="258"/>
      <c r="BDN6" s="457"/>
      <c r="BDO6" s="457"/>
      <c r="BDP6" s="457"/>
      <c r="BDQ6" s="258"/>
      <c r="BDR6" s="457"/>
      <c r="BDS6" s="457"/>
      <c r="BDT6" s="457"/>
      <c r="BDU6" s="258"/>
      <c r="BDV6" s="457"/>
      <c r="BDW6" s="457"/>
      <c r="BDX6" s="457"/>
      <c r="BDY6" s="258"/>
      <c r="BDZ6" s="457"/>
      <c r="BEA6" s="457"/>
      <c r="BEB6" s="457"/>
      <c r="BEC6" s="258"/>
      <c r="BED6" s="457"/>
      <c r="BEE6" s="457"/>
      <c r="BEF6" s="457"/>
      <c r="BEG6" s="458"/>
      <c r="BEH6" s="457"/>
      <c r="BEI6" s="457"/>
      <c r="BEJ6" s="457"/>
      <c r="BEK6" s="258"/>
      <c r="BEL6" s="457"/>
      <c r="BEM6" s="457"/>
      <c r="BEN6" s="457"/>
      <c r="BEO6" s="258"/>
      <c r="BEP6" s="457"/>
      <c r="BEQ6" s="457"/>
      <c r="BER6" s="457"/>
      <c r="BES6" s="258"/>
      <c r="BET6" s="457"/>
      <c r="BEU6" s="457"/>
      <c r="BEV6" s="457"/>
      <c r="BEW6" s="258"/>
      <c r="BEX6" s="457"/>
      <c r="BEY6" s="457"/>
      <c r="BEZ6" s="457"/>
      <c r="BFA6" s="258"/>
      <c r="BFB6" s="457"/>
      <c r="BFC6" s="457"/>
      <c r="BFD6" s="457"/>
      <c r="BFE6" s="458"/>
      <c r="BFF6" s="457"/>
      <c r="BFG6" s="457"/>
      <c r="BFH6" s="457"/>
      <c r="BFI6" s="258"/>
      <c r="BFJ6" s="457"/>
      <c r="BFK6" s="457"/>
      <c r="BFL6" s="457"/>
      <c r="BFM6" s="258"/>
      <c r="BFN6" s="457"/>
      <c r="BFO6" s="457"/>
      <c r="BFP6" s="457"/>
      <c r="BFQ6" s="258"/>
      <c r="BFR6" s="457"/>
      <c r="BFS6" s="457"/>
      <c r="BFT6" s="457"/>
      <c r="BFU6" s="258"/>
      <c r="BFV6" s="457"/>
      <c r="BFW6" s="457"/>
      <c r="BFX6" s="457"/>
      <c r="BFY6" s="258"/>
      <c r="BFZ6" s="457"/>
      <c r="BGA6" s="457"/>
      <c r="BGB6" s="457"/>
      <c r="BGC6" s="458"/>
      <c r="BGD6" s="457"/>
      <c r="BGE6" s="457"/>
      <c r="BGF6" s="457"/>
      <c r="BGG6" s="258"/>
      <c r="BGH6" s="457"/>
      <c r="BGI6" s="457"/>
      <c r="BGJ6" s="457"/>
      <c r="BGK6" s="258"/>
      <c r="BGL6" s="457"/>
      <c r="BGM6" s="457"/>
      <c r="BGN6" s="457"/>
      <c r="BGO6" s="258"/>
      <c r="BGP6" s="457"/>
      <c r="BGQ6" s="457"/>
      <c r="BGR6" s="457"/>
      <c r="BGS6" s="258"/>
      <c r="BGT6" s="457"/>
      <c r="BGU6" s="457"/>
      <c r="BGV6" s="457"/>
      <c r="BGW6" s="258"/>
      <c r="BGX6" s="457"/>
      <c r="BGY6" s="457"/>
      <c r="BGZ6" s="457"/>
      <c r="BHA6" s="458"/>
      <c r="BHB6" s="457"/>
      <c r="BHC6" s="457"/>
      <c r="BHD6" s="457"/>
      <c r="BHE6" s="258"/>
      <c r="BHF6" s="457"/>
      <c r="BHG6" s="457"/>
      <c r="BHH6" s="457"/>
      <c r="BHI6" s="258"/>
      <c r="BHJ6" s="457"/>
      <c r="BHK6" s="457"/>
      <c r="BHL6" s="457"/>
      <c r="BHM6" s="258"/>
      <c r="BHN6" s="457"/>
      <c r="BHO6" s="457"/>
      <c r="BHP6" s="457"/>
      <c r="BHQ6" s="258"/>
      <c r="BHR6" s="457"/>
      <c r="BHS6" s="457"/>
      <c r="BHT6" s="457"/>
      <c r="BHU6" s="258"/>
      <c r="BHV6" s="457"/>
      <c r="BHW6" s="457"/>
      <c r="BHX6" s="457"/>
      <c r="BHY6" s="458"/>
      <c r="BHZ6" s="457"/>
      <c r="BIA6" s="457"/>
      <c r="BIB6" s="457"/>
      <c r="BIC6" s="258"/>
      <c r="BID6" s="457"/>
      <c r="BIE6" s="457"/>
      <c r="BIF6" s="457"/>
      <c r="BIG6" s="258"/>
      <c r="BIH6" s="457"/>
      <c r="BII6" s="457"/>
      <c r="BIJ6" s="457"/>
      <c r="BIK6" s="258"/>
      <c r="BIL6" s="457"/>
      <c r="BIM6" s="457"/>
      <c r="BIN6" s="457"/>
      <c r="BIO6" s="258"/>
      <c r="BIP6" s="457"/>
      <c r="BIQ6" s="457"/>
      <c r="BIR6" s="457"/>
      <c r="BIS6" s="258"/>
      <c r="BIT6" s="457"/>
      <c r="BIU6" s="457"/>
      <c r="BIV6" s="457"/>
      <c r="BIW6" s="458"/>
      <c r="BIX6" s="457"/>
      <c r="BIY6" s="457"/>
      <c r="BIZ6" s="457"/>
      <c r="BJA6" s="258"/>
      <c r="BJB6" s="457"/>
      <c r="BJC6" s="457"/>
      <c r="BJD6" s="457"/>
      <c r="BJE6" s="258"/>
      <c r="BJF6" s="457"/>
      <c r="BJG6" s="457"/>
      <c r="BJH6" s="457"/>
      <c r="BJI6" s="258"/>
      <c r="BJJ6" s="457"/>
      <c r="BJK6" s="457"/>
      <c r="BJL6" s="457"/>
      <c r="BJM6" s="258"/>
      <c r="BJN6" s="457"/>
      <c r="BJO6" s="457"/>
      <c r="BJP6" s="457"/>
      <c r="BJQ6" s="258"/>
      <c r="BJR6" s="457"/>
      <c r="BJS6" s="457"/>
      <c r="BJT6" s="457"/>
      <c r="BJU6" s="458"/>
      <c r="BJV6" s="457"/>
      <c r="BJW6" s="457"/>
      <c r="BJX6" s="457"/>
      <c r="BJY6" s="258"/>
      <c r="BJZ6" s="457"/>
      <c r="BKA6" s="457"/>
      <c r="BKB6" s="457"/>
      <c r="BKC6" s="258"/>
      <c r="BKD6" s="457"/>
      <c r="BKE6" s="457"/>
      <c r="BKF6" s="457"/>
      <c r="BKG6" s="258"/>
      <c r="BKH6" s="457"/>
      <c r="BKI6" s="457"/>
      <c r="BKJ6" s="457"/>
      <c r="BKK6" s="258"/>
      <c r="BKL6" s="457"/>
      <c r="BKM6" s="457"/>
      <c r="BKN6" s="457"/>
      <c r="BKO6" s="258"/>
      <c r="BKP6" s="457"/>
      <c r="BKQ6" s="457"/>
      <c r="BKR6" s="457"/>
      <c r="BKS6" s="458"/>
      <c r="BKT6" s="457"/>
      <c r="BKU6" s="457"/>
      <c r="BKV6" s="457"/>
      <c r="BKW6" s="258"/>
      <c r="BKX6" s="457"/>
      <c r="BKY6" s="457"/>
      <c r="BKZ6" s="457"/>
      <c r="BLA6" s="258"/>
      <c r="BLB6" s="457"/>
      <c r="BLC6" s="457"/>
      <c r="BLD6" s="457"/>
      <c r="BLE6" s="258"/>
      <c r="BLF6" s="457"/>
      <c r="BLG6" s="457"/>
      <c r="BLH6" s="457"/>
      <c r="BLI6" s="258"/>
      <c r="BLJ6" s="457"/>
      <c r="BLK6" s="457"/>
      <c r="BLL6" s="457"/>
      <c r="BLM6" s="258"/>
      <c r="BLN6" s="457"/>
      <c r="BLO6" s="457"/>
      <c r="BLP6" s="457"/>
      <c r="BLQ6" s="458"/>
      <c r="BLR6" s="457"/>
      <c r="BLS6" s="457"/>
      <c r="BLT6" s="457"/>
      <c r="BLU6" s="258"/>
      <c r="BLV6" s="457"/>
      <c r="BLW6" s="457"/>
      <c r="BLX6" s="457"/>
      <c r="BLY6" s="258"/>
      <c r="BLZ6" s="457"/>
      <c r="BMA6" s="457"/>
      <c r="BMB6" s="457"/>
      <c r="BMC6" s="258"/>
      <c r="BMD6" s="457"/>
      <c r="BME6" s="457"/>
      <c r="BMF6" s="457"/>
      <c r="BMG6" s="258"/>
      <c r="BMH6" s="457"/>
      <c r="BMI6" s="457"/>
      <c r="BMJ6" s="457"/>
      <c r="BMK6" s="258"/>
      <c r="BML6" s="457"/>
      <c r="BMM6" s="457"/>
      <c r="BMN6" s="457"/>
      <c r="BMO6" s="458"/>
      <c r="BMP6" s="457"/>
      <c r="BMQ6" s="457"/>
      <c r="BMR6" s="457"/>
      <c r="BMS6" s="258"/>
      <c r="BMT6" s="457"/>
      <c r="BMU6" s="457"/>
      <c r="BMV6" s="457"/>
      <c r="BMW6" s="258"/>
      <c r="BMX6" s="457"/>
      <c r="BMY6" s="457"/>
      <c r="BMZ6" s="457"/>
      <c r="BNA6" s="258"/>
      <c r="BNB6" s="457"/>
      <c r="BNC6" s="457"/>
      <c r="BND6" s="457"/>
      <c r="BNE6" s="258"/>
      <c r="BNF6" s="457"/>
      <c r="BNG6" s="457"/>
      <c r="BNH6" s="457"/>
      <c r="BNI6" s="258"/>
      <c r="BNJ6" s="457"/>
      <c r="BNK6" s="457"/>
      <c r="BNL6" s="457"/>
      <c r="BNM6" s="458"/>
      <c r="BNN6" s="457"/>
      <c r="BNO6" s="457"/>
      <c r="BNP6" s="457"/>
      <c r="BNQ6" s="258"/>
      <c r="BNR6" s="457"/>
      <c r="BNS6" s="457"/>
      <c r="BNT6" s="457"/>
      <c r="BNU6" s="258"/>
      <c r="BNV6" s="457"/>
      <c r="BNW6" s="457"/>
      <c r="BNX6" s="457"/>
      <c r="BNY6" s="258"/>
      <c r="BNZ6" s="457"/>
      <c r="BOA6" s="457"/>
      <c r="BOB6" s="457"/>
      <c r="BOC6" s="258"/>
      <c r="BOD6" s="457"/>
      <c r="BOE6" s="457"/>
      <c r="BOF6" s="457"/>
      <c r="BOG6" s="258"/>
      <c r="BOH6" s="457"/>
      <c r="BOI6" s="457"/>
      <c r="BOJ6" s="457"/>
      <c r="BOK6" s="458"/>
      <c r="BOL6" s="457"/>
      <c r="BOM6" s="457"/>
      <c r="BON6" s="457"/>
      <c r="BOO6" s="258"/>
      <c r="BOP6" s="457"/>
      <c r="BOQ6" s="457"/>
      <c r="BOR6" s="457"/>
      <c r="BOS6" s="258"/>
      <c r="BOT6" s="457"/>
      <c r="BOU6" s="457"/>
      <c r="BOV6" s="457"/>
      <c r="BOW6" s="258"/>
      <c r="BOX6" s="457"/>
      <c r="BOY6" s="457"/>
      <c r="BOZ6" s="457"/>
      <c r="BPA6" s="258"/>
      <c r="BPB6" s="457"/>
      <c r="BPC6" s="457"/>
      <c r="BPD6" s="457"/>
      <c r="BPE6" s="258"/>
      <c r="BPF6" s="457"/>
      <c r="BPG6" s="457"/>
      <c r="BPH6" s="457"/>
      <c r="BPI6" s="458"/>
      <c r="BPJ6" s="457"/>
      <c r="BPK6" s="457"/>
      <c r="BPL6" s="457"/>
      <c r="BPM6" s="258"/>
      <c r="BPN6" s="457"/>
      <c r="BPO6" s="457"/>
      <c r="BPP6" s="457"/>
      <c r="BPQ6" s="258"/>
      <c r="BPR6" s="457"/>
      <c r="BPS6" s="457"/>
      <c r="BPT6" s="457"/>
      <c r="BPU6" s="258"/>
      <c r="BPV6" s="457"/>
      <c r="BPW6" s="457"/>
      <c r="BPX6" s="457"/>
      <c r="BPY6" s="258"/>
      <c r="BPZ6" s="457"/>
      <c r="BQA6" s="457"/>
      <c r="BQB6" s="457"/>
      <c r="BQC6" s="258"/>
      <c r="BQD6" s="457"/>
      <c r="BQE6" s="457"/>
      <c r="BQF6" s="457"/>
      <c r="BQG6" s="458"/>
      <c r="BQH6" s="457"/>
      <c r="BQI6" s="457"/>
      <c r="BQJ6" s="457"/>
      <c r="BQK6" s="258"/>
      <c r="BQL6" s="457"/>
      <c r="BQM6" s="457"/>
      <c r="BQN6" s="457"/>
      <c r="BQO6" s="258"/>
      <c r="BQP6" s="457"/>
      <c r="BQQ6" s="457"/>
      <c r="BQR6" s="457"/>
      <c r="BQS6" s="258"/>
      <c r="BQT6" s="457"/>
      <c r="BQU6" s="457"/>
      <c r="BQV6" s="457"/>
      <c r="BQW6" s="258"/>
      <c r="BQX6" s="457"/>
      <c r="BQY6" s="457"/>
      <c r="BQZ6" s="457"/>
      <c r="BRA6" s="258"/>
      <c r="BRB6" s="457"/>
      <c r="BRC6" s="457"/>
      <c r="BRD6" s="457"/>
      <c r="BRE6" s="458"/>
      <c r="BRF6" s="457"/>
      <c r="BRG6" s="457"/>
      <c r="BRH6" s="457"/>
      <c r="BRI6" s="258"/>
      <c r="BRJ6" s="457"/>
      <c r="BRK6" s="457"/>
      <c r="BRL6" s="457"/>
      <c r="BRM6" s="258"/>
      <c r="BRN6" s="457"/>
      <c r="BRO6" s="457"/>
      <c r="BRP6" s="457"/>
      <c r="BRQ6" s="258"/>
      <c r="BRR6" s="457"/>
      <c r="BRS6" s="457"/>
      <c r="BRT6" s="457"/>
      <c r="BRU6" s="258"/>
      <c r="BRV6" s="457"/>
      <c r="BRW6" s="457"/>
      <c r="BRX6" s="457"/>
      <c r="BRY6" s="258"/>
      <c r="BRZ6" s="457"/>
      <c r="BSA6" s="457"/>
      <c r="BSB6" s="457"/>
      <c r="BSC6" s="458"/>
      <c r="BSD6" s="457"/>
      <c r="BSE6" s="457"/>
      <c r="BSF6" s="457"/>
      <c r="BSG6" s="258"/>
      <c r="BSH6" s="457"/>
      <c r="BSI6" s="457"/>
      <c r="BSJ6" s="457"/>
      <c r="BSK6" s="258"/>
      <c r="BSL6" s="457"/>
      <c r="BSM6" s="457"/>
      <c r="BSN6" s="457"/>
      <c r="BSO6" s="258"/>
      <c r="BSP6" s="457"/>
      <c r="BSQ6" s="457"/>
      <c r="BSR6" s="457"/>
      <c r="BSS6" s="258"/>
      <c r="BST6" s="457"/>
      <c r="BSU6" s="457"/>
      <c r="BSV6" s="457"/>
      <c r="BSW6" s="258"/>
      <c r="BSX6" s="457"/>
      <c r="BSY6" s="457"/>
      <c r="BSZ6" s="457"/>
      <c r="BTA6" s="458"/>
      <c r="BTB6" s="457"/>
      <c r="BTC6" s="457"/>
      <c r="BTD6" s="457"/>
      <c r="BTE6" s="258"/>
      <c r="BTF6" s="457"/>
      <c r="BTG6" s="457"/>
      <c r="BTH6" s="457"/>
      <c r="BTI6" s="258"/>
      <c r="BTJ6" s="457"/>
      <c r="BTK6" s="457"/>
      <c r="BTL6" s="457"/>
      <c r="BTM6" s="258"/>
      <c r="BTN6" s="457"/>
      <c r="BTO6" s="457"/>
      <c r="BTP6" s="457"/>
      <c r="BTQ6" s="258"/>
      <c r="BTR6" s="457"/>
      <c r="BTS6" s="457"/>
      <c r="BTT6" s="457"/>
      <c r="BTU6" s="258"/>
      <c r="BTV6" s="457"/>
      <c r="BTW6" s="457"/>
      <c r="BTX6" s="457"/>
      <c r="BTY6" s="458"/>
      <c r="BTZ6" s="457"/>
      <c r="BUA6" s="457"/>
      <c r="BUB6" s="457"/>
      <c r="BUC6" s="258"/>
      <c r="BUD6" s="457"/>
      <c r="BUE6" s="457"/>
      <c r="BUF6" s="457"/>
      <c r="BUG6" s="258"/>
      <c r="BUH6" s="457"/>
      <c r="BUI6" s="457"/>
      <c r="BUJ6" s="457"/>
      <c r="BUK6" s="258"/>
      <c r="BUL6" s="457"/>
      <c r="BUM6" s="457"/>
      <c r="BUN6" s="457"/>
      <c r="BUO6" s="258"/>
      <c r="BUP6" s="457"/>
      <c r="BUQ6" s="457"/>
      <c r="BUR6" s="457"/>
      <c r="BUS6" s="258"/>
      <c r="BUT6" s="457"/>
      <c r="BUU6" s="457"/>
      <c r="BUV6" s="457"/>
      <c r="BUW6" s="458"/>
      <c r="BUX6" s="457"/>
      <c r="BUY6" s="457"/>
      <c r="BUZ6" s="457"/>
      <c r="BVA6" s="258"/>
      <c r="BVB6" s="457"/>
      <c r="BVC6" s="457"/>
      <c r="BVD6" s="457"/>
      <c r="BVE6" s="258"/>
      <c r="BVF6" s="457"/>
      <c r="BVG6" s="457"/>
      <c r="BVH6" s="457"/>
      <c r="BVI6" s="258"/>
      <c r="BVJ6" s="457"/>
      <c r="BVK6" s="457"/>
      <c r="BVL6" s="457"/>
      <c r="BVM6" s="258"/>
      <c r="BVN6" s="457"/>
      <c r="BVO6" s="457"/>
      <c r="BVP6" s="457"/>
      <c r="BVQ6" s="258"/>
      <c r="BVR6" s="457"/>
      <c r="BVS6" s="457"/>
      <c r="BVT6" s="457"/>
      <c r="BVU6" s="458"/>
      <c r="BVV6" s="457"/>
      <c r="BVW6" s="457"/>
      <c r="BVX6" s="457"/>
      <c r="BVY6" s="258"/>
      <c r="BVZ6" s="457"/>
      <c r="BWA6" s="457"/>
      <c r="BWB6" s="457"/>
      <c r="BWC6" s="258"/>
      <c r="BWD6" s="457"/>
      <c r="BWE6" s="457"/>
      <c r="BWF6" s="457"/>
      <c r="BWG6" s="258"/>
      <c r="BWH6" s="457"/>
      <c r="BWI6" s="457"/>
      <c r="BWJ6" s="457"/>
      <c r="BWK6" s="258"/>
      <c r="BWL6" s="457"/>
      <c r="BWM6" s="457"/>
      <c r="BWN6" s="457"/>
      <c r="BWO6" s="258"/>
      <c r="BWP6" s="457"/>
      <c r="BWQ6" s="457"/>
      <c r="BWR6" s="457"/>
      <c r="BWS6" s="458"/>
      <c r="BWT6" s="457"/>
      <c r="BWU6" s="457"/>
      <c r="BWV6" s="457"/>
      <c r="BWW6" s="258"/>
      <c r="BWX6" s="457"/>
      <c r="BWY6" s="457"/>
      <c r="BWZ6" s="457"/>
      <c r="BXA6" s="258"/>
      <c r="BXB6" s="457"/>
      <c r="BXC6" s="457"/>
      <c r="BXD6" s="457"/>
      <c r="BXE6" s="258"/>
      <c r="BXF6" s="457"/>
      <c r="BXG6" s="457"/>
      <c r="BXH6" s="457"/>
      <c r="BXI6" s="258"/>
      <c r="BXJ6" s="457"/>
      <c r="BXK6" s="457"/>
      <c r="BXL6" s="457"/>
      <c r="BXM6" s="258"/>
      <c r="BXN6" s="457"/>
      <c r="BXO6" s="457"/>
      <c r="BXP6" s="457"/>
      <c r="BXQ6" s="458"/>
      <c r="BXR6" s="457"/>
      <c r="BXS6" s="457"/>
      <c r="BXT6" s="457"/>
      <c r="BXU6" s="258"/>
      <c r="BXV6" s="457"/>
      <c r="BXW6" s="457"/>
      <c r="BXX6" s="457"/>
      <c r="BXY6" s="258"/>
      <c r="BXZ6" s="457"/>
      <c r="BYA6" s="457"/>
      <c r="BYB6" s="457"/>
      <c r="BYC6" s="258"/>
      <c r="BYD6" s="457"/>
      <c r="BYE6" s="457"/>
      <c r="BYF6" s="457"/>
      <c r="BYG6" s="258"/>
      <c r="BYH6" s="457"/>
      <c r="BYI6" s="457"/>
      <c r="BYJ6" s="457"/>
      <c r="BYK6" s="258"/>
      <c r="BYL6" s="457"/>
      <c r="BYM6" s="457"/>
      <c r="BYN6" s="457"/>
      <c r="BYO6" s="458"/>
      <c r="BYP6" s="457"/>
      <c r="BYQ6" s="457"/>
      <c r="BYR6" s="457"/>
      <c r="BYS6" s="258"/>
      <c r="BYT6" s="457"/>
      <c r="BYU6" s="457"/>
      <c r="BYV6" s="457"/>
      <c r="BYW6" s="258"/>
      <c r="BYX6" s="457"/>
      <c r="BYY6" s="457"/>
      <c r="BYZ6" s="457"/>
      <c r="BZA6" s="258"/>
      <c r="BZB6" s="457"/>
      <c r="BZC6" s="457"/>
      <c r="BZD6" s="457"/>
      <c r="BZE6" s="258"/>
      <c r="BZF6" s="457"/>
      <c r="BZG6" s="457"/>
      <c r="BZH6" s="457"/>
      <c r="BZI6" s="258"/>
      <c r="BZJ6" s="457"/>
      <c r="BZK6" s="457"/>
      <c r="BZL6" s="457"/>
      <c r="BZM6" s="458"/>
      <c r="BZN6" s="457"/>
      <c r="BZO6" s="457"/>
      <c r="BZP6" s="457"/>
      <c r="BZQ6" s="258"/>
      <c r="BZR6" s="457"/>
      <c r="BZS6" s="457"/>
      <c r="BZT6" s="457"/>
      <c r="BZU6" s="258"/>
      <c r="BZV6" s="457"/>
      <c r="BZW6" s="457"/>
      <c r="BZX6" s="457"/>
      <c r="BZY6" s="258"/>
      <c r="BZZ6" s="457"/>
      <c r="CAA6" s="457"/>
      <c r="CAB6" s="457"/>
      <c r="CAC6" s="258"/>
      <c r="CAD6" s="457"/>
      <c r="CAE6" s="457"/>
      <c r="CAF6" s="457"/>
      <c r="CAG6" s="258"/>
      <c r="CAH6" s="457"/>
      <c r="CAI6" s="457"/>
      <c r="CAJ6" s="457"/>
      <c r="CAK6" s="458"/>
      <c r="CAL6" s="457"/>
      <c r="CAM6" s="457"/>
      <c r="CAN6" s="457"/>
      <c r="CAO6" s="258"/>
      <c r="CAP6" s="457"/>
      <c r="CAQ6" s="457"/>
      <c r="CAR6" s="457"/>
      <c r="CAS6" s="258"/>
      <c r="CAT6" s="457"/>
      <c r="CAU6" s="457"/>
      <c r="CAV6" s="457"/>
      <c r="CAW6" s="258"/>
      <c r="CAX6" s="457"/>
      <c r="CAY6" s="457"/>
      <c r="CAZ6" s="457"/>
      <c r="CBA6" s="258"/>
      <c r="CBB6" s="457"/>
      <c r="CBC6" s="457"/>
      <c r="CBD6" s="457"/>
      <c r="CBE6" s="258"/>
      <c r="CBF6" s="457"/>
      <c r="CBG6" s="457"/>
      <c r="CBH6" s="457"/>
      <c r="CBI6" s="458"/>
      <c r="CBJ6" s="457"/>
      <c r="CBK6" s="457"/>
      <c r="CBL6" s="457"/>
      <c r="CBM6" s="258"/>
      <c r="CBN6" s="457"/>
      <c r="CBO6" s="457"/>
      <c r="CBP6" s="457"/>
      <c r="CBQ6" s="258"/>
      <c r="CBR6" s="457"/>
      <c r="CBS6" s="457"/>
      <c r="CBT6" s="457"/>
      <c r="CBU6" s="258"/>
      <c r="CBV6" s="457"/>
      <c r="CBW6" s="457"/>
      <c r="CBX6" s="457"/>
      <c r="CBY6" s="258"/>
      <c r="CBZ6" s="457"/>
      <c r="CCA6" s="457"/>
      <c r="CCB6" s="457"/>
      <c r="CCC6" s="258"/>
      <c r="CCD6" s="457"/>
      <c r="CCE6" s="457"/>
      <c r="CCF6" s="457"/>
      <c r="CCG6" s="458"/>
      <c r="CCH6" s="457"/>
      <c r="CCI6" s="457"/>
      <c r="CCJ6" s="457"/>
      <c r="CCK6" s="258"/>
      <c r="CCL6" s="457"/>
      <c r="CCM6" s="457"/>
      <c r="CCN6" s="457"/>
      <c r="CCO6" s="258"/>
      <c r="CCP6" s="457"/>
      <c r="CCQ6" s="457"/>
      <c r="CCR6" s="457"/>
      <c r="CCS6" s="258"/>
      <c r="CCT6" s="457"/>
      <c r="CCU6" s="457"/>
      <c r="CCV6" s="457"/>
      <c r="CCW6" s="258"/>
      <c r="CCX6" s="457"/>
      <c r="CCY6" s="457"/>
      <c r="CCZ6" s="457"/>
      <c r="CDA6" s="258"/>
      <c r="CDB6" s="457"/>
      <c r="CDC6" s="457"/>
      <c r="CDD6" s="457"/>
      <c r="CDE6" s="458"/>
      <c r="CDF6" s="457"/>
      <c r="CDG6" s="457"/>
      <c r="CDH6" s="457"/>
      <c r="CDI6" s="258"/>
      <c r="CDJ6" s="457"/>
      <c r="CDK6" s="457"/>
      <c r="CDL6" s="457"/>
      <c r="CDM6" s="258"/>
      <c r="CDN6" s="457"/>
      <c r="CDO6" s="457"/>
      <c r="CDP6" s="457"/>
      <c r="CDQ6" s="258"/>
      <c r="CDR6" s="457"/>
      <c r="CDS6" s="457"/>
      <c r="CDT6" s="457"/>
      <c r="CDU6" s="258"/>
      <c r="CDV6" s="457"/>
      <c r="CDW6" s="457"/>
      <c r="CDX6" s="457"/>
      <c r="CDY6" s="258"/>
      <c r="CDZ6" s="457"/>
      <c r="CEA6" s="457"/>
      <c r="CEB6" s="457"/>
      <c r="CEC6" s="458"/>
      <c r="CED6" s="457"/>
      <c r="CEE6" s="457"/>
      <c r="CEF6" s="457"/>
      <c r="CEG6" s="258"/>
      <c r="CEH6" s="457"/>
      <c r="CEI6" s="457"/>
      <c r="CEJ6" s="457"/>
      <c r="CEK6" s="258"/>
      <c r="CEL6" s="457"/>
      <c r="CEM6" s="457"/>
      <c r="CEN6" s="457"/>
      <c r="CEO6" s="258"/>
      <c r="CEP6" s="457"/>
      <c r="CEQ6" s="457"/>
      <c r="CER6" s="457"/>
      <c r="CES6" s="258"/>
      <c r="CET6" s="457"/>
      <c r="CEU6" s="457"/>
      <c r="CEV6" s="457"/>
      <c r="CEW6" s="258"/>
      <c r="CEX6" s="457"/>
      <c r="CEY6" s="457"/>
      <c r="CEZ6" s="457"/>
      <c r="CFA6" s="458"/>
      <c r="CFB6" s="457"/>
      <c r="CFC6" s="457"/>
      <c r="CFD6" s="457"/>
      <c r="CFE6" s="258"/>
      <c r="CFF6" s="457"/>
      <c r="CFG6" s="457"/>
      <c r="CFH6" s="457"/>
      <c r="CFI6" s="258"/>
      <c r="CFJ6" s="457"/>
      <c r="CFK6" s="457"/>
      <c r="CFL6" s="457"/>
      <c r="CFM6" s="258"/>
      <c r="CFN6" s="457"/>
      <c r="CFO6" s="457"/>
      <c r="CFP6" s="457"/>
      <c r="CFQ6" s="258"/>
      <c r="CFR6" s="457"/>
      <c r="CFS6" s="457"/>
      <c r="CFT6" s="457"/>
      <c r="CFU6" s="258"/>
      <c r="CFV6" s="457"/>
      <c r="CFW6" s="457"/>
      <c r="CFX6" s="457"/>
      <c r="CFY6" s="458"/>
      <c r="CFZ6" s="457"/>
      <c r="CGA6" s="457"/>
      <c r="CGB6" s="457"/>
      <c r="CGC6" s="258"/>
      <c r="CGD6" s="457"/>
      <c r="CGE6" s="457"/>
      <c r="CGF6" s="457"/>
      <c r="CGG6" s="258"/>
      <c r="CGH6" s="457"/>
      <c r="CGI6" s="457"/>
      <c r="CGJ6" s="457"/>
      <c r="CGK6" s="258"/>
      <c r="CGL6" s="457"/>
      <c r="CGM6" s="457"/>
      <c r="CGN6" s="457"/>
      <c r="CGO6" s="258"/>
      <c r="CGP6" s="457"/>
      <c r="CGQ6" s="457"/>
      <c r="CGR6" s="457"/>
      <c r="CGS6" s="258"/>
      <c r="CGT6" s="457"/>
      <c r="CGU6" s="457"/>
      <c r="CGV6" s="457"/>
      <c r="CGW6" s="458"/>
      <c r="CGX6" s="457"/>
      <c r="CGY6" s="457"/>
      <c r="CGZ6" s="457"/>
      <c r="CHA6" s="258"/>
      <c r="CHB6" s="457"/>
      <c r="CHC6" s="457"/>
      <c r="CHD6" s="457"/>
      <c r="CHE6" s="258"/>
      <c r="CHF6" s="457"/>
      <c r="CHG6" s="457"/>
      <c r="CHH6" s="457"/>
      <c r="CHI6" s="258"/>
      <c r="CHJ6" s="457"/>
      <c r="CHK6" s="457"/>
      <c r="CHL6" s="457"/>
      <c r="CHM6" s="258"/>
      <c r="CHN6" s="457"/>
      <c r="CHO6" s="457"/>
      <c r="CHP6" s="457"/>
      <c r="CHQ6" s="258"/>
      <c r="CHR6" s="457"/>
      <c r="CHS6" s="457"/>
      <c r="CHT6" s="457"/>
      <c r="CHU6" s="458"/>
      <c r="CHV6" s="457"/>
      <c r="CHW6" s="457"/>
      <c r="CHX6" s="457"/>
      <c r="CHY6" s="258"/>
      <c r="CHZ6" s="457"/>
      <c r="CIA6" s="457"/>
      <c r="CIB6" s="457"/>
      <c r="CIC6" s="258"/>
      <c r="CID6" s="457"/>
      <c r="CIE6" s="457"/>
      <c r="CIF6" s="457"/>
      <c r="CIG6" s="258"/>
      <c r="CIH6" s="457"/>
      <c r="CII6" s="457"/>
      <c r="CIJ6" s="457"/>
      <c r="CIK6" s="258"/>
      <c r="CIL6" s="457"/>
      <c r="CIM6" s="457"/>
      <c r="CIN6" s="457"/>
      <c r="CIO6" s="258"/>
      <c r="CIP6" s="457"/>
      <c r="CIQ6" s="457"/>
      <c r="CIR6" s="457"/>
      <c r="CIS6" s="458"/>
      <c r="CIT6" s="457"/>
      <c r="CIU6" s="457"/>
      <c r="CIV6" s="457"/>
      <c r="CIW6" s="258"/>
      <c r="CIX6" s="457"/>
      <c r="CIY6" s="457"/>
      <c r="CIZ6" s="457"/>
      <c r="CJA6" s="258"/>
      <c r="CJB6" s="457"/>
      <c r="CJC6" s="457"/>
      <c r="CJD6" s="457"/>
      <c r="CJE6" s="258"/>
      <c r="CJF6" s="457"/>
      <c r="CJG6" s="457"/>
      <c r="CJH6" s="457"/>
      <c r="CJI6" s="258"/>
      <c r="CJJ6" s="457"/>
      <c r="CJK6" s="457"/>
      <c r="CJL6" s="457"/>
      <c r="CJM6" s="258"/>
      <c r="CJN6" s="457"/>
      <c r="CJO6" s="457"/>
      <c r="CJP6" s="457"/>
      <c r="CJQ6" s="458"/>
      <c r="CJR6" s="457"/>
      <c r="CJS6" s="457"/>
      <c r="CJT6" s="457"/>
      <c r="CJU6" s="258"/>
      <c r="CJV6" s="457"/>
      <c r="CJW6" s="457"/>
      <c r="CJX6" s="457"/>
      <c r="CJY6" s="258"/>
      <c r="CJZ6" s="457"/>
      <c r="CKA6" s="457"/>
      <c r="CKB6" s="457"/>
      <c r="CKC6" s="258"/>
      <c r="CKD6" s="457"/>
      <c r="CKE6" s="457"/>
      <c r="CKF6" s="457"/>
      <c r="CKG6" s="258"/>
      <c r="CKH6" s="457"/>
      <c r="CKI6" s="457"/>
      <c r="CKJ6" s="457"/>
      <c r="CKK6" s="258"/>
      <c r="CKL6" s="457"/>
      <c r="CKM6" s="457"/>
      <c r="CKN6" s="457"/>
      <c r="CKO6" s="458"/>
      <c r="CKP6" s="457"/>
      <c r="CKQ6" s="457"/>
      <c r="CKR6" s="457"/>
      <c r="CKS6" s="258"/>
      <c r="CKT6" s="457"/>
      <c r="CKU6" s="457"/>
      <c r="CKV6" s="457"/>
      <c r="CKW6" s="258"/>
      <c r="CKX6" s="457"/>
      <c r="CKY6" s="457"/>
      <c r="CKZ6" s="457"/>
      <c r="CLA6" s="258"/>
      <c r="CLB6" s="457"/>
      <c r="CLC6" s="457"/>
      <c r="CLD6" s="457"/>
      <c r="CLE6" s="258"/>
      <c r="CLF6" s="457"/>
      <c r="CLG6" s="457"/>
      <c r="CLH6" s="457"/>
      <c r="CLI6" s="258"/>
      <c r="CLJ6" s="457"/>
      <c r="CLK6" s="457"/>
      <c r="CLL6" s="457"/>
      <c r="CLM6" s="458"/>
      <c r="CLN6" s="457"/>
      <c r="CLO6" s="457"/>
      <c r="CLP6" s="457"/>
      <c r="CLQ6" s="258"/>
      <c r="CLR6" s="457"/>
      <c r="CLS6" s="457"/>
      <c r="CLT6" s="457"/>
      <c r="CLU6" s="258"/>
      <c r="CLV6" s="457"/>
      <c r="CLW6" s="457"/>
      <c r="CLX6" s="457"/>
      <c r="CLY6" s="258"/>
      <c r="CLZ6" s="457"/>
      <c r="CMA6" s="457"/>
      <c r="CMB6" s="457"/>
      <c r="CMC6" s="258"/>
      <c r="CMD6" s="457"/>
      <c r="CME6" s="457"/>
      <c r="CMF6" s="457"/>
      <c r="CMG6" s="258"/>
      <c r="CMH6" s="457"/>
      <c r="CMI6" s="457"/>
      <c r="CMJ6" s="457"/>
      <c r="CMK6" s="458"/>
      <c r="CML6" s="457"/>
      <c r="CMM6" s="457"/>
      <c r="CMN6" s="457"/>
      <c r="CMO6" s="258"/>
      <c r="CMP6" s="457"/>
      <c r="CMQ6" s="457"/>
      <c r="CMR6" s="457"/>
      <c r="CMS6" s="258"/>
      <c r="CMT6" s="457"/>
      <c r="CMU6" s="457"/>
      <c r="CMV6" s="457"/>
      <c r="CMW6" s="258"/>
      <c r="CMX6" s="457"/>
      <c r="CMY6" s="457"/>
      <c r="CMZ6" s="457"/>
      <c r="CNA6" s="258"/>
      <c r="CNB6" s="457"/>
      <c r="CNC6" s="457"/>
      <c r="CND6" s="457"/>
      <c r="CNE6" s="258"/>
      <c r="CNF6" s="457"/>
      <c r="CNG6" s="457"/>
      <c r="CNH6" s="457"/>
      <c r="CNI6" s="458"/>
      <c r="CNJ6" s="457"/>
      <c r="CNK6" s="457"/>
      <c r="CNL6" s="457"/>
      <c r="CNM6" s="258"/>
      <c r="CNN6" s="457"/>
      <c r="CNO6" s="457"/>
      <c r="CNP6" s="457"/>
      <c r="CNQ6" s="258"/>
      <c r="CNR6" s="457"/>
      <c r="CNS6" s="457"/>
      <c r="CNT6" s="457"/>
      <c r="CNU6" s="258"/>
      <c r="CNV6" s="457"/>
      <c r="CNW6" s="457"/>
      <c r="CNX6" s="457"/>
      <c r="CNY6" s="258"/>
      <c r="CNZ6" s="457"/>
      <c r="COA6" s="457"/>
      <c r="COB6" s="457"/>
      <c r="COC6" s="258"/>
      <c r="COD6" s="457"/>
      <c r="COE6" s="457"/>
      <c r="COF6" s="457"/>
      <c r="COG6" s="458"/>
      <c r="COH6" s="457"/>
      <c r="COI6" s="457"/>
      <c r="COJ6" s="457"/>
      <c r="COK6" s="258"/>
      <c r="COL6" s="457"/>
      <c r="COM6" s="457"/>
      <c r="CON6" s="457"/>
      <c r="COO6" s="258"/>
      <c r="COP6" s="457"/>
      <c r="COQ6" s="457"/>
      <c r="COR6" s="457"/>
      <c r="COS6" s="258"/>
      <c r="COT6" s="457"/>
      <c r="COU6" s="457"/>
      <c r="COV6" s="457"/>
      <c r="COW6" s="258"/>
      <c r="COX6" s="457"/>
      <c r="COY6" s="457"/>
      <c r="COZ6" s="457"/>
      <c r="CPA6" s="258"/>
      <c r="CPB6" s="457"/>
      <c r="CPC6" s="457"/>
      <c r="CPD6" s="457"/>
      <c r="CPE6" s="458"/>
      <c r="CPF6" s="457"/>
      <c r="CPG6" s="457"/>
      <c r="CPH6" s="457"/>
      <c r="CPI6" s="258"/>
      <c r="CPJ6" s="457"/>
      <c r="CPK6" s="457"/>
      <c r="CPL6" s="457"/>
      <c r="CPM6" s="258"/>
      <c r="CPN6" s="457"/>
      <c r="CPO6" s="457"/>
      <c r="CPP6" s="457"/>
      <c r="CPQ6" s="258"/>
      <c r="CPR6" s="457"/>
      <c r="CPS6" s="457"/>
      <c r="CPT6" s="457"/>
      <c r="CPU6" s="258"/>
      <c r="CPV6" s="457"/>
      <c r="CPW6" s="457"/>
      <c r="CPX6" s="457"/>
      <c r="CPY6" s="258"/>
      <c r="CPZ6" s="457"/>
      <c r="CQA6" s="457"/>
      <c r="CQB6" s="457"/>
      <c r="CQC6" s="458"/>
      <c r="CQD6" s="457"/>
      <c r="CQE6" s="457"/>
      <c r="CQF6" s="457"/>
      <c r="CQG6" s="258"/>
      <c r="CQH6" s="457"/>
      <c r="CQI6" s="457"/>
      <c r="CQJ6" s="457"/>
      <c r="CQK6" s="258"/>
      <c r="CQL6" s="457"/>
      <c r="CQM6" s="457"/>
      <c r="CQN6" s="457"/>
      <c r="CQO6" s="258"/>
      <c r="CQP6" s="457"/>
      <c r="CQQ6" s="457"/>
      <c r="CQR6" s="457"/>
      <c r="CQS6" s="258"/>
      <c r="CQT6" s="457"/>
      <c r="CQU6" s="457"/>
      <c r="CQV6" s="457"/>
      <c r="CQW6" s="258"/>
      <c r="CQX6" s="457"/>
      <c r="CQY6" s="457"/>
      <c r="CQZ6" s="457"/>
      <c r="CRA6" s="458"/>
      <c r="CRB6" s="457"/>
      <c r="CRC6" s="457"/>
      <c r="CRD6" s="457"/>
      <c r="CRE6" s="258"/>
      <c r="CRF6" s="457"/>
      <c r="CRG6" s="457"/>
      <c r="CRH6" s="457"/>
      <c r="CRI6" s="258"/>
      <c r="CRJ6" s="457"/>
      <c r="CRK6" s="457"/>
      <c r="CRL6" s="457"/>
      <c r="CRM6" s="258"/>
      <c r="CRN6" s="457"/>
      <c r="CRO6" s="457"/>
      <c r="CRP6" s="457"/>
      <c r="CRQ6" s="258"/>
      <c r="CRR6" s="457"/>
      <c r="CRS6" s="457"/>
      <c r="CRT6" s="457"/>
      <c r="CRU6" s="258"/>
      <c r="CRV6" s="457"/>
      <c r="CRW6" s="457"/>
      <c r="CRX6" s="457"/>
      <c r="CRY6" s="458"/>
      <c r="CRZ6" s="457"/>
      <c r="CSA6" s="457"/>
      <c r="CSB6" s="457"/>
      <c r="CSC6" s="258"/>
      <c r="CSD6" s="457"/>
      <c r="CSE6" s="457"/>
      <c r="CSF6" s="457"/>
      <c r="CSG6" s="258"/>
      <c r="CSH6" s="457"/>
      <c r="CSI6" s="457"/>
      <c r="CSJ6" s="457"/>
      <c r="CSK6" s="258"/>
      <c r="CSL6" s="457"/>
      <c r="CSM6" s="457"/>
      <c r="CSN6" s="457"/>
      <c r="CSO6" s="258"/>
      <c r="CSP6" s="457"/>
      <c r="CSQ6" s="457"/>
      <c r="CSR6" s="457"/>
      <c r="CSS6" s="258"/>
      <c r="CST6" s="457"/>
      <c r="CSU6" s="457"/>
      <c r="CSV6" s="457"/>
      <c r="CSW6" s="458"/>
      <c r="CSX6" s="457"/>
      <c r="CSY6" s="457"/>
      <c r="CSZ6" s="457"/>
      <c r="CTA6" s="258"/>
      <c r="CTB6" s="457"/>
      <c r="CTC6" s="457"/>
      <c r="CTD6" s="457"/>
      <c r="CTE6" s="258"/>
      <c r="CTF6" s="457"/>
      <c r="CTG6" s="457"/>
      <c r="CTH6" s="457"/>
      <c r="CTI6" s="258"/>
      <c r="CTJ6" s="457"/>
      <c r="CTK6" s="457"/>
      <c r="CTL6" s="457"/>
      <c r="CTM6" s="258"/>
      <c r="CTN6" s="457"/>
      <c r="CTO6" s="457"/>
      <c r="CTP6" s="457"/>
      <c r="CTQ6" s="258"/>
      <c r="CTR6" s="457"/>
      <c r="CTS6" s="457"/>
      <c r="CTT6" s="457"/>
      <c r="CTU6" s="458"/>
      <c r="CTV6" s="457"/>
      <c r="CTW6" s="457"/>
      <c r="CTX6" s="457"/>
      <c r="CTY6" s="258"/>
      <c r="CTZ6" s="457"/>
      <c r="CUA6" s="457"/>
      <c r="CUB6" s="457"/>
      <c r="CUC6" s="258"/>
      <c r="CUD6" s="457"/>
      <c r="CUE6" s="457"/>
      <c r="CUF6" s="457"/>
      <c r="CUG6" s="258"/>
      <c r="CUH6" s="457"/>
      <c r="CUI6" s="457"/>
      <c r="CUJ6" s="457"/>
      <c r="CUK6" s="258"/>
      <c r="CUL6" s="457"/>
      <c r="CUM6" s="457"/>
      <c r="CUN6" s="457"/>
      <c r="CUO6" s="258"/>
      <c r="CUP6" s="457"/>
      <c r="CUQ6" s="457"/>
      <c r="CUR6" s="457"/>
      <c r="CUS6" s="458"/>
      <c r="CUT6" s="457"/>
      <c r="CUU6" s="457"/>
      <c r="CUV6" s="457"/>
      <c r="CUW6" s="258"/>
      <c r="CUX6" s="457"/>
      <c r="CUY6" s="457"/>
      <c r="CUZ6" s="457"/>
      <c r="CVA6" s="258"/>
      <c r="CVB6" s="457"/>
      <c r="CVC6" s="457"/>
      <c r="CVD6" s="457"/>
      <c r="CVE6" s="258"/>
      <c r="CVF6" s="457"/>
      <c r="CVG6" s="457"/>
      <c r="CVH6" s="457"/>
      <c r="CVI6" s="258"/>
      <c r="CVJ6" s="457"/>
      <c r="CVK6" s="457"/>
      <c r="CVL6" s="457"/>
      <c r="CVM6" s="258"/>
      <c r="CVN6" s="457"/>
      <c r="CVO6" s="457"/>
      <c r="CVP6" s="457"/>
      <c r="CVQ6" s="458"/>
      <c r="CVR6" s="457"/>
      <c r="CVS6" s="457"/>
      <c r="CVT6" s="457"/>
      <c r="CVU6" s="258"/>
      <c r="CVV6" s="457"/>
      <c r="CVW6" s="457"/>
      <c r="CVX6" s="457"/>
      <c r="CVY6" s="258"/>
      <c r="CVZ6" s="457"/>
      <c r="CWA6" s="457"/>
      <c r="CWB6" s="457"/>
      <c r="CWC6" s="258"/>
      <c r="CWD6" s="457"/>
      <c r="CWE6" s="457"/>
      <c r="CWF6" s="457"/>
      <c r="CWG6" s="258"/>
      <c r="CWH6" s="457"/>
      <c r="CWI6" s="457"/>
      <c r="CWJ6" s="457"/>
      <c r="CWK6" s="258"/>
      <c r="CWL6" s="457"/>
      <c r="CWM6" s="457"/>
      <c r="CWN6" s="457"/>
      <c r="CWO6" s="458"/>
      <c r="CWP6" s="457"/>
      <c r="CWQ6" s="457"/>
      <c r="CWR6" s="457"/>
      <c r="CWS6" s="258"/>
      <c r="CWT6" s="457"/>
      <c r="CWU6" s="457"/>
      <c r="CWV6" s="457"/>
      <c r="CWW6" s="258"/>
      <c r="CWX6" s="457"/>
      <c r="CWY6" s="457"/>
      <c r="CWZ6" s="457"/>
      <c r="CXA6" s="258"/>
      <c r="CXB6" s="457"/>
      <c r="CXC6" s="457"/>
      <c r="CXD6" s="457"/>
      <c r="CXE6" s="258"/>
      <c r="CXF6" s="457"/>
      <c r="CXG6" s="457"/>
      <c r="CXH6" s="457"/>
      <c r="CXI6" s="258"/>
      <c r="CXJ6" s="457"/>
      <c r="CXK6" s="457"/>
      <c r="CXL6" s="457"/>
      <c r="CXM6" s="458"/>
      <c r="CXN6" s="457"/>
      <c r="CXO6" s="457"/>
      <c r="CXP6" s="457"/>
      <c r="CXQ6" s="258"/>
      <c r="CXR6" s="457"/>
      <c r="CXS6" s="457"/>
      <c r="CXT6" s="457"/>
      <c r="CXU6" s="258"/>
      <c r="CXV6" s="457"/>
      <c r="CXW6" s="457"/>
      <c r="CXX6" s="457"/>
      <c r="CXY6" s="258"/>
      <c r="CXZ6" s="457"/>
      <c r="CYA6" s="457"/>
      <c r="CYB6" s="457"/>
      <c r="CYC6" s="258"/>
      <c r="CYD6" s="457"/>
      <c r="CYE6" s="457"/>
      <c r="CYF6" s="457"/>
      <c r="CYG6" s="258"/>
      <c r="CYH6" s="457"/>
      <c r="CYI6" s="457"/>
      <c r="CYJ6" s="457"/>
      <c r="CYK6" s="458"/>
      <c r="CYL6" s="457"/>
      <c r="CYM6" s="457"/>
      <c r="CYN6" s="457"/>
      <c r="CYO6" s="258"/>
      <c r="CYP6" s="457"/>
      <c r="CYQ6" s="457"/>
      <c r="CYR6" s="457"/>
      <c r="CYS6" s="258"/>
      <c r="CYT6" s="457"/>
      <c r="CYU6" s="457"/>
      <c r="CYV6" s="457"/>
      <c r="CYW6" s="258"/>
      <c r="CYX6" s="457"/>
      <c r="CYY6" s="457"/>
      <c r="CYZ6" s="457"/>
      <c r="CZA6" s="258"/>
      <c r="CZB6" s="457"/>
      <c r="CZC6" s="457"/>
      <c r="CZD6" s="457"/>
      <c r="CZE6" s="258"/>
      <c r="CZF6" s="457"/>
      <c r="CZG6" s="457"/>
      <c r="CZH6" s="457"/>
      <c r="CZI6" s="458"/>
      <c r="CZJ6" s="457"/>
      <c r="CZK6" s="457"/>
      <c r="CZL6" s="457"/>
      <c r="CZM6" s="258"/>
      <c r="CZN6" s="457"/>
      <c r="CZO6" s="457"/>
      <c r="CZP6" s="457"/>
      <c r="CZQ6" s="258"/>
      <c r="CZR6" s="457"/>
      <c r="CZS6" s="457"/>
      <c r="CZT6" s="457"/>
      <c r="CZU6" s="258"/>
      <c r="CZV6" s="457"/>
      <c r="CZW6" s="457"/>
      <c r="CZX6" s="457"/>
      <c r="CZY6" s="258"/>
      <c r="CZZ6" s="457"/>
      <c r="DAA6" s="457"/>
      <c r="DAB6" s="457"/>
      <c r="DAC6" s="258"/>
      <c r="DAD6" s="457"/>
      <c r="DAE6" s="457"/>
      <c r="DAF6" s="457"/>
      <c r="DAG6" s="458"/>
      <c r="DAH6" s="457"/>
      <c r="DAI6" s="457"/>
      <c r="DAJ6" s="457"/>
      <c r="DAK6" s="258"/>
      <c r="DAL6" s="457"/>
      <c r="DAM6" s="457"/>
      <c r="DAN6" s="457"/>
      <c r="DAO6" s="258"/>
      <c r="DAP6" s="457"/>
      <c r="DAQ6" s="457"/>
      <c r="DAR6" s="457"/>
      <c r="DAS6" s="258"/>
      <c r="DAT6" s="457"/>
      <c r="DAU6" s="457"/>
      <c r="DAV6" s="457"/>
      <c r="DAW6" s="258"/>
      <c r="DAX6" s="457"/>
      <c r="DAY6" s="457"/>
      <c r="DAZ6" s="457"/>
      <c r="DBA6" s="258"/>
      <c r="DBB6" s="457"/>
      <c r="DBC6" s="457"/>
      <c r="DBD6" s="457"/>
      <c r="DBE6" s="458"/>
      <c r="DBF6" s="457"/>
      <c r="DBG6" s="457"/>
      <c r="DBH6" s="457"/>
      <c r="DBI6" s="258"/>
      <c r="DBJ6" s="457"/>
      <c r="DBK6" s="457"/>
      <c r="DBL6" s="457"/>
      <c r="DBM6" s="258"/>
      <c r="DBN6" s="457"/>
      <c r="DBO6" s="457"/>
      <c r="DBP6" s="457"/>
      <c r="DBQ6" s="258"/>
      <c r="DBR6" s="457"/>
      <c r="DBS6" s="457"/>
      <c r="DBT6" s="457"/>
      <c r="DBU6" s="258"/>
      <c r="DBV6" s="457"/>
      <c r="DBW6" s="457"/>
      <c r="DBX6" s="457"/>
      <c r="DBY6" s="258"/>
      <c r="DBZ6" s="457"/>
      <c r="DCA6" s="457"/>
      <c r="DCB6" s="457"/>
      <c r="DCC6" s="458"/>
      <c r="DCD6" s="457"/>
      <c r="DCE6" s="457"/>
      <c r="DCF6" s="457"/>
      <c r="DCG6" s="258"/>
      <c r="DCH6" s="457"/>
      <c r="DCI6" s="457"/>
      <c r="DCJ6" s="457"/>
      <c r="DCK6" s="258"/>
      <c r="DCL6" s="457"/>
      <c r="DCM6" s="457"/>
      <c r="DCN6" s="457"/>
      <c r="DCO6" s="258"/>
      <c r="DCP6" s="457"/>
      <c r="DCQ6" s="457"/>
      <c r="DCR6" s="457"/>
      <c r="DCS6" s="258"/>
      <c r="DCT6" s="457"/>
      <c r="DCU6" s="457"/>
      <c r="DCV6" s="457"/>
      <c r="DCW6" s="258"/>
      <c r="DCX6" s="457"/>
      <c r="DCY6" s="457"/>
      <c r="DCZ6" s="457"/>
      <c r="DDA6" s="458"/>
      <c r="DDB6" s="457"/>
      <c r="DDC6" s="457"/>
      <c r="DDD6" s="457"/>
      <c r="DDE6" s="258"/>
      <c r="DDF6" s="457"/>
      <c r="DDG6" s="457"/>
      <c r="DDH6" s="457"/>
      <c r="DDI6" s="258"/>
      <c r="DDJ6" s="457"/>
      <c r="DDK6" s="457"/>
      <c r="DDL6" s="457"/>
      <c r="DDM6" s="258"/>
      <c r="DDN6" s="457"/>
      <c r="DDO6" s="457"/>
      <c r="DDP6" s="457"/>
      <c r="DDQ6" s="258"/>
      <c r="DDR6" s="457"/>
      <c r="DDS6" s="457"/>
      <c r="DDT6" s="457"/>
      <c r="DDU6" s="258"/>
      <c r="DDV6" s="457"/>
      <c r="DDW6" s="457"/>
      <c r="DDX6" s="457"/>
      <c r="DDY6" s="458"/>
      <c r="DDZ6" s="457"/>
      <c r="DEA6" s="457"/>
      <c r="DEB6" s="457"/>
      <c r="DEC6" s="258"/>
      <c r="DED6" s="457"/>
      <c r="DEE6" s="457"/>
      <c r="DEF6" s="457"/>
      <c r="DEG6" s="258"/>
      <c r="DEH6" s="457"/>
      <c r="DEI6" s="457"/>
      <c r="DEJ6" s="457"/>
      <c r="DEK6" s="258"/>
      <c r="DEL6" s="457"/>
      <c r="DEM6" s="457"/>
      <c r="DEN6" s="457"/>
      <c r="DEO6" s="258"/>
      <c r="DEP6" s="457"/>
      <c r="DEQ6" s="457"/>
      <c r="DER6" s="457"/>
      <c r="DES6" s="258"/>
      <c r="DET6" s="457"/>
      <c r="DEU6" s="457"/>
      <c r="DEV6" s="457"/>
      <c r="DEW6" s="458"/>
      <c r="DEX6" s="457"/>
      <c r="DEY6" s="457"/>
      <c r="DEZ6" s="457"/>
      <c r="DFA6" s="258"/>
      <c r="DFB6" s="457"/>
      <c r="DFC6" s="457"/>
      <c r="DFD6" s="457"/>
      <c r="DFE6" s="258"/>
      <c r="DFF6" s="457"/>
      <c r="DFG6" s="457"/>
      <c r="DFH6" s="457"/>
      <c r="DFI6" s="258"/>
      <c r="DFJ6" s="457"/>
      <c r="DFK6" s="457"/>
      <c r="DFL6" s="457"/>
      <c r="DFM6" s="258"/>
      <c r="DFN6" s="457"/>
      <c r="DFO6" s="457"/>
      <c r="DFP6" s="457"/>
      <c r="DFQ6" s="258"/>
      <c r="DFR6" s="457"/>
      <c r="DFS6" s="457"/>
      <c r="DFT6" s="457"/>
      <c r="DFU6" s="458"/>
      <c r="DFV6" s="457"/>
      <c r="DFW6" s="457"/>
      <c r="DFX6" s="457"/>
      <c r="DFY6" s="258"/>
      <c r="DFZ6" s="457"/>
      <c r="DGA6" s="457"/>
      <c r="DGB6" s="457"/>
      <c r="DGC6" s="258"/>
      <c r="DGD6" s="457"/>
      <c r="DGE6" s="457"/>
      <c r="DGF6" s="457"/>
      <c r="DGG6" s="258"/>
      <c r="DGH6" s="457"/>
      <c r="DGI6" s="457"/>
      <c r="DGJ6" s="457"/>
      <c r="DGK6" s="258"/>
      <c r="DGL6" s="457"/>
      <c r="DGM6" s="457"/>
      <c r="DGN6" s="457"/>
      <c r="DGO6" s="258"/>
      <c r="DGP6" s="457"/>
      <c r="DGQ6" s="457"/>
      <c r="DGR6" s="457"/>
      <c r="DGS6" s="458"/>
      <c r="DGT6" s="457"/>
      <c r="DGU6" s="457"/>
      <c r="DGV6" s="457"/>
      <c r="DGW6" s="258"/>
      <c r="DGX6" s="457"/>
      <c r="DGY6" s="457"/>
      <c r="DGZ6" s="457"/>
      <c r="DHA6" s="258"/>
      <c r="DHB6" s="457"/>
      <c r="DHC6" s="457"/>
      <c r="DHD6" s="457"/>
      <c r="DHE6" s="258"/>
      <c r="DHF6" s="457"/>
      <c r="DHG6" s="457"/>
      <c r="DHH6" s="457"/>
      <c r="DHI6" s="258"/>
      <c r="DHJ6" s="457"/>
      <c r="DHK6" s="457"/>
      <c r="DHL6" s="457"/>
      <c r="DHM6" s="258"/>
      <c r="DHN6" s="457"/>
      <c r="DHO6" s="457"/>
      <c r="DHP6" s="457"/>
      <c r="DHQ6" s="458"/>
      <c r="DHR6" s="457"/>
      <c r="DHS6" s="457"/>
      <c r="DHT6" s="457"/>
      <c r="DHU6" s="258"/>
      <c r="DHV6" s="457"/>
      <c r="DHW6" s="457"/>
      <c r="DHX6" s="457"/>
      <c r="DHY6" s="258"/>
      <c r="DHZ6" s="457"/>
      <c r="DIA6" s="457"/>
      <c r="DIB6" s="457"/>
      <c r="DIC6" s="258"/>
      <c r="DID6" s="457"/>
      <c r="DIE6" s="457"/>
      <c r="DIF6" s="457"/>
      <c r="DIG6" s="258"/>
      <c r="DIH6" s="457"/>
      <c r="DII6" s="457"/>
      <c r="DIJ6" s="457"/>
      <c r="DIK6" s="258"/>
      <c r="DIL6" s="457"/>
      <c r="DIM6" s="457"/>
      <c r="DIN6" s="457"/>
      <c r="DIO6" s="458"/>
      <c r="DIP6" s="457"/>
      <c r="DIQ6" s="457"/>
      <c r="DIR6" s="457"/>
      <c r="DIS6" s="258"/>
      <c r="DIT6" s="457"/>
      <c r="DIU6" s="457"/>
      <c r="DIV6" s="457"/>
      <c r="DIW6" s="258"/>
      <c r="DIX6" s="457"/>
      <c r="DIY6" s="457"/>
      <c r="DIZ6" s="457"/>
      <c r="DJA6" s="258"/>
      <c r="DJB6" s="457"/>
      <c r="DJC6" s="457"/>
      <c r="DJD6" s="457"/>
      <c r="DJE6" s="258"/>
      <c r="DJF6" s="457"/>
      <c r="DJG6" s="457"/>
      <c r="DJH6" s="457"/>
      <c r="DJI6" s="258"/>
      <c r="DJJ6" s="457"/>
      <c r="DJK6" s="457"/>
      <c r="DJL6" s="457"/>
      <c r="DJM6" s="458"/>
      <c r="DJN6" s="457"/>
      <c r="DJO6" s="457"/>
      <c r="DJP6" s="457"/>
      <c r="DJQ6" s="258"/>
      <c r="DJR6" s="457"/>
      <c r="DJS6" s="457"/>
      <c r="DJT6" s="457"/>
      <c r="DJU6" s="258"/>
      <c r="DJV6" s="457"/>
      <c r="DJW6" s="457"/>
      <c r="DJX6" s="457"/>
      <c r="DJY6" s="258"/>
      <c r="DJZ6" s="457"/>
      <c r="DKA6" s="457"/>
      <c r="DKB6" s="457"/>
      <c r="DKC6" s="258"/>
      <c r="DKD6" s="457"/>
      <c r="DKE6" s="457"/>
      <c r="DKF6" s="457"/>
      <c r="DKG6" s="258"/>
      <c r="DKH6" s="457"/>
      <c r="DKI6" s="457"/>
      <c r="DKJ6" s="457"/>
      <c r="DKK6" s="458"/>
      <c r="DKL6" s="457"/>
      <c r="DKM6" s="457"/>
      <c r="DKN6" s="457"/>
      <c r="DKO6" s="258"/>
      <c r="DKP6" s="457"/>
      <c r="DKQ6" s="457"/>
      <c r="DKR6" s="457"/>
      <c r="DKS6" s="258"/>
      <c r="DKT6" s="457"/>
      <c r="DKU6" s="457"/>
      <c r="DKV6" s="457"/>
      <c r="DKW6" s="258"/>
      <c r="DKX6" s="457"/>
      <c r="DKY6" s="457"/>
      <c r="DKZ6" s="457"/>
      <c r="DLA6" s="258"/>
      <c r="DLB6" s="457"/>
      <c r="DLC6" s="457"/>
      <c r="DLD6" s="457"/>
      <c r="DLE6" s="258"/>
      <c r="DLF6" s="457"/>
      <c r="DLG6" s="457"/>
      <c r="DLH6" s="457"/>
      <c r="DLI6" s="458"/>
      <c r="DLJ6" s="457"/>
      <c r="DLK6" s="457"/>
      <c r="DLL6" s="457"/>
      <c r="DLM6" s="258"/>
      <c r="DLN6" s="457"/>
      <c r="DLO6" s="457"/>
      <c r="DLP6" s="457"/>
      <c r="DLQ6" s="258"/>
      <c r="DLR6" s="457"/>
      <c r="DLS6" s="457"/>
      <c r="DLT6" s="457"/>
      <c r="DLU6" s="258"/>
      <c r="DLV6" s="457"/>
      <c r="DLW6" s="457"/>
      <c r="DLX6" s="457"/>
      <c r="DLY6" s="258"/>
      <c r="DLZ6" s="457"/>
      <c r="DMA6" s="457"/>
      <c r="DMB6" s="457"/>
      <c r="DMC6" s="258"/>
      <c r="DMD6" s="457"/>
      <c r="DME6" s="457"/>
      <c r="DMF6" s="457"/>
      <c r="DMG6" s="458"/>
      <c r="DMH6" s="457"/>
      <c r="DMI6" s="457"/>
      <c r="DMJ6" s="457"/>
      <c r="DMK6" s="258"/>
      <c r="DML6" s="457"/>
      <c r="DMM6" s="457"/>
      <c r="DMN6" s="457"/>
      <c r="DMO6" s="258"/>
      <c r="DMP6" s="457"/>
      <c r="DMQ6" s="457"/>
      <c r="DMR6" s="457"/>
      <c r="DMS6" s="258"/>
      <c r="DMT6" s="457"/>
      <c r="DMU6" s="457"/>
      <c r="DMV6" s="457"/>
      <c r="DMW6" s="258"/>
      <c r="DMX6" s="457"/>
      <c r="DMY6" s="457"/>
      <c r="DMZ6" s="457"/>
      <c r="DNA6" s="258"/>
      <c r="DNB6" s="457"/>
      <c r="DNC6" s="457"/>
      <c r="DND6" s="457"/>
      <c r="DNE6" s="458"/>
      <c r="DNF6" s="457"/>
      <c r="DNG6" s="457"/>
      <c r="DNH6" s="457"/>
      <c r="DNI6" s="258"/>
      <c r="DNJ6" s="457"/>
      <c r="DNK6" s="457"/>
      <c r="DNL6" s="457"/>
      <c r="DNM6" s="258"/>
      <c r="DNN6" s="457"/>
      <c r="DNO6" s="457"/>
      <c r="DNP6" s="457"/>
      <c r="DNQ6" s="258"/>
      <c r="DNR6" s="457"/>
      <c r="DNS6" s="457"/>
      <c r="DNT6" s="457"/>
      <c r="DNU6" s="258"/>
      <c r="DNV6" s="457"/>
      <c r="DNW6" s="457"/>
      <c r="DNX6" s="457"/>
      <c r="DNY6" s="258"/>
      <c r="DNZ6" s="457"/>
      <c r="DOA6" s="457"/>
      <c r="DOB6" s="457"/>
      <c r="DOC6" s="458"/>
      <c r="DOD6" s="457"/>
      <c r="DOE6" s="457"/>
      <c r="DOF6" s="457"/>
      <c r="DOG6" s="258"/>
      <c r="DOH6" s="457"/>
      <c r="DOI6" s="457"/>
      <c r="DOJ6" s="457"/>
      <c r="DOK6" s="258"/>
      <c r="DOL6" s="457"/>
      <c r="DOM6" s="457"/>
      <c r="DON6" s="457"/>
      <c r="DOO6" s="258"/>
      <c r="DOP6" s="457"/>
      <c r="DOQ6" s="457"/>
      <c r="DOR6" s="457"/>
      <c r="DOS6" s="258"/>
      <c r="DOT6" s="457"/>
      <c r="DOU6" s="457"/>
      <c r="DOV6" s="457"/>
      <c r="DOW6" s="258"/>
      <c r="DOX6" s="457"/>
      <c r="DOY6" s="457"/>
      <c r="DOZ6" s="457"/>
      <c r="DPA6" s="458"/>
      <c r="DPB6" s="457"/>
      <c r="DPC6" s="457"/>
      <c r="DPD6" s="457"/>
      <c r="DPE6" s="258"/>
      <c r="DPF6" s="457"/>
      <c r="DPG6" s="457"/>
      <c r="DPH6" s="457"/>
      <c r="DPI6" s="258"/>
      <c r="DPJ6" s="457"/>
      <c r="DPK6" s="457"/>
      <c r="DPL6" s="457"/>
      <c r="DPM6" s="258"/>
      <c r="DPN6" s="457"/>
      <c r="DPO6" s="457"/>
      <c r="DPP6" s="457"/>
      <c r="DPQ6" s="258"/>
      <c r="DPR6" s="457"/>
      <c r="DPS6" s="457"/>
      <c r="DPT6" s="457"/>
      <c r="DPU6" s="258"/>
      <c r="DPV6" s="457"/>
      <c r="DPW6" s="457"/>
      <c r="DPX6" s="457"/>
      <c r="DPY6" s="458"/>
      <c r="DPZ6" s="457"/>
      <c r="DQA6" s="457"/>
      <c r="DQB6" s="457"/>
      <c r="DQC6" s="258"/>
      <c r="DQD6" s="457"/>
      <c r="DQE6" s="457"/>
      <c r="DQF6" s="457"/>
      <c r="DQG6" s="258"/>
      <c r="DQH6" s="457"/>
      <c r="DQI6" s="457"/>
      <c r="DQJ6" s="457"/>
      <c r="DQK6" s="258"/>
      <c r="DQL6" s="457"/>
      <c r="DQM6" s="457"/>
      <c r="DQN6" s="457"/>
      <c r="DQO6" s="258"/>
      <c r="DQP6" s="457"/>
      <c r="DQQ6" s="457"/>
      <c r="DQR6" s="457"/>
      <c r="DQS6" s="258"/>
      <c r="DQT6" s="457"/>
      <c r="DQU6" s="457"/>
      <c r="DQV6" s="457"/>
      <c r="DQW6" s="458"/>
      <c r="DQX6" s="457"/>
      <c r="DQY6" s="457"/>
      <c r="DQZ6" s="457"/>
      <c r="DRA6" s="258"/>
      <c r="DRB6" s="457"/>
      <c r="DRC6" s="457"/>
      <c r="DRD6" s="457"/>
      <c r="DRE6" s="258"/>
      <c r="DRF6" s="457"/>
      <c r="DRG6" s="457"/>
      <c r="DRH6" s="457"/>
      <c r="DRI6" s="258"/>
      <c r="DRJ6" s="457"/>
      <c r="DRK6" s="457"/>
      <c r="DRL6" s="457"/>
      <c r="DRM6" s="258"/>
      <c r="DRN6" s="457"/>
      <c r="DRO6" s="457"/>
      <c r="DRP6" s="457"/>
      <c r="DRQ6" s="258"/>
      <c r="DRR6" s="457"/>
      <c r="DRS6" s="457"/>
      <c r="DRT6" s="457"/>
      <c r="DRU6" s="458"/>
      <c r="DRV6" s="457"/>
      <c r="DRW6" s="457"/>
      <c r="DRX6" s="457"/>
      <c r="DRY6" s="258"/>
      <c r="DRZ6" s="457"/>
      <c r="DSA6" s="457"/>
      <c r="DSB6" s="457"/>
      <c r="DSC6" s="258"/>
      <c r="DSD6" s="457"/>
      <c r="DSE6" s="457"/>
      <c r="DSF6" s="457"/>
      <c r="DSG6" s="258"/>
      <c r="DSH6" s="457"/>
      <c r="DSI6" s="457"/>
      <c r="DSJ6" s="457"/>
      <c r="DSK6" s="258"/>
      <c r="DSL6" s="457"/>
      <c r="DSM6" s="457"/>
      <c r="DSN6" s="457"/>
      <c r="DSO6" s="258"/>
      <c r="DSP6" s="457"/>
      <c r="DSQ6" s="457"/>
      <c r="DSR6" s="457"/>
      <c r="DSS6" s="458"/>
      <c r="DST6" s="457"/>
      <c r="DSU6" s="457"/>
      <c r="DSV6" s="457"/>
      <c r="DSW6" s="258"/>
      <c r="DSX6" s="457"/>
      <c r="DSY6" s="457"/>
      <c r="DSZ6" s="457"/>
      <c r="DTA6" s="258"/>
      <c r="DTB6" s="457"/>
      <c r="DTC6" s="457"/>
      <c r="DTD6" s="457"/>
      <c r="DTE6" s="258"/>
      <c r="DTF6" s="457"/>
      <c r="DTG6" s="457"/>
      <c r="DTH6" s="457"/>
      <c r="DTI6" s="258"/>
      <c r="DTJ6" s="457"/>
      <c r="DTK6" s="457"/>
      <c r="DTL6" s="457"/>
      <c r="DTM6" s="258"/>
      <c r="DTN6" s="457"/>
      <c r="DTO6" s="457"/>
      <c r="DTP6" s="457"/>
      <c r="DTQ6" s="458"/>
      <c r="DTR6" s="457"/>
      <c r="DTS6" s="457"/>
      <c r="DTT6" s="457"/>
      <c r="DTU6" s="258"/>
      <c r="DTV6" s="457"/>
      <c r="DTW6" s="457"/>
      <c r="DTX6" s="457"/>
      <c r="DTY6" s="258"/>
      <c r="DTZ6" s="457"/>
      <c r="DUA6" s="457"/>
      <c r="DUB6" s="457"/>
      <c r="DUC6" s="258"/>
      <c r="DUD6" s="457"/>
      <c r="DUE6" s="457"/>
      <c r="DUF6" s="457"/>
      <c r="DUG6" s="258"/>
      <c r="DUH6" s="457"/>
      <c r="DUI6" s="457"/>
      <c r="DUJ6" s="457"/>
      <c r="DUK6" s="258"/>
      <c r="DUL6" s="457"/>
      <c r="DUM6" s="457"/>
      <c r="DUN6" s="457"/>
      <c r="DUO6" s="458"/>
      <c r="DUP6" s="457"/>
      <c r="DUQ6" s="457"/>
      <c r="DUR6" s="457"/>
      <c r="DUS6" s="258"/>
      <c r="DUT6" s="457"/>
      <c r="DUU6" s="457"/>
      <c r="DUV6" s="457"/>
      <c r="DUW6" s="258"/>
      <c r="DUX6" s="457"/>
      <c r="DUY6" s="457"/>
      <c r="DUZ6" s="457"/>
      <c r="DVA6" s="258"/>
      <c r="DVB6" s="457"/>
      <c r="DVC6" s="457"/>
      <c r="DVD6" s="457"/>
      <c r="DVE6" s="258"/>
      <c r="DVF6" s="457"/>
      <c r="DVG6" s="457"/>
      <c r="DVH6" s="457"/>
      <c r="DVI6" s="258"/>
      <c r="DVJ6" s="457"/>
      <c r="DVK6" s="457"/>
      <c r="DVL6" s="457"/>
      <c r="DVM6" s="458"/>
      <c r="DVN6" s="457"/>
      <c r="DVO6" s="457"/>
      <c r="DVP6" s="457"/>
      <c r="DVQ6" s="258"/>
      <c r="DVR6" s="457"/>
      <c r="DVS6" s="457"/>
      <c r="DVT6" s="457"/>
      <c r="DVU6" s="258"/>
      <c r="DVV6" s="457"/>
      <c r="DVW6" s="457"/>
      <c r="DVX6" s="457"/>
      <c r="DVY6" s="258"/>
      <c r="DVZ6" s="457"/>
      <c r="DWA6" s="457"/>
      <c r="DWB6" s="457"/>
      <c r="DWC6" s="258"/>
      <c r="DWD6" s="457"/>
      <c r="DWE6" s="457"/>
      <c r="DWF6" s="457"/>
      <c r="DWG6" s="258"/>
      <c r="DWH6" s="457"/>
      <c r="DWI6" s="457"/>
      <c r="DWJ6" s="457"/>
      <c r="DWK6" s="458"/>
      <c r="DWL6" s="457"/>
      <c r="DWM6" s="457"/>
      <c r="DWN6" s="457"/>
      <c r="DWO6" s="258"/>
      <c r="DWP6" s="457"/>
      <c r="DWQ6" s="457"/>
      <c r="DWR6" s="457"/>
      <c r="DWS6" s="258"/>
      <c r="DWT6" s="457"/>
      <c r="DWU6" s="457"/>
      <c r="DWV6" s="457"/>
      <c r="DWW6" s="258"/>
      <c r="DWX6" s="457"/>
      <c r="DWY6" s="457"/>
      <c r="DWZ6" s="457"/>
      <c r="DXA6" s="258"/>
      <c r="DXB6" s="457"/>
      <c r="DXC6" s="457"/>
      <c r="DXD6" s="457"/>
      <c r="DXE6" s="258"/>
      <c r="DXF6" s="457"/>
      <c r="DXG6" s="457"/>
      <c r="DXH6" s="457"/>
      <c r="DXI6" s="458"/>
      <c r="DXJ6" s="457"/>
      <c r="DXK6" s="457"/>
      <c r="DXL6" s="457"/>
      <c r="DXM6" s="258"/>
      <c r="DXN6" s="457"/>
      <c r="DXO6" s="457"/>
      <c r="DXP6" s="457"/>
      <c r="DXQ6" s="258"/>
      <c r="DXR6" s="457"/>
      <c r="DXS6" s="457"/>
      <c r="DXT6" s="457"/>
      <c r="DXU6" s="258"/>
      <c r="DXV6" s="457"/>
      <c r="DXW6" s="457"/>
      <c r="DXX6" s="457"/>
      <c r="DXY6" s="258"/>
      <c r="DXZ6" s="457"/>
      <c r="DYA6" s="457"/>
      <c r="DYB6" s="457"/>
      <c r="DYC6" s="258"/>
      <c r="DYD6" s="457"/>
      <c r="DYE6" s="457"/>
      <c r="DYF6" s="457"/>
      <c r="DYG6" s="458"/>
      <c r="DYH6" s="457"/>
      <c r="DYI6" s="457"/>
      <c r="DYJ6" s="457"/>
      <c r="DYK6" s="258"/>
      <c r="DYL6" s="457"/>
      <c r="DYM6" s="457"/>
      <c r="DYN6" s="457"/>
      <c r="DYO6" s="258"/>
      <c r="DYP6" s="457"/>
      <c r="DYQ6" s="457"/>
      <c r="DYR6" s="457"/>
      <c r="DYS6" s="258"/>
      <c r="DYT6" s="457"/>
      <c r="DYU6" s="457"/>
      <c r="DYV6" s="457"/>
      <c r="DYW6" s="258"/>
      <c r="DYX6" s="457"/>
      <c r="DYY6" s="457"/>
      <c r="DYZ6" s="457"/>
      <c r="DZA6" s="258"/>
      <c r="DZB6" s="457"/>
      <c r="DZC6" s="457"/>
      <c r="DZD6" s="457"/>
      <c r="DZE6" s="458"/>
      <c r="DZF6" s="457"/>
      <c r="DZG6" s="457"/>
      <c r="DZH6" s="457"/>
      <c r="DZI6" s="258"/>
      <c r="DZJ6" s="457"/>
      <c r="DZK6" s="457"/>
      <c r="DZL6" s="457"/>
      <c r="DZM6" s="258"/>
      <c r="DZN6" s="457"/>
      <c r="DZO6" s="457"/>
      <c r="DZP6" s="457"/>
      <c r="DZQ6" s="258"/>
      <c r="DZR6" s="457"/>
      <c r="DZS6" s="457"/>
      <c r="DZT6" s="457"/>
      <c r="DZU6" s="258"/>
      <c r="DZV6" s="457"/>
      <c r="DZW6" s="457"/>
      <c r="DZX6" s="457"/>
      <c r="DZY6" s="258"/>
      <c r="DZZ6" s="457"/>
      <c r="EAA6" s="457"/>
      <c r="EAB6" s="457"/>
      <c r="EAC6" s="458"/>
      <c r="EAD6" s="457"/>
      <c r="EAE6" s="457"/>
      <c r="EAF6" s="457"/>
      <c r="EAG6" s="258"/>
      <c r="EAH6" s="457"/>
      <c r="EAI6" s="457"/>
      <c r="EAJ6" s="457"/>
      <c r="EAK6" s="258"/>
      <c r="EAL6" s="457"/>
      <c r="EAM6" s="457"/>
      <c r="EAN6" s="457"/>
      <c r="EAO6" s="258"/>
      <c r="EAP6" s="457"/>
      <c r="EAQ6" s="457"/>
      <c r="EAR6" s="457"/>
      <c r="EAS6" s="258"/>
      <c r="EAT6" s="457"/>
      <c r="EAU6" s="457"/>
      <c r="EAV6" s="457"/>
      <c r="EAW6" s="258"/>
      <c r="EAX6" s="457"/>
      <c r="EAY6" s="457"/>
      <c r="EAZ6" s="457"/>
      <c r="EBA6" s="458"/>
      <c r="EBB6" s="457"/>
      <c r="EBC6" s="457"/>
      <c r="EBD6" s="457"/>
      <c r="EBE6" s="258"/>
      <c r="EBF6" s="457"/>
      <c r="EBG6" s="457"/>
      <c r="EBH6" s="457"/>
      <c r="EBI6" s="258"/>
      <c r="EBJ6" s="457"/>
      <c r="EBK6" s="457"/>
      <c r="EBL6" s="457"/>
      <c r="EBM6" s="258"/>
      <c r="EBN6" s="457"/>
      <c r="EBO6" s="457"/>
      <c r="EBP6" s="457"/>
      <c r="EBQ6" s="258"/>
      <c r="EBR6" s="457"/>
      <c r="EBS6" s="457"/>
      <c r="EBT6" s="457"/>
      <c r="EBU6" s="258"/>
      <c r="EBV6" s="457"/>
      <c r="EBW6" s="457"/>
      <c r="EBX6" s="457"/>
      <c r="EBY6" s="458"/>
      <c r="EBZ6" s="457"/>
      <c r="ECA6" s="457"/>
      <c r="ECB6" s="457"/>
      <c r="ECC6" s="258"/>
      <c r="ECD6" s="457"/>
      <c r="ECE6" s="457"/>
      <c r="ECF6" s="457"/>
      <c r="ECG6" s="258"/>
      <c r="ECH6" s="457"/>
      <c r="ECI6" s="457"/>
      <c r="ECJ6" s="457"/>
      <c r="ECK6" s="258"/>
      <c r="ECL6" s="457"/>
      <c r="ECM6" s="457"/>
      <c r="ECN6" s="457"/>
      <c r="ECO6" s="258"/>
      <c r="ECP6" s="457"/>
      <c r="ECQ6" s="457"/>
      <c r="ECR6" s="457"/>
      <c r="ECS6" s="258"/>
      <c r="ECT6" s="457"/>
      <c r="ECU6" s="457"/>
      <c r="ECV6" s="457"/>
      <c r="ECW6" s="458"/>
      <c r="ECX6" s="457"/>
      <c r="ECY6" s="457"/>
      <c r="ECZ6" s="457"/>
      <c r="EDA6" s="258"/>
      <c r="EDB6" s="457"/>
      <c r="EDC6" s="457"/>
      <c r="EDD6" s="457"/>
      <c r="EDE6" s="258"/>
      <c r="EDF6" s="457"/>
      <c r="EDG6" s="457"/>
      <c r="EDH6" s="457"/>
      <c r="EDI6" s="258"/>
      <c r="EDJ6" s="457"/>
      <c r="EDK6" s="457"/>
      <c r="EDL6" s="457"/>
      <c r="EDM6" s="258"/>
      <c r="EDN6" s="457"/>
      <c r="EDO6" s="457"/>
      <c r="EDP6" s="457"/>
      <c r="EDQ6" s="258"/>
      <c r="EDR6" s="457"/>
      <c r="EDS6" s="457"/>
      <c r="EDT6" s="457"/>
      <c r="EDU6" s="458"/>
      <c r="EDV6" s="457"/>
      <c r="EDW6" s="457"/>
      <c r="EDX6" s="457"/>
      <c r="EDY6" s="258"/>
      <c r="EDZ6" s="457"/>
      <c r="EEA6" s="457"/>
      <c r="EEB6" s="457"/>
      <c r="EEC6" s="258"/>
      <c r="EED6" s="457"/>
      <c r="EEE6" s="457"/>
      <c r="EEF6" s="457"/>
      <c r="EEG6" s="258"/>
      <c r="EEH6" s="457"/>
      <c r="EEI6" s="457"/>
      <c r="EEJ6" s="457"/>
      <c r="EEK6" s="258"/>
      <c r="EEL6" s="457"/>
      <c r="EEM6" s="457"/>
      <c r="EEN6" s="457"/>
      <c r="EEO6" s="258"/>
      <c r="EEP6" s="457"/>
      <c r="EEQ6" s="457"/>
      <c r="EER6" s="457"/>
      <c r="EES6" s="458"/>
      <c r="EET6" s="457"/>
      <c r="EEU6" s="457"/>
      <c r="EEV6" s="457"/>
      <c r="EEW6" s="258"/>
      <c r="EEX6" s="457"/>
      <c r="EEY6" s="457"/>
      <c r="EEZ6" s="457"/>
      <c r="EFA6" s="258"/>
      <c r="EFB6" s="457"/>
      <c r="EFC6" s="457"/>
      <c r="EFD6" s="457"/>
      <c r="EFE6" s="258"/>
      <c r="EFF6" s="457"/>
      <c r="EFG6" s="457"/>
      <c r="EFH6" s="457"/>
      <c r="EFI6" s="258"/>
      <c r="EFJ6" s="457"/>
      <c r="EFK6" s="457"/>
      <c r="EFL6" s="457"/>
      <c r="EFM6" s="258"/>
      <c r="EFN6" s="457"/>
      <c r="EFO6" s="457"/>
      <c r="EFP6" s="457"/>
      <c r="EFQ6" s="458"/>
      <c r="EFR6" s="457"/>
      <c r="EFS6" s="457"/>
      <c r="EFT6" s="457"/>
      <c r="EFU6" s="258"/>
      <c r="EFV6" s="457"/>
      <c r="EFW6" s="457"/>
      <c r="EFX6" s="457"/>
      <c r="EFY6" s="258"/>
      <c r="EFZ6" s="457"/>
      <c r="EGA6" s="457"/>
      <c r="EGB6" s="457"/>
      <c r="EGC6" s="258"/>
      <c r="EGD6" s="457"/>
      <c r="EGE6" s="457"/>
      <c r="EGF6" s="457"/>
      <c r="EGG6" s="258"/>
      <c r="EGH6" s="457"/>
      <c r="EGI6" s="457"/>
      <c r="EGJ6" s="457"/>
      <c r="EGK6" s="258"/>
      <c r="EGL6" s="457"/>
      <c r="EGM6" s="457"/>
      <c r="EGN6" s="457"/>
      <c r="EGO6" s="458"/>
      <c r="EGP6" s="457"/>
      <c r="EGQ6" s="457"/>
      <c r="EGR6" s="457"/>
      <c r="EGS6" s="258"/>
      <c r="EGT6" s="457"/>
      <c r="EGU6" s="457"/>
      <c r="EGV6" s="457"/>
      <c r="EGW6" s="258"/>
      <c r="EGX6" s="457"/>
      <c r="EGY6" s="457"/>
      <c r="EGZ6" s="457"/>
      <c r="EHA6" s="258"/>
      <c r="EHB6" s="457"/>
      <c r="EHC6" s="457"/>
      <c r="EHD6" s="457"/>
      <c r="EHE6" s="258"/>
      <c r="EHF6" s="457"/>
      <c r="EHG6" s="457"/>
      <c r="EHH6" s="457"/>
      <c r="EHI6" s="258"/>
      <c r="EHJ6" s="457"/>
      <c r="EHK6" s="457"/>
      <c r="EHL6" s="457"/>
      <c r="EHM6" s="458"/>
      <c r="EHN6" s="457"/>
      <c r="EHO6" s="457"/>
      <c r="EHP6" s="457"/>
      <c r="EHQ6" s="258"/>
      <c r="EHR6" s="457"/>
      <c r="EHS6" s="457"/>
      <c r="EHT6" s="457"/>
      <c r="EHU6" s="258"/>
      <c r="EHV6" s="457"/>
      <c r="EHW6" s="457"/>
      <c r="EHX6" s="457"/>
      <c r="EHY6" s="258"/>
      <c r="EHZ6" s="457"/>
      <c r="EIA6" s="457"/>
      <c r="EIB6" s="457"/>
      <c r="EIC6" s="258"/>
      <c r="EID6" s="457"/>
      <c r="EIE6" s="457"/>
      <c r="EIF6" s="457"/>
      <c r="EIG6" s="258"/>
      <c r="EIH6" s="457"/>
      <c r="EII6" s="457"/>
      <c r="EIJ6" s="457"/>
      <c r="EIK6" s="458"/>
      <c r="EIL6" s="457"/>
      <c r="EIM6" s="457"/>
      <c r="EIN6" s="457"/>
      <c r="EIO6" s="258"/>
      <c r="EIP6" s="457"/>
      <c r="EIQ6" s="457"/>
      <c r="EIR6" s="457"/>
      <c r="EIS6" s="258"/>
      <c r="EIT6" s="457"/>
      <c r="EIU6" s="457"/>
      <c r="EIV6" s="457"/>
      <c r="EIW6" s="258"/>
      <c r="EIX6" s="457"/>
      <c r="EIY6" s="457"/>
      <c r="EIZ6" s="457"/>
      <c r="EJA6" s="258"/>
      <c r="EJB6" s="457"/>
      <c r="EJC6" s="457"/>
      <c r="EJD6" s="457"/>
      <c r="EJE6" s="258"/>
      <c r="EJF6" s="457"/>
      <c r="EJG6" s="457"/>
      <c r="EJH6" s="457"/>
      <c r="EJI6" s="458"/>
      <c r="EJJ6" s="457"/>
      <c r="EJK6" s="457"/>
      <c r="EJL6" s="457"/>
      <c r="EJM6" s="258"/>
      <c r="EJN6" s="457"/>
      <c r="EJO6" s="457"/>
      <c r="EJP6" s="457"/>
      <c r="EJQ6" s="258"/>
      <c r="EJR6" s="457"/>
      <c r="EJS6" s="457"/>
      <c r="EJT6" s="457"/>
      <c r="EJU6" s="258"/>
      <c r="EJV6" s="457"/>
      <c r="EJW6" s="457"/>
      <c r="EJX6" s="457"/>
      <c r="EJY6" s="258"/>
      <c r="EJZ6" s="457"/>
      <c r="EKA6" s="457"/>
      <c r="EKB6" s="457"/>
      <c r="EKC6" s="258"/>
      <c r="EKD6" s="457"/>
      <c r="EKE6" s="457"/>
      <c r="EKF6" s="457"/>
      <c r="EKG6" s="458"/>
      <c r="EKH6" s="457"/>
      <c r="EKI6" s="457"/>
      <c r="EKJ6" s="457"/>
      <c r="EKK6" s="258"/>
      <c r="EKL6" s="457"/>
      <c r="EKM6" s="457"/>
      <c r="EKN6" s="457"/>
      <c r="EKO6" s="258"/>
      <c r="EKP6" s="457"/>
      <c r="EKQ6" s="457"/>
      <c r="EKR6" s="457"/>
      <c r="EKS6" s="258"/>
      <c r="EKT6" s="457"/>
      <c r="EKU6" s="457"/>
      <c r="EKV6" s="457"/>
      <c r="EKW6" s="258"/>
      <c r="EKX6" s="457"/>
      <c r="EKY6" s="457"/>
      <c r="EKZ6" s="457"/>
      <c r="ELA6" s="258"/>
      <c r="ELB6" s="457"/>
      <c r="ELC6" s="457"/>
      <c r="ELD6" s="457"/>
      <c r="ELE6" s="458"/>
      <c r="ELF6" s="457"/>
      <c r="ELG6" s="457"/>
      <c r="ELH6" s="457"/>
      <c r="ELI6" s="258"/>
      <c r="ELJ6" s="457"/>
      <c r="ELK6" s="457"/>
      <c r="ELL6" s="457"/>
      <c r="ELM6" s="258"/>
      <c r="ELN6" s="457"/>
      <c r="ELO6" s="457"/>
      <c r="ELP6" s="457"/>
      <c r="ELQ6" s="258"/>
      <c r="ELR6" s="457"/>
      <c r="ELS6" s="457"/>
      <c r="ELT6" s="457"/>
      <c r="ELU6" s="258"/>
      <c r="ELV6" s="457"/>
      <c r="ELW6" s="457"/>
      <c r="ELX6" s="457"/>
      <c r="ELY6" s="258"/>
      <c r="ELZ6" s="457"/>
      <c r="EMA6" s="457"/>
      <c r="EMB6" s="457"/>
      <c r="EMC6" s="458"/>
      <c r="EMD6" s="457"/>
      <c r="EME6" s="457"/>
      <c r="EMF6" s="457"/>
      <c r="EMG6" s="258"/>
      <c r="EMH6" s="457"/>
      <c r="EMI6" s="457"/>
      <c r="EMJ6" s="457"/>
      <c r="EMK6" s="258"/>
      <c r="EML6" s="457"/>
      <c r="EMM6" s="457"/>
      <c r="EMN6" s="457"/>
      <c r="EMO6" s="258"/>
      <c r="EMP6" s="457"/>
      <c r="EMQ6" s="457"/>
      <c r="EMR6" s="457"/>
      <c r="EMS6" s="258"/>
      <c r="EMT6" s="457"/>
      <c r="EMU6" s="457"/>
      <c r="EMV6" s="457"/>
      <c r="EMW6" s="258"/>
      <c r="EMX6" s="457"/>
      <c r="EMY6" s="457"/>
      <c r="EMZ6" s="457"/>
      <c r="ENA6" s="458"/>
      <c r="ENB6" s="457"/>
      <c r="ENC6" s="457"/>
      <c r="END6" s="457"/>
      <c r="ENE6" s="258"/>
      <c r="ENF6" s="457"/>
      <c r="ENG6" s="457"/>
      <c r="ENH6" s="457"/>
      <c r="ENI6" s="258"/>
      <c r="ENJ6" s="457"/>
      <c r="ENK6" s="457"/>
      <c r="ENL6" s="457"/>
      <c r="ENM6" s="258"/>
      <c r="ENN6" s="457"/>
      <c r="ENO6" s="457"/>
      <c r="ENP6" s="457"/>
      <c r="ENQ6" s="258"/>
      <c r="ENR6" s="457"/>
      <c r="ENS6" s="457"/>
      <c r="ENT6" s="457"/>
      <c r="ENU6" s="258"/>
      <c r="ENV6" s="457"/>
      <c r="ENW6" s="457"/>
      <c r="ENX6" s="457"/>
      <c r="ENY6" s="458"/>
      <c r="ENZ6" s="457"/>
      <c r="EOA6" s="457"/>
      <c r="EOB6" s="457"/>
      <c r="EOC6" s="258"/>
      <c r="EOD6" s="457"/>
      <c r="EOE6" s="457"/>
      <c r="EOF6" s="457"/>
      <c r="EOG6" s="258"/>
      <c r="EOH6" s="457"/>
      <c r="EOI6" s="457"/>
      <c r="EOJ6" s="457"/>
      <c r="EOK6" s="258"/>
      <c r="EOL6" s="457"/>
      <c r="EOM6" s="457"/>
      <c r="EON6" s="457"/>
      <c r="EOO6" s="258"/>
      <c r="EOP6" s="457"/>
      <c r="EOQ6" s="457"/>
      <c r="EOR6" s="457"/>
      <c r="EOS6" s="258"/>
      <c r="EOT6" s="457"/>
      <c r="EOU6" s="457"/>
      <c r="EOV6" s="457"/>
      <c r="EOW6" s="458"/>
      <c r="EOX6" s="457"/>
      <c r="EOY6" s="457"/>
      <c r="EOZ6" s="457"/>
      <c r="EPA6" s="258"/>
      <c r="EPB6" s="457"/>
      <c r="EPC6" s="457"/>
      <c r="EPD6" s="457"/>
      <c r="EPE6" s="258"/>
      <c r="EPF6" s="457"/>
      <c r="EPG6" s="457"/>
      <c r="EPH6" s="457"/>
      <c r="EPI6" s="258"/>
      <c r="EPJ6" s="457"/>
      <c r="EPK6" s="457"/>
      <c r="EPL6" s="457"/>
      <c r="EPM6" s="258"/>
      <c r="EPN6" s="457"/>
      <c r="EPO6" s="457"/>
      <c r="EPP6" s="457"/>
      <c r="EPQ6" s="258"/>
      <c r="EPR6" s="457"/>
      <c r="EPS6" s="457"/>
      <c r="EPT6" s="457"/>
      <c r="EPU6" s="458"/>
      <c r="EPV6" s="457"/>
      <c r="EPW6" s="457"/>
      <c r="EPX6" s="457"/>
      <c r="EPY6" s="258"/>
      <c r="EPZ6" s="457"/>
      <c r="EQA6" s="457"/>
      <c r="EQB6" s="457"/>
      <c r="EQC6" s="258"/>
      <c r="EQD6" s="457"/>
      <c r="EQE6" s="457"/>
      <c r="EQF6" s="457"/>
      <c r="EQG6" s="258"/>
      <c r="EQH6" s="457"/>
      <c r="EQI6" s="457"/>
      <c r="EQJ6" s="457"/>
      <c r="EQK6" s="258"/>
      <c r="EQL6" s="457"/>
      <c r="EQM6" s="457"/>
      <c r="EQN6" s="457"/>
      <c r="EQO6" s="258"/>
      <c r="EQP6" s="457"/>
      <c r="EQQ6" s="457"/>
      <c r="EQR6" s="457"/>
      <c r="EQS6" s="458"/>
      <c r="EQT6" s="457"/>
      <c r="EQU6" s="457"/>
      <c r="EQV6" s="457"/>
      <c r="EQW6" s="258"/>
      <c r="EQX6" s="457"/>
      <c r="EQY6" s="457"/>
      <c r="EQZ6" s="457"/>
      <c r="ERA6" s="258"/>
      <c r="ERB6" s="457"/>
      <c r="ERC6" s="457"/>
      <c r="ERD6" s="457"/>
      <c r="ERE6" s="258"/>
      <c r="ERF6" s="457"/>
      <c r="ERG6" s="457"/>
      <c r="ERH6" s="457"/>
      <c r="ERI6" s="258"/>
      <c r="ERJ6" s="457"/>
      <c r="ERK6" s="457"/>
      <c r="ERL6" s="457"/>
      <c r="ERM6" s="258"/>
      <c r="ERN6" s="457"/>
      <c r="ERO6" s="457"/>
      <c r="ERP6" s="457"/>
      <c r="ERQ6" s="458"/>
      <c r="ERR6" s="457"/>
      <c r="ERS6" s="457"/>
      <c r="ERT6" s="457"/>
      <c r="ERU6" s="258"/>
      <c r="ERV6" s="457"/>
      <c r="ERW6" s="457"/>
      <c r="ERX6" s="457"/>
      <c r="ERY6" s="258"/>
      <c r="ERZ6" s="457"/>
      <c r="ESA6" s="457"/>
      <c r="ESB6" s="457"/>
      <c r="ESC6" s="258"/>
      <c r="ESD6" s="457"/>
      <c r="ESE6" s="457"/>
      <c r="ESF6" s="457"/>
      <c r="ESG6" s="258"/>
      <c r="ESH6" s="457"/>
      <c r="ESI6" s="457"/>
      <c r="ESJ6" s="457"/>
      <c r="ESK6" s="258"/>
      <c r="ESL6" s="457"/>
      <c r="ESM6" s="457"/>
      <c r="ESN6" s="457"/>
      <c r="ESO6" s="458"/>
      <c r="ESP6" s="457"/>
      <c r="ESQ6" s="457"/>
      <c r="ESR6" s="457"/>
      <c r="ESS6" s="258"/>
      <c r="EST6" s="457"/>
      <c r="ESU6" s="457"/>
      <c r="ESV6" s="457"/>
      <c r="ESW6" s="258"/>
      <c r="ESX6" s="457"/>
      <c r="ESY6" s="457"/>
      <c r="ESZ6" s="457"/>
      <c r="ETA6" s="258"/>
      <c r="ETB6" s="457"/>
      <c r="ETC6" s="457"/>
      <c r="ETD6" s="457"/>
      <c r="ETE6" s="258"/>
      <c r="ETF6" s="457"/>
      <c r="ETG6" s="457"/>
      <c r="ETH6" s="457"/>
      <c r="ETI6" s="258"/>
      <c r="ETJ6" s="457"/>
      <c r="ETK6" s="457"/>
      <c r="ETL6" s="457"/>
      <c r="ETM6" s="458"/>
      <c r="ETN6" s="457"/>
      <c r="ETO6" s="457"/>
      <c r="ETP6" s="457"/>
      <c r="ETQ6" s="258"/>
      <c r="ETR6" s="457"/>
      <c r="ETS6" s="457"/>
      <c r="ETT6" s="457"/>
      <c r="ETU6" s="258"/>
      <c r="ETV6" s="457"/>
      <c r="ETW6" s="457"/>
      <c r="ETX6" s="457"/>
      <c r="ETY6" s="258"/>
      <c r="ETZ6" s="457"/>
      <c r="EUA6" s="457"/>
      <c r="EUB6" s="457"/>
      <c r="EUC6" s="258"/>
      <c r="EUD6" s="457"/>
      <c r="EUE6" s="457"/>
      <c r="EUF6" s="457"/>
      <c r="EUG6" s="258"/>
      <c r="EUH6" s="457"/>
      <c r="EUI6" s="457"/>
      <c r="EUJ6" s="457"/>
      <c r="EUK6" s="458"/>
      <c r="EUL6" s="457"/>
      <c r="EUM6" s="457"/>
      <c r="EUN6" s="457"/>
      <c r="EUO6" s="258"/>
      <c r="EUP6" s="457"/>
      <c r="EUQ6" s="457"/>
      <c r="EUR6" s="457"/>
      <c r="EUS6" s="258"/>
      <c r="EUT6" s="457"/>
      <c r="EUU6" s="457"/>
      <c r="EUV6" s="457"/>
      <c r="EUW6" s="258"/>
      <c r="EUX6" s="457"/>
      <c r="EUY6" s="457"/>
      <c r="EUZ6" s="457"/>
      <c r="EVA6" s="258"/>
      <c r="EVB6" s="457"/>
      <c r="EVC6" s="457"/>
      <c r="EVD6" s="457"/>
      <c r="EVE6" s="258"/>
      <c r="EVF6" s="457"/>
      <c r="EVG6" s="457"/>
      <c r="EVH6" s="457"/>
      <c r="EVI6" s="458"/>
      <c r="EVJ6" s="457"/>
      <c r="EVK6" s="457"/>
      <c r="EVL6" s="457"/>
      <c r="EVM6" s="258"/>
      <c r="EVN6" s="457"/>
      <c r="EVO6" s="457"/>
      <c r="EVP6" s="457"/>
      <c r="EVQ6" s="258"/>
      <c r="EVR6" s="457"/>
      <c r="EVS6" s="457"/>
      <c r="EVT6" s="457"/>
      <c r="EVU6" s="258"/>
      <c r="EVV6" s="457"/>
      <c r="EVW6" s="457"/>
      <c r="EVX6" s="457"/>
      <c r="EVY6" s="258"/>
      <c r="EVZ6" s="457"/>
      <c r="EWA6" s="457"/>
      <c r="EWB6" s="457"/>
      <c r="EWC6" s="258"/>
      <c r="EWD6" s="457"/>
      <c r="EWE6" s="457"/>
      <c r="EWF6" s="457"/>
      <c r="EWG6" s="458"/>
      <c r="EWH6" s="457"/>
      <c r="EWI6" s="457"/>
      <c r="EWJ6" s="457"/>
      <c r="EWK6" s="258"/>
      <c r="EWL6" s="457"/>
      <c r="EWM6" s="457"/>
      <c r="EWN6" s="457"/>
      <c r="EWO6" s="258"/>
      <c r="EWP6" s="457"/>
      <c r="EWQ6" s="457"/>
      <c r="EWR6" s="457"/>
      <c r="EWS6" s="258"/>
      <c r="EWT6" s="457"/>
      <c r="EWU6" s="457"/>
      <c r="EWV6" s="457"/>
      <c r="EWW6" s="258"/>
      <c r="EWX6" s="457"/>
      <c r="EWY6" s="457"/>
      <c r="EWZ6" s="457"/>
      <c r="EXA6" s="258"/>
      <c r="EXB6" s="457"/>
      <c r="EXC6" s="457"/>
      <c r="EXD6" s="457"/>
      <c r="EXE6" s="458"/>
      <c r="EXF6" s="457"/>
      <c r="EXG6" s="457"/>
      <c r="EXH6" s="457"/>
      <c r="EXI6" s="258"/>
      <c r="EXJ6" s="457"/>
      <c r="EXK6" s="457"/>
      <c r="EXL6" s="457"/>
      <c r="EXM6" s="258"/>
      <c r="EXN6" s="457"/>
      <c r="EXO6" s="457"/>
      <c r="EXP6" s="457"/>
      <c r="EXQ6" s="258"/>
      <c r="EXR6" s="457"/>
      <c r="EXS6" s="457"/>
      <c r="EXT6" s="457"/>
      <c r="EXU6" s="258"/>
      <c r="EXV6" s="457"/>
      <c r="EXW6" s="457"/>
      <c r="EXX6" s="457"/>
      <c r="EXY6" s="258"/>
      <c r="EXZ6" s="457"/>
      <c r="EYA6" s="457"/>
      <c r="EYB6" s="457"/>
      <c r="EYC6" s="458"/>
      <c r="EYD6" s="457"/>
      <c r="EYE6" s="457"/>
      <c r="EYF6" s="457"/>
      <c r="EYG6" s="258"/>
      <c r="EYH6" s="457"/>
      <c r="EYI6" s="457"/>
      <c r="EYJ6" s="457"/>
      <c r="EYK6" s="258"/>
      <c r="EYL6" s="457"/>
      <c r="EYM6" s="457"/>
      <c r="EYN6" s="457"/>
      <c r="EYO6" s="258"/>
      <c r="EYP6" s="457"/>
      <c r="EYQ6" s="457"/>
      <c r="EYR6" s="457"/>
      <c r="EYS6" s="258"/>
      <c r="EYT6" s="457"/>
      <c r="EYU6" s="457"/>
      <c r="EYV6" s="457"/>
      <c r="EYW6" s="258"/>
      <c r="EYX6" s="457"/>
      <c r="EYY6" s="457"/>
      <c r="EYZ6" s="457"/>
      <c r="EZA6" s="458"/>
      <c r="EZB6" s="457"/>
      <c r="EZC6" s="457"/>
      <c r="EZD6" s="457"/>
      <c r="EZE6" s="258"/>
      <c r="EZF6" s="457"/>
      <c r="EZG6" s="457"/>
      <c r="EZH6" s="457"/>
      <c r="EZI6" s="258"/>
      <c r="EZJ6" s="457"/>
      <c r="EZK6" s="457"/>
      <c r="EZL6" s="457"/>
      <c r="EZM6" s="258"/>
      <c r="EZN6" s="457"/>
      <c r="EZO6" s="457"/>
      <c r="EZP6" s="457"/>
      <c r="EZQ6" s="258"/>
      <c r="EZR6" s="457"/>
      <c r="EZS6" s="457"/>
      <c r="EZT6" s="457"/>
      <c r="EZU6" s="258"/>
      <c r="EZV6" s="457"/>
      <c r="EZW6" s="457"/>
      <c r="EZX6" s="457"/>
      <c r="EZY6" s="458"/>
      <c r="EZZ6" s="457"/>
      <c r="FAA6" s="457"/>
      <c r="FAB6" s="457"/>
      <c r="FAC6" s="258"/>
      <c r="FAD6" s="457"/>
      <c r="FAE6" s="457"/>
      <c r="FAF6" s="457"/>
      <c r="FAG6" s="258"/>
      <c r="FAH6" s="457"/>
      <c r="FAI6" s="457"/>
      <c r="FAJ6" s="457"/>
      <c r="FAK6" s="258"/>
      <c r="FAL6" s="457"/>
      <c r="FAM6" s="457"/>
      <c r="FAN6" s="457"/>
      <c r="FAO6" s="258"/>
      <c r="FAP6" s="457"/>
      <c r="FAQ6" s="457"/>
      <c r="FAR6" s="457"/>
      <c r="FAS6" s="258"/>
      <c r="FAT6" s="457"/>
      <c r="FAU6" s="457"/>
      <c r="FAV6" s="457"/>
      <c r="FAW6" s="458"/>
      <c r="FAX6" s="457"/>
      <c r="FAY6" s="457"/>
      <c r="FAZ6" s="457"/>
      <c r="FBA6" s="258"/>
      <c r="FBB6" s="457"/>
      <c r="FBC6" s="457"/>
      <c r="FBD6" s="457"/>
      <c r="FBE6" s="258"/>
      <c r="FBF6" s="457"/>
      <c r="FBG6" s="457"/>
      <c r="FBH6" s="457"/>
      <c r="FBI6" s="258"/>
      <c r="FBJ6" s="457"/>
      <c r="FBK6" s="457"/>
      <c r="FBL6" s="457"/>
      <c r="FBM6" s="258"/>
      <c r="FBN6" s="457"/>
      <c r="FBO6" s="457"/>
      <c r="FBP6" s="457"/>
      <c r="FBQ6" s="258"/>
      <c r="FBR6" s="457"/>
      <c r="FBS6" s="457"/>
      <c r="FBT6" s="457"/>
      <c r="FBU6" s="458"/>
      <c r="FBV6" s="457"/>
      <c r="FBW6" s="457"/>
      <c r="FBX6" s="457"/>
      <c r="FBY6" s="258"/>
      <c r="FBZ6" s="457"/>
      <c r="FCA6" s="457"/>
      <c r="FCB6" s="457"/>
      <c r="FCC6" s="258"/>
      <c r="FCD6" s="457"/>
      <c r="FCE6" s="457"/>
      <c r="FCF6" s="457"/>
      <c r="FCG6" s="258"/>
      <c r="FCH6" s="457"/>
      <c r="FCI6" s="457"/>
      <c r="FCJ6" s="457"/>
      <c r="FCK6" s="258"/>
      <c r="FCL6" s="457"/>
      <c r="FCM6" s="457"/>
      <c r="FCN6" s="457"/>
      <c r="FCO6" s="258"/>
      <c r="FCP6" s="457"/>
      <c r="FCQ6" s="457"/>
      <c r="FCR6" s="457"/>
      <c r="FCS6" s="458"/>
      <c r="FCT6" s="457"/>
      <c r="FCU6" s="457"/>
      <c r="FCV6" s="457"/>
      <c r="FCW6" s="258"/>
      <c r="FCX6" s="457"/>
      <c r="FCY6" s="457"/>
      <c r="FCZ6" s="457"/>
      <c r="FDA6" s="258"/>
      <c r="FDB6" s="457"/>
      <c r="FDC6" s="457"/>
      <c r="FDD6" s="457"/>
      <c r="FDE6" s="258"/>
      <c r="FDF6" s="457"/>
      <c r="FDG6" s="457"/>
      <c r="FDH6" s="457"/>
      <c r="FDI6" s="258"/>
      <c r="FDJ6" s="457"/>
      <c r="FDK6" s="457"/>
      <c r="FDL6" s="457"/>
      <c r="FDM6" s="258"/>
      <c r="FDN6" s="457"/>
      <c r="FDO6" s="457"/>
      <c r="FDP6" s="457"/>
      <c r="FDQ6" s="458"/>
      <c r="FDR6" s="457"/>
      <c r="FDS6" s="457"/>
      <c r="FDT6" s="457"/>
      <c r="FDU6" s="258"/>
      <c r="FDV6" s="457"/>
      <c r="FDW6" s="457"/>
      <c r="FDX6" s="457"/>
      <c r="FDY6" s="258"/>
      <c r="FDZ6" s="457"/>
      <c r="FEA6" s="457"/>
      <c r="FEB6" s="457"/>
      <c r="FEC6" s="258"/>
      <c r="FED6" s="457"/>
      <c r="FEE6" s="457"/>
      <c r="FEF6" s="457"/>
      <c r="FEG6" s="258"/>
      <c r="FEH6" s="457"/>
      <c r="FEI6" s="457"/>
      <c r="FEJ6" s="457"/>
      <c r="FEK6" s="258"/>
      <c r="FEL6" s="457"/>
      <c r="FEM6" s="457"/>
      <c r="FEN6" s="457"/>
      <c r="FEO6" s="458"/>
      <c r="FEP6" s="457"/>
      <c r="FEQ6" s="457"/>
      <c r="FER6" s="457"/>
      <c r="FES6" s="258"/>
      <c r="FET6" s="457"/>
      <c r="FEU6" s="457"/>
      <c r="FEV6" s="457"/>
      <c r="FEW6" s="258"/>
      <c r="FEX6" s="457"/>
      <c r="FEY6" s="457"/>
      <c r="FEZ6" s="457"/>
      <c r="FFA6" s="258"/>
      <c r="FFB6" s="457"/>
      <c r="FFC6" s="457"/>
      <c r="FFD6" s="457"/>
      <c r="FFE6" s="258"/>
      <c r="FFF6" s="457"/>
      <c r="FFG6" s="457"/>
      <c r="FFH6" s="457"/>
      <c r="FFI6" s="258"/>
      <c r="FFJ6" s="457"/>
      <c r="FFK6" s="457"/>
      <c r="FFL6" s="457"/>
      <c r="FFM6" s="458"/>
      <c r="FFN6" s="457"/>
      <c r="FFO6" s="457"/>
      <c r="FFP6" s="457"/>
      <c r="FFQ6" s="258"/>
      <c r="FFR6" s="457"/>
      <c r="FFS6" s="457"/>
      <c r="FFT6" s="457"/>
      <c r="FFU6" s="258"/>
      <c r="FFV6" s="457"/>
      <c r="FFW6" s="457"/>
      <c r="FFX6" s="457"/>
      <c r="FFY6" s="258"/>
      <c r="FFZ6" s="457"/>
      <c r="FGA6" s="457"/>
      <c r="FGB6" s="457"/>
      <c r="FGC6" s="258"/>
      <c r="FGD6" s="457"/>
      <c r="FGE6" s="457"/>
      <c r="FGF6" s="457"/>
      <c r="FGG6" s="258"/>
      <c r="FGH6" s="457"/>
      <c r="FGI6" s="457"/>
      <c r="FGJ6" s="457"/>
      <c r="FGK6" s="458"/>
      <c r="FGL6" s="457"/>
      <c r="FGM6" s="457"/>
      <c r="FGN6" s="457"/>
      <c r="FGO6" s="258"/>
      <c r="FGP6" s="457"/>
      <c r="FGQ6" s="457"/>
      <c r="FGR6" s="457"/>
      <c r="FGS6" s="258"/>
      <c r="FGT6" s="457"/>
      <c r="FGU6" s="457"/>
      <c r="FGV6" s="457"/>
      <c r="FGW6" s="258"/>
      <c r="FGX6" s="457"/>
      <c r="FGY6" s="457"/>
      <c r="FGZ6" s="457"/>
      <c r="FHA6" s="258"/>
      <c r="FHB6" s="457"/>
      <c r="FHC6" s="457"/>
      <c r="FHD6" s="457"/>
      <c r="FHE6" s="258"/>
      <c r="FHF6" s="457"/>
      <c r="FHG6" s="457"/>
      <c r="FHH6" s="457"/>
      <c r="FHI6" s="458"/>
      <c r="FHJ6" s="457"/>
      <c r="FHK6" s="457"/>
      <c r="FHL6" s="457"/>
      <c r="FHM6" s="258"/>
      <c r="FHN6" s="457"/>
      <c r="FHO6" s="457"/>
      <c r="FHP6" s="457"/>
      <c r="FHQ6" s="258"/>
      <c r="FHR6" s="457"/>
      <c r="FHS6" s="457"/>
      <c r="FHT6" s="457"/>
      <c r="FHU6" s="258"/>
      <c r="FHV6" s="457"/>
      <c r="FHW6" s="457"/>
      <c r="FHX6" s="457"/>
      <c r="FHY6" s="258"/>
      <c r="FHZ6" s="457"/>
      <c r="FIA6" s="457"/>
      <c r="FIB6" s="457"/>
      <c r="FIC6" s="258"/>
      <c r="FID6" s="457"/>
      <c r="FIE6" s="457"/>
      <c r="FIF6" s="457"/>
      <c r="FIG6" s="458"/>
      <c r="FIH6" s="457"/>
      <c r="FII6" s="457"/>
      <c r="FIJ6" s="457"/>
      <c r="FIK6" s="258"/>
      <c r="FIL6" s="457"/>
      <c r="FIM6" s="457"/>
      <c r="FIN6" s="457"/>
      <c r="FIO6" s="258"/>
      <c r="FIP6" s="457"/>
      <c r="FIQ6" s="457"/>
      <c r="FIR6" s="457"/>
      <c r="FIS6" s="258"/>
      <c r="FIT6" s="457"/>
      <c r="FIU6" s="457"/>
      <c r="FIV6" s="457"/>
      <c r="FIW6" s="258"/>
      <c r="FIX6" s="457"/>
      <c r="FIY6" s="457"/>
      <c r="FIZ6" s="457"/>
      <c r="FJA6" s="258"/>
      <c r="FJB6" s="457"/>
      <c r="FJC6" s="457"/>
      <c r="FJD6" s="457"/>
      <c r="FJE6" s="458"/>
      <c r="FJF6" s="457"/>
      <c r="FJG6" s="457"/>
      <c r="FJH6" s="457"/>
      <c r="FJI6" s="258"/>
      <c r="FJJ6" s="457"/>
      <c r="FJK6" s="457"/>
      <c r="FJL6" s="457"/>
      <c r="FJM6" s="258"/>
      <c r="FJN6" s="457"/>
      <c r="FJO6" s="457"/>
      <c r="FJP6" s="457"/>
      <c r="FJQ6" s="258"/>
      <c r="FJR6" s="457"/>
      <c r="FJS6" s="457"/>
      <c r="FJT6" s="457"/>
      <c r="FJU6" s="258"/>
      <c r="FJV6" s="457"/>
      <c r="FJW6" s="457"/>
      <c r="FJX6" s="457"/>
      <c r="FJY6" s="258"/>
      <c r="FJZ6" s="457"/>
      <c r="FKA6" s="457"/>
      <c r="FKB6" s="457"/>
      <c r="FKC6" s="458"/>
      <c r="FKD6" s="457"/>
      <c r="FKE6" s="457"/>
      <c r="FKF6" s="457"/>
      <c r="FKG6" s="258"/>
      <c r="FKH6" s="457"/>
      <c r="FKI6" s="457"/>
      <c r="FKJ6" s="457"/>
      <c r="FKK6" s="258"/>
      <c r="FKL6" s="457"/>
      <c r="FKM6" s="457"/>
      <c r="FKN6" s="457"/>
      <c r="FKO6" s="258"/>
      <c r="FKP6" s="457"/>
      <c r="FKQ6" s="457"/>
      <c r="FKR6" s="457"/>
      <c r="FKS6" s="258"/>
      <c r="FKT6" s="457"/>
      <c r="FKU6" s="457"/>
      <c r="FKV6" s="457"/>
      <c r="FKW6" s="258"/>
      <c r="FKX6" s="457"/>
      <c r="FKY6" s="457"/>
      <c r="FKZ6" s="457"/>
      <c r="FLA6" s="458"/>
      <c r="FLB6" s="457"/>
      <c r="FLC6" s="457"/>
      <c r="FLD6" s="457"/>
      <c r="FLE6" s="258"/>
      <c r="FLF6" s="457"/>
      <c r="FLG6" s="457"/>
      <c r="FLH6" s="457"/>
      <c r="FLI6" s="258"/>
      <c r="FLJ6" s="457"/>
      <c r="FLK6" s="457"/>
      <c r="FLL6" s="457"/>
      <c r="FLM6" s="258"/>
      <c r="FLN6" s="457"/>
      <c r="FLO6" s="457"/>
      <c r="FLP6" s="457"/>
      <c r="FLQ6" s="258"/>
      <c r="FLR6" s="457"/>
      <c r="FLS6" s="457"/>
      <c r="FLT6" s="457"/>
      <c r="FLU6" s="258"/>
      <c r="FLV6" s="457"/>
      <c r="FLW6" s="457"/>
      <c r="FLX6" s="457"/>
      <c r="FLY6" s="458"/>
      <c r="FLZ6" s="457"/>
      <c r="FMA6" s="457"/>
      <c r="FMB6" s="457"/>
      <c r="FMC6" s="258"/>
      <c r="FMD6" s="457"/>
      <c r="FME6" s="457"/>
      <c r="FMF6" s="457"/>
      <c r="FMG6" s="258"/>
      <c r="FMH6" s="457"/>
      <c r="FMI6" s="457"/>
      <c r="FMJ6" s="457"/>
      <c r="FMK6" s="258"/>
      <c r="FML6" s="457"/>
      <c r="FMM6" s="457"/>
      <c r="FMN6" s="457"/>
      <c r="FMO6" s="258"/>
      <c r="FMP6" s="457"/>
      <c r="FMQ6" s="457"/>
      <c r="FMR6" s="457"/>
      <c r="FMS6" s="258"/>
      <c r="FMT6" s="457"/>
      <c r="FMU6" s="457"/>
      <c r="FMV6" s="457"/>
      <c r="FMW6" s="458"/>
      <c r="FMX6" s="457"/>
      <c r="FMY6" s="457"/>
      <c r="FMZ6" s="457"/>
      <c r="FNA6" s="258"/>
      <c r="FNB6" s="457"/>
      <c r="FNC6" s="457"/>
      <c r="FND6" s="457"/>
      <c r="FNE6" s="258"/>
      <c r="FNF6" s="457"/>
      <c r="FNG6" s="457"/>
      <c r="FNH6" s="457"/>
      <c r="FNI6" s="258"/>
      <c r="FNJ6" s="457"/>
      <c r="FNK6" s="457"/>
      <c r="FNL6" s="457"/>
      <c r="FNM6" s="258"/>
      <c r="FNN6" s="457"/>
      <c r="FNO6" s="457"/>
      <c r="FNP6" s="457"/>
      <c r="FNQ6" s="258"/>
      <c r="FNR6" s="457"/>
      <c r="FNS6" s="457"/>
      <c r="FNT6" s="457"/>
      <c r="FNU6" s="458"/>
      <c r="FNV6" s="457"/>
      <c r="FNW6" s="457"/>
      <c r="FNX6" s="457"/>
      <c r="FNY6" s="258"/>
      <c r="FNZ6" s="457"/>
      <c r="FOA6" s="457"/>
      <c r="FOB6" s="457"/>
      <c r="FOC6" s="258"/>
      <c r="FOD6" s="457"/>
      <c r="FOE6" s="457"/>
      <c r="FOF6" s="457"/>
      <c r="FOG6" s="258"/>
      <c r="FOH6" s="457"/>
      <c r="FOI6" s="457"/>
      <c r="FOJ6" s="457"/>
      <c r="FOK6" s="258"/>
      <c r="FOL6" s="457"/>
      <c r="FOM6" s="457"/>
      <c r="FON6" s="457"/>
      <c r="FOO6" s="258"/>
      <c r="FOP6" s="457"/>
      <c r="FOQ6" s="457"/>
      <c r="FOR6" s="457"/>
      <c r="FOS6" s="458"/>
      <c r="FOT6" s="457"/>
      <c r="FOU6" s="457"/>
      <c r="FOV6" s="457"/>
      <c r="FOW6" s="258"/>
      <c r="FOX6" s="457"/>
      <c r="FOY6" s="457"/>
      <c r="FOZ6" s="457"/>
      <c r="FPA6" s="258"/>
      <c r="FPB6" s="457"/>
      <c r="FPC6" s="457"/>
      <c r="FPD6" s="457"/>
      <c r="FPE6" s="258"/>
      <c r="FPF6" s="457"/>
      <c r="FPG6" s="457"/>
      <c r="FPH6" s="457"/>
      <c r="FPI6" s="258"/>
      <c r="FPJ6" s="457"/>
      <c r="FPK6" s="457"/>
      <c r="FPL6" s="457"/>
      <c r="FPM6" s="258"/>
      <c r="FPN6" s="457"/>
      <c r="FPO6" s="457"/>
      <c r="FPP6" s="457"/>
      <c r="FPQ6" s="458"/>
      <c r="FPR6" s="457"/>
      <c r="FPS6" s="457"/>
      <c r="FPT6" s="457"/>
      <c r="FPU6" s="258"/>
      <c r="FPV6" s="457"/>
      <c r="FPW6" s="457"/>
      <c r="FPX6" s="457"/>
      <c r="FPY6" s="258"/>
      <c r="FPZ6" s="457"/>
      <c r="FQA6" s="457"/>
      <c r="FQB6" s="457"/>
      <c r="FQC6" s="258"/>
      <c r="FQD6" s="457"/>
      <c r="FQE6" s="457"/>
      <c r="FQF6" s="457"/>
      <c r="FQG6" s="258"/>
      <c r="FQH6" s="457"/>
      <c r="FQI6" s="457"/>
      <c r="FQJ6" s="457"/>
      <c r="FQK6" s="258"/>
      <c r="FQL6" s="457"/>
      <c r="FQM6" s="457"/>
      <c r="FQN6" s="457"/>
      <c r="FQO6" s="458"/>
      <c r="FQP6" s="457"/>
      <c r="FQQ6" s="457"/>
      <c r="FQR6" s="457"/>
      <c r="FQS6" s="258"/>
      <c r="FQT6" s="457"/>
      <c r="FQU6" s="457"/>
      <c r="FQV6" s="457"/>
      <c r="FQW6" s="258"/>
      <c r="FQX6" s="457"/>
      <c r="FQY6" s="457"/>
      <c r="FQZ6" s="457"/>
      <c r="FRA6" s="258"/>
      <c r="FRB6" s="457"/>
      <c r="FRC6" s="457"/>
      <c r="FRD6" s="457"/>
      <c r="FRE6" s="258"/>
      <c r="FRF6" s="457"/>
      <c r="FRG6" s="457"/>
      <c r="FRH6" s="457"/>
      <c r="FRI6" s="258"/>
      <c r="FRJ6" s="457"/>
      <c r="FRK6" s="457"/>
      <c r="FRL6" s="457"/>
      <c r="FRM6" s="458"/>
      <c r="FRN6" s="457"/>
      <c r="FRO6" s="457"/>
      <c r="FRP6" s="457"/>
      <c r="FRQ6" s="258"/>
      <c r="FRR6" s="457"/>
      <c r="FRS6" s="457"/>
      <c r="FRT6" s="457"/>
      <c r="FRU6" s="258"/>
      <c r="FRV6" s="457"/>
      <c r="FRW6" s="457"/>
      <c r="FRX6" s="457"/>
      <c r="FRY6" s="258"/>
      <c r="FRZ6" s="457"/>
      <c r="FSA6" s="457"/>
      <c r="FSB6" s="457"/>
      <c r="FSC6" s="258"/>
      <c r="FSD6" s="457"/>
      <c r="FSE6" s="457"/>
      <c r="FSF6" s="457"/>
      <c r="FSG6" s="258"/>
      <c r="FSH6" s="457"/>
      <c r="FSI6" s="457"/>
      <c r="FSJ6" s="457"/>
      <c r="FSK6" s="458"/>
      <c r="FSL6" s="457"/>
      <c r="FSM6" s="457"/>
      <c r="FSN6" s="457"/>
      <c r="FSO6" s="258"/>
      <c r="FSP6" s="457"/>
      <c r="FSQ6" s="457"/>
      <c r="FSR6" s="457"/>
      <c r="FSS6" s="258"/>
      <c r="FST6" s="457"/>
      <c r="FSU6" s="457"/>
      <c r="FSV6" s="457"/>
      <c r="FSW6" s="258"/>
      <c r="FSX6" s="457"/>
      <c r="FSY6" s="457"/>
      <c r="FSZ6" s="457"/>
      <c r="FTA6" s="258"/>
      <c r="FTB6" s="457"/>
      <c r="FTC6" s="457"/>
      <c r="FTD6" s="457"/>
      <c r="FTE6" s="258"/>
      <c r="FTF6" s="457"/>
      <c r="FTG6" s="457"/>
      <c r="FTH6" s="457"/>
      <c r="FTI6" s="458"/>
      <c r="FTJ6" s="457"/>
      <c r="FTK6" s="457"/>
      <c r="FTL6" s="457"/>
      <c r="FTM6" s="258"/>
      <c r="FTN6" s="457"/>
      <c r="FTO6" s="457"/>
      <c r="FTP6" s="457"/>
      <c r="FTQ6" s="258"/>
      <c r="FTR6" s="457"/>
      <c r="FTS6" s="457"/>
      <c r="FTT6" s="457"/>
      <c r="FTU6" s="258"/>
      <c r="FTV6" s="457"/>
      <c r="FTW6" s="457"/>
      <c r="FTX6" s="457"/>
      <c r="FTY6" s="258"/>
      <c r="FTZ6" s="457"/>
      <c r="FUA6" s="457"/>
      <c r="FUB6" s="457"/>
      <c r="FUC6" s="258"/>
      <c r="FUD6" s="457"/>
      <c r="FUE6" s="457"/>
      <c r="FUF6" s="457"/>
      <c r="FUG6" s="458"/>
      <c r="FUH6" s="457"/>
      <c r="FUI6" s="457"/>
      <c r="FUJ6" s="457"/>
      <c r="FUK6" s="258"/>
      <c r="FUL6" s="457"/>
      <c r="FUM6" s="457"/>
      <c r="FUN6" s="457"/>
      <c r="FUO6" s="258"/>
      <c r="FUP6" s="457"/>
      <c r="FUQ6" s="457"/>
      <c r="FUR6" s="457"/>
      <c r="FUS6" s="258"/>
      <c r="FUT6" s="457"/>
      <c r="FUU6" s="457"/>
      <c r="FUV6" s="457"/>
      <c r="FUW6" s="258"/>
      <c r="FUX6" s="457"/>
      <c r="FUY6" s="457"/>
      <c r="FUZ6" s="457"/>
      <c r="FVA6" s="258"/>
      <c r="FVB6" s="457"/>
      <c r="FVC6" s="457"/>
      <c r="FVD6" s="457"/>
      <c r="FVE6" s="458"/>
      <c r="FVF6" s="457"/>
      <c r="FVG6" s="457"/>
      <c r="FVH6" s="457"/>
      <c r="FVI6" s="258"/>
      <c r="FVJ6" s="457"/>
      <c r="FVK6" s="457"/>
      <c r="FVL6" s="457"/>
      <c r="FVM6" s="258"/>
      <c r="FVN6" s="457"/>
      <c r="FVO6" s="457"/>
      <c r="FVP6" s="457"/>
      <c r="FVQ6" s="258"/>
      <c r="FVR6" s="457"/>
      <c r="FVS6" s="457"/>
      <c r="FVT6" s="457"/>
      <c r="FVU6" s="258"/>
      <c r="FVV6" s="457"/>
      <c r="FVW6" s="457"/>
      <c r="FVX6" s="457"/>
      <c r="FVY6" s="258"/>
      <c r="FVZ6" s="457"/>
      <c r="FWA6" s="457"/>
      <c r="FWB6" s="457"/>
      <c r="FWC6" s="458"/>
      <c r="FWD6" s="457"/>
      <c r="FWE6" s="457"/>
      <c r="FWF6" s="457"/>
      <c r="FWG6" s="258"/>
      <c r="FWH6" s="457"/>
      <c r="FWI6" s="457"/>
      <c r="FWJ6" s="457"/>
      <c r="FWK6" s="258"/>
      <c r="FWL6" s="457"/>
      <c r="FWM6" s="457"/>
      <c r="FWN6" s="457"/>
      <c r="FWO6" s="258"/>
      <c r="FWP6" s="457"/>
      <c r="FWQ6" s="457"/>
      <c r="FWR6" s="457"/>
      <c r="FWS6" s="258"/>
      <c r="FWT6" s="457"/>
      <c r="FWU6" s="457"/>
      <c r="FWV6" s="457"/>
      <c r="FWW6" s="258"/>
      <c r="FWX6" s="457"/>
      <c r="FWY6" s="457"/>
      <c r="FWZ6" s="457"/>
      <c r="FXA6" s="458"/>
      <c r="FXB6" s="457"/>
      <c r="FXC6" s="457"/>
      <c r="FXD6" s="457"/>
      <c r="FXE6" s="258"/>
      <c r="FXF6" s="457"/>
      <c r="FXG6" s="457"/>
      <c r="FXH6" s="457"/>
      <c r="FXI6" s="258"/>
      <c r="FXJ6" s="457"/>
      <c r="FXK6" s="457"/>
      <c r="FXL6" s="457"/>
      <c r="FXM6" s="258"/>
      <c r="FXN6" s="457"/>
      <c r="FXO6" s="457"/>
      <c r="FXP6" s="457"/>
      <c r="FXQ6" s="258"/>
      <c r="FXR6" s="457"/>
      <c r="FXS6" s="457"/>
      <c r="FXT6" s="457"/>
      <c r="FXU6" s="258"/>
      <c r="FXV6" s="457"/>
      <c r="FXW6" s="457"/>
      <c r="FXX6" s="457"/>
      <c r="FXY6" s="458"/>
      <c r="FXZ6" s="457"/>
      <c r="FYA6" s="457"/>
      <c r="FYB6" s="457"/>
      <c r="FYC6" s="258"/>
      <c r="FYD6" s="457"/>
      <c r="FYE6" s="457"/>
      <c r="FYF6" s="457"/>
      <c r="FYG6" s="258"/>
      <c r="FYH6" s="457"/>
      <c r="FYI6" s="457"/>
      <c r="FYJ6" s="457"/>
      <c r="FYK6" s="258"/>
      <c r="FYL6" s="457"/>
      <c r="FYM6" s="457"/>
      <c r="FYN6" s="457"/>
      <c r="FYO6" s="258"/>
      <c r="FYP6" s="457"/>
      <c r="FYQ6" s="457"/>
      <c r="FYR6" s="457"/>
      <c r="FYS6" s="258"/>
      <c r="FYT6" s="457"/>
      <c r="FYU6" s="457"/>
      <c r="FYV6" s="457"/>
      <c r="FYW6" s="458"/>
      <c r="FYX6" s="457"/>
      <c r="FYY6" s="457"/>
      <c r="FYZ6" s="457"/>
      <c r="FZA6" s="258"/>
      <c r="FZB6" s="457"/>
      <c r="FZC6" s="457"/>
      <c r="FZD6" s="457"/>
      <c r="FZE6" s="258"/>
      <c r="FZF6" s="457"/>
      <c r="FZG6" s="457"/>
      <c r="FZH6" s="457"/>
      <c r="FZI6" s="258"/>
      <c r="FZJ6" s="457"/>
      <c r="FZK6" s="457"/>
      <c r="FZL6" s="457"/>
      <c r="FZM6" s="258"/>
      <c r="FZN6" s="457"/>
      <c r="FZO6" s="457"/>
      <c r="FZP6" s="457"/>
      <c r="FZQ6" s="258"/>
      <c r="FZR6" s="457"/>
      <c r="FZS6" s="457"/>
      <c r="FZT6" s="457"/>
      <c r="FZU6" s="458"/>
      <c r="FZV6" s="457"/>
      <c r="FZW6" s="457"/>
      <c r="FZX6" s="457"/>
      <c r="FZY6" s="258"/>
      <c r="FZZ6" s="457"/>
      <c r="GAA6" s="457"/>
      <c r="GAB6" s="457"/>
      <c r="GAC6" s="258"/>
      <c r="GAD6" s="457"/>
      <c r="GAE6" s="457"/>
      <c r="GAF6" s="457"/>
      <c r="GAG6" s="258"/>
      <c r="GAH6" s="457"/>
      <c r="GAI6" s="457"/>
      <c r="GAJ6" s="457"/>
      <c r="GAK6" s="258"/>
      <c r="GAL6" s="457"/>
      <c r="GAM6" s="457"/>
      <c r="GAN6" s="457"/>
      <c r="GAO6" s="258"/>
      <c r="GAP6" s="457"/>
      <c r="GAQ6" s="457"/>
      <c r="GAR6" s="457"/>
      <c r="GAS6" s="458"/>
      <c r="GAT6" s="457"/>
      <c r="GAU6" s="457"/>
      <c r="GAV6" s="457"/>
      <c r="GAW6" s="258"/>
      <c r="GAX6" s="457"/>
      <c r="GAY6" s="457"/>
      <c r="GAZ6" s="457"/>
      <c r="GBA6" s="258"/>
      <c r="GBB6" s="457"/>
      <c r="GBC6" s="457"/>
      <c r="GBD6" s="457"/>
      <c r="GBE6" s="258"/>
      <c r="GBF6" s="457"/>
      <c r="GBG6" s="457"/>
      <c r="GBH6" s="457"/>
      <c r="GBI6" s="258"/>
      <c r="GBJ6" s="457"/>
      <c r="GBK6" s="457"/>
      <c r="GBL6" s="457"/>
      <c r="GBM6" s="258"/>
      <c r="GBN6" s="457"/>
      <c r="GBO6" s="457"/>
      <c r="GBP6" s="457"/>
      <c r="GBQ6" s="458"/>
      <c r="GBR6" s="457"/>
      <c r="GBS6" s="457"/>
      <c r="GBT6" s="457"/>
      <c r="GBU6" s="258"/>
      <c r="GBV6" s="457"/>
      <c r="GBW6" s="457"/>
      <c r="GBX6" s="457"/>
      <c r="GBY6" s="258"/>
      <c r="GBZ6" s="457"/>
      <c r="GCA6" s="457"/>
      <c r="GCB6" s="457"/>
      <c r="GCC6" s="258"/>
      <c r="GCD6" s="457"/>
      <c r="GCE6" s="457"/>
      <c r="GCF6" s="457"/>
      <c r="GCG6" s="258"/>
      <c r="GCH6" s="457"/>
      <c r="GCI6" s="457"/>
      <c r="GCJ6" s="457"/>
      <c r="GCK6" s="258"/>
      <c r="GCL6" s="457"/>
      <c r="GCM6" s="457"/>
      <c r="GCN6" s="457"/>
      <c r="GCO6" s="458"/>
      <c r="GCP6" s="457"/>
      <c r="GCQ6" s="457"/>
      <c r="GCR6" s="457"/>
      <c r="GCS6" s="258"/>
      <c r="GCT6" s="457"/>
      <c r="GCU6" s="457"/>
      <c r="GCV6" s="457"/>
      <c r="GCW6" s="258"/>
      <c r="GCX6" s="457"/>
      <c r="GCY6" s="457"/>
      <c r="GCZ6" s="457"/>
      <c r="GDA6" s="258"/>
      <c r="GDB6" s="457"/>
      <c r="GDC6" s="457"/>
      <c r="GDD6" s="457"/>
      <c r="GDE6" s="258"/>
      <c r="GDF6" s="457"/>
      <c r="GDG6" s="457"/>
      <c r="GDH6" s="457"/>
      <c r="GDI6" s="258"/>
      <c r="GDJ6" s="457"/>
      <c r="GDK6" s="457"/>
      <c r="GDL6" s="457"/>
      <c r="GDM6" s="458"/>
      <c r="GDN6" s="457"/>
      <c r="GDO6" s="457"/>
      <c r="GDP6" s="457"/>
      <c r="GDQ6" s="258"/>
      <c r="GDR6" s="457"/>
      <c r="GDS6" s="457"/>
      <c r="GDT6" s="457"/>
      <c r="GDU6" s="258"/>
      <c r="GDV6" s="457"/>
      <c r="GDW6" s="457"/>
      <c r="GDX6" s="457"/>
      <c r="GDY6" s="258"/>
      <c r="GDZ6" s="457"/>
      <c r="GEA6" s="457"/>
      <c r="GEB6" s="457"/>
      <c r="GEC6" s="258"/>
      <c r="GED6" s="457"/>
      <c r="GEE6" s="457"/>
      <c r="GEF6" s="457"/>
      <c r="GEG6" s="258"/>
      <c r="GEH6" s="457"/>
      <c r="GEI6" s="457"/>
      <c r="GEJ6" s="457"/>
      <c r="GEK6" s="458"/>
      <c r="GEL6" s="457"/>
      <c r="GEM6" s="457"/>
      <c r="GEN6" s="457"/>
      <c r="GEO6" s="258"/>
      <c r="GEP6" s="457"/>
      <c r="GEQ6" s="457"/>
      <c r="GER6" s="457"/>
      <c r="GES6" s="258"/>
      <c r="GET6" s="457"/>
      <c r="GEU6" s="457"/>
      <c r="GEV6" s="457"/>
      <c r="GEW6" s="258"/>
      <c r="GEX6" s="457"/>
      <c r="GEY6" s="457"/>
      <c r="GEZ6" s="457"/>
      <c r="GFA6" s="258"/>
      <c r="GFB6" s="457"/>
      <c r="GFC6" s="457"/>
      <c r="GFD6" s="457"/>
      <c r="GFE6" s="258"/>
      <c r="GFF6" s="457"/>
      <c r="GFG6" s="457"/>
      <c r="GFH6" s="457"/>
      <c r="GFI6" s="458"/>
      <c r="GFJ6" s="457"/>
      <c r="GFK6" s="457"/>
      <c r="GFL6" s="457"/>
      <c r="GFM6" s="258"/>
      <c r="GFN6" s="457"/>
      <c r="GFO6" s="457"/>
      <c r="GFP6" s="457"/>
      <c r="GFQ6" s="258"/>
      <c r="GFR6" s="457"/>
      <c r="GFS6" s="457"/>
      <c r="GFT6" s="457"/>
      <c r="GFU6" s="258"/>
      <c r="GFV6" s="457"/>
      <c r="GFW6" s="457"/>
      <c r="GFX6" s="457"/>
      <c r="GFY6" s="258"/>
      <c r="GFZ6" s="457"/>
      <c r="GGA6" s="457"/>
      <c r="GGB6" s="457"/>
      <c r="GGC6" s="258"/>
      <c r="GGD6" s="457"/>
      <c r="GGE6" s="457"/>
      <c r="GGF6" s="457"/>
      <c r="GGG6" s="458"/>
      <c r="GGH6" s="457"/>
      <c r="GGI6" s="457"/>
      <c r="GGJ6" s="457"/>
      <c r="GGK6" s="258"/>
      <c r="GGL6" s="457"/>
      <c r="GGM6" s="457"/>
      <c r="GGN6" s="457"/>
      <c r="GGO6" s="258"/>
      <c r="GGP6" s="457"/>
      <c r="GGQ6" s="457"/>
      <c r="GGR6" s="457"/>
      <c r="GGS6" s="258"/>
      <c r="GGT6" s="457"/>
      <c r="GGU6" s="457"/>
      <c r="GGV6" s="457"/>
      <c r="GGW6" s="258"/>
      <c r="GGX6" s="457"/>
      <c r="GGY6" s="457"/>
      <c r="GGZ6" s="457"/>
      <c r="GHA6" s="258"/>
      <c r="GHB6" s="457"/>
      <c r="GHC6" s="457"/>
      <c r="GHD6" s="457"/>
      <c r="GHE6" s="458"/>
      <c r="GHF6" s="457"/>
      <c r="GHG6" s="457"/>
      <c r="GHH6" s="457"/>
      <c r="GHI6" s="258"/>
      <c r="GHJ6" s="457"/>
      <c r="GHK6" s="457"/>
      <c r="GHL6" s="457"/>
      <c r="GHM6" s="258"/>
      <c r="GHN6" s="457"/>
      <c r="GHO6" s="457"/>
      <c r="GHP6" s="457"/>
      <c r="GHQ6" s="258"/>
      <c r="GHR6" s="457"/>
      <c r="GHS6" s="457"/>
      <c r="GHT6" s="457"/>
      <c r="GHU6" s="258"/>
      <c r="GHV6" s="457"/>
      <c r="GHW6" s="457"/>
      <c r="GHX6" s="457"/>
      <c r="GHY6" s="258"/>
      <c r="GHZ6" s="457"/>
      <c r="GIA6" s="457"/>
      <c r="GIB6" s="457"/>
      <c r="GIC6" s="458"/>
      <c r="GID6" s="457"/>
      <c r="GIE6" s="457"/>
      <c r="GIF6" s="457"/>
      <c r="GIG6" s="258"/>
      <c r="GIH6" s="457"/>
      <c r="GII6" s="457"/>
      <c r="GIJ6" s="457"/>
      <c r="GIK6" s="258"/>
      <c r="GIL6" s="457"/>
      <c r="GIM6" s="457"/>
      <c r="GIN6" s="457"/>
      <c r="GIO6" s="258"/>
      <c r="GIP6" s="457"/>
      <c r="GIQ6" s="457"/>
      <c r="GIR6" s="457"/>
      <c r="GIS6" s="258"/>
      <c r="GIT6" s="457"/>
      <c r="GIU6" s="457"/>
      <c r="GIV6" s="457"/>
      <c r="GIW6" s="258"/>
      <c r="GIX6" s="457"/>
      <c r="GIY6" s="457"/>
      <c r="GIZ6" s="457"/>
      <c r="GJA6" s="458"/>
      <c r="GJB6" s="457"/>
      <c r="GJC6" s="457"/>
      <c r="GJD6" s="457"/>
      <c r="GJE6" s="258"/>
      <c r="GJF6" s="457"/>
      <c r="GJG6" s="457"/>
      <c r="GJH6" s="457"/>
      <c r="GJI6" s="258"/>
      <c r="GJJ6" s="457"/>
      <c r="GJK6" s="457"/>
      <c r="GJL6" s="457"/>
      <c r="GJM6" s="258"/>
      <c r="GJN6" s="457"/>
      <c r="GJO6" s="457"/>
      <c r="GJP6" s="457"/>
      <c r="GJQ6" s="258"/>
      <c r="GJR6" s="457"/>
      <c r="GJS6" s="457"/>
      <c r="GJT6" s="457"/>
      <c r="GJU6" s="258"/>
      <c r="GJV6" s="457"/>
      <c r="GJW6" s="457"/>
      <c r="GJX6" s="457"/>
      <c r="GJY6" s="458"/>
      <c r="GJZ6" s="457"/>
      <c r="GKA6" s="457"/>
      <c r="GKB6" s="457"/>
      <c r="GKC6" s="258"/>
      <c r="GKD6" s="457"/>
      <c r="GKE6" s="457"/>
      <c r="GKF6" s="457"/>
      <c r="GKG6" s="258"/>
      <c r="GKH6" s="457"/>
      <c r="GKI6" s="457"/>
      <c r="GKJ6" s="457"/>
      <c r="GKK6" s="258"/>
      <c r="GKL6" s="457"/>
      <c r="GKM6" s="457"/>
      <c r="GKN6" s="457"/>
      <c r="GKO6" s="258"/>
      <c r="GKP6" s="457"/>
      <c r="GKQ6" s="457"/>
      <c r="GKR6" s="457"/>
      <c r="GKS6" s="258"/>
      <c r="GKT6" s="457"/>
      <c r="GKU6" s="457"/>
      <c r="GKV6" s="457"/>
      <c r="GKW6" s="458"/>
      <c r="GKX6" s="457"/>
      <c r="GKY6" s="457"/>
      <c r="GKZ6" s="457"/>
      <c r="GLA6" s="258"/>
      <c r="GLB6" s="457"/>
      <c r="GLC6" s="457"/>
      <c r="GLD6" s="457"/>
      <c r="GLE6" s="258"/>
      <c r="GLF6" s="457"/>
      <c r="GLG6" s="457"/>
      <c r="GLH6" s="457"/>
      <c r="GLI6" s="258"/>
      <c r="GLJ6" s="457"/>
      <c r="GLK6" s="457"/>
      <c r="GLL6" s="457"/>
      <c r="GLM6" s="258"/>
      <c r="GLN6" s="457"/>
      <c r="GLO6" s="457"/>
      <c r="GLP6" s="457"/>
      <c r="GLQ6" s="258"/>
      <c r="GLR6" s="457"/>
      <c r="GLS6" s="457"/>
      <c r="GLT6" s="457"/>
      <c r="GLU6" s="458"/>
      <c r="GLV6" s="457"/>
      <c r="GLW6" s="457"/>
      <c r="GLX6" s="457"/>
      <c r="GLY6" s="258"/>
      <c r="GLZ6" s="457"/>
      <c r="GMA6" s="457"/>
      <c r="GMB6" s="457"/>
      <c r="GMC6" s="258"/>
      <c r="GMD6" s="457"/>
      <c r="GME6" s="457"/>
      <c r="GMF6" s="457"/>
      <c r="GMG6" s="258"/>
      <c r="GMH6" s="457"/>
      <c r="GMI6" s="457"/>
      <c r="GMJ6" s="457"/>
      <c r="GMK6" s="258"/>
      <c r="GML6" s="457"/>
      <c r="GMM6" s="457"/>
      <c r="GMN6" s="457"/>
      <c r="GMO6" s="258"/>
      <c r="GMP6" s="457"/>
      <c r="GMQ6" s="457"/>
      <c r="GMR6" s="457"/>
      <c r="GMS6" s="458"/>
      <c r="GMT6" s="457"/>
      <c r="GMU6" s="457"/>
      <c r="GMV6" s="457"/>
      <c r="GMW6" s="258"/>
      <c r="GMX6" s="457"/>
      <c r="GMY6" s="457"/>
      <c r="GMZ6" s="457"/>
      <c r="GNA6" s="258"/>
      <c r="GNB6" s="457"/>
      <c r="GNC6" s="457"/>
      <c r="GND6" s="457"/>
      <c r="GNE6" s="258"/>
      <c r="GNF6" s="457"/>
      <c r="GNG6" s="457"/>
      <c r="GNH6" s="457"/>
      <c r="GNI6" s="258"/>
      <c r="GNJ6" s="457"/>
      <c r="GNK6" s="457"/>
      <c r="GNL6" s="457"/>
      <c r="GNM6" s="258"/>
      <c r="GNN6" s="457"/>
      <c r="GNO6" s="457"/>
      <c r="GNP6" s="457"/>
      <c r="GNQ6" s="458"/>
      <c r="GNR6" s="457"/>
      <c r="GNS6" s="457"/>
      <c r="GNT6" s="457"/>
      <c r="GNU6" s="258"/>
      <c r="GNV6" s="457"/>
      <c r="GNW6" s="457"/>
      <c r="GNX6" s="457"/>
      <c r="GNY6" s="258"/>
      <c r="GNZ6" s="457"/>
      <c r="GOA6" s="457"/>
      <c r="GOB6" s="457"/>
      <c r="GOC6" s="258"/>
      <c r="GOD6" s="457"/>
      <c r="GOE6" s="457"/>
      <c r="GOF6" s="457"/>
      <c r="GOG6" s="258"/>
      <c r="GOH6" s="457"/>
      <c r="GOI6" s="457"/>
      <c r="GOJ6" s="457"/>
      <c r="GOK6" s="258"/>
      <c r="GOL6" s="457"/>
      <c r="GOM6" s="457"/>
      <c r="GON6" s="457"/>
      <c r="GOO6" s="458"/>
      <c r="GOP6" s="457"/>
      <c r="GOQ6" s="457"/>
      <c r="GOR6" s="457"/>
      <c r="GOS6" s="258"/>
      <c r="GOT6" s="457"/>
      <c r="GOU6" s="457"/>
      <c r="GOV6" s="457"/>
      <c r="GOW6" s="258"/>
      <c r="GOX6" s="457"/>
      <c r="GOY6" s="457"/>
      <c r="GOZ6" s="457"/>
      <c r="GPA6" s="258"/>
      <c r="GPB6" s="457"/>
      <c r="GPC6" s="457"/>
      <c r="GPD6" s="457"/>
      <c r="GPE6" s="258"/>
      <c r="GPF6" s="457"/>
      <c r="GPG6" s="457"/>
      <c r="GPH6" s="457"/>
      <c r="GPI6" s="258"/>
      <c r="GPJ6" s="457"/>
      <c r="GPK6" s="457"/>
      <c r="GPL6" s="457"/>
      <c r="GPM6" s="458"/>
      <c r="GPN6" s="457"/>
      <c r="GPO6" s="457"/>
      <c r="GPP6" s="457"/>
      <c r="GPQ6" s="258"/>
      <c r="GPR6" s="457"/>
      <c r="GPS6" s="457"/>
      <c r="GPT6" s="457"/>
      <c r="GPU6" s="258"/>
      <c r="GPV6" s="457"/>
      <c r="GPW6" s="457"/>
      <c r="GPX6" s="457"/>
      <c r="GPY6" s="258"/>
      <c r="GPZ6" s="457"/>
      <c r="GQA6" s="457"/>
      <c r="GQB6" s="457"/>
      <c r="GQC6" s="258"/>
      <c r="GQD6" s="457"/>
      <c r="GQE6" s="457"/>
      <c r="GQF6" s="457"/>
      <c r="GQG6" s="258"/>
      <c r="GQH6" s="457"/>
      <c r="GQI6" s="457"/>
      <c r="GQJ6" s="457"/>
      <c r="GQK6" s="458"/>
      <c r="GQL6" s="457"/>
      <c r="GQM6" s="457"/>
      <c r="GQN6" s="457"/>
      <c r="GQO6" s="258"/>
      <c r="GQP6" s="457"/>
      <c r="GQQ6" s="457"/>
      <c r="GQR6" s="457"/>
      <c r="GQS6" s="258"/>
      <c r="GQT6" s="457"/>
      <c r="GQU6" s="457"/>
      <c r="GQV6" s="457"/>
      <c r="GQW6" s="258"/>
      <c r="GQX6" s="457"/>
      <c r="GQY6" s="457"/>
      <c r="GQZ6" s="457"/>
      <c r="GRA6" s="258"/>
      <c r="GRB6" s="457"/>
      <c r="GRC6" s="457"/>
      <c r="GRD6" s="457"/>
      <c r="GRE6" s="258"/>
      <c r="GRF6" s="457"/>
      <c r="GRG6" s="457"/>
      <c r="GRH6" s="457"/>
      <c r="GRI6" s="458"/>
      <c r="GRJ6" s="457"/>
      <c r="GRK6" s="457"/>
      <c r="GRL6" s="457"/>
      <c r="GRM6" s="258"/>
      <c r="GRN6" s="457"/>
      <c r="GRO6" s="457"/>
      <c r="GRP6" s="457"/>
      <c r="GRQ6" s="258"/>
      <c r="GRR6" s="457"/>
      <c r="GRS6" s="457"/>
      <c r="GRT6" s="457"/>
      <c r="GRU6" s="258"/>
      <c r="GRV6" s="457"/>
      <c r="GRW6" s="457"/>
      <c r="GRX6" s="457"/>
      <c r="GRY6" s="258"/>
      <c r="GRZ6" s="457"/>
      <c r="GSA6" s="457"/>
      <c r="GSB6" s="457"/>
      <c r="GSC6" s="258"/>
      <c r="GSD6" s="457"/>
      <c r="GSE6" s="457"/>
      <c r="GSF6" s="457"/>
      <c r="GSG6" s="458"/>
      <c r="GSH6" s="457"/>
      <c r="GSI6" s="457"/>
      <c r="GSJ6" s="457"/>
      <c r="GSK6" s="258"/>
      <c r="GSL6" s="457"/>
      <c r="GSM6" s="457"/>
      <c r="GSN6" s="457"/>
      <c r="GSO6" s="258"/>
      <c r="GSP6" s="457"/>
      <c r="GSQ6" s="457"/>
      <c r="GSR6" s="457"/>
      <c r="GSS6" s="258"/>
      <c r="GST6" s="457"/>
      <c r="GSU6" s="457"/>
      <c r="GSV6" s="457"/>
      <c r="GSW6" s="258"/>
      <c r="GSX6" s="457"/>
      <c r="GSY6" s="457"/>
      <c r="GSZ6" s="457"/>
      <c r="GTA6" s="258"/>
      <c r="GTB6" s="457"/>
      <c r="GTC6" s="457"/>
      <c r="GTD6" s="457"/>
      <c r="GTE6" s="458"/>
      <c r="GTF6" s="457"/>
      <c r="GTG6" s="457"/>
      <c r="GTH6" s="457"/>
      <c r="GTI6" s="258"/>
      <c r="GTJ6" s="457"/>
      <c r="GTK6" s="457"/>
      <c r="GTL6" s="457"/>
      <c r="GTM6" s="258"/>
      <c r="GTN6" s="457"/>
      <c r="GTO6" s="457"/>
      <c r="GTP6" s="457"/>
      <c r="GTQ6" s="258"/>
      <c r="GTR6" s="457"/>
      <c r="GTS6" s="457"/>
      <c r="GTT6" s="457"/>
      <c r="GTU6" s="258"/>
      <c r="GTV6" s="457"/>
      <c r="GTW6" s="457"/>
      <c r="GTX6" s="457"/>
      <c r="GTY6" s="258"/>
      <c r="GTZ6" s="457"/>
      <c r="GUA6" s="457"/>
      <c r="GUB6" s="457"/>
      <c r="GUC6" s="458"/>
      <c r="GUD6" s="457"/>
      <c r="GUE6" s="457"/>
      <c r="GUF6" s="457"/>
      <c r="GUG6" s="258"/>
      <c r="GUH6" s="457"/>
      <c r="GUI6" s="457"/>
      <c r="GUJ6" s="457"/>
      <c r="GUK6" s="258"/>
      <c r="GUL6" s="457"/>
      <c r="GUM6" s="457"/>
      <c r="GUN6" s="457"/>
      <c r="GUO6" s="258"/>
      <c r="GUP6" s="457"/>
      <c r="GUQ6" s="457"/>
      <c r="GUR6" s="457"/>
      <c r="GUS6" s="258"/>
      <c r="GUT6" s="457"/>
      <c r="GUU6" s="457"/>
      <c r="GUV6" s="457"/>
      <c r="GUW6" s="258"/>
      <c r="GUX6" s="457"/>
      <c r="GUY6" s="457"/>
      <c r="GUZ6" s="457"/>
      <c r="GVA6" s="458"/>
      <c r="GVB6" s="457"/>
      <c r="GVC6" s="457"/>
      <c r="GVD6" s="457"/>
      <c r="GVE6" s="258"/>
      <c r="GVF6" s="457"/>
      <c r="GVG6" s="457"/>
      <c r="GVH6" s="457"/>
      <c r="GVI6" s="258"/>
      <c r="GVJ6" s="457"/>
      <c r="GVK6" s="457"/>
      <c r="GVL6" s="457"/>
      <c r="GVM6" s="258"/>
      <c r="GVN6" s="457"/>
      <c r="GVO6" s="457"/>
      <c r="GVP6" s="457"/>
      <c r="GVQ6" s="258"/>
      <c r="GVR6" s="457"/>
      <c r="GVS6" s="457"/>
      <c r="GVT6" s="457"/>
      <c r="GVU6" s="258"/>
      <c r="GVV6" s="457"/>
      <c r="GVW6" s="457"/>
      <c r="GVX6" s="457"/>
      <c r="GVY6" s="458"/>
      <c r="GVZ6" s="457"/>
      <c r="GWA6" s="457"/>
      <c r="GWB6" s="457"/>
      <c r="GWC6" s="258"/>
      <c r="GWD6" s="457"/>
      <c r="GWE6" s="457"/>
      <c r="GWF6" s="457"/>
      <c r="GWG6" s="258"/>
      <c r="GWH6" s="457"/>
      <c r="GWI6" s="457"/>
      <c r="GWJ6" s="457"/>
      <c r="GWK6" s="258"/>
      <c r="GWL6" s="457"/>
      <c r="GWM6" s="457"/>
      <c r="GWN6" s="457"/>
      <c r="GWO6" s="258"/>
      <c r="GWP6" s="457"/>
      <c r="GWQ6" s="457"/>
      <c r="GWR6" s="457"/>
      <c r="GWS6" s="258"/>
      <c r="GWT6" s="457"/>
      <c r="GWU6" s="457"/>
      <c r="GWV6" s="457"/>
      <c r="GWW6" s="458"/>
      <c r="GWX6" s="457"/>
      <c r="GWY6" s="457"/>
      <c r="GWZ6" s="457"/>
      <c r="GXA6" s="258"/>
      <c r="GXB6" s="457"/>
      <c r="GXC6" s="457"/>
      <c r="GXD6" s="457"/>
      <c r="GXE6" s="258"/>
      <c r="GXF6" s="457"/>
      <c r="GXG6" s="457"/>
      <c r="GXH6" s="457"/>
      <c r="GXI6" s="258"/>
      <c r="GXJ6" s="457"/>
      <c r="GXK6" s="457"/>
      <c r="GXL6" s="457"/>
      <c r="GXM6" s="258"/>
      <c r="GXN6" s="457"/>
      <c r="GXO6" s="457"/>
      <c r="GXP6" s="457"/>
      <c r="GXQ6" s="258"/>
      <c r="GXR6" s="457"/>
      <c r="GXS6" s="457"/>
      <c r="GXT6" s="457"/>
      <c r="GXU6" s="458"/>
      <c r="GXV6" s="457"/>
      <c r="GXW6" s="457"/>
      <c r="GXX6" s="457"/>
      <c r="GXY6" s="258"/>
      <c r="GXZ6" s="457"/>
      <c r="GYA6" s="457"/>
      <c r="GYB6" s="457"/>
      <c r="GYC6" s="258"/>
      <c r="GYD6" s="457"/>
      <c r="GYE6" s="457"/>
      <c r="GYF6" s="457"/>
      <c r="GYG6" s="258"/>
      <c r="GYH6" s="457"/>
      <c r="GYI6" s="457"/>
      <c r="GYJ6" s="457"/>
      <c r="GYK6" s="258"/>
      <c r="GYL6" s="457"/>
      <c r="GYM6" s="457"/>
      <c r="GYN6" s="457"/>
      <c r="GYO6" s="258"/>
      <c r="GYP6" s="457"/>
      <c r="GYQ6" s="457"/>
      <c r="GYR6" s="457"/>
      <c r="GYS6" s="458"/>
      <c r="GYT6" s="457"/>
      <c r="GYU6" s="457"/>
      <c r="GYV6" s="457"/>
      <c r="GYW6" s="258"/>
      <c r="GYX6" s="457"/>
      <c r="GYY6" s="457"/>
      <c r="GYZ6" s="457"/>
      <c r="GZA6" s="258"/>
      <c r="GZB6" s="457"/>
      <c r="GZC6" s="457"/>
      <c r="GZD6" s="457"/>
      <c r="GZE6" s="258"/>
      <c r="GZF6" s="457"/>
      <c r="GZG6" s="457"/>
      <c r="GZH6" s="457"/>
      <c r="GZI6" s="258"/>
      <c r="GZJ6" s="457"/>
      <c r="GZK6" s="457"/>
      <c r="GZL6" s="457"/>
      <c r="GZM6" s="258"/>
      <c r="GZN6" s="457"/>
      <c r="GZO6" s="457"/>
      <c r="GZP6" s="457"/>
      <c r="GZQ6" s="458"/>
      <c r="GZR6" s="457"/>
      <c r="GZS6" s="457"/>
      <c r="GZT6" s="457"/>
      <c r="GZU6" s="258"/>
      <c r="GZV6" s="457"/>
      <c r="GZW6" s="457"/>
      <c r="GZX6" s="457"/>
      <c r="GZY6" s="258"/>
      <c r="GZZ6" s="457"/>
      <c r="HAA6" s="457"/>
      <c r="HAB6" s="457"/>
      <c r="HAC6" s="258"/>
      <c r="HAD6" s="457"/>
      <c r="HAE6" s="457"/>
      <c r="HAF6" s="457"/>
      <c r="HAG6" s="258"/>
      <c r="HAH6" s="457"/>
      <c r="HAI6" s="457"/>
      <c r="HAJ6" s="457"/>
      <c r="HAK6" s="258"/>
      <c r="HAL6" s="457"/>
      <c r="HAM6" s="457"/>
      <c r="HAN6" s="457"/>
      <c r="HAO6" s="458"/>
      <c r="HAP6" s="457"/>
      <c r="HAQ6" s="457"/>
      <c r="HAR6" s="457"/>
      <c r="HAS6" s="258"/>
      <c r="HAT6" s="457"/>
      <c r="HAU6" s="457"/>
      <c r="HAV6" s="457"/>
      <c r="HAW6" s="258"/>
      <c r="HAX6" s="457"/>
      <c r="HAY6" s="457"/>
      <c r="HAZ6" s="457"/>
      <c r="HBA6" s="258"/>
      <c r="HBB6" s="457"/>
      <c r="HBC6" s="457"/>
      <c r="HBD6" s="457"/>
      <c r="HBE6" s="258"/>
      <c r="HBF6" s="457"/>
      <c r="HBG6" s="457"/>
      <c r="HBH6" s="457"/>
      <c r="HBI6" s="258"/>
      <c r="HBJ6" s="457"/>
      <c r="HBK6" s="457"/>
      <c r="HBL6" s="457"/>
      <c r="HBM6" s="458"/>
      <c r="HBN6" s="457"/>
      <c r="HBO6" s="457"/>
      <c r="HBP6" s="457"/>
      <c r="HBQ6" s="258"/>
      <c r="HBR6" s="457"/>
      <c r="HBS6" s="457"/>
      <c r="HBT6" s="457"/>
      <c r="HBU6" s="258"/>
      <c r="HBV6" s="457"/>
      <c r="HBW6" s="457"/>
      <c r="HBX6" s="457"/>
      <c r="HBY6" s="258"/>
      <c r="HBZ6" s="457"/>
      <c r="HCA6" s="457"/>
      <c r="HCB6" s="457"/>
      <c r="HCC6" s="258"/>
      <c r="HCD6" s="457"/>
      <c r="HCE6" s="457"/>
      <c r="HCF6" s="457"/>
      <c r="HCG6" s="258"/>
      <c r="HCH6" s="457"/>
      <c r="HCI6" s="457"/>
      <c r="HCJ6" s="457"/>
      <c r="HCK6" s="458"/>
      <c r="HCL6" s="457"/>
      <c r="HCM6" s="457"/>
      <c r="HCN6" s="457"/>
      <c r="HCO6" s="258"/>
      <c r="HCP6" s="457"/>
      <c r="HCQ6" s="457"/>
      <c r="HCR6" s="457"/>
      <c r="HCS6" s="258"/>
      <c r="HCT6" s="457"/>
      <c r="HCU6" s="457"/>
      <c r="HCV6" s="457"/>
      <c r="HCW6" s="258"/>
      <c r="HCX6" s="457"/>
      <c r="HCY6" s="457"/>
      <c r="HCZ6" s="457"/>
      <c r="HDA6" s="258"/>
      <c r="HDB6" s="457"/>
      <c r="HDC6" s="457"/>
      <c r="HDD6" s="457"/>
      <c r="HDE6" s="258"/>
      <c r="HDF6" s="457"/>
      <c r="HDG6" s="457"/>
      <c r="HDH6" s="457"/>
      <c r="HDI6" s="458"/>
      <c r="HDJ6" s="457"/>
      <c r="HDK6" s="457"/>
      <c r="HDL6" s="457"/>
      <c r="HDM6" s="258"/>
      <c r="HDN6" s="457"/>
      <c r="HDO6" s="457"/>
      <c r="HDP6" s="457"/>
      <c r="HDQ6" s="258"/>
      <c r="HDR6" s="457"/>
      <c r="HDS6" s="457"/>
      <c r="HDT6" s="457"/>
      <c r="HDU6" s="258"/>
      <c r="HDV6" s="457"/>
      <c r="HDW6" s="457"/>
      <c r="HDX6" s="457"/>
      <c r="HDY6" s="258"/>
      <c r="HDZ6" s="457"/>
      <c r="HEA6" s="457"/>
      <c r="HEB6" s="457"/>
      <c r="HEC6" s="258"/>
      <c r="HED6" s="457"/>
      <c r="HEE6" s="457"/>
      <c r="HEF6" s="457"/>
      <c r="HEG6" s="458"/>
      <c r="HEH6" s="457"/>
      <c r="HEI6" s="457"/>
      <c r="HEJ6" s="457"/>
      <c r="HEK6" s="258"/>
      <c r="HEL6" s="457"/>
      <c r="HEM6" s="457"/>
      <c r="HEN6" s="457"/>
      <c r="HEO6" s="258"/>
      <c r="HEP6" s="457"/>
      <c r="HEQ6" s="457"/>
      <c r="HER6" s="457"/>
      <c r="HES6" s="258"/>
      <c r="HET6" s="457"/>
      <c r="HEU6" s="457"/>
      <c r="HEV6" s="457"/>
      <c r="HEW6" s="258"/>
      <c r="HEX6" s="457"/>
      <c r="HEY6" s="457"/>
      <c r="HEZ6" s="457"/>
      <c r="HFA6" s="258"/>
      <c r="HFB6" s="457"/>
      <c r="HFC6" s="457"/>
      <c r="HFD6" s="457"/>
      <c r="HFE6" s="458"/>
      <c r="HFF6" s="457"/>
      <c r="HFG6" s="457"/>
      <c r="HFH6" s="457"/>
      <c r="HFI6" s="258"/>
      <c r="HFJ6" s="457"/>
      <c r="HFK6" s="457"/>
      <c r="HFL6" s="457"/>
      <c r="HFM6" s="258"/>
      <c r="HFN6" s="457"/>
      <c r="HFO6" s="457"/>
      <c r="HFP6" s="457"/>
      <c r="HFQ6" s="258"/>
      <c r="HFR6" s="457"/>
      <c r="HFS6" s="457"/>
      <c r="HFT6" s="457"/>
      <c r="HFU6" s="258"/>
      <c r="HFV6" s="457"/>
      <c r="HFW6" s="457"/>
      <c r="HFX6" s="457"/>
      <c r="HFY6" s="258"/>
      <c r="HFZ6" s="457"/>
      <c r="HGA6" s="457"/>
      <c r="HGB6" s="457"/>
      <c r="HGC6" s="458"/>
      <c r="HGD6" s="457"/>
      <c r="HGE6" s="457"/>
      <c r="HGF6" s="457"/>
      <c r="HGG6" s="258"/>
      <c r="HGH6" s="457"/>
      <c r="HGI6" s="457"/>
      <c r="HGJ6" s="457"/>
      <c r="HGK6" s="258"/>
      <c r="HGL6" s="457"/>
      <c r="HGM6" s="457"/>
      <c r="HGN6" s="457"/>
      <c r="HGO6" s="258"/>
      <c r="HGP6" s="457"/>
      <c r="HGQ6" s="457"/>
      <c r="HGR6" s="457"/>
      <c r="HGS6" s="258"/>
      <c r="HGT6" s="457"/>
      <c r="HGU6" s="457"/>
      <c r="HGV6" s="457"/>
      <c r="HGW6" s="258"/>
      <c r="HGX6" s="457"/>
      <c r="HGY6" s="457"/>
      <c r="HGZ6" s="457"/>
      <c r="HHA6" s="458"/>
      <c r="HHB6" s="457"/>
      <c r="HHC6" s="457"/>
      <c r="HHD6" s="457"/>
      <c r="HHE6" s="258"/>
      <c r="HHF6" s="457"/>
      <c r="HHG6" s="457"/>
      <c r="HHH6" s="457"/>
      <c r="HHI6" s="258"/>
      <c r="HHJ6" s="457"/>
      <c r="HHK6" s="457"/>
      <c r="HHL6" s="457"/>
      <c r="HHM6" s="258"/>
      <c r="HHN6" s="457"/>
      <c r="HHO6" s="457"/>
      <c r="HHP6" s="457"/>
      <c r="HHQ6" s="258"/>
      <c r="HHR6" s="457"/>
      <c r="HHS6" s="457"/>
      <c r="HHT6" s="457"/>
      <c r="HHU6" s="258"/>
      <c r="HHV6" s="457"/>
      <c r="HHW6" s="457"/>
      <c r="HHX6" s="457"/>
      <c r="HHY6" s="458"/>
      <c r="HHZ6" s="457"/>
      <c r="HIA6" s="457"/>
      <c r="HIB6" s="457"/>
      <c r="HIC6" s="258"/>
      <c r="HID6" s="457"/>
      <c r="HIE6" s="457"/>
      <c r="HIF6" s="457"/>
      <c r="HIG6" s="258"/>
      <c r="HIH6" s="457"/>
      <c r="HII6" s="457"/>
      <c r="HIJ6" s="457"/>
      <c r="HIK6" s="258"/>
      <c r="HIL6" s="457"/>
      <c r="HIM6" s="457"/>
      <c r="HIN6" s="457"/>
      <c r="HIO6" s="258"/>
      <c r="HIP6" s="457"/>
      <c r="HIQ6" s="457"/>
      <c r="HIR6" s="457"/>
      <c r="HIS6" s="258"/>
      <c r="HIT6" s="457"/>
      <c r="HIU6" s="457"/>
      <c r="HIV6" s="457"/>
      <c r="HIW6" s="458"/>
      <c r="HIX6" s="457"/>
      <c r="HIY6" s="457"/>
      <c r="HIZ6" s="457"/>
      <c r="HJA6" s="258"/>
      <c r="HJB6" s="457"/>
      <c r="HJC6" s="457"/>
      <c r="HJD6" s="457"/>
      <c r="HJE6" s="258"/>
      <c r="HJF6" s="457"/>
      <c r="HJG6" s="457"/>
      <c r="HJH6" s="457"/>
      <c r="HJI6" s="258"/>
      <c r="HJJ6" s="457"/>
      <c r="HJK6" s="457"/>
      <c r="HJL6" s="457"/>
      <c r="HJM6" s="258"/>
      <c r="HJN6" s="457"/>
      <c r="HJO6" s="457"/>
      <c r="HJP6" s="457"/>
      <c r="HJQ6" s="258"/>
      <c r="HJR6" s="457"/>
      <c r="HJS6" s="457"/>
      <c r="HJT6" s="457"/>
      <c r="HJU6" s="458"/>
      <c r="HJV6" s="457"/>
      <c r="HJW6" s="457"/>
      <c r="HJX6" s="457"/>
      <c r="HJY6" s="258"/>
      <c r="HJZ6" s="457"/>
      <c r="HKA6" s="457"/>
      <c r="HKB6" s="457"/>
      <c r="HKC6" s="258"/>
      <c r="HKD6" s="457"/>
      <c r="HKE6" s="457"/>
      <c r="HKF6" s="457"/>
      <c r="HKG6" s="258"/>
      <c r="HKH6" s="457"/>
      <c r="HKI6" s="457"/>
      <c r="HKJ6" s="457"/>
      <c r="HKK6" s="258"/>
      <c r="HKL6" s="457"/>
      <c r="HKM6" s="457"/>
      <c r="HKN6" s="457"/>
      <c r="HKO6" s="258"/>
      <c r="HKP6" s="457"/>
      <c r="HKQ6" s="457"/>
      <c r="HKR6" s="457"/>
      <c r="HKS6" s="458"/>
      <c r="HKT6" s="457"/>
      <c r="HKU6" s="457"/>
      <c r="HKV6" s="457"/>
      <c r="HKW6" s="258"/>
      <c r="HKX6" s="457"/>
      <c r="HKY6" s="457"/>
      <c r="HKZ6" s="457"/>
      <c r="HLA6" s="258"/>
      <c r="HLB6" s="457"/>
      <c r="HLC6" s="457"/>
      <c r="HLD6" s="457"/>
      <c r="HLE6" s="258"/>
      <c r="HLF6" s="457"/>
      <c r="HLG6" s="457"/>
      <c r="HLH6" s="457"/>
      <c r="HLI6" s="258"/>
      <c r="HLJ6" s="457"/>
      <c r="HLK6" s="457"/>
      <c r="HLL6" s="457"/>
      <c r="HLM6" s="258"/>
      <c r="HLN6" s="457"/>
      <c r="HLO6" s="457"/>
      <c r="HLP6" s="457"/>
      <c r="HLQ6" s="458"/>
      <c r="HLR6" s="457"/>
      <c r="HLS6" s="457"/>
      <c r="HLT6" s="457"/>
      <c r="HLU6" s="258"/>
      <c r="HLV6" s="457"/>
      <c r="HLW6" s="457"/>
      <c r="HLX6" s="457"/>
      <c r="HLY6" s="258"/>
      <c r="HLZ6" s="457"/>
      <c r="HMA6" s="457"/>
      <c r="HMB6" s="457"/>
      <c r="HMC6" s="258"/>
      <c r="HMD6" s="457"/>
      <c r="HME6" s="457"/>
      <c r="HMF6" s="457"/>
      <c r="HMG6" s="258"/>
      <c r="HMH6" s="457"/>
      <c r="HMI6" s="457"/>
      <c r="HMJ6" s="457"/>
      <c r="HMK6" s="258"/>
      <c r="HML6" s="457"/>
      <c r="HMM6" s="457"/>
      <c r="HMN6" s="457"/>
      <c r="HMO6" s="458"/>
      <c r="HMP6" s="457"/>
      <c r="HMQ6" s="457"/>
      <c r="HMR6" s="457"/>
      <c r="HMS6" s="258"/>
      <c r="HMT6" s="457"/>
      <c r="HMU6" s="457"/>
      <c r="HMV6" s="457"/>
      <c r="HMW6" s="258"/>
      <c r="HMX6" s="457"/>
      <c r="HMY6" s="457"/>
      <c r="HMZ6" s="457"/>
      <c r="HNA6" s="258"/>
      <c r="HNB6" s="457"/>
      <c r="HNC6" s="457"/>
      <c r="HND6" s="457"/>
      <c r="HNE6" s="258"/>
      <c r="HNF6" s="457"/>
      <c r="HNG6" s="457"/>
      <c r="HNH6" s="457"/>
      <c r="HNI6" s="258"/>
      <c r="HNJ6" s="457"/>
      <c r="HNK6" s="457"/>
      <c r="HNL6" s="457"/>
      <c r="HNM6" s="458"/>
      <c r="HNN6" s="457"/>
      <c r="HNO6" s="457"/>
      <c r="HNP6" s="457"/>
      <c r="HNQ6" s="258"/>
      <c r="HNR6" s="457"/>
      <c r="HNS6" s="457"/>
      <c r="HNT6" s="457"/>
      <c r="HNU6" s="258"/>
      <c r="HNV6" s="457"/>
      <c r="HNW6" s="457"/>
      <c r="HNX6" s="457"/>
      <c r="HNY6" s="258"/>
      <c r="HNZ6" s="457"/>
      <c r="HOA6" s="457"/>
      <c r="HOB6" s="457"/>
      <c r="HOC6" s="258"/>
      <c r="HOD6" s="457"/>
      <c r="HOE6" s="457"/>
      <c r="HOF6" s="457"/>
      <c r="HOG6" s="258"/>
      <c r="HOH6" s="457"/>
      <c r="HOI6" s="457"/>
      <c r="HOJ6" s="457"/>
      <c r="HOK6" s="458"/>
      <c r="HOL6" s="457"/>
      <c r="HOM6" s="457"/>
      <c r="HON6" s="457"/>
      <c r="HOO6" s="258"/>
      <c r="HOP6" s="457"/>
      <c r="HOQ6" s="457"/>
      <c r="HOR6" s="457"/>
      <c r="HOS6" s="258"/>
      <c r="HOT6" s="457"/>
      <c r="HOU6" s="457"/>
      <c r="HOV6" s="457"/>
      <c r="HOW6" s="258"/>
      <c r="HOX6" s="457"/>
      <c r="HOY6" s="457"/>
      <c r="HOZ6" s="457"/>
      <c r="HPA6" s="258"/>
      <c r="HPB6" s="457"/>
      <c r="HPC6" s="457"/>
      <c r="HPD6" s="457"/>
      <c r="HPE6" s="258"/>
      <c r="HPF6" s="457"/>
      <c r="HPG6" s="457"/>
      <c r="HPH6" s="457"/>
      <c r="HPI6" s="458"/>
      <c r="HPJ6" s="457"/>
      <c r="HPK6" s="457"/>
      <c r="HPL6" s="457"/>
      <c r="HPM6" s="258"/>
      <c r="HPN6" s="457"/>
      <c r="HPO6" s="457"/>
      <c r="HPP6" s="457"/>
      <c r="HPQ6" s="258"/>
      <c r="HPR6" s="457"/>
      <c r="HPS6" s="457"/>
      <c r="HPT6" s="457"/>
      <c r="HPU6" s="258"/>
      <c r="HPV6" s="457"/>
      <c r="HPW6" s="457"/>
      <c r="HPX6" s="457"/>
      <c r="HPY6" s="258"/>
      <c r="HPZ6" s="457"/>
      <c r="HQA6" s="457"/>
      <c r="HQB6" s="457"/>
      <c r="HQC6" s="258"/>
      <c r="HQD6" s="457"/>
      <c r="HQE6" s="457"/>
      <c r="HQF6" s="457"/>
      <c r="HQG6" s="458"/>
      <c r="HQH6" s="457"/>
      <c r="HQI6" s="457"/>
      <c r="HQJ6" s="457"/>
      <c r="HQK6" s="258"/>
      <c r="HQL6" s="457"/>
      <c r="HQM6" s="457"/>
      <c r="HQN6" s="457"/>
      <c r="HQO6" s="258"/>
      <c r="HQP6" s="457"/>
      <c r="HQQ6" s="457"/>
      <c r="HQR6" s="457"/>
      <c r="HQS6" s="258"/>
      <c r="HQT6" s="457"/>
      <c r="HQU6" s="457"/>
      <c r="HQV6" s="457"/>
      <c r="HQW6" s="258"/>
      <c r="HQX6" s="457"/>
      <c r="HQY6" s="457"/>
      <c r="HQZ6" s="457"/>
      <c r="HRA6" s="258"/>
      <c r="HRB6" s="457"/>
      <c r="HRC6" s="457"/>
      <c r="HRD6" s="457"/>
      <c r="HRE6" s="458"/>
      <c r="HRF6" s="457"/>
      <c r="HRG6" s="457"/>
      <c r="HRH6" s="457"/>
      <c r="HRI6" s="258"/>
      <c r="HRJ6" s="457"/>
      <c r="HRK6" s="457"/>
      <c r="HRL6" s="457"/>
      <c r="HRM6" s="258"/>
      <c r="HRN6" s="457"/>
      <c r="HRO6" s="457"/>
      <c r="HRP6" s="457"/>
      <c r="HRQ6" s="258"/>
      <c r="HRR6" s="457"/>
      <c r="HRS6" s="457"/>
      <c r="HRT6" s="457"/>
      <c r="HRU6" s="258"/>
      <c r="HRV6" s="457"/>
      <c r="HRW6" s="457"/>
      <c r="HRX6" s="457"/>
      <c r="HRY6" s="258"/>
      <c r="HRZ6" s="457"/>
      <c r="HSA6" s="457"/>
      <c r="HSB6" s="457"/>
      <c r="HSC6" s="458"/>
      <c r="HSD6" s="457"/>
      <c r="HSE6" s="457"/>
      <c r="HSF6" s="457"/>
      <c r="HSG6" s="258"/>
      <c r="HSH6" s="457"/>
      <c r="HSI6" s="457"/>
      <c r="HSJ6" s="457"/>
      <c r="HSK6" s="258"/>
      <c r="HSL6" s="457"/>
      <c r="HSM6" s="457"/>
      <c r="HSN6" s="457"/>
      <c r="HSO6" s="258"/>
      <c r="HSP6" s="457"/>
      <c r="HSQ6" s="457"/>
      <c r="HSR6" s="457"/>
      <c r="HSS6" s="258"/>
      <c r="HST6" s="457"/>
      <c r="HSU6" s="457"/>
      <c r="HSV6" s="457"/>
      <c r="HSW6" s="258"/>
      <c r="HSX6" s="457"/>
      <c r="HSY6" s="457"/>
      <c r="HSZ6" s="457"/>
      <c r="HTA6" s="458"/>
      <c r="HTB6" s="457"/>
      <c r="HTC6" s="457"/>
      <c r="HTD6" s="457"/>
      <c r="HTE6" s="258"/>
      <c r="HTF6" s="457"/>
      <c r="HTG6" s="457"/>
      <c r="HTH6" s="457"/>
      <c r="HTI6" s="258"/>
      <c r="HTJ6" s="457"/>
      <c r="HTK6" s="457"/>
      <c r="HTL6" s="457"/>
      <c r="HTM6" s="258"/>
      <c r="HTN6" s="457"/>
      <c r="HTO6" s="457"/>
      <c r="HTP6" s="457"/>
      <c r="HTQ6" s="258"/>
      <c r="HTR6" s="457"/>
      <c r="HTS6" s="457"/>
      <c r="HTT6" s="457"/>
      <c r="HTU6" s="258"/>
      <c r="HTV6" s="457"/>
      <c r="HTW6" s="457"/>
      <c r="HTX6" s="457"/>
      <c r="HTY6" s="458"/>
      <c r="HTZ6" s="457"/>
      <c r="HUA6" s="457"/>
      <c r="HUB6" s="457"/>
      <c r="HUC6" s="258"/>
      <c r="HUD6" s="457"/>
      <c r="HUE6" s="457"/>
      <c r="HUF6" s="457"/>
      <c r="HUG6" s="258"/>
      <c r="HUH6" s="457"/>
      <c r="HUI6" s="457"/>
      <c r="HUJ6" s="457"/>
      <c r="HUK6" s="258"/>
      <c r="HUL6" s="457"/>
      <c r="HUM6" s="457"/>
      <c r="HUN6" s="457"/>
      <c r="HUO6" s="258"/>
      <c r="HUP6" s="457"/>
      <c r="HUQ6" s="457"/>
      <c r="HUR6" s="457"/>
      <c r="HUS6" s="258"/>
      <c r="HUT6" s="457"/>
      <c r="HUU6" s="457"/>
      <c r="HUV6" s="457"/>
      <c r="HUW6" s="458"/>
      <c r="HUX6" s="457"/>
      <c r="HUY6" s="457"/>
      <c r="HUZ6" s="457"/>
      <c r="HVA6" s="258"/>
      <c r="HVB6" s="457"/>
      <c r="HVC6" s="457"/>
      <c r="HVD6" s="457"/>
      <c r="HVE6" s="258"/>
      <c r="HVF6" s="457"/>
      <c r="HVG6" s="457"/>
      <c r="HVH6" s="457"/>
      <c r="HVI6" s="258"/>
      <c r="HVJ6" s="457"/>
      <c r="HVK6" s="457"/>
      <c r="HVL6" s="457"/>
      <c r="HVM6" s="258"/>
      <c r="HVN6" s="457"/>
      <c r="HVO6" s="457"/>
      <c r="HVP6" s="457"/>
      <c r="HVQ6" s="258"/>
      <c r="HVR6" s="457"/>
      <c r="HVS6" s="457"/>
      <c r="HVT6" s="457"/>
      <c r="HVU6" s="458"/>
      <c r="HVV6" s="457"/>
      <c r="HVW6" s="457"/>
      <c r="HVX6" s="457"/>
      <c r="HVY6" s="258"/>
      <c r="HVZ6" s="457"/>
      <c r="HWA6" s="457"/>
      <c r="HWB6" s="457"/>
      <c r="HWC6" s="258"/>
      <c r="HWD6" s="457"/>
      <c r="HWE6" s="457"/>
      <c r="HWF6" s="457"/>
      <c r="HWG6" s="258"/>
      <c r="HWH6" s="457"/>
      <c r="HWI6" s="457"/>
      <c r="HWJ6" s="457"/>
      <c r="HWK6" s="258"/>
      <c r="HWL6" s="457"/>
      <c r="HWM6" s="457"/>
      <c r="HWN6" s="457"/>
      <c r="HWO6" s="258"/>
      <c r="HWP6" s="457"/>
      <c r="HWQ6" s="457"/>
      <c r="HWR6" s="457"/>
      <c r="HWS6" s="458"/>
      <c r="HWT6" s="457"/>
      <c r="HWU6" s="457"/>
      <c r="HWV6" s="457"/>
      <c r="HWW6" s="258"/>
      <c r="HWX6" s="457"/>
      <c r="HWY6" s="457"/>
      <c r="HWZ6" s="457"/>
      <c r="HXA6" s="258"/>
      <c r="HXB6" s="457"/>
      <c r="HXC6" s="457"/>
      <c r="HXD6" s="457"/>
      <c r="HXE6" s="258"/>
      <c r="HXF6" s="457"/>
      <c r="HXG6" s="457"/>
      <c r="HXH6" s="457"/>
      <c r="HXI6" s="258"/>
      <c r="HXJ6" s="457"/>
      <c r="HXK6" s="457"/>
      <c r="HXL6" s="457"/>
      <c r="HXM6" s="258"/>
      <c r="HXN6" s="457"/>
      <c r="HXO6" s="457"/>
      <c r="HXP6" s="457"/>
      <c r="HXQ6" s="458"/>
      <c r="HXR6" s="457"/>
      <c r="HXS6" s="457"/>
      <c r="HXT6" s="457"/>
      <c r="HXU6" s="258"/>
      <c r="HXV6" s="457"/>
      <c r="HXW6" s="457"/>
      <c r="HXX6" s="457"/>
      <c r="HXY6" s="258"/>
      <c r="HXZ6" s="457"/>
      <c r="HYA6" s="457"/>
      <c r="HYB6" s="457"/>
      <c r="HYC6" s="258"/>
      <c r="HYD6" s="457"/>
      <c r="HYE6" s="457"/>
      <c r="HYF6" s="457"/>
      <c r="HYG6" s="258"/>
      <c r="HYH6" s="457"/>
      <c r="HYI6" s="457"/>
      <c r="HYJ6" s="457"/>
      <c r="HYK6" s="258"/>
      <c r="HYL6" s="457"/>
      <c r="HYM6" s="457"/>
      <c r="HYN6" s="457"/>
      <c r="HYO6" s="458"/>
      <c r="HYP6" s="457"/>
      <c r="HYQ6" s="457"/>
      <c r="HYR6" s="457"/>
      <c r="HYS6" s="258"/>
      <c r="HYT6" s="457"/>
      <c r="HYU6" s="457"/>
      <c r="HYV6" s="457"/>
      <c r="HYW6" s="258"/>
      <c r="HYX6" s="457"/>
      <c r="HYY6" s="457"/>
      <c r="HYZ6" s="457"/>
      <c r="HZA6" s="258"/>
      <c r="HZB6" s="457"/>
      <c r="HZC6" s="457"/>
      <c r="HZD6" s="457"/>
      <c r="HZE6" s="258"/>
      <c r="HZF6" s="457"/>
      <c r="HZG6" s="457"/>
      <c r="HZH6" s="457"/>
      <c r="HZI6" s="258"/>
      <c r="HZJ6" s="457"/>
      <c r="HZK6" s="457"/>
      <c r="HZL6" s="457"/>
      <c r="HZM6" s="458"/>
      <c r="HZN6" s="457"/>
      <c r="HZO6" s="457"/>
      <c r="HZP6" s="457"/>
      <c r="HZQ6" s="258"/>
      <c r="HZR6" s="457"/>
      <c r="HZS6" s="457"/>
      <c r="HZT6" s="457"/>
      <c r="HZU6" s="258"/>
      <c r="HZV6" s="457"/>
      <c r="HZW6" s="457"/>
      <c r="HZX6" s="457"/>
      <c r="HZY6" s="258"/>
      <c r="HZZ6" s="457"/>
      <c r="IAA6" s="457"/>
      <c r="IAB6" s="457"/>
      <c r="IAC6" s="258"/>
      <c r="IAD6" s="457"/>
      <c r="IAE6" s="457"/>
      <c r="IAF6" s="457"/>
      <c r="IAG6" s="258"/>
      <c r="IAH6" s="457"/>
      <c r="IAI6" s="457"/>
      <c r="IAJ6" s="457"/>
      <c r="IAK6" s="458"/>
      <c r="IAL6" s="457"/>
      <c r="IAM6" s="457"/>
      <c r="IAN6" s="457"/>
      <c r="IAO6" s="258"/>
      <c r="IAP6" s="457"/>
      <c r="IAQ6" s="457"/>
      <c r="IAR6" s="457"/>
      <c r="IAS6" s="258"/>
      <c r="IAT6" s="457"/>
      <c r="IAU6" s="457"/>
      <c r="IAV6" s="457"/>
      <c r="IAW6" s="258"/>
      <c r="IAX6" s="457"/>
      <c r="IAY6" s="457"/>
      <c r="IAZ6" s="457"/>
      <c r="IBA6" s="258"/>
      <c r="IBB6" s="457"/>
      <c r="IBC6" s="457"/>
      <c r="IBD6" s="457"/>
      <c r="IBE6" s="258"/>
      <c r="IBF6" s="457"/>
      <c r="IBG6" s="457"/>
      <c r="IBH6" s="457"/>
      <c r="IBI6" s="458"/>
      <c r="IBJ6" s="457"/>
      <c r="IBK6" s="457"/>
      <c r="IBL6" s="457"/>
      <c r="IBM6" s="258"/>
      <c r="IBN6" s="457"/>
      <c r="IBO6" s="457"/>
      <c r="IBP6" s="457"/>
      <c r="IBQ6" s="258"/>
      <c r="IBR6" s="457"/>
      <c r="IBS6" s="457"/>
      <c r="IBT6" s="457"/>
      <c r="IBU6" s="258"/>
      <c r="IBV6" s="457"/>
      <c r="IBW6" s="457"/>
      <c r="IBX6" s="457"/>
      <c r="IBY6" s="258"/>
      <c r="IBZ6" s="457"/>
      <c r="ICA6" s="457"/>
      <c r="ICB6" s="457"/>
      <c r="ICC6" s="258"/>
      <c r="ICD6" s="457"/>
      <c r="ICE6" s="457"/>
      <c r="ICF6" s="457"/>
      <c r="ICG6" s="458"/>
      <c r="ICH6" s="457"/>
      <c r="ICI6" s="457"/>
      <c r="ICJ6" s="457"/>
      <c r="ICK6" s="258"/>
      <c r="ICL6" s="457"/>
      <c r="ICM6" s="457"/>
      <c r="ICN6" s="457"/>
      <c r="ICO6" s="258"/>
      <c r="ICP6" s="457"/>
      <c r="ICQ6" s="457"/>
      <c r="ICR6" s="457"/>
      <c r="ICS6" s="258"/>
      <c r="ICT6" s="457"/>
      <c r="ICU6" s="457"/>
      <c r="ICV6" s="457"/>
      <c r="ICW6" s="258"/>
      <c r="ICX6" s="457"/>
      <c r="ICY6" s="457"/>
      <c r="ICZ6" s="457"/>
      <c r="IDA6" s="258"/>
      <c r="IDB6" s="457"/>
      <c r="IDC6" s="457"/>
      <c r="IDD6" s="457"/>
      <c r="IDE6" s="458"/>
      <c r="IDF6" s="457"/>
      <c r="IDG6" s="457"/>
      <c r="IDH6" s="457"/>
      <c r="IDI6" s="258"/>
      <c r="IDJ6" s="457"/>
      <c r="IDK6" s="457"/>
      <c r="IDL6" s="457"/>
      <c r="IDM6" s="258"/>
      <c r="IDN6" s="457"/>
      <c r="IDO6" s="457"/>
      <c r="IDP6" s="457"/>
      <c r="IDQ6" s="258"/>
      <c r="IDR6" s="457"/>
      <c r="IDS6" s="457"/>
      <c r="IDT6" s="457"/>
      <c r="IDU6" s="258"/>
      <c r="IDV6" s="457"/>
      <c r="IDW6" s="457"/>
      <c r="IDX6" s="457"/>
      <c r="IDY6" s="258"/>
      <c r="IDZ6" s="457"/>
      <c r="IEA6" s="457"/>
      <c r="IEB6" s="457"/>
      <c r="IEC6" s="458"/>
      <c r="IED6" s="457"/>
      <c r="IEE6" s="457"/>
      <c r="IEF6" s="457"/>
      <c r="IEG6" s="258"/>
      <c r="IEH6" s="457"/>
      <c r="IEI6" s="457"/>
      <c r="IEJ6" s="457"/>
      <c r="IEK6" s="258"/>
      <c r="IEL6" s="457"/>
      <c r="IEM6" s="457"/>
      <c r="IEN6" s="457"/>
      <c r="IEO6" s="258"/>
      <c r="IEP6" s="457"/>
      <c r="IEQ6" s="457"/>
      <c r="IER6" s="457"/>
      <c r="IES6" s="258"/>
      <c r="IET6" s="457"/>
      <c r="IEU6" s="457"/>
      <c r="IEV6" s="457"/>
      <c r="IEW6" s="258"/>
      <c r="IEX6" s="457"/>
      <c r="IEY6" s="457"/>
      <c r="IEZ6" s="457"/>
      <c r="IFA6" s="458"/>
      <c r="IFB6" s="457"/>
      <c r="IFC6" s="457"/>
      <c r="IFD6" s="457"/>
      <c r="IFE6" s="258"/>
      <c r="IFF6" s="457"/>
      <c r="IFG6" s="457"/>
      <c r="IFH6" s="457"/>
      <c r="IFI6" s="258"/>
      <c r="IFJ6" s="457"/>
      <c r="IFK6" s="457"/>
      <c r="IFL6" s="457"/>
      <c r="IFM6" s="258"/>
      <c r="IFN6" s="457"/>
      <c r="IFO6" s="457"/>
      <c r="IFP6" s="457"/>
      <c r="IFQ6" s="258"/>
      <c r="IFR6" s="457"/>
      <c r="IFS6" s="457"/>
      <c r="IFT6" s="457"/>
      <c r="IFU6" s="258"/>
      <c r="IFV6" s="457"/>
      <c r="IFW6" s="457"/>
      <c r="IFX6" s="457"/>
      <c r="IFY6" s="458"/>
      <c r="IFZ6" s="457"/>
      <c r="IGA6" s="457"/>
      <c r="IGB6" s="457"/>
      <c r="IGC6" s="258"/>
      <c r="IGD6" s="457"/>
      <c r="IGE6" s="457"/>
      <c r="IGF6" s="457"/>
      <c r="IGG6" s="258"/>
      <c r="IGH6" s="457"/>
      <c r="IGI6" s="457"/>
      <c r="IGJ6" s="457"/>
      <c r="IGK6" s="258"/>
      <c r="IGL6" s="457"/>
      <c r="IGM6" s="457"/>
      <c r="IGN6" s="457"/>
      <c r="IGO6" s="258"/>
      <c r="IGP6" s="457"/>
      <c r="IGQ6" s="457"/>
      <c r="IGR6" s="457"/>
      <c r="IGS6" s="258"/>
      <c r="IGT6" s="457"/>
      <c r="IGU6" s="457"/>
      <c r="IGV6" s="457"/>
      <c r="IGW6" s="458"/>
      <c r="IGX6" s="457"/>
      <c r="IGY6" s="457"/>
      <c r="IGZ6" s="457"/>
      <c r="IHA6" s="258"/>
      <c r="IHB6" s="457"/>
      <c r="IHC6" s="457"/>
      <c r="IHD6" s="457"/>
      <c r="IHE6" s="258"/>
      <c r="IHF6" s="457"/>
      <c r="IHG6" s="457"/>
      <c r="IHH6" s="457"/>
      <c r="IHI6" s="258"/>
      <c r="IHJ6" s="457"/>
      <c r="IHK6" s="457"/>
      <c r="IHL6" s="457"/>
      <c r="IHM6" s="258"/>
      <c r="IHN6" s="457"/>
      <c r="IHO6" s="457"/>
      <c r="IHP6" s="457"/>
      <c r="IHQ6" s="258"/>
      <c r="IHR6" s="457"/>
      <c r="IHS6" s="457"/>
      <c r="IHT6" s="457"/>
      <c r="IHU6" s="458"/>
      <c r="IHV6" s="457"/>
      <c r="IHW6" s="457"/>
      <c r="IHX6" s="457"/>
      <c r="IHY6" s="258"/>
      <c r="IHZ6" s="457"/>
      <c r="IIA6" s="457"/>
      <c r="IIB6" s="457"/>
      <c r="IIC6" s="258"/>
      <c r="IID6" s="457"/>
      <c r="IIE6" s="457"/>
      <c r="IIF6" s="457"/>
      <c r="IIG6" s="258"/>
      <c r="IIH6" s="457"/>
      <c r="III6" s="457"/>
      <c r="IIJ6" s="457"/>
      <c r="IIK6" s="258"/>
      <c r="IIL6" s="457"/>
      <c r="IIM6" s="457"/>
      <c r="IIN6" s="457"/>
      <c r="IIO6" s="258"/>
      <c r="IIP6" s="457"/>
      <c r="IIQ6" s="457"/>
      <c r="IIR6" s="457"/>
      <c r="IIS6" s="458"/>
      <c r="IIT6" s="457"/>
      <c r="IIU6" s="457"/>
      <c r="IIV6" s="457"/>
      <c r="IIW6" s="258"/>
      <c r="IIX6" s="457"/>
      <c r="IIY6" s="457"/>
      <c r="IIZ6" s="457"/>
      <c r="IJA6" s="258"/>
      <c r="IJB6" s="457"/>
      <c r="IJC6" s="457"/>
      <c r="IJD6" s="457"/>
      <c r="IJE6" s="258"/>
      <c r="IJF6" s="457"/>
      <c r="IJG6" s="457"/>
      <c r="IJH6" s="457"/>
      <c r="IJI6" s="258"/>
      <c r="IJJ6" s="457"/>
      <c r="IJK6" s="457"/>
      <c r="IJL6" s="457"/>
      <c r="IJM6" s="258"/>
      <c r="IJN6" s="457"/>
      <c r="IJO6" s="457"/>
      <c r="IJP6" s="457"/>
      <c r="IJQ6" s="458"/>
      <c r="IJR6" s="457"/>
      <c r="IJS6" s="457"/>
      <c r="IJT6" s="457"/>
      <c r="IJU6" s="258"/>
      <c r="IJV6" s="457"/>
      <c r="IJW6" s="457"/>
      <c r="IJX6" s="457"/>
      <c r="IJY6" s="258"/>
      <c r="IJZ6" s="457"/>
      <c r="IKA6" s="457"/>
      <c r="IKB6" s="457"/>
      <c r="IKC6" s="258"/>
      <c r="IKD6" s="457"/>
      <c r="IKE6" s="457"/>
      <c r="IKF6" s="457"/>
      <c r="IKG6" s="258"/>
      <c r="IKH6" s="457"/>
      <c r="IKI6" s="457"/>
      <c r="IKJ6" s="457"/>
      <c r="IKK6" s="258"/>
      <c r="IKL6" s="457"/>
      <c r="IKM6" s="457"/>
      <c r="IKN6" s="457"/>
      <c r="IKO6" s="458"/>
      <c r="IKP6" s="457"/>
      <c r="IKQ6" s="457"/>
      <c r="IKR6" s="457"/>
      <c r="IKS6" s="258"/>
      <c r="IKT6" s="457"/>
      <c r="IKU6" s="457"/>
      <c r="IKV6" s="457"/>
      <c r="IKW6" s="258"/>
      <c r="IKX6" s="457"/>
      <c r="IKY6" s="457"/>
      <c r="IKZ6" s="457"/>
      <c r="ILA6" s="258"/>
      <c r="ILB6" s="457"/>
      <c r="ILC6" s="457"/>
      <c r="ILD6" s="457"/>
      <c r="ILE6" s="258"/>
      <c r="ILF6" s="457"/>
      <c r="ILG6" s="457"/>
      <c r="ILH6" s="457"/>
      <c r="ILI6" s="258"/>
      <c r="ILJ6" s="457"/>
      <c r="ILK6" s="457"/>
      <c r="ILL6" s="457"/>
      <c r="ILM6" s="458"/>
      <c r="ILN6" s="457"/>
      <c r="ILO6" s="457"/>
      <c r="ILP6" s="457"/>
      <c r="ILQ6" s="258"/>
      <c r="ILR6" s="457"/>
      <c r="ILS6" s="457"/>
      <c r="ILT6" s="457"/>
      <c r="ILU6" s="258"/>
      <c r="ILV6" s="457"/>
      <c r="ILW6" s="457"/>
      <c r="ILX6" s="457"/>
      <c r="ILY6" s="258"/>
      <c r="ILZ6" s="457"/>
      <c r="IMA6" s="457"/>
      <c r="IMB6" s="457"/>
      <c r="IMC6" s="258"/>
      <c r="IMD6" s="457"/>
      <c r="IME6" s="457"/>
      <c r="IMF6" s="457"/>
      <c r="IMG6" s="258"/>
      <c r="IMH6" s="457"/>
      <c r="IMI6" s="457"/>
      <c r="IMJ6" s="457"/>
      <c r="IMK6" s="458"/>
      <c r="IML6" s="457"/>
      <c r="IMM6" s="457"/>
      <c r="IMN6" s="457"/>
      <c r="IMO6" s="258"/>
      <c r="IMP6" s="457"/>
      <c r="IMQ6" s="457"/>
      <c r="IMR6" s="457"/>
      <c r="IMS6" s="258"/>
      <c r="IMT6" s="457"/>
      <c r="IMU6" s="457"/>
      <c r="IMV6" s="457"/>
      <c r="IMW6" s="258"/>
      <c r="IMX6" s="457"/>
      <c r="IMY6" s="457"/>
      <c r="IMZ6" s="457"/>
      <c r="INA6" s="258"/>
      <c r="INB6" s="457"/>
      <c r="INC6" s="457"/>
      <c r="IND6" s="457"/>
      <c r="INE6" s="258"/>
      <c r="INF6" s="457"/>
      <c r="ING6" s="457"/>
      <c r="INH6" s="457"/>
      <c r="INI6" s="458"/>
      <c r="INJ6" s="457"/>
      <c r="INK6" s="457"/>
      <c r="INL6" s="457"/>
      <c r="INM6" s="258"/>
      <c r="INN6" s="457"/>
      <c r="INO6" s="457"/>
      <c r="INP6" s="457"/>
      <c r="INQ6" s="258"/>
      <c r="INR6" s="457"/>
      <c r="INS6" s="457"/>
      <c r="INT6" s="457"/>
      <c r="INU6" s="258"/>
      <c r="INV6" s="457"/>
      <c r="INW6" s="457"/>
      <c r="INX6" s="457"/>
      <c r="INY6" s="258"/>
      <c r="INZ6" s="457"/>
      <c r="IOA6" s="457"/>
      <c r="IOB6" s="457"/>
      <c r="IOC6" s="258"/>
      <c r="IOD6" s="457"/>
      <c r="IOE6" s="457"/>
      <c r="IOF6" s="457"/>
      <c r="IOG6" s="458"/>
      <c r="IOH6" s="457"/>
      <c r="IOI6" s="457"/>
      <c r="IOJ6" s="457"/>
      <c r="IOK6" s="258"/>
      <c r="IOL6" s="457"/>
      <c r="IOM6" s="457"/>
      <c r="ION6" s="457"/>
      <c r="IOO6" s="258"/>
      <c r="IOP6" s="457"/>
      <c r="IOQ6" s="457"/>
      <c r="IOR6" s="457"/>
      <c r="IOS6" s="258"/>
      <c r="IOT6" s="457"/>
      <c r="IOU6" s="457"/>
      <c r="IOV6" s="457"/>
      <c r="IOW6" s="258"/>
      <c r="IOX6" s="457"/>
      <c r="IOY6" s="457"/>
      <c r="IOZ6" s="457"/>
      <c r="IPA6" s="258"/>
      <c r="IPB6" s="457"/>
      <c r="IPC6" s="457"/>
      <c r="IPD6" s="457"/>
      <c r="IPE6" s="458"/>
      <c r="IPF6" s="457"/>
      <c r="IPG6" s="457"/>
      <c r="IPH6" s="457"/>
      <c r="IPI6" s="258"/>
      <c r="IPJ6" s="457"/>
      <c r="IPK6" s="457"/>
      <c r="IPL6" s="457"/>
      <c r="IPM6" s="258"/>
      <c r="IPN6" s="457"/>
      <c r="IPO6" s="457"/>
      <c r="IPP6" s="457"/>
      <c r="IPQ6" s="258"/>
      <c r="IPR6" s="457"/>
      <c r="IPS6" s="457"/>
      <c r="IPT6" s="457"/>
      <c r="IPU6" s="258"/>
      <c r="IPV6" s="457"/>
      <c r="IPW6" s="457"/>
      <c r="IPX6" s="457"/>
      <c r="IPY6" s="258"/>
      <c r="IPZ6" s="457"/>
      <c r="IQA6" s="457"/>
      <c r="IQB6" s="457"/>
      <c r="IQC6" s="458"/>
      <c r="IQD6" s="457"/>
      <c r="IQE6" s="457"/>
      <c r="IQF6" s="457"/>
      <c r="IQG6" s="258"/>
      <c r="IQH6" s="457"/>
      <c r="IQI6" s="457"/>
      <c r="IQJ6" s="457"/>
      <c r="IQK6" s="258"/>
      <c r="IQL6" s="457"/>
      <c r="IQM6" s="457"/>
      <c r="IQN6" s="457"/>
      <c r="IQO6" s="258"/>
      <c r="IQP6" s="457"/>
      <c r="IQQ6" s="457"/>
      <c r="IQR6" s="457"/>
      <c r="IQS6" s="258"/>
      <c r="IQT6" s="457"/>
      <c r="IQU6" s="457"/>
      <c r="IQV6" s="457"/>
      <c r="IQW6" s="258"/>
      <c r="IQX6" s="457"/>
      <c r="IQY6" s="457"/>
      <c r="IQZ6" s="457"/>
      <c r="IRA6" s="458"/>
      <c r="IRB6" s="457"/>
      <c r="IRC6" s="457"/>
      <c r="IRD6" s="457"/>
      <c r="IRE6" s="258"/>
      <c r="IRF6" s="457"/>
      <c r="IRG6" s="457"/>
      <c r="IRH6" s="457"/>
      <c r="IRI6" s="258"/>
      <c r="IRJ6" s="457"/>
      <c r="IRK6" s="457"/>
      <c r="IRL6" s="457"/>
      <c r="IRM6" s="258"/>
      <c r="IRN6" s="457"/>
      <c r="IRO6" s="457"/>
      <c r="IRP6" s="457"/>
      <c r="IRQ6" s="258"/>
      <c r="IRR6" s="457"/>
      <c r="IRS6" s="457"/>
      <c r="IRT6" s="457"/>
      <c r="IRU6" s="258"/>
      <c r="IRV6" s="457"/>
      <c r="IRW6" s="457"/>
      <c r="IRX6" s="457"/>
      <c r="IRY6" s="458"/>
      <c r="IRZ6" s="457"/>
      <c r="ISA6" s="457"/>
      <c r="ISB6" s="457"/>
      <c r="ISC6" s="258"/>
      <c r="ISD6" s="457"/>
      <c r="ISE6" s="457"/>
      <c r="ISF6" s="457"/>
      <c r="ISG6" s="258"/>
      <c r="ISH6" s="457"/>
      <c r="ISI6" s="457"/>
      <c r="ISJ6" s="457"/>
      <c r="ISK6" s="258"/>
      <c r="ISL6" s="457"/>
      <c r="ISM6" s="457"/>
      <c r="ISN6" s="457"/>
      <c r="ISO6" s="258"/>
      <c r="ISP6" s="457"/>
      <c r="ISQ6" s="457"/>
      <c r="ISR6" s="457"/>
      <c r="ISS6" s="258"/>
      <c r="IST6" s="457"/>
      <c r="ISU6" s="457"/>
      <c r="ISV6" s="457"/>
      <c r="ISW6" s="458"/>
      <c r="ISX6" s="457"/>
      <c r="ISY6" s="457"/>
      <c r="ISZ6" s="457"/>
      <c r="ITA6" s="258"/>
      <c r="ITB6" s="457"/>
      <c r="ITC6" s="457"/>
      <c r="ITD6" s="457"/>
      <c r="ITE6" s="258"/>
      <c r="ITF6" s="457"/>
      <c r="ITG6" s="457"/>
      <c r="ITH6" s="457"/>
      <c r="ITI6" s="258"/>
      <c r="ITJ6" s="457"/>
      <c r="ITK6" s="457"/>
      <c r="ITL6" s="457"/>
      <c r="ITM6" s="258"/>
      <c r="ITN6" s="457"/>
      <c r="ITO6" s="457"/>
      <c r="ITP6" s="457"/>
      <c r="ITQ6" s="258"/>
      <c r="ITR6" s="457"/>
      <c r="ITS6" s="457"/>
      <c r="ITT6" s="457"/>
      <c r="ITU6" s="458"/>
      <c r="ITV6" s="457"/>
      <c r="ITW6" s="457"/>
      <c r="ITX6" s="457"/>
      <c r="ITY6" s="258"/>
      <c r="ITZ6" s="457"/>
      <c r="IUA6" s="457"/>
      <c r="IUB6" s="457"/>
      <c r="IUC6" s="258"/>
      <c r="IUD6" s="457"/>
      <c r="IUE6" s="457"/>
      <c r="IUF6" s="457"/>
      <c r="IUG6" s="258"/>
      <c r="IUH6" s="457"/>
      <c r="IUI6" s="457"/>
      <c r="IUJ6" s="457"/>
      <c r="IUK6" s="258"/>
      <c r="IUL6" s="457"/>
      <c r="IUM6" s="457"/>
      <c r="IUN6" s="457"/>
      <c r="IUO6" s="258"/>
      <c r="IUP6" s="457"/>
      <c r="IUQ6" s="457"/>
      <c r="IUR6" s="457"/>
      <c r="IUS6" s="458"/>
      <c r="IUT6" s="457"/>
      <c r="IUU6" s="457"/>
      <c r="IUV6" s="457"/>
      <c r="IUW6" s="258"/>
      <c r="IUX6" s="457"/>
      <c r="IUY6" s="457"/>
      <c r="IUZ6" s="457"/>
      <c r="IVA6" s="258"/>
      <c r="IVB6" s="457"/>
      <c r="IVC6" s="457"/>
      <c r="IVD6" s="457"/>
      <c r="IVE6" s="258"/>
      <c r="IVF6" s="457"/>
      <c r="IVG6" s="457"/>
      <c r="IVH6" s="457"/>
      <c r="IVI6" s="258"/>
      <c r="IVJ6" s="457"/>
      <c r="IVK6" s="457"/>
      <c r="IVL6" s="457"/>
      <c r="IVM6" s="258"/>
      <c r="IVN6" s="457"/>
      <c r="IVO6" s="457"/>
      <c r="IVP6" s="457"/>
      <c r="IVQ6" s="458"/>
      <c r="IVR6" s="457"/>
      <c r="IVS6" s="457"/>
      <c r="IVT6" s="457"/>
      <c r="IVU6" s="258"/>
      <c r="IVV6" s="457"/>
      <c r="IVW6" s="457"/>
      <c r="IVX6" s="457"/>
      <c r="IVY6" s="258"/>
      <c r="IVZ6" s="457"/>
      <c r="IWA6" s="457"/>
      <c r="IWB6" s="457"/>
      <c r="IWC6" s="258"/>
      <c r="IWD6" s="457"/>
      <c r="IWE6" s="457"/>
      <c r="IWF6" s="457"/>
      <c r="IWG6" s="258"/>
      <c r="IWH6" s="457"/>
      <c r="IWI6" s="457"/>
      <c r="IWJ6" s="457"/>
      <c r="IWK6" s="258"/>
      <c r="IWL6" s="457"/>
      <c r="IWM6" s="457"/>
      <c r="IWN6" s="457"/>
      <c r="IWO6" s="458"/>
      <c r="IWP6" s="457"/>
      <c r="IWQ6" s="457"/>
      <c r="IWR6" s="457"/>
      <c r="IWS6" s="258"/>
      <c r="IWT6" s="457"/>
      <c r="IWU6" s="457"/>
      <c r="IWV6" s="457"/>
      <c r="IWW6" s="258"/>
      <c r="IWX6" s="457"/>
      <c r="IWY6" s="457"/>
      <c r="IWZ6" s="457"/>
      <c r="IXA6" s="258"/>
      <c r="IXB6" s="457"/>
      <c r="IXC6" s="457"/>
      <c r="IXD6" s="457"/>
      <c r="IXE6" s="258"/>
      <c r="IXF6" s="457"/>
      <c r="IXG6" s="457"/>
      <c r="IXH6" s="457"/>
      <c r="IXI6" s="258"/>
      <c r="IXJ6" s="457"/>
      <c r="IXK6" s="457"/>
      <c r="IXL6" s="457"/>
      <c r="IXM6" s="458"/>
      <c r="IXN6" s="457"/>
      <c r="IXO6" s="457"/>
      <c r="IXP6" s="457"/>
      <c r="IXQ6" s="258"/>
      <c r="IXR6" s="457"/>
      <c r="IXS6" s="457"/>
      <c r="IXT6" s="457"/>
      <c r="IXU6" s="258"/>
      <c r="IXV6" s="457"/>
      <c r="IXW6" s="457"/>
      <c r="IXX6" s="457"/>
      <c r="IXY6" s="258"/>
      <c r="IXZ6" s="457"/>
      <c r="IYA6" s="457"/>
      <c r="IYB6" s="457"/>
      <c r="IYC6" s="258"/>
      <c r="IYD6" s="457"/>
      <c r="IYE6" s="457"/>
      <c r="IYF6" s="457"/>
      <c r="IYG6" s="258"/>
      <c r="IYH6" s="457"/>
      <c r="IYI6" s="457"/>
      <c r="IYJ6" s="457"/>
      <c r="IYK6" s="458"/>
      <c r="IYL6" s="457"/>
      <c r="IYM6" s="457"/>
      <c r="IYN6" s="457"/>
      <c r="IYO6" s="258"/>
      <c r="IYP6" s="457"/>
      <c r="IYQ6" s="457"/>
      <c r="IYR6" s="457"/>
      <c r="IYS6" s="258"/>
      <c r="IYT6" s="457"/>
      <c r="IYU6" s="457"/>
      <c r="IYV6" s="457"/>
      <c r="IYW6" s="258"/>
      <c r="IYX6" s="457"/>
      <c r="IYY6" s="457"/>
      <c r="IYZ6" s="457"/>
      <c r="IZA6" s="258"/>
      <c r="IZB6" s="457"/>
      <c r="IZC6" s="457"/>
      <c r="IZD6" s="457"/>
      <c r="IZE6" s="258"/>
      <c r="IZF6" s="457"/>
      <c r="IZG6" s="457"/>
      <c r="IZH6" s="457"/>
      <c r="IZI6" s="458"/>
      <c r="IZJ6" s="457"/>
      <c r="IZK6" s="457"/>
      <c r="IZL6" s="457"/>
      <c r="IZM6" s="258"/>
      <c r="IZN6" s="457"/>
      <c r="IZO6" s="457"/>
      <c r="IZP6" s="457"/>
      <c r="IZQ6" s="258"/>
      <c r="IZR6" s="457"/>
      <c r="IZS6" s="457"/>
      <c r="IZT6" s="457"/>
      <c r="IZU6" s="258"/>
      <c r="IZV6" s="457"/>
      <c r="IZW6" s="457"/>
      <c r="IZX6" s="457"/>
      <c r="IZY6" s="258"/>
      <c r="IZZ6" s="457"/>
      <c r="JAA6" s="457"/>
      <c r="JAB6" s="457"/>
      <c r="JAC6" s="258"/>
      <c r="JAD6" s="457"/>
      <c r="JAE6" s="457"/>
      <c r="JAF6" s="457"/>
      <c r="JAG6" s="458"/>
      <c r="JAH6" s="457"/>
      <c r="JAI6" s="457"/>
      <c r="JAJ6" s="457"/>
      <c r="JAK6" s="258"/>
      <c r="JAL6" s="457"/>
      <c r="JAM6" s="457"/>
      <c r="JAN6" s="457"/>
      <c r="JAO6" s="258"/>
      <c r="JAP6" s="457"/>
      <c r="JAQ6" s="457"/>
      <c r="JAR6" s="457"/>
      <c r="JAS6" s="258"/>
      <c r="JAT6" s="457"/>
      <c r="JAU6" s="457"/>
      <c r="JAV6" s="457"/>
      <c r="JAW6" s="258"/>
      <c r="JAX6" s="457"/>
      <c r="JAY6" s="457"/>
      <c r="JAZ6" s="457"/>
      <c r="JBA6" s="258"/>
      <c r="JBB6" s="457"/>
      <c r="JBC6" s="457"/>
      <c r="JBD6" s="457"/>
      <c r="JBE6" s="458"/>
      <c r="JBF6" s="457"/>
      <c r="JBG6" s="457"/>
      <c r="JBH6" s="457"/>
      <c r="JBI6" s="258"/>
      <c r="JBJ6" s="457"/>
      <c r="JBK6" s="457"/>
      <c r="JBL6" s="457"/>
      <c r="JBM6" s="258"/>
      <c r="JBN6" s="457"/>
      <c r="JBO6" s="457"/>
      <c r="JBP6" s="457"/>
      <c r="JBQ6" s="258"/>
      <c r="JBR6" s="457"/>
      <c r="JBS6" s="457"/>
      <c r="JBT6" s="457"/>
      <c r="JBU6" s="258"/>
      <c r="JBV6" s="457"/>
      <c r="JBW6" s="457"/>
      <c r="JBX6" s="457"/>
      <c r="JBY6" s="258"/>
      <c r="JBZ6" s="457"/>
      <c r="JCA6" s="457"/>
      <c r="JCB6" s="457"/>
      <c r="JCC6" s="458"/>
      <c r="JCD6" s="457"/>
      <c r="JCE6" s="457"/>
      <c r="JCF6" s="457"/>
      <c r="JCG6" s="258"/>
      <c r="JCH6" s="457"/>
      <c r="JCI6" s="457"/>
      <c r="JCJ6" s="457"/>
      <c r="JCK6" s="258"/>
      <c r="JCL6" s="457"/>
      <c r="JCM6" s="457"/>
      <c r="JCN6" s="457"/>
      <c r="JCO6" s="258"/>
      <c r="JCP6" s="457"/>
      <c r="JCQ6" s="457"/>
      <c r="JCR6" s="457"/>
      <c r="JCS6" s="258"/>
      <c r="JCT6" s="457"/>
      <c r="JCU6" s="457"/>
      <c r="JCV6" s="457"/>
      <c r="JCW6" s="258"/>
      <c r="JCX6" s="457"/>
      <c r="JCY6" s="457"/>
      <c r="JCZ6" s="457"/>
      <c r="JDA6" s="458"/>
      <c r="JDB6" s="457"/>
      <c r="JDC6" s="457"/>
      <c r="JDD6" s="457"/>
      <c r="JDE6" s="258"/>
      <c r="JDF6" s="457"/>
      <c r="JDG6" s="457"/>
      <c r="JDH6" s="457"/>
      <c r="JDI6" s="258"/>
      <c r="JDJ6" s="457"/>
      <c r="JDK6" s="457"/>
      <c r="JDL6" s="457"/>
      <c r="JDM6" s="258"/>
      <c r="JDN6" s="457"/>
      <c r="JDO6" s="457"/>
      <c r="JDP6" s="457"/>
      <c r="JDQ6" s="258"/>
      <c r="JDR6" s="457"/>
      <c r="JDS6" s="457"/>
      <c r="JDT6" s="457"/>
      <c r="JDU6" s="258"/>
      <c r="JDV6" s="457"/>
      <c r="JDW6" s="457"/>
      <c r="JDX6" s="457"/>
      <c r="JDY6" s="458"/>
      <c r="JDZ6" s="457"/>
      <c r="JEA6" s="457"/>
      <c r="JEB6" s="457"/>
      <c r="JEC6" s="258"/>
      <c r="JED6" s="457"/>
      <c r="JEE6" s="457"/>
      <c r="JEF6" s="457"/>
      <c r="JEG6" s="258"/>
      <c r="JEH6" s="457"/>
      <c r="JEI6" s="457"/>
      <c r="JEJ6" s="457"/>
      <c r="JEK6" s="258"/>
      <c r="JEL6" s="457"/>
      <c r="JEM6" s="457"/>
      <c r="JEN6" s="457"/>
      <c r="JEO6" s="258"/>
      <c r="JEP6" s="457"/>
      <c r="JEQ6" s="457"/>
      <c r="JER6" s="457"/>
      <c r="JES6" s="258"/>
      <c r="JET6" s="457"/>
      <c r="JEU6" s="457"/>
      <c r="JEV6" s="457"/>
      <c r="JEW6" s="458"/>
      <c r="JEX6" s="457"/>
      <c r="JEY6" s="457"/>
      <c r="JEZ6" s="457"/>
      <c r="JFA6" s="258"/>
      <c r="JFB6" s="457"/>
      <c r="JFC6" s="457"/>
      <c r="JFD6" s="457"/>
      <c r="JFE6" s="258"/>
      <c r="JFF6" s="457"/>
      <c r="JFG6" s="457"/>
      <c r="JFH6" s="457"/>
      <c r="JFI6" s="258"/>
      <c r="JFJ6" s="457"/>
      <c r="JFK6" s="457"/>
      <c r="JFL6" s="457"/>
      <c r="JFM6" s="258"/>
      <c r="JFN6" s="457"/>
      <c r="JFO6" s="457"/>
      <c r="JFP6" s="457"/>
      <c r="JFQ6" s="258"/>
      <c r="JFR6" s="457"/>
      <c r="JFS6" s="457"/>
      <c r="JFT6" s="457"/>
      <c r="JFU6" s="458"/>
      <c r="JFV6" s="457"/>
      <c r="JFW6" s="457"/>
      <c r="JFX6" s="457"/>
      <c r="JFY6" s="258"/>
      <c r="JFZ6" s="457"/>
      <c r="JGA6" s="457"/>
      <c r="JGB6" s="457"/>
      <c r="JGC6" s="258"/>
      <c r="JGD6" s="457"/>
      <c r="JGE6" s="457"/>
      <c r="JGF6" s="457"/>
      <c r="JGG6" s="258"/>
      <c r="JGH6" s="457"/>
      <c r="JGI6" s="457"/>
      <c r="JGJ6" s="457"/>
      <c r="JGK6" s="258"/>
      <c r="JGL6" s="457"/>
      <c r="JGM6" s="457"/>
      <c r="JGN6" s="457"/>
      <c r="JGO6" s="258"/>
      <c r="JGP6" s="457"/>
      <c r="JGQ6" s="457"/>
      <c r="JGR6" s="457"/>
      <c r="JGS6" s="458"/>
      <c r="JGT6" s="457"/>
      <c r="JGU6" s="457"/>
      <c r="JGV6" s="457"/>
      <c r="JGW6" s="258"/>
      <c r="JGX6" s="457"/>
      <c r="JGY6" s="457"/>
      <c r="JGZ6" s="457"/>
      <c r="JHA6" s="258"/>
      <c r="JHB6" s="457"/>
      <c r="JHC6" s="457"/>
      <c r="JHD6" s="457"/>
      <c r="JHE6" s="258"/>
      <c r="JHF6" s="457"/>
      <c r="JHG6" s="457"/>
      <c r="JHH6" s="457"/>
      <c r="JHI6" s="258"/>
      <c r="JHJ6" s="457"/>
      <c r="JHK6" s="457"/>
      <c r="JHL6" s="457"/>
      <c r="JHM6" s="258"/>
      <c r="JHN6" s="457"/>
      <c r="JHO6" s="457"/>
      <c r="JHP6" s="457"/>
      <c r="JHQ6" s="458"/>
      <c r="JHR6" s="457"/>
      <c r="JHS6" s="457"/>
      <c r="JHT6" s="457"/>
      <c r="JHU6" s="258"/>
      <c r="JHV6" s="457"/>
      <c r="JHW6" s="457"/>
      <c r="JHX6" s="457"/>
      <c r="JHY6" s="258"/>
      <c r="JHZ6" s="457"/>
      <c r="JIA6" s="457"/>
      <c r="JIB6" s="457"/>
      <c r="JIC6" s="258"/>
      <c r="JID6" s="457"/>
      <c r="JIE6" s="457"/>
      <c r="JIF6" s="457"/>
      <c r="JIG6" s="258"/>
      <c r="JIH6" s="457"/>
      <c r="JII6" s="457"/>
      <c r="JIJ6" s="457"/>
      <c r="JIK6" s="258"/>
      <c r="JIL6" s="457"/>
      <c r="JIM6" s="457"/>
      <c r="JIN6" s="457"/>
      <c r="JIO6" s="458"/>
      <c r="JIP6" s="457"/>
      <c r="JIQ6" s="457"/>
      <c r="JIR6" s="457"/>
      <c r="JIS6" s="258"/>
      <c r="JIT6" s="457"/>
      <c r="JIU6" s="457"/>
      <c r="JIV6" s="457"/>
      <c r="JIW6" s="258"/>
      <c r="JIX6" s="457"/>
      <c r="JIY6" s="457"/>
      <c r="JIZ6" s="457"/>
      <c r="JJA6" s="258"/>
      <c r="JJB6" s="457"/>
      <c r="JJC6" s="457"/>
      <c r="JJD6" s="457"/>
      <c r="JJE6" s="258"/>
      <c r="JJF6" s="457"/>
      <c r="JJG6" s="457"/>
      <c r="JJH6" s="457"/>
      <c r="JJI6" s="258"/>
      <c r="JJJ6" s="457"/>
      <c r="JJK6" s="457"/>
      <c r="JJL6" s="457"/>
      <c r="JJM6" s="458"/>
      <c r="JJN6" s="457"/>
      <c r="JJO6" s="457"/>
      <c r="JJP6" s="457"/>
      <c r="JJQ6" s="258"/>
      <c r="JJR6" s="457"/>
      <c r="JJS6" s="457"/>
      <c r="JJT6" s="457"/>
      <c r="JJU6" s="258"/>
      <c r="JJV6" s="457"/>
      <c r="JJW6" s="457"/>
      <c r="JJX6" s="457"/>
      <c r="JJY6" s="258"/>
      <c r="JJZ6" s="457"/>
      <c r="JKA6" s="457"/>
      <c r="JKB6" s="457"/>
      <c r="JKC6" s="258"/>
      <c r="JKD6" s="457"/>
      <c r="JKE6" s="457"/>
      <c r="JKF6" s="457"/>
      <c r="JKG6" s="258"/>
      <c r="JKH6" s="457"/>
      <c r="JKI6" s="457"/>
      <c r="JKJ6" s="457"/>
      <c r="JKK6" s="458"/>
      <c r="JKL6" s="457"/>
      <c r="JKM6" s="457"/>
      <c r="JKN6" s="457"/>
      <c r="JKO6" s="258"/>
      <c r="JKP6" s="457"/>
      <c r="JKQ6" s="457"/>
      <c r="JKR6" s="457"/>
      <c r="JKS6" s="258"/>
      <c r="JKT6" s="457"/>
      <c r="JKU6" s="457"/>
      <c r="JKV6" s="457"/>
      <c r="JKW6" s="258"/>
      <c r="JKX6" s="457"/>
      <c r="JKY6" s="457"/>
      <c r="JKZ6" s="457"/>
      <c r="JLA6" s="258"/>
      <c r="JLB6" s="457"/>
      <c r="JLC6" s="457"/>
      <c r="JLD6" s="457"/>
      <c r="JLE6" s="258"/>
      <c r="JLF6" s="457"/>
      <c r="JLG6" s="457"/>
      <c r="JLH6" s="457"/>
      <c r="JLI6" s="458"/>
      <c r="JLJ6" s="457"/>
      <c r="JLK6" s="457"/>
      <c r="JLL6" s="457"/>
      <c r="JLM6" s="258"/>
      <c r="JLN6" s="457"/>
      <c r="JLO6" s="457"/>
      <c r="JLP6" s="457"/>
      <c r="JLQ6" s="258"/>
      <c r="JLR6" s="457"/>
      <c r="JLS6" s="457"/>
      <c r="JLT6" s="457"/>
      <c r="JLU6" s="258"/>
      <c r="JLV6" s="457"/>
      <c r="JLW6" s="457"/>
      <c r="JLX6" s="457"/>
      <c r="JLY6" s="258"/>
      <c r="JLZ6" s="457"/>
      <c r="JMA6" s="457"/>
      <c r="JMB6" s="457"/>
      <c r="JMC6" s="258"/>
      <c r="JMD6" s="457"/>
      <c r="JME6" s="457"/>
      <c r="JMF6" s="457"/>
      <c r="JMG6" s="458"/>
      <c r="JMH6" s="457"/>
      <c r="JMI6" s="457"/>
      <c r="JMJ6" s="457"/>
      <c r="JMK6" s="258"/>
      <c r="JML6" s="457"/>
      <c r="JMM6" s="457"/>
      <c r="JMN6" s="457"/>
      <c r="JMO6" s="258"/>
      <c r="JMP6" s="457"/>
      <c r="JMQ6" s="457"/>
      <c r="JMR6" s="457"/>
      <c r="JMS6" s="258"/>
      <c r="JMT6" s="457"/>
      <c r="JMU6" s="457"/>
      <c r="JMV6" s="457"/>
      <c r="JMW6" s="258"/>
      <c r="JMX6" s="457"/>
      <c r="JMY6" s="457"/>
      <c r="JMZ6" s="457"/>
      <c r="JNA6" s="258"/>
      <c r="JNB6" s="457"/>
      <c r="JNC6" s="457"/>
      <c r="JND6" s="457"/>
      <c r="JNE6" s="458"/>
      <c r="JNF6" s="457"/>
      <c r="JNG6" s="457"/>
      <c r="JNH6" s="457"/>
      <c r="JNI6" s="258"/>
      <c r="JNJ6" s="457"/>
      <c r="JNK6" s="457"/>
      <c r="JNL6" s="457"/>
      <c r="JNM6" s="258"/>
      <c r="JNN6" s="457"/>
      <c r="JNO6" s="457"/>
      <c r="JNP6" s="457"/>
      <c r="JNQ6" s="258"/>
      <c r="JNR6" s="457"/>
      <c r="JNS6" s="457"/>
      <c r="JNT6" s="457"/>
      <c r="JNU6" s="258"/>
      <c r="JNV6" s="457"/>
      <c r="JNW6" s="457"/>
      <c r="JNX6" s="457"/>
      <c r="JNY6" s="258"/>
      <c r="JNZ6" s="457"/>
      <c r="JOA6" s="457"/>
      <c r="JOB6" s="457"/>
      <c r="JOC6" s="458"/>
      <c r="JOD6" s="457"/>
      <c r="JOE6" s="457"/>
      <c r="JOF6" s="457"/>
      <c r="JOG6" s="258"/>
      <c r="JOH6" s="457"/>
      <c r="JOI6" s="457"/>
      <c r="JOJ6" s="457"/>
      <c r="JOK6" s="258"/>
      <c r="JOL6" s="457"/>
      <c r="JOM6" s="457"/>
      <c r="JON6" s="457"/>
      <c r="JOO6" s="258"/>
      <c r="JOP6" s="457"/>
      <c r="JOQ6" s="457"/>
      <c r="JOR6" s="457"/>
      <c r="JOS6" s="258"/>
      <c r="JOT6" s="457"/>
      <c r="JOU6" s="457"/>
      <c r="JOV6" s="457"/>
      <c r="JOW6" s="258"/>
      <c r="JOX6" s="457"/>
      <c r="JOY6" s="457"/>
      <c r="JOZ6" s="457"/>
      <c r="JPA6" s="458"/>
      <c r="JPB6" s="457"/>
      <c r="JPC6" s="457"/>
      <c r="JPD6" s="457"/>
      <c r="JPE6" s="258"/>
      <c r="JPF6" s="457"/>
      <c r="JPG6" s="457"/>
      <c r="JPH6" s="457"/>
      <c r="JPI6" s="258"/>
      <c r="JPJ6" s="457"/>
      <c r="JPK6" s="457"/>
      <c r="JPL6" s="457"/>
      <c r="JPM6" s="258"/>
      <c r="JPN6" s="457"/>
      <c r="JPO6" s="457"/>
      <c r="JPP6" s="457"/>
      <c r="JPQ6" s="258"/>
      <c r="JPR6" s="457"/>
      <c r="JPS6" s="457"/>
      <c r="JPT6" s="457"/>
      <c r="JPU6" s="258"/>
      <c r="JPV6" s="457"/>
      <c r="JPW6" s="457"/>
      <c r="JPX6" s="457"/>
      <c r="JPY6" s="458"/>
      <c r="JPZ6" s="457"/>
      <c r="JQA6" s="457"/>
      <c r="JQB6" s="457"/>
      <c r="JQC6" s="258"/>
      <c r="JQD6" s="457"/>
      <c r="JQE6" s="457"/>
      <c r="JQF6" s="457"/>
      <c r="JQG6" s="258"/>
      <c r="JQH6" s="457"/>
      <c r="JQI6" s="457"/>
      <c r="JQJ6" s="457"/>
      <c r="JQK6" s="258"/>
      <c r="JQL6" s="457"/>
      <c r="JQM6" s="457"/>
      <c r="JQN6" s="457"/>
      <c r="JQO6" s="258"/>
      <c r="JQP6" s="457"/>
      <c r="JQQ6" s="457"/>
      <c r="JQR6" s="457"/>
      <c r="JQS6" s="258"/>
      <c r="JQT6" s="457"/>
      <c r="JQU6" s="457"/>
      <c r="JQV6" s="457"/>
      <c r="JQW6" s="458"/>
      <c r="JQX6" s="457"/>
      <c r="JQY6" s="457"/>
      <c r="JQZ6" s="457"/>
      <c r="JRA6" s="258"/>
      <c r="JRB6" s="457"/>
      <c r="JRC6" s="457"/>
      <c r="JRD6" s="457"/>
      <c r="JRE6" s="258"/>
      <c r="JRF6" s="457"/>
      <c r="JRG6" s="457"/>
      <c r="JRH6" s="457"/>
      <c r="JRI6" s="258"/>
      <c r="JRJ6" s="457"/>
      <c r="JRK6" s="457"/>
      <c r="JRL6" s="457"/>
      <c r="JRM6" s="258"/>
      <c r="JRN6" s="457"/>
      <c r="JRO6" s="457"/>
      <c r="JRP6" s="457"/>
      <c r="JRQ6" s="258"/>
      <c r="JRR6" s="457"/>
      <c r="JRS6" s="457"/>
      <c r="JRT6" s="457"/>
      <c r="JRU6" s="458"/>
      <c r="JRV6" s="457"/>
      <c r="JRW6" s="457"/>
      <c r="JRX6" s="457"/>
      <c r="JRY6" s="258"/>
      <c r="JRZ6" s="457"/>
      <c r="JSA6" s="457"/>
      <c r="JSB6" s="457"/>
      <c r="JSC6" s="258"/>
      <c r="JSD6" s="457"/>
      <c r="JSE6" s="457"/>
      <c r="JSF6" s="457"/>
      <c r="JSG6" s="258"/>
      <c r="JSH6" s="457"/>
      <c r="JSI6" s="457"/>
      <c r="JSJ6" s="457"/>
      <c r="JSK6" s="258"/>
      <c r="JSL6" s="457"/>
      <c r="JSM6" s="457"/>
      <c r="JSN6" s="457"/>
      <c r="JSO6" s="258"/>
      <c r="JSP6" s="457"/>
      <c r="JSQ6" s="457"/>
      <c r="JSR6" s="457"/>
      <c r="JSS6" s="458"/>
      <c r="JST6" s="457"/>
      <c r="JSU6" s="457"/>
      <c r="JSV6" s="457"/>
      <c r="JSW6" s="258"/>
      <c r="JSX6" s="457"/>
      <c r="JSY6" s="457"/>
      <c r="JSZ6" s="457"/>
      <c r="JTA6" s="258"/>
      <c r="JTB6" s="457"/>
      <c r="JTC6" s="457"/>
      <c r="JTD6" s="457"/>
      <c r="JTE6" s="258"/>
      <c r="JTF6" s="457"/>
      <c r="JTG6" s="457"/>
      <c r="JTH6" s="457"/>
      <c r="JTI6" s="258"/>
      <c r="JTJ6" s="457"/>
      <c r="JTK6" s="457"/>
      <c r="JTL6" s="457"/>
      <c r="JTM6" s="258"/>
      <c r="JTN6" s="457"/>
      <c r="JTO6" s="457"/>
      <c r="JTP6" s="457"/>
      <c r="JTQ6" s="458"/>
      <c r="JTR6" s="457"/>
      <c r="JTS6" s="457"/>
      <c r="JTT6" s="457"/>
      <c r="JTU6" s="258"/>
      <c r="JTV6" s="457"/>
      <c r="JTW6" s="457"/>
      <c r="JTX6" s="457"/>
      <c r="JTY6" s="258"/>
      <c r="JTZ6" s="457"/>
      <c r="JUA6" s="457"/>
      <c r="JUB6" s="457"/>
      <c r="JUC6" s="258"/>
      <c r="JUD6" s="457"/>
      <c r="JUE6" s="457"/>
      <c r="JUF6" s="457"/>
      <c r="JUG6" s="258"/>
      <c r="JUH6" s="457"/>
      <c r="JUI6" s="457"/>
      <c r="JUJ6" s="457"/>
      <c r="JUK6" s="258"/>
      <c r="JUL6" s="457"/>
      <c r="JUM6" s="457"/>
      <c r="JUN6" s="457"/>
      <c r="JUO6" s="458"/>
      <c r="JUP6" s="457"/>
      <c r="JUQ6" s="457"/>
      <c r="JUR6" s="457"/>
      <c r="JUS6" s="258"/>
      <c r="JUT6" s="457"/>
      <c r="JUU6" s="457"/>
      <c r="JUV6" s="457"/>
      <c r="JUW6" s="258"/>
      <c r="JUX6" s="457"/>
      <c r="JUY6" s="457"/>
      <c r="JUZ6" s="457"/>
      <c r="JVA6" s="258"/>
      <c r="JVB6" s="457"/>
      <c r="JVC6" s="457"/>
      <c r="JVD6" s="457"/>
      <c r="JVE6" s="258"/>
      <c r="JVF6" s="457"/>
      <c r="JVG6" s="457"/>
      <c r="JVH6" s="457"/>
      <c r="JVI6" s="258"/>
      <c r="JVJ6" s="457"/>
      <c r="JVK6" s="457"/>
      <c r="JVL6" s="457"/>
      <c r="JVM6" s="458"/>
      <c r="JVN6" s="457"/>
      <c r="JVO6" s="457"/>
      <c r="JVP6" s="457"/>
      <c r="JVQ6" s="258"/>
      <c r="JVR6" s="457"/>
      <c r="JVS6" s="457"/>
      <c r="JVT6" s="457"/>
      <c r="JVU6" s="258"/>
      <c r="JVV6" s="457"/>
      <c r="JVW6" s="457"/>
      <c r="JVX6" s="457"/>
      <c r="JVY6" s="258"/>
      <c r="JVZ6" s="457"/>
      <c r="JWA6" s="457"/>
      <c r="JWB6" s="457"/>
      <c r="JWC6" s="258"/>
      <c r="JWD6" s="457"/>
      <c r="JWE6" s="457"/>
      <c r="JWF6" s="457"/>
      <c r="JWG6" s="258"/>
      <c r="JWH6" s="457"/>
      <c r="JWI6" s="457"/>
      <c r="JWJ6" s="457"/>
      <c r="JWK6" s="458"/>
      <c r="JWL6" s="457"/>
      <c r="JWM6" s="457"/>
      <c r="JWN6" s="457"/>
      <c r="JWO6" s="258"/>
      <c r="JWP6" s="457"/>
      <c r="JWQ6" s="457"/>
      <c r="JWR6" s="457"/>
      <c r="JWS6" s="258"/>
      <c r="JWT6" s="457"/>
      <c r="JWU6" s="457"/>
      <c r="JWV6" s="457"/>
      <c r="JWW6" s="258"/>
      <c r="JWX6" s="457"/>
      <c r="JWY6" s="457"/>
      <c r="JWZ6" s="457"/>
      <c r="JXA6" s="258"/>
      <c r="JXB6" s="457"/>
      <c r="JXC6" s="457"/>
      <c r="JXD6" s="457"/>
      <c r="JXE6" s="258"/>
      <c r="JXF6" s="457"/>
      <c r="JXG6" s="457"/>
      <c r="JXH6" s="457"/>
      <c r="JXI6" s="458"/>
      <c r="JXJ6" s="457"/>
      <c r="JXK6" s="457"/>
      <c r="JXL6" s="457"/>
      <c r="JXM6" s="258"/>
      <c r="JXN6" s="457"/>
      <c r="JXO6" s="457"/>
      <c r="JXP6" s="457"/>
      <c r="JXQ6" s="258"/>
      <c r="JXR6" s="457"/>
      <c r="JXS6" s="457"/>
      <c r="JXT6" s="457"/>
      <c r="JXU6" s="258"/>
      <c r="JXV6" s="457"/>
      <c r="JXW6" s="457"/>
      <c r="JXX6" s="457"/>
      <c r="JXY6" s="258"/>
      <c r="JXZ6" s="457"/>
      <c r="JYA6" s="457"/>
      <c r="JYB6" s="457"/>
      <c r="JYC6" s="258"/>
      <c r="JYD6" s="457"/>
      <c r="JYE6" s="457"/>
      <c r="JYF6" s="457"/>
      <c r="JYG6" s="458"/>
      <c r="JYH6" s="457"/>
      <c r="JYI6" s="457"/>
      <c r="JYJ6" s="457"/>
      <c r="JYK6" s="258"/>
      <c r="JYL6" s="457"/>
      <c r="JYM6" s="457"/>
      <c r="JYN6" s="457"/>
      <c r="JYO6" s="258"/>
      <c r="JYP6" s="457"/>
      <c r="JYQ6" s="457"/>
      <c r="JYR6" s="457"/>
      <c r="JYS6" s="258"/>
      <c r="JYT6" s="457"/>
      <c r="JYU6" s="457"/>
      <c r="JYV6" s="457"/>
      <c r="JYW6" s="258"/>
      <c r="JYX6" s="457"/>
      <c r="JYY6" s="457"/>
      <c r="JYZ6" s="457"/>
      <c r="JZA6" s="258"/>
      <c r="JZB6" s="457"/>
      <c r="JZC6" s="457"/>
      <c r="JZD6" s="457"/>
      <c r="JZE6" s="458"/>
      <c r="JZF6" s="457"/>
      <c r="JZG6" s="457"/>
      <c r="JZH6" s="457"/>
      <c r="JZI6" s="258"/>
      <c r="JZJ6" s="457"/>
      <c r="JZK6" s="457"/>
      <c r="JZL6" s="457"/>
      <c r="JZM6" s="258"/>
      <c r="JZN6" s="457"/>
      <c r="JZO6" s="457"/>
      <c r="JZP6" s="457"/>
      <c r="JZQ6" s="258"/>
      <c r="JZR6" s="457"/>
      <c r="JZS6" s="457"/>
      <c r="JZT6" s="457"/>
      <c r="JZU6" s="258"/>
      <c r="JZV6" s="457"/>
      <c r="JZW6" s="457"/>
      <c r="JZX6" s="457"/>
      <c r="JZY6" s="258"/>
      <c r="JZZ6" s="457"/>
      <c r="KAA6" s="457"/>
      <c r="KAB6" s="457"/>
      <c r="KAC6" s="458"/>
      <c r="KAD6" s="457"/>
      <c r="KAE6" s="457"/>
      <c r="KAF6" s="457"/>
      <c r="KAG6" s="258"/>
      <c r="KAH6" s="457"/>
      <c r="KAI6" s="457"/>
      <c r="KAJ6" s="457"/>
      <c r="KAK6" s="258"/>
      <c r="KAL6" s="457"/>
      <c r="KAM6" s="457"/>
      <c r="KAN6" s="457"/>
      <c r="KAO6" s="258"/>
      <c r="KAP6" s="457"/>
      <c r="KAQ6" s="457"/>
      <c r="KAR6" s="457"/>
      <c r="KAS6" s="258"/>
      <c r="KAT6" s="457"/>
      <c r="KAU6" s="457"/>
      <c r="KAV6" s="457"/>
      <c r="KAW6" s="258"/>
      <c r="KAX6" s="457"/>
      <c r="KAY6" s="457"/>
      <c r="KAZ6" s="457"/>
      <c r="KBA6" s="458"/>
      <c r="KBB6" s="457"/>
      <c r="KBC6" s="457"/>
      <c r="KBD6" s="457"/>
      <c r="KBE6" s="258"/>
      <c r="KBF6" s="457"/>
      <c r="KBG6" s="457"/>
      <c r="KBH6" s="457"/>
      <c r="KBI6" s="258"/>
      <c r="KBJ6" s="457"/>
      <c r="KBK6" s="457"/>
      <c r="KBL6" s="457"/>
      <c r="KBM6" s="258"/>
      <c r="KBN6" s="457"/>
      <c r="KBO6" s="457"/>
      <c r="KBP6" s="457"/>
      <c r="KBQ6" s="258"/>
      <c r="KBR6" s="457"/>
      <c r="KBS6" s="457"/>
      <c r="KBT6" s="457"/>
      <c r="KBU6" s="258"/>
      <c r="KBV6" s="457"/>
      <c r="KBW6" s="457"/>
      <c r="KBX6" s="457"/>
      <c r="KBY6" s="458"/>
      <c r="KBZ6" s="457"/>
      <c r="KCA6" s="457"/>
      <c r="KCB6" s="457"/>
      <c r="KCC6" s="258"/>
      <c r="KCD6" s="457"/>
      <c r="KCE6" s="457"/>
      <c r="KCF6" s="457"/>
      <c r="KCG6" s="258"/>
      <c r="KCH6" s="457"/>
      <c r="KCI6" s="457"/>
      <c r="KCJ6" s="457"/>
      <c r="KCK6" s="258"/>
      <c r="KCL6" s="457"/>
      <c r="KCM6" s="457"/>
      <c r="KCN6" s="457"/>
      <c r="KCO6" s="258"/>
      <c r="KCP6" s="457"/>
      <c r="KCQ6" s="457"/>
      <c r="KCR6" s="457"/>
      <c r="KCS6" s="258"/>
      <c r="KCT6" s="457"/>
      <c r="KCU6" s="457"/>
      <c r="KCV6" s="457"/>
      <c r="KCW6" s="458"/>
      <c r="KCX6" s="457"/>
      <c r="KCY6" s="457"/>
      <c r="KCZ6" s="457"/>
      <c r="KDA6" s="258"/>
      <c r="KDB6" s="457"/>
      <c r="KDC6" s="457"/>
      <c r="KDD6" s="457"/>
      <c r="KDE6" s="258"/>
      <c r="KDF6" s="457"/>
      <c r="KDG6" s="457"/>
      <c r="KDH6" s="457"/>
      <c r="KDI6" s="258"/>
      <c r="KDJ6" s="457"/>
      <c r="KDK6" s="457"/>
      <c r="KDL6" s="457"/>
      <c r="KDM6" s="258"/>
      <c r="KDN6" s="457"/>
      <c r="KDO6" s="457"/>
      <c r="KDP6" s="457"/>
      <c r="KDQ6" s="258"/>
      <c r="KDR6" s="457"/>
      <c r="KDS6" s="457"/>
      <c r="KDT6" s="457"/>
      <c r="KDU6" s="458"/>
      <c r="KDV6" s="457"/>
      <c r="KDW6" s="457"/>
      <c r="KDX6" s="457"/>
      <c r="KDY6" s="258"/>
      <c r="KDZ6" s="457"/>
      <c r="KEA6" s="457"/>
      <c r="KEB6" s="457"/>
      <c r="KEC6" s="258"/>
      <c r="KED6" s="457"/>
      <c r="KEE6" s="457"/>
      <c r="KEF6" s="457"/>
      <c r="KEG6" s="258"/>
      <c r="KEH6" s="457"/>
      <c r="KEI6" s="457"/>
      <c r="KEJ6" s="457"/>
      <c r="KEK6" s="258"/>
      <c r="KEL6" s="457"/>
      <c r="KEM6" s="457"/>
      <c r="KEN6" s="457"/>
      <c r="KEO6" s="258"/>
      <c r="KEP6" s="457"/>
      <c r="KEQ6" s="457"/>
      <c r="KER6" s="457"/>
      <c r="KES6" s="458"/>
      <c r="KET6" s="457"/>
      <c r="KEU6" s="457"/>
      <c r="KEV6" s="457"/>
      <c r="KEW6" s="258"/>
      <c r="KEX6" s="457"/>
      <c r="KEY6" s="457"/>
      <c r="KEZ6" s="457"/>
      <c r="KFA6" s="258"/>
      <c r="KFB6" s="457"/>
      <c r="KFC6" s="457"/>
      <c r="KFD6" s="457"/>
      <c r="KFE6" s="258"/>
      <c r="KFF6" s="457"/>
      <c r="KFG6" s="457"/>
      <c r="KFH6" s="457"/>
      <c r="KFI6" s="258"/>
      <c r="KFJ6" s="457"/>
      <c r="KFK6" s="457"/>
      <c r="KFL6" s="457"/>
      <c r="KFM6" s="258"/>
      <c r="KFN6" s="457"/>
      <c r="KFO6" s="457"/>
      <c r="KFP6" s="457"/>
      <c r="KFQ6" s="458"/>
      <c r="KFR6" s="457"/>
      <c r="KFS6" s="457"/>
      <c r="KFT6" s="457"/>
      <c r="KFU6" s="258"/>
      <c r="KFV6" s="457"/>
      <c r="KFW6" s="457"/>
      <c r="KFX6" s="457"/>
      <c r="KFY6" s="258"/>
      <c r="KFZ6" s="457"/>
      <c r="KGA6" s="457"/>
      <c r="KGB6" s="457"/>
      <c r="KGC6" s="258"/>
      <c r="KGD6" s="457"/>
      <c r="KGE6" s="457"/>
      <c r="KGF6" s="457"/>
      <c r="KGG6" s="258"/>
      <c r="KGH6" s="457"/>
      <c r="KGI6" s="457"/>
      <c r="KGJ6" s="457"/>
      <c r="KGK6" s="258"/>
      <c r="KGL6" s="457"/>
      <c r="KGM6" s="457"/>
      <c r="KGN6" s="457"/>
      <c r="KGO6" s="458"/>
      <c r="KGP6" s="457"/>
      <c r="KGQ6" s="457"/>
      <c r="KGR6" s="457"/>
      <c r="KGS6" s="258"/>
      <c r="KGT6" s="457"/>
      <c r="KGU6" s="457"/>
      <c r="KGV6" s="457"/>
      <c r="KGW6" s="258"/>
      <c r="KGX6" s="457"/>
      <c r="KGY6" s="457"/>
      <c r="KGZ6" s="457"/>
      <c r="KHA6" s="258"/>
      <c r="KHB6" s="457"/>
      <c r="KHC6" s="457"/>
      <c r="KHD6" s="457"/>
      <c r="KHE6" s="258"/>
      <c r="KHF6" s="457"/>
      <c r="KHG6" s="457"/>
      <c r="KHH6" s="457"/>
      <c r="KHI6" s="258"/>
      <c r="KHJ6" s="457"/>
      <c r="KHK6" s="457"/>
      <c r="KHL6" s="457"/>
      <c r="KHM6" s="458"/>
      <c r="KHN6" s="457"/>
      <c r="KHO6" s="457"/>
      <c r="KHP6" s="457"/>
      <c r="KHQ6" s="258"/>
      <c r="KHR6" s="457"/>
      <c r="KHS6" s="457"/>
      <c r="KHT6" s="457"/>
      <c r="KHU6" s="258"/>
      <c r="KHV6" s="457"/>
      <c r="KHW6" s="457"/>
      <c r="KHX6" s="457"/>
      <c r="KHY6" s="258"/>
      <c r="KHZ6" s="457"/>
      <c r="KIA6" s="457"/>
      <c r="KIB6" s="457"/>
      <c r="KIC6" s="258"/>
      <c r="KID6" s="457"/>
      <c r="KIE6" s="457"/>
      <c r="KIF6" s="457"/>
      <c r="KIG6" s="258"/>
      <c r="KIH6" s="457"/>
      <c r="KII6" s="457"/>
      <c r="KIJ6" s="457"/>
      <c r="KIK6" s="458"/>
      <c r="KIL6" s="457"/>
      <c r="KIM6" s="457"/>
      <c r="KIN6" s="457"/>
      <c r="KIO6" s="258"/>
      <c r="KIP6" s="457"/>
      <c r="KIQ6" s="457"/>
      <c r="KIR6" s="457"/>
      <c r="KIS6" s="258"/>
      <c r="KIT6" s="457"/>
      <c r="KIU6" s="457"/>
      <c r="KIV6" s="457"/>
      <c r="KIW6" s="258"/>
      <c r="KIX6" s="457"/>
      <c r="KIY6" s="457"/>
      <c r="KIZ6" s="457"/>
      <c r="KJA6" s="258"/>
      <c r="KJB6" s="457"/>
      <c r="KJC6" s="457"/>
      <c r="KJD6" s="457"/>
      <c r="KJE6" s="258"/>
      <c r="KJF6" s="457"/>
      <c r="KJG6" s="457"/>
      <c r="KJH6" s="457"/>
      <c r="KJI6" s="458"/>
      <c r="KJJ6" s="457"/>
      <c r="KJK6" s="457"/>
      <c r="KJL6" s="457"/>
      <c r="KJM6" s="258"/>
      <c r="KJN6" s="457"/>
      <c r="KJO6" s="457"/>
      <c r="KJP6" s="457"/>
      <c r="KJQ6" s="258"/>
      <c r="KJR6" s="457"/>
      <c r="KJS6" s="457"/>
      <c r="KJT6" s="457"/>
      <c r="KJU6" s="258"/>
      <c r="KJV6" s="457"/>
      <c r="KJW6" s="457"/>
      <c r="KJX6" s="457"/>
      <c r="KJY6" s="258"/>
      <c r="KJZ6" s="457"/>
      <c r="KKA6" s="457"/>
      <c r="KKB6" s="457"/>
      <c r="KKC6" s="258"/>
      <c r="KKD6" s="457"/>
      <c r="KKE6" s="457"/>
      <c r="KKF6" s="457"/>
      <c r="KKG6" s="458"/>
      <c r="KKH6" s="457"/>
      <c r="KKI6" s="457"/>
      <c r="KKJ6" s="457"/>
      <c r="KKK6" s="258"/>
      <c r="KKL6" s="457"/>
      <c r="KKM6" s="457"/>
      <c r="KKN6" s="457"/>
      <c r="KKO6" s="258"/>
      <c r="KKP6" s="457"/>
      <c r="KKQ6" s="457"/>
      <c r="KKR6" s="457"/>
      <c r="KKS6" s="258"/>
      <c r="KKT6" s="457"/>
      <c r="KKU6" s="457"/>
      <c r="KKV6" s="457"/>
      <c r="KKW6" s="258"/>
      <c r="KKX6" s="457"/>
      <c r="KKY6" s="457"/>
      <c r="KKZ6" s="457"/>
      <c r="KLA6" s="258"/>
      <c r="KLB6" s="457"/>
      <c r="KLC6" s="457"/>
      <c r="KLD6" s="457"/>
      <c r="KLE6" s="458"/>
      <c r="KLF6" s="457"/>
      <c r="KLG6" s="457"/>
      <c r="KLH6" s="457"/>
      <c r="KLI6" s="258"/>
      <c r="KLJ6" s="457"/>
      <c r="KLK6" s="457"/>
      <c r="KLL6" s="457"/>
      <c r="KLM6" s="258"/>
      <c r="KLN6" s="457"/>
      <c r="KLO6" s="457"/>
      <c r="KLP6" s="457"/>
      <c r="KLQ6" s="258"/>
      <c r="KLR6" s="457"/>
      <c r="KLS6" s="457"/>
      <c r="KLT6" s="457"/>
      <c r="KLU6" s="258"/>
      <c r="KLV6" s="457"/>
      <c r="KLW6" s="457"/>
      <c r="KLX6" s="457"/>
      <c r="KLY6" s="258"/>
      <c r="KLZ6" s="457"/>
      <c r="KMA6" s="457"/>
      <c r="KMB6" s="457"/>
      <c r="KMC6" s="458"/>
      <c r="KMD6" s="457"/>
      <c r="KME6" s="457"/>
      <c r="KMF6" s="457"/>
      <c r="KMG6" s="258"/>
      <c r="KMH6" s="457"/>
      <c r="KMI6" s="457"/>
      <c r="KMJ6" s="457"/>
      <c r="KMK6" s="258"/>
      <c r="KML6" s="457"/>
      <c r="KMM6" s="457"/>
      <c r="KMN6" s="457"/>
      <c r="KMO6" s="258"/>
      <c r="KMP6" s="457"/>
      <c r="KMQ6" s="457"/>
      <c r="KMR6" s="457"/>
      <c r="KMS6" s="258"/>
      <c r="KMT6" s="457"/>
      <c r="KMU6" s="457"/>
      <c r="KMV6" s="457"/>
      <c r="KMW6" s="258"/>
      <c r="KMX6" s="457"/>
      <c r="KMY6" s="457"/>
      <c r="KMZ6" s="457"/>
      <c r="KNA6" s="458"/>
      <c r="KNB6" s="457"/>
      <c r="KNC6" s="457"/>
      <c r="KND6" s="457"/>
      <c r="KNE6" s="258"/>
      <c r="KNF6" s="457"/>
      <c r="KNG6" s="457"/>
      <c r="KNH6" s="457"/>
      <c r="KNI6" s="258"/>
      <c r="KNJ6" s="457"/>
      <c r="KNK6" s="457"/>
      <c r="KNL6" s="457"/>
      <c r="KNM6" s="258"/>
      <c r="KNN6" s="457"/>
      <c r="KNO6" s="457"/>
      <c r="KNP6" s="457"/>
      <c r="KNQ6" s="258"/>
      <c r="KNR6" s="457"/>
      <c r="KNS6" s="457"/>
      <c r="KNT6" s="457"/>
      <c r="KNU6" s="258"/>
      <c r="KNV6" s="457"/>
      <c r="KNW6" s="457"/>
      <c r="KNX6" s="457"/>
      <c r="KNY6" s="458"/>
      <c r="KNZ6" s="457"/>
      <c r="KOA6" s="457"/>
      <c r="KOB6" s="457"/>
      <c r="KOC6" s="258"/>
      <c r="KOD6" s="457"/>
      <c r="KOE6" s="457"/>
      <c r="KOF6" s="457"/>
      <c r="KOG6" s="258"/>
      <c r="KOH6" s="457"/>
      <c r="KOI6" s="457"/>
      <c r="KOJ6" s="457"/>
      <c r="KOK6" s="258"/>
      <c r="KOL6" s="457"/>
      <c r="KOM6" s="457"/>
      <c r="KON6" s="457"/>
      <c r="KOO6" s="258"/>
      <c r="KOP6" s="457"/>
      <c r="KOQ6" s="457"/>
      <c r="KOR6" s="457"/>
      <c r="KOS6" s="258"/>
      <c r="KOT6" s="457"/>
      <c r="KOU6" s="457"/>
      <c r="KOV6" s="457"/>
      <c r="KOW6" s="458"/>
      <c r="KOX6" s="457"/>
      <c r="KOY6" s="457"/>
      <c r="KOZ6" s="457"/>
      <c r="KPA6" s="258"/>
      <c r="KPB6" s="457"/>
      <c r="KPC6" s="457"/>
      <c r="KPD6" s="457"/>
      <c r="KPE6" s="258"/>
      <c r="KPF6" s="457"/>
      <c r="KPG6" s="457"/>
      <c r="KPH6" s="457"/>
      <c r="KPI6" s="258"/>
      <c r="KPJ6" s="457"/>
      <c r="KPK6" s="457"/>
      <c r="KPL6" s="457"/>
      <c r="KPM6" s="258"/>
      <c r="KPN6" s="457"/>
      <c r="KPO6" s="457"/>
      <c r="KPP6" s="457"/>
      <c r="KPQ6" s="258"/>
      <c r="KPR6" s="457"/>
      <c r="KPS6" s="457"/>
      <c r="KPT6" s="457"/>
      <c r="KPU6" s="458"/>
      <c r="KPV6" s="457"/>
      <c r="KPW6" s="457"/>
      <c r="KPX6" s="457"/>
      <c r="KPY6" s="258"/>
      <c r="KPZ6" s="457"/>
      <c r="KQA6" s="457"/>
      <c r="KQB6" s="457"/>
      <c r="KQC6" s="258"/>
      <c r="KQD6" s="457"/>
      <c r="KQE6" s="457"/>
      <c r="KQF6" s="457"/>
      <c r="KQG6" s="258"/>
      <c r="KQH6" s="457"/>
      <c r="KQI6" s="457"/>
      <c r="KQJ6" s="457"/>
      <c r="KQK6" s="258"/>
      <c r="KQL6" s="457"/>
      <c r="KQM6" s="457"/>
      <c r="KQN6" s="457"/>
      <c r="KQO6" s="258"/>
      <c r="KQP6" s="457"/>
      <c r="KQQ6" s="457"/>
      <c r="KQR6" s="457"/>
      <c r="KQS6" s="458"/>
      <c r="KQT6" s="457"/>
      <c r="KQU6" s="457"/>
      <c r="KQV6" s="457"/>
      <c r="KQW6" s="258"/>
      <c r="KQX6" s="457"/>
      <c r="KQY6" s="457"/>
      <c r="KQZ6" s="457"/>
      <c r="KRA6" s="258"/>
      <c r="KRB6" s="457"/>
      <c r="KRC6" s="457"/>
      <c r="KRD6" s="457"/>
      <c r="KRE6" s="258"/>
      <c r="KRF6" s="457"/>
      <c r="KRG6" s="457"/>
      <c r="KRH6" s="457"/>
      <c r="KRI6" s="258"/>
      <c r="KRJ6" s="457"/>
      <c r="KRK6" s="457"/>
      <c r="KRL6" s="457"/>
      <c r="KRM6" s="258"/>
      <c r="KRN6" s="457"/>
      <c r="KRO6" s="457"/>
      <c r="KRP6" s="457"/>
      <c r="KRQ6" s="458"/>
      <c r="KRR6" s="457"/>
      <c r="KRS6" s="457"/>
      <c r="KRT6" s="457"/>
      <c r="KRU6" s="258"/>
      <c r="KRV6" s="457"/>
      <c r="KRW6" s="457"/>
      <c r="KRX6" s="457"/>
      <c r="KRY6" s="258"/>
      <c r="KRZ6" s="457"/>
      <c r="KSA6" s="457"/>
      <c r="KSB6" s="457"/>
      <c r="KSC6" s="258"/>
      <c r="KSD6" s="457"/>
      <c r="KSE6" s="457"/>
      <c r="KSF6" s="457"/>
      <c r="KSG6" s="258"/>
      <c r="KSH6" s="457"/>
      <c r="KSI6" s="457"/>
      <c r="KSJ6" s="457"/>
      <c r="KSK6" s="258"/>
      <c r="KSL6" s="457"/>
      <c r="KSM6" s="457"/>
      <c r="KSN6" s="457"/>
      <c r="KSO6" s="458"/>
      <c r="KSP6" s="457"/>
      <c r="KSQ6" s="457"/>
      <c r="KSR6" s="457"/>
      <c r="KSS6" s="258"/>
      <c r="KST6" s="457"/>
      <c r="KSU6" s="457"/>
      <c r="KSV6" s="457"/>
      <c r="KSW6" s="258"/>
      <c r="KSX6" s="457"/>
      <c r="KSY6" s="457"/>
      <c r="KSZ6" s="457"/>
      <c r="KTA6" s="258"/>
      <c r="KTB6" s="457"/>
      <c r="KTC6" s="457"/>
      <c r="KTD6" s="457"/>
      <c r="KTE6" s="258"/>
      <c r="KTF6" s="457"/>
      <c r="KTG6" s="457"/>
      <c r="KTH6" s="457"/>
      <c r="KTI6" s="258"/>
      <c r="KTJ6" s="457"/>
      <c r="KTK6" s="457"/>
      <c r="KTL6" s="457"/>
      <c r="KTM6" s="458"/>
      <c r="KTN6" s="457"/>
      <c r="KTO6" s="457"/>
      <c r="KTP6" s="457"/>
      <c r="KTQ6" s="258"/>
      <c r="KTR6" s="457"/>
      <c r="KTS6" s="457"/>
      <c r="KTT6" s="457"/>
      <c r="KTU6" s="258"/>
      <c r="KTV6" s="457"/>
      <c r="KTW6" s="457"/>
      <c r="KTX6" s="457"/>
      <c r="KTY6" s="258"/>
      <c r="KTZ6" s="457"/>
      <c r="KUA6" s="457"/>
      <c r="KUB6" s="457"/>
      <c r="KUC6" s="258"/>
      <c r="KUD6" s="457"/>
      <c r="KUE6" s="457"/>
      <c r="KUF6" s="457"/>
      <c r="KUG6" s="258"/>
      <c r="KUH6" s="457"/>
      <c r="KUI6" s="457"/>
      <c r="KUJ6" s="457"/>
      <c r="KUK6" s="458"/>
      <c r="KUL6" s="457"/>
      <c r="KUM6" s="457"/>
      <c r="KUN6" s="457"/>
      <c r="KUO6" s="258"/>
      <c r="KUP6" s="457"/>
      <c r="KUQ6" s="457"/>
      <c r="KUR6" s="457"/>
      <c r="KUS6" s="258"/>
      <c r="KUT6" s="457"/>
      <c r="KUU6" s="457"/>
      <c r="KUV6" s="457"/>
      <c r="KUW6" s="258"/>
      <c r="KUX6" s="457"/>
      <c r="KUY6" s="457"/>
      <c r="KUZ6" s="457"/>
      <c r="KVA6" s="258"/>
      <c r="KVB6" s="457"/>
      <c r="KVC6" s="457"/>
      <c r="KVD6" s="457"/>
      <c r="KVE6" s="258"/>
      <c r="KVF6" s="457"/>
      <c r="KVG6" s="457"/>
      <c r="KVH6" s="457"/>
      <c r="KVI6" s="458"/>
      <c r="KVJ6" s="457"/>
      <c r="KVK6" s="457"/>
      <c r="KVL6" s="457"/>
      <c r="KVM6" s="258"/>
      <c r="KVN6" s="457"/>
      <c r="KVO6" s="457"/>
      <c r="KVP6" s="457"/>
      <c r="KVQ6" s="258"/>
      <c r="KVR6" s="457"/>
      <c r="KVS6" s="457"/>
      <c r="KVT6" s="457"/>
      <c r="KVU6" s="258"/>
      <c r="KVV6" s="457"/>
      <c r="KVW6" s="457"/>
      <c r="KVX6" s="457"/>
      <c r="KVY6" s="258"/>
      <c r="KVZ6" s="457"/>
      <c r="KWA6" s="457"/>
      <c r="KWB6" s="457"/>
      <c r="KWC6" s="258"/>
      <c r="KWD6" s="457"/>
      <c r="KWE6" s="457"/>
      <c r="KWF6" s="457"/>
      <c r="KWG6" s="458"/>
      <c r="KWH6" s="457"/>
      <c r="KWI6" s="457"/>
      <c r="KWJ6" s="457"/>
      <c r="KWK6" s="258"/>
      <c r="KWL6" s="457"/>
      <c r="KWM6" s="457"/>
      <c r="KWN6" s="457"/>
      <c r="KWO6" s="258"/>
      <c r="KWP6" s="457"/>
      <c r="KWQ6" s="457"/>
      <c r="KWR6" s="457"/>
      <c r="KWS6" s="258"/>
      <c r="KWT6" s="457"/>
      <c r="KWU6" s="457"/>
      <c r="KWV6" s="457"/>
      <c r="KWW6" s="258"/>
      <c r="KWX6" s="457"/>
      <c r="KWY6" s="457"/>
      <c r="KWZ6" s="457"/>
      <c r="KXA6" s="258"/>
      <c r="KXB6" s="457"/>
      <c r="KXC6" s="457"/>
      <c r="KXD6" s="457"/>
      <c r="KXE6" s="458"/>
      <c r="KXF6" s="457"/>
      <c r="KXG6" s="457"/>
      <c r="KXH6" s="457"/>
      <c r="KXI6" s="258"/>
      <c r="KXJ6" s="457"/>
      <c r="KXK6" s="457"/>
      <c r="KXL6" s="457"/>
      <c r="KXM6" s="258"/>
      <c r="KXN6" s="457"/>
      <c r="KXO6" s="457"/>
      <c r="KXP6" s="457"/>
      <c r="KXQ6" s="258"/>
      <c r="KXR6" s="457"/>
      <c r="KXS6" s="457"/>
      <c r="KXT6" s="457"/>
      <c r="KXU6" s="258"/>
      <c r="KXV6" s="457"/>
      <c r="KXW6" s="457"/>
      <c r="KXX6" s="457"/>
      <c r="KXY6" s="258"/>
      <c r="KXZ6" s="457"/>
      <c r="KYA6" s="457"/>
      <c r="KYB6" s="457"/>
      <c r="KYC6" s="458"/>
      <c r="KYD6" s="457"/>
      <c r="KYE6" s="457"/>
      <c r="KYF6" s="457"/>
      <c r="KYG6" s="258"/>
      <c r="KYH6" s="457"/>
      <c r="KYI6" s="457"/>
      <c r="KYJ6" s="457"/>
      <c r="KYK6" s="258"/>
      <c r="KYL6" s="457"/>
      <c r="KYM6" s="457"/>
      <c r="KYN6" s="457"/>
      <c r="KYO6" s="258"/>
      <c r="KYP6" s="457"/>
      <c r="KYQ6" s="457"/>
      <c r="KYR6" s="457"/>
      <c r="KYS6" s="258"/>
      <c r="KYT6" s="457"/>
      <c r="KYU6" s="457"/>
      <c r="KYV6" s="457"/>
      <c r="KYW6" s="258"/>
      <c r="KYX6" s="457"/>
      <c r="KYY6" s="457"/>
      <c r="KYZ6" s="457"/>
      <c r="KZA6" s="458"/>
      <c r="KZB6" s="457"/>
      <c r="KZC6" s="457"/>
      <c r="KZD6" s="457"/>
      <c r="KZE6" s="258"/>
      <c r="KZF6" s="457"/>
      <c r="KZG6" s="457"/>
      <c r="KZH6" s="457"/>
      <c r="KZI6" s="258"/>
      <c r="KZJ6" s="457"/>
      <c r="KZK6" s="457"/>
      <c r="KZL6" s="457"/>
      <c r="KZM6" s="258"/>
      <c r="KZN6" s="457"/>
      <c r="KZO6" s="457"/>
      <c r="KZP6" s="457"/>
      <c r="KZQ6" s="258"/>
      <c r="KZR6" s="457"/>
      <c r="KZS6" s="457"/>
      <c r="KZT6" s="457"/>
      <c r="KZU6" s="258"/>
      <c r="KZV6" s="457"/>
      <c r="KZW6" s="457"/>
      <c r="KZX6" s="457"/>
      <c r="KZY6" s="458"/>
      <c r="KZZ6" s="457"/>
      <c r="LAA6" s="457"/>
      <c r="LAB6" s="457"/>
      <c r="LAC6" s="258"/>
      <c r="LAD6" s="457"/>
      <c r="LAE6" s="457"/>
      <c r="LAF6" s="457"/>
      <c r="LAG6" s="258"/>
      <c r="LAH6" s="457"/>
      <c r="LAI6" s="457"/>
      <c r="LAJ6" s="457"/>
      <c r="LAK6" s="258"/>
      <c r="LAL6" s="457"/>
      <c r="LAM6" s="457"/>
      <c r="LAN6" s="457"/>
      <c r="LAO6" s="258"/>
      <c r="LAP6" s="457"/>
      <c r="LAQ6" s="457"/>
      <c r="LAR6" s="457"/>
      <c r="LAS6" s="258"/>
      <c r="LAT6" s="457"/>
      <c r="LAU6" s="457"/>
      <c r="LAV6" s="457"/>
      <c r="LAW6" s="458"/>
      <c r="LAX6" s="457"/>
      <c r="LAY6" s="457"/>
      <c r="LAZ6" s="457"/>
      <c r="LBA6" s="258"/>
      <c r="LBB6" s="457"/>
      <c r="LBC6" s="457"/>
      <c r="LBD6" s="457"/>
      <c r="LBE6" s="258"/>
      <c r="LBF6" s="457"/>
      <c r="LBG6" s="457"/>
      <c r="LBH6" s="457"/>
      <c r="LBI6" s="258"/>
      <c r="LBJ6" s="457"/>
      <c r="LBK6" s="457"/>
      <c r="LBL6" s="457"/>
      <c r="LBM6" s="258"/>
      <c r="LBN6" s="457"/>
      <c r="LBO6" s="457"/>
      <c r="LBP6" s="457"/>
      <c r="LBQ6" s="258"/>
      <c r="LBR6" s="457"/>
      <c r="LBS6" s="457"/>
      <c r="LBT6" s="457"/>
      <c r="LBU6" s="458"/>
      <c r="LBV6" s="457"/>
      <c r="LBW6" s="457"/>
      <c r="LBX6" s="457"/>
      <c r="LBY6" s="258"/>
      <c r="LBZ6" s="457"/>
      <c r="LCA6" s="457"/>
      <c r="LCB6" s="457"/>
      <c r="LCC6" s="258"/>
      <c r="LCD6" s="457"/>
      <c r="LCE6" s="457"/>
      <c r="LCF6" s="457"/>
      <c r="LCG6" s="258"/>
      <c r="LCH6" s="457"/>
      <c r="LCI6" s="457"/>
      <c r="LCJ6" s="457"/>
      <c r="LCK6" s="258"/>
      <c r="LCL6" s="457"/>
      <c r="LCM6" s="457"/>
      <c r="LCN6" s="457"/>
      <c r="LCO6" s="258"/>
      <c r="LCP6" s="457"/>
      <c r="LCQ6" s="457"/>
      <c r="LCR6" s="457"/>
      <c r="LCS6" s="458"/>
      <c r="LCT6" s="457"/>
      <c r="LCU6" s="457"/>
      <c r="LCV6" s="457"/>
      <c r="LCW6" s="258"/>
      <c r="LCX6" s="457"/>
      <c r="LCY6" s="457"/>
      <c r="LCZ6" s="457"/>
      <c r="LDA6" s="258"/>
      <c r="LDB6" s="457"/>
      <c r="LDC6" s="457"/>
      <c r="LDD6" s="457"/>
      <c r="LDE6" s="258"/>
      <c r="LDF6" s="457"/>
      <c r="LDG6" s="457"/>
      <c r="LDH6" s="457"/>
      <c r="LDI6" s="258"/>
      <c r="LDJ6" s="457"/>
      <c r="LDK6" s="457"/>
      <c r="LDL6" s="457"/>
      <c r="LDM6" s="258"/>
      <c r="LDN6" s="457"/>
      <c r="LDO6" s="457"/>
      <c r="LDP6" s="457"/>
      <c r="LDQ6" s="458"/>
      <c r="LDR6" s="457"/>
      <c r="LDS6" s="457"/>
      <c r="LDT6" s="457"/>
      <c r="LDU6" s="258"/>
      <c r="LDV6" s="457"/>
      <c r="LDW6" s="457"/>
      <c r="LDX6" s="457"/>
      <c r="LDY6" s="258"/>
      <c r="LDZ6" s="457"/>
      <c r="LEA6" s="457"/>
      <c r="LEB6" s="457"/>
      <c r="LEC6" s="258"/>
      <c r="LED6" s="457"/>
      <c r="LEE6" s="457"/>
      <c r="LEF6" s="457"/>
      <c r="LEG6" s="258"/>
      <c r="LEH6" s="457"/>
      <c r="LEI6" s="457"/>
      <c r="LEJ6" s="457"/>
      <c r="LEK6" s="258"/>
      <c r="LEL6" s="457"/>
      <c r="LEM6" s="457"/>
      <c r="LEN6" s="457"/>
      <c r="LEO6" s="458"/>
      <c r="LEP6" s="457"/>
      <c r="LEQ6" s="457"/>
      <c r="LER6" s="457"/>
      <c r="LES6" s="258"/>
      <c r="LET6" s="457"/>
      <c r="LEU6" s="457"/>
      <c r="LEV6" s="457"/>
      <c r="LEW6" s="258"/>
      <c r="LEX6" s="457"/>
      <c r="LEY6" s="457"/>
      <c r="LEZ6" s="457"/>
      <c r="LFA6" s="258"/>
      <c r="LFB6" s="457"/>
      <c r="LFC6" s="457"/>
      <c r="LFD6" s="457"/>
      <c r="LFE6" s="258"/>
      <c r="LFF6" s="457"/>
      <c r="LFG6" s="457"/>
      <c r="LFH6" s="457"/>
      <c r="LFI6" s="258"/>
      <c r="LFJ6" s="457"/>
      <c r="LFK6" s="457"/>
      <c r="LFL6" s="457"/>
      <c r="LFM6" s="458"/>
      <c r="LFN6" s="457"/>
      <c r="LFO6" s="457"/>
      <c r="LFP6" s="457"/>
      <c r="LFQ6" s="258"/>
      <c r="LFR6" s="457"/>
      <c r="LFS6" s="457"/>
      <c r="LFT6" s="457"/>
      <c r="LFU6" s="258"/>
      <c r="LFV6" s="457"/>
      <c r="LFW6" s="457"/>
      <c r="LFX6" s="457"/>
      <c r="LFY6" s="258"/>
      <c r="LFZ6" s="457"/>
      <c r="LGA6" s="457"/>
      <c r="LGB6" s="457"/>
      <c r="LGC6" s="258"/>
      <c r="LGD6" s="457"/>
      <c r="LGE6" s="457"/>
      <c r="LGF6" s="457"/>
      <c r="LGG6" s="258"/>
      <c r="LGH6" s="457"/>
      <c r="LGI6" s="457"/>
      <c r="LGJ6" s="457"/>
      <c r="LGK6" s="458"/>
      <c r="LGL6" s="457"/>
      <c r="LGM6" s="457"/>
      <c r="LGN6" s="457"/>
      <c r="LGO6" s="258"/>
      <c r="LGP6" s="457"/>
      <c r="LGQ6" s="457"/>
      <c r="LGR6" s="457"/>
      <c r="LGS6" s="258"/>
      <c r="LGT6" s="457"/>
      <c r="LGU6" s="457"/>
      <c r="LGV6" s="457"/>
      <c r="LGW6" s="258"/>
      <c r="LGX6" s="457"/>
      <c r="LGY6" s="457"/>
      <c r="LGZ6" s="457"/>
      <c r="LHA6" s="258"/>
      <c r="LHB6" s="457"/>
      <c r="LHC6" s="457"/>
      <c r="LHD6" s="457"/>
      <c r="LHE6" s="258"/>
      <c r="LHF6" s="457"/>
      <c r="LHG6" s="457"/>
      <c r="LHH6" s="457"/>
      <c r="LHI6" s="458"/>
      <c r="LHJ6" s="457"/>
      <c r="LHK6" s="457"/>
      <c r="LHL6" s="457"/>
      <c r="LHM6" s="258"/>
      <c r="LHN6" s="457"/>
      <c r="LHO6" s="457"/>
      <c r="LHP6" s="457"/>
      <c r="LHQ6" s="258"/>
      <c r="LHR6" s="457"/>
      <c r="LHS6" s="457"/>
      <c r="LHT6" s="457"/>
      <c r="LHU6" s="258"/>
      <c r="LHV6" s="457"/>
      <c r="LHW6" s="457"/>
      <c r="LHX6" s="457"/>
      <c r="LHY6" s="258"/>
      <c r="LHZ6" s="457"/>
      <c r="LIA6" s="457"/>
      <c r="LIB6" s="457"/>
      <c r="LIC6" s="258"/>
      <c r="LID6" s="457"/>
      <c r="LIE6" s="457"/>
      <c r="LIF6" s="457"/>
      <c r="LIG6" s="458"/>
      <c r="LIH6" s="457"/>
      <c r="LII6" s="457"/>
      <c r="LIJ6" s="457"/>
      <c r="LIK6" s="258"/>
      <c r="LIL6" s="457"/>
      <c r="LIM6" s="457"/>
      <c r="LIN6" s="457"/>
      <c r="LIO6" s="258"/>
      <c r="LIP6" s="457"/>
      <c r="LIQ6" s="457"/>
      <c r="LIR6" s="457"/>
      <c r="LIS6" s="258"/>
      <c r="LIT6" s="457"/>
      <c r="LIU6" s="457"/>
      <c r="LIV6" s="457"/>
      <c r="LIW6" s="258"/>
      <c r="LIX6" s="457"/>
      <c r="LIY6" s="457"/>
      <c r="LIZ6" s="457"/>
      <c r="LJA6" s="258"/>
      <c r="LJB6" s="457"/>
      <c r="LJC6" s="457"/>
      <c r="LJD6" s="457"/>
      <c r="LJE6" s="458"/>
      <c r="LJF6" s="457"/>
      <c r="LJG6" s="457"/>
      <c r="LJH6" s="457"/>
      <c r="LJI6" s="258"/>
      <c r="LJJ6" s="457"/>
      <c r="LJK6" s="457"/>
      <c r="LJL6" s="457"/>
      <c r="LJM6" s="258"/>
      <c r="LJN6" s="457"/>
      <c r="LJO6" s="457"/>
      <c r="LJP6" s="457"/>
      <c r="LJQ6" s="258"/>
      <c r="LJR6" s="457"/>
      <c r="LJS6" s="457"/>
      <c r="LJT6" s="457"/>
      <c r="LJU6" s="258"/>
      <c r="LJV6" s="457"/>
      <c r="LJW6" s="457"/>
      <c r="LJX6" s="457"/>
      <c r="LJY6" s="258"/>
      <c r="LJZ6" s="457"/>
      <c r="LKA6" s="457"/>
      <c r="LKB6" s="457"/>
      <c r="LKC6" s="458"/>
      <c r="LKD6" s="457"/>
      <c r="LKE6" s="457"/>
      <c r="LKF6" s="457"/>
      <c r="LKG6" s="258"/>
      <c r="LKH6" s="457"/>
      <c r="LKI6" s="457"/>
      <c r="LKJ6" s="457"/>
      <c r="LKK6" s="258"/>
      <c r="LKL6" s="457"/>
      <c r="LKM6" s="457"/>
      <c r="LKN6" s="457"/>
      <c r="LKO6" s="258"/>
      <c r="LKP6" s="457"/>
      <c r="LKQ6" s="457"/>
      <c r="LKR6" s="457"/>
      <c r="LKS6" s="258"/>
      <c r="LKT6" s="457"/>
      <c r="LKU6" s="457"/>
      <c r="LKV6" s="457"/>
      <c r="LKW6" s="258"/>
      <c r="LKX6" s="457"/>
      <c r="LKY6" s="457"/>
      <c r="LKZ6" s="457"/>
      <c r="LLA6" s="458"/>
      <c r="LLB6" s="457"/>
      <c r="LLC6" s="457"/>
      <c r="LLD6" s="457"/>
      <c r="LLE6" s="258"/>
      <c r="LLF6" s="457"/>
      <c r="LLG6" s="457"/>
      <c r="LLH6" s="457"/>
      <c r="LLI6" s="258"/>
      <c r="LLJ6" s="457"/>
      <c r="LLK6" s="457"/>
      <c r="LLL6" s="457"/>
      <c r="LLM6" s="258"/>
      <c r="LLN6" s="457"/>
      <c r="LLO6" s="457"/>
      <c r="LLP6" s="457"/>
      <c r="LLQ6" s="258"/>
      <c r="LLR6" s="457"/>
      <c r="LLS6" s="457"/>
      <c r="LLT6" s="457"/>
      <c r="LLU6" s="258"/>
      <c r="LLV6" s="457"/>
      <c r="LLW6" s="457"/>
      <c r="LLX6" s="457"/>
      <c r="LLY6" s="458"/>
      <c r="LLZ6" s="457"/>
      <c r="LMA6" s="457"/>
      <c r="LMB6" s="457"/>
      <c r="LMC6" s="258"/>
      <c r="LMD6" s="457"/>
      <c r="LME6" s="457"/>
      <c r="LMF6" s="457"/>
      <c r="LMG6" s="258"/>
      <c r="LMH6" s="457"/>
      <c r="LMI6" s="457"/>
      <c r="LMJ6" s="457"/>
      <c r="LMK6" s="258"/>
      <c r="LML6" s="457"/>
      <c r="LMM6" s="457"/>
      <c r="LMN6" s="457"/>
      <c r="LMO6" s="258"/>
      <c r="LMP6" s="457"/>
      <c r="LMQ6" s="457"/>
      <c r="LMR6" s="457"/>
      <c r="LMS6" s="258"/>
      <c r="LMT6" s="457"/>
      <c r="LMU6" s="457"/>
      <c r="LMV6" s="457"/>
      <c r="LMW6" s="458"/>
      <c r="LMX6" s="457"/>
      <c r="LMY6" s="457"/>
      <c r="LMZ6" s="457"/>
      <c r="LNA6" s="258"/>
      <c r="LNB6" s="457"/>
      <c r="LNC6" s="457"/>
      <c r="LND6" s="457"/>
      <c r="LNE6" s="258"/>
      <c r="LNF6" s="457"/>
      <c r="LNG6" s="457"/>
      <c r="LNH6" s="457"/>
      <c r="LNI6" s="258"/>
      <c r="LNJ6" s="457"/>
      <c r="LNK6" s="457"/>
      <c r="LNL6" s="457"/>
      <c r="LNM6" s="258"/>
      <c r="LNN6" s="457"/>
      <c r="LNO6" s="457"/>
      <c r="LNP6" s="457"/>
      <c r="LNQ6" s="258"/>
      <c r="LNR6" s="457"/>
      <c r="LNS6" s="457"/>
      <c r="LNT6" s="457"/>
      <c r="LNU6" s="458"/>
      <c r="LNV6" s="457"/>
      <c r="LNW6" s="457"/>
      <c r="LNX6" s="457"/>
      <c r="LNY6" s="258"/>
      <c r="LNZ6" s="457"/>
      <c r="LOA6" s="457"/>
      <c r="LOB6" s="457"/>
      <c r="LOC6" s="258"/>
      <c r="LOD6" s="457"/>
      <c r="LOE6" s="457"/>
      <c r="LOF6" s="457"/>
      <c r="LOG6" s="258"/>
      <c r="LOH6" s="457"/>
      <c r="LOI6" s="457"/>
      <c r="LOJ6" s="457"/>
      <c r="LOK6" s="258"/>
      <c r="LOL6" s="457"/>
      <c r="LOM6" s="457"/>
      <c r="LON6" s="457"/>
      <c r="LOO6" s="258"/>
      <c r="LOP6" s="457"/>
      <c r="LOQ6" s="457"/>
      <c r="LOR6" s="457"/>
      <c r="LOS6" s="458"/>
      <c r="LOT6" s="457"/>
      <c r="LOU6" s="457"/>
      <c r="LOV6" s="457"/>
      <c r="LOW6" s="258"/>
      <c r="LOX6" s="457"/>
      <c r="LOY6" s="457"/>
      <c r="LOZ6" s="457"/>
      <c r="LPA6" s="258"/>
      <c r="LPB6" s="457"/>
      <c r="LPC6" s="457"/>
      <c r="LPD6" s="457"/>
      <c r="LPE6" s="258"/>
      <c r="LPF6" s="457"/>
      <c r="LPG6" s="457"/>
      <c r="LPH6" s="457"/>
      <c r="LPI6" s="258"/>
      <c r="LPJ6" s="457"/>
      <c r="LPK6" s="457"/>
      <c r="LPL6" s="457"/>
      <c r="LPM6" s="258"/>
      <c r="LPN6" s="457"/>
      <c r="LPO6" s="457"/>
      <c r="LPP6" s="457"/>
      <c r="LPQ6" s="458"/>
      <c r="LPR6" s="457"/>
      <c r="LPS6" s="457"/>
      <c r="LPT6" s="457"/>
      <c r="LPU6" s="258"/>
      <c r="LPV6" s="457"/>
      <c r="LPW6" s="457"/>
      <c r="LPX6" s="457"/>
      <c r="LPY6" s="258"/>
      <c r="LPZ6" s="457"/>
      <c r="LQA6" s="457"/>
      <c r="LQB6" s="457"/>
      <c r="LQC6" s="258"/>
      <c r="LQD6" s="457"/>
      <c r="LQE6" s="457"/>
      <c r="LQF6" s="457"/>
      <c r="LQG6" s="258"/>
      <c r="LQH6" s="457"/>
      <c r="LQI6" s="457"/>
      <c r="LQJ6" s="457"/>
      <c r="LQK6" s="258"/>
      <c r="LQL6" s="457"/>
      <c r="LQM6" s="457"/>
      <c r="LQN6" s="457"/>
      <c r="LQO6" s="458"/>
      <c r="LQP6" s="457"/>
      <c r="LQQ6" s="457"/>
      <c r="LQR6" s="457"/>
      <c r="LQS6" s="258"/>
      <c r="LQT6" s="457"/>
      <c r="LQU6" s="457"/>
      <c r="LQV6" s="457"/>
      <c r="LQW6" s="258"/>
      <c r="LQX6" s="457"/>
      <c r="LQY6" s="457"/>
      <c r="LQZ6" s="457"/>
      <c r="LRA6" s="258"/>
      <c r="LRB6" s="457"/>
      <c r="LRC6" s="457"/>
      <c r="LRD6" s="457"/>
      <c r="LRE6" s="258"/>
      <c r="LRF6" s="457"/>
      <c r="LRG6" s="457"/>
      <c r="LRH6" s="457"/>
      <c r="LRI6" s="258"/>
      <c r="LRJ6" s="457"/>
      <c r="LRK6" s="457"/>
      <c r="LRL6" s="457"/>
      <c r="LRM6" s="458"/>
      <c r="LRN6" s="457"/>
      <c r="LRO6" s="457"/>
      <c r="LRP6" s="457"/>
      <c r="LRQ6" s="258"/>
      <c r="LRR6" s="457"/>
      <c r="LRS6" s="457"/>
      <c r="LRT6" s="457"/>
      <c r="LRU6" s="258"/>
      <c r="LRV6" s="457"/>
      <c r="LRW6" s="457"/>
      <c r="LRX6" s="457"/>
      <c r="LRY6" s="258"/>
      <c r="LRZ6" s="457"/>
      <c r="LSA6" s="457"/>
      <c r="LSB6" s="457"/>
      <c r="LSC6" s="258"/>
      <c r="LSD6" s="457"/>
      <c r="LSE6" s="457"/>
      <c r="LSF6" s="457"/>
      <c r="LSG6" s="258"/>
      <c r="LSH6" s="457"/>
      <c r="LSI6" s="457"/>
      <c r="LSJ6" s="457"/>
      <c r="LSK6" s="458"/>
      <c r="LSL6" s="457"/>
      <c r="LSM6" s="457"/>
      <c r="LSN6" s="457"/>
      <c r="LSO6" s="258"/>
      <c r="LSP6" s="457"/>
      <c r="LSQ6" s="457"/>
      <c r="LSR6" s="457"/>
      <c r="LSS6" s="258"/>
      <c r="LST6" s="457"/>
      <c r="LSU6" s="457"/>
      <c r="LSV6" s="457"/>
      <c r="LSW6" s="258"/>
      <c r="LSX6" s="457"/>
      <c r="LSY6" s="457"/>
      <c r="LSZ6" s="457"/>
      <c r="LTA6" s="258"/>
      <c r="LTB6" s="457"/>
      <c r="LTC6" s="457"/>
      <c r="LTD6" s="457"/>
      <c r="LTE6" s="258"/>
      <c r="LTF6" s="457"/>
      <c r="LTG6" s="457"/>
      <c r="LTH6" s="457"/>
      <c r="LTI6" s="458"/>
      <c r="LTJ6" s="457"/>
      <c r="LTK6" s="457"/>
      <c r="LTL6" s="457"/>
      <c r="LTM6" s="258"/>
      <c r="LTN6" s="457"/>
      <c r="LTO6" s="457"/>
      <c r="LTP6" s="457"/>
      <c r="LTQ6" s="258"/>
      <c r="LTR6" s="457"/>
      <c r="LTS6" s="457"/>
      <c r="LTT6" s="457"/>
      <c r="LTU6" s="258"/>
      <c r="LTV6" s="457"/>
      <c r="LTW6" s="457"/>
      <c r="LTX6" s="457"/>
      <c r="LTY6" s="258"/>
      <c r="LTZ6" s="457"/>
      <c r="LUA6" s="457"/>
      <c r="LUB6" s="457"/>
      <c r="LUC6" s="258"/>
      <c r="LUD6" s="457"/>
      <c r="LUE6" s="457"/>
      <c r="LUF6" s="457"/>
      <c r="LUG6" s="458"/>
      <c r="LUH6" s="457"/>
      <c r="LUI6" s="457"/>
      <c r="LUJ6" s="457"/>
      <c r="LUK6" s="258"/>
      <c r="LUL6" s="457"/>
      <c r="LUM6" s="457"/>
      <c r="LUN6" s="457"/>
      <c r="LUO6" s="258"/>
      <c r="LUP6" s="457"/>
      <c r="LUQ6" s="457"/>
      <c r="LUR6" s="457"/>
      <c r="LUS6" s="258"/>
      <c r="LUT6" s="457"/>
      <c r="LUU6" s="457"/>
      <c r="LUV6" s="457"/>
      <c r="LUW6" s="258"/>
      <c r="LUX6" s="457"/>
      <c r="LUY6" s="457"/>
      <c r="LUZ6" s="457"/>
      <c r="LVA6" s="258"/>
      <c r="LVB6" s="457"/>
      <c r="LVC6" s="457"/>
      <c r="LVD6" s="457"/>
      <c r="LVE6" s="458"/>
      <c r="LVF6" s="457"/>
      <c r="LVG6" s="457"/>
      <c r="LVH6" s="457"/>
      <c r="LVI6" s="258"/>
      <c r="LVJ6" s="457"/>
      <c r="LVK6" s="457"/>
      <c r="LVL6" s="457"/>
      <c r="LVM6" s="258"/>
      <c r="LVN6" s="457"/>
      <c r="LVO6" s="457"/>
      <c r="LVP6" s="457"/>
      <c r="LVQ6" s="258"/>
      <c r="LVR6" s="457"/>
      <c r="LVS6" s="457"/>
      <c r="LVT6" s="457"/>
      <c r="LVU6" s="258"/>
      <c r="LVV6" s="457"/>
      <c r="LVW6" s="457"/>
      <c r="LVX6" s="457"/>
      <c r="LVY6" s="258"/>
      <c r="LVZ6" s="457"/>
      <c r="LWA6" s="457"/>
      <c r="LWB6" s="457"/>
      <c r="LWC6" s="458"/>
      <c r="LWD6" s="457"/>
      <c r="LWE6" s="457"/>
      <c r="LWF6" s="457"/>
      <c r="LWG6" s="258"/>
      <c r="LWH6" s="457"/>
      <c r="LWI6" s="457"/>
      <c r="LWJ6" s="457"/>
      <c r="LWK6" s="258"/>
      <c r="LWL6" s="457"/>
      <c r="LWM6" s="457"/>
      <c r="LWN6" s="457"/>
      <c r="LWO6" s="258"/>
      <c r="LWP6" s="457"/>
      <c r="LWQ6" s="457"/>
      <c r="LWR6" s="457"/>
      <c r="LWS6" s="258"/>
      <c r="LWT6" s="457"/>
      <c r="LWU6" s="457"/>
      <c r="LWV6" s="457"/>
      <c r="LWW6" s="258"/>
      <c r="LWX6" s="457"/>
      <c r="LWY6" s="457"/>
      <c r="LWZ6" s="457"/>
      <c r="LXA6" s="458"/>
      <c r="LXB6" s="457"/>
      <c r="LXC6" s="457"/>
      <c r="LXD6" s="457"/>
      <c r="LXE6" s="258"/>
      <c r="LXF6" s="457"/>
      <c r="LXG6" s="457"/>
      <c r="LXH6" s="457"/>
      <c r="LXI6" s="258"/>
      <c r="LXJ6" s="457"/>
      <c r="LXK6" s="457"/>
      <c r="LXL6" s="457"/>
      <c r="LXM6" s="258"/>
      <c r="LXN6" s="457"/>
      <c r="LXO6" s="457"/>
      <c r="LXP6" s="457"/>
      <c r="LXQ6" s="258"/>
      <c r="LXR6" s="457"/>
      <c r="LXS6" s="457"/>
      <c r="LXT6" s="457"/>
      <c r="LXU6" s="258"/>
      <c r="LXV6" s="457"/>
      <c r="LXW6" s="457"/>
      <c r="LXX6" s="457"/>
      <c r="LXY6" s="458"/>
      <c r="LXZ6" s="457"/>
      <c r="LYA6" s="457"/>
      <c r="LYB6" s="457"/>
      <c r="LYC6" s="258"/>
      <c r="LYD6" s="457"/>
      <c r="LYE6" s="457"/>
      <c r="LYF6" s="457"/>
      <c r="LYG6" s="258"/>
      <c r="LYH6" s="457"/>
      <c r="LYI6" s="457"/>
      <c r="LYJ6" s="457"/>
      <c r="LYK6" s="258"/>
      <c r="LYL6" s="457"/>
      <c r="LYM6" s="457"/>
      <c r="LYN6" s="457"/>
      <c r="LYO6" s="258"/>
      <c r="LYP6" s="457"/>
      <c r="LYQ6" s="457"/>
      <c r="LYR6" s="457"/>
      <c r="LYS6" s="258"/>
      <c r="LYT6" s="457"/>
      <c r="LYU6" s="457"/>
      <c r="LYV6" s="457"/>
      <c r="LYW6" s="458"/>
      <c r="LYX6" s="457"/>
      <c r="LYY6" s="457"/>
      <c r="LYZ6" s="457"/>
      <c r="LZA6" s="258"/>
      <c r="LZB6" s="457"/>
      <c r="LZC6" s="457"/>
      <c r="LZD6" s="457"/>
      <c r="LZE6" s="258"/>
      <c r="LZF6" s="457"/>
      <c r="LZG6" s="457"/>
      <c r="LZH6" s="457"/>
      <c r="LZI6" s="258"/>
      <c r="LZJ6" s="457"/>
      <c r="LZK6" s="457"/>
      <c r="LZL6" s="457"/>
      <c r="LZM6" s="258"/>
      <c r="LZN6" s="457"/>
      <c r="LZO6" s="457"/>
      <c r="LZP6" s="457"/>
      <c r="LZQ6" s="258"/>
      <c r="LZR6" s="457"/>
      <c r="LZS6" s="457"/>
      <c r="LZT6" s="457"/>
      <c r="LZU6" s="458"/>
      <c r="LZV6" s="457"/>
      <c r="LZW6" s="457"/>
      <c r="LZX6" s="457"/>
      <c r="LZY6" s="258"/>
      <c r="LZZ6" s="457"/>
      <c r="MAA6" s="457"/>
      <c r="MAB6" s="457"/>
      <c r="MAC6" s="258"/>
      <c r="MAD6" s="457"/>
      <c r="MAE6" s="457"/>
      <c r="MAF6" s="457"/>
      <c r="MAG6" s="258"/>
      <c r="MAH6" s="457"/>
      <c r="MAI6" s="457"/>
      <c r="MAJ6" s="457"/>
      <c r="MAK6" s="258"/>
      <c r="MAL6" s="457"/>
      <c r="MAM6" s="457"/>
      <c r="MAN6" s="457"/>
      <c r="MAO6" s="258"/>
      <c r="MAP6" s="457"/>
      <c r="MAQ6" s="457"/>
      <c r="MAR6" s="457"/>
      <c r="MAS6" s="458"/>
      <c r="MAT6" s="457"/>
      <c r="MAU6" s="457"/>
      <c r="MAV6" s="457"/>
      <c r="MAW6" s="258"/>
      <c r="MAX6" s="457"/>
      <c r="MAY6" s="457"/>
      <c r="MAZ6" s="457"/>
      <c r="MBA6" s="258"/>
      <c r="MBB6" s="457"/>
      <c r="MBC6" s="457"/>
      <c r="MBD6" s="457"/>
      <c r="MBE6" s="258"/>
      <c r="MBF6" s="457"/>
      <c r="MBG6" s="457"/>
      <c r="MBH6" s="457"/>
      <c r="MBI6" s="258"/>
      <c r="MBJ6" s="457"/>
      <c r="MBK6" s="457"/>
      <c r="MBL6" s="457"/>
      <c r="MBM6" s="258"/>
      <c r="MBN6" s="457"/>
      <c r="MBO6" s="457"/>
      <c r="MBP6" s="457"/>
      <c r="MBQ6" s="458"/>
      <c r="MBR6" s="457"/>
      <c r="MBS6" s="457"/>
      <c r="MBT6" s="457"/>
      <c r="MBU6" s="258"/>
      <c r="MBV6" s="457"/>
      <c r="MBW6" s="457"/>
      <c r="MBX6" s="457"/>
      <c r="MBY6" s="258"/>
      <c r="MBZ6" s="457"/>
      <c r="MCA6" s="457"/>
      <c r="MCB6" s="457"/>
      <c r="MCC6" s="258"/>
      <c r="MCD6" s="457"/>
      <c r="MCE6" s="457"/>
      <c r="MCF6" s="457"/>
      <c r="MCG6" s="258"/>
      <c r="MCH6" s="457"/>
      <c r="MCI6" s="457"/>
      <c r="MCJ6" s="457"/>
      <c r="MCK6" s="258"/>
      <c r="MCL6" s="457"/>
      <c r="MCM6" s="457"/>
      <c r="MCN6" s="457"/>
      <c r="MCO6" s="458"/>
      <c r="MCP6" s="457"/>
      <c r="MCQ6" s="457"/>
      <c r="MCR6" s="457"/>
      <c r="MCS6" s="258"/>
      <c r="MCT6" s="457"/>
      <c r="MCU6" s="457"/>
      <c r="MCV6" s="457"/>
      <c r="MCW6" s="258"/>
      <c r="MCX6" s="457"/>
      <c r="MCY6" s="457"/>
      <c r="MCZ6" s="457"/>
      <c r="MDA6" s="258"/>
      <c r="MDB6" s="457"/>
      <c r="MDC6" s="457"/>
      <c r="MDD6" s="457"/>
      <c r="MDE6" s="258"/>
      <c r="MDF6" s="457"/>
      <c r="MDG6" s="457"/>
      <c r="MDH6" s="457"/>
      <c r="MDI6" s="258"/>
      <c r="MDJ6" s="457"/>
      <c r="MDK6" s="457"/>
      <c r="MDL6" s="457"/>
      <c r="MDM6" s="458"/>
      <c r="MDN6" s="457"/>
      <c r="MDO6" s="457"/>
      <c r="MDP6" s="457"/>
      <c r="MDQ6" s="258"/>
      <c r="MDR6" s="457"/>
      <c r="MDS6" s="457"/>
      <c r="MDT6" s="457"/>
      <c r="MDU6" s="258"/>
      <c r="MDV6" s="457"/>
      <c r="MDW6" s="457"/>
      <c r="MDX6" s="457"/>
      <c r="MDY6" s="258"/>
      <c r="MDZ6" s="457"/>
      <c r="MEA6" s="457"/>
      <c r="MEB6" s="457"/>
      <c r="MEC6" s="258"/>
      <c r="MED6" s="457"/>
      <c r="MEE6" s="457"/>
      <c r="MEF6" s="457"/>
      <c r="MEG6" s="258"/>
      <c r="MEH6" s="457"/>
      <c r="MEI6" s="457"/>
      <c r="MEJ6" s="457"/>
      <c r="MEK6" s="458"/>
      <c r="MEL6" s="457"/>
      <c r="MEM6" s="457"/>
      <c r="MEN6" s="457"/>
      <c r="MEO6" s="258"/>
      <c r="MEP6" s="457"/>
      <c r="MEQ6" s="457"/>
      <c r="MER6" s="457"/>
      <c r="MES6" s="258"/>
      <c r="MET6" s="457"/>
      <c r="MEU6" s="457"/>
      <c r="MEV6" s="457"/>
      <c r="MEW6" s="258"/>
      <c r="MEX6" s="457"/>
      <c r="MEY6" s="457"/>
      <c r="MEZ6" s="457"/>
      <c r="MFA6" s="258"/>
      <c r="MFB6" s="457"/>
      <c r="MFC6" s="457"/>
      <c r="MFD6" s="457"/>
      <c r="MFE6" s="258"/>
      <c r="MFF6" s="457"/>
      <c r="MFG6" s="457"/>
      <c r="MFH6" s="457"/>
      <c r="MFI6" s="458"/>
      <c r="MFJ6" s="457"/>
      <c r="MFK6" s="457"/>
      <c r="MFL6" s="457"/>
      <c r="MFM6" s="258"/>
      <c r="MFN6" s="457"/>
      <c r="MFO6" s="457"/>
      <c r="MFP6" s="457"/>
      <c r="MFQ6" s="258"/>
      <c r="MFR6" s="457"/>
      <c r="MFS6" s="457"/>
      <c r="MFT6" s="457"/>
      <c r="MFU6" s="258"/>
      <c r="MFV6" s="457"/>
      <c r="MFW6" s="457"/>
      <c r="MFX6" s="457"/>
      <c r="MFY6" s="258"/>
      <c r="MFZ6" s="457"/>
      <c r="MGA6" s="457"/>
      <c r="MGB6" s="457"/>
      <c r="MGC6" s="258"/>
      <c r="MGD6" s="457"/>
      <c r="MGE6" s="457"/>
      <c r="MGF6" s="457"/>
      <c r="MGG6" s="458"/>
      <c r="MGH6" s="457"/>
      <c r="MGI6" s="457"/>
      <c r="MGJ6" s="457"/>
      <c r="MGK6" s="258"/>
      <c r="MGL6" s="457"/>
      <c r="MGM6" s="457"/>
      <c r="MGN6" s="457"/>
      <c r="MGO6" s="258"/>
      <c r="MGP6" s="457"/>
      <c r="MGQ6" s="457"/>
      <c r="MGR6" s="457"/>
      <c r="MGS6" s="258"/>
      <c r="MGT6" s="457"/>
      <c r="MGU6" s="457"/>
      <c r="MGV6" s="457"/>
      <c r="MGW6" s="258"/>
      <c r="MGX6" s="457"/>
      <c r="MGY6" s="457"/>
      <c r="MGZ6" s="457"/>
      <c r="MHA6" s="258"/>
      <c r="MHB6" s="457"/>
      <c r="MHC6" s="457"/>
      <c r="MHD6" s="457"/>
      <c r="MHE6" s="458"/>
      <c r="MHF6" s="457"/>
      <c r="MHG6" s="457"/>
      <c r="MHH6" s="457"/>
      <c r="MHI6" s="258"/>
      <c r="MHJ6" s="457"/>
      <c r="MHK6" s="457"/>
      <c r="MHL6" s="457"/>
      <c r="MHM6" s="258"/>
      <c r="MHN6" s="457"/>
      <c r="MHO6" s="457"/>
      <c r="MHP6" s="457"/>
      <c r="MHQ6" s="258"/>
      <c r="MHR6" s="457"/>
      <c r="MHS6" s="457"/>
      <c r="MHT6" s="457"/>
      <c r="MHU6" s="258"/>
      <c r="MHV6" s="457"/>
      <c r="MHW6" s="457"/>
      <c r="MHX6" s="457"/>
      <c r="MHY6" s="258"/>
      <c r="MHZ6" s="457"/>
      <c r="MIA6" s="457"/>
      <c r="MIB6" s="457"/>
      <c r="MIC6" s="458"/>
      <c r="MID6" s="457"/>
      <c r="MIE6" s="457"/>
      <c r="MIF6" s="457"/>
      <c r="MIG6" s="258"/>
      <c r="MIH6" s="457"/>
      <c r="MII6" s="457"/>
      <c r="MIJ6" s="457"/>
      <c r="MIK6" s="258"/>
      <c r="MIL6" s="457"/>
      <c r="MIM6" s="457"/>
      <c r="MIN6" s="457"/>
      <c r="MIO6" s="258"/>
      <c r="MIP6" s="457"/>
      <c r="MIQ6" s="457"/>
      <c r="MIR6" s="457"/>
      <c r="MIS6" s="258"/>
      <c r="MIT6" s="457"/>
      <c r="MIU6" s="457"/>
      <c r="MIV6" s="457"/>
      <c r="MIW6" s="258"/>
      <c r="MIX6" s="457"/>
      <c r="MIY6" s="457"/>
      <c r="MIZ6" s="457"/>
      <c r="MJA6" s="458"/>
      <c r="MJB6" s="457"/>
      <c r="MJC6" s="457"/>
      <c r="MJD6" s="457"/>
      <c r="MJE6" s="258"/>
      <c r="MJF6" s="457"/>
      <c r="MJG6" s="457"/>
      <c r="MJH6" s="457"/>
      <c r="MJI6" s="258"/>
      <c r="MJJ6" s="457"/>
      <c r="MJK6" s="457"/>
      <c r="MJL6" s="457"/>
      <c r="MJM6" s="258"/>
      <c r="MJN6" s="457"/>
      <c r="MJO6" s="457"/>
      <c r="MJP6" s="457"/>
      <c r="MJQ6" s="258"/>
      <c r="MJR6" s="457"/>
      <c r="MJS6" s="457"/>
      <c r="MJT6" s="457"/>
      <c r="MJU6" s="258"/>
      <c r="MJV6" s="457"/>
      <c r="MJW6" s="457"/>
      <c r="MJX6" s="457"/>
      <c r="MJY6" s="458"/>
      <c r="MJZ6" s="457"/>
      <c r="MKA6" s="457"/>
      <c r="MKB6" s="457"/>
      <c r="MKC6" s="258"/>
      <c r="MKD6" s="457"/>
      <c r="MKE6" s="457"/>
      <c r="MKF6" s="457"/>
      <c r="MKG6" s="258"/>
      <c r="MKH6" s="457"/>
      <c r="MKI6" s="457"/>
      <c r="MKJ6" s="457"/>
      <c r="MKK6" s="258"/>
      <c r="MKL6" s="457"/>
      <c r="MKM6" s="457"/>
      <c r="MKN6" s="457"/>
      <c r="MKO6" s="258"/>
      <c r="MKP6" s="457"/>
      <c r="MKQ6" s="457"/>
      <c r="MKR6" s="457"/>
      <c r="MKS6" s="258"/>
      <c r="MKT6" s="457"/>
      <c r="MKU6" s="457"/>
      <c r="MKV6" s="457"/>
      <c r="MKW6" s="458"/>
      <c r="MKX6" s="457"/>
      <c r="MKY6" s="457"/>
      <c r="MKZ6" s="457"/>
      <c r="MLA6" s="258"/>
      <c r="MLB6" s="457"/>
      <c r="MLC6" s="457"/>
      <c r="MLD6" s="457"/>
      <c r="MLE6" s="258"/>
      <c r="MLF6" s="457"/>
      <c r="MLG6" s="457"/>
      <c r="MLH6" s="457"/>
      <c r="MLI6" s="258"/>
      <c r="MLJ6" s="457"/>
      <c r="MLK6" s="457"/>
      <c r="MLL6" s="457"/>
      <c r="MLM6" s="258"/>
      <c r="MLN6" s="457"/>
      <c r="MLO6" s="457"/>
      <c r="MLP6" s="457"/>
      <c r="MLQ6" s="258"/>
      <c r="MLR6" s="457"/>
      <c r="MLS6" s="457"/>
      <c r="MLT6" s="457"/>
      <c r="MLU6" s="458"/>
      <c r="MLV6" s="457"/>
      <c r="MLW6" s="457"/>
      <c r="MLX6" s="457"/>
      <c r="MLY6" s="258"/>
      <c r="MLZ6" s="457"/>
      <c r="MMA6" s="457"/>
      <c r="MMB6" s="457"/>
      <c r="MMC6" s="258"/>
      <c r="MMD6" s="457"/>
      <c r="MME6" s="457"/>
      <c r="MMF6" s="457"/>
      <c r="MMG6" s="258"/>
      <c r="MMH6" s="457"/>
      <c r="MMI6" s="457"/>
      <c r="MMJ6" s="457"/>
      <c r="MMK6" s="258"/>
      <c r="MML6" s="457"/>
      <c r="MMM6" s="457"/>
      <c r="MMN6" s="457"/>
      <c r="MMO6" s="258"/>
      <c r="MMP6" s="457"/>
      <c r="MMQ6" s="457"/>
      <c r="MMR6" s="457"/>
      <c r="MMS6" s="458"/>
      <c r="MMT6" s="457"/>
      <c r="MMU6" s="457"/>
      <c r="MMV6" s="457"/>
      <c r="MMW6" s="258"/>
      <c r="MMX6" s="457"/>
      <c r="MMY6" s="457"/>
      <c r="MMZ6" s="457"/>
      <c r="MNA6" s="258"/>
      <c r="MNB6" s="457"/>
      <c r="MNC6" s="457"/>
      <c r="MND6" s="457"/>
      <c r="MNE6" s="258"/>
      <c r="MNF6" s="457"/>
      <c r="MNG6" s="457"/>
      <c r="MNH6" s="457"/>
      <c r="MNI6" s="258"/>
      <c r="MNJ6" s="457"/>
      <c r="MNK6" s="457"/>
      <c r="MNL6" s="457"/>
      <c r="MNM6" s="258"/>
      <c r="MNN6" s="457"/>
      <c r="MNO6" s="457"/>
      <c r="MNP6" s="457"/>
      <c r="MNQ6" s="458"/>
      <c r="MNR6" s="457"/>
      <c r="MNS6" s="457"/>
      <c r="MNT6" s="457"/>
      <c r="MNU6" s="258"/>
      <c r="MNV6" s="457"/>
      <c r="MNW6" s="457"/>
      <c r="MNX6" s="457"/>
      <c r="MNY6" s="258"/>
      <c r="MNZ6" s="457"/>
      <c r="MOA6" s="457"/>
      <c r="MOB6" s="457"/>
      <c r="MOC6" s="258"/>
      <c r="MOD6" s="457"/>
      <c r="MOE6" s="457"/>
      <c r="MOF6" s="457"/>
      <c r="MOG6" s="258"/>
      <c r="MOH6" s="457"/>
      <c r="MOI6" s="457"/>
      <c r="MOJ6" s="457"/>
      <c r="MOK6" s="258"/>
      <c r="MOL6" s="457"/>
      <c r="MOM6" s="457"/>
      <c r="MON6" s="457"/>
      <c r="MOO6" s="458"/>
      <c r="MOP6" s="457"/>
      <c r="MOQ6" s="457"/>
      <c r="MOR6" s="457"/>
      <c r="MOS6" s="258"/>
      <c r="MOT6" s="457"/>
      <c r="MOU6" s="457"/>
      <c r="MOV6" s="457"/>
      <c r="MOW6" s="258"/>
      <c r="MOX6" s="457"/>
      <c r="MOY6" s="457"/>
      <c r="MOZ6" s="457"/>
      <c r="MPA6" s="258"/>
      <c r="MPB6" s="457"/>
      <c r="MPC6" s="457"/>
      <c r="MPD6" s="457"/>
      <c r="MPE6" s="258"/>
      <c r="MPF6" s="457"/>
      <c r="MPG6" s="457"/>
      <c r="MPH6" s="457"/>
      <c r="MPI6" s="258"/>
      <c r="MPJ6" s="457"/>
      <c r="MPK6" s="457"/>
      <c r="MPL6" s="457"/>
      <c r="MPM6" s="458"/>
      <c r="MPN6" s="457"/>
      <c r="MPO6" s="457"/>
      <c r="MPP6" s="457"/>
      <c r="MPQ6" s="258"/>
      <c r="MPR6" s="457"/>
      <c r="MPS6" s="457"/>
      <c r="MPT6" s="457"/>
      <c r="MPU6" s="258"/>
      <c r="MPV6" s="457"/>
      <c r="MPW6" s="457"/>
      <c r="MPX6" s="457"/>
      <c r="MPY6" s="258"/>
      <c r="MPZ6" s="457"/>
      <c r="MQA6" s="457"/>
      <c r="MQB6" s="457"/>
      <c r="MQC6" s="258"/>
      <c r="MQD6" s="457"/>
      <c r="MQE6" s="457"/>
      <c r="MQF6" s="457"/>
      <c r="MQG6" s="258"/>
      <c r="MQH6" s="457"/>
      <c r="MQI6" s="457"/>
      <c r="MQJ6" s="457"/>
      <c r="MQK6" s="458"/>
      <c r="MQL6" s="457"/>
      <c r="MQM6" s="457"/>
      <c r="MQN6" s="457"/>
      <c r="MQO6" s="258"/>
      <c r="MQP6" s="457"/>
      <c r="MQQ6" s="457"/>
      <c r="MQR6" s="457"/>
      <c r="MQS6" s="258"/>
      <c r="MQT6" s="457"/>
      <c r="MQU6" s="457"/>
      <c r="MQV6" s="457"/>
      <c r="MQW6" s="258"/>
      <c r="MQX6" s="457"/>
      <c r="MQY6" s="457"/>
      <c r="MQZ6" s="457"/>
      <c r="MRA6" s="258"/>
      <c r="MRB6" s="457"/>
      <c r="MRC6" s="457"/>
      <c r="MRD6" s="457"/>
      <c r="MRE6" s="258"/>
      <c r="MRF6" s="457"/>
      <c r="MRG6" s="457"/>
      <c r="MRH6" s="457"/>
      <c r="MRI6" s="458"/>
      <c r="MRJ6" s="457"/>
      <c r="MRK6" s="457"/>
      <c r="MRL6" s="457"/>
      <c r="MRM6" s="258"/>
      <c r="MRN6" s="457"/>
      <c r="MRO6" s="457"/>
      <c r="MRP6" s="457"/>
      <c r="MRQ6" s="258"/>
      <c r="MRR6" s="457"/>
      <c r="MRS6" s="457"/>
      <c r="MRT6" s="457"/>
      <c r="MRU6" s="258"/>
      <c r="MRV6" s="457"/>
      <c r="MRW6" s="457"/>
      <c r="MRX6" s="457"/>
      <c r="MRY6" s="258"/>
      <c r="MRZ6" s="457"/>
      <c r="MSA6" s="457"/>
      <c r="MSB6" s="457"/>
      <c r="MSC6" s="258"/>
      <c r="MSD6" s="457"/>
      <c r="MSE6" s="457"/>
      <c r="MSF6" s="457"/>
      <c r="MSG6" s="458"/>
      <c r="MSH6" s="457"/>
      <c r="MSI6" s="457"/>
      <c r="MSJ6" s="457"/>
      <c r="MSK6" s="258"/>
      <c r="MSL6" s="457"/>
      <c r="MSM6" s="457"/>
      <c r="MSN6" s="457"/>
      <c r="MSO6" s="258"/>
      <c r="MSP6" s="457"/>
      <c r="MSQ6" s="457"/>
      <c r="MSR6" s="457"/>
      <c r="MSS6" s="258"/>
      <c r="MST6" s="457"/>
      <c r="MSU6" s="457"/>
      <c r="MSV6" s="457"/>
      <c r="MSW6" s="258"/>
      <c r="MSX6" s="457"/>
      <c r="MSY6" s="457"/>
      <c r="MSZ6" s="457"/>
      <c r="MTA6" s="258"/>
      <c r="MTB6" s="457"/>
      <c r="MTC6" s="457"/>
      <c r="MTD6" s="457"/>
      <c r="MTE6" s="458"/>
      <c r="MTF6" s="457"/>
      <c r="MTG6" s="457"/>
      <c r="MTH6" s="457"/>
      <c r="MTI6" s="258"/>
      <c r="MTJ6" s="457"/>
      <c r="MTK6" s="457"/>
      <c r="MTL6" s="457"/>
      <c r="MTM6" s="258"/>
      <c r="MTN6" s="457"/>
      <c r="MTO6" s="457"/>
      <c r="MTP6" s="457"/>
      <c r="MTQ6" s="258"/>
      <c r="MTR6" s="457"/>
      <c r="MTS6" s="457"/>
      <c r="MTT6" s="457"/>
      <c r="MTU6" s="258"/>
      <c r="MTV6" s="457"/>
      <c r="MTW6" s="457"/>
      <c r="MTX6" s="457"/>
      <c r="MTY6" s="258"/>
      <c r="MTZ6" s="457"/>
      <c r="MUA6" s="457"/>
      <c r="MUB6" s="457"/>
      <c r="MUC6" s="458"/>
      <c r="MUD6" s="457"/>
      <c r="MUE6" s="457"/>
      <c r="MUF6" s="457"/>
      <c r="MUG6" s="258"/>
      <c r="MUH6" s="457"/>
      <c r="MUI6" s="457"/>
      <c r="MUJ6" s="457"/>
      <c r="MUK6" s="258"/>
      <c r="MUL6" s="457"/>
      <c r="MUM6" s="457"/>
      <c r="MUN6" s="457"/>
      <c r="MUO6" s="258"/>
      <c r="MUP6" s="457"/>
      <c r="MUQ6" s="457"/>
      <c r="MUR6" s="457"/>
      <c r="MUS6" s="258"/>
      <c r="MUT6" s="457"/>
      <c r="MUU6" s="457"/>
      <c r="MUV6" s="457"/>
      <c r="MUW6" s="258"/>
      <c r="MUX6" s="457"/>
      <c r="MUY6" s="457"/>
      <c r="MUZ6" s="457"/>
      <c r="MVA6" s="458"/>
      <c r="MVB6" s="457"/>
      <c r="MVC6" s="457"/>
      <c r="MVD6" s="457"/>
      <c r="MVE6" s="258"/>
      <c r="MVF6" s="457"/>
      <c r="MVG6" s="457"/>
      <c r="MVH6" s="457"/>
      <c r="MVI6" s="258"/>
      <c r="MVJ6" s="457"/>
      <c r="MVK6" s="457"/>
      <c r="MVL6" s="457"/>
      <c r="MVM6" s="258"/>
      <c r="MVN6" s="457"/>
      <c r="MVO6" s="457"/>
      <c r="MVP6" s="457"/>
      <c r="MVQ6" s="258"/>
      <c r="MVR6" s="457"/>
      <c r="MVS6" s="457"/>
      <c r="MVT6" s="457"/>
      <c r="MVU6" s="258"/>
      <c r="MVV6" s="457"/>
      <c r="MVW6" s="457"/>
      <c r="MVX6" s="457"/>
      <c r="MVY6" s="458"/>
      <c r="MVZ6" s="457"/>
      <c r="MWA6" s="457"/>
      <c r="MWB6" s="457"/>
      <c r="MWC6" s="258"/>
      <c r="MWD6" s="457"/>
      <c r="MWE6" s="457"/>
      <c r="MWF6" s="457"/>
      <c r="MWG6" s="258"/>
      <c r="MWH6" s="457"/>
      <c r="MWI6" s="457"/>
      <c r="MWJ6" s="457"/>
      <c r="MWK6" s="258"/>
      <c r="MWL6" s="457"/>
      <c r="MWM6" s="457"/>
      <c r="MWN6" s="457"/>
      <c r="MWO6" s="258"/>
      <c r="MWP6" s="457"/>
      <c r="MWQ6" s="457"/>
      <c r="MWR6" s="457"/>
      <c r="MWS6" s="258"/>
      <c r="MWT6" s="457"/>
      <c r="MWU6" s="457"/>
      <c r="MWV6" s="457"/>
      <c r="MWW6" s="458"/>
      <c r="MWX6" s="457"/>
      <c r="MWY6" s="457"/>
      <c r="MWZ6" s="457"/>
      <c r="MXA6" s="258"/>
      <c r="MXB6" s="457"/>
      <c r="MXC6" s="457"/>
      <c r="MXD6" s="457"/>
      <c r="MXE6" s="258"/>
      <c r="MXF6" s="457"/>
      <c r="MXG6" s="457"/>
      <c r="MXH6" s="457"/>
      <c r="MXI6" s="258"/>
      <c r="MXJ6" s="457"/>
      <c r="MXK6" s="457"/>
      <c r="MXL6" s="457"/>
      <c r="MXM6" s="258"/>
      <c r="MXN6" s="457"/>
      <c r="MXO6" s="457"/>
      <c r="MXP6" s="457"/>
      <c r="MXQ6" s="258"/>
      <c r="MXR6" s="457"/>
      <c r="MXS6" s="457"/>
      <c r="MXT6" s="457"/>
      <c r="MXU6" s="458"/>
      <c r="MXV6" s="457"/>
      <c r="MXW6" s="457"/>
      <c r="MXX6" s="457"/>
      <c r="MXY6" s="258"/>
      <c r="MXZ6" s="457"/>
      <c r="MYA6" s="457"/>
      <c r="MYB6" s="457"/>
      <c r="MYC6" s="258"/>
      <c r="MYD6" s="457"/>
      <c r="MYE6" s="457"/>
      <c r="MYF6" s="457"/>
      <c r="MYG6" s="258"/>
      <c r="MYH6" s="457"/>
      <c r="MYI6" s="457"/>
      <c r="MYJ6" s="457"/>
      <c r="MYK6" s="258"/>
      <c r="MYL6" s="457"/>
      <c r="MYM6" s="457"/>
      <c r="MYN6" s="457"/>
      <c r="MYO6" s="258"/>
      <c r="MYP6" s="457"/>
      <c r="MYQ6" s="457"/>
      <c r="MYR6" s="457"/>
      <c r="MYS6" s="458"/>
      <c r="MYT6" s="457"/>
      <c r="MYU6" s="457"/>
      <c r="MYV6" s="457"/>
      <c r="MYW6" s="258"/>
      <c r="MYX6" s="457"/>
      <c r="MYY6" s="457"/>
      <c r="MYZ6" s="457"/>
      <c r="MZA6" s="258"/>
      <c r="MZB6" s="457"/>
      <c r="MZC6" s="457"/>
      <c r="MZD6" s="457"/>
      <c r="MZE6" s="258"/>
      <c r="MZF6" s="457"/>
      <c r="MZG6" s="457"/>
      <c r="MZH6" s="457"/>
      <c r="MZI6" s="258"/>
      <c r="MZJ6" s="457"/>
      <c r="MZK6" s="457"/>
      <c r="MZL6" s="457"/>
      <c r="MZM6" s="258"/>
      <c r="MZN6" s="457"/>
      <c r="MZO6" s="457"/>
      <c r="MZP6" s="457"/>
      <c r="MZQ6" s="458"/>
      <c r="MZR6" s="457"/>
      <c r="MZS6" s="457"/>
      <c r="MZT6" s="457"/>
      <c r="MZU6" s="258"/>
      <c r="MZV6" s="457"/>
      <c r="MZW6" s="457"/>
      <c r="MZX6" s="457"/>
      <c r="MZY6" s="258"/>
      <c r="MZZ6" s="457"/>
      <c r="NAA6" s="457"/>
      <c r="NAB6" s="457"/>
      <c r="NAC6" s="258"/>
      <c r="NAD6" s="457"/>
      <c r="NAE6" s="457"/>
      <c r="NAF6" s="457"/>
      <c r="NAG6" s="258"/>
      <c r="NAH6" s="457"/>
      <c r="NAI6" s="457"/>
      <c r="NAJ6" s="457"/>
      <c r="NAK6" s="258"/>
      <c r="NAL6" s="457"/>
      <c r="NAM6" s="457"/>
      <c r="NAN6" s="457"/>
      <c r="NAO6" s="458"/>
      <c r="NAP6" s="457"/>
      <c r="NAQ6" s="457"/>
      <c r="NAR6" s="457"/>
      <c r="NAS6" s="258"/>
      <c r="NAT6" s="457"/>
      <c r="NAU6" s="457"/>
      <c r="NAV6" s="457"/>
      <c r="NAW6" s="258"/>
      <c r="NAX6" s="457"/>
      <c r="NAY6" s="457"/>
      <c r="NAZ6" s="457"/>
      <c r="NBA6" s="258"/>
      <c r="NBB6" s="457"/>
      <c r="NBC6" s="457"/>
      <c r="NBD6" s="457"/>
      <c r="NBE6" s="258"/>
      <c r="NBF6" s="457"/>
      <c r="NBG6" s="457"/>
      <c r="NBH6" s="457"/>
      <c r="NBI6" s="258"/>
      <c r="NBJ6" s="457"/>
      <c r="NBK6" s="457"/>
      <c r="NBL6" s="457"/>
      <c r="NBM6" s="458"/>
      <c r="NBN6" s="457"/>
      <c r="NBO6" s="457"/>
      <c r="NBP6" s="457"/>
      <c r="NBQ6" s="258"/>
      <c r="NBR6" s="457"/>
      <c r="NBS6" s="457"/>
      <c r="NBT6" s="457"/>
      <c r="NBU6" s="258"/>
      <c r="NBV6" s="457"/>
      <c r="NBW6" s="457"/>
      <c r="NBX6" s="457"/>
      <c r="NBY6" s="258"/>
      <c r="NBZ6" s="457"/>
      <c r="NCA6" s="457"/>
      <c r="NCB6" s="457"/>
      <c r="NCC6" s="258"/>
      <c r="NCD6" s="457"/>
      <c r="NCE6" s="457"/>
      <c r="NCF6" s="457"/>
      <c r="NCG6" s="258"/>
      <c r="NCH6" s="457"/>
      <c r="NCI6" s="457"/>
      <c r="NCJ6" s="457"/>
      <c r="NCK6" s="458"/>
      <c r="NCL6" s="457"/>
      <c r="NCM6" s="457"/>
      <c r="NCN6" s="457"/>
      <c r="NCO6" s="258"/>
      <c r="NCP6" s="457"/>
      <c r="NCQ6" s="457"/>
      <c r="NCR6" s="457"/>
      <c r="NCS6" s="258"/>
      <c r="NCT6" s="457"/>
      <c r="NCU6" s="457"/>
      <c r="NCV6" s="457"/>
      <c r="NCW6" s="258"/>
      <c r="NCX6" s="457"/>
      <c r="NCY6" s="457"/>
      <c r="NCZ6" s="457"/>
      <c r="NDA6" s="258"/>
      <c r="NDB6" s="457"/>
      <c r="NDC6" s="457"/>
      <c r="NDD6" s="457"/>
      <c r="NDE6" s="258"/>
      <c r="NDF6" s="457"/>
      <c r="NDG6" s="457"/>
      <c r="NDH6" s="457"/>
      <c r="NDI6" s="458"/>
      <c r="NDJ6" s="457"/>
      <c r="NDK6" s="457"/>
      <c r="NDL6" s="457"/>
      <c r="NDM6" s="258"/>
      <c r="NDN6" s="457"/>
      <c r="NDO6" s="457"/>
      <c r="NDP6" s="457"/>
      <c r="NDQ6" s="258"/>
      <c r="NDR6" s="457"/>
      <c r="NDS6" s="457"/>
      <c r="NDT6" s="457"/>
      <c r="NDU6" s="258"/>
      <c r="NDV6" s="457"/>
      <c r="NDW6" s="457"/>
      <c r="NDX6" s="457"/>
      <c r="NDY6" s="258"/>
      <c r="NDZ6" s="457"/>
      <c r="NEA6" s="457"/>
      <c r="NEB6" s="457"/>
      <c r="NEC6" s="258"/>
      <c r="NED6" s="457"/>
      <c r="NEE6" s="457"/>
      <c r="NEF6" s="457"/>
      <c r="NEG6" s="458"/>
      <c r="NEH6" s="457"/>
      <c r="NEI6" s="457"/>
      <c r="NEJ6" s="457"/>
      <c r="NEK6" s="258"/>
      <c r="NEL6" s="457"/>
      <c r="NEM6" s="457"/>
      <c r="NEN6" s="457"/>
      <c r="NEO6" s="258"/>
      <c r="NEP6" s="457"/>
      <c r="NEQ6" s="457"/>
      <c r="NER6" s="457"/>
      <c r="NES6" s="258"/>
      <c r="NET6" s="457"/>
      <c r="NEU6" s="457"/>
      <c r="NEV6" s="457"/>
      <c r="NEW6" s="258"/>
      <c r="NEX6" s="457"/>
      <c r="NEY6" s="457"/>
      <c r="NEZ6" s="457"/>
      <c r="NFA6" s="258"/>
      <c r="NFB6" s="457"/>
      <c r="NFC6" s="457"/>
      <c r="NFD6" s="457"/>
      <c r="NFE6" s="458"/>
      <c r="NFF6" s="457"/>
      <c r="NFG6" s="457"/>
      <c r="NFH6" s="457"/>
      <c r="NFI6" s="258"/>
      <c r="NFJ6" s="457"/>
      <c r="NFK6" s="457"/>
      <c r="NFL6" s="457"/>
      <c r="NFM6" s="258"/>
      <c r="NFN6" s="457"/>
      <c r="NFO6" s="457"/>
      <c r="NFP6" s="457"/>
      <c r="NFQ6" s="258"/>
      <c r="NFR6" s="457"/>
      <c r="NFS6" s="457"/>
      <c r="NFT6" s="457"/>
      <c r="NFU6" s="258"/>
      <c r="NFV6" s="457"/>
      <c r="NFW6" s="457"/>
      <c r="NFX6" s="457"/>
      <c r="NFY6" s="258"/>
      <c r="NFZ6" s="457"/>
      <c r="NGA6" s="457"/>
      <c r="NGB6" s="457"/>
      <c r="NGC6" s="458"/>
      <c r="NGD6" s="457"/>
      <c r="NGE6" s="457"/>
      <c r="NGF6" s="457"/>
      <c r="NGG6" s="258"/>
      <c r="NGH6" s="457"/>
      <c r="NGI6" s="457"/>
      <c r="NGJ6" s="457"/>
      <c r="NGK6" s="258"/>
      <c r="NGL6" s="457"/>
      <c r="NGM6" s="457"/>
      <c r="NGN6" s="457"/>
      <c r="NGO6" s="258"/>
      <c r="NGP6" s="457"/>
      <c r="NGQ6" s="457"/>
      <c r="NGR6" s="457"/>
      <c r="NGS6" s="258"/>
      <c r="NGT6" s="457"/>
      <c r="NGU6" s="457"/>
      <c r="NGV6" s="457"/>
      <c r="NGW6" s="258"/>
      <c r="NGX6" s="457"/>
      <c r="NGY6" s="457"/>
      <c r="NGZ6" s="457"/>
      <c r="NHA6" s="458"/>
      <c r="NHB6" s="457"/>
      <c r="NHC6" s="457"/>
      <c r="NHD6" s="457"/>
      <c r="NHE6" s="258"/>
      <c r="NHF6" s="457"/>
      <c r="NHG6" s="457"/>
      <c r="NHH6" s="457"/>
      <c r="NHI6" s="258"/>
      <c r="NHJ6" s="457"/>
      <c r="NHK6" s="457"/>
      <c r="NHL6" s="457"/>
      <c r="NHM6" s="258"/>
      <c r="NHN6" s="457"/>
      <c r="NHO6" s="457"/>
      <c r="NHP6" s="457"/>
      <c r="NHQ6" s="258"/>
      <c r="NHR6" s="457"/>
      <c r="NHS6" s="457"/>
      <c r="NHT6" s="457"/>
      <c r="NHU6" s="258"/>
      <c r="NHV6" s="457"/>
      <c r="NHW6" s="457"/>
      <c r="NHX6" s="457"/>
      <c r="NHY6" s="458"/>
      <c r="NHZ6" s="457"/>
      <c r="NIA6" s="457"/>
      <c r="NIB6" s="457"/>
      <c r="NIC6" s="258"/>
      <c r="NID6" s="457"/>
      <c r="NIE6" s="457"/>
      <c r="NIF6" s="457"/>
      <c r="NIG6" s="258"/>
      <c r="NIH6" s="457"/>
      <c r="NII6" s="457"/>
      <c r="NIJ6" s="457"/>
      <c r="NIK6" s="258"/>
      <c r="NIL6" s="457"/>
      <c r="NIM6" s="457"/>
      <c r="NIN6" s="457"/>
      <c r="NIO6" s="258"/>
      <c r="NIP6" s="457"/>
      <c r="NIQ6" s="457"/>
      <c r="NIR6" s="457"/>
      <c r="NIS6" s="258"/>
      <c r="NIT6" s="457"/>
      <c r="NIU6" s="457"/>
      <c r="NIV6" s="457"/>
      <c r="NIW6" s="458"/>
      <c r="NIX6" s="457"/>
      <c r="NIY6" s="457"/>
      <c r="NIZ6" s="457"/>
      <c r="NJA6" s="258"/>
      <c r="NJB6" s="457"/>
      <c r="NJC6" s="457"/>
      <c r="NJD6" s="457"/>
      <c r="NJE6" s="258"/>
      <c r="NJF6" s="457"/>
      <c r="NJG6" s="457"/>
      <c r="NJH6" s="457"/>
      <c r="NJI6" s="258"/>
      <c r="NJJ6" s="457"/>
      <c r="NJK6" s="457"/>
      <c r="NJL6" s="457"/>
      <c r="NJM6" s="258"/>
      <c r="NJN6" s="457"/>
      <c r="NJO6" s="457"/>
      <c r="NJP6" s="457"/>
      <c r="NJQ6" s="258"/>
      <c r="NJR6" s="457"/>
      <c r="NJS6" s="457"/>
      <c r="NJT6" s="457"/>
      <c r="NJU6" s="458"/>
      <c r="NJV6" s="457"/>
      <c r="NJW6" s="457"/>
      <c r="NJX6" s="457"/>
      <c r="NJY6" s="258"/>
      <c r="NJZ6" s="457"/>
      <c r="NKA6" s="457"/>
      <c r="NKB6" s="457"/>
      <c r="NKC6" s="258"/>
      <c r="NKD6" s="457"/>
      <c r="NKE6" s="457"/>
      <c r="NKF6" s="457"/>
      <c r="NKG6" s="258"/>
      <c r="NKH6" s="457"/>
      <c r="NKI6" s="457"/>
      <c r="NKJ6" s="457"/>
      <c r="NKK6" s="258"/>
      <c r="NKL6" s="457"/>
      <c r="NKM6" s="457"/>
      <c r="NKN6" s="457"/>
      <c r="NKO6" s="258"/>
      <c r="NKP6" s="457"/>
      <c r="NKQ6" s="457"/>
      <c r="NKR6" s="457"/>
      <c r="NKS6" s="458"/>
      <c r="NKT6" s="457"/>
      <c r="NKU6" s="457"/>
      <c r="NKV6" s="457"/>
      <c r="NKW6" s="258"/>
      <c r="NKX6" s="457"/>
      <c r="NKY6" s="457"/>
      <c r="NKZ6" s="457"/>
      <c r="NLA6" s="258"/>
      <c r="NLB6" s="457"/>
      <c r="NLC6" s="457"/>
      <c r="NLD6" s="457"/>
      <c r="NLE6" s="258"/>
      <c r="NLF6" s="457"/>
      <c r="NLG6" s="457"/>
      <c r="NLH6" s="457"/>
      <c r="NLI6" s="258"/>
      <c r="NLJ6" s="457"/>
      <c r="NLK6" s="457"/>
      <c r="NLL6" s="457"/>
      <c r="NLM6" s="258"/>
      <c r="NLN6" s="457"/>
      <c r="NLO6" s="457"/>
      <c r="NLP6" s="457"/>
      <c r="NLQ6" s="458"/>
      <c r="NLR6" s="457"/>
      <c r="NLS6" s="457"/>
      <c r="NLT6" s="457"/>
      <c r="NLU6" s="258"/>
      <c r="NLV6" s="457"/>
      <c r="NLW6" s="457"/>
      <c r="NLX6" s="457"/>
      <c r="NLY6" s="258"/>
      <c r="NLZ6" s="457"/>
      <c r="NMA6" s="457"/>
      <c r="NMB6" s="457"/>
      <c r="NMC6" s="258"/>
      <c r="NMD6" s="457"/>
      <c r="NME6" s="457"/>
      <c r="NMF6" s="457"/>
      <c r="NMG6" s="258"/>
      <c r="NMH6" s="457"/>
      <c r="NMI6" s="457"/>
      <c r="NMJ6" s="457"/>
      <c r="NMK6" s="258"/>
      <c r="NML6" s="457"/>
      <c r="NMM6" s="457"/>
      <c r="NMN6" s="457"/>
      <c r="NMO6" s="458"/>
      <c r="NMP6" s="457"/>
      <c r="NMQ6" s="457"/>
      <c r="NMR6" s="457"/>
      <c r="NMS6" s="258"/>
      <c r="NMT6" s="457"/>
      <c r="NMU6" s="457"/>
      <c r="NMV6" s="457"/>
      <c r="NMW6" s="258"/>
      <c r="NMX6" s="457"/>
      <c r="NMY6" s="457"/>
      <c r="NMZ6" s="457"/>
      <c r="NNA6" s="258"/>
      <c r="NNB6" s="457"/>
      <c r="NNC6" s="457"/>
      <c r="NND6" s="457"/>
      <c r="NNE6" s="258"/>
      <c r="NNF6" s="457"/>
      <c r="NNG6" s="457"/>
      <c r="NNH6" s="457"/>
      <c r="NNI6" s="258"/>
      <c r="NNJ6" s="457"/>
      <c r="NNK6" s="457"/>
      <c r="NNL6" s="457"/>
      <c r="NNM6" s="458"/>
      <c r="NNN6" s="457"/>
      <c r="NNO6" s="457"/>
      <c r="NNP6" s="457"/>
      <c r="NNQ6" s="258"/>
      <c r="NNR6" s="457"/>
      <c r="NNS6" s="457"/>
      <c r="NNT6" s="457"/>
      <c r="NNU6" s="258"/>
      <c r="NNV6" s="457"/>
      <c r="NNW6" s="457"/>
      <c r="NNX6" s="457"/>
      <c r="NNY6" s="258"/>
      <c r="NNZ6" s="457"/>
      <c r="NOA6" s="457"/>
      <c r="NOB6" s="457"/>
      <c r="NOC6" s="258"/>
      <c r="NOD6" s="457"/>
      <c r="NOE6" s="457"/>
      <c r="NOF6" s="457"/>
      <c r="NOG6" s="258"/>
      <c r="NOH6" s="457"/>
      <c r="NOI6" s="457"/>
      <c r="NOJ6" s="457"/>
      <c r="NOK6" s="458"/>
      <c r="NOL6" s="457"/>
      <c r="NOM6" s="457"/>
      <c r="NON6" s="457"/>
      <c r="NOO6" s="258"/>
      <c r="NOP6" s="457"/>
      <c r="NOQ6" s="457"/>
      <c r="NOR6" s="457"/>
      <c r="NOS6" s="258"/>
      <c r="NOT6" s="457"/>
      <c r="NOU6" s="457"/>
      <c r="NOV6" s="457"/>
      <c r="NOW6" s="258"/>
      <c r="NOX6" s="457"/>
      <c r="NOY6" s="457"/>
      <c r="NOZ6" s="457"/>
      <c r="NPA6" s="258"/>
      <c r="NPB6" s="457"/>
      <c r="NPC6" s="457"/>
      <c r="NPD6" s="457"/>
      <c r="NPE6" s="258"/>
      <c r="NPF6" s="457"/>
      <c r="NPG6" s="457"/>
      <c r="NPH6" s="457"/>
      <c r="NPI6" s="458"/>
      <c r="NPJ6" s="457"/>
      <c r="NPK6" s="457"/>
      <c r="NPL6" s="457"/>
      <c r="NPM6" s="258"/>
      <c r="NPN6" s="457"/>
      <c r="NPO6" s="457"/>
      <c r="NPP6" s="457"/>
      <c r="NPQ6" s="258"/>
      <c r="NPR6" s="457"/>
      <c r="NPS6" s="457"/>
      <c r="NPT6" s="457"/>
      <c r="NPU6" s="258"/>
      <c r="NPV6" s="457"/>
      <c r="NPW6" s="457"/>
      <c r="NPX6" s="457"/>
      <c r="NPY6" s="258"/>
      <c r="NPZ6" s="457"/>
      <c r="NQA6" s="457"/>
      <c r="NQB6" s="457"/>
      <c r="NQC6" s="258"/>
      <c r="NQD6" s="457"/>
      <c r="NQE6" s="457"/>
      <c r="NQF6" s="457"/>
      <c r="NQG6" s="458"/>
      <c r="NQH6" s="457"/>
      <c r="NQI6" s="457"/>
      <c r="NQJ6" s="457"/>
      <c r="NQK6" s="258"/>
      <c r="NQL6" s="457"/>
      <c r="NQM6" s="457"/>
      <c r="NQN6" s="457"/>
      <c r="NQO6" s="258"/>
      <c r="NQP6" s="457"/>
      <c r="NQQ6" s="457"/>
      <c r="NQR6" s="457"/>
      <c r="NQS6" s="258"/>
      <c r="NQT6" s="457"/>
      <c r="NQU6" s="457"/>
      <c r="NQV6" s="457"/>
      <c r="NQW6" s="258"/>
      <c r="NQX6" s="457"/>
      <c r="NQY6" s="457"/>
      <c r="NQZ6" s="457"/>
      <c r="NRA6" s="258"/>
      <c r="NRB6" s="457"/>
      <c r="NRC6" s="457"/>
      <c r="NRD6" s="457"/>
      <c r="NRE6" s="458"/>
      <c r="NRF6" s="457"/>
      <c r="NRG6" s="457"/>
      <c r="NRH6" s="457"/>
      <c r="NRI6" s="258"/>
      <c r="NRJ6" s="457"/>
      <c r="NRK6" s="457"/>
      <c r="NRL6" s="457"/>
      <c r="NRM6" s="258"/>
      <c r="NRN6" s="457"/>
      <c r="NRO6" s="457"/>
      <c r="NRP6" s="457"/>
      <c r="NRQ6" s="258"/>
      <c r="NRR6" s="457"/>
      <c r="NRS6" s="457"/>
      <c r="NRT6" s="457"/>
      <c r="NRU6" s="258"/>
      <c r="NRV6" s="457"/>
      <c r="NRW6" s="457"/>
      <c r="NRX6" s="457"/>
      <c r="NRY6" s="258"/>
      <c r="NRZ6" s="457"/>
      <c r="NSA6" s="457"/>
      <c r="NSB6" s="457"/>
      <c r="NSC6" s="458"/>
      <c r="NSD6" s="457"/>
      <c r="NSE6" s="457"/>
      <c r="NSF6" s="457"/>
      <c r="NSG6" s="258"/>
      <c r="NSH6" s="457"/>
      <c r="NSI6" s="457"/>
      <c r="NSJ6" s="457"/>
      <c r="NSK6" s="258"/>
      <c r="NSL6" s="457"/>
      <c r="NSM6" s="457"/>
      <c r="NSN6" s="457"/>
      <c r="NSO6" s="258"/>
      <c r="NSP6" s="457"/>
      <c r="NSQ6" s="457"/>
      <c r="NSR6" s="457"/>
      <c r="NSS6" s="258"/>
      <c r="NST6" s="457"/>
      <c r="NSU6" s="457"/>
      <c r="NSV6" s="457"/>
      <c r="NSW6" s="258"/>
      <c r="NSX6" s="457"/>
      <c r="NSY6" s="457"/>
      <c r="NSZ6" s="457"/>
      <c r="NTA6" s="458"/>
      <c r="NTB6" s="457"/>
      <c r="NTC6" s="457"/>
      <c r="NTD6" s="457"/>
      <c r="NTE6" s="258"/>
      <c r="NTF6" s="457"/>
      <c r="NTG6" s="457"/>
      <c r="NTH6" s="457"/>
      <c r="NTI6" s="258"/>
      <c r="NTJ6" s="457"/>
      <c r="NTK6" s="457"/>
      <c r="NTL6" s="457"/>
      <c r="NTM6" s="258"/>
      <c r="NTN6" s="457"/>
      <c r="NTO6" s="457"/>
      <c r="NTP6" s="457"/>
      <c r="NTQ6" s="258"/>
      <c r="NTR6" s="457"/>
      <c r="NTS6" s="457"/>
      <c r="NTT6" s="457"/>
      <c r="NTU6" s="258"/>
      <c r="NTV6" s="457"/>
      <c r="NTW6" s="457"/>
      <c r="NTX6" s="457"/>
      <c r="NTY6" s="458"/>
      <c r="NTZ6" s="457"/>
      <c r="NUA6" s="457"/>
      <c r="NUB6" s="457"/>
      <c r="NUC6" s="258"/>
      <c r="NUD6" s="457"/>
      <c r="NUE6" s="457"/>
      <c r="NUF6" s="457"/>
      <c r="NUG6" s="258"/>
      <c r="NUH6" s="457"/>
      <c r="NUI6" s="457"/>
      <c r="NUJ6" s="457"/>
      <c r="NUK6" s="258"/>
      <c r="NUL6" s="457"/>
      <c r="NUM6" s="457"/>
      <c r="NUN6" s="457"/>
      <c r="NUO6" s="258"/>
      <c r="NUP6" s="457"/>
      <c r="NUQ6" s="457"/>
      <c r="NUR6" s="457"/>
      <c r="NUS6" s="258"/>
      <c r="NUT6" s="457"/>
      <c r="NUU6" s="457"/>
      <c r="NUV6" s="457"/>
      <c r="NUW6" s="458"/>
      <c r="NUX6" s="457"/>
      <c r="NUY6" s="457"/>
      <c r="NUZ6" s="457"/>
      <c r="NVA6" s="258"/>
      <c r="NVB6" s="457"/>
      <c r="NVC6" s="457"/>
      <c r="NVD6" s="457"/>
      <c r="NVE6" s="258"/>
      <c r="NVF6" s="457"/>
      <c r="NVG6" s="457"/>
      <c r="NVH6" s="457"/>
      <c r="NVI6" s="258"/>
      <c r="NVJ6" s="457"/>
      <c r="NVK6" s="457"/>
      <c r="NVL6" s="457"/>
      <c r="NVM6" s="258"/>
      <c r="NVN6" s="457"/>
      <c r="NVO6" s="457"/>
      <c r="NVP6" s="457"/>
      <c r="NVQ6" s="258"/>
      <c r="NVR6" s="457"/>
      <c r="NVS6" s="457"/>
      <c r="NVT6" s="457"/>
      <c r="NVU6" s="458"/>
      <c r="NVV6" s="457"/>
      <c r="NVW6" s="457"/>
      <c r="NVX6" s="457"/>
      <c r="NVY6" s="258"/>
      <c r="NVZ6" s="457"/>
      <c r="NWA6" s="457"/>
      <c r="NWB6" s="457"/>
      <c r="NWC6" s="258"/>
      <c r="NWD6" s="457"/>
      <c r="NWE6" s="457"/>
      <c r="NWF6" s="457"/>
      <c r="NWG6" s="258"/>
      <c r="NWH6" s="457"/>
      <c r="NWI6" s="457"/>
      <c r="NWJ6" s="457"/>
      <c r="NWK6" s="258"/>
      <c r="NWL6" s="457"/>
      <c r="NWM6" s="457"/>
      <c r="NWN6" s="457"/>
      <c r="NWO6" s="258"/>
      <c r="NWP6" s="457"/>
      <c r="NWQ6" s="457"/>
      <c r="NWR6" s="457"/>
      <c r="NWS6" s="458"/>
      <c r="NWT6" s="457"/>
      <c r="NWU6" s="457"/>
      <c r="NWV6" s="457"/>
      <c r="NWW6" s="258"/>
      <c r="NWX6" s="457"/>
      <c r="NWY6" s="457"/>
      <c r="NWZ6" s="457"/>
      <c r="NXA6" s="258"/>
      <c r="NXB6" s="457"/>
      <c r="NXC6" s="457"/>
      <c r="NXD6" s="457"/>
      <c r="NXE6" s="258"/>
      <c r="NXF6" s="457"/>
      <c r="NXG6" s="457"/>
      <c r="NXH6" s="457"/>
      <c r="NXI6" s="258"/>
      <c r="NXJ6" s="457"/>
      <c r="NXK6" s="457"/>
      <c r="NXL6" s="457"/>
      <c r="NXM6" s="258"/>
      <c r="NXN6" s="457"/>
      <c r="NXO6" s="457"/>
      <c r="NXP6" s="457"/>
      <c r="NXQ6" s="458"/>
      <c r="NXR6" s="457"/>
      <c r="NXS6" s="457"/>
      <c r="NXT6" s="457"/>
      <c r="NXU6" s="258"/>
      <c r="NXV6" s="457"/>
      <c r="NXW6" s="457"/>
      <c r="NXX6" s="457"/>
      <c r="NXY6" s="258"/>
      <c r="NXZ6" s="457"/>
      <c r="NYA6" s="457"/>
      <c r="NYB6" s="457"/>
      <c r="NYC6" s="258"/>
      <c r="NYD6" s="457"/>
      <c r="NYE6" s="457"/>
      <c r="NYF6" s="457"/>
      <c r="NYG6" s="258"/>
      <c r="NYH6" s="457"/>
      <c r="NYI6" s="457"/>
      <c r="NYJ6" s="457"/>
      <c r="NYK6" s="258"/>
      <c r="NYL6" s="457"/>
      <c r="NYM6" s="457"/>
      <c r="NYN6" s="457"/>
      <c r="NYO6" s="458"/>
      <c r="NYP6" s="457"/>
      <c r="NYQ6" s="457"/>
      <c r="NYR6" s="457"/>
      <c r="NYS6" s="258"/>
      <c r="NYT6" s="457"/>
      <c r="NYU6" s="457"/>
      <c r="NYV6" s="457"/>
      <c r="NYW6" s="258"/>
      <c r="NYX6" s="457"/>
      <c r="NYY6" s="457"/>
      <c r="NYZ6" s="457"/>
      <c r="NZA6" s="258"/>
      <c r="NZB6" s="457"/>
      <c r="NZC6" s="457"/>
      <c r="NZD6" s="457"/>
      <c r="NZE6" s="258"/>
      <c r="NZF6" s="457"/>
      <c r="NZG6" s="457"/>
      <c r="NZH6" s="457"/>
      <c r="NZI6" s="258"/>
      <c r="NZJ6" s="457"/>
      <c r="NZK6" s="457"/>
      <c r="NZL6" s="457"/>
      <c r="NZM6" s="458"/>
      <c r="NZN6" s="457"/>
      <c r="NZO6" s="457"/>
      <c r="NZP6" s="457"/>
      <c r="NZQ6" s="258"/>
      <c r="NZR6" s="457"/>
      <c r="NZS6" s="457"/>
      <c r="NZT6" s="457"/>
      <c r="NZU6" s="258"/>
      <c r="NZV6" s="457"/>
      <c r="NZW6" s="457"/>
      <c r="NZX6" s="457"/>
      <c r="NZY6" s="258"/>
      <c r="NZZ6" s="457"/>
      <c r="OAA6" s="457"/>
      <c r="OAB6" s="457"/>
      <c r="OAC6" s="258"/>
      <c r="OAD6" s="457"/>
      <c r="OAE6" s="457"/>
      <c r="OAF6" s="457"/>
      <c r="OAG6" s="258"/>
      <c r="OAH6" s="457"/>
      <c r="OAI6" s="457"/>
      <c r="OAJ6" s="457"/>
      <c r="OAK6" s="458"/>
      <c r="OAL6" s="457"/>
      <c r="OAM6" s="457"/>
      <c r="OAN6" s="457"/>
      <c r="OAO6" s="258"/>
      <c r="OAP6" s="457"/>
      <c r="OAQ6" s="457"/>
      <c r="OAR6" s="457"/>
      <c r="OAS6" s="258"/>
      <c r="OAT6" s="457"/>
      <c r="OAU6" s="457"/>
      <c r="OAV6" s="457"/>
      <c r="OAW6" s="258"/>
      <c r="OAX6" s="457"/>
      <c r="OAY6" s="457"/>
      <c r="OAZ6" s="457"/>
      <c r="OBA6" s="258"/>
      <c r="OBB6" s="457"/>
      <c r="OBC6" s="457"/>
      <c r="OBD6" s="457"/>
      <c r="OBE6" s="258"/>
      <c r="OBF6" s="457"/>
      <c r="OBG6" s="457"/>
      <c r="OBH6" s="457"/>
      <c r="OBI6" s="458"/>
      <c r="OBJ6" s="457"/>
      <c r="OBK6" s="457"/>
      <c r="OBL6" s="457"/>
      <c r="OBM6" s="258"/>
      <c r="OBN6" s="457"/>
      <c r="OBO6" s="457"/>
      <c r="OBP6" s="457"/>
      <c r="OBQ6" s="258"/>
      <c r="OBR6" s="457"/>
      <c r="OBS6" s="457"/>
      <c r="OBT6" s="457"/>
      <c r="OBU6" s="258"/>
      <c r="OBV6" s="457"/>
      <c r="OBW6" s="457"/>
      <c r="OBX6" s="457"/>
      <c r="OBY6" s="258"/>
      <c r="OBZ6" s="457"/>
      <c r="OCA6" s="457"/>
      <c r="OCB6" s="457"/>
      <c r="OCC6" s="258"/>
      <c r="OCD6" s="457"/>
      <c r="OCE6" s="457"/>
      <c r="OCF6" s="457"/>
      <c r="OCG6" s="458"/>
      <c r="OCH6" s="457"/>
      <c r="OCI6" s="457"/>
      <c r="OCJ6" s="457"/>
      <c r="OCK6" s="258"/>
      <c r="OCL6" s="457"/>
      <c r="OCM6" s="457"/>
      <c r="OCN6" s="457"/>
      <c r="OCO6" s="258"/>
      <c r="OCP6" s="457"/>
      <c r="OCQ6" s="457"/>
      <c r="OCR6" s="457"/>
      <c r="OCS6" s="258"/>
      <c r="OCT6" s="457"/>
      <c r="OCU6" s="457"/>
      <c r="OCV6" s="457"/>
      <c r="OCW6" s="258"/>
      <c r="OCX6" s="457"/>
      <c r="OCY6" s="457"/>
      <c r="OCZ6" s="457"/>
      <c r="ODA6" s="258"/>
      <c r="ODB6" s="457"/>
      <c r="ODC6" s="457"/>
      <c r="ODD6" s="457"/>
      <c r="ODE6" s="458"/>
      <c r="ODF6" s="457"/>
      <c r="ODG6" s="457"/>
      <c r="ODH6" s="457"/>
      <c r="ODI6" s="258"/>
      <c r="ODJ6" s="457"/>
      <c r="ODK6" s="457"/>
      <c r="ODL6" s="457"/>
      <c r="ODM6" s="258"/>
      <c r="ODN6" s="457"/>
      <c r="ODO6" s="457"/>
      <c r="ODP6" s="457"/>
      <c r="ODQ6" s="258"/>
      <c r="ODR6" s="457"/>
      <c r="ODS6" s="457"/>
      <c r="ODT6" s="457"/>
      <c r="ODU6" s="258"/>
      <c r="ODV6" s="457"/>
      <c r="ODW6" s="457"/>
      <c r="ODX6" s="457"/>
      <c r="ODY6" s="258"/>
      <c r="ODZ6" s="457"/>
      <c r="OEA6" s="457"/>
      <c r="OEB6" s="457"/>
      <c r="OEC6" s="458"/>
      <c r="OED6" s="457"/>
      <c r="OEE6" s="457"/>
      <c r="OEF6" s="457"/>
      <c r="OEG6" s="258"/>
      <c r="OEH6" s="457"/>
      <c r="OEI6" s="457"/>
      <c r="OEJ6" s="457"/>
      <c r="OEK6" s="258"/>
      <c r="OEL6" s="457"/>
      <c r="OEM6" s="457"/>
      <c r="OEN6" s="457"/>
      <c r="OEO6" s="258"/>
      <c r="OEP6" s="457"/>
      <c r="OEQ6" s="457"/>
      <c r="OER6" s="457"/>
      <c r="OES6" s="258"/>
      <c r="OET6" s="457"/>
      <c r="OEU6" s="457"/>
      <c r="OEV6" s="457"/>
      <c r="OEW6" s="258"/>
      <c r="OEX6" s="457"/>
      <c r="OEY6" s="457"/>
      <c r="OEZ6" s="457"/>
      <c r="OFA6" s="458"/>
      <c r="OFB6" s="457"/>
      <c r="OFC6" s="457"/>
      <c r="OFD6" s="457"/>
      <c r="OFE6" s="258"/>
      <c r="OFF6" s="457"/>
      <c r="OFG6" s="457"/>
      <c r="OFH6" s="457"/>
      <c r="OFI6" s="258"/>
      <c r="OFJ6" s="457"/>
      <c r="OFK6" s="457"/>
      <c r="OFL6" s="457"/>
      <c r="OFM6" s="258"/>
      <c r="OFN6" s="457"/>
      <c r="OFO6" s="457"/>
      <c r="OFP6" s="457"/>
      <c r="OFQ6" s="258"/>
      <c r="OFR6" s="457"/>
      <c r="OFS6" s="457"/>
      <c r="OFT6" s="457"/>
      <c r="OFU6" s="258"/>
      <c r="OFV6" s="457"/>
      <c r="OFW6" s="457"/>
      <c r="OFX6" s="457"/>
      <c r="OFY6" s="458"/>
      <c r="OFZ6" s="457"/>
      <c r="OGA6" s="457"/>
      <c r="OGB6" s="457"/>
      <c r="OGC6" s="258"/>
      <c r="OGD6" s="457"/>
      <c r="OGE6" s="457"/>
      <c r="OGF6" s="457"/>
      <c r="OGG6" s="258"/>
      <c r="OGH6" s="457"/>
      <c r="OGI6" s="457"/>
      <c r="OGJ6" s="457"/>
      <c r="OGK6" s="258"/>
      <c r="OGL6" s="457"/>
      <c r="OGM6" s="457"/>
      <c r="OGN6" s="457"/>
      <c r="OGO6" s="258"/>
      <c r="OGP6" s="457"/>
      <c r="OGQ6" s="457"/>
      <c r="OGR6" s="457"/>
      <c r="OGS6" s="258"/>
      <c r="OGT6" s="457"/>
      <c r="OGU6" s="457"/>
      <c r="OGV6" s="457"/>
      <c r="OGW6" s="458"/>
      <c r="OGX6" s="457"/>
      <c r="OGY6" s="457"/>
      <c r="OGZ6" s="457"/>
      <c r="OHA6" s="258"/>
      <c r="OHB6" s="457"/>
      <c r="OHC6" s="457"/>
      <c r="OHD6" s="457"/>
      <c r="OHE6" s="258"/>
      <c r="OHF6" s="457"/>
      <c r="OHG6" s="457"/>
      <c r="OHH6" s="457"/>
      <c r="OHI6" s="258"/>
      <c r="OHJ6" s="457"/>
      <c r="OHK6" s="457"/>
      <c r="OHL6" s="457"/>
      <c r="OHM6" s="258"/>
      <c r="OHN6" s="457"/>
      <c r="OHO6" s="457"/>
      <c r="OHP6" s="457"/>
      <c r="OHQ6" s="258"/>
      <c r="OHR6" s="457"/>
      <c r="OHS6" s="457"/>
      <c r="OHT6" s="457"/>
      <c r="OHU6" s="458"/>
      <c r="OHV6" s="457"/>
      <c r="OHW6" s="457"/>
      <c r="OHX6" s="457"/>
      <c r="OHY6" s="258"/>
      <c r="OHZ6" s="457"/>
      <c r="OIA6" s="457"/>
      <c r="OIB6" s="457"/>
      <c r="OIC6" s="258"/>
      <c r="OID6" s="457"/>
      <c r="OIE6" s="457"/>
      <c r="OIF6" s="457"/>
      <c r="OIG6" s="258"/>
      <c r="OIH6" s="457"/>
      <c r="OII6" s="457"/>
      <c r="OIJ6" s="457"/>
      <c r="OIK6" s="258"/>
      <c r="OIL6" s="457"/>
      <c r="OIM6" s="457"/>
      <c r="OIN6" s="457"/>
      <c r="OIO6" s="258"/>
      <c r="OIP6" s="457"/>
      <c r="OIQ6" s="457"/>
      <c r="OIR6" s="457"/>
      <c r="OIS6" s="458"/>
      <c r="OIT6" s="457"/>
      <c r="OIU6" s="457"/>
      <c r="OIV6" s="457"/>
      <c r="OIW6" s="258"/>
      <c r="OIX6" s="457"/>
      <c r="OIY6" s="457"/>
      <c r="OIZ6" s="457"/>
      <c r="OJA6" s="258"/>
      <c r="OJB6" s="457"/>
      <c r="OJC6" s="457"/>
      <c r="OJD6" s="457"/>
      <c r="OJE6" s="258"/>
      <c r="OJF6" s="457"/>
      <c r="OJG6" s="457"/>
      <c r="OJH6" s="457"/>
      <c r="OJI6" s="258"/>
      <c r="OJJ6" s="457"/>
      <c r="OJK6" s="457"/>
      <c r="OJL6" s="457"/>
      <c r="OJM6" s="258"/>
      <c r="OJN6" s="457"/>
      <c r="OJO6" s="457"/>
      <c r="OJP6" s="457"/>
      <c r="OJQ6" s="458"/>
      <c r="OJR6" s="457"/>
      <c r="OJS6" s="457"/>
      <c r="OJT6" s="457"/>
      <c r="OJU6" s="258"/>
      <c r="OJV6" s="457"/>
      <c r="OJW6" s="457"/>
      <c r="OJX6" s="457"/>
      <c r="OJY6" s="258"/>
      <c r="OJZ6" s="457"/>
      <c r="OKA6" s="457"/>
      <c r="OKB6" s="457"/>
      <c r="OKC6" s="258"/>
      <c r="OKD6" s="457"/>
      <c r="OKE6" s="457"/>
      <c r="OKF6" s="457"/>
      <c r="OKG6" s="258"/>
      <c r="OKH6" s="457"/>
      <c r="OKI6" s="457"/>
      <c r="OKJ6" s="457"/>
      <c r="OKK6" s="258"/>
      <c r="OKL6" s="457"/>
      <c r="OKM6" s="457"/>
      <c r="OKN6" s="457"/>
      <c r="OKO6" s="458"/>
      <c r="OKP6" s="457"/>
      <c r="OKQ6" s="457"/>
      <c r="OKR6" s="457"/>
      <c r="OKS6" s="258"/>
      <c r="OKT6" s="457"/>
      <c r="OKU6" s="457"/>
      <c r="OKV6" s="457"/>
      <c r="OKW6" s="258"/>
      <c r="OKX6" s="457"/>
      <c r="OKY6" s="457"/>
      <c r="OKZ6" s="457"/>
      <c r="OLA6" s="258"/>
      <c r="OLB6" s="457"/>
      <c r="OLC6" s="457"/>
      <c r="OLD6" s="457"/>
      <c r="OLE6" s="258"/>
      <c r="OLF6" s="457"/>
      <c r="OLG6" s="457"/>
      <c r="OLH6" s="457"/>
      <c r="OLI6" s="258"/>
      <c r="OLJ6" s="457"/>
      <c r="OLK6" s="457"/>
      <c r="OLL6" s="457"/>
      <c r="OLM6" s="458"/>
      <c r="OLN6" s="457"/>
      <c r="OLO6" s="457"/>
      <c r="OLP6" s="457"/>
      <c r="OLQ6" s="258"/>
      <c r="OLR6" s="457"/>
      <c r="OLS6" s="457"/>
      <c r="OLT6" s="457"/>
      <c r="OLU6" s="258"/>
      <c r="OLV6" s="457"/>
      <c r="OLW6" s="457"/>
      <c r="OLX6" s="457"/>
      <c r="OLY6" s="258"/>
      <c r="OLZ6" s="457"/>
      <c r="OMA6" s="457"/>
      <c r="OMB6" s="457"/>
      <c r="OMC6" s="258"/>
      <c r="OMD6" s="457"/>
      <c r="OME6" s="457"/>
      <c r="OMF6" s="457"/>
      <c r="OMG6" s="258"/>
      <c r="OMH6" s="457"/>
      <c r="OMI6" s="457"/>
      <c r="OMJ6" s="457"/>
      <c r="OMK6" s="458"/>
      <c r="OML6" s="457"/>
      <c r="OMM6" s="457"/>
      <c r="OMN6" s="457"/>
      <c r="OMO6" s="258"/>
      <c r="OMP6" s="457"/>
      <c r="OMQ6" s="457"/>
      <c r="OMR6" s="457"/>
      <c r="OMS6" s="258"/>
      <c r="OMT6" s="457"/>
      <c r="OMU6" s="457"/>
      <c r="OMV6" s="457"/>
      <c r="OMW6" s="258"/>
      <c r="OMX6" s="457"/>
      <c r="OMY6" s="457"/>
      <c r="OMZ6" s="457"/>
      <c r="ONA6" s="258"/>
      <c r="ONB6" s="457"/>
      <c r="ONC6" s="457"/>
      <c r="OND6" s="457"/>
      <c r="ONE6" s="258"/>
      <c r="ONF6" s="457"/>
      <c r="ONG6" s="457"/>
      <c r="ONH6" s="457"/>
      <c r="ONI6" s="458"/>
      <c r="ONJ6" s="457"/>
      <c r="ONK6" s="457"/>
      <c r="ONL6" s="457"/>
      <c r="ONM6" s="258"/>
      <c r="ONN6" s="457"/>
      <c r="ONO6" s="457"/>
      <c r="ONP6" s="457"/>
      <c r="ONQ6" s="258"/>
      <c r="ONR6" s="457"/>
      <c r="ONS6" s="457"/>
      <c r="ONT6" s="457"/>
      <c r="ONU6" s="258"/>
      <c r="ONV6" s="457"/>
      <c r="ONW6" s="457"/>
      <c r="ONX6" s="457"/>
      <c r="ONY6" s="258"/>
      <c r="ONZ6" s="457"/>
      <c r="OOA6" s="457"/>
      <c r="OOB6" s="457"/>
      <c r="OOC6" s="258"/>
      <c r="OOD6" s="457"/>
      <c r="OOE6" s="457"/>
      <c r="OOF6" s="457"/>
      <c r="OOG6" s="458"/>
      <c r="OOH6" s="457"/>
      <c r="OOI6" s="457"/>
      <c r="OOJ6" s="457"/>
      <c r="OOK6" s="258"/>
      <c r="OOL6" s="457"/>
      <c r="OOM6" s="457"/>
      <c r="OON6" s="457"/>
      <c r="OOO6" s="258"/>
      <c r="OOP6" s="457"/>
      <c r="OOQ6" s="457"/>
      <c r="OOR6" s="457"/>
      <c r="OOS6" s="258"/>
      <c r="OOT6" s="457"/>
      <c r="OOU6" s="457"/>
      <c r="OOV6" s="457"/>
      <c r="OOW6" s="258"/>
      <c r="OOX6" s="457"/>
      <c r="OOY6" s="457"/>
      <c r="OOZ6" s="457"/>
      <c r="OPA6" s="258"/>
      <c r="OPB6" s="457"/>
      <c r="OPC6" s="457"/>
      <c r="OPD6" s="457"/>
      <c r="OPE6" s="458"/>
      <c r="OPF6" s="457"/>
      <c r="OPG6" s="457"/>
      <c r="OPH6" s="457"/>
      <c r="OPI6" s="258"/>
      <c r="OPJ6" s="457"/>
      <c r="OPK6" s="457"/>
      <c r="OPL6" s="457"/>
      <c r="OPM6" s="258"/>
      <c r="OPN6" s="457"/>
      <c r="OPO6" s="457"/>
      <c r="OPP6" s="457"/>
      <c r="OPQ6" s="258"/>
      <c r="OPR6" s="457"/>
      <c r="OPS6" s="457"/>
      <c r="OPT6" s="457"/>
      <c r="OPU6" s="258"/>
      <c r="OPV6" s="457"/>
      <c r="OPW6" s="457"/>
      <c r="OPX6" s="457"/>
      <c r="OPY6" s="258"/>
      <c r="OPZ6" s="457"/>
      <c r="OQA6" s="457"/>
      <c r="OQB6" s="457"/>
      <c r="OQC6" s="458"/>
      <c r="OQD6" s="457"/>
      <c r="OQE6" s="457"/>
      <c r="OQF6" s="457"/>
      <c r="OQG6" s="258"/>
      <c r="OQH6" s="457"/>
      <c r="OQI6" s="457"/>
      <c r="OQJ6" s="457"/>
      <c r="OQK6" s="258"/>
      <c r="OQL6" s="457"/>
      <c r="OQM6" s="457"/>
      <c r="OQN6" s="457"/>
      <c r="OQO6" s="258"/>
      <c r="OQP6" s="457"/>
      <c r="OQQ6" s="457"/>
      <c r="OQR6" s="457"/>
      <c r="OQS6" s="258"/>
      <c r="OQT6" s="457"/>
      <c r="OQU6" s="457"/>
      <c r="OQV6" s="457"/>
      <c r="OQW6" s="258"/>
      <c r="OQX6" s="457"/>
      <c r="OQY6" s="457"/>
      <c r="OQZ6" s="457"/>
      <c r="ORA6" s="458"/>
      <c r="ORB6" s="457"/>
      <c r="ORC6" s="457"/>
      <c r="ORD6" s="457"/>
      <c r="ORE6" s="258"/>
      <c r="ORF6" s="457"/>
      <c r="ORG6" s="457"/>
      <c r="ORH6" s="457"/>
      <c r="ORI6" s="258"/>
      <c r="ORJ6" s="457"/>
      <c r="ORK6" s="457"/>
      <c r="ORL6" s="457"/>
      <c r="ORM6" s="258"/>
      <c r="ORN6" s="457"/>
      <c r="ORO6" s="457"/>
      <c r="ORP6" s="457"/>
      <c r="ORQ6" s="258"/>
      <c r="ORR6" s="457"/>
      <c r="ORS6" s="457"/>
      <c r="ORT6" s="457"/>
      <c r="ORU6" s="258"/>
      <c r="ORV6" s="457"/>
      <c r="ORW6" s="457"/>
      <c r="ORX6" s="457"/>
      <c r="ORY6" s="458"/>
      <c r="ORZ6" s="457"/>
      <c r="OSA6" s="457"/>
      <c r="OSB6" s="457"/>
      <c r="OSC6" s="258"/>
      <c r="OSD6" s="457"/>
      <c r="OSE6" s="457"/>
      <c r="OSF6" s="457"/>
      <c r="OSG6" s="258"/>
      <c r="OSH6" s="457"/>
      <c r="OSI6" s="457"/>
      <c r="OSJ6" s="457"/>
      <c r="OSK6" s="258"/>
      <c r="OSL6" s="457"/>
      <c r="OSM6" s="457"/>
      <c r="OSN6" s="457"/>
      <c r="OSO6" s="258"/>
      <c r="OSP6" s="457"/>
      <c r="OSQ6" s="457"/>
      <c r="OSR6" s="457"/>
      <c r="OSS6" s="258"/>
      <c r="OST6" s="457"/>
      <c r="OSU6" s="457"/>
      <c r="OSV6" s="457"/>
      <c r="OSW6" s="458"/>
      <c r="OSX6" s="457"/>
      <c r="OSY6" s="457"/>
      <c r="OSZ6" s="457"/>
      <c r="OTA6" s="258"/>
      <c r="OTB6" s="457"/>
      <c r="OTC6" s="457"/>
      <c r="OTD6" s="457"/>
      <c r="OTE6" s="258"/>
      <c r="OTF6" s="457"/>
      <c r="OTG6" s="457"/>
      <c r="OTH6" s="457"/>
      <c r="OTI6" s="258"/>
      <c r="OTJ6" s="457"/>
      <c r="OTK6" s="457"/>
      <c r="OTL6" s="457"/>
      <c r="OTM6" s="258"/>
      <c r="OTN6" s="457"/>
      <c r="OTO6" s="457"/>
      <c r="OTP6" s="457"/>
      <c r="OTQ6" s="258"/>
      <c r="OTR6" s="457"/>
      <c r="OTS6" s="457"/>
      <c r="OTT6" s="457"/>
      <c r="OTU6" s="458"/>
      <c r="OTV6" s="457"/>
      <c r="OTW6" s="457"/>
      <c r="OTX6" s="457"/>
      <c r="OTY6" s="258"/>
      <c r="OTZ6" s="457"/>
      <c r="OUA6" s="457"/>
      <c r="OUB6" s="457"/>
      <c r="OUC6" s="258"/>
      <c r="OUD6" s="457"/>
      <c r="OUE6" s="457"/>
      <c r="OUF6" s="457"/>
      <c r="OUG6" s="258"/>
      <c r="OUH6" s="457"/>
      <c r="OUI6" s="457"/>
      <c r="OUJ6" s="457"/>
      <c r="OUK6" s="258"/>
      <c r="OUL6" s="457"/>
      <c r="OUM6" s="457"/>
      <c r="OUN6" s="457"/>
      <c r="OUO6" s="258"/>
      <c r="OUP6" s="457"/>
      <c r="OUQ6" s="457"/>
      <c r="OUR6" s="457"/>
      <c r="OUS6" s="458"/>
      <c r="OUT6" s="457"/>
      <c r="OUU6" s="457"/>
      <c r="OUV6" s="457"/>
      <c r="OUW6" s="258"/>
      <c r="OUX6" s="457"/>
      <c r="OUY6" s="457"/>
      <c r="OUZ6" s="457"/>
      <c r="OVA6" s="258"/>
      <c r="OVB6" s="457"/>
      <c r="OVC6" s="457"/>
      <c r="OVD6" s="457"/>
      <c r="OVE6" s="258"/>
      <c r="OVF6" s="457"/>
      <c r="OVG6" s="457"/>
      <c r="OVH6" s="457"/>
      <c r="OVI6" s="258"/>
      <c r="OVJ6" s="457"/>
      <c r="OVK6" s="457"/>
      <c r="OVL6" s="457"/>
      <c r="OVM6" s="258"/>
      <c r="OVN6" s="457"/>
      <c r="OVO6" s="457"/>
      <c r="OVP6" s="457"/>
      <c r="OVQ6" s="458"/>
      <c r="OVR6" s="457"/>
      <c r="OVS6" s="457"/>
      <c r="OVT6" s="457"/>
      <c r="OVU6" s="258"/>
      <c r="OVV6" s="457"/>
      <c r="OVW6" s="457"/>
      <c r="OVX6" s="457"/>
      <c r="OVY6" s="258"/>
      <c r="OVZ6" s="457"/>
      <c r="OWA6" s="457"/>
      <c r="OWB6" s="457"/>
      <c r="OWC6" s="258"/>
      <c r="OWD6" s="457"/>
      <c r="OWE6" s="457"/>
      <c r="OWF6" s="457"/>
      <c r="OWG6" s="258"/>
      <c r="OWH6" s="457"/>
      <c r="OWI6" s="457"/>
      <c r="OWJ6" s="457"/>
      <c r="OWK6" s="258"/>
      <c r="OWL6" s="457"/>
      <c r="OWM6" s="457"/>
      <c r="OWN6" s="457"/>
      <c r="OWO6" s="458"/>
      <c r="OWP6" s="457"/>
      <c r="OWQ6" s="457"/>
      <c r="OWR6" s="457"/>
      <c r="OWS6" s="258"/>
      <c r="OWT6" s="457"/>
      <c r="OWU6" s="457"/>
      <c r="OWV6" s="457"/>
      <c r="OWW6" s="258"/>
      <c r="OWX6" s="457"/>
      <c r="OWY6" s="457"/>
      <c r="OWZ6" s="457"/>
      <c r="OXA6" s="258"/>
      <c r="OXB6" s="457"/>
      <c r="OXC6" s="457"/>
      <c r="OXD6" s="457"/>
      <c r="OXE6" s="258"/>
      <c r="OXF6" s="457"/>
      <c r="OXG6" s="457"/>
      <c r="OXH6" s="457"/>
      <c r="OXI6" s="258"/>
      <c r="OXJ6" s="457"/>
      <c r="OXK6" s="457"/>
      <c r="OXL6" s="457"/>
      <c r="OXM6" s="458"/>
      <c r="OXN6" s="457"/>
      <c r="OXO6" s="457"/>
      <c r="OXP6" s="457"/>
      <c r="OXQ6" s="258"/>
      <c r="OXR6" s="457"/>
      <c r="OXS6" s="457"/>
      <c r="OXT6" s="457"/>
      <c r="OXU6" s="258"/>
      <c r="OXV6" s="457"/>
      <c r="OXW6" s="457"/>
      <c r="OXX6" s="457"/>
      <c r="OXY6" s="258"/>
      <c r="OXZ6" s="457"/>
      <c r="OYA6" s="457"/>
      <c r="OYB6" s="457"/>
      <c r="OYC6" s="258"/>
      <c r="OYD6" s="457"/>
      <c r="OYE6" s="457"/>
      <c r="OYF6" s="457"/>
      <c r="OYG6" s="258"/>
      <c r="OYH6" s="457"/>
      <c r="OYI6" s="457"/>
      <c r="OYJ6" s="457"/>
      <c r="OYK6" s="458"/>
      <c r="OYL6" s="457"/>
      <c r="OYM6" s="457"/>
      <c r="OYN6" s="457"/>
      <c r="OYO6" s="258"/>
      <c r="OYP6" s="457"/>
      <c r="OYQ6" s="457"/>
      <c r="OYR6" s="457"/>
      <c r="OYS6" s="258"/>
      <c r="OYT6" s="457"/>
      <c r="OYU6" s="457"/>
      <c r="OYV6" s="457"/>
      <c r="OYW6" s="258"/>
      <c r="OYX6" s="457"/>
      <c r="OYY6" s="457"/>
      <c r="OYZ6" s="457"/>
      <c r="OZA6" s="258"/>
      <c r="OZB6" s="457"/>
      <c r="OZC6" s="457"/>
      <c r="OZD6" s="457"/>
      <c r="OZE6" s="258"/>
      <c r="OZF6" s="457"/>
      <c r="OZG6" s="457"/>
      <c r="OZH6" s="457"/>
      <c r="OZI6" s="458"/>
      <c r="OZJ6" s="457"/>
      <c r="OZK6" s="457"/>
      <c r="OZL6" s="457"/>
      <c r="OZM6" s="258"/>
      <c r="OZN6" s="457"/>
      <c r="OZO6" s="457"/>
      <c r="OZP6" s="457"/>
      <c r="OZQ6" s="258"/>
      <c r="OZR6" s="457"/>
      <c r="OZS6" s="457"/>
      <c r="OZT6" s="457"/>
      <c r="OZU6" s="258"/>
      <c r="OZV6" s="457"/>
      <c r="OZW6" s="457"/>
      <c r="OZX6" s="457"/>
      <c r="OZY6" s="258"/>
      <c r="OZZ6" s="457"/>
      <c r="PAA6" s="457"/>
      <c r="PAB6" s="457"/>
      <c r="PAC6" s="258"/>
      <c r="PAD6" s="457"/>
      <c r="PAE6" s="457"/>
      <c r="PAF6" s="457"/>
      <c r="PAG6" s="458"/>
      <c r="PAH6" s="457"/>
      <c r="PAI6" s="457"/>
      <c r="PAJ6" s="457"/>
      <c r="PAK6" s="258"/>
      <c r="PAL6" s="457"/>
      <c r="PAM6" s="457"/>
      <c r="PAN6" s="457"/>
      <c r="PAO6" s="258"/>
      <c r="PAP6" s="457"/>
      <c r="PAQ6" s="457"/>
      <c r="PAR6" s="457"/>
      <c r="PAS6" s="258"/>
      <c r="PAT6" s="457"/>
      <c r="PAU6" s="457"/>
      <c r="PAV6" s="457"/>
      <c r="PAW6" s="258"/>
      <c r="PAX6" s="457"/>
      <c r="PAY6" s="457"/>
      <c r="PAZ6" s="457"/>
      <c r="PBA6" s="258"/>
      <c r="PBB6" s="457"/>
      <c r="PBC6" s="457"/>
      <c r="PBD6" s="457"/>
      <c r="PBE6" s="458"/>
      <c r="PBF6" s="457"/>
      <c r="PBG6" s="457"/>
      <c r="PBH6" s="457"/>
      <c r="PBI6" s="258"/>
      <c r="PBJ6" s="457"/>
      <c r="PBK6" s="457"/>
      <c r="PBL6" s="457"/>
      <c r="PBM6" s="258"/>
      <c r="PBN6" s="457"/>
      <c r="PBO6" s="457"/>
      <c r="PBP6" s="457"/>
      <c r="PBQ6" s="258"/>
      <c r="PBR6" s="457"/>
      <c r="PBS6" s="457"/>
      <c r="PBT6" s="457"/>
      <c r="PBU6" s="258"/>
      <c r="PBV6" s="457"/>
      <c r="PBW6" s="457"/>
      <c r="PBX6" s="457"/>
      <c r="PBY6" s="258"/>
      <c r="PBZ6" s="457"/>
      <c r="PCA6" s="457"/>
      <c r="PCB6" s="457"/>
      <c r="PCC6" s="458"/>
      <c r="PCD6" s="457"/>
      <c r="PCE6" s="457"/>
      <c r="PCF6" s="457"/>
      <c r="PCG6" s="258"/>
      <c r="PCH6" s="457"/>
      <c r="PCI6" s="457"/>
      <c r="PCJ6" s="457"/>
      <c r="PCK6" s="258"/>
      <c r="PCL6" s="457"/>
      <c r="PCM6" s="457"/>
      <c r="PCN6" s="457"/>
      <c r="PCO6" s="258"/>
      <c r="PCP6" s="457"/>
      <c r="PCQ6" s="457"/>
      <c r="PCR6" s="457"/>
      <c r="PCS6" s="258"/>
      <c r="PCT6" s="457"/>
      <c r="PCU6" s="457"/>
      <c r="PCV6" s="457"/>
      <c r="PCW6" s="258"/>
      <c r="PCX6" s="457"/>
      <c r="PCY6" s="457"/>
      <c r="PCZ6" s="457"/>
      <c r="PDA6" s="458"/>
      <c r="PDB6" s="457"/>
      <c r="PDC6" s="457"/>
      <c r="PDD6" s="457"/>
      <c r="PDE6" s="258"/>
      <c r="PDF6" s="457"/>
      <c r="PDG6" s="457"/>
      <c r="PDH6" s="457"/>
      <c r="PDI6" s="258"/>
      <c r="PDJ6" s="457"/>
      <c r="PDK6" s="457"/>
      <c r="PDL6" s="457"/>
      <c r="PDM6" s="258"/>
      <c r="PDN6" s="457"/>
      <c r="PDO6" s="457"/>
      <c r="PDP6" s="457"/>
      <c r="PDQ6" s="258"/>
      <c r="PDR6" s="457"/>
      <c r="PDS6" s="457"/>
      <c r="PDT6" s="457"/>
      <c r="PDU6" s="258"/>
      <c r="PDV6" s="457"/>
      <c r="PDW6" s="457"/>
      <c r="PDX6" s="457"/>
      <c r="PDY6" s="458"/>
      <c r="PDZ6" s="457"/>
      <c r="PEA6" s="457"/>
      <c r="PEB6" s="457"/>
      <c r="PEC6" s="258"/>
      <c r="PED6" s="457"/>
      <c r="PEE6" s="457"/>
      <c r="PEF6" s="457"/>
      <c r="PEG6" s="258"/>
      <c r="PEH6" s="457"/>
      <c r="PEI6" s="457"/>
      <c r="PEJ6" s="457"/>
      <c r="PEK6" s="258"/>
      <c r="PEL6" s="457"/>
      <c r="PEM6" s="457"/>
      <c r="PEN6" s="457"/>
      <c r="PEO6" s="258"/>
      <c r="PEP6" s="457"/>
      <c r="PEQ6" s="457"/>
      <c r="PER6" s="457"/>
      <c r="PES6" s="258"/>
      <c r="PET6" s="457"/>
      <c r="PEU6" s="457"/>
      <c r="PEV6" s="457"/>
      <c r="PEW6" s="458"/>
      <c r="PEX6" s="457"/>
      <c r="PEY6" s="457"/>
      <c r="PEZ6" s="457"/>
      <c r="PFA6" s="258"/>
      <c r="PFB6" s="457"/>
      <c r="PFC6" s="457"/>
      <c r="PFD6" s="457"/>
      <c r="PFE6" s="258"/>
      <c r="PFF6" s="457"/>
      <c r="PFG6" s="457"/>
      <c r="PFH6" s="457"/>
      <c r="PFI6" s="258"/>
      <c r="PFJ6" s="457"/>
      <c r="PFK6" s="457"/>
      <c r="PFL6" s="457"/>
      <c r="PFM6" s="258"/>
      <c r="PFN6" s="457"/>
      <c r="PFO6" s="457"/>
      <c r="PFP6" s="457"/>
      <c r="PFQ6" s="258"/>
      <c r="PFR6" s="457"/>
      <c r="PFS6" s="457"/>
      <c r="PFT6" s="457"/>
      <c r="PFU6" s="458"/>
      <c r="PFV6" s="457"/>
      <c r="PFW6" s="457"/>
      <c r="PFX6" s="457"/>
      <c r="PFY6" s="258"/>
      <c r="PFZ6" s="457"/>
      <c r="PGA6" s="457"/>
      <c r="PGB6" s="457"/>
      <c r="PGC6" s="258"/>
      <c r="PGD6" s="457"/>
      <c r="PGE6" s="457"/>
      <c r="PGF6" s="457"/>
      <c r="PGG6" s="258"/>
      <c r="PGH6" s="457"/>
      <c r="PGI6" s="457"/>
      <c r="PGJ6" s="457"/>
      <c r="PGK6" s="258"/>
      <c r="PGL6" s="457"/>
      <c r="PGM6" s="457"/>
      <c r="PGN6" s="457"/>
      <c r="PGO6" s="258"/>
      <c r="PGP6" s="457"/>
      <c r="PGQ6" s="457"/>
      <c r="PGR6" s="457"/>
      <c r="PGS6" s="458"/>
      <c r="PGT6" s="457"/>
      <c r="PGU6" s="457"/>
      <c r="PGV6" s="457"/>
      <c r="PGW6" s="258"/>
      <c r="PGX6" s="457"/>
      <c r="PGY6" s="457"/>
      <c r="PGZ6" s="457"/>
      <c r="PHA6" s="258"/>
      <c r="PHB6" s="457"/>
      <c r="PHC6" s="457"/>
      <c r="PHD6" s="457"/>
      <c r="PHE6" s="258"/>
      <c r="PHF6" s="457"/>
      <c r="PHG6" s="457"/>
      <c r="PHH6" s="457"/>
      <c r="PHI6" s="258"/>
      <c r="PHJ6" s="457"/>
      <c r="PHK6" s="457"/>
      <c r="PHL6" s="457"/>
      <c r="PHM6" s="258"/>
      <c r="PHN6" s="457"/>
      <c r="PHO6" s="457"/>
      <c r="PHP6" s="457"/>
      <c r="PHQ6" s="458"/>
      <c r="PHR6" s="457"/>
      <c r="PHS6" s="457"/>
      <c r="PHT6" s="457"/>
      <c r="PHU6" s="258"/>
      <c r="PHV6" s="457"/>
      <c r="PHW6" s="457"/>
      <c r="PHX6" s="457"/>
      <c r="PHY6" s="258"/>
      <c r="PHZ6" s="457"/>
      <c r="PIA6" s="457"/>
      <c r="PIB6" s="457"/>
      <c r="PIC6" s="258"/>
      <c r="PID6" s="457"/>
      <c r="PIE6" s="457"/>
      <c r="PIF6" s="457"/>
      <c r="PIG6" s="258"/>
      <c r="PIH6" s="457"/>
      <c r="PII6" s="457"/>
      <c r="PIJ6" s="457"/>
      <c r="PIK6" s="258"/>
      <c r="PIL6" s="457"/>
      <c r="PIM6" s="457"/>
      <c r="PIN6" s="457"/>
      <c r="PIO6" s="458"/>
      <c r="PIP6" s="457"/>
      <c r="PIQ6" s="457"/>
      <c r="PIR6" s="457"/>
      <c r="PIS6" s="258"/>
      <c r="PIT6" s="457"/>
      <c r="PIU6" s="457"/>
      <c r="PIV6" s="457"/>
      <c r="PIW6" s="258"/>
      <c r="PIX6" s="457"/>
      <c r="PIY6" s="457"/>
      <c r="PIZ6" s="457"/>
      <c r="PJA6" s="258"/>
      <c r="PJB6" s="457"/>
      <c r="PJC6" s="457"/>
      <c r="PJD6" s="457"/>
      <c r="PJE6" s="258"/>
      <c r="PJF6" s="457"/>
      <c r="PJG6" s="457"/>
      <c r="PJH6" s="457"/>
      <c r="PJI6" s="258"/>
      <c r="PJJ6" s="457"/>
      <c r="PJK6" s="457"/>
      <c r="PJL6" s="457"/>
      <c r="PJM6" s="458"/>
      <c r="PJN6" s="457"/>
      <c r="PJO6" s="457"/>
      <c r="PJP6" s="457"/>
      <c r="PJQ6" s="258"/>
      <c r="PJR6" s="457"/>
      <c r="PJS6" s="457"/>
      <c r="PJT6" s="457"/>
      <c r="PJU6" s="258"/>
      <c r="PJV6" s="457"/>
      <c r="PJW6" s="457"/>
      <c r="PJX6" s="457"/>
      <c r="PJY6" s="258"/>
      <c r="PJZ6" s="457"/>
      <c r="PKA6" s="457"/>
      <c r="PKB6" s="457"/>
      <c r="PKC6" s="258"/>
      <c r="PKD6" s="457"/>
      <c r="PKE6" s="457"/>
      <c r="PKF6" s="457"/>
      <c r="PKG6" s="258"/>
      <c r="PKH6" s="457"/>
      <c r="PKI6" s="457"/>
      <c r="PKJ6" s="457"/>
      <c r="PKK6" s="458"/>
      <c r="PKL6" s="457"/>
      <c r="PKM6" s="457"/>
      <c r="PKN6" s="457"/>
      <c r="PKO6" s="258"/>
      <c r="PKP6" s="457"/>
      <c r="PKQ6" s="457"/>
      <c r="PKR6" s="457"/>
      <c r="PKS6" s="258"/>
      <c r="PKT6" s="457"/>
      <c r="PKU6" s="457"/>
      <c r="PKV6" s="457"/>
      <c r="PKW6" s="258"/>
      <c r="PKX6" s="457"/>
      <c r="PKY6" s="457"/>
      <c r="PKZ6" s="457"/>
      <c r="PLA6" s="258"/>
      <c r="PLB6" s="457"/>
      <c r="PLC6" s="457"/>
      <c r="PLD6" s="457"/>
      <c r="PLE6" s="258"/>
      <c r="PLF6" s="457"/>
      <c r="PLG6" s="457"/>
      <c r="PLH6" s="457"/>
      <c r="PLI6" s="458"/>
      <c r="PLJ6" s="457"/>
      <c r="PLK6" s="457"/>
      <c r="PLL6" s="457"/>
      <c r="PLM6" s="258"/>
      <c r="PLN6" s="457"/>
      <c r="PLO6" s="457"/>
      <c r="PLP6" s="457"/>
      <c r="PLQ6" s="258"/>
      <c r="PLR6" s="457"/>
      <c r="PLS6" s="457"/>
      <c r="PLT6" s="457"/>
      <c r="PLU6" s="258"/>
      <c r="PLV6" s="457"/>
      <c r="PLW6" s="457"/>
      <c r="PLX6" s="457"/>
      <c r="PLY6" s="258"/>
      <c r="PLZ6" s="457"/>
      <c r="PMA6" s="457"/>
      <c r="PMB6" s="457"/>
      <c r="PMC6" s="258"/>
      <c r="PMD6" s="457"/>
      <c r="PME6" s="457"/>
      <c r="PMF6" s="457"/>
      <c r="PMG6" s="458"/>
      <c r="PMH6" s="457"/>
      <c r="PMI6" s="457"/>
      <c r="PMJ6" s="457"/>
      <c r="PMK6" s="258"/>
      <c r="PML6" s="457"/>
      <c r="PMM6" s="457"/>
      <c r="PMN6" s="457"/>
      <c r="PMO6" s="258"/>
      <c r="PMP6" s="457"/>
      <c r="PMQ6" s="457"/>
      <c r="PMR6" s="457"/>
      <c r="PMS6" s="258"/>
      <c r="PMT6" s="457"/>
      <c r="PMU6" s="457"/>
      <c r="PMV6" s="457"/>
      <c r="PMW6" s="258"/>
      <c r="PMX6" s="457"/>
      <c r="PMY6" s="457"/>
      <c r="PMZ6" s="457"/>
      <c r="PNA6" s="258"/>
      <c r="PNB6" s="457"/>
      <c r="PNC6" s="457"/>
      <c r="PND6" s="457"/>
      <c r="PNE6" s="458"/>
      <c r="PNF6" s="457"/>
      <c r="PNG6" s="457"/>
      <c r="PNH6" s="457"/>
      <c r="PNI6" s="258"/>
      <c r="PNJ6" s="457"/>
      <c r="PNK6" s="457"/>
      <c r="PNL6" s="457"/>
      <c r="PNM6" s="258"/>
      <c r="PNN6" s="457"/>
      <c r="PNO6" s="457"/>
      <c r="PNP6" s="457"/>
      <c r="PNQ6" s="258"/>
      <c r="PNR6" s="457"/>
      <c r="PNS6" s="457"/>
      <c r="PNT6" s="457"/>
      <c r="PNU6" s="258"/>
      <c r="PNV6" s="457"/>
      <c r="PNW6" s="457"/>
      <c r="PNX6" s="457"/>
      <c r="PNY6" s="258"/>
      <c r="PNZ6" s="457"/>
      <c r="POA6" s="457"/>
      <c r="POB6" s="457"/>
      <c r="POC6" s="458"/>
      <c r="POD6" s="457"/>
      <c r="POE6" s="457"/>
      <c r="POF6" s="457"/>
      <c r="POG6" s="258"/>
      <c r="POH6" s="457"/>
      <c r="POI6" s="457"/>
      <c r="POJ6" s="457"/>
      <c r="POK6" s="258"/>
      <c r="POL6" s="457"/>
      <c r="POM6" s="457"/>
      <c r="PON6" s="457"/>
      <c r="POO6" s="258"/>
      <c r="POP6" s="457"/>
      <c r="POQ6" s="457"/>
      <c r="POR6" s="457"/>
      <c r="POS6" s="258"/>
      <c r="POT6" s="457"/>
      <c r="POU6" s="457"/>
      <c r="POV6" s="457"/>
      <c r="POW6" s="258"/>
      <c r="POX6" s="457"/>
      <c r="POY6" s="457"/>
      <c r="POZ6" s="457"/>
      <c r="PPA6" s="458"/>
      <c r="PPB6" s="457"/>
      <c r="PPC6" s="457"/>
      <c r="PPD6" s="457"/>
      <c r="PPE6" s="258"/>
      <c r="PPF6" s="457"/>
      <c r="PPG6" s="457"/>
      <c r="PPH6" s="457"/>
      <c r="PPI6" s="258"/>
      <c r="PPJ6" s="457"/>
      <c r="PPK6" s="457"/>
      <c r="PPL6" s="457"/>
      <c r="PPM6" s="258"/>
      <c r="PPN6" s="457"/>
      <c r="PPO6" s="457"/>
      <c r="PPP6" s="457"/>
      <c r="PPQ6" s="258"/>
      <c r="PPR6" s="457"/>
      <c r="PPS6" s="457"/>
      <c r="PPT6" s="457"/>
      <c r="PPU6" s="258"/>
      <c r="PPV6" s="457"/>
      <c r="PPW6" s="457"/>
      <c r="PPX6" s="457"/>
      <c r="PPY6" s="458"/>
      <c r="PPZ6" s="457"/>
      <c r="PQA6" s="457"/>
      <c r="PQB6" s="457"/>
      <c r="PQC6" s="258"/>
      <c r="PQD6" s="457"/>
      <c r="PQE6" s="457"/>
      <c r="PQF6" s="457"/>
      <c r="PQG6" s="258"/>
      <c r="PQH6" s="457"/>
      <c r="PQI6" s="457"/>
      <c r="PQJ6" s="457"/>
      <c r="PQK6" s="258"/>
      <c r="PQL6" s="457"/>
      <c r="PQM6" s="457"/>
      <c r="PQN6" s="457"/>
      <c r="PQO6" s="258"/>
      <c r="PQP6" s="457"/>
      <c r="PQQ6" s="457"/>
      <c r="PQR6" s="457"/>
      <c r="PQS6" s="258"/>
      <c r="PQT6" s="457"/>
      <c r="PQU6" s="457"/>
      <c r="PQV6" s="457"/>
      <c r="PQW6" s="458"/>
      <c r="PQX6" s="457"/>
      <c r="PQY6" s="457"/>
      <c r="PQZ6" s="457"/>
      <c r="PRA6" s="258"/>
      <c r="PRB6" s="457"/>
      <c r="PRC6" s="457"/>
      <c r="PRD6" s="457"/>
      <c r="PRE6" s="258"/>
      <c r="PRF6" s="457"/>
      <c r="PRG6" s="457"/>
      <c r="PRH6" s="457"/>
      <c r="PRI6" s="258"/>
      <c r="PRJ6" s="457"/>
      <c r="PRK6" s="457"/>
      <c r="PRL6" s="457"/>
      <c r="PRM6" s="258"/>
      <c r="PRN6" s="457"/>
      <c r="PRO6" s="457"/>
      <c r="PRP6" s="457"/>
      <c r="PRQ6" s="258"/>
      <c r="PRR6" s="457"/>
      <c r="PRS6" s="457"/>
      <c r="PRT6" s="457"/>
      <c r="PRU6" s="458"/>
      <c r="PRV6" s="457"/>
      <c r="PRW6" s="457"/>
      <c r="PRX6" s="457"/>
      <c r="PRY6" s="258"/>
      <c r="PRZ6" s="457"/>
      <c r="PSA6" s="457"/>
      <c r="PSB6" s="457"/>
      <c r="PSC6" s="258"/>
      <c r="PSD6" s="457"/>
      <c r="PSE6" s="457"/>
      <c r="PSF6" s="457"/>
      <c r="PSG6" s="258"/>
      <c r="PSH6" s="457"/>
      <c r="PSI6" s="457"/>
      <c r="PSJ6" s="457"/>
      <c r="PSK6" s="258"/>
      <c r="PSL6" s="457"/>
      <c r="PSM6" s="457"/>
      <c r="PSN6" s="457"/>
      <c r="PSO6" s="258"/>
      <c r="PSP6" s="457"/>
      <c r="PSQ6" s="457"/>
      <c r="PSR6" s="457"/>
      <c r="PSS6" s="458"/>
      <c r="PST6" s="457"/>
      <c r="PSU6" s="457"/>
      <c r="PSV6" s="457"/>
      <c r="PSW6" s="258"/>
      <c r="PSX6" s="457"/>
      <c r="PSY6" s="457"/>
      <c r="PSZ6" s="457"/>
      <c r="PTA6" s="258"/>
      <c r="PTB6" s="457"/>
      <c r="PTC6" s="457"/>
      <c r="PTD6" s="457"/>
      <c r="PTE6" s="258"/>
      <c r="PTF6" s="457"/>
      <c r="PTG6" s="457"/>
      <c r="PTH6" s="457"/>
      <c r="PTI6" s="258"/>
      <c r="PTJ6" s="457"/>
      <c r="PTK6" s="457"/>
      <c r="PTL6" s="457"/>
      <c r="PTM6" s="258"/>
      <c r="PTN6" s="457"/>
      <c r="PTO6" s="457"/>
      <c r="PTP6" s="457"/>
      <c r="PTQ6" s="458"/>
      <c r="PTR6" s="457"/>
      <c r="PTS6" s="457"/>
      <c r="PTT6" s="457"/>
      <c r="PTU6" s="258"/>
      <c r="PTV6" s="457"/>
      <c r="PTW6" s="457"/>
      <c r="PTX6" s="457"/>
      <c r="PTY6" s="258"/>
      <c r="PTZ6" s="457"/>
      <c r="PUA6" s="457"/>
      <c r="PUB6" s="457"/>
      <c r="PUC6" s="258"/>
      <c r="PUD6" s="457"/>
      <c r="PUE6" s="457"/>
      <c r="PUF6" s="457"/>
      <c r="PUG6" s="258"/>
      <c r="PUH6" s="457"/>
      <c r="PUI6" s="457"/>
      <c r="PUJ6" s="457"/>
      <c r="PUK6" s="258"/>
      <c r="PUL6" s="457"/>
      <c r="PUM6" s="457"/>
      <c r="PUN6" s="457"/>
      <c r="PUO6" s="458"/>
      <c r="PUP6" s="457"/>
      <c r="PUQ6" s="457"/>
      <c r="PUR6" s="457"/>
      <c r="PUS6" s="258"/>
      <c r="PUT6" s="457"/>
      <c r="PUU6" s="457"/>
      <c r="PUV6" s="457"/>
      <c r="PUW6" s="258"/>
      <c r="PUX6" s="457"/>
      <c r="PUY6" s="457"/>
      <c r="PUZ6" s="457"/>
      <c r="PVA6" s="258"/>
      <c r="PVB6" s="457"/>
      <c r="PVC6" s="457"/>
      <c r="PVD6" s="457"/>
      <c r="PVE6" s="258"/>
      <c r="PVF6" s="457"/>
      <c r="PVG6" s="457"/>
      <c r="PVH6" s="457"/>
      <c r="PVI6" s="258"/>
      <c r="PVJ6" s="457"/>
      <c r="PVK6" s="457"/>
      <c r="PVL6" s="457"/>
      <c r="PVM6" s="458"/>
      <c r="PVN6" s="457"/>
      <c r="PVO6" s="457"/>
      <c r="PVP6" s="457"/>
      <c r="PVQ6" s="258"/>
      <c r="PVR6" s="457"/>
      <c r="PVS6" s="457"/>
      <c r="PVT6" s="457"/>
      <c r="PVU6" s="258"/>
      <c r="PVV6" s="457"/>
      <c r="PVW6" s="457"/>
      <c r="PVX6" s="457"/>
      <c r="PVY6" s="258"/>
      <c r="PVZ6" s="457"/>
      <c r="PWA6" s="457"/>
      <c r="PWB6" s="457"/>
      <c r="PWC6" s="258"/>
      <c r="PWD6" s="457"/>
      <c r="PWE6" s="457"/>
      <c r="PWF6" s="457"/>
      <c r="PWG6" s="258"/>
      <c r="PWH6" s="457"/>
      <c r="PWI6" s="457"/>
      <c r="PWJ6" s="457"/>
      <c r="PWK6" s="458"/>
      <c r="PWL6" s="457"/>
      <c r="PWM6" s="457"/>
      <c r="PWN6" s="457"/>
      <c r="PWO6" s="258"/>
      <c r="PWP6" s="457"/>
      <c r="PWQ6" s="457"/>
      <c r="PWR6" s="457"/>
      <c r="PWS6" s="258"/>
      <c r="PWT6" s="457"/>
      <c r="PWU6" s="457"/>
      <c r="PWV6" s="457"/>
      <c r="PWW6" s="258"/>
      <c r="PWX6" s="457"/>
      <c r="PWY6" s="457"/>
      <c r="PWZ6" s="457"/>
      <c r="PXA6" s="258"/>
      <c r="PXB6" s="457"/>
      <c r="PXC6" s="457"/>
      <c r="PXD6" s="457"/>
      <c r="PXE6" s="258"/>
      <c r="PXF6" s="457"/>
      <c r="PXG6" s="457"/>
      <c r="PXH6" s="457"/>
      <c r="PXI6" s="458"/>
      <c r="PXJ6" s="457"/>
      <c r="PXK6" s="457"/>
      <c r="PXL6" s="457"/>
      <c r="PXM6" s="258"/>
      <c r="PXN6" s="457"/>
      <c r="PXO6" s="457"/>
      <c r="PXP6" s="457"/>
      <c r="PXQ6" s="258"/>
      <c r="PXR6" s="457"/>
      <c r="PXS6" s="457"/>
      <c r="PXT6" s="457"/>
      <c r="PXU6" s="258"/>
      <c r="PXV6" s="457"/>
      <c r="PXW6" s="457"/>
      <c r="PXX6" s="457"/>
      <c r="PXY6" s="258"/>
      <c r="PXZ6" s="457"/>
      <c r="PYA6" s="457"/>
      <c r="PYB6" s="457"/>
      <c r="PYC6" s="258"/>
      <c r="PYD6" s="457"/>
      <c r="PYE6" s="457"/>
      <c r="PYF6" s="457"/>
      <c r="PYG6" s="458"/>
      <c r="PYH6" s="457"/>
      <c r="PYI6" s="457"/>
      <c r="PYJ6" s="457"/>
      <c r="PYK6" s="258"/>
      <c r="PYL6" s="457"/>
      <c r="PYM6" s="457"/>
      <c r="PYN6" s="457"/>
      <c r="PYO6" s="258"/>
      <c r="PYP6" s="457"/>
      <c r="PYQ6" s="457"/>
      <c r="PYR6" s="457"/>
      <c r="PYS6" s="258"/>
      <c r="PYT6" s="457"/>
      <c r="PYU6" s="457"/>
      <c r="PYV6" s="457"/>
      <c r="PYW6" s="258"/>
      <c r="PYX6" s="457"/>
      <c r="PYY6" s="457"/>
      <c r="PYZ6" s="457"/>
      <c r="PZA6" s="258"/>
      <c r="PZB6" s="457"/>
      <c r="PZC6" s="457"/>
      <c r="PZD6" s="457"/>
      <c r="PZE6" s="458"/>
      <c r="PZF6" s="457"/>
      <c r="PZG6" s="457"/>
      <c r="PZH6" s="457"/>
      <c r="PZI6" s="258"/>
      <c r="PZJ6" s="457"/>
      <c r="PZK6" s="457"/>
      <c r="PZL6" s="457"/>
      <c r="PZM6" s="258"/>
      <c r="PZN6" s="457"/>
      <c r="PZO6" s="457"/>
      <c r="PZP6" s="457"/>
      <c r="PZQ6" s="258"/>
      <c r="PZR6" s="457"/>
      <c r="PZS6" s="457"/>
      <c r="PZT6" s="457"/>
      <c r="PZU6" s="258"/>
      <c r="PZV6" s="457"/>
      <c r="PZW6" s="457"/>
      <c r="PZX6" s="457"/>
      <c r="PZY6" s="258"/>
      <c r="PZZ6" s="457"/>
      <c r="QAA6" s="457"/>
      <c r="QAB6" s="457"/>
      <c r="QAC6" s="458"/>
      <c r="QAD6" s="457"/>
      <c r="QAE6" s="457"/>
      <c r="QAF6" s="457"/>
      <c r="QAG6" s="258"/>
      <c r="QAH6" s="457"/>
      <c r="QAI6" s="457"/>
      <c r="QAJ6" s="457"/>
      <c r="QAK6" s="258"/>
      <c r="QAL6" s="457"/>
      <c r="QAM6" s="457"/>
      <c r="QAN6" s="457"/>
      <c r="QAO6" s="258"/>
      <c r="QAP6" s="457"/>
      <c r="QAQ6" s="457"/>
      <c r="QAR6" s="457"/>
      <c r="QAS6" s="258"/>
      <c r="QAT6" s="457"/>
      <c r="QAU6" s="457"/>
      <c r="QAV6" s="457"/>
      <c r="QAW6" s="258"/>
      <c r="QAX6" s="457"/>
      <c r="QAY6" s="457"/>
      <c r="QAZ6" s="457"/>
      <c r="QBA6" s="458"/>
      <c r="QBB6" s="457"/>
      <c r="QBC6" s="457"/>
      <c r="QBD6" s="457"/>
      <c r="QBE6" s="258"/>
      <c r="QBF6" s="457"/>
      <c r="QBG6" s="457"/>
      <c r="QBH6" s="457"/>
      <c r="QBI6" s="258"/>
      <c r="QBJ6" s="457"/>
      <c r="QBK6" s="457"/>
      <c r="QBL6" s="457"/>
      <c r="QBM6" s="258"/>
      <c r="QBN6" s="457"/>
      <c r="QBO6" s="457"/>
      <c r="QBP6" s="457"/>
      <c r="QBQ6" s="258"/>
      <c r="QBR6" s="457"/>
      <c r="QBS6" s="457"/>
      <c r="QBT6" s="457"/>
      <c r="QBU6" s="258"/>
      <c r="QBV6" s="457"/>
      <c r="QBW6" s="457"/>
      <c r="QBX6" s="457"/>
      <c r="QBY6" s="458"/>
      <c r="QBZ6" s="457"/>
      <c r="QCA6" s="457"/>
      <c r="QCB6" s="457"/>
      <c r="QCC6" s="258"/>
      <c r="QCD6" s="457"/>
      <c r="QCE6" s="457"/>
      <c r="QCF6" s="457"/>
      <c r="QCG6" s="258"/>
      <c r="QCH6" s="457"/>
      <c r="QCI6" s="457"/>
      <c r="QCJ6" s="457"/>
      <c r="QCK6" s="258"/>
      <c r="QCL6" s="457"/>
      <c r="QCM6" s="457"/>
      <c r="QCN6" s="457"/>
      <c r="QCO6" s="258"/>
      <c r="QCP6" s="457"/>
      <c r="QCQ6" s="457"/>
      <c r="QCR6" s="457"/>
      <c r="QCS6" s="258"/>
      <c r="QCT6" s="457"/>
      <c r="QCU6" s="457"/>
      <c r="QCV6" s="457"/>
      <c r="QCW6" s="458"/>
      <c r="QCX6" s="457"/>
      <c r="QCY6" s="457"/>
      <c r="QCZ6" s="457"/>
      <c r="QDA6" s="258"/>
      <c r="QDB6" s="457"/>
      <c r="QDC6" s="457"/>
      <c r="QDD6" s="457"/>
      <c r="QDE6" s="258"/>
      <c r="QDF6" s="457"/>
      <c r="QDG6" s="457"/>
      <c r="QDH6" s="457"/>
      <c r="QDI6" s="258"/>
      <c r="QDJ6" s="457"/>
      <c r="QDK6" s="457"/>
      <c r="QDL6" s="457"/>
      <c r="QDM6" s="258"/>
      <c r="QDN6" s="457"/>
      <c r="QDO6" s="457"/>
      <c r="QDP6" s="457"/>
      <c r="QDQ6" s="258"/>
      <c r="QDR6" s="457"/>
      <c r="QDS6" s="457"/>
      <c r="QDT6" s="457"/>
      <c r="QDU6" s="458"/>
      <c r="QDV6" s="457"/>
      <c r="QDW6" s="457"/>
      <c r="QDX6" s="457"/>
      <c r="QDY6" s="258"/>
      <c r="QDZ6" s="457"/>
      <c r="QEA6" s="457"/>
      <c r="QEB6" s="457"/>
      <c r="QEC6" s="258"/>
      <c r="QED6" s="457"/>
      <c r="QEE6" s="457"/>
      <c r="QEF6" s="457"/>
      <c r="QEG6" s="258"/>
      <c r="QEH6" s="457"/>
      <c r="QEI6" s="457"/>
      <c r="QEJ6" s="457"/>
      <c r="QEK6" s="258"/>
      <c r="QEL6" s="457"/>
      <c r="QEM6" s="457"/>
      <c r="QEN6" s="457"/>
      <c r="QEO6" s="258"/>
      <c r="QEP6" s="457"/>
      <c r="QEQ6" s="457"/>
      <c r="QER6" s="457"/>
      <c r="QES6" s="458"/>
      <c r="QET6" s="457"/>
      <c r="QEU6" s="457"/>
      <c r="QEV6" s="457"/>
      <c r="QEW6" s="258"/>
      <c r="QEX6" s="457"/>
      <c r="QEY6" s="457"/>
      <c r="QEZ6" s="457"/>
      <c r="QFA6" s="258"/>
      <c r="QFB6" s="457"/>
      <c r="QFC6" s="457"/>
      <c r="QFD6" s="457"/>
      <c r="QFE6" s="258"/>
      <c r="QFF6" s="457"/>
      <c r="QFG6" s="457"/>
      <c r="QFH6" s="457"/>
      <c r="QFI6" s="258"/>
      <c r="QFJ6" s="457"/>
      <c r="QFK6" s="457"/>
      <c r="QFL6" s="457"/>
      <c r="QFM6" s="258"/>
      <c r="QFN6" s="457"/>
      <c r="QFO6" s="457"/>
      <c r="QFP6" s="457"/>
      <c r="QFQ6" s="458"/>
      <c r="QFR6" s="457"/>
      <c r="QFS6" s="457"/>
      <c r="QFT6" s="457"/>
      <c r="QFU6" s="258"/>
      <c r="QFV6" s="457"/>
      <c r="QFW6" s="457"/>
      <c r="QFX6" s="457"/>
      <c r="QFY6" s="258"/>
      <c r="QFZ6" s="457"/>
      <c r="QGA6" s="457"/>
      <c r="QGB6" s="457"/>
      <c r="QGC6" s="258"/>
      <c r="QGD6" s="457"/>
      <c r="QGE6" s="457"/>
      <c r="QGF6" s="457"/>
      <c r="QGG6" s="258"/>
      <c r="QGH6" s="457"/>
      <c r="QGI6" s="457"/>
      <c r="QGJ6" s="457"/>
      <c r="QGK6" s="258"/>
      <c r="QGL6" s="457"/>
      <c r="QGM6" s="457"/>
      <c r="QGN6" s="457"/>
      <c r="QGO6" s="458"/>
      <c r="QGP6" s="457"/>
      <c r="QGQ6" s="457"/>
      <c r="QGR6" s="457"/>
      <c r="QGS6" s="258"/>
      <c r="QGT6" s="457"/>
      <c r="QGU6" s="457"/>
      <c r="QGV6" s="457"/>
      <c r="QGW6" s="258"/>
      <c r="QGX6" s="457"/>
      <c r="QGY6" s="457"/>
      <c r="QGZ6" s="457"/>
      <c r="QHA6" s="258"/>
      <c r="QHB6" s="457"/>
      <c r="QHC6" s="457"/>
      <c r="QHD6" s="457"/>
      <c r="QHE6" s="258"/>
      <c r="QHF6" s="457"/>
      <c r="QHG6" s="457"/>
      <c r="QHH6" s="457"/>
      <c r="QHI6" s="258"/>
      <c r="QHJ6" s="457"/>
      <c r="QHK6" s="457"/>
      <c r="QHL6" s="457"/>
      <c r="QHM6" s="458"/>
      <c r="QHN6" s="457"/>
      <c r="QHO6" s="457"/>
      <c r="QHP6" s="457"/>
      <c r="QHQ6" s="258"/>
      <c r="QHR6" s="457"/>
      <c r="QHS6" s="457"/>
      <c r="QHT6" s="457"/>
      <c r="QHU6" s="258"/>
      <c r="QHV6" s="457"/>
      <c r="QHW6" s="457"/>
      <c r="QHX6" s="457"/>
      <c r="QHY6" s="258"/>
      <c r="QHZ6" s="457"/>
      <c r="QIA6" s="457"/>
      <c r="QIB6" s="457"/>
      <c r="QIC6" s="258"/>
      <c r="QID6" s="457"/>
      <c r="QIE6" s="457"/>
      <c r="QIF6" s="457"/>
      <c r="QIG6" s="258"/>
      <c r="QIH6" s="457"/>
      <c r="QII6" s="457"/>
      <c r="QIJ6" s="457"/>
      <c r="QIK6" s="458"/>
      <c r="QIL6" s="457"/>
      <c r="QIM6" s="457"/>
      <c r="QIN6" s="457"/>
      <c r="QIO6" s="258"/>
      <c r="QIP6" s="457"/>
      <c r="QIQ6" s="457"/>
      <c r="QIR6" s="457"/>
      <c r="QIS6" s="258"/>
      <c r="QIT6" s="457"/>
      <c r="QIU6" s="457"/>
      <c r="QIV6" s="457"/>
      <c r="QIW6" s="258"/>
      <c r="QIX6" s="457"/>
      <c r="QIY6" s="457"/>
      <c r="QIZ6" s="457"/>
      <c r="QJA6" s="258"/>
      <c r="QJB6" s="457"/>
      <c r="QJC6" s="457"/>
      <c r="QJD6" s="457"/>
      <c r="QJE6" s="258"/>
      <c r="QJF6" s="457"/>
      <c r="QJG6" s="457"/>
      <c r="QJH6" s="457"/>
      <c r="QJI6" s="458"/>
      <c r="QJJ6" s="457"/>
      <c r="QJK6" s="457"/>
      <c r="QJL6" s="457"/>
      <c r="QJM6" s="258"/>
      <c r="QJN6" s="457"/>
      <c r="QJO6" s="457"/>
      <c r="QJP6" s="457"/>
      <c r="QJQ6" s="258"/>
      <c r="QJR6" s="457"/>
      <c r="QJS6" s="457"/>
      <c r="QJT6" s="457"/>
      <c r="QJU6" s="258"/>
      <c r="QJV6" s="457"/>
      <c r="QJW6" s="457"/>
      <c r="QJX6" s="457"/>
      <c r="QJY6" s="258"/>
      <c r="QJZ6" s="457"/>
      <c r="QKA6" s="457"/>
      <c r="QKB6" s="457"/>
      <c r="QKC6" s="258"/>
      <c r="QKD6" s="457"/>
      <c r="QKE6" s="457"/>
      <c r="QKF6" s="457"/>
      <c r="QKG6" s="458"/>
      <c r="QKH6" s="457"/>
      <c r="QKI6" s="457"/>
      <c r="QKJ6" s="457"/>
      <c r="QKK6" s="258"/>
      <c r="QKL6" s="457"/>
      <c r="QKM6" s="457"/>
      <c r="QKN6" s="457"/>
      <c r="QKO6" s="258"/>
      <c r="QKP6" s="457"/>
      <c r="QKQ6" s="457"/>
      <c r="QKR6" s="457"/>
      <c r="QKS6" s="258"/>
      <c r="QKT6" s="457"/>
      <c r="QKU6" s="457"/>
      <c r="QKV6" s="457"/>
      <c r="QKW6" s="258"/>
      <c r="QKX6" s="457"/>
      <c r="QKY6" s="457"/>
      <c r="QKZ6" s="457"/>
      <c r="QLA6" s="258"/>
      <c r="QLB6" s="457"/>
      <c r="QLC6" s="457"/>
      <c r="QLD6" s="457"/>
      <c r="QLE6" s="458"/>
      <c r="QLF6" s="457"/>
      <c r="QLG6" s="457"/>
      <c r="QLH6" s="457"/>
      <c r="QLI6" s="258"/>
      <c r="QLJ6" s="457"/>
      <c r="QLK6" s="457"/>
      <c r="QLL6" s="457"/>
      <c r="QLM6" s="258"/>
      <c r="QLN6" s="457"/>
      <c r="QLO6" s="457"/>
      <c r="QLP6" s="457"/>
      <c r="QLQ6" s="258"/>
      <c r="QLR6" s="457"/>
      <c r="QLS6" s="457"/>
      <c r="QLT6" s="457"/>
      <c r="QLU6" s="258"/>
      <c r="QLV6" s="457"/>
      <c r="QLW6" s="457"/>
      <c r="QLX6" s="457"/>
      <c r="QLY6" s="258"/>
      <c r="QLZ6" s="457"/>
      <c r="QMA6" s="457"/>
      <c r="QMB6" s="457"/>
      <c r="QMC6" s="458"/>
      <c r="QMD6" s="457"/>
      <c r="QME6" s="457"/>
      <c r="QMF6" s="457"/>
      <c r="QMG6" s="258"/>
      <c r="QMH6" s="457"/>
      <c r="QMI6" s="457"/>
      <c r="QMJ6" s="457"/>
      <c r="QMK6" s="258"/>
      <c r="QML6" s="457"/>
      <c r="QMM6" s="457"/>
      <c r="QMN6" s="457"/>
      <c r="QMO6" s="258"/>
      <c r="QMP6" s="457"/>
      <c r="QMQ6" s="457"/>
      <c r="QMR6" s="457"/>
      <c r="QMS6" s="258"/>
      <c r="QMT6" s="457"/>
      <c r="QMU6" s="457"/>
      <c r="QMV6" s="457"/>
      <c r="QMW6" s="258"/>
      <c r="QMX6" s="457"/>
      <c r="QMY6" s="457"/>
      <c r="QMZ6" s="457"/>
      <c r="QNA6" s="458"/>
      <c r="QNB6" s="457"/>
      <c r="QNC6" s="457"/>
      <c r="QND6" s="457"/>
      <c r="QNE6" s="258"/>
      <c r="QNF6" s="457"/>
      <c r="QNG6" s="457"/>
      <c r="QNH6" s="457"/>
      <c r="QNI6" s="258"/>
      <c r="QNJ6" s="457"/>
      <c r="QNK6" s="457"/>
      <c r="QNL6" s="457"/>
      <c r="QNM6" s="258"/>
      <c r="QNN6" s="457"/>
      <c r="QNO6" s="457"/>
      <c r="QNP6" s="457"/>
      <c r="QNQ6" s="258"/>
      <c r="QNR6" s="457"/>
      <c r="QNS6" s="457"/>
      <c r="QNT6" s="457"/>
      <c r="QNU6" s="258"/>
      <c r="QNV6" s="457"/>
      <c r="QNW6" s="457"/>
      <c r="QNX6" s="457"/>
      <c r="QNY6" s="458"/>
      <c r="QNZ6" s="457"/>
      <c r="QOA6" s="457"/>
      <c r="QOB6" s="457"/>
      <c r="QOC6" s="258"/>
      <c r="QOD6" s="457"/>
      <c r="QOE6" s="457"/>
      <c r="QOF6" s="457"/>
      <c r="QOG6" s="258"/>
      <c r="QOH6" s="457"/>
      <c r="QOI6" s="457"/>
      <c r="QOJ6" s="457"/>
      <c r="QOK6" s="258"/>
      <c r="QOL6" s="457"/>
      <c r="QOM6" s="457"/>
      <c r="QON6" s="457"/>
      <c r="QOO6" s="258"/>
      <c r="QOP6" s="457"/>
      <c r="QOQ6" s="457"/>
      <c r="QOR6" s="457"/>
      <c r="QOS6" s="258"/>
      <c r="QOT6" s="457"/>
      <c r="QOU6" s="457"/>
      <c r="QOV6" s="457"/>
      <c r="QOW6" s="458"/>
      <c r="QOX6" s="457"/>
      <c r="QOY6" s="457"/>
      <c r="QOZ6" s="457"/>
      <c r="QPA6" s="258"/>
      <c r="QPB6" s="457"/>
      <c r="QPC6" s="457"/>
      <c r="QPD6" s="457"/>
      <c r="QPE6" s="258"/>
      <c r="QPF6" s="457"/>
      <c r="QPG6" s="457"/>
      <c r="QPH6" s="457"/>
      <c r="QPI6" s="258"/>
      <c r="QPJ6" s="457"/>
      <c r="QPK6" s="457"/>
      <c r="QPL6" s="457"/>
      <c r="QPM6" s="258"/>
      <c r="QPN6" s="457"/>
      <c r="QPO6" s="457"/>
      <c r="QPP6" s="457"/>
      <c r="QPQ6" s="258"/>
      <c r="QPR6" s="457"/>
      <c r="QPS6" s="457"/>
      <c r="QPT6" s="457"/>
      <c r="QPU6" s="458"/>
      <c r="QPV6" s="457"/>
      <c r="QPW6" s="457"/>
      <c r="QPX6" s="457"/>
      <c r="QPY6" s="258"/>
      <c r="QPZ6" s="457"/>
      <c r="QQA6" s="457"/>
      <c r="QQB6" s="457"/>
      <c r="QQC6" s="258"/>
      <c r="QQD6" s="457"/>
      <c r="QQE6" s="457"/>
      <c r="QQF6" s="457"/>
      <c r="QQG6" s="258"/>
      <c r="QQH6" s="457"/>
      <c r="QQI6" s="457"/>
      <c r="QQJ6" s="457"/>
      <c r="QQK6" s="258"/>
      <c r="QQL6" s="457"/>
      <c r="QQM6" s="457"/>
      <c r="QQN6" s="457"/>
      <c r="QQO6" s="258"/>
      <c r="QQP6" s="457"/>
      <c r="QQQ6" s="457"/>
      <c r="QQR6" s="457"/>
      <c r="QQS6" s="458"/>
      <c r="QQT6" s="457"/>
      <c r="QQU6" s="457"/>
      <c r="QQV6" s="457"/>
      <c r="QQW6" s="258"/>
      <c r="QQX6" s="457"/>
      <c r="QQY6" s="457"/>
      <c r="QQZ6" s="457"/>
      <c r="QRA6" s="258"/>
      <c r="QRB6" s="457"/>
      <c r="QRC6" s="457"/>
      <c r="QRD6" s="457"/>
      <c r="QRE6" s="258"/>
      <c r="QRF6" s="457"/>
      <c r="QRG6" s="457"/>
      <c r="QRH6" s="457"/>
      <c r="QRI6" s="258"/>
      <c r="QRJ6" s="457"/>
      <c r="QRK6" s="457"/>
      <c r="QRL6" s="457"/>
      <c r="QRM6" s="258"/>
      <c r="QRN6" s="457"/>
      <c r="QRO6" s="457"/>
      <c r="QRP6" s="457"/>
      <c r="QRQ6" s="458"/>
      <c r="QRR6" s="457"/>
      <c r="QRS6" s="457"/>
      <c r="QRT6" s="457"/>
      <c r="QRU6" s="258"/>
      <c r="QRV6" s="457"/>
      <c r="QRW6" s="457"/>
      <c r="QRX6" s="457"/>
      <c r="QRY6" s="258"/>
      <c r="QRZ6" s="457"/>
      <c r="QSA6" s="457"/>
      <c r="QSB6" s="457"/>
      <c r="QSC6" s="258"/>
      <c r="QSD6" s="457"/>
      <c r="QSE6" s="457"/>
      <c r="QSF6" s="457"/>
      <c r="QSG6" s="258"/>
      <c r="QSH6" s="457"/>
      <c r="QSI6" s="457"/>
      <c r="QSJ6" s="457"/>
      <c r="QSK6" s="258"/>
      <c r="QSL6" s="457"/>
      <c r="QSM6" s="457"/>
      <c r="QSN6" s="457"/>
      <c r="QSO6" s="458"/>
      <c r="QSP6" s="457"/>
      <c r="QSQ6" s="457"/>
      <c r="QSR6" s="457"/>
      <c r="QSS6" s="258"/>
      <c r="QST6" s="457"/>
      <c r="QSU6" s="457"/>
      <c r="QSV6" s="457"/>
      <c r="QSW6" s="258"/>
      <c r="QSX6" s="457"/>
      <c r="QSY6" s="457"/>
      <c r="QSZ6" s="457"/>
      <c r="QTA6" s="258"/>
      <c r="QTB6" s="457"/>
      <c r="QTC6" s="457"/>
      <c r="QTD6" s="457"/>
      <c r="QTE6" s="258"/>
      <c r="QTF6" s="457"/>
      <c r="QTG6" s="457"/>
      <c r="QTH6" s="457"/>
      <c r="QTI6" s="258"/>
      <c r="QTJ6" s="457"/>
      <c r="QTK6" s="457"/>
      <c r="QTL6" s="457"/>
      <c r="QTM6" s="458"/>
      <c r="QTN6" s="457"/>
      <c r="QTO6" s="457"/>
      <c r="QTP6" s="457"/>
      <c r="QTQ6" s="258"/>
      <c r="QTR6" s="457"/>
      <c r="QTS6" s="457"/>
      <c r="QTT6" s="457"/>
      <c r="QTU6" s="258"/>
      <c r="QTV6" s="457"/>
      <c r="QTW6" s="457"/>
      <c r="QTX6" s="457"/>
      <c r="QTY6" s="258"/>
      <c r="QTZ6" s="457"/>
      <c r="QUA6" s="457"/>
      <c r="QUB6" s="457"/>
      <c r="QUC6" s="258"/>
      <c r="QUD6" s="457"/>
      <c r="QUE6" s="457"/>
      <c r="QUF6" s="457"/>
      <c r="QUG6" s="258"/>
      <c r="QUH6" s="457"/>
      <c r="QUI6" s="457"/>
      <c r="QUJ6" s="457"/>
      <c r="QUK6" s="458"/>
      <c r="QUL6" s="457"/>
      <c r="QUM6" s="457"/>
      <c r="QUN6" s="457"/>
      <c r="QUO6" s="258"/>
      <c r="QUP6" s="457"/>
      <c r="QUQ6" s="457"/>
      <c r="QUR6" s="457"/>
      <c r="QUS6" s="258"/>
      <c r="QUT6" s="457"/>
      <c r="QUU6" s="457"/>
      <c r="QUV6" s="457"/>
      <c r="QUW6" s="258"/>
      <c r="QUX6" s="457"/>
      <c r="QUY6" s="457"/>
      <c r="QUZ6" s="457"/>
      <c r="QVA6" s="258"/>
      <c r="QVB6" s="457"/>
      <c r="QVC6" s="457"/>
      <c r="QVD6" s="457"/>
      <c r="QVE6" s="258"/>
      <c r="QVF6" s="457"/>
      <c r="QVG6" s="457"/>
      <c r="QVH6" s="457"/>
      <c r="QVI6" s="458"/>
      <c r="QVJ6" s="457"/>
      <c r="QVK6" s="457"/>
      <c r="QVL6" s="457"/>
      <c r="QVM6" s="258"/>
      <c r="QVN6" s="457"/>
      <c r="QVO6" s="457"/>
      <c r="QVP6" s="457"/>
      <c r="QVQ6" s="258"/>
      <c r="QVR6" s="457"/>
      <c r="QVS6" s="457"/>
      <c r="QVT6" s="457"/>
      <c r="QVU6" s="258"/>
      <c r="QVV6" s="457"/>
      <c r="QVW6" s="457"/>
      <c r="QVX6" s="457"/>
      <c r="QVY6" s="258"/>
      <c r="QVZ6" s="457"/>
      <c r="QWA6" s="457"/>
      <c r="QWB6" s="457"/>
      <c r="QWC6" s="258"/>
      <c r="QWD6" s="457"/>
      <c r="QWE6" s="457"/>
      <c r="QWF6" s="457"/>
      <c r="QWG6" s="458"/>
      <c r="QWH6" s="457"/>
      <c r="QWI6" s="457"/>
      <c r="QWJ6" s="457"/>
      <c r="QWK6" s="258"/>
      <c r="QWL6" s="457"/>
      <c r="QWM6" s="457"/>
      <c r="QWN6" s="457"/>
      <c r="QWO6" s="258"/>
      <c r="QWP6" s="457"/>
      <c r="QWQ6" s="457"/>
      <c r="QWR6" s="457"/>
      <c r="QWS6" s="258"/>
      <c r="QWT6" s="457"/>
      <c r="QWU6" s="457"/>
      <c r="QWV6" s="457"/>
      <c r="QWW6" s="258"/>
      <c r="QWX6" s="457"/>
      <c r="QWY6" s="457"/>
      <c r="QWZ6" s="457"/>
      <c r="QXA6" s="258"/>
      <c r="QXB6" s="457"/>
      <c r="QXC6" s="457"/>
      <c r="QXD6" s="457"/>
      <c r="QXE6" s="458"/>
      <c r="QXF6" s="457"/>
      <c r="QXG6" s="457"/>
      <c r="QXH6" s="457"/>
      <c r="QXI6" s="258"/>
      <c r="QXJ6" s="457"/>
      <c r="QXK6" s="457"/>
      <c r="QXL6" s="457"/>
      <c r="QXM6" s="258"/>
      <c r="QXN6" s="457"/>
      <c r="QXO6" s="457"/>
      <c r="QXP6" s="457"/>
      <c r="QXQ6" s="258"/>
      <c r="QXR6" s="457"/>
      <c r="QXS6" s="457"/>
      <c r="QXT6" s="457"/>
      <c r="QXU6" s="258"/>
      <c r="QXV6" s="457"/>
      <c r="QXW6" s="457"/>
      <c r="QXX6" s="457"/>
      <c r="QXY6" s="258"/>
      <c r="QXZ6" s="457"/>
      <c r="QYA6" s="457"/>
      <c r="QYB6" s="457"/>
      <c r="QYC6" s="458"/>
      <c r="QYD6" s="457"/>
      <c r="QYE6" s="457"/>
      <c r="QYF6" s="457"/>
      <c r="QYG6" s="258"/>
      <c r="QYH6" s="457"/>
      <c r="QYI6" s="457"/>
      <c r="QYJ6" s="457"/>
      <c r="QYK6" s="258"/>
      <c r="QYL6" s="457"/>
      <c r="QYM6" s="457"/>
      <c r="QYN6" s="457"/>
      <c r="QYO6" s="258"/>
      <c r="QYP6" s="457"/>
      <c r="QYQ6" s="457"/>
      <c r="QYR6" s="457"/>
      <c r="QYS6" s="258"/>
      <c r="QYT6" s="457"/>
      <c r="QYU6" s="457"/>
      <c r="QYV6" s="457"/>
      <c r="QYW6" s="258"/>
      <c r="QYX6" s="457"/>
      <c r="QYY6" s="457"/>
      <c r="QYZ6" s="457"/>
      <c r="QZA6" s="458"/>
      <c r="QZB6" s="457"/>
      <c r="QZC6" s="457"/>
      <c r="QZD6" s="457"/>
      <c r="QZE6" s="258"/>
      <c r="QZF6" s="457"/>
      <c r="QZG6" s="457"/>
      <c r="QZH6" s="457"/>
      <c r="QZI6" s="258"/>
      <c r="QZJ6" s="457"/>
      <c r="QZK6" s="457"/>
      <c r="QZL6" s="457"/>
      <c r="QZM6" s="258"/>
      <c r="QZN6" s="457"/>
      <c r="QZO6" s="457"/>
      <c r="QZP6" s="457"/>
      <c r="QZQ6" s="258"/>
      <c r="QZR6" s="457"/>
      <c r="QZS6" s="457"/>
      <c r="QZT6" s="457"/>
      <c r="QZU6" s="258"/>
      <c r="QZV6" s="457"/>
      <c r="QZW6" s="457"/>
      <c r="QZX6" s="457"/>
      <c r="QZY6" s="458"/>
      <c r="QZZ6" s="457"/>
      <c r="RAA6" s="457"/>
      <c r="RAB6" s="457"/>
      <c r="RAC6" s="258"/>
      <c r="RAD6" s="457"/>
      <c r="RAE6" s="457"/>
      <c r="RAF6" s="457"/>
      <c r="RAG6" s="258"/>
      <c r="RAH6" s="457"/>
      <c r="RAI6" s="457"/>
      <c r="RAJ6" s="457"/>
      <c r="RAK6" s="258"/>
      <c r="RAL6" s="457"/>
      <c r="RAM6" s="457"/>
      <c r="RAN6" s="457"/>
      <c r="RAO6" s="258"/>
      <c r="RAP6" s="457"/>
      <c r="RAQ6" s="457"/>
      <c r="RAR6" s="457"/>
      <c r="RAS6" s="258"/>
      <c r="RAT6" s="457"/>
      <c r="RAU6" s="457"/>
      <c r="RAV6" s="457"/>
      <c r="RAW6" s="458"/>
      <c r="RAX6" s="457"/>
      <c r="RAY6" s="457"/>
      <c r="RAZ6" s="457"/>
      <c r="RBA6" s="258"/>
      <c r="RBB6" s="457"/>
      <c r="RBC6" s="457"/>
      <c r="RBD6" s="457"/>
      <c r="RBE6" s="258"/>
      <c r="RBF6" s="457"/>
      <c r="RBG6" s="457"/>
      <c r="RBH6" s="457"/>
      <c r="RBI6" s="258"/>
      <c r="RBJ6" s="457"/>
      <c r="RBK6" s="457"/>
      <c r="RBL6" s="457"/>
      <c r="RBM6" s="258"/>
      <c r="RBN6" s="457"/>
      <c r="RBO6" s="457"/>
      <c r="RBP6" s="457"/>
      <c r="RBQ6" s="258"/>
      <c r="RBR6" s="457"/>
      <c r="RBS6" s="457"/>
      <c r="RBT6" s="457"/>
      <c r="RBU6" s="458"/>
      <c r="RBV6" s="457"/>
      <c r="RBW6" s="457"/>
      <c r="RBX6" s="457"/>
      <c r="RBY6" s="258"/>
      <c r="RBZ6" s="457"/>
      <c r="RCA6" s="457"/>
      <c r="RCB6" s="457"/>
      <c r="RCC6" s="258"/>
      <c r="RCD6" s="457"/>
      <c r="RCE6" s="457"/>
      <c r="RCF6" s="457"/>
      <c r="RCG6" s="258"/>
      <c r="RCH6" s="457"/>
      <c r="RCI6" s="457"/>
      <c r="RCJ6" s="457"/>
      <c r="RCK6" s="258"/>
      <c r="RCL6" s="457"/>
      <c r="RCM6" s="457"/>
      <c r="RCN6" s="457"/>
      <c r="RCO6" s="258"/>
      <c r="RCP6" s="457"/>
      <c r="RCQ6" s="457"/>
      <c r="RCR6" s="457"/>
      <c r="RCS6" s="458"/>
      <c r="RCT6" s="457"/>
      <c r="RCU6" s="457"/>
      <c r="RCV6" s="457"/>
      <c r="RCW6" s="258"/>
      <c r="RCX6" s="457"/>
      <c r="RCY6" s="457"/>
      <c r="RCZ6" s="457"/>
      <c r="RDA6" s="258"/>
      <c r="RDB6" s="457"/>
      <c r="RDC6" s="457"/>
      <c r="RDD6" s="457"/>
      <c r="RDE6" s="258"/>
      <c r="RDF6" s="457"/>
      <c r="RDG6" s="457"/>
      <c r="RDH6" s="457"/>
      <c r="RDI6" s="258"/>
      <c r="RDJ6" s="457"/>
      <c r="RDK6" s="457"/>
      <c r="RDL6" s="457"/>
      <c r="RDM6" s="258"/>
      <c r="RDN6" s="457"/>
      <c r="RDO6" s="457"/>
      <c r="RDP6" s="457"/>
      <c r="RDQ6" s="458"/>
      <c r="RDR6" s="457"/>
      <c r="RDS6" s="457"/>
      <c r="RDT6" s="457"/>
      <c r="RDU6" s="258"/>
      <c r="RDV6" s="457"/>
      <c r="RDW6" s="457"/>
      <c r="RDX6" s="457"/>
      <c r="RDY6" s="258"/>
      <c r="RDZ6" s="457"/>
      <c r="REA6" s="457"/>
      <c r="REB6" s="457"/>
      <c r="REC6" s="258"/>
      <c r="RED6" s="457"/>
      <c r="REE6" s="457"/>
      <c r="REF6" s="457"/>
      <c r="REG6" s="258"/>
      <c r="REH6" s="457"/>
      <c r="REI6" s="457"/>
      <c r="REJ6" s="457"/>
      <c r="REK6" s="258"/>
      <c r="REL6" s="457"/>
      <c r="REM6" s="457"/>
      <c r="REN6" s="457"/>
      <c r="REO6" s="458"/>
      <c r="REP6" s="457"/>
      <c r="REQ6" s="457"/>
      <c r="RER6" s="457"/>
      <c r="RES6" s="258"/>
      <c r="RET6" s="457"/>
      <c r="REU6" s="457"/>
      <c r="REV6" s="457"/>
      <c r="REW6" s="258"/>
      <c r="REX6" s="457"/>
      <c r="REY6" s="457"/>
      <c r="REZ6" s="457"/>
      <c r="RFA6" s="258"/>
      <c r="RFB6" s="457"/>
      <c r="RFC6" s="457"/>
      <c r="RFD6" s="457"/>
      <c r="RFE6" s="258"/>
      <c r="RFF6" s="457"/>
      <c r="RFG6" s="457"/>
      <c r="RFH6" s="457"/>
      <c r="RFI6" s="258"/>
      <c r="RFJ6" s="457"/>
      <c r="RFK6" s="457"/>
      <c r="RFL6" s="457"/>
      <c r="RFM6" s="458"/>
      <c r="RFN6" s="457"/>
      <c r="RFO6" s="457"/>
      <c r="RFP6" s="457"/>
      <c r="RFQ6" s="258"/>
      <c r="RFR6" s="457"/>
      <c r="RFS6" s="457"/>
      <c r="RFT6" s="457"/>
      <c r="RFU6" s="258"/>
      <c r="RFV6" s="457"/>
      <c r="RFW6" s="457"/>
      <c r="RFX6" s="457"/>
      <c r="RFY6" s="258"/>
      <c r="RFZ6" s="457"/>
      <c r="RGA6" s="457"/>
      <c r="RGB6" s="457"/>
      <c r="RGC6" s="258"/>
      <c r="RGD6" s="457"/>
      <c r="RGE6" s="457"/>
      <c r="RGF6" s="457"/>
      <c r="RGG6" s="258"/>
      <c r="RGH6" s="457"/>
      <c r="RGI6" s="457"/>
      <c r="RGJ6" s="457"/>
      <c r="RGK6" s="458"/>
      <c r="RGL6" s="457"/>
      <c r="RGM6" s="457"/>
      <c r="RGN6" s="457"/>
      <c r="RGO6" s="258"/>
      <c r="RGP6" s="457"/>
      <c r="RGQ6" s="457"/>
      <c r="RGR6" s="457"/>
      <c r="RGS6" s="258"/>
      <c r="RGT6" s="457"/>
      <c r="RGU6" s="457"/>
      <c r="RGV6" s="457"/>
      <c r="RGW6" s="258"/>
      <c r="RGX6" s="457"/>
      <c r="RGY6" s="457"/>
      <c r="RGZ6" s="457"/>
      <c r="RHA6" s="258"/>
      <c r="RHB6" s="457"/>
      <c r="RHC6" s="457"/>
      <c r="RHD6" s="457"/>
      <c r="RHE6" s="258"/>
      <c r="RHF6" s="457"/>
      <c r="RHG6" s="457"/>
      <c r="RHH6" s="457"/>
      <c r="RHI6" s="458"/>
      <c r="RHJ6" s="457"/>
      <c r="RHK6" s="457"/>
      <c r="RHL6" s="457"/>
      <c r="RHM6" s="258"/>
      <c r="RHN6" s="457"/>
      <c r="RHO6" s="457"/>
      <c r="RHP6" s="457"/>
      <c r="RHQ6" s="258"/>
      <c r="RHR6" s="457"/>
      <c r="RHS6" s="457"/>
      <c r="RHT6" s="457"/>
      <c r="RHU6" s="258"/>
      <c r="RHV6" s="457"/>
      <c r="RHW6" s="457"/>
      <c r="RHX6" s="457"/>
      <c r="RHY6" s="258"/>
      <c r="RHZ6" s="457"/>
      <c r="RIA6" s="457"/>
      <c r="RIB6" s="457"/>
      <c r="RIC6" s="258"/>
      <c r="RID6" s="457"/>
      <c r="RIE6" s="457"/>
      <c r="RIF6" s="457"/>
      <c r="RIG6" s="458"/>
      <c r="RIH6" s="457"/>
      <c r="RII6" s="457"/>
      <c r="RIJ6" s="457"/>
      <c r="RIK6" s="258"/>
      <c r="RIL6" s="457"/>
      <c r="RIM6" s="457"/>
      <c r="RIN6" s="457"/>
      <c r="RIO6" s="258"/>
      <c r="RIP6" s="457"/>
      <c r="RIQ6" s="457"/>
      <c r="RIR6" s="457"/>
      <c r="RIS6" s="258"/>
      <c r="RIT6" s="457"/>
      <c r="RIU6" s="457"/>
      <c r="RIV6" s="457"/>
      <c r="RIW6" s="258"/>
      <c r="RIX6" s="457"/>
      <c r="RIY6" s="457"/>
      <c r="RIZ6" s="457"/>
      <c r="RJA6" s="258"/>
      <c r="RJB6" s="457"/>
      <c r="RJC6" s="457"/>
      <c r="RJD6" s="457"/>
      <c r="RJE6" s="458"/>
      <c r="RJF6" s="457"/>
      <c r="RJG6" s="457"/>
      <c r="RJH6" s="457"/>
      <c r="RJI6" s="258"/>
      <c r="RJJ6" s="457"/>
      <c r="RJK6" s="457"/>
      <c r="RJL6" s="457"/>
      <c r="RJM6" s="258"/>
      <c r="RJN6" s="457"/>
      <c r="RJO6" s="457"/>
      <c r="RJP6" s="457"/>
      <c r="RJQ6" s="258"/>
      <c r="RJR6" s="457"/>
      <c r="RJS6" s="457"/>
      <c r="RJT6" s="457"/>
      <c r="RJU6" s="258"/>
      <c r="RJV6" s="457"/>
      <c r="RJW6" s="457"/>
      <c r="RJX6" s="457"/>
      <c r="RJY6" s="258"/>
      <c r="RJZ6" s="457"/>
      <c r="RKA6" s="457"/>
      <c r="RKB6" s="457"/>
      <c r="RKC6" s="458"/>
      <c r="RKD6" s="457"/>
      <c r="RKE6" s="457"/>
      <c r="RKF6" s="457"/>
      <c r="RKG6" s="258"/>
      <c r="RKH6" s="457"/>
      <c r="RKI6" s="457"/>
      <c r="RKJ6" s="457"/>
      <c r="RKK6" s="258"/>
      <c r="RKL6" s="457"/>
      <c r="RKM6" s="457"/>
      <c r="RKN6" s="457"/>
      <c r="RKO6" s="258"/>
      <c r="RKP6" s="457"/>
      <c r="RKQ6" s="457"/>
      <c r="RKR6" s="457"/>
      <c r="RKS6" s="258"/>
      <c r="RKT6" s="457"/>
      <c r="RKU6" s="457"/>
      <c r="RKV6" s="457"/>
      <c r="RKW6" s="258"/>
      <c r="RKX6" s="457"/>
      <c r="RKY6" s="457"/>
      <c r="RKZ6" s="457"/>
      <c r="RLA6" s="458"/>
      <c r="RLB6" s="457"/>
      <c r="RLC6" s="457"/>
      <c r="RLD6" s="457"/>
      <c r="RLE6" s="258"/>
      <c r="RLF6" s="457"/>
      <c r="RLG6" s="457"/>
      <c r="RLH6" s="457"/>
      <c r="RLI6" s="258"/>
      <c r="RLJ6" s="457"/>
      <c r="RLK6" s="457"/>
      <c r="RLL6" s="457"/>
      <c r="RLM6" s="258"/>
      <c r="RLN6" s="457"/>
      <c r="RLO6" s="457"/>
      <c r="RLP6" s="457"/>
      <c r="RLQ6" s="258"/>
      <c r="RLR6" s="457"/>
      <c r="RLS6" s="457"/>
      <c r="RLT6" s="457"/>
      <c r="RLU6" s="258"/>
      <c r="RLV6" s="457"/>
      <c r="RLW6" s="457"/>
      <c r="RLX6" s="457"/>
      <c r="RLY6" s="458"/>
      <c r="RLZ6" s="457"/>
      <c r="RMA6" s="457"/>
      <c r="RMB6" s="457"/>
      <c r="RMC6" s="258"/>
      <c r="RMD6" s="457"/>
      <c r="RME6" s="457"/>
      <c r="RMF6" s="457"/>
      <c r="RMG6" s="258"/>
      <c r="RMH6" s="457"/>
      <c r="RMI6" s="457"/>
      <c r="RMJ6" s="457"/>
      <c r="RMK6" s="258"/>
      <c r="RML6" s="457"/>
      <c r="RMM6" s="457"/>
      <c r="RMN6" s="457"/>
      <c r="RMO6" s="258"/>
      <c r="RMP6" s="457"/>
      <c r="RMQ6" s="457"/>
      <c r="RMR6" s="457"/>
      <c r="RMS6" s="258"/>
      <c r="RMT6" s="457"/>
      <c r="RMU6" s="457"/>
      <c r="RMV6" s="457"/>
      <c r="RMW6" s="458"/>
      <c r="RMX6" s="457"/>
      <c r="RMY6" s="457"/>
      <c r="RMZ6" s="457"/>
      <c r="RNA6" s="258"/>
      <c r="RNB6" s="457"/>
      <c r="RNC6" s="457"/>
      <c r="RND6" s="457"/>
      <c r="RNE6" s="258"/>
      <c r="RNF6" s="457"/>
      <c r="RNG6" s="457"/>
      <c r="RNH6" s="457"/>
      <c r="RNI6" s="258"/>
      <c r="RNJ6" s="457"/>
      <c r="RNK6" s="457"/>
      <c r="RNL6" s="457"/>
      <c r="RNM6" s="258"/>
      <c r="RNN6" s="457"/>
      <c r="RNO6" s="457"/>
      <c r="RNP6" s="457"/>
      <c r="RNQ6" s="258"/>
      <c r="RNR6" s="457"/>
      <c r="RNS6" s="457"/>
      <c r="RNT6" s="457"/>
      <c r="RNU6" s="458"/>
      <c r="RNV6" s="457"/>
      <c r="RNW6" s="457"/>
      <c r="RNX6" s="457"/>
      <c r="RNY6" s="258"/>
      <c r="RNZ6" s="457"/>
      <c r="ROA6" s="457"/>
      <c r="ROB6" s="457"/>
      <c r="ROC6" s="258"/>
      <c r="ROD6" s="457"/>
      <c r="ROE6" s="457"/>
      <c r="ROF6" s="457"/>
      <c r="ROG6" s="258"/>
      <c r="ROH6" s="457"/>
      <c r="ROI6" s="457"/>
      <c r="ROJ6" s="457"/>
      <c r="ROK6" s="258"/>
      <c r="ROL6" s="457"/>
      <c r="ROM6" s="457"/>
      <c r="RON6" s="457"/>
      <c r="ROO6" s="258"/>
      <c r="ROP6" s="457"/>
      <c r="ROQ6" s="457"/>
      <c r="ROR6" s="457"/>
      <c r="ROS6" s="458"/>
      <c r="ROT6" s="457"/>
      <c r="ROU6" s="457"/>
      <c r="ROV6" s="457"/>
      <c r="ROW6" s="258"/>
      <c r="ROX6" s="457"/>
      <c r="ROY6" s="457"/>
      <c r="ROZ6" s="457"/>
      <c r="RPA6" s="258"/>
      <c r="RPB6" s="457"/>
      <c r="RPC6" s="457"/>
      <c r="RPD6" s="457"/>
      <c r="RPE6" s="258"/>
      <c r="RPF6" s="457"/>
      <c r="RPG6" s="457"/>
      <c r="RPH6" s="457"/>
      <c r="RPI6" s="258"/>
      <c r="RPJ6" s="457"/>
      <c r="RPK6" s="457"/>
      <c r="RPL6" s="457"/>
      <c r="RPM6" s="258"/>
      <c r="RPN6" s="457"/>
      <c r="RPO6" s="457"/>
      <c r="RPP6" s="457"/>
      <c r="RPQ6" s="458"/>
      <c r="RPR6" s="457"/>
      <c r="RPS6" s="457"/>
      <c r="RPT6" s="457"/>
      <c r="RPU6" s="258"/>
      <c r="RPV6" s="457"/>
      <c r="RPW6" s="457"/>
      <c r="RPX6" s="457"/>
      <c r="RPY6" s="258"/>
      <c r="RPZ6" s="457"/>
      <c r="RQA6" s="457"/>
      <c r="RQB6" s="457"/>
      <c r="RQC6" s="258"/>
      <c r="RQD6" s="457"/>
      <c r="RQE6" s="457"/>
      <c r="RQF6" s="457"/>
      <c r="RQG6" s="258"/>
      <c r="RQH6" s="457"/>
      <c r="RQI6" s="457"/>
      <c r="RQJ6" s="457"/>
      <c r="RQK6" s="258"/>
      <c r="RQL6" s="457"/>
      <c r="RQM6" s="457"/>
      <c r="RQN6" s="457"/>
      <c r="RQO6" s="458"/>
      <c r="RQP6" s="457"/>
      <c r="RQQ6" s="457"/>
      <c r="RQR6" s="457"/>
      <c r="RQS6" s="258"/>
      <c r="RQT6" s="457"/>
      <c r="RQU6" s="457"/>
      <c r="RQV6" s="457"/>
      <c r="RQW6" s="258"/>
      <c r="RQX6" s="457"/>
      <c r="RQY6" s="457"/>
      <c r="RQZ6" s="457"/>
      <c r="RRA6" s="258"/>
      <c r="RRB6" s="457"/>
      <c r="RRC6" s="457"/>
      <c r="RRD6" s="457"/>
      <c r="RRE6" s="258"/>
      <c r="RRF6" s="457"/>
      <c r="RRG6" s="457"/>
      <c r="RRH6" s="457"/>
      <c r="RRI6" s="258"/>
      <c r="RRJ6" s="457"/>
      <c r="RRK6" s="457"/>
      <c r="RRL6" s="457"/>
      <c r="RRM6" s="458"/>
      <c r="RRN6" s="457"/>
      <c r="RRO6" s="457"/>
      <c r="RRP6" s="457"/>
      <c r="RRQ6" s="258"/>
      <c r="RRR6" s="457"/>
      <c r="RRS6" s="457"/>
      <c r="RRT6" s="457"/>
      <c r="RRU6" s="258"/>
      <c r="RRV6" s="457"/>
      <c r="RRW6" s="457"/>
      <c r="RRX6" s="457"/>
      <c r="RRY6" s="258"/>
      <c r="RRZ6" s="457"/>
      <c r="RSA6" s="457"/>
      <c r="RSB6" s="457"/>
      <c r="RSC6" s="258"/>
      <c r="RSD6" s="457"/>
      <c r="RSE6" s="457"/>
      <c r="RSF6" s="457"/>
      <c r="RSG6" s="258"/>
      <c r="RSH6" s="457"/>
      <c r="RSI6" s="457"/>
      <c r="RSJ6" s="457"/>
      <c r="RSK6" s="458"/>
      <c r="RSL6" s="457"/>
      <c r="RSM6" s="457"/>
      <c r="RSN6" s="457"/>
      <c r="RSO6" s="258"/>
      <c r="RSP6" s="457"/>
      <c r="RSQ6" s="457"/>
      <c r="RSR6" s="457"/>
      <c r="RSS6" s="258"/>
      <c r="RST6" s="457"/>
      <c r="RSU6" s="457"/>
      <c r="RSV6" s="457"/>
      <c r="RSW6" s="258"/>
      <c r="RSX6" s="457"/>
      <c r="RSY6" s="457"/>
      <c r="RSZ6" s="457"/>
      <c r="RTA6" s="258"/>
      <c r="RTB6" s="457"/>
      <c r="RTC6" s="457"/>
      <c r="RTD6" s="457"/>
      <c r="RTE6" s="258"/>
      <c r="RTF6" s="457"/>
      <c r="RTG6" s="457"/>
      <c r="RTH6" s="457"/>
      <c r="RTI6" s="458"/>
      <c r="RTJ6" s="457"/>
      <c r="RTK6" s="457"/>
      <c r="RTL6" s="457"/>
      <c r="RTM6" s="258"/>
      <c r="RTN6" s="457"/>
      <c r="RTO6" s="457"/>
      <c r="RTP6" s="457"/>
      <c r="RTQ6" s="258"/>
      <c r="RTR6" s="457"/>
      <c r="RTS6" s="457"/>
      <c r="RTT6" s="457"/>
      <c r="RTU6" s="258"/>
      <c r="RTV6" s="457"/>
      <c r="RTW6" s="457"/>
      <c r="RTX6" s="457"/>
      <c r="RTY6" s="258"/>
      <c r="RTZ6" s="457"/>
      <c r="RUA6" s="457"/>
      <c r="RUB6" s="457"/>
      <c r="RUC6" s="258"/>
      <c r="RUD6" s="457"/>
      <c r="RUE6" s="457"/>
      <c r="RUF6" s="457"/>
      <c r="RUG6" s="458"/>
      <c r="RUH6" s="457"/>
      <c r="RUI6" s="457"/>
      <c r="RUJ6" s="457"/>
      <c r="RUK6" s="258"/>
      <c r="RUL6" s="457"/>
      <c r="RUM6" s="457"/>
      <c r="RUN6" s="457"/>
      <c r="RUO6" s="258"/>
      <c r="RUP6" s="457"/>
      <c r="RUQ6" s="457"/>
      <c r="RUR6" s="457"/>
      <c r="RUS6" s="258"/>
      <c r="RUT6" s="457"/>
      <c r="RUU6" s="457"/>
      <c r="RUV6" s="457"/>
      <c r="RUW6" s="258"/>
      <c r="RUX6" s="457"/>
      <c r="RUY6" s="457"/>
      <c r="RUZ6" s="457"/>
      <c r="RVA6" s="258"/>
      <c r="RVB6" s="457"/>
      <c r="RVC6" s="457"/>
      <c r="RVD6" s="457"/>
      <c r="RVE6" s="458"/>
      <c r="RVF6" s="457"/>
      <c r="RVG6" s="457"/>
      <c r="RVH6" s="457"/>
      <c r="RVI6" s="258"/>
      <c r="RVJ6" s="457"/>
      <c r="RVK6" s="457"/>
      <c r="RVL6" s="457"/>
      <c r="RVM6" s="258"/>
      <c r="RVN6" s="457"/>
      <c r="RVO6" s="457"/>
      <c r="RVP6" s="457"/>
      <c r="RVQ6" s="258"/>
      <c r="RVR6" s="457"/>
      <c r="RVS6" s="457"/>
      <c r="RVT6" s="457"/>
      <c r="RVU6" s="258"/>
      <c r="RVV6" s="457"/>
      <c r="RVW6" s="457"/>
      <c r="RVX6" s="457"/>
      <c r="RVY6" s="258"/>
      <c r="RVZ6" s="457"/>
      <c r="RWA6" s="457"/>
      <c r="RWB6" s="457"/>
      <c r="RWC6" s="458"/>
      <c r="RWD6" s="457"/>
      <c r="RWE6" s="457"/>
      <c r="RWF6" s="457"/>
      <c r="RWG6" s="258"/>
      <c r="RWH6" s="457"/>
      <c r="RWI6" s="457"/>
      <c r="RWJ6" s="457"/>
      <c r="RWK6" s="258"/>
      <c r="RWL6" s="457"/>
      <c r="RWM6" s="457"/>
      <c r="RWN6" s="457"/>
      <c r="RWO6" s="258"/>
      <c r="RWP6" s="457"/>
      <c r="RWQ6" s="457"/>
      <c r="RWR6" s="457"/>
      <c r="RWS6" s="258"/>
      <c r="RWT6" s="457"/>
      <c r="RWU6" s="457"/>
      <c r="RWV6" s="457"/>
      <c r="RWW6" s="258"/>
      <c r="RWX6" s="457"/>
      <c r="RWY6" s="457"/>
      <c r="RWZ6" s="457"/>
      <c r="RXA6" s="458"/>
      <c r="RXB6" s="457"/>
      <c r="RXC6" s="457"/>
      <c r="RXD6" s="457"/>
      <c r="RXE6" s="258"/>
      <c r="RXF6" s="457"/>
      <c r="RXG6" s="457"/>
      <c r="RXH6" s="457"/>
      <c r="RXI6" s="258"/>
      <c r="RXJ6" s="457"/>
      <c r="RXK6" s="457"/>
      <c r="RXL6" s="457"/>
      <c r="RXM6" s="258"/>
      <c r="RXN6" s="457"/>
      <c r="RXO6" s="457"/>
      <c r="RXP6" s="457"/>
      <c r="RXQ6" s="258"/>
      <c r="RXR6" s="457"/>
      <c r="RXS6" s="457"/>
      <c r="RXT6" s="457"/>
      <c r="RXU6" s="258"/>
      <c r="RXV6" s="457"/>
      <c r="RXW6" s="457"/>
      <c r="RXX6" s="457"/>
      <c r="RXY6" s="458"/>
      <c r="RXZ6" s="457"/>
      <c r="RYA6" s="457"/>
      <c r="RYB6" s="457"/>
      <c r="RYC6" s="258"/>
      <c r="RYD6" s="457"/>
      <c r="RYE6" s="457"/>
      <c r="RYF6" s="457"/>
      <c r="RYG6" s="258"/>
      <c r="RYH6" s="457"/>
      <c r="RYI6" s="457"/>
      <c r="RYJ6" s="457"/>
      <c r="RYK6" s="258"/>
      <c r="RYL6" s="457"/>
      <c r="RYM6" s="457"/>
      <c r="RYN6" s="457"/>
      <c r="RYO6" s="258"/>
      <c r="RYP6" s="457"/>
      <c r="RYQ6" s="457"/>
      <c r="RYR6" s="457"/>
      <c r="RYS6" s="258"/>
      <c r="RYT6" s="457"/>
      <c r="RYU6" s="457"/>
      <c r="RYV6" s="457"/>
      <c r="RYW6" s="458"/>
      <c r="RYX6" s="457"/>
      <c r="RYY6" s="457"/>
      <c r="RYZ6" s="457"/>
      <c r="RZA6" s="258"/>
      <c r="RZB6" s="457"/>
      <c r="RZC6" s="457"/>
      <c r="RZD6" s="457"/>
      <c r="RZE6" s="258"/>
      <c r="RZF6" s="457"/>
      <c r="RZG6" s="457"/>
      <c r="RZH6" s="457"/>
      <c r="RZI6" s="258"/>
      <c r="RZJ6" s="457"/>
      <c r="RZK6" s="457"/>
      <c r="RZL6" s="457"/>
      <c r="RZM6" s="258"/>
      <c r="RZN6" s="457"/>
      <c r="RZO6" s="457"/>
      <c r="RZP6" s="457"/>
      <c r="RZQ6" s="258"/>
      <c r="RZR6" s="457"/>
      <c r="RZS6" s="457"/>
      <c r="RZT6" s="457"/>
      <c r="RZU6" s="458"/>
      <c r="RZV6" s="457"/>
      <c r="RZW6" s="457"/>
      <c r="RZX6" s="457"/>
      <c r="RZY6" s="258"/>
      <c r="RZZ6" s="457"/>
      <c r="SAA6" s="457"/>
      <c r="SAB6" s="457"/>
      <c r="SAC6" s="258"/>
      <c r="SAD6" s="457"/>
      <c r="SAE6" s="457"/>
      <c r="SAF6" s="457"/>
      <c r="SAG6" s="258"/>
      <c r="SAH6" s="457"/>
      <c r="SAI6" s="457"/>
      <c r="SAJ6" s="457"/>
      <c r="SAK6" s="258"/>
      <c r="SAL6" s="457"/>
      <c r="SAM6" s="457"/>
      <c r="SAN6" s="457"/>
      <c r="SAO6" s="258"/>
      <c r="SAP6" s="457"/>
      <c r="SAQ6" s="457"/>
      <c r="SAR6" s="457"/>
      <c r="SAS6" s="458"/>
      <c r="SAT6" s="457"/>
      <c r="SAU6" s="457"/>
      <c r="SAV6" s="457"/>
      <c r="SAW6" s="258"/>
      <c r="SAX6" s="457"/>
      <c r="SAY6" s="457"/>
      <c r="SAZ6" s="457"/>
      <c r="SBA6" s="258"/>
      <c r="SBB6" s="457"/>
      <c r="SBC6" s="457"/>
      <c r="SBD6" s="457"/>
      <c r="SBE6" s="258"/>
      <c r="SBF6" s="457"/>
      <c r="SBG6" s="457"/>
      <c r="SBH6" s="457"/>
      <c r="SBI6" s="258"/>
      <c r="SBJ6" s="457"/>
      <c r="SBK6" s="457"/>
      <c r="SBL6" s="457"/>
      <c r="SBM6" s="258"/>
      <c r="SBN6" s="457"/>
      <c r="SBO6" s="457"/>
      <c r="SBP6" s="457"/>
      <c r="SBQ6" s="458"/>
      <c r="SBR6" s="457"/>
      <c r="SBS6" s="457"/>
      <c r="SBT6" s="457"/>
      <c r="SBU6" s="258"/>
      <c r="SBV6" s="457"/>
      <c r="SBW6" s="457"/>
      <c r="SBX6" s="457"/>
      <c r="SBY6" s="258"/>
      <c r="SBZ6" s="457"/>
      <c r="SCA6" s="457"/>
      <c r="SCB6" s="457"/>
      <c r="SCC6" s="258"/>
      <c r="SCD6" s="457"/>
      <c r="SCE6" s="457"/>
      <c r="SCF6" s="457"/>
      <c r="SCG6" s="258"/>
      <c r="SCH6" s="457"/>
      <c r="SCI6" s="457"/>
      <c r="SCJ6" s="457"/>
      <c r="SCK6" s="258"/>
      <c r="SCL6" s="457"/>
      <c r="SCM6" s="457"/>
      <c r="SCN6" s="457"/>
      <c r="SCO6" s="458"/>
      <c r="SCP6" s="457"/>
      <c r="SCQ6" s="457"/>
      <c r="SCR6" s="457"/>
      <c r="SCS6" s="258"/>
      <c r="SCT6" s="457"/>
      <c r="SCU6" s="457"/>
      <c r="SCV6" s="457"/>
      <c r="SCW6" s="258"/>
      <c r="SCX6" s="457"/>
      <c r="SCY6" s="457"/>
      <c r="SCZ6" s="457"/>
      <c r="SDA6" s="258"/>
      <c r="SDB6" s="457"/>
      <c r="SDC6" s="457"/>
      <c r="SDD6" s="457"/>
      <c r="SDE6" s="258"/>
      <c r="SDF6" s="457"/>
      <c r="SDG6" s="457"/>
      <c r="SDH6" s="457"/>
      <c r="SDI6" s="258"/>
      <c r="SDJ6" s="457"/>
      <c r="SDK6" s="457"/>
      <c r="SDL6" s="457"/>
      <c r="SDM6" s="458"/>
      <c r="SDN6" s="457"/>
      <c r="SDO6" s="457"/>
      <c r="SDP6" s="457"/>
      <c r="SDQ6" s="258"/>
      <c r="SDR6" s="457"/>
      <c r="SDS6" s="457"/>
      <c r="SDT6" s="457"/>
      <c r="SDU6" s="258"/>
      <c r="SDV6" s="457"/>
      <c r="SDW6" s="457"/>
      <c r="SDX6" s="457"/>
      <c r="SDY6" s="258"/>
      <c r="SDZ6" s="457"/>
      <c r="SEA6" s="457"/>
      <c r="SEB6" s="457"/>
      <c r="SEC6" s="258"/>
      <c r="SED6" s="457"/>
      <c r="SEE6" s="457"/>
      <c r="SEF6" s="457"/>
      <c r="SEG6" s="258"/>
      <c r="SEH6" s="457"/>
      <c r="SEI6" s="457"/>
      <c r="SEJ6" s="457"/>
      <c r="SEK6" s="458"/>
      <c r="SEL6" s="457"/>
      <c r="SEM6" s="457"/>
      <c r="SEN6" s="457"/>
      <c r="SEO6" s="258"/>
      <c r="SEP6" s="457"/>
      <c r="SEQ6" s="457"/>
      <c r="SER6" s="457"/>
      <c r="SES6" s="258"/>
      <c r="SET6" s="457"/>
      <c r="SEU6" s="457"/>
      <c r="SEV6" s="457"/>
      <c r="SEW6" s="258"/>
      <c r="SEX6" s="457"/>
      <c r="SEY6" s="457"/>
      <c r="SEZ6" s="457"/>
      <c r="SFA6" s="258"/>
      <c r="SFB6" s="457"/>
      <c r="SFC6" s="457"/>
      <c r="SFD6" s="457"/>
      <c r="SFE6" s="258"/>
      <c r="SFF6" s="457"/>
      <c r="SFG6" s="457"/>
      <c r="SFH6" s="457"/>
      <c r="SFI6" s="458"/>
      <c r="SFJ6" s="457"/>
      <c r="SFK6" s="457"/>
      <c r="SFL6" s="457"/>
      <c r="SFM6" s="258"/>
      <c r="SFN6" s="457"/>
      <c r="SFO6" s="457"/>
      <c r="SFP6" s="457"/>
      <c r="SFQ6" s="258"/>
      <c r="SFR6" s="457"/>
      <c r="SFS6" s="457"/>
      <c r="SFT6" s="457"/>
      <c r="SFU6" s="258"/>
      <c r="SFV6" s="457"/>
      <c r="SFW6" s="457"/>
      <c r="SFX6" s="457"/>
      <c r="SFY6" s="258"/>
      <c r="SFZ6" s="457"/>
      <c r="SGA6" s="457"/>
      <c r="SGB6" s="457"/>
      <c r="SGC6" s="258"/>
      <c r="SGD6" s="457"/>
      <c r="SGE6" s="457"/>
      <c r="SGF6" s="457"/>
      <c r="SGG6" s="458"/>
      <c r="SGH6" s="457"/>
      <c r="SGI6" s="457"/>
      <c r="SGJ6" s="457"/>
      <c r="SGK6" s="258"/>
      <c r="SGL6" s="457"/>
      <c r="SGM6" s="457"/>
      <c r="SGN6" s="457"/>
      <c r="SGO6" s="258"/>
      <c r="SGP6" s="457"/>
      <c r="SGQ6" s="457"/>
      <c r="SGR6" s="457"/>
      <c r="SGS6" s="258"/>
      <c r="SGT6" s="457"/>
      <c r="SGU6" s="457"/>
      <c r="SGV6" s="457"/>
      <c r="SGW6" s="258"/>
      <c r="SGX6" s="457"/>
      <c r="SGY6" s="457"/>
      <c r="SGZ6" s="457"/>
      <c r="SHA6" s="258"/>
      <c r="SHB6" s="457"/>
      <c r="SHC6" s="457"/>
      <c r="SHD6" s="457"/>
      <c r="SHE6" s="458"/>
      <c r="SHF6" s="457"/>
      <c r="SHG6" s="457"/>
      <c r="SHH6" s="457"/>
      <c r="SHI6" s="258"/>
      <c r="SHJ6" s="457"/>
      <c r="SHK6" s="457"/>
      <c r="SHL6" s="457"/>
      <c r="SHM6" s="258"/>
      <c r="SHN6" s="457"/>
      <c r="SHO6" s="457"/>
      <c r="SHP6" s="457"/>
      <c r="SHQ6" s="258"/>
      <c r="SHR6" s="457"/>
      <c r="SHS6" s="457"/>
      <c r="SHT6" s="457"/>
      <c r="SHU6" s="258"/>
      <c r="SHV6" s="457"/>
      <c r="SHW6" s="457"/>
      <c r="SHX6" s="457"/>
      <c r="SHY6" s="258"/>
      <c r="SHZ6" s="457"/>
      <c r="SIA6" s="457"/>
      <c r="SIB6" s="457"/>
      <c r="SIC6" s="458"/>
      <c r="SID6" s="457"/>
      <c r="SIE6" s="457"/>
      <c r="SIF6" s="457"/>
      <c r="SIG6" s="258"/>
      <c r="SIH6" s="457"/>
      <c r="SII6" s="457"/>
      <c r="SIJ6" s="457"/>
      <c r="SIK6" s="258"/>
      <c r="SIL6" s="457"/>
      <c r="SIM6" s="457"/>
      <c r="SIN6" s="457"/>
      <c r="SIO6" s="258"/>
      <c r="SIP6" s="457"/>
      <c r="SIQ6" s="457"/>
      <c r="SIR6" s="457"/>
      <c r="SIS6" s="258"/>
      <c r="SIT6" s="457"/>
      <c r="SIU6" s="457"/>
      <c r="SIV6" s="457"/>
      <c r="SIW6" s="258"/>
      <c r="SIX6" s="457"/>
      <c r="SIY6" s="457"/>
      <c r="SIZ6" s="457"/>
      <c r="SJA6" s="458"/>
      <c r="SJB6" s="457"/>
      <c r="SJC6" s="457"/>
      <c r="SJD6" s="457"/>
      <c r="SJE6" s="258"/>
      <c r="SJF6" s="457"/>
      <c r="SJG6" s="457"/>
      <c r="SJH6" s="457"/>
      <c r="SJI6" s="258"/>
      <c r="SJJ6" s="457"/>
      <c r="SJK6" s="457"/>
      <c r="SJL6" s="457"/>
      <c r="SJM6" s="258"/>
      <c r="SJN6" s="457"/>
      <c r="SJO6" s="457"/>
      <c r="SJP6" s="457"/>
      <c r="SJQ6" s="258"/>
      <c r="SJR6" s="457"/>
      <c r="SJS6" s="457"/>
      <c r="SJT6" s="457"/>
      <c r="SJU6" s="258"/>
      <c r="SJV6" s="457"/>
      <c r="SJW6" s="457"/>
      <c r="SJX6" s="457"/>
      <c r="SJY6" s="458"/>
      <c r="SJZ6" s="457"/>
      <c r="SKA6" s="457"/>
      <c r="SKB6" s="457"/>
      <c r="SKC6" s="258"/>
      <c r="SKD6" s="457"/>
      <c r="SKE6" s="457"/>
      <c r="SKF6" s="457"/>
      <c r="SKG6" s="258"/>
      <c r="SKH6" s="457"/>
      <c r="SKI6" s="457"/>
      <c r="SKJ6" s="457"/>
      <c r="SKK6" s="258"/>
      <c r="SKL6" s="457"/>
      <c r="SKM6" s="457"/>
      <c r="SKN6" s="457"/>
      <c r="SKO6" s="258"/>
      <c r="SKP6" s="457"/>
      <c r="SKQ6" s="457"/>
      <c r="SKR6" s="457"/>
      <c r="SKS6" s="258"/>
      <c r="SKT6" s="457"/>
      <c r="SKU6" s="457"/>
      <c r="SKV6" s="457"/>
      <c r="SKW6" s="458"/>
      <c r="SKX6" s="457"/>
      <c r="SKY6" s="457"/>
      <c r="SKZ6" s="457"/>
      <c r="SLA6" s="258"/>
      <c r="SLB6" s="457"/>
      <c r="SLC6" s="457"/>
      <c r="SLD6" s="457"/>
      <c r="SLE6" s="258"/>
      <c r="SLF6" s="457"/>
      <c r="SLG6" s="457"/>
      <c r="SLH6" s="457"/>
      <c r="SLI6" s="258"/>
      <c r="SLJ6" s="457"/>
      <c r="SLK6" s="457"/>
      <c r="SLL6" s="457"/>
      <c r="SLM6" s="258"/>
      <c r="SLN6" s="457"/>
      <c r="SLO6" s="457"/>
      <c r="SLP6" s="457"/>
      <c r="SLQ6" s="258"/>
      <c r="SLR6" s="457"/>
      <c r="SLS6" s="457"/>
      <c r="SLT6" s="457"/>
      <c r="SLU6" s="458"/>
      <c r="SLV6" s="457"/>
      <c r="SLW6" s="457"/>
      <c r="SLX6" s="457"/>
      <c r="SLY6" s="258"/>
      <c r="SLZ6" s="457"/>
      <c r="SMA6" s="457"/>
      <c r="SMB6" s="457"/>
      <c r="SMC6" s="258"/>
      <c r="SMD6" s="457"/>
      <c r="SME6" s="457"/>
      <c r="SMF6" s="457"/>
      <c r="SMG6" s="258"/>
      <c r="SMH6" s="457"/>
      <c r="SMI6" s="457"/>
      <c r="SMJ6" s="457"/>
      <c r="SMK6" s="258"/>
      <c r="SML6" s="457"/>
      <c r="SMM6" s="457"/>
      <c r="SMN6" s="457"/>
      <c r="SMO6" s="258"/>
      <c r="SMP6" s="457"/>
      <c r="SMQ6" s="457"/>
      <c r="SMR6" s="457"/>
      <c r="SMS6" s="458"/>
      <c r="SMT6" s="457"/>
      <c r="SMU6" s="457"/>
      <c r="SMV6" s="457"/>
      <c r="SMW6" s="258"/>
      <c r="SMX6" s="457"/>
      <c r="SMY6" s="457"/>
      <c r="SMZ6" s="457"/>
      <c r="SNA6" s="258"/>
      <c r="SNB6" s="457"/>
      <c r="SNC6" s="457"/>
      <c r="SND6" s="457"/>
      <c r="SNE6" s="258"/>
      <c r="SNF6" s="457"/>
      <c r="SNG6" s="457"/>
      <c r="SNH6" s="457"/>
      <c r="SNI6" s="258"/>
      <c r="SNJ6" s="457"/>
      <c r="SNK6" s="457"/>
      <c r="SNL6" s="457"/>
      <c r="SNM6" s="258"/>
      <c r="SNN6" s="457"/>
      <c r="SNO6" s="457"/>
      <c r="SNP6" s="457"/>
      <c r="SNQ6" s="458"/>
      <c r="SNR6" s="457"/>
      <c r="SNS6" s="457"/>
      <c r="SNT6" s="457"/>
      <c r="SNU6" s="258"/>
      <c r="SNV6" s="457"/>
      <c r="SNW6" s="457"/>
      <c r="SNX6" s="457"/>
      <c r="SNY6" s="258"/>
      <c r="SNZ6" s="457"/>
      <c r="SOA6" s="457"/>
      <c r="SOB6" s="457"/>
      <c r="SOC6" s="258"/>
      <c r="SOD6" s="457"/>
      <c r="SOE6" s="457"/>
      <c r="SOF6" s="457"/>
      <c r="SOG6" s="258"/>
      <c r="SOH6" s="457"/>
      <c r="SOI6" s="457"/>
      <c r="SOJ6" s="457"/>
      <c r="SOK6" s="258"/>
      <c r="SOL6" s="457"/>
      <c r="SOM6" s="457"/>
      <c r="SON6" s="457"/>
      <c r="SOO6" s="458"/>
      <c r="SOP6" s="457"/>
      <c r="SOQ6" s="457"/>
      <c r="SOR6" s="457"/>
      <c r="SOS6" s="258"/>
      <c r="SOT6" s="457"/>
      <c r="SOU6" s="457"/>
      <c r="SOV6" s="457"/>
      <c r="SOW6" s="258"/>
      <c r="SOX6" s="457"/>
      <c r="SOY6" s="457"/>
      <c r="SOZ6" s="457"/>
      <c r="SPA6" s="258"/>
      <c r="SPB6" s="457"/>
      <c r="SPC6" s="457"/>
      <c r="SPD6" s="457"/>
      <c r="SPE6" s="258"/>
      <c r="SPF6" s="457"/>
      <c r="SPG6" s="457"/>
      <c r="SPH6" s="457"/>
      <c r="SPI6" s="258"/>
      <c r="SPJ6" s="457"/>
      <c r="SPK6" s="457"/>
      <c r="SPL6" s="457"/>
      <c r="SPM6" s="458"/>
      <c r="SPN6" s="457"/>
      <c r="SPO6" s="457"/>
      <c r="SPP6" s="457"/>
      <c r="SPQ6" s="258"/>
      <c r="SPR6" s="457"/>
      <c r="SPS6" s="457"/>
      <c r="SPT6" s="457"/>
      <c r="SPU6" s="258"/>
      <c r="SPV6" s="457"/>
      <c r="SPW6" s="457"/>
      <c r="SPX6" s="457"/>
      <c r="SPY6" s="258"/>
      <c r="SPZ6" s="457"/>
      <c r="SQA6" s="457"/>
      <c r="SQB6" s="457"/>
      <c r="SQC6" s="258"/>
      <c r="SQD6" s="457"/>
      <c r="SQE6" s="457"/>
      <c r="SQF6" s="457"/>
      <c r="SQG6" s="258"/>
      <c r="SQH6" s="457"/>
      <c r="SQI6" s="457"/>
      <c r="SQJ6" s="457"/>
      <c r="SQK6" s="458"/>
      <c r="SQL6" s="457"/>
      <c r="SQM6" s="457"/>
      <c r="SQN6" s="457"/>
      <c r="SQO6" s="258"/>
      <c r="SQP6" s="457"/>
      <c r="SQQ6" s="457"/>
      <c r="SQR6" s="457"/>
      <c r="SQS6" s="258"/>
      <c r="SQT6" s="457"/>
      <c r="SQU6" s="457"/>
      <c r="SQV6" s="457"/>
      <c r="SQW6" s="258"/>
      <c r="SQX6" s="457"/>
      <c r="SQY6" s="457"/>
      <c r="SQZ6" s="457"/>
      <c r="SRA6" s="258"/>
      <c r="SRB6" s="457"/>
      <c r="SRC6" s="457"/>
      <c r="SRD6" s="457"/>
      <c r="SRE6" s="258"/>
      <c r="SRF6" s="457"/>
      <c r="SRG6" s="457"/>
      <c r="SRH6" s="457"/>
      <c r="SRI6" s="458"/>
      <c r="SRJ6" s="457"/>
      <c r="SRK6" s="457"/>
      <c r="SRL6" s="457"/>
      <c r="SRM6" s="258"/>
      <c r="SRN6" s="457"/>
      <c r="SRO6" s="457"/>
      <c r="SRP6" s="457"/>
      <c r="SRQ6" s="258"/>
      <c r="SRR6" s="457"/>
      <c r="SRS6" s="457"/>
      <c r="SRT6" s="457"/>
      <c r="SRU6" s="258"/>
      <c r="SRV6" s="457"/>
      <c r="SRW6" s="457"/>
      <c r="SRX6" s="457"/>
      <c r="SRY6" s="258"/>
      <c r="SRZ6" s="457"/>
      <c r="SSA6" s="457"/>
      <c r="SSB6" s="457"/>
      <c r="SSC6" s="258"/>
      <c r="SSD6" s="457"/>
      <c r="SSE6" s="457"/>
      <c r="SSF6" s="457"/>
      <c r="SSG6" s="458"/>
      <c r="SSH6" s="457"/>
      <c r="SSI6" s="457"/>
      <c r="SSJ6" s="457"/>
      <c r="SSK6" s="258"/>
      <c r="SSL6" s="457"/>
      <c r="SSM6" s="457"/>
      <c r="SSN6" s="457"/>
      <c r="SSO6" s="258"/>
      <c r="SSP6" s="457"/>
      <c r="SSQ6" s="457"/>
      <c r="SSR6" s="457"/>
      <c r="SSS6" s="258"/>
      <c r="SST6" s="457"/>
      <c r="SSU6" s="457"/>
      <c r="SSV6" s="457"/>
      <c r="SSW6" s="258"/>
      <c r="SSX6" s="457"/>
      <c r="SSY6" s="457"/>
      <c r="SSZ6" s="457"/>
      <c r="STA6" s="258"/>
      <c r="STB6" s="457"/>
      <c r="STC6" s="457"/>
      <c r="STD6" s="457"/>
      <c r="STE6" s="458"/>
      <c r="STF6" s="457"/>
      <c r="STG6" s="457"/>
      <c r="STH6" s="457"/>
      <c r="STI6" s="258"/>
      <c r="STJ6" s="457"/>
      <c r="STK6" s="457"/>
      <c r="STL6" s="457"/>
      <c r="STM6" s="258"/>
      <c r="STN6" s="457"/>
      <c r="STO6" s="457"/>
      <c r="STP6" s="457"/>
      <c r="STQ6" s="258"/>
      <c r="STR6" s="457"/>
      <c r="STS6" s="457"/>
      <c r="STT6" s="457"/>
      <c r="STU6" s="258"/>
      <c r="STV6" s="457"/>
      <c r="STW6" s="457"/>
      <c r="STX6" s="457"/>
      <c r="STY6" s="258"/>
      <c r="STZ6" s="457"/>
      <c r="SUA6" s="457"/>
      <c r="SUB6" s="457"/>
      <c r="SUC6" s="458"/>
      <c r="SUD6" s="457"/>
      <c r="SUE6" s="457"/>
      <c r="SUF6" s="457"/>
      <c r="SUG6" s="258"/>
      <c r="SUH6" s="457"/>
      <c r="SUI6" s="457"/>
      <c r="SUJ6" s="457"/>
      <c r="SUK6" s="258"/>
      <c r="SUL6" s="457"/>
      <c r="SUM6" s="457"/>
      <c r="SUN6" s="457"/>
      <c r="SUO6" s="258"/>
      <c r="SUP6" s="457"/>
      <c r="SUQ6" s="457"/>
      <c r="SUR6" s="457"/>
      <c r="SUS6" s="258"/>
      <c r="SUT6" s="457"/>
      <c r="SUU6" s="457"/>
      <c r="SUV6" s="457"/>
      <c r="SUW6" s="258"/>
      <c r="SUX6" s="457"/>
      <c r="SUY6" s="457"/>
      <c r="SUZ6" s="457"/>
      <c r="SVA6" s="458"/>
      <c r="SVB6" s="457"/>
      <c r="SVC6" s="457"/>
      <c r="SVD6" s="457"/>
      <c r="SVE6" s="258"/>
      <c r="SVF6" s="457"/>
      <c r="SVG6" s="457"/>
      <c r="SVH6" s="457"/>
      <c r="SVI6" s="258"/>
      <c r="SVJ6" s="457"/>
      <c r="SVK6" s="457"/>
      <c r="SVL6" s="457"/>
      <c r="SVM6" s="258"/>
      <c r="SVN6" s="457"/>
      <c r="SVO6" s="457"/>
      <c r="SVP6" s="457"/>
      <c r="SVQ6" s="258"/>
      <c r="SVR6" s="457"/>
      <c r="SVS6" s="457"/>
      <c r="SVT6" s="457"/>
      <c r="SVU6" s="258"/>
      <c r="SVV6" s="457"/>
      <c r="SVW6" s="457"/>
      <c r="SVX6" s="457"/>
      <c r="SVY6" s="458"/>
      <c r="SVZ6" s="457"/>
      <c r="SWA6" s="457"/>
      <c r="SWB6" s="457"/>
      <c r="SWC6" s="258"/>
      <c r="SWD6" s="457"/>
      <c r="SWE6" s="457"/>
      <c r="SWF6" s="457"/>
      <c r="SWG6" s="258"/>
      <c r="SWH6" s="457"/>
      <c r="SWI6" s="457"/>
      <c r="SWJ6" s="457"/>
      <c r="SWK6" s="258"/>
      <c r="SWL6" s="457"/>
      <c r="SWM6" s="457"/>
      <c r="SWN6" s="457"/>
      <c r="SWO6" s="258"/>
      <c r="SWP6" s="457"/>
      <c r="SWQ6" s="457"/>
      <c r="SWR6" s="457"/>
      <c r="SWS6" s="258"/>
      <c r="SWT6" s="457"/>
      <c r="SWU6" s="457"/>
      <c r="SWV6" s="457"/>
      <c r="SWW6" s="458"/>
      <c r="SWX6" s="457"/>
      <c r="SWY6" s="457"/>
      <c r="SWZ6" s="457"/>
      <c r="SXA6" s="258"/>
      <c r="SXB6" s="457"/>
      <c r="SXC6" s="457"/>
      <c r="SXD6" s="457"/>
      <c r="SXE6" s="258"/>
      <c r="SXF6" s="457"/>
      <c r="SXG6" s="457"/>
      <c r="SXH6" s="457"/>
      <c r="SXI6" s="258"/>
      <c r="SXJ6" s="457"/>
      <c r="SXK6" s="457"/>
      <c r="SXL6" s="457"/>
      <c r="SXM6" s="258"/>
      <c r="SXN6" s="457"/>
      <c r="SXO6" s="457"/>
      <c r="SXP6" s="457"/>
      <c r="SXQ6" s="258"/>
      <c r="SXR6" s="457"/>
      <c r="SXS6" s="457"/>
      <c r="SXT6" s="457"/>
      <c r="SXU6" s="458"/>
      <c r="SXV6" s="457"/>
      <c r="SXW6" s="457"/>
      <c r="SXX6" s="457"/>
      <c r="SXY6" s="258"/>
      <c r="SXZ6" s="457"/>
      <c r="SYA6" s="457"/>
      <c r="SYB6" s="457"/>
      <c r="SYC6" s="258"/>
      <c r="SYD6" s="457"/>
      <c r="SYE6" s="457"/>
      <c r="SYF6" s="457"/>
      <c r="SYG6" s="258"/>
      <c r="SYH6" s="457"/>
      <c r="SYI6" s="457"/>
      <c r="SYJ6" s="457"/>
      <c r="SYK6" s="258"/>
      <c r="SYL6" s="457"/>
      <c r="SYM6" s="457"/>
      <c r="SYN6" s="457"/>
      <c r="SYO6" s="258"/>
      <c r="SYP6" s="457"/>
      <c r="SYQ6" s="457"/>
      <c r="SYR6" s="457"/>
      <c r="SYS6" s="458"/>
      <c r="SYT6" s="457"/>
      <c r="SYU6" s="457"/>
      <c r="SYV6" s="457"/>
      <c r="SYW6" s="258"/>
      <c r="SYX6" s="457"/>
      <c r="SYY6" s="457"/>
      <c r="SYZ6" s="457"/>
      <c r="SZA6" s="258"/>
      <c r="SZB6" s="457"/>
      <c r="SZC6" s="457"/>
      <c r="SZD6" s="457"/>
      <c r="SZE6" s="258"/>
      <c r="SZF6" s="457"/>
      <c r="SZG6" s="457"/>
      <c r="SZH6" s="457"/>
      <c r="SZI6" s="258"/>
      <c r="SZJ6" s="457"/>
      <c r="SZK6" s="457"/>
      <c r="SZL6" s="457"/>
      <c r="SZM6" s="258"/>
      <c r="SZN6" s="457"/>
      <c r="SZO6" s="457"/>
      <c r="SZP6" s="457"/>
      <c r="SZQ6" s="458"/>
      <c r="SZR6" s="457"/>
      <c r="SZS6" s="457"/>
      <c r="SZT6" s="457"/>
      <c r="SZU6" s="258"/>
      <c r="SZV6" s="457"/>
      <c r="SZW6" s="457"/>
      <c r="SZX6" s="457"/>
      <c r="SZY6" s="258"/>
      <c r="SZZ6" s="457"/>
      <c r="TAA6" s="457"/>
      <c r="TAB6" s="457"/>
      <c r="TAC6" s="258"/>
      <c r="TAD6" s="457"/>
      <c r="TAE6" s="457"/>
      <c r="TAF6" s="457"/>
      <c r="TAG6" s="258"/>
      <c r="TAH6" s="457"/>
      <c r="TAI6" s="457"/>
      <c r="TAJ6" s="457"/>
      <c r="TAK6" s="258"/>
      <c r="TAL6" s="457"/>
      <c r="TAM6" s="457"/>
      <c r="TAN6" s="457"/>
      <c r="TAO6" s="458"/>
      <c r="TAP6" s="457"/>
      <c r="TAQ6" s="457"/>
      <c r="TAR6" s="457"/>
      <c r="TAS6" s="258"/>
      <c r="TAT6" s="457"/>
      <c r="TAU6" s="457"/>
      <c r="TAV6" s="457"/>
      <c r="TAW6" s="258"/>
      <c r="TAX6" s="457"/>
      <c r="TAY6" s="457"/>
      <c r="TAZ6" s="457"/>
      <c r="TBA6" s="258"/>
      <c r="TBB6" s="457"/>
      <c r="TBC6" s="457"/>
      <c r="TBD6" s="457"/>
      <c r="TBE6" s="258"/>
      <c r="TBF6" s="457"/>
      <c r="TBG6" s="457"/>
      <c r="TBH6" s="457"/>
      <c r="TBI6" s="258"/>
      <c r="TBJ6" s="457"/>
      <c r="TBK6" s="457"/>
      <c r="TBL6" s="457"/>
      <c r="TBM6" s="458"/>
      <c r="TBN6" s="457"/>
      <c r="TBO6" s="457"/>
      <c r="TBP6" s="457"/>
      <c r="TBQ6" s="258"/>
      <c r="TBR6" s="457"/>
      <c r="TBS6" s="457"/>
      <c r="TBT6" s="457"/>
      <c r="TBU6" s="258"/>
      <c r="TBV6" s="457"/>
      <c r="TBW6" s="457"/>
      <c r="TBX6" s="457"/>
      <c r="TBY6" s="258"/>
      <c r="TBZ6" s="457"/>
      <c r="TCA6" s="457"/>
      <c r="TCB6" s="457"/>
      <c r="TCC6" s="258"/>
      <c r="TCD6" s="457"/>
      <c r="TCE6" s="457"/>
      <c r="TCF6" s="457"/>
      <c r="TCG6" s="258"/>
      <c r="TCH6" s="457"/>
      <c r="TCI6" s="457"/>
      <c r="TCJ6" s="457"/>
      <c r="TCK6" s="458"/>
      <c r="TCL6" s="457"/>
      <c r="TCM6" s="457"/>
      <c r="TCN6" s="457"/>
      <c r="TCO6" s="258"/>
      <c r="TCP6" s="457"/>
      <c r="TCQ6" s="457"/>
      <c r="TCR6" s="457"/>
      <c r="TCS6" s="258"/>
      <c r="TCT6" s="457"/>
      <c r="TCU6" s="457"/>
      <c r="TCV6" s="457"/>
      <c r="TCW6" s="258"/>
      <c r="TCX6" s="457"/>
      <c r="TCY6" s="457"/>
      <c r="TCZ6" s="457"/>
      <c r="TDA6" s="258"/>
      <c r="TDB6" s="457"/>
      <c r="TDC6" s="457"/>
      <c r="TDD6" s="457"/>
      <c r="TDE6" s="258"/>
      <c r="TDF6" s="457"/>
      <c r="TDG6" s="457"/>
      <c r="TDH6" s="457"/>
      <c r="TDI6" s="458"/>
      <c r="TDJ6" s="457"/>
      <c r="TDK6" s="457"/>
      <c r="TDL6" s="457"/>
      <c r="TDM6" s="258"/>
      <c r="TDN6" s="457"/>
      <c r="TDO6" s="457"/>
      <c r="TDP6" s="457"/>
      <c r="TDQ6" s="258"/>
      <c r="TDR6" s="457"/>
      <c r="TDS6" s="457"/>
      <c r="TDT6" s="457"/>
      <c r="TDU6" s="258"/>
      <c r="TDV6" s="457"/>
      <c r="TDW6" s="457"/>
      <c r="TDX6" s="457"/>
      <c r="TDY6" s="258"/>
      <c r="TDZ6" s="457"/>
      <c r="TEA6" s="457"/>
      <c r="TEB6" s="457"/>
      <c r="TEC6" s="258"/>
      <c r="TED6" s="457"/>
      <c r="TEE6" s="457"/>
      <c r="TEF6" s="457"/>
      <c r="TEG6" s="458"/>
      <c r="TEH6" s="457"/>
      <c r="TEI6" s="457"/>
      <c r="TEJ6" s="457"/>
      <c r="TEK6" s="258"/>
      <c r="TEL6" s="457"/>
      <c r="TEM6" s="457"/>
      <c r="TEN6" s="457"/>
      <c r="TEO6" s="258"/>
      <c r="TEP6" s="457"/>
      <c r="TEQ6" s="457"/>
      <c r="TER6" s="457"/>
      <c r="TES6" s="258"/>
      <c r="TET6" s="457"/>
      <c r="TEU6" s="457"/>
      <c r="TEV6" s="457"/>
      <c r="TEW6" s="258"/>
      <c r="TEX6" s="457"/>
      <c r="TEY6" s="457"/>
      <c r="TEZ6" s="457"/>
      <c r="TFA6" s="258"/>
      <c r="TFB6" s="457"/>
      <c r="TFC6" s="457"/>
      <c r="TFD6" s="457"/>
      <c r="TFE6" s="458"/>
      <c r="TFF6" s="457"/>
      <c r="TFG6" s="457"/>
      <c r="TFH6" s="457"/>
      <c r="TFI6" s="258"/>
      <c r="TFJ6" s="457"/>
      <c r="TFK6" s="457"/>
      <c r="TFL6" s="457"/>
      <c r="TFM6" s="258"/>
      <c r="TFN6" s="457"/>
      <c r="TFO6" s="457"/>
      <c r="TFP6" s="457"/>
      <c r="TFQ6" s="258"/>
      <c r="TFR6" s="457"/>
      <c r="TFS6" s="457"/>
      <c r="TFT6" s="457"/>
      <c r="TFU6" s="258"/>
      <c r="TFV6" s="457"/>
      <c r="TFW6" s="457"/>
      <c r="TFX6" s="457"/>
      <c r="TFY6" s="258"/>
      <c r="TFZ6" s="457"/>
      <c r="TGA6" s="457"/>
      <c r="TGB6" s="457"/>
      <c r="TGC6" s="458"/>
      <c r="TGD6" s="457"/>
      <c r="TGE6" s="457"/>
      <c r="TGF6" s="457"/>
      <c r="TGG6" s="258"/>
      <c r="TGH6" s="457"/>
      <c r="TGI6" s="457"/>
      <c r="TGJ6" s="457"/>
      <c r="TGK6" s="258"/>
      <c r="TGL6" s="457"/>
      <c r="TGM6" s="457"/>
      <c r="TGN6" s="457"/>
      <c r="TGO6" s="258"/>
      <c r="TGP6" s="457"/>
      <c r="TGQ6" s="457"/>
      <c r="TGR6" s="457"/>
      <c r="TGS6" s="258"/>
      <c r="TGT6" s="457"/>
      <c r="TGU6" s="457"/>
      <c r="TGV6" s="457"/>
      <c r="TGW6" s="258"/>
      <c r="TGX6" s="457"/>
      <c r="TGY6" s="457"/>
      <c r="TGZ6" s="457"/>
      <c r="THA6" s="458"/>
      <c r="THB6" s="457"/>
      <c r="THC6" s="457"/>
      <c r="THD6" s="457"/>
      <c r="THE6" s="258"/>
      <c r="THF6" s="457"/>
      <c r="THG6" s="457"/>
      <c r="THH6" s="457"/>
      <c r="THI6" s="258"/>
      <c r="THJ6" s="457"/>
      <c r="THK6" s="457"/>
      <c r="THL6" s="457"/>
      <c r="THM6" s="258"/>
      <c r="THN6" s="457"/>
      <c r="THO6" s="457"/>
      <c r="THP6" s="457"/>
      <c r="THQ6" s="258"/>
      <c r="THR6" s="457"/>
      <c r="THS6" s="457"/>
      <c r="THT6" s="457"/>
      <c r="THU6" s="258"/>
      <c r="THV6" s="457"/>
      <c r="THW6" s="457"/>
      <c r="THX6" s="457"/>
      <c r="THY6" s="458"/>
      <c r="THZ6" s="457"/>
      <c r="TIA6" s="457"/>
      <c r="TIB6" s="457"/>
      <c r="TIC6" s="258"/>
      <c r="TID6" s="457"/>
      <c r="TIE6" s="457"/>
      <c r="TIF6" s="457"/>
      <c r="TIG6" s="258"/>
      <c r="TIH6" s="457"/>
      <c r="TII6" s="457"/>
      <c r="TIJ6" s="457"/>
      <c r="TIK6" s="258"/>
      <c r="TIL6" s="457"/>
      <c r="TIM6" s="457"/>
      <c r="TIN6" s="457"/>
      <c r="TIO6" s="258"/>
      <c r="TIP6" s="457"/>
      <c r="TIQ6" s="457"/>
      <c r="TIR6" s="457"/>
      <c r="TIS6" s="258"/>
      <c r="TIT6" s="457"/>
      <c r="TIU6" s="457"/>
      <c r="TIV6" s="457"/>
      <c r="TIW6" s="458"/>
      <c r="TIX6" s="457"/>
      <c r="TIY6" s="457"/>
      <c r="TIZ6" s="457"/>
      <c r="TJA6" s="258"/>
      <c r="TJB6" s="457"/>
      <c r="TJC6" s="457"/>
      <c r="TJD6" s="457"/>
      <c r="TJE6" s="258"/>
      <c r="TJF6" s="457"/>
      <c r="TJG6" s="457"/>
      <c r="TJH6" s="457"/>
      <c r="TJI6" s="258"/>
      <c r="TJJ6" s="457"/>
      <c r="TJK6" s="457"/>
      <c r="TJL6" s="457"/>
      <c r="TJM6" s="258"/>
      <c r="TJN6" s="457"/>
      <c r="TJO6" s="457"/>
      <c r="TJP6" s="457"/>
      <c r="TJQ6" s="258"/>
      <c r="TJR6" s="457"/>
      <c r="TJS6" s="457"/>
      <c r="TJT6" s="457"/>
      <c r="TJU6" s="458"/>
      <c r="TJV6" s="457"/>
      <c r="TJW6" s="457"/>
      <c r="TJX6" s="457"/>
      <c r="TJY6" s="258"/>
      <c r="TJZ6" s="457"/>
      <c r="TKA6" s="457"/>
      <c r="TKB6" s="457"/>
      <c r="TKC6" s="258"/>
      <c r="TKD6" s="457"/>
      <c r="TKE6" s="457"/>
      <c r="TKF6" s="457"/>
      <c r="TKG6" s="258"/>
      <c r="TKH6" s="457"/>
      <c r="TKI6" s="457"/>
      <c r="TKJ6" s="457"/>
      <c r="TKK6" s="258"/>
      <c r="TKL6" s="457"/>
      <c r="TKM6" s="457"/>
      <c r="TKN6" s="457"/>
      <c r="TKO6" s="258"/>
      <c r="TKP6" s="457"/>
      <c r="TKQ6" s="457"/>
      <c r="TKR6" s="457"/>
      <c r="TKS6" s="458"/>
      <c r="TKT6" s="457"/>
      <c r="TKU6" s="457"/>
      <c r="TKV6" s="457"/>
      <c r="TKW6" s="258"/>
      <c r="TKX6" s="457"/>
      <c r="TKY6" s="457"/>
      <c r="TKZ6" s="457"/>
      <c r="TLA6" s="258"/>
      <c r="TLB6" s="457"/>
      <c r="TLC6" s="457"/>
      <c r="TLD6" s="457"/>
      <c r="TLE6" s="258"/>
      <c r="TLF6" s="457"/>
      <c r="TLG6" s="457"/>
      <c r="TLH6" s="457"/>
      <c r="TLI6" s="258"/>
      <c r="TLJ6" s="457"/>
      <c r="TLK6" s="457"/>
      <c r="TLL6" s="457"/>
      <c r="TLM6" s="258"/>
      <c r="TLN6" s="457"/>
      <c r="TLO6" s="457"/>
      <c r="TLP6" s="457"/>
      <c r="TLQ6" s="458"/>
      <c r="TLR6" s="457"/>
      <c r="TLS6" s="457"/>
      <c r="TLT6" s="457"/>
      <c r="TLU6" s="258"/>
      <c r="TLV6" s="457"/>
      <c r="TLW6" s="457"/>
      <c r="TLX6" s="457"/>
      <c r="TLY6" s="258"/>
      <c r="TLZ6" s="457"/>
      <c r="TMA6" s="457"/>
      <c r="TMB6" s="457"/>
      <c r="TMC6" s="258"/>
      <c r="TMD6" s="457"/>
      <c r="TME6" s="457"/>
      <c r="TMF6" s="457"/>
      <c r="TMG6" s="258"/>
      <c r="TMH6" s="457"/>
      <c r="TMI6" s="457"/>
      <c r="TMJ6" s="457"/>
      <c r="TMK6" s="258"/>
      <c r="TML6" s="457"/>
      <c r="TMM6" s="457"/>
      <c r="TMN6" s="457"/>
      <c r="TMO6" s="458"/>
      <c r="TMP6" s="457"/>
      <c r="TMQ6" s="457"/>
      <c r="TMR6" s="457"/>
      <c r="TMS6" s="258"/>
      <c r="TMT6" s="457"/>
      <c r="TMU6" s="457"/>
      <c r="TMV6" s="457"/>
      <c r="TMW6" s="258"/>
      <c r="TMX6" s="457"/>
      <c r="TMY6" s="457"/>
      <c r="TMZ6" s="457"/>
      <c r="TNA6" s="258"/>
      <c r="TNB6" s="457"/>
      <c r="TNC6" s="457"/>
      <c r="TND6" s="457"/>
      <c r="TNE6" s="258"/>
      <c r="TNF6" s="457"/>
      <c r="TNG6" s="457"/>
      <c r="TNH6" s="457"/>
      <c r="TNI6" s="258"/>
      <c r="TNJ6" s="457"/>
      <c r="TNK6" s="457"/>
      <c r="TNL6" s="457"/>
      <c r="TNM6" s="458"/>
      <c r="TNN6" s="457"/>
      <c r="TNO6" s="457"/>
      <c r="TNP6" s="457"/>
      <c r="TNQ6" s="258"/>
      <c r="TNR6" s="457"/>
      <c r="TNS6" s="457"/>
      <c r="TNT6" s="457"/>
      <c r="TNU6" s="258"/>
      <c r="TNV6" s="457"/>
      <c r="TNW6" s="457"/>
      <c r="TNX6" s="457"/>
      <c r="TNY6" s="258"/>
      <c r="TNZ6" s="457"/>
      <c r="TOA6" s="457"/>
      <c r="TOB6" s="457"/>
      <c r="TOC6" s="258"/>
      <c r="TOD6" s="457"/>
      <c r="TOE6" s="457"/>
      <c r="TOF6" s="457"/>
      <c r="TOG6" s="258"/>
      <c r="TOH6" s="457"/>
      <c r="TOI6" s="457"/>
      <c r="TOJ6" s="457"/>
      <c r="TOK6" s="458"/>
      <c r="TOL6" s="457"/>
      <c r="TOM6" s="457"/>
      <c r="TON6" s="457"/>
      <c r="TOO6" s="258"/>
      <c r="TOP6" s="457"/>
      <c r="TOQ6" s="457"/>
      <c r="TOR6" s="457"/>
      <c r="TOS6" s="258"/>
      <c r="TOT6" s="457"/>
      <c r="TOU6" s="457"/>
      <c r="TOV6" s="457"/>
      <c r="TOW6" s="258"/>
      <c r="TOX6" s="457"/>
      <c r="TOY6" s="457"/>
      <c r="TOZ6" s="457"/>
      <c r="TPA6" s="258"/>
      <c r="TPB6" s="457"/>
      <c r="TPC6" s="457"/>
      <c r="TPD6" s="457"/>
      <c r="TPE6" s="258"/>
      <c r="TPF6" s="457"/>
      <c r="TPG6" s="457"/>
      <c r="TPH6" s="457"/>
      <c r="TPI6" s="458"/>
      <c r="TPJ6" s="457"/>
      <c r="TPK6" s="457"/>
      <c r="TPL6" s="457"/>
      <c r="TPM6" s="258"/>
      <c r="TPN6" s="457"/>
      <c r="TPO6" s="457"/>
      <c r="TPP6" s="457"/>
      <c r="TPQ6" s="258"/>
      <c r="TPR6" s="457"/>
      <c r="TPS6" s="457"/>
      <c r="TPT6" s="457"/>
      <c r="TPU6" s="258"/>
      <c r="TPV6" s="457"/>
      <c r="TPW6" s="457"/>
      <c r="TPX6" s="457"/>
      <c r="TPY6" s="258"/>
      <c r="TPZ6" s="457"/>
      <c r="TQA6" s="457"/>
      <c r="TQB6" s="457"/>
      <c r="TQC6" s="258"/>
      <c r="TQD6" s="457"/>
      <c r="TQE6" s="457"/>
      <c r="TQF6" s="457"/>
      <c r="TQG6" s="458"/>
      <c r="TQH6" s="457"/>
      <c r="TQI6" s="457"/>
      <c r="TQJ6" s="457"/>
      <c r="TQK6" s="258"/>
      <c r="TQL6" s="457"/>
      <c r="TQM6" s="457"/>
      <c r="TQN6" s="457"/>
      <c r="TQO6" s="258"/>
      <c r="TQP6" s="457"/>
      <c r="TQQ6" s="457"/>
      <c r="TQR6" s="457"/>
      <c r="TQS6" s="258"/>
      <c r="TQT6" s="457"/>
      <c r="TQU6" s="457"/>
      <c r="TQV6" s="457"/>
      <c r="TQW6" s="258"/>
      <c r="TQX6" s="457"/>
      <c r="TQY6" s="457"/>
      <c r="TQZ6" s="457"/>
      <c r="TRA6" s="258"/>
      <c r="TRB6" s="457"/>
      <c r="TRC6" s="457"/>
      <c r="TRD6" s="457"/>
      <c r="TRE6" s="458"/>
      <c r="TRF6" s="457"/>
      <c r="TRG6" s="457"/>
      <c r="TRH6" s="457"/>
      <c r="TRI6" s="258"/>
      <c r="TRJ6" s="457"/>
      <c r="TRK6" s="457"/>
      <c r="TRL6" s="457"/>
      <c r="TRM6" s="258"/>
      <c r="TRN6" s="457"/>
      <c r="TRO6" s="457"/>
      <c r="TRP6" s="457"/>
      <c r="TRQ6" s="258"/>
      <c r="TRR6" s="457"/>
      <c r="TRS6" s="457"/>
      <c r="TRT6" s="457"/>
      <c r="TRU6" s="258"/>
      <c r="TRV6" s="457"/>
      <c r="TRW6" s="457"/>
      <c r="TRX6" s="457"/>
      <c r="TRY6" s="258"/>
      <c r="TRZ6" s="457"/>
      <c r="TSA6" s="457"/>
      <c r="TSB6" s="457"/>
      <c r="TSC6" s="458"/>
      <c r="TSD6" s="457"/>
      <c r="TSE6" s="457"/>
      <c r="TSF6" s="457"/>
      <c r="TSG6" s="258"/>
      <c r="TSH6" s="457"/>
      <c r="TSI6" s="457"/>
      <c r="TSJ6" s="457"/>
      <c r="TSK6" s="258"/>
      <c r="TSL6" s="457"/>
      <c r="TSM6" s="457"/>
      <c r="TSN6" s="457"/>
      <c r="TSO6" s="258"/>
      <c r="TSP6" s="457"/>
      <c r="TSQ6" s="457"/>
      <c r="TSR6" s="457"/>
      <c r="TSS6" s="258"/>
      <c r="TST6" s="457"/>
      <c r="TSU6" s="457"/>
      <c r="TSV6" s="457"/>
      <c r="TSW6" s="258"/>
      <c r="TSX6" s="457"/>
      <c r="TSY6" s="457"/>
      <c r="TSZ6" s="457"/>
      <c r="TTA6" s="458"/>
      <c r="TTB6" s="457"/>
      <c r="TTC6" s="457"/>
      <c r="TTD6" s="457"/>
      <c r="TTE6" s="258"/>
      <c r="TTF6" s="457"/>
      <c r="TTG6" s="457"/>
      <c r="TTH6" s="457"/>
      <c r="TTI6" s="258"/>
      <c r="TTJ6" s="457"/>
      <c r="TTK6" s="457"/>
      <c r="TTL6" s="457"/>
      <c r="TTM6" s="258"/>
      <c r="TTN6" s="457"/>
      <c r="TTO6" s="457"/>
      <c r="TTP6" s="457"/>
      <c r="TTQ6" s="258"/>
      <c r="TTR6" s="457"/>
      <c r="TTS6" s="457"/>
      <c r="TTT6" s="457"/>
      <c r="TTU6" s="258"/>
      <c r="TTV6" s="457"/>
      <c r="TTW6" s="457"/>
      <c r="TTX6" s="457"/>
      <c r="TTY6" s="458"/>
      <c r="TTZ6" s="457"/>
      <c r="TUA6" s="457"/>
      <c r="TUB6" s="457"/>
      <c r="TUC6" s="258"/>
      <c r="TUD6" s="457"/>
      <c r="TUE6" s="457"/>
      <c r="TUF6" s="457"/>
      <c r="TUG6" s="258"/>
      <c r="TUH6" s="457"/>
      <c r="TUI6" s="457"/>
      <c r="TUJ6" s="457"/>
      <c r="TUK6" s="258"/>
      <c r="TUL6" s="457"/>
      <c r="TUM6" s="457"/>
      <c r="TUN6" s="457"/>
      <c r="TUO6" s="258"/>
      <c r="TUP6" s="457"/>
      <c r="TUQ6" s="457"/>
      <c r="TUR6" s="457"/>
      <c r="TUS6" s="258"/>
      <c r="TUT6" s="457"/>
      <c r="TUU6" s="457"/>
      <c r="TUV6" s="457"/>
      <c r="TUW6" s="458"/>
      <c r="TUX6" s="457"/>
      <c r="TUY6" s="457"/>
      <c r="TUZ6" s="457"/>
      <c r="TVA6" s="258"/>
      <c r="TVB6" s="457"/>
      <c r="TVC6" s="457"/>
      <c r="TVD6" s="457"/>
      <c r="TVE6" s="258"/>
      <c r="TVF6" s="457"/>
      <c r="TVG6" s="457"/>
      <c r="TVH6" s="457"/>
      <c r="TVI6" s="258"/>
      <c r="TVJ6" s="457"/>
      <c r="TVK6" s="457"/>
      <c r="TVL6" s="457"/>
      <c r="TVM6" s="258"/>
      <c r="TVN6" s="457"/>
      <c r="TVO6" s="457"/>
      <c r="TVP6" s="457"/>
      <c r="TVQ6" s="258"/>
      <c r="TVR6" s="457"/>
      <c r="TVS6" s="457"/>
      <c r="TVT6" s="457"/>
      <c r="TVU6" s="458"/>
      <c r="TVV6" s="457"/>
      <c r="TVW6" s="457"/>
      <c r="TVX6" s="457"/>
      <c r="TVY6" s="258"/>
      <c r="TVZ6" s="457"/>
      <c r="TWA6" s="457"/>
      <c r="TWB6" s="457"/>
      <c r="TWC6" s="258"/>
      <c r="TWD6" s="457"/>
      <c r="TWE6" s="457"/>
      <c r="TWF6" s="457"/>
      <c r="TWG6" s="258"/>
      <c r="TWH6" s="457"/>
      <c r="TWI6" s="457"/>
      <c r="TWJ6" s="457"/>
      <c r="TWK6" s="258"/>
      <c r="TWL6" s="457"/>
      <c r="TWM6" s="457"/>
      <c r="TWN6" s="457"/>
      <c r="TWO6" s="258"/>
      <c r="TWP6" s="457"/>
      <c r="TWQ6" s="457"/>
      <c r="TWR6" s="457"/>
      <c r="TWS6" s="458"/>
      <c r="TWT6" s="457"/>
      <c r="TWU6" s="457"/>
      <c r="TWV6" s="457"/>
      <c r="TWW6" s="258"/>
      <c r="TWX6" s="457"/>
      <c r="TWY6" s="457"/>
      <c r="TWZ6" s="457"/>
      <c r="TXA6" s="258"/>
      <c r="TXB6" s="457"/>
      <c r="TXC6" s="457"/>
      <c r="TXD6" s="457"/>
      <c r="TXE6" s="258"/>
      <c r="TXF6" s="457"/>
      <c r="TXG6" s="457"/>
      <c r="TXH6" s="457"/>
      <c r="TXI6" s="258"/>
      <c r="TXJ6" s="457"/>
      <c r="TXK6" s="457"/>
      <c r="TXL6" s="457"/>
      <c r="TXM6" s="258"/>
      <c r="TXN6" s="457"/>
      <c r="TXO6" s="457"/>
      <c r="TXP6" s="457"/>
      <c r="TXQ6" s="458"/>
      <c r="TXR6" s="457"/>
      <c r="TXS6" s="457"/>
      <c r="TXT6" s="457"/>
      <c r="TXU6" s="258"/>
      <c r="TXV6" s="457"/>
      <c r="TXW6" s="457"/>
      <c r="TXX6" s="457"/>
      <c r="TXY6" s="258"/>
      <c r="TXZ6" s="457"/>
      <c r="TYA6" s="457"/>
      <c r="TYB6" s="457"/>
      <c r="TYC6" s="258"/>
      <c r="TYD6" s="457"/>
      <c r="TYE6" s="457"/>
      <c r="TYF6" s="457"/>
      <c r="TYG6" s="258"/>
      <c r="TYH6" s="457"/>
      <c r="TYI6" s="457"/>
      <c r="TYJ6" s="457"/>
      <c r="TYK6" s="258"/>
      <c r="TYL6" s="457"/>
      <c r="TYM6" s="457"/>
      <c r="TYN6" s="457"/>
      <c r="TYO6" s="458"/>
      <c r="TYP6" s="457"/>
      <c r="TYQ6" s="457"/>
      <c r="TYR6" s="457"/>
      <c r="TYS6" s="258"/>
      <c r="TYT6" s="457"/>
      <c r="TYU6" s="457"/>
      <c r="TYV6" s="457"/>
      <c r="TYW6" s="258"/>
      <c r="TYX6" s="457"/>
      <c r="TYY6" s="457"/>
      <c r="TYZ6" s="457"/>
      <c r="TZA6" s="258"/>
      <c r="TZB6" s="457"/>
      <c r="TZC6" s="457"/>
      <c r="TZD6" s="457"/>
      <c r="TZE6" s="258"/>
      <c r="TZF6" s="457"/>
      <c r="TZG6" s="457"/>
      <c r="TZH6" s="457"/>
      <c r="TZI6" s="258"/>
      <c r="TZJ6" s="457"/>
      <c r="TZK6" s="457"/>
      <c r="TZL6" s="457"/>
      <c r="TZM6" s="458"/>
      <c r="TZN6" s="457"/>
      <c r="TZO6" s="457"/>
      <c r="TZP6" s="457"/>
      <c r="TZQ6" s="258"/>
      <c r="TZR6" s="457"/>
      <c r="TZS6" s="457"/>
      <c r="TZT6" s="457"/>
      <c r="TZU6" s="258"/>
      <c r="TZV6" s="457"/>
      <c r="TZW6" s="457"/>
      <c r="TZX6" s="457"/>
      <c r="TZY6" s="258"/>
      <c r="TZZ6" s="457"/>
      <c r="UAA6" s="457"/>
      <c r="UAB6" s="457"/>
      <c r="UAC6" s="258"/>
      <c r="UAD6" s="457"/>
      <c r="UAE6" s="457"/>
      <c r="UAF6" s="457"/>
      <c r="UAG6" s="258"/>
      <c r="UAH6" s="457"/>
      <c r="UAI6" s="457"/>
      <c r="UAJ6" s="457"/>
      <c r="UAK6" s="458"/>
      <c r="UAL6" s="457"/>
      <c r="UAM6" s="457"/>
      <c r="UAN6" s="457"/>
      <c r="UAO6" s="258"/>
      <c r="UAP6" s="457"/>
      <c r="UAQ6" s="457"/>
      <c r="UAR6" s="457"/>
      <c r="UAS6" s="258"/>
      <c r="UAT6" s="457"/>
      <c r="UAU6" s="457"/>
      <c r="UAV6" s="457"/>
      <c r="UAW6" s="258"/>
      <c r="UAX6" s="457"/>
      <c r="UAY6" s="457"/>
      <c r="UAZ6" s="457"/>
      <c r="UBA6" s="258"/>
      <c r="UBB6" s="457"/>
      <c r="UBC6" s="457"/>
      <c r="UBD6" s="457"/>
      <c r="UBE6" s="258"/>
      <c r="UBF6" s="457"/>
      <c r="UBG6" s="457"/>
      <c r="UBH6" s="457"/>
      <c r="UBI6" s="458"/>
      <c r="UBJ6" s="457"/>
      <c r="UBK6" s="457"/>
      <c r="UBL6" s="457"/>
      <c r="UBM6" s="258"/>
      <c r="UBN6" s="457"/>
      <c r="UBO6" s="457"/>
      <c r="UBP6" s="457"/>
      <c r="UBQ6" s="258"/>
      <c r="UBR6" s="457"/>
      <c r="UBS6" s="457"/>
      <c r="UBT6" s="457"/>
      <c r="UBU6" s="258"/>
      <c r="UBV6" s="457"/>
      <c r="UBW6" s="457"/>
      <c r="UBX6" s="457"/>
      <c r="UBY6" s="258"/>
      <c r="UBZ6" s="457"/>
      <c r="UCA6" s="457"/>
      <c r="UCB6" s="457"/>
      <c r="UCC6" s="258"/>
      <c r="UCD6" s="457"/>
      <c r="UCE6" s="457"/>
      <c r="UCF6" s="457"/>
      <c r="UCG6" s="458"/>
      <c r="UCH6" s="457"/>
      <c r="UCI6" s="457"/>
      <c r="UCJ6" s="457"/>
      <c r="UCK6" s="258"/>
      <c r="UCL6" s="457"/>
      <c r="UCM6" s="457"/>
      <c r="UCN6" s="457"/>
      <c r="UCO6" s="258"/>
      <c r="UCP6" s="457"/>
      <c r="UCQ6" s="457"/>
      <c r="UCR6" s="457"/>
      <c r="UCS6" s="258"/>
      <c r="UCT6" s="457"/>
      <c r="UCU6" s="457"/>
      <c r="UCV6" s="457"/>
      <c r="UCW6" s="258"/>
      <c r="UCX6" s="457"/>
      <c r="UCY6" s="457"/>
      <c r="UCZ6" s="457"/>
      <c r="UDA6" s="258"/>
      <c r="UDB6" s="457"/>
      <c r="UDC6" s="457"/>
      <c r="UDD6" s="457"/>
      <c r="UDE6" s="458"/>
      <c r="UDF6" s="457"/>
      <c r="UDG6" s="457"/>
      <c r="UDH6" s="457"/>
      <c r="UDI6" s="258"/>
      <c r="UDJ6" s="457"/>
      <c r="UDK6" s="457"/>
      <c r="UDL6" s="457"/>
      <c r="UDM6" s="258"/>
      <c r="UDN6" s="457"/>
      <c r="UDO6" s="457"/>
      <c r="UDP6" s="457"/>
      <c r="UDQ6" s="258"/>
      <c r="UDR6" s="457"/>
      <c r="UDS6" s="457"/>
      <c r="UDT6" s="457"/>
      <c r="UDU6" s="258"/>
      <c r="UDV6" s="457"/>
      <c r="UDW6" s="457"/>
      <c r="UDX6" s="457"/>
      <c r="UDY6" s="258"/>
      <c r="UDZ6" s="457"/>
      <c r="UEA6" s="457"/>
      <c r="UEB6" s="457"/>
      <c r="UEC6" s="458"/>
      <c r="UED6" s="457"/>
      <c r="UEE6" s="457"/>
      <c r="UEF6" s="457"/>
      <c r="UEG6" s="258"/>
      <c r="UEH6" s="457"/>
      <c r="UEI6" s="457"/>
      <c r="UEJ6" s="457"/>
      <c r="UEK6" s="258"/>
      <c r="UEL6" s="457"/>
      <c r="UEM6" s="457"/>
      <c r="UEN6" s="457"/>
      <c r="UEO6" s="258"/>
      <c r="UEP6" s="457"/>
      <c r="UEQ6" s="457"/>
      <c r="UER6" s="457"/>
      <c r="UES6" s="258"/>
      <c r="UET6" s="457"/>
      <c r="UEU6" s="457"/>
      <c r="UEV6" s="457"/>
      <c r="UEW6" s="258"/>
      <c r="UEX6" s="457"/>
      <c r="UEY6" s="457"/>
      <c r="UEZ6" s="457"/>
      <c r="UFA6" s="458"/>
      <c r="UFB6" s="457"/>
      <c r="UFC6" s="457"/>
      <c r="UFD6" s="457"/>
      <c r="UFE6" s="258"/>
      <c r="UFF6" s="457"/>
      <c r="UFG6" s="457"/>
      <c r="UFH6" s="457"/>
      <c r="UFI6" s="258"/>
      <c r="UFJ6" s="457"/>
      <c r="UFK6" s="457"/>
      <c r="UFL6" s="457"/>
      <c r="UFM6" s="258"/>
      <c r="UFN6" s="457"/>
      <c r="UFO6" s="457"/>
      <c r="UFP6" s="457"/>
      <c r="UFQ6" s="258"/>
      <c r="UFR6" s="457"/>
      <c r="UFS6" s="457"/>
      <c r="UFT6" s="457"/>
      <c r="UFU6" s="258"/>
      <c r="UFV6" s="457"/>
      <c r="UFW6" s="457"/>
      <c r="UFX6" s="457"/>
      <c r="UFY6" s="458"/>
      <c r="UFZ6" s="457"/>
      <c r="UGA6" s="457"/>
      <c r="UGB6" s="457"/>
      <c r="UGC6" s="258"/>
      <c r="UGD6" s="457"/>
      <c r="UGE6" s="457"/>
      <c r="UGF6" s="457"/>
      <c r="UGG6" s="258"/>
      <c r="UGH6" s="457"/>
      <c r="UGI6" s="457"/>
      <c r="UGJ6" s="457"/>
      <c r="UGK6" s="258"/>
      <c r="UGL6" s="457"/>
      <c r="UGM6" s="457"/>
      <c r="UGN6" s="457"/>
      <c r="UGO6" s="258"/>
      <c r="UGP6" s="457"/>
      <c r="UGQ6" s="457"/>
      <c r="UGR6" s="457"/>
      <c r="UGS6" s="258"/>
      <c r="UGT6" s="457"/>
      <c r="UGU6" s="457"/>
      <c r="UGV6" s="457"/>
      <c r="UGW6" s="458"/>
      <c r="UGX6" s="457"/>
      <c r="UGY6" s="457"/>
      <c r="UGZ6" s="457"/>
      <c r="UHA6" s="258"/>
      <c r="UHB6" s="457"/>
      <c r="UHC6" s="457"/>
      <c r="UHD6" s="457"/>
      <c r="UHE6" s="258"/>
      <c r="UHF6" s="457"/>
      <c r="UHG6" s="457"/>
      <c r="UHH6" s="457"/>
      <c r="UHI6" s="258"/>
      <c r="UHJ6" s="457"/>
      <c r="UHK6" s="457"/>
      <c r="UHL6" s="457"/>
      <c r="UHM6" s="258"/>
      <c r="UHN6" s="457"/>
      <c r="UHO6" s="457"/>
      <c r="UHP6" s="457"/>
      <c r="UHQ6" s="258"/>
      <c r="UHR6" s="457"/>
      <c r="UHS6" s="457"/>
      <c r="UHT6" s="457"/>
      <c r="UHU6" s="458"/>
      <c r="UHV6" s="457"/>
      <c r="UHW6" s="457"/>
      <c r="UHX6" s="457"/>
      <c r="UHY6" s="258"/>
      <c r="UHZ6" s="457"/>
      <c r="UIA6" s="457"/>
      <c r="UIB6" s="457"/>
      <c r="UIC6" s="258"/>
      <c r="UID6" s="457"/>
      <c r="UIE6" s="457"/>
      <c r="UIF6" s="457"/>
      <c r="UIG6" s="258"/>
      <c r="UIH6" s="457"/>
      <c r="UII6" s="457"/>
      <c r="UIJ6" s="457"/>
      <c r="UIK6" s="258"/>
      <c r="UIL6" s="457"/>
      <c r="UIM6" s="457"/>
      <c r="UIN6" s="457"/>
      <c r="UIO6" s="258"/>
      <c r="UIP6" s="457"/>
      <c r="UIQ6" s="457"/>
      <c r="UIR6" s="457"/>
      <c r="UIS6" s="458"/>
      <c r="UIT6" s="457"/>
      <c r="UIU6" s="457"/>
      <c r="UIV6" s="457"/>
      <c r="UIW6" s="258"/>
      <c r="UIX6" s="457"/>
      <c r="UIY6" s="457"/>
      <c r="UIZ6" s="457"/>
      <c r="UJA6" s="258"/>
      <c r="UJB6" s="457"/>
      <c r="UJC6" s="457"/>
      <c r="UJD6" s="457"/>
      <c r="UJE6" s="258"/>
      <c r="UJF6" s="457"/>
      <c r="UJG6" s="457"/>
      <c r="UJH6" s="457"/>
      <c r="UJI6" s="258"/>
      <c r="UJJ6" s="457"/>
      <c r="UJK6" s="457"/>
      <c r="UJL6" s="457"/>
      <c r="UJM6" s="258"/>
      <c r="UJN6" s="457"/>
      <c r="UJO6" s="457"/>
      <c r="UJP6" s="457"/>
      <c r="UJQ6" s="458"/>
      <c r="UJR6" s="457"/>
      <c r="UJS6" s="457"/>
      <c r="UJT6" s="457"/>
      <c r="UJU6" s="258"/>
      <c r="UJV6" s="457"/>
      <c r="UJW6" s="457"/>
      <c r="UJX6" s="457"/>
      <c r="UJY6" s="258"/>
      <c r="UJZ6" s="457"/>
      <c r="UKA6" s="457"/>
      <c r="UKB6" s="457"/>
      <c r="UKC6" s="258"/>
      <c r="UKD6" s="457"/>
      <c r="UKE6" s="457"/>
      <c r="UKF6" s="457"/>
      <c r="UKG6" s="258"/>
      <c r="UKH6" s="457"/>
      <c r="UKI6" s="457"/>
      <c r="UKJ6" s="457"/>
      <c r="UKK6" s="258"/>
      <c r="UKL6" s="457"/>
      <c r="UKM6" s="457"/>
      <c r="UKN6" s="457"/>
      <c r="UKO6" s="458"/>
      <c r="UKP6" s="457"/>
      <c r="UKQ6" s="457"/>
      <c r="UKR6" s="457"/>
      <c r="UKS6" s="258"/>
      <c r="UKT6" s="457"/>
      <c r="UKU6" s="457"/>
      <c r="UKV6" s="457"/>
      <c r="UKW6" s="258"/>
      <c r="UKX6" s="457"/>
      <c r="UKY6" s="457"/>
      <c r="UKZ6" s="457"/>
      <c r="ULA6" s="258"/>
      <c r="ULB6" s="457"/>
      <c r="ULC6" s="457"/>
      <c r="ULD6" s="457"/>
      <c r="ULE6" s="258"/>
      <c r="ULF6" s="457"/>
      <c r="ULG6" s="457"/>
      <c r="ULH6" s="457"/>
      <c r="ULI6" s="258"/>
      <c r="ULJ6" s="457"/>
      <c r="ULK6" s="457"/>
      <c r="ULL6" s="457"/>
      <c r="ULM6" s="458"/>
      <c r="ULN6" s="457"/>
      <c r="ULO6" s="457"/>
      <c r="ULP6" s="457"/>
      <c r="ULQ6" s="258"/>
      <c r="ULR6" s="457"/>
      <c r="ULS6" s="457"/>
      <c r="ULT6" s="457"/>
      <c r="ULU6" s="258"/>
      <c r="ULV6" s="457"/>
      <c r="ULW6" s="457"/>
      <c r="ULX6" s="457"/>
      <c r="ULY6" s="258"/>
      <c r="ULZ6" s="457"/>
      <c r="UMA6" s="457"/>
      <c r="UMB6" s="457"/>
      <c r="UMC6" s="258"/>
      <c r="UMD6" s="457"/>
      <c r="UME6" s="457"/>
      <c r="UMF6" s="457"/>
      <c r="UMG6" s="258"/>
      <c r="UMH6" s="457"/>
      <c r="UMI6" s="457"/>
      <c r="UMJ6" s="457"/>
      <c r="UMK6" s="458"/>
      <c r="UML6" s="457"/>
      <c r="UMM6" s="457"/>
      <c r="UMN6" s="457"/>
      <c r="UMO6" s="258"/>
      <c r="UMP6" s="457"/>
      <c r="UMQ6" s="457"/>
      <c r="UMR6" s="457"/>
      <c r="UMS6" s="258"/>
      <c r="UMT6" s="457"/>
      <c r="UMU6" s="457"/>
      <c r="UMV6" s="457"/>
      <c r="UMW6" s="258"/>
      <c r="UMX6" s="457"/>
      <c r="UMY6" s="457"/>
      <c r="UMZ6" s="457"/>
      <c r="UNA6" s="258"/>
      <c r="UNB6" s="457"/>
      <c r="UNC6" s="457"/>
      <c r="UND6" s="457"/>
      <c r="UNE6" s="258"/>
      <c r="UNF6" s="457"/>
      <c r="UNG6" s="457"/>
      <c r="UNH6" s="457"/>
      <c r="UNI6" s="458"/>
      <c r="UNJ6" s="457"/>
      <c r="UNK6" s="457"/>
      <c r="UNL6" s="457"/>
      <c r="UNM6" s="258"/>
      <c r="UNN6" s="457"/>
      <c r="UNO6" s="457"/>
      <c r="UNP6" s="457"/>
      <c r="UNQ6" s="258"/>
      <c r="UNR6" s="457"/>
      <c r="UNS6" s="457"/>
      <c r="UNT6" s="457"/>
      <c r="UNU6" s="258"/>
      <c r="UNV6" s="457"/>
      <c r="UNW6" s="457"/>
      <c r="UNX6" s="457"/>
      <c r="UNY6" s="258"/>
      <c r="UNZ6" s="457"/>
      <c r="UOA6" s="457"/>
      <c r="UOB6" s="457"/>
      <c r="UOC6" s="258"/>
      <c r="UOD6" s="457"/>
      <c r="UOE6" s="457"/>
      <c r="UOF6" s="457"/>
      <c r="UOG6" s="458"/>
      <c r="UOH6" s="457"/>
      <c r="UOI6" s="457"/>
      <c r="UOJ6" s="457"/>
      <c r="UOK6" s="258"/>
      <c r="UOL6" s="457"/>
      <c r="UOM6" s="457"/>
      <c r="UON6" s="457"/>
      <c r="UOO6" s="258"/>
      <c r="UOP6" s="457"/>
      <c r="UOQ6" s="457"/>
      <c r="UOR6" s="457"/>
      <c r="UOS6" s="258"/>
      <c r="UOT6" s="457"/>
      <c r="UOU6" s="457"/>
      <c r="UOV6" s="457"/>
      <c r="UOW6" s="258"/>
      <c r="UOX6" s="457"/>
      <c r="UOY6" s="457"/>
      <c r="UOZ6" s="457"/>
      <c r="UPA6" s="258"/>
      <c r="UPB6" s="457"/>
      <c r="UPC6" s="457"/>
      <c r="UPD6" s="457"/>
      <c r="UPE6" s="458"/>
      <c r="UPF6" s="457"/>
      <c r="UPG6" s="457"/>
      <c r="UPH6" s="457"/>
      <c r="UPI6" s="258"/>
      <c r="UPJ6" s="457"/>
      <c r="UPK6" s="457"/>
      <c r="UPL6" s="457"/>
      <c r="UPM6" s="258"/>
      <c r="UPN6" s="457"/>
      <c r="UPO6" s="457"/>
      <c r="UPP6" s="457"/>
      <c r="UPQ6" s="258"/>
      <c r="UPR6" s="457"/>
      <c r="UPS6" s="457"/>
      <c r="UPT6" s="457"/>
      <c r="UPU6" s="258"/>
      <c r="UPV6" s="457"/>
      <c r="UPW6" s="457"/>
      <c r="UPX6" s="457"/>
      <c r="UPY6" s="258"/>
      <c r="UPZ6" s="457"/>
      <c r="UQA6" s="457"/>
      <c r="UQB6" s="457"/>
      <c r="UQC6" s="458"/>
      <c r="UQD6" s="457"/>
      <c r="UQE6" s="457"/>
      <c r="UQF6" s="457"/>
      <c r="UQG6" s="258"/>
      <c r="UQH6" s="457"/>
      <c r="UQI6" s="457"/>
      <c r="UQJ6" s="457"/>
      <c r="UQK6" s="258"/>
      <c r="UQL6" s="457"/>
      <c r="UQM6" s="457"/>
      <c r="UQN6" s="457"/>
      <c r="UQO6" s="258"/>
      <c r="UQP6" s="457"/>
      <c r="UQQ6" s="457"/>
      <c r="UQR6" s="457"/>
      <c r="UQS6" s="258"/>
      <c r="UQT6" s="457"/>
      <c r="UQU6" s="457"/>
      <c r="UQV6" s="457"/>
      <c r="UQW6" s="258"/>
      <c r="UQX6" s="457"/>
      <c r="UQY6" s="457"/>
      <c r="UQZ6" s="457"/>
      <c r="URA6" s="458"/>
      <c r="URB6" s="457"/>
      <c r="URC6" s="457"/>
      <c r="URD6" s="457"/>
      <c r="URE6" s="258"/>
      <c r="URF6" s="457"/>
      <c r="URG6" s="457"/>
      <c r="URH6" s="457"/>
      <c r="URI6" s="258"/>
      <c r="URJ6" s="457"/>
      <c r="URK6" s="457"/>
      <c r="URL6" s="457"/>
      <c r="URM6" s="258"/>
      <c r="URN6" s="457"/>
      <c r="URO6" s="457"/>
      <c r="URP6" s="457"/>
      <c r="URQ6" s="258"/>
      <c r="URR6" s="457"/>
      <c r="URS6" s="457"/>
      <c r="URT6" s="457"/>
      <c r="URU6" s="258"/>
      <c r="URV6" s="457"/>
      <c r="URW6" s="457"/>
      <c r="URX6" s="457"/>
      <c r="URY6" s="458"/>
      <c r="URZ6" s="457"/>
      <c r="USA6" s="457"/>
      <c r="USB6" s="457"/>
      <c r="USC6" s="258"/>
      <c r="USD6" s="457"/>
      <c r="USE6" s="457"/>
      <c r="USF6" s="457"/>
      <c r="USG6" s="258"/>
      <c r="USH6" s="457"/>
      <c r="USI6" s="457"/>
      <c r="USJ6" s="457"/>
      <c r="USK6" s="258"/>
      <c r="USL6" s="457"/>
      <c r="USM6" s="457"/>
      <c r="USN6" s="457"/>
      <c r="USO6" s="258"/>
      <c r="USP6" s="457"/>
      <c r="USQ6" s="457"/>
      <c r="USR6" s="457"/>
      <c r="USS6" s="258"/>
      <c r="UST6" s="457"/>
      <c r="USU6" s="457"/>
      <c r="USV6" s="457"/>
      <c r="USW6" s="458"/>
      <c r="USX6" s="457"/>
      <c r="USY6" s="457"/>
      <c r="USZ6" s="457"/>
      <c r="UTA6" s="258"/>
      <c r="UTB6" s="457"/>
      <c r="UTC6" s="457"/>
      <c r="UTD6" s="457"/>
      <c r="UTE6" s="258"/>
      <c r="UTF6" s="457"/>
      <c r="UTG6" s="457"/>
      <c r="UTH6" s="457"/>
      <c r="UTI6" s="258"/>
      <c r="UTJ6" s="457"/>
      <c r="UTK6" s="457"/>
      <c r="UTL6" s="457"/>
      <c r="UTM6" s="258"/>
      <c r="UTN6" s="457"/>
      <c r="UTO6" s="457"/>
      <c r="UTP6" s="457"/>
      <c r="UTQ6" s="258"/>
      <c r="UTR6" s="457"/>
      <c r="UTS6" s="457"/>
      <c r="UTT6" s="457"/>
      <c r="UTU6" s="458"/>
      <c r="UTV6" s="457"/>
      <c r="UTW6" s="457"/>
      <c r="UTX6" s="457"/>
      <c r="UTY6" s="258"/>
      <c r="UTZ6" s="457"/>
      <c r="UUA6" s="457"/>
      <c r="UUB6" s="457"/>
      <c r="UUC6" s="258"/>
      <c r="UUD6" s="457"/>
      <c r="UUE6" s="457"/>
      <c r="UUF6" s="457"/>
      <c r="UUG6" s="258"/>
      <c r="UUH6" s="457"/>
      <c r="UUI6" s="457"/>
      <c r="UUJ6" s="457"/>
      <c r="UUK6" s="258"/>
      <c r="UUL6" s="457"/>
      <c r="UUM6" s="457"/>
      <c r="UUN6" s="457"/>
      <c r="UUO6" s="258"/>
      <c r="UUP6" s="457"/>
      <c r="UUQ6" s="457"/>
      <c r="UUR6" s="457"/>
      <c r="UUS6" s="458"/>
      <c r="UUT6" s="457"/>
      <c r="UUU6" s="457"/>
      <c r="UUV6" s="457"/>
      <c r="UUW6" s="258"/>
      <c r="UUX6" s="457"/>
      <c r="UUY6" s="457"/>
      <c r="UUZ6" s="457"/>
      <c r="UVA6" s="258"/>
      <c r="UVB6" s="457"/>
      <c r="UVC6" s="457"/>
      <c r="UVD6" s="457"/>
      <c r="UVE6" s="258"/>
      <c r="UVF6" s="457"/>
      <c r="UVG6" s="457"/>
      <c r="UVH6" s="457"/>
      <c r="UVI6" s="258"/>
      <c r="UVJ6" s="457"/>
      <c r="UVK6" s="457"/>
      <c r="UVL6" s="457"/>
      <c r="UVM6" s="258"/>
      <c r="UVN6" s="457"/>
      <c r="UVO6" s="457"/>
      <c r="UVP6" s="457"/>
      <c r="UVQ6" s="458"/>
      <c r="UVR6" s="457"/>
      <c r="UVS6" s="457"/>
      <c r="UVT6" s="457"/>
      <c r="UVU6" s="258"/>
      <c r="UVV6" s="457"/>
      <c r="UVW6" s="457"/>
      <c r="UVX6" s="457"/>
      <c r="UVY6" s="258"/>
      <c r="UVZ6" s="457"/>
      <c r="UWA6" s="457"/>
      <c r="UWB6" s="457"/>
      <c r="UWC6" s="258"/>
      <c r="UWD6" s="457"/>
      <c r="UWE6" s="457"/>
      <c r="UWF6" s="457"/>
      <c r="UWG6" s="258"/>
      <c r="UWH6" s="457"/>
      <c r="UWI6" s="457"/>
      <c r="UWJ6" s="457"/>
      <c r="UWK6" s="258"/>
      <c r="UWL6" s="457"/>
      <c r="UWM6" s="457"/>
      <c r="UWN6" s="457"/>
      <c r="UWO6" s="458"/>
      <c r="UWP6" s="457"/>
      <c r="UWQ6" s="457"/>
      <c r="UWR6" s="457"/>
      <c r="UWS6" s="258"/>
      <c r="UWT6" s="457"/>
      <c r="UWU6" s="457"/>
      <c r="UWV6" s="457"/>
      <c r="UWW6" s="258"/>
      <c r="UWX6" s="457"/>
      <c r="UWY6" s="457"/>
      <c r="UWZ6" s="457"/>
      <c r="UXA6" s="258"/>
      <c r="UXB6" s="457"/>
      <c r="UXC6" s="457"/>
      <c r="UXD6" s="457"/>
      <c r="UXE6" s="258"/>
      <c r="UXF6" s="457"/>
      <c r="UXG6" s="457"/>
      <c r="UXH6" s="457"/>
      <c r="UXI6" s="258"/>
      <c r="UXJ6" s="457"/>
      <c r="UXK6" s="457"/>
      <c r="UXL6" s="457"/>
      <c r="UXM6" s="458"/>
      <c r="UXN6" s="457"/>
      <c r="UXO6" s="457"/>
      <c r="UXP6" s="457"/>
      <c r="UXQ6" s="258"/>
      <c r="UXR6" s="457"/>
      <c r="UXS6" s="457"/>
      <c r="UXT6" s="457"/>
      <c r="UXU6" s="258"/>
      <c r="UXV6" s="457"/>
      <c r="UXW6" s="457"/>
      <c r="UXX6" s="457"/>
      <c r="UXY6" s="258"/>
      <c r="UXZ6" s="457"/>
      <c r="UYA6" s="457"/>
      <c r="UYB6" s="457"/>
      <c r="UYC6" s="258"/>
      <c r="UYD6" s="457"/>
      <c r="UYE6" s="457"/>
      <c r="UYF6" s="457"/>
      <c r="UYG6" s="258"/>
      <c r="UYH6" s="457"/>
      <c r="UYI6" s="457"/>
      <c r="UYJ6" s="457"/>
      <c r="UYK6" s="458"/>
      <c r="UYL6" s="457"/>
      <c r="UYM6" s="457"/>
      <c r="UYN6" s="457"/>
      <c r="UYO6" s="258"/>
      <c r="UYP6" s="457"/>
      <c r="UYQ6" s="457"/>
      <c r="UYR6" s="457"/>
      <c r="UYS6" s="258"/>
      <c r="UYT6" s="457"/>
      <c r="UYU6" s="457"/>
      <c r="UYV6" s="457"/>
      <c r="UYW6" s="258"/>
      <c r="UYX6" s="457"/>
      <c r="UYY6" s="457"/>
      <c r="UYZ6" s="457"/>
      <c r="UZA6" s="258"/>
      <c r="UZB6" s="457"/>
      <c r="UZC6" s="457"/>
      <c r="UZD6" s="457"/>
      <c r="UZE6" s="258"/>
      <c r="UZF6" s="457"/>
      <c r="UZG6" s="457"/>
      <c r="UZH6" s="457"/>
      <c r="UZI6" s="458"/>
      <c r="UZJ6" s="457"/>
      <c r="UZK6" s="457"/>
      <c r="UZL6" s="457"/>
      <c r="UZM6" s="258"/>
      <c r="UZN6" s="457"/>
      <c r="UZO6" s="457"/>
      <c r="UZP6" s="457"/>
      <c r="UZQ6" s="258"/>
      <c r="UZR6" s="457"/>
      <c r="UZS6" s="457"/>
      <c r="UZT6" s="457"/>
      <c r="UZU6" s="258"/>
      <c r="UZV6" s="457"/>
      <c r="UZW6" s="457"/>
      <c r="UZX6" s="457"/>
      <c r="UZY6" s="258"/>
      <c r="UZZ6" s="457"/>
      <c r="VAA6" s="457"/>
      <c r="VAB6" s="457"/>
      <c r="VAC6" s="258"/>
      <c r="VAD6" s="457"/>
      <c r="VAE6" s="457"/>
      <c r="VAF6" s="457"/>
      <c r="VAG6" s="458"/>
      <c r="VAH6" s="457"/>
      <c r="VAI6" s="457"/>
      <c r="VAJ6" s="457"/>
      <c r="VAK6" s="258"/>
      <c r="VAL6" s="457"/>
      <c r="VAM6" s="457"/>
      <c r="VAN6" s="457"/>
      <c r="VAO6" s="258"/>
      <c r="VAP6" s="457"/>
      <c r="VAQ6" s="457"/>
      <c r="VAR6" s="457"/>
      <c r="VAS6" s="258"/>
      <c r="VAT6" s="457"/>
      <c r="VAU6" s="457"/>
      <c r="VAV6" s="457"/>
      <c r="VAW6" s="258"/>
      <c r="VAX6" s="457"/>
      <c r="VAY6" s="457"/>
      <c r="VAZ6" s="457"/>
      <c r="VBA6" s="258"/>
      <c r="VBB6" s="457"/>
      <c r="VBC6" s="457"/>
      <c r="VBD6" s="457"/>
      <c r="VBE6" s="458"/>
      <c r="VBF6" s="457"/>
      <c r="VBG6" s="457"/>
      <c r="VBH6" s="457"/>
      <c r="VBI6" s="258"/>
      <c r="VBJ6" s="457"/>
      <c r="VBK6" s="457"/>
      <c r="VBL6" s="457"/>
      <c r="VBM6" s="258"/>
      <c r="VBN6" s="457"/>
      <c r="VBO6" s="457"/>
      <c r="VBP6" s="457"/>
      <c r="VBQ6" s="258"/>
      <c r="VBR6" s="457"/>
      <c r="VBS6" s="457"/>
      <c r="VBT6" s="457"/>
      <c r="VBU6" s="258"/>
      <c r="VBV6" s="457"/>
      <c r="VBW6" s="457"/>
      <c r="VBX6" s="457"/>
      <c r="VBY6" s="258"/>
      <c r="VBZ6" s="457"/>
      <c r="VCA6" s="457"/>
      <c r="VCB6" s="457"/>
      <c r="VCC6" s="458"/>
      <c r="VCD6" s="457"/>
      <c r="VCE6" s="457"/>
      <c r="VCF6" s="457"/>
      <c r="VCG6" s="258"/>
      <c r="VCH6" s="457"/>
      <c r="VCI6" s="457"/>
      <c r="VCJ6" s="457"/>
      <c r="VCK6" s="258"/>
      <c r="VCL6" s="457"/>
      <c r="VCM6" s="457"/>
      <c r="VCN6" s="457"/>
      <c r="VCO6" s="258"/>
      <c r="VCP6" s="457"/>
      <c r="VCQ6" s="457"/>
      <c r="VCR6" s="457"/>
      <c r="VCS6" s="258"/>
      <c r="VCT6" s="457"/>
      <c r="VCU6" s="457"/>
      <c r="VCV6" s="457"/>
      <c r="VCW6" s="258"/>
      <c r="VCX6" s="457"/>
      <c r="VCY6" s="457"/>
      <c r="VCZ6" s="457"/>
      <c r="VDA6" s="458"/>
      <c r="VDB6" s="457"/>
      <c r="VDC6" s="457"/>
      <c r="VDD6" s="457"/>
      <c r="VDE6" s="258"/>
      <c r="VDF6" s="457"/>
      <c r="VDG6" s="457"/>
      <c r="VDH6" s="457"/>
      <c r="VDI6" s="258"/>
      <c r="VDJ6" s="457"/>
      <c r="VDK6" s="457"/>
      <c r="VDL6" s="457"/>
      <c r="VDM6" s="258"/>
      <c r="VDN6" s="457"/>
      <c r="VDO6" s="457"/>
      <c r="VDP6" s="457"/>
      <c r="VDQ6" s="258"/>
      <c r="VDR6" s="457"/>
      <c r="VDS6" s="457"/>
      <c r="VDT6" s="457"/>
      <c r="VDU6" s="258"/>
      <c r="VDV6" s="457"/>
      <c r="VDW6" s="457"/>
      <c r="VDX6" s="457"/>
      <c r="VDY6" s="458"/>
      <c r="VDZ6" s="457"/>
      <c r="VEA6" s="457"/>
      <c r="VEB6" s="457"/>
      <c r="VEC6" s="258"/>
      <c r="VED6" s="457"/>
      <c r="VEE6" s="457"/>
      <c r="VEF6" s="457"/>
      <c r="VEG6" s="258"/>
      <c r="VEH6" s="457"/>
      <c r="VEI6" s="457"/>
      <c r="VEJ6" s="457"/>
      <c r="VEK6" s="258"/>
      <c r="VEL6" s="457"/>
      <c r="VEM6" s="457"/>
      <c r="VEN6" s="457"/>
      <c r="VEO6" s="258"/>
      <c r="VEP6" s="457"/>
      <c r="VEQ6" s="457"/>
      <c r="VER6" s="457"/>
      <c r="VES6" s="258"/>
      <c r="VET6" s="457"/>
      <c r="VEU6" s="457"/>
      <c r="VEV6" s="457"/>
      <c r="VEW6" s="458"/>
      <c r="VEX6" s="457"/>
      <c r="VEY6" s="457"/>
      <c r="VEZ6" s="457"/>
      <c r="VFA6" s="258"/>
      <c r="VFB6" s="457"/>
      <c r="VFC6" s="457"/>
      <c r="VFD6" s="457"/>
      <c r="VFE6" s="258"/>
      <c r="VFF6" s="457"/>
      <c r="VFG6" s="457"/>
      <c r="VFH6" s="457"/>
      <c r="VFI6" s="258"/>
      <c r="VFJ6" s="457"/>
      <c r="VFK6" s="457"/>
      <c r="VFL6" s="457"/>
      <c r="VFM6" s="258"/>
      <c r="VFN6" s="457"/>
      <c r="VFO6" s="457"/>
      <c r="VFP6" s="457"/>
      <c r="VFQ6" s="258"/>
      <c r="VFR6" s="457"/>
      <c r="VFS6" s="457"/>
      <c r="VFT6" s="457"/>
      <c r="VFU6" s="458"/>
      <c r="VFV6" s="457"/>
      <c r="VFW6" s="457"/>
      <c r="VFX6" s="457"/>
      <c r="VFY6" s="258"/>
      <c r="VFZ6" s="457"/>
      <c r="VGA6" s="457"/>
      <c r="VGB6" s="457"/>
      <c r="VGC6" s="258"/>
      <c r="VGD6" s="457"/>
      <c r="VGE6" s="457"/>
      <c r="VGF6" s="457"/>
      <c r="VGG6" s="258"/>
      <c r="VGH6" s="457"/>
      <c r="VGI6" s="457"/>
      <c r="VGJ6" s="457"/>
      <c r="VGK6" s="258"/>
      <c r="VGL6" s="457"/>
      <c r="VGM6" s="457"/>
      <c r="VGN6" s="457"/>
      <c r="VGO6" s="258"/>
      <c r="VGP6" s="457"/>
      <c r="VGQ6" s="457"/>
      <c r="VGR6" s="457"/>
      <c r="VGS6" s="458"/>
      <c r="VGT6" s="457"/>
      <c r="VGU6" s="457"/>
      <c r="VGV6" s="457"/>
      <c r="VGW6" s="258"/>
      <c r="VGX6" s="457"/>
      <c r="VGY6" s="457"/>
      <c r="VGZ6" s="457"/>
      <c r="VHA6" s="258"/>
      <c r="VHB6" s="457"/>
      <c r="VHC6" s="457"/>
      <c r="VHD6" s="457"/>
      <c r="VHE6" s="258"/>
      <c r="VHF6" s="457"/>
      <c r="VHG6" s="457"/>
      <c r="VHH6" s="457"/>
      <c r="VHI6" s="258"/>
      <c r="VHJ6" s="457"/>
      <c r="VHK6" s="457"/>
      <c r="VHL6" s="457"/>
      <c r="VHM6" s="258"/>
      <c r="VHN6" s="457"/>
      <c r="VHO6" s="457"/>
      <c r="VHP6" s="457"/>
      <c r="VHQ6" s="458"/>
      <c r="VHR6" s="457"/>
      <c r="VHS6" s="457"/>
      <c r="VHT6" s="457"/>
      <c r="VHU6" s="258"/>
      <c r="VHV6" s="457"/>
      <c r="VHW6" s="457"/>
      <c r="VHX6" s="457"/>
      <c r="VHY6" s="258"/>
      <c r="VHZ6" s="457"/>
      <c r="VIA6" s="457"/>
      <c r="VIB6" s="457"/>
      <c r="VIC6" s="258"/>
      <c r="VID6" s="457"/>
      <c r="VIE6" s="457"/>
      <c r="VIF6" s="457"/>
      <c r="VIG6" s="258"/>
      <c r="VIH6" s="457"/>
      <c r="VII6" s="457"/>
      <c r="VIJ6" s="457"/>
      <c r="VIK6" s="258"/>
      <c r="VIL6" s="457"/>
      <c r="VIM6" s="457"/>
      <c r="VIN6" s="457"/>
      <c r="VIO6" s="458"/>
      <c r="VIP6" s="457"/>
      <c r="VIQ6" s="457"/>
      <c r="VIR6" s="457"/>
      <c r="VIS6" s="258"/>
      <c r="VIT6" s="457"/>
      <c r="VIU6" s="457"/>
      <c r="VIV6" s="457"/>
      <c r="VIW6" s="258"/>
      <c r="VIX6" s="457"/>
      <c r="VIY6" s="457"/>
      <c r="VIZ6" s="457"/>
      <c r="VJA6" s="258"/>
      <c r="VJB6" s="457"/>
      <c r="VJC6" s="457"/>
      <c r="VJD6" s="457"/>
      <c r="VJE6" s="258"/>
      <c r="VJF6" s="457"/>
      <c r="VJG6" s="457"/>
      <c r="VJH6" s="457"/>
      <c r="VJI6" s="258"/>
      <c r="VJJ6" s="457"/>
      <c r="VJK6" s="457"/>
      <c r="VJL6" s="457"/>
      <c r="VJM6" s="458"/>
      <c r="VJN6" s="457"/>
      <c r="VJO6" s="457"/>
      <c r="VJP6" s="457"/>
      <c r="VJQ6" s="258"/>
      <c r="VJR6" s="457"/>
      <c r="VJS6" s="457"/>
      <c r="VJT6" s="457"/>
      <c r="VJU6" s="258"/>
      <c r="VJV6" s="457"/>
      <c r="VJW6" s="457"/>
      <c r="VJX6" s="457"/>
      <c r="VJY6" s="258"/>
      <c r="VJZ6" s="457"/>
      <c r="VKA6" s="457"/>
      <c r="VKB6" s="457"/>
      <c r="VKC6" s="258"/>
      <c r="VKD6" s="457"/>
      <c r="VKE6" s="457"/>
      <c r="VKF6" s="457"/>
      <c r="VKG6" s="258"/>
      <c r="VKH6" s="457"/>
      <c r="VKI6" s="457"/>
      <c r="VKJ6" s="457"/>
      <c r="VKK6" s="458"/>
      <c r="VKL6" s="457"/>
      <c r="VKM6" s="457"/>
      <c r="VKN6" s="457"/>
      <c r="VKO6" s="258"/>
      <c r="VKP6" s="457"/>
      <c r="VKQ6" s="457"/>
      <c r="VKR6" s="457"/>
      <c r="VKS6" s="258"/>
      <c r="VKT6" s="457"/>
      <c r="VKU6" s="457"/>
      <c r="VKV6" s="457"/>
      <c r="VKW6" s="258"/>
      <c r="VKX6" s="457"/>
      <c r="VKY6" s="457"/>
      <c r="VKZ6" s="457"/>
      <c r="VLA6" s="258"/>
      <c r="VLB6" s="457"/>
      <c r="VLC6" s="457"/>
      <c r="VLD6" s="457"/>
      <c r="VLE6" s="258"/>
      <c r="VLF6" s="457"/>
      <c r="VLG6" s="457"/>
      <c r="VLH6" s="457"/>
      <c r="VLI6" s="458"/>
      <c r="VLJ6" s="457"/>
      <c r="VLK6" s="457"/>
      <c r="VLL6" s="457"/>
      <c r="VLM6" s="258"/>
      <c r="VLN6" s="457"/>
      <c r="VLO6" s="457"/>
      <c r="VLP6" s="457"/>
      <c r="VLQ6" s="258"/>
      <c r="VLR6" s="457"/>
      <c r="VLS6" s="457"/>
      <c r="VLT6" s="457"/>
      <c r="VLU6" s="258"/>
      <c r="VLV6" s="457"/>
      <c r="VLW6" s="457"/>
      <c r="VLX6" s="457"/>
      <c r="VLY6" s="258"/>
      <c r="VLZ6" s="457"/>
      <c r="VMA6" s="457"/>
      <c r="VMB6" s="457"/>
      <c r="VMC6" s="258"/>
      <c r="VMD6" s="457"/>
      <c r="VME6" s="457"/>
      <c r="VMF6" s="457"/>
      <c r="VMG6" s="458"/>
      <c r="VMH6" s="457"/>
      <c r="VMI6" s="457"/>
      <c r="VMJ6" s="457"/>
      <c r="VMK6" s="258"/>
      <c r="VML6" s="457"/>
      <c r="VMM6" s="457"/>
      <c r="VMN6" s="457"/>
      <c r="VMO6" s="258"/>
      <c r="VMP6" s="457"/>
      <c r="VMQ6" s="457"/>
      <c r="VMR6" s="457"/>
      <c r="VMS6" s="258"/>
      <c r="VMT6" s="457"/>
      <c r="VMU6" s="457"/>
      <c r="VMV6" s="457"/>
      <c r="VMW6" s="258"/>
      <c r="VMX6" s="457"/>
      <c r="VMY6" s="457"/>
      <c r="VMZ6" s="457"/>
      <c r="VNA6" s="258"/>
      <c r="VNB6" s="457"/>
      <c r="VNC6" s="457"/>
      <c r="VND6" s="457"/>
      <c r="VNE6" s="458"/>
      <c r="VNF6" s="457"/>
      <c r="VNG6" s="457"/>
      <c r="VNH6" s="457"/>
      <c r="VNI6" s="258"/>
      <c r="VNJ6" s="457"/>
      <c r="VNK6" s="457"/>
      <c r="VNL6" s="457"/>
      <c r="VNM6" s="258"/>
      <c r="VNN6" s="457"/>
      <c r="VNO6" s="457"/>
      <c r="VNP6" s="457"/>
      <c r="VNQ6" s="258"/>
      <c r="VNR6" s="457"/>
      <c r="VNS6" s="457"/>
      <c r="VNT6" s="457"/>
      <c r="VNU6" s="258"/>
      <c r="VNV6" s="457"/>
      <c r="VNW6" s="457"/>
      <c r="VNX6" s="457"/>
      <c r="VNY6" s="258"/>
      <c r="VNZ6" s="457"/>
      <c r="VOA6" s="457"/>
      <c r="VOB6" s="457"/>
      <c r="VOC6" s="458"/>
      <c r="VOD6" s="457"/>
      <c r="VOE6" s="457"/>
      <c r="VOF6" s="457"/>
      <c r="VOG6" s="258"/>
      <c r="VOH6" s="457"/>
      <c r="VOI6" s="457"/>
      <c r="VOJ6" s="457"/>
      <c r="VOK6" s="258"/>
      <c r="VOL6" s="457"/>
      <c r="VOM6" s="457"/>
      <c r="VON6" s="457"/>
      <c r="VOO6" s="258"/>
      <c r="VOP6" s="457"/>
      <c r="VOQ6" s="457"/>
      <c r="VOR6" s="457"/>
      <c r="VOS6" s="258"/>
      <c r="VOT6" s="457"/>
      <c r="VOU6" s="457"/>
      <c r="VOV6" s="457"/>
      <c r="VOW6" s="258"/>
      <c r="VOX6" s="457"/>
      <c r="VOY6" s="457"/>
      <c r="VOZ6" s="457"/>
      <c r="VPA6" s="458"/>
      <c r="VPB6" s="457"/>
      <c r="VPC6" s="457"/>
      <c r="VPD6" s="457"/>
      <c r="VPE6" s="258"/>
      <c r="VPF6" s="457"/>
      <c r="VPG6" s="457"/>
      <c r="VPH6" s="457"/>
      <c r="VPI6" s="258"/>
      <c r="VPJ6" s="457"/>
      <c r="VPK6" s="457"/>
      <c r="VPL6" s="457"/>
      <c r="VPM6" s="258"/>
      <c r="VPN6" s="457"/>
      <c r="VPO6" s="457"/>
      <c r="VPP6" s="457"/>
      <c r="VPQ6" s="258"/>
      <c r="VPR6" s="457"/>
      <c r="VPS6" s="457"/>
      <c r="VPT6" s="457"/>
      <c r="VPU6" s="258"/>
      <c r="VPV6" s="457"/>
      <c r="VPW6" s="457"/>
      <c r="VPX6" s="457"/>
      <c r="VPY6" s="458"/>
      <c r="VPZ6" s="457"/>
      <c r="VQA6" s="457"/>
      <c r="VQB6" s="457"/>
      <c r="VQC6" s="258"/>
      <c r="VQD6" s="457"/>
      <c r="VQE6" s="457"/>
      <c r="VQF6" s="457"/>
      <c r="VQG6" s="258"/>
      <c r="VQH6" s="457"/>
      <c r="VQI6" s="457"/>
      <c r="VQJ6" s="457"/>
      <c r="VQK6" s="258"/>
      <c r="VQL6" s="457"/>
      <c r="VQM6" s="457"/>
      <c r="VQN6" s="457"/>
      <c r="VQO6" s="258"/>
      <c r="VQP6" s="457"/>
      <c r="VQQ6" s="457"/>
      <c r="VQR6" s="457"/>
      <c r="VQS6" s="258"/>
      <c r="VQT6" s="457"/>
      <c r="VQU6" s="457"/>
      <c r="VQV6" s="457"/>
      <c r="VQW6" s="458"/>
      <c r="VQX6" s="457"/>
      <c r="VQY6" s="457"/>
      <c r="VQZ6" s="457"/>
      <c r="VRA6" s="258"/>
      <c r="VRB6" s="457"/>
      <c r="VRC6" s="457"/>
      <c r="VRD6" s="457"/>
      <c r="VRE6" s="258"/>
      <c r="VRF6" s="457"/>
      <c r="VRG6" s="457"/>
      <c r="VRH6" s="457"/>
      <c r="VRI6" s="258"/>
      <c r="VRJ6" s="457"/>
      <c r="VRK6" s="457"/>
      <c r="VRL6" s="457"/>
      <c r="VRM6" s="258"/>
      <c r="VRN6" s="457"/>
      <c r="VRO6" s="457"/>
      <c r="VRP6" s="457"/>
      <c r="VRQ6" s="258"/>
      <c r="VRR6" s="457"/>
      <c r="VRS6" s="457"/>
      <c r="VRT6" s="457"/>
      <c r="VRU6" s="458"/>
      <c r="VRV6" s="457"/>
      <c r="VRW6" s="457"/>
      <c r="VRX6" s="457"/>
      <c r="VRY6" s="258"/>
      <c r="VRZ6" s="457"/>
      <c r="VSA6" s="457"/>
      <c r="VSB6" s="457"/>
      <c r="VSC6" s="258"/>
      <c r="VSD6" s="457"/>
      <c r="VSE6" s="457"/>
      <c r="VSF6" s="457"/>
      <c r="VSG6" s="258"/>
      <c r="VSH6" s="457"/>
      <c r="VSI6" s="457"/>
      <c r="VSJ6" s="457"/>
      <c r="VSK6" s="258"/>
      <c r="VSL6" s="457"/>
      <c r="VSM6" s="457"/>
      <c r="VSN6" s="457"/>
      <c r="VSO6" s="258"/>
      <c r="VSP6" s="457"/>
      <c r="VSQ6" s="457"/>
      <c r="VSR6" s="457"/>
      <c r="VSS6" s="458"/>
      <c r="VST6" s="457"/>
      <c r="VSU6" s="457"/>
      <c r="VSV6" s="457"/>
      <c r="VSW6" s="258"/>
      <c r="VSX6" s="457"/>
      <c r="VSY6" s="457"/>
      <c r="VSZ6" s="457"/>
      <c r="VTA6" s="258"/>
      <c r="VTB6" s="457"/>
      <c r="VTC6" s="457"/>
      <c r="VTD6" s="457"/>
      <c r="VTE6" s="258"/>
      <c r="VTF6" s="457"/>
      <c r="VTG6" s="457"/>
      <c r="VTH6" s="457"/>
      <c r="VTI6" s="258"/>
      <c r="VTJ6" s="457"/>
      <c r="VTK6" s="457"/>
      <c r="VTL6" s="457"/>
      <c r="VTM6" s="258"/>
      <c r="VTN6" s="457"/>
      <c r="VTO6" s="457"/>
      <c r="VTP6" s="457"/>
      <c r="VTQ6" s="458"/>
      <c r="VTR6" s="457"/>
      <c r="VTS6" s="457"/>
      <c r="VTT6" s="457"/>
      <c r="VTU6" s="258"/>
      <c r="VTV6" s="457"/>
      <c r="VTW6" s="457"/>
      <c r="VTX6" s="457"/>
      <c r="VTY6" s="258"/>
      <c r="VTZ6" s="457"/>
      <c r="VUA6" s="457"/>
      <c r="VUB6" s="457"/>
      <c r="VUC6" s="258"/>
      <c r="VUD6" s="457"/>
      <c r="VUE6" s="457"/>
      <c r="VUF6" s="457"/>
      <c r="VUG6" s="258"/>
      <c r="VUH6" s="457"/>
      <c r="VUI6" s="457"/>
      <c r="VUJ6" s="457"/>
      <c r="VUK6" s="258"/>
      <c r="VUL6" s="457"/>
      <c r="VUM6" s="457"/>
      <c r="VUN6" s="457"/>
      <c r="VUO6" s="458"/>
      <c r="VUP6" s="457"/>
      <c r="VUQ6" s="457"/>
      <c r="VUR6" s="457"/>
      <c r="VUS6" s="258"/>
      <c r="VUT6" s="457"/>
      <c r="VUU6" s="457"/>
      <c r="VUV6" s="457"/>
      <c r="VUW6" s="258"/>
      <c r="VUX6" s="457"/>
      <c r="VUY6" s="457"/>
      <c r="VUZ6" s="457"/>
      <c r="VVA6" s="258"/>
      <c r="VVB6" s="457"/>
      <c r="VVC6" s="457"/>
      <c r="VVD6" s="457"/>
      <c r="VVE6" s="258"/>
      <c r="VVF6" s="457"/>
      <c r="VVG6" s="457"/>
      <c r="VVH6" s="457"/>
      <c r="VVI6" s="258"/>
      <c r="VVJ6" s="457"/>
      <c r="VVK6" s="457"/>
      <c r="VVL6" s="457"/>
      <c r="VVM6" s="458"/>
      <c r="VVN6" s="457"/>
      <c r="VVO6" s="457"/>
      <c r="VVP6" s="457"/>
      <c r="VVQ6" s="258"/>
      <c r="VVR6" s="457"/>
      <c r="VVS6" s="457"/>
      <c r="VVT6" s="457"/>
      <c r="VVU6" s="258"/>
      <c r="VVV6" s="457"/>
      <c r="VVW6" s="457"/>
      <c r="VVX6" s="457"/>
      <c r="VVY6" s="258"/>
      <c r="VVZ6" s="457"/>
      <c r="VWA6" s="457"/>
      <c r="VWB6" s="457"/>
      <c r="VWC6" s="258"/>
      <c r="VWD6" s="457"/>
      <c r="VWE6" s="457"/>
      <c r="VWF6" s="457"/>
      <c r="VWG6" s="258"/>
      <c r="VWH6" s="457"/>
      <c r="VWI6" s="457"/>
      <c r="VWJ6" s="457"/>
      <c r="VWK6" s="458"/>
      <c r="VWL6" s="457"/>
      <c r="VWM6" s="457"/>
      <c r="VWN6" s="457"/>
      <c r="VWO6" s="258"/>
      <c r="VWP6" s="457"/>
      <c r="VWQ6" s="457"/>
      <c r="VWR6" s="457"/>
      <c r="VWS6" s="258"/>
      <c r="VWT6" s="457"/>
      <c r="VWU6" s="457"/>
      <c r="VWV6" s="457"/>
      <c r="VWW6" s="258"/>
      <c r="VWX6" s="457"/>
      <c r="VWY6" s="457"/>
      <c r="VWZ6" s="457"/>
      <c r="VXA6" s="258"/>
      <c r="VXB6" s="457"/>
      <c r="VXC6" s="457"/>
      <c r="VXD6" s="457"/>
      <c r="VXE6" s="258"/>
      <c r="VXF6" s="457"/>
      <c r="VXG6" s="457"/>
      <c r="VXH6" s="457"/>
      <c r="VXI6" s="458"/>
      <c r="VXJ6" s="457"/>
      <c r="VXK6" s="457"/>
      <c r="VXL6" s="457"/>
      <c r="VXM6" s="258"/>
      <c r="VXN6" s="457"/>
      <c r="VXO6" s="457"/>
      <c r="VXP6" s="457"/>
      <c r="VXQ6" s="258"/>
      <c r="VXR6" s="457"/>
      <c r="VXS6" s="457"/>
      <c r="VXT6" s="457"/>
      <c r="VXU6" s="258"/>
      <c r="VXV6" s="457"/>
      <c r="VXW6" s="457"/>
      <c r="VXX6" s="457"/>
      <c r="VXY6" s="258"/>
      <c r="VXZ6" s="457"/>
      <c r="VYA6" s="457"/>
      <c r="VYB6" s="457"/>
      <c r="VYC6" s="258"/>
      <c r="VYD6" s="457"/>
      <c r="VYE6" s="457"/>
      <c r="VYF6" s="457"/>
      <c r="VYG6" s="458"/>
      <c r="VYH6" s="457"/>
      <c r="VYI6" s="457"/>
      <c r="VYJ6" s="457"/>
      <c r="VYK6" s="258"/>
      <c r="VYL6" s="457"/>
      <c r="VYM6" s="457"/>
      <c r="VYN6" s="457"/>
      <c r="VYO6" s="258"/>
      <c r="VYP6" s="457"/>
      <c r="VYQ6" s="457"/>
      <c r="VYR6" s="457"/>
      <c r="VYS6" s="258"/>
      <c r="VYT6" s="457"/>
      <c r="VYU6" s="457"/>
      <c r="VYV6" s="457"/>
      <c r="VYW6" s="258"/>
      <c r="VYX6" s="457"/>
      <c r="VYY6" s="457"/>
      <c r="VYZ6" s="457"/>
      <c r="VZA6" s="258"/>
      <c r="VZB6" s="457"/>
      <c r="VZC6" s="457"/>
      <c r="VZD6" s="457"/>
      <c r="VZE6" s="458"/>
      <c r="VZF6" s="457"/>
      <c r="VZG6" s="457"/>
      <c r="VZH6" s="457"/>
      <c r="VZI6" s="258"/>
      <c r="VZJ6" s="457"/>
      <c r="VZK6" s="457"/>
      <c r="VZL6" s="457"/>
      <c r="VZM6" s="258"/>
      <c r="VZN6" s="457"/>
      <c r="VZO6" s="457"/>
      <c r="VZP6" s="457"/>
      <c r="VZQ6" s="258"/>
      <c r="VZR6" s="457"/>
      <c r="VZS6" s="457"/>
      <c r="VZT6" s="457"/>
      <c r="VZU6" s="258"/>
      <c r="VZV6" s="457"/>
      <c r="VZW6" s="457"/>
      <c r="VZX6" s="457"/>
      <c r="VZY6" s="258"/>
      <c r="VZZ6" s="457"/>
      <c r="WAA6" s="457"/>
      <c r="WAB6" s="457"/>
      <c r="WAC6" s="458"/>
      <c r="WAD6" s="457"/>
      <c r="WAE6" s="457"/>
      <c r="WAF6" s="457"/>
      <c r="WAG6" s="258"/>
      <c r="WAH6" s="457"/>
      <c r="WAI6" s="457"/>
      <c r="WAJ6" s="457"/>
      <c r="WAK6" s="258"/>
      <c r="WAL6" s="457"/>
      <c r="WAM6" s="457"/>
      <c r="WAN6" s="457"/>
      <c r="WAO6" s="258"/>
      <c r="WAP6" s="457"/>
      <c r="WAQ6" s="457"/>
      <c r="WAR6" s="457"/>
      <c r="WAS6" s="258"/>
      <c r="WAT6" s="457"/>
      <c r="WAU6" s="457"/>
      <c r="WAV6" s="457"/>
      <c r="WAW6" s="258"/>
      <c r="WAX6" s="457"/>
      <c r="WAY6" s="457"/>
      <c r="WAZ6" s="457"/>
      <c r="WBA6" s="458"/>
      <c r="WBB6" s="457"/>
      <c r="WBC6" s="457"/>
      <c r="WBD6" s="457"/>
      <c r="WBE6" s="258"/>
      <c r="WBF6" s="457"/>
      <c r="WBG6" s="457"/>
      <c r="WBH6" s="457"/>
      <c r="WBI6" s="258"/>
      <c r="WBJ6" s="457"/>
      <c r="WBK6" s="457"/>
      <c r="WBL6" s="457"/>
      <c r="WBM6" s="258"/>
      <c r="WBN6" s="457"/>
      <c r="WBO6" s="457"/>
      <c r="WBP6" s="457"/>
      <c r="WBQ6" s="258"/>
      <c r="WBR6" s="457"/>
      <c r="WBS6" s="457"/>
      <c r="WBT6" s="457"/>
      <c r="WBU6" s="258"/>
      <c r="WBV6" s="457"/>
      <c r="WBW6" s="457"/>
      <c r="WBX6" s="457"/>
      <c r="WBY6" s="458"/>
      <c r="WBZ6" s="457"/>
      <c r="WCA6" s="457"/>
      <c r="WCB6" s="457"/>
      <c r="WCC6" s="258"/>
      <c r="WCD6" s="457"/>
      <c r="WCE6" s="457"/>
      <c r="WCF6" s="457"/>
      <c r="WCG6" s="258"/>
      <c r="WCH6" s="457"/>
      <c r="WCI6" s="457"/>
      <c r="WCJ6" s="457"/>
      <c r="WCK6" s="258"/>
      <c r="WCL6" s="457"/>
      <c r="WCM6" s="457"/>
      <c r="WCN6" s="457"/>
      <c r="WCO6" s="258"/>
      <c r="WCP6" s="457"/>
      <c r="WCQ6" s="457"/>
      <c r="WCR6" s="457"/>
      <c r="WCS6" s="258"/>
      <c r="WCT6" s="457"/>
      <c r="WCU6" s="457"/>
      <c r="WCV6" s="457"/>
      <c r="WCW6" s="458"/>
      <c r="WCX6" s="457"/>
      <c r="WCY6" s="457"/>
      <c r="WCZ6" s="457"/>
      <c r="WDA6" s="258"/>
      <c r="WDB6" s="457"/>
      <c r="WDC6" s="457"/>
      <c r="WDD6" s="457"/>
      <c r="WDE6" s="258"/>
      <c r="WDF6" s="457"/>
      <c r="WDG6" s="457"/>
      <c r="WDH6" s="457"/>
      <c r="WDI6" s="258"/>
      <c r="WDJ6" s="457"/>
      <c r="WDK6" s="457"/>
      <c r="WDL6" s="457"/>
      <c r="WDM6" s="258"/>
      <c r="WDN6" s="457"/>
      <c r="WDO6" s="457"/>
      <c r="WDP6" s="457"/>
      <c r="WDQ6" s="258"/>
      <c r="WDR6" s="457"/>
      <c r="WDS6" s="457"/>
      <c r="WDT6" s="457"/>
      <c r="WDU6" s="458"/>
      <c r="WDV6" s="457"/>
      <c r="WDW6" s="457"/>
      <c r="WDX6" s="457"/>
      <c r="WDY6" s="258"/>
      <c r="WDZ6" s="457"/>
      <c r="WEA6" s="457"/>
      <c r="WEB6" s="457"/>
      <c r="WEC6" s="258"/>
      <c r="WED6" s="457"/>
      <c r="WEE6" s="457"/>
      <c r="WEF6" s="457"/>
      <c r="WEG6" s="258"/>
      <c r="WEH6" s="457"/>
      <c r="WEI6" s="457"/>
      <c r="WEJ6" s="457"/>
      <c r="WEK6" s="258"/>
      <c r="WEL6" s="457"/>
      <c r="WEM6" s="457"/>
      <c r="WEN6" s="457"/>
      <c r="WEO6" s="258"/>
      <c r="WEP6" s="457"/>
      <c r="WEQ6" s="457"/>
      <c r="WER6" s="457"/>
      <c r="WES6" s="458"/>
      <c r="WET6" s="457"/>
      <c r="WEU6" s="457"/>
      <c r="WEV6" s="457"/>
      <c r="WEW6" s="258"/>
      <c r="WEX6" s="457"/>
      <c r="WEY6" s="457"/>
      <c r="WEZ6" s="457"/>
      <c r="WFA6" s="258"/>
      <c r="WFB6" s="457"/>
      <c r="WFC6" s="457"/>
      <c r="WFD6" s="457"/>
      <c r="WFE6" s="258"/>
      <c r="WFF6" s="457"/>
      <c r="WFG6" s="457"/>
      <c r="WFH6" s="457"/>
      <c r="WFI6" s="258"/>
      <c r="WFJ6" s="457"/>
      <c r="WFK6" s="457"/>
      <c r="WFL6" s="457"/>
      <c r="WFM6" s="258"/>
      <c r="WFN6" s="457"/>
      <c r="WFO6" s="457"/>
      <c r="WFP6" s="457"/>
      <c r="WFQ6" s="458"/>
      <c r="WFR6" s="457"/>
      <c r="WFS6" s="457"/>
      <c r="WFT6" s="457"/>
      <c r="WFU6" s="258"/>
      <c r="WFV6" s="457"/>
      <c r="WFW6" s="457"/>
      <c r="WFX6" s="457"/>
      <c r="WFY6" s="258"/>
      <c r="WFZ6" s="457"/>
      <c r="WGA6" s="457"/>
      <c r="WGB6" s="457"/>
      <c r="WGC6" s="258"/>
      <c r="WGD6" s="457"/>
      <c r="WGE6" s="457"/>
      <c r="WGF6" s="457"/>
      <c r="WGG6" s="258"/>
      <c r="WGH6" s="457"/>
      <c r="WGI6" s="457"/>
      <c r="WGJ6" s="457"/>
      <c r="WGK6" s="258"/>
      <c r="WGL6" s="457"/>
      <c r="WGM6" s="457"/>
      <c r="WGN6" s="457"/>
      <c r="WGO6" s="458"/>
      <c r="WGP6" s="457"/>
      <c r="WGQ6" s="457"/>
      <c r="WGR6" s="457"/>
      <c r="WGS6" s="258"/>
      <c r="WGT6" s="457"/>
      <c r="WGU6" s="457"/>
      <c r="WGV6" s="457"/>
      <c r="WGW6" s="258"/>
      <c r="WGX6" s="457"/>
      <c r="WGY6" s="457"/>
      <c r="WGZ6" s="457"/>
      <c r="WHA6" s="258"/>
      <c r="WHB6" s="457"/>
      <c r="WHC6" s="457"/>
      <c r="WHD6" s="457"/>
      <c r="WHE6" s="258"/>
      <c r="WHF6" s="457"/>
      <c r="WHG6" s="457"/>
      <c r="WHH6" s="457"/>
      <c r="WHI6" s="258"/>
      <c r="WHJ6" s="457"/>
      <c r="WHK6" s="457"/>
      <c r="WHL6" s="457"/>
      <c r="WHM6" s="458"/>
      <c r="WHN6" s="457"/>
      <c r="WHO6" s="457"/>
      <c r="WHP6" s="457"/>
      <c r="WHQ6" s="258"/>
      <c r="WHR6" s="457"/>
      <c r="WHS6" s="457"/>
      <c r="WHT6" s="457"/>
      <c r="WHU6" s="258"/>
      <c r="WHV6" s="457"/>
      <c r="WHW6" s="457"/>
      <c r="WHX6" s="457"/>
      <c r="WHY6" s="258"/>
      <c r="WHZ6" s="457"/>
      <c r="WIA6" s="457"/>
      <c r="WIB6" s="457"/>
      <c r="WIC6" s="258"/>
      <c r="WID6" s="457"/>
      <c r="WIE6" s="457"/>
      <c r="WIF6" s="457"/>
      <c r="WIG6" s="258"/>
      <c r="WIH6" s="457"/>
      <c r="WII6" s="457"/>
      <c r="WIJ6" s="457"/>
      <c r="WIK6" s="458"/>
      <c r="WIL6" s="457"/>
      <c r="WIM6" s="457"/>
      <c r="WIN6" s="457"/>
      <c r="WIO6" s="258"/>
      <c r="WIP6" s="457"/>
      <c r="WIQ6" s="457"/>
      <c r="WIR6" s="457"/>
      <c r="WIS6" s="258"/>
      <c r="WIT6" s="457"/>
      <c r="WIU6" s="457"/>
      <c r="WIV6" s="457"/>
      <c r="WIW6" s="258"/>
      <c r="WIX6" s="457"/>
      <c r="WIY6" s="457"/>
      <c r="WIZ6" s="457"/>
      <c r="WJA6" s="258"/>
      <c r="WJB6" s="457"/>
      <c r="WJC6" s="457"/>
      <c r="WJD6" s="457"/>
      <c r="WJE6" s="258"/>
      <c r="WJF6" s="457"/>
      <c r="WJG6" s="457"/>
      <c r="WJH6" s="457"/>
      <c r="WJI6" s="458"/>
      <c r="WJJ6" s="457"/>
      <c r="WJK6" s="457"/>
      <c r="WJL6" s="457"/>
      <c r="WJM6" s="258"/>
      <c r="WJN6" s="457"/>
      <c r="WJO6" s="457"/>
      <c r="WJP6" s="457"/>
      <c r="WJQ6" s="258"/>
      <c r="WJR6" s="457"/>
      <c r="WJS6" s="457"/>
      <c r="WJT6" s="457"/>
      <c r="WJU6" s="258"/>
      <c r="WJV6" s="457"/>
      <c r="WJW6" s="457"/>
      <c r="WJX6" s="457"/>
      <c r="WJY6" s="258"/>
      <c r="WJZ6" s="457"/>
      <c r="WKA6" s="457"/>
      <c r="WKB6" s="457"/>
      <c r="WKC6" s="258"/>
      <c r="WKD6" s="457"/>
      <c r="WKE6" s="457"/>
      <c r="WKF6" s="457"/>
      <c r="WKG6" s="458"/>
      <c r="WKH6" s="457"/>
      <c r="WKI6" s="457"/>
      <c r="WKJ6" s="457"/>
      <c r="WKK6" s="258"/>
      <c r="WKL6" s="457"/>
      <c r="WKM6" s="457"/>
      <c r="WKN6" s="457"/>
      <c r="WKO6" s="258"/>
      <c r="WKP6" s="457"/>
      <c r="WKQ6" s="457"/>
      <c r="WKR6" s="457"/>
      <c r="WKS6" s="258"/>
      <c r="WKT6" s="457"/>
      <c r="WKU6" s="457"/>
      <c r="WKV6" s="457"/>
      <c r="WKW6" s="258"/>
      <c r="WKX6" s="457"/>
      <c r="WKY6" s="457"/>
      <c r="WKZ6" s="457"/>
      <c r="WLA6" s="258"/>
      <c r="WLB6" s="457"/>
      <c r="WLC6" s="457"/>
      <c r="WLD6" s="457"/>
      <c r="WLE6" s="458"/>
      <c r="WLF6" s="457"/>
      <c r="WLG6" s="457"/>
      <c r="WLH6" s="457"/>
      <c r="WLI6" s="258"/>
      <c r="WLJ6" s="457"/>
      <c r="WLK6" s="457"/>
      <c r="WLL6" s="457"/>
      <c r="WLM6" s="258"/>
      <c r="WLN6" s="457"/>
      <c r="WLO6" s="457"/>
      <c r="WLP6" s="457"/>
      <c r="WLQ6" s="258"/>
      <c r="WLR6" s="457"/>
      <c r="WLS6" s="457"/>
      <c r="WLT6" s="457"/>
      <c r="WLU6" s="258"/>
      <c r="WLV6" s="457"/>
      <c r="WLW6" s="457"/>
      <c r="WLX6" s="457"/>
      <c r="WLY6" s="258"/>
      <c r="WLZ6" s="457"/>
      <c r="WMA6" s="457"/>
      <c r="WMB6" s="457"/>
      <c r="WMC6" s="458"/>
      <c r="WMD6" s="457"/>
      <c r="WME6" s="457"/>
      <c r="WMF6" s="457"/>
      <c r="WMG6" s="258"/>
      <c r="WMH6" s="457"/>
      <c r="WMI6" s="457"/>
      <c r="WMJ6" s="457"/>
      <c r="WMK6" s="258"/>
      <c r="WML6" s="457"/>
      <c r="WMM6" s="457"/>
      <c r="WMN6" s="457"/>
      <c r="WMO6" s="258"/>
      <c r="WMP6" s="457"/>
      <c r="WMQ6" s="457"/>
      <c r="WMR6" s="457"/>
      <c r="WMS6" s="258"/>
      <c r="WMT6" s="457"/>
      <c r="WMU6" s="457"/>
      <c r="WMV6" s="457"/>
      <c r="WMW6" s="258"/>
      <c r="WMX6" s="457"/>
      <c r="WMY6" s="457"/>
      <c r="WMZ6" s="457"/>
      <c r="WNA6" s="458"/>
      <c r="WNB6" s="457"/>
      <c r="WNC6" s="457"/>
      <c r="WND6" s="457"/>
      <c r="WNE6" s="258"/>
      <c r="WNF6" s="457"/>
      <c r="WNG6" s="457"/>
      <c r="WNH6" s="457"/>
      <c r="WNI6" s="258"/>
      <c r="WNJ6" s="457"/>
      <c r="WNK6" s="457"/>
      <c r="WNL6" s="457"/>
      <c r="WNM6" s="258"/>
      <c r="WNN6" s="457"/>
      <c r="WNO6" s="457"/>
      <c r="WNP6" s="457"/>
      <c r="WNQ6" s="258"/>
      <c r="WNR6" s="457"/>
      <c r="WNS6" s="457"/>
      <c r="WNT6" s="457"/>
      <c r="WNU6" s="258"/>
      <c r="WNV6" s="457"/>
      <c r="WNW6" s="457"/>
      <c r="WNX6" s="457"/>
      <c r="WNY6" s="458"/>
      <c r="WNZ6" s="457"/>
      <c r="WOA6" s="457"/>
      <c r="WOB6" s="457"/>
      <c r="WOC6" s="258"/>
      <c r="WOD6" s="457"/>
      <c r="WOE6" s="457"/>
      <c r="WOF6" s="457"/>
      <c r="WOG6" s="258"/>
      <c r="WOH6" s="457"/>
      <c r="WOI6" s="457"/>
      <c r="WOJ6" s="457"/>
      <c r="WOK6" s="258"/>
      <c r="WOL6" s="457"/>
      <c r="WOM6" s="457"/>
      <c r="WON6" s="457"/>
      <c r="WOO6" s="258"/>
      <c r="WOP6" s="457"/>
      <c r="WOQ6" s="457"/>
      <c r="WOR6" s="457"/>
      <c r="WOS6" s="258"/>
      <c r="WOT6" s="457"/>
      <c r="WOU6" s="457"/>
      <c r="WOV6" s="457"/>
      <c r="WOW6" s="458"/>
      <c r="WOX6" s="457"/>
      <c r="WOY6" s="457"/>
      <c r="WOZ6" s="457"/>
      <c r="WPA6" s="258"/>
      <c r="WPB6" s="457"/>
      <c r="WPC6" s="457"/>
      <c r="WPD6" s="457"/>
      <c r="WPE6" s="258"/>
      <c r="WPF6" s="457"/>
      <c r="WPG6" s="457"/>
      <c r="WPH6" s="457"/>
      <c r="WPI6" s="258"/>
      <c r="WPJ6" s="457"/>
      <c r="WPK6" s="457"/>
      <c r="WPL6" s="457"/>
      <c r="WPM6" s="258"/>
      <c r="WPN6" s="457"/>
      <c r="WPO6" s="457"/>
      <c r="WPP6" s="457"/>
      <c r="WPQ6" s="258"/>
      <c r="WPR6" s="457"/>
      <c r="WPS6" s="457"/>
      <c r="WPT6" s="457"/>
      <c r="WPU6" s="458"/>
      <c r="WPV6" s="457"/>
      <c r="WPW6" s="457"/>
      <c r="WPX6" s="457"/>
      <c r="WPY6" s="258"/>
      <c r="WPZ6" s="457"/>
      <c r="WQA6" s="457"/>
      <c r="WQB6" s="457"/>
      <c r="WQC6" s="258"/>
      <c r="WQD6" s="457"/>
      <c r="WQE6" s="457"/>
      <c r="WQF6" s="457"/>
      <c r="WQG6" s="258"/>
      <c r="WQH6" s="457"/>
      <c r="WQI6" s="457"/>
      <c r="WQJ6" s="457"/>
      <c r="WQK6" s="258"/>
      <c r="WQL6" s="457"/>
      <c r="WQM6" s="457"/>
      <c r="WQN6" s="457"/>
      <c r="WQO6" s="258"/>
      <c r="WQP6" s="457"/>
      <c r="WQQ6" s="457"/>
      <c r="WQR6" s="457"/>
      <c r="WQS6" s="458"/>
      <c r="WQT6" s="457"/>
      <c r="WQU6" s="457"/>
      <c r="WQV6" s="457"/>
      <c r="WQW6" s="258"/>
      <c r="WQX6" s="457"/>
      <c r="WQY6" s="457"/>
      <c r="WQZ6" s="457"/>
      <c r="WRA6" s="258"/>
      <c r="WRB6" s="457"/>
      <c r="WRC6" s="457"/>
      <c r="WRD6" s="457"/>
      <c r="WRE6" s="258"/>
      <c r="WRF6" s="457"/>
      <c r="WRG6" s="457"/>
      <c r="WRH6" s="457"/>
      <c r="WRI6" s="258"/>
      <c r="WRJ6" s="457"/>
      <c r="WRK6" s="457"/>
      <c r="WRL6" s="457"/>
      <c r="WRM6" s="258"/>
      <c r="WRN6" s="457"/>
      <c r="WRO6" s="457"/>
      <c r="WRP6" s="457"/>
      <c r="WRQ6" s="458"/>
      <c r="WRR6" s="457"/>
      <c r="WRS6" s="457"/>
      <c r="WRT6" s="457"/>
      <c r="WRU6" s="258"/>
      <c r="WRV6" s="457"/>
      <c r="WRW6" s="457"/>
      <c r="WRX6" s="457"/>
      <c r="WRY6" s="258"/>
      <c r="WRZ6" s="457"/>
      <c r="WSA6" s="457"/>
      <c r="WSB6" s="457"/>
      <c r="WSC6" s="258"/>
      <c r="WSD6" s="457"/>
      <c r="WSE6" s="457"/>
      <c r="WSF6" s="457"/>
      <c r="WSG6" s="258"/>
      <c r="WSH6" s="457"/>
      <c r="WSI6" s="457"/>
      <c r="WSJ6" s="457"/>
      <c r="WSK6" s="258"/>
      <c r="WSL6" s="457"/>
      <c r="WSM6" s="457"/>
      <c r="WSN6" s="457"/>
      <c r="WSO6" s="458"/>
      <c r="WSP6" s="457"/>
      <c r="WSQ6" s="457"/>
      <c r="WSR6" s="457"/>
      <c r="WSS6" s="258"/>
      <c r="WST6" s="457"/>
      <c r="WSU6" s="457"/>
      <c r="WSV6" s="457"/>
      <c r="WSW6" s="258"/>
      <c r="WSX6" s="457"/>
      <c r="WSY6" s="457"/>
      <c r="WSZ6" s="457"/>
      <c r="WTA6" s="258"/>
      <c r="WTB6" s="457"/>
      <c r="WTC6" s="457"/>
      <c r="WTD6" s="457"/>
      <c r="WTE6" s="258"/>
      <c r="WTF6" s="457"/>
      <c r="WTG6" s="457"/>
      <c r="WTH6" s="457"/>
      <c r="WTI6" s="258"/>
      <c r="WTJ6" s="457"/>
      <c r="WTK6" s="457"/>
      <c r="WTL6" s="457"/>
      <c r="WTM6" s="458"/>
      <c r="WTN6" s="457"/>
      <c r="WTO6" s="457"/>
      <c r="WTP6" s="457"/>
      <c r="WTQ6" s="258"/>
      <c r="WTR6" s="457"/>
      <c r="WTS6" s="457"/>
      <c r="WTT6" s="457"/>
      <c r="WTU6" s="258"/>
      <c r="WTV6" s="457"/>
      <c r="WTW6" s="457"/>
      <c r="WTX6" s="457"/>
      <c r="WTY6" s="258"/>
      <c r="WTZ6" s="457"/>
      <c r="WUA6" s="457"/>
      <c r="WUB6" s="457"/>
      <c r="WUC6" s="258"/>
      <c r="WUD6" s="457"/>
      <c r="WUE6" s="457"/>
      <c r="WUF6" s="457"/>
      <c r="WUG6" s="258"/>
      <c r="WUH6" s="457"/>
      <c r="WUI6" s="457"/>
      <c r="WUJ6" s="457"/>
      <c r="WUK6" s="458"/>
      <c r="WUL6" s="457"/>
      <c r="WUM6" s="457"/>
      <c r="WUN6" s="457"/>
      <c r="WUO6" s="258"/>
      <c r="WUP6" s="457"/>
      <c r="WUQ6" s="457"/>
      <c r="WUR6" s="457"/>
      <c r="WUS6" s="258"/>
      <c r="WUT6" s="457"/>
      <c r="WUU6" s="457"/>
      <c r="WUV6" s="457"/>
      <c r="WUW6" s="258"/>
      <c r="WUX6" s="457"/>
      <c r="WUY6" s="457"/>
      <c r="WUZ6" s="457"/>
      <c r="WVA6" s="258"/>
      <c r="WVB6" s="457"/>
      <c r="WVC6" s="457"/>
      <c r="WVD6" s="457"/>
      <c r="WVE6" s="258"/>
      <c r="WVF6" s="457"/>
      <c r="WVG6" s="457"/>
      <c r="WVH6" s="457"/>
      <c r="WVI6" s="458"/>
      <c r="WVJ6" s="457"/>
      <c r="WVK6" s="457"/>
      <c r="WVL6" s="457"/>
      <c r="WVM6" s="258"/>
      <c r="WVN6" s="457"/>
      <c r="WVO6" s="457"/>
      <c r="WVP6" s="457"/>
      <c r="WVQ6" s="258"/>
      <c r="WVR6" s="457"/>
      <c r="WVS6" s="457"/>
      <c r="WVT6" s="457"/>
      <c r="WVU6" s="258"/>
      <c r="WVV6" s="457"/>
      <c r="WVW6" s="457"/>
      <c r="WVX6" s="457"/>
      <c r="WVY6" s="258"/>
      <c r="WVZ6" s="457"/>
      <c r="WWA6" s="457"/>
      <c r="WWB6" s="457"/>
      <c r="WWC6" s="258"/>
      <c r="WWD6" s="457"/>
      <c r="WWE6" s="457"/>
      <c r="WWF6" s="457"/>
      <c r="WWG6" s="458"/>
      <c r="WWH6" s="457"/>
      <c r="WWI6" s="457"/>
      <c r="WWJ6" s="457"/>
      <c r="WWK6" s="258"/>
      <c r="WWL6" s="457"/>
      <c r="WWM6" s="457"/>
      <c r="WWN6" s="457"/>
      <c r="WWO6" s="258"/>
      <c r="WWP6" s="457"/>
      <c r="WWQ6" s="457"/>
      <c r="WWR6" s="457"/>
      <c r="WWS6" s="258"/>
      <c r="WWT6" s="457"/>
      <c r="WWU6" s="457"/>
      <c r="WWV6" s="457"/>
      <c r="WWW6" s="258"/>
      <c r="WWX6" s="457"/>
      <c r="WWY6" s="457"/>
      <c r="WWZ6" s="457"/>
      <c r="WXA6" s="258"/>
      <c r="WXB6" s="457"/>
      <c r="WXC6" s="457"/>
      <c r="WXD6" s="457"/>
      <c r="WXE6" s="458"/>
      <c r="WXF6" s="457"/>
      <c r="WXG6" s="457"/>
      <c r="WXH6" s="457"/>
      <c r="WXI6" s="258"/>
      <c r="WXJ6" s="457"/>
      <c r="WXK6" s="457"/>
      <c r="WXL6" s="457"/>
      <c r="WXM6" s="258"/>
      <c r="WXN6" s="457"/>
      <c r="WXO6" s="457"/>
      <c r="WXP6" s="457"/>
      <c r="WXQ6" s="258"/>
      <c r="WXR6" s="457"/>
      <c r="WXS6" s="457"/>
      <c r="WXT6" s="457"/>
      <c r="WXU6" s="258"/>
      <c r="WXV6" s="457"/>
      <c r="WXW6" s="457"/>
      <c r="WXX6" s="457"/>
      <c r="WXY6" s="258"/>
      <c r="WXZ6" s="457"/>
      <c r="WYA6" s="457"/>
      <c r="WYB6" s="457"/>
      <c r="WYC6" s="458"/>
      <c r="WYD6" s="457"/>
      <c r="WYE6" s="457"/>
      <c r="WYF6" s="457"/>
      <c r="WYG6" s="258"/>
      <c r="WYH6" s="457"/>
      <c r="WYI6" s="457"/>
      <c r="WYJ6" s="457"/>
      <c r="WYK6" s="258"/>
      <c r="WYL6" s="457"/>
      <c r="WYM6" s="457"/>
      <c r="WYN6" s="457"/>
      <c r="WYO6" s="258"/>
      <c r="WYP6" s="457"/>
      <c r="WYQ6" s="457"/>
      <c r="WYR6" s="457"/>
      <c r="WYS6" s="258"/>
      <c r="WYT6" s="457"/>
      <c r="WYU6" s="457"/>
      <c r="WYV6" s="457"/>
      <c r="WYW6" s="258"/>
      <c r="WYX6" s="457"/>
      <c r="WYY6" s="457"/>
      <c r="WYZ6" s="457"/>
      <c r="WZA6" s="458"/>
      <c r="WZB6" s="457"/>
      <c r="WZC6" s="457"/>
      <c r="WZD6" s="457"/>
      <c r="WZE6" s="258"/>
      <c r="WZF6" s="457"/>
      <c r="WZG6" s="457"/>
      <c r="WZH6" s="457"/>
      <c r="WZI6" s="258"/>
      <c r="WZJ6" s="457"/>
      <c r="WZK6" s="457"/>
      <c r="WZL6" s="457"/>
      <c r="WZM6" s="258"/>
      <c r="WZN6" s="457"/>
      <c r="WZO6" s="457"/>
      <c r="WZP6" s="457"/>
      <c r="WZQ6" s="258"/>
      <c r="WZR6" s="457"/>
      <c r="WZS6" s="457"/>
      <c r="WZT6" s="457"/>
      <c r="WZU6" s="258"/>
      <c r="WZV6" s="457"/>
      <c r="WZW6" s="457"/>
      <c r="WZX6" s="457"/>
      <c r="WZY6" s="458"/>
      <c r="WZZ6" s="457"/>
      <c r="XAA6" s="457"/>
      <c r="XAB6" s="457"/>
      <c r="XAC6" s="258"/>
      <c r="XAD6" s="457"/>
      <c r="XAE6" s="457"/>
      <c r="XAF6" s="457"/>
      <c r="XAG6" s="258"/>
      <c r="XAH6" s="457"/>
      <c r="XAI6" s="457"/>
      <c r="XAJ6" s="457"/>
      <c r="XAK6" s="258"/>
      <c r="XAL6" s="457"/>
      <c r="XAM6" s="457"/>
      <c r="XAN6" s="457"/>
      <c r="XAO6" s="258"/>
      <c r="XAP6" s="457"/>
      <c r="XAQ6" s="457"/>
      <c r="XAR6" s="457"/>
      <c r="XAS6" s="258"/>
      <c r="XAT6" s="457"/>
      <c r="XAU6" s="457"/>
      <c r="XAV6" s="457"/>
      <c r="XAW6" s="458"/>
      <c r="XAX6" s="457"/>
      <c r="XAY6" s="457"/>
      <c r="XAZ6" s="457"/>
      <c r="XBA6" s="258"/>
      <c r="XBB6" s="457"/>
      <c r="XBC6" s="457"/>
      <c r="XBD6" s="457"/>
      <c r="XBE6" s="258"/>
      <c r="XBF6" s="457"/>
      <c r="XBG6" s="457"/>
      <c r="XBH6" s="457"/>
      <c r="XBI6" s="258"/>
      <c r="XBJ6" s="457"/>
      <c r="XBK6" s="457"/>
      <c r="XBL6" s="457"/>
      <c r="XBM6" s="258"/>
      <c r="XBN6" s="457"/>
      <c r="XBO6" s="457"/>
      <c r="XBP6" s="457"/>
      <c r="XBQ6" s="258"/>
      <c r="XBR6" s="457"/>
      <c r="XBS6" s="457"/>
      <c r="XBT6" s="457"/>
      <c r="XBU6" s="458"/>
      <c r="XBV6" s="457"/>
      <c r="XBW6" s="457"/>
      <c r="XBX6" s="457"/>
      <c r="XBY6" s="258"/>
      <c r="XBZ6" s="457"/>
      <c r="XCA6" s="457"/>
      <c r="XCB6" s="457"/>
      <c r="XCC6" s="258"/>
      <c r="XCD6" s="457"/>
      <c r="XCE6" s="457"/>
      <c r="XCF6" s="457"/>
      <c r="XCG6" s="258"/>
      <c r="XCH6" s="457"/>
      <c r="XCI6" s="457"/>
      <c r="XCJ6" s="457"/>
      <c r="XCK6" s="258"/>
      <c r="XCL6" s="457"/>
      <c r="XCM6" s="457"/>
      <c r="XCN6" s="457"/>
      <c r="XCO6" s="258"/>
      <c r="XCP6" s="457"/>
      <c r="XCQ6" s="457"/>
      <c r="XCR6" s="457"/>
      <c r="XCS6" s="458"/>
      <c r="XCT6" s="457"/>
      <c r="XCU6" s="457"/>
      <c r="XCV6" s="457"/>
      <c r="XCW6" s="258"/>
      <c r="XCX6" s="457"/>
      <c r="XCY6" s="457"/>
      <c r="XCZ6" s="457"/>
      <c r="XDA6" s="258"/>
      <c r="XDB6" s="457"/>
      <c r="XDC6" s="457"/>
      <c r="XDD6" s="457"/>
      <c r="XDE6" s="258"/>
      <c r="XDF6" s="457"/>
      <c r="XDG6" s="457"/>
      <c r="XDH6" s="457"/>
      <c r="XDI6" s="258"/>
      <c r="XDJ6" s="457"/>
      <c r="XDK6" s="457"/>
      <c r="XDL6" s="457"/>
      <c r="XDM6" s="258"/>
      <c r="XDN6" s="457"/>
      <c r="XDO6" s="457"/>
      <c r="XDP6" s="457"/>
      <c r="XDQ6" s="458"/>
      <c r="XDR6" s="457"/>
      <c r="XDS6" s="457"/>
      <c r="XDT6" s="457"/>
      <c r="XDU6" s="258"/>
      <c r="XDV6" s="457"/>
      <c r="XDW6" s="457"/>
      <c r="XDX6" s="457"/>
      <c r="XDY6" s="258"/>
      <c r="XDZ6" s="457"/>
      <c r="XEA6" s="457"/>
      <c r="XEB6" s="457"/>
      <c r="XEC6" s="258"/>
      <c r="XED6" s="457"/>
      <c r="XEE6" s="457"/>
      <c r="XEF6" s="457"/>
      <c r="XEG6" s="258"/>
      <c r="XEH6" s="457"/>
      <c r="XEI6" s="457"/>
      <c r="XEJ6" s="457"/>
      <c r="XEK6" s="258"/>
      <c r="XEL6" s="457"/>
      <c r="XEM6" s="457"/>
      <c r="XEN6" s="457"/>
      <c r="XEO6" s="458"/>
      <c r="XEP6" s="457"/>
      <c r="XEQ6" s="457"/>
      <c r="XER6" s="457"/>
      <c r="XES6" s="258"/>
      <c r="XET6" s="457"/>
      <c r="XEU6" s="457"/>
      <c r="XEV6" s="457"/>
      <c r="XEW6" s="258"/>
      <c r="XEX6" s="457"/>
      <c r="XEY6" s="457"/>
      <c r="XEZ6" s="457"/>
      <c r="XFA6" s="258"/>
      <c r="XFB6" s="457"/>
      <c r="XFC6" s="457"/>
      <c r="XFD6" s="457"/>
    </row>
    <row r="7" spans="1:16384" s="263"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6"/>
      <c r="U7" s="264"/>
      <c r="Y7" s="458"/>
      <c r="AC7" s="264"/>
      <c r="AG7" s="264"/>
      <c r="AK7" s="264"/>
      <c r="AO7" s="264"/>
      <c r="AS7" s="264"/>
      <c r="AW7" s="458"/>
      <c r="BA7" s="264"/>
      <c r="BE7" s="264"/>
      <c r="BI7" s="264"/>
      <c r="BM7" s="264"/>
      <c r="BQ7" s="264"/>
      <c r="BU7" s="458"/>
      <c r="BY7" s="264"/>
      <c r="CC7" s="264"/>
      <c r="CG7" s="264"/>
      <c r="CK7" s="264"/>
      <c r="CO7" s="264"/>
      <c r="CS7" s="458"/>
      <c r="CW7" s="264"/>
      <c r="DA7" s="264"/>
      <c r="DE7" s="264"/>
      <c r="DI7" s="264"/>
      <c r="DM7" s="264"/>
      <c r="DQ7" s="458"/>
      <c r="DU7" s="264"/>
      <c r="DY7" s="264"/>
      <c r="EC7" s="264"/>
      <c r="EG7" s="264"/>
      <c r="EK7" s="264"/>
      <c r="EO7" s="458"/>
      <c r="ES7" s="264"/>
      <c r="EW7" s="264"/>
      <c r="FA7" s="264"/>
      <c r="FE7" s="264"/>
      <c r="FI7" s="264"/>
      <c r="FM7" s="458"/>
      <c r="FQ7" s="264"/>
      <c r="FU7" s="264"/>
      <c r="FY7" s="264"/>
      <c r="GC7" s="264"/>
      <c r="GG7" s="264"/>
      <c r="GK7" s="458"/>
      <c r="GO7" s="264"/>
      <c r="GS7" s="264"/>
      <c r="GW7" s="264"/>
      <c r="HA7" s="264"/>
      <c r="HE7" s="264"/>
      <c r="HI7" s="458"/>
      <c r="HM7" s="264"/>
      <c r="HQ7" s="264"/>
      <c r="HU7" s="264"/>
      <c r="HY7" s="264"/>
      <c r="IC7" s="264"/>
      <c r="IG7" s="458"/>
      <c r="IK7" s="264"/>
      <c r="IO7" s="264"/>
      <c r="IS7" s="264"/>
      <c r="IW7" s="264"/>
      <c r="JA7" s="264"/>
      <c r="JE7" s="458"/>
      <c r="JI7" s="264"/>
      <c r="JM7" s="264"/>
      <c r="JQ7" s="264"/>
      <c r="JU7" s="264"/>
      <c r="JY7" s="264"/>
      <c r="KC7" s="458"/>
      <c r="KG7" s="264"/>
      <c r="KK7" s="264"/>
      <c r="KO7" s="264"/>
      <c r="KS7" s="264"/>
      <c r="KW7" s="264"/>
      <c r="LA7" s="458"/>
      <c r="LE7" s="264"/>
      <c r="LI7" s="264"/>
      <c r="LM7" s="264"/>
      <c r="LQ7" s="264"/>
      <c r="LU7" s="264"/>
      <c r="LY7" s="458"/>
      <c r="MC7" s="264"/>
      <c r="MG7" s="264"/>
      <c r="MK7" s="264"/>
      <c r="MO7" s="264"/>
      <c r="MS7" s="264"/>
      <c r="MW7" s="458"/>
      <c r="NA7" s="264"/>
      <c r="NE7" s="264"/>
      <c r="NI7" s="264"/>
      <c r="NM7" s="264"/>
      <c r="NQ7" s="264"/>
      <c r="NU7" s="458"/>
      <c r="NY7" s="264"/>
      <c r="OC7" s="264"/>
      <c r="OG7" s="264"/>
      <c r="OK7" s="264"/>
      <c r="OO7" s="264"/>
      <c r="OS7" s="458"/>
      <c r="OW7" s="264"/>
      <c r="PA7" s="264"/>
      <c r="PE7" s="264"/>
      <c r="PI7" s="264"/>
      <c r="PM7" s="264"/>
      <c r="PQ7" s="458"/>
      <c r="PU7" s="264"/>
      <c r="PY7" s="264"/>
      <c r="QC7" s="264"/>
      <c r="QG7" s="264"/>
      <c r="QK7" s="264"/>
      <c r="QO7" s="458"/>
      <c r="QS7" s="264"/>
      <c r="QW7" s="264"/>
      <c r="RA7" s="264"/>
      <c r="RE7" s="264"/>
      <c r="RI7" s="264"/>
      <c r="RM7" s="458"/>
      <c r="RQ7" s="264"/>
      <c r="RU7" s="264"/>
      <c r="RY7" s="264"/>
      <c r="SC7" s="264"/>
      <c r="SG7" s="264"/>
      <c r="SK7" s="458"/>
      <c r="SO7" s="264"/>
      <c r="SS7" s="264"/>
      <c r="SW7" s="264"/>
      <c r="TA7" s="264"/>
      <c r="TE7" s="264"/>
      <c r="TI7" s="458"/>
      <c r="TM7" s="264"/>
      <c r="TQ7" s="264"/>
      <c r="TU7" s="264"/>
      <c r="TY7" s="264"/>
      <c r="UC7" s="264"/>
      <c r="UG7" s="458"/>
      <c r="UK7" s="264"/>
      <c r="UO7" s="264"/>
      <c r="US7" s="264"/>
      <c r="UW7" s="264"/>
      <c r="VA7" s="264"/>
      <c r="VE7" s="458"/>
      <c r="VI7" s="264"/>
      <c r="VM7" s="264"/>
      <c r="VQ7" s="264"/>
      <c r="VU7" s="264"/>
      <c r="VY7" s="264"/>
      <c r="WC7" s="458"/>
      <c r="WG7" s="264"/>
      <c r="WK7" s="264"/>
      <c r="WO7" s="264"/>
      <c r="WS7" s="264"/>
      <c r="WW7" s="264"/>
      <c r="XA7" s="458"/>
      <c r="XE7" s="264"/>
      <c r="XI7" s="264"/>
      <c r="XM7" s="264"/>
      <c r="XQ7" s="264"/>
      <c r="XU7" s="264"/>
      <c r="XY7" s="458"/>
      <c r="YC7" s="264"/>
      <c r="YG7" s="264"/>
      <c r="YK7" s="264"/>
      <c r="YO7" s="264"/>
      <c r="YS7" s="264"/>
      <c r="YW7" s="458"/>
      <c r="ZA7" s="264"/>
      <c r="ZE7" s="264"/>
      <c r="ZI7" s="264"/>
      <c r="ZM7" s="264"/>
      <c r="ZQ7" s="264"/>
      <c r="ZU7" s="458"/>
      <c r="ZY7" s="264"/>
      <c r="AAC7" s="264"/>
      <c r="AAG7" s="264"/>
      <c r="AAK7" s="264"/>
      <c r="AAO7" s="264"/>
      <c r="AAS7" s="458"/>
      <c r="AAW7" s="264"/>
      <c r="ABA7" s="264"/>
      <c r="ABE7" s="264"/>
      <c r="ABI7" s="264"/>
      <c r="ABM7" s="264"/>
      <c r="ABQ7" s="458"/>
      <c r="ABU7" s="264"/>
      <c r="ABY7" s="264"/>
      <c r="ACC7" s="264"/>
      <c r="ACG7" s="264"/>
      <c r="ACK7" s="264"/>
      <c r="ACO7" s="458"/>
      <c r="ACS7" s="264"/>
      <c r="ACW7" s="264"/>
      <c r="ADA7" s="264"/>
      <c r="ADE7" s="264"/>
      <c r="ADI7" s="264"/>
      <c r="ADM7" s="458"/>
      <c r="ADQ7" s="264"/>
      <c r="ADU7" s="264"/>
      <c r="ADY7" s="264"/>
      <c r="AEC7" s="264"/>
      <c r="AEG7" s="264"/>
      <c r="AEK7" s="458"/>
      <c r="AEO7" s="264"/>
      <c r="AES7" s="264"/>
      <c r="AEW7" s="264"/>
      <c r="AFA7" s="264"/>
      <c r="AFE7" s="264"/>
      <c r="AFI7" s="458"/>
      <c r="AFM7" s="264"/>
      <c r="AFQ7" s="264"/>
      <c r="AFU7" s="264"/>
      <c r="AFY7" s="264"/>
      <c r="AGC7" s="264"/>
      <c r="AGG7" s="458"/>
      <c r="AGK7" s="264"/>
      <c r="AGO7" s="264"/>
      <c r="AGS7" s="264"/>
      <c r="AGW7" s="264"/>
      <c r="AHA7" s="264"/>
      <c r="AHE7" s="458"/>
      <c r="AHI7" s="264"/>
      <c r="AHM7" s="264"/>
      <c r="AHQ7" s="264"/>
      <c r="AHU7" s="264"/>
      <c r="AHY7" s="264"/>
      <c r="AIC7" s="458"/>
      <c r="AIG7" s="264"/>
      <c r="AIK7" s="264"/>
      <c r="AIO7" s="264"/>
      <c r="AIS7" s="264"/>
      <c r="AIW7" s="264"/>
      <c r="AJA7" s="458"/>
      <c r="AJE7" s="264"/>
      <c r="AJI7" s="264"/>
      <c r="AJM7" s="264"/>
      <c r="AJQ7" s="264"/>
      <c r="AJU7" s="264"/>
      <c r="AJY7" s="458"/>
      <c r="AKC7" s="264"/>
      <c r="AKG7" s="264"/>
      <c r="AKK7" s="264"/>
      <c r="AKO7" s="264"/>
      <c r="AKS7" s="264"/>
      <c r="AKW7" s="458"/>
      <c r="ALA7" s="264"/>
      <c r="ALE7" s="264"/>
      <c r="ALI7" s="264"/>
      <c r="ALM7" s="264"/>
      <c r="ALQ7" s="264"/>
      <c r="ALU7" s="458"/>
      <c r="ALY7" s="264"/>
      <c r="AMC7" s="264"/>
      <c r="AMG7" s="264"/>
      <c r="AMK7" s="264"/>
      <c r="AMO7" s="264"/>
      <c r="AMS7" s="458"/>
      <c r="AMW7" s="264"/>
      <c r="ANA7" s="264"/>
      <c r="ANE7" s="264"/>
      <c r="ANI7" s="264"/>
      <c r="ANM7" s="264"/>
      <c r="ANQ7" s="458"/>
      <c r="ANU7" s="264"/>
      <c r="ANY7" s="264"/>
      <c r="AOC7" s="264"/>
      <c r="AOG7" s="264"/>
      <c r="AOK7" s="264"/>
      <c r="AOO7" s="458"/>
      <c r="AOS7" s="264"/>
      <c r="AOW7" s="264"/>
      <c r="APA7" s="264"/>
      <c r="APE7" s="264"/>
      <c r="API7" s="264"/>
      <c r="APM7" s="458"/>
      <c r="APQ7" s="264"/>
      <c r="APU7" s="264"/>
      <c r="APY7" s="264"/>
      <c r="AQC7" s="264"/>
      <c r="AQG7" s="264"/>
      <c r="AQK7" s="458"/>
      <c r="AQO7" s="264"/>
      <c r="AQS7" s="264"/>
      <c r="AQW7" s="264"/>
      <c r="ARA7" s="264"/>
      <c r="ARE7" s="264"/>
      <c r="ARI7" s="458"/>
      <c r="ARM7" s="264"/>
      <c r="ARQ7" s="264"/>
      <c r="ARU7" s="264"/>
      <c r="ARY7" s="264"/>
      <c r="ASC7" s="264"/>
      <c r="ASG7" s="458"/>
      <c r="ASK7" s="264"/>
      <c r="ASO7" s="264"/>
      <c r="ASS7" s="264"/>
      <c r="ASW7" s="264"/>
      <c r="ATA7" s="264"/>
      <c r="ATE7" s="458"/>
      <c r="ATI7" s="264"/>
      <c r="ATM7" s="264"/>
      <c r="ATQ7" s="264"/>
      <c r="ATU7" s="264"/>
      <c r="ATY7" s="264"/>
      <c r="AUC7" s="458"/>
      <c r="AUG7" s="264"/>
      <c r="AUK7" s="264"/>
      <c r="AUO7" s="264"/>
      <c r="AUS7" s="264"/>
      <c r="AUW7" s="264"/>
      <c r="AVA7" s="458"/>
      <c r="AVE7" s="264"/>
      <c r="AVI7" s="264"/>
      <c r="AVM7" s="264"/>
      <c r="AVQ7" s="264"/>
      <c r="AVU7" s="264"/>
      <c r="AVY7" s="458"/>
      <c r="AWC7" s="264"/>
      <c r="AWG7" s="264"/>
      <c r="AWK7" s="264"/>
      <c r="AWO7" s="264"/>
      <c r="AWS7" s="264"/>
      <c r="AWW7" s="458"/>
      <c r="AXA7" s="264"/>
      <c r="AXE7" s="264"/>
      <c r="AXI7" s="264"/>
      <c r="AXM7" s="264"/>
      <c r="AXQ7" s="264"/>
      <c r="AXU7" s="458"/>
      <c r="AXY7" s="264"/>
      <c r="AYC7" s="264"/>
      <c r="AYG7" s="264"/>
      <c r="AYK7" s="264"/>
      <c r="AYO7" s="264"/>
      <c r="AYS7" s="458"/>
      <c r="AYW7" s="264"/>
      <c r="AZA7" s="264"/>
      <c r="AZE7" s="264"/>
      <c r="AZI7" s="264"/>
      <c r="AZM7" s="264"/>
      <c r="AZQ7" s="458"/>
      <c r="AZU7" s="264"/>
      <c r="AZY7" s="264"/>
      <c r="BAC7" s="264"/>
      <c r="BAG7" s="264"/>
      <c r="BAK7" s="264"/>
      <c r="BAO7" s="458"/>
      <c r="BAS7" s="264"/>
      <c r="BAW7" s="264"/>
      <c r="BBA7" s="264"/>
      <c r="BBE7" s="264"/>
      <c r="BBI7" s="264"/>
      <c r="BBM7" s="458"/>
      <c r="BBQ7" s="264"/>
      <c r="BBU7" s="264"/>
      <c r="BBY7" s="264"/>
      <c r="BCC7" s="264"/>
      <c r="BCG7" s="264"/>
      <c r="BCK7" s="458"/>
      <c r="BCO7" s="264"/>
      <c r="BCS7" s="264"/>
      <c r="BCW7" s="264"/>
      <c r="BDA7" s="264"/>
      <c r="BDE7" s="264"/>
      <c r="BDI7" s="458"/>
      <c r="BDM7" s="264"/>
      <c r="BDQ7" s="264"/>
      <c r="BDU7" s="264"/>
      <c r="BDY7" s="264"/>
      <c r="BEC7" s="264"/>
      <c r="BEG7" s="458"/>
      <c r="BEK7" s="264"/>
      <c r="BEO7" s="264"/>
      <c r="BES7" s="264"/>
      <c r="BEW7" s="264"/>
      <c r="BFA7" s="264"/>
      <c r="BFE7" s="458"/>
      <c r="BFI7" s="264"/>
      <c r="BFM7" s="264"/>
      <c r="BFQ7" s="264"/>
      <c r="BFU7" s="264"/>
      <c r="BFY7" s="264"/>
      <c r="BGC7" s="458"/>
      <c r="BGG7" s="264"/>
      <c r="BGK7" s="264"/>
      <c r="BGO7" s="264"/>
      <c r="BGS7" s="264"/>
      <c r="BGW7" s="264"/>
      <c r="BHA7" s="458"/>
      <c r="BHE7" s="264"/>
      <c r="BHI7" s="264"/>
      <c r="BHM7" s="264"/>
      <c r="BHQ7" s="264"/>
      <c r="BHU7" s="264"/>
      <c r="BHY7" s="458"/>
      <c r="BIC7" s="264"/>
      <c r="BIG7" s="264"/>
      <c r="BIK7" s="264"/>
      <c r="BIO7" s="264"/>
      <c r="BIS7" s="264"/>
      <c r="BIW7" s="458"/>
      <c r="BJA7" s="264"/>
      <c r="BJE7" s="264"/>
      <c r="BJI7" s="264"/>
      <c r="BJM7" s="264"/>
      <c r="BJQ7" s="264"/>
      <c r="BJU7" s="458"/>
      <c r="BJY7" s="264"/>
      <c r="BKC7" s="264"/>
      <c r="BKG7" s="264"/>
      <c r="BKK7" s="264"/>
      <c r="BKO7" s="264"/>
      <c r="BKS7" s="458"/>
      <c r="BKW7" s="264"/>
      <c r="BLA7" s="264"/>
      <c r="BLE7" s="264"/>
      <c r="BLI7" s="264"/>
      <c r="BLM7" s="264"/>
      <c r="BLQ7" s="458"/>
      <c r="BLU7" s="264"/>
      <c r="BLY7" s="264"/>
      <c r="BMC7" s="264"/>
      <c r="BMG7" s="264"/>
      <c r="BMK7" s="264"/>
      <c r="BMO7" s="458"/>
      <c r="BMS7" s="264"/>
      <c r="BMW7" s="264"/>
      <c r="BNA7" s="264"/>
      <c r="BNE7" s="264"/>
      <c r="BNI7" s="264"/>
      <c r="BNM7" s="458"/>
      <c r="BNQ7" s="264"/>
      <c r="BNU7" s="264"/>
      <c r="BNY7" s="264"/>
      <c r="BOC7" s="264"/>
      <c r="BOG7" s="264"/>
      <c r="BOK7" s="458"/>
      <c r="BOO7" s="264"/>
      <c r="BOS7" s="264"/>
      <c r="BOW7" s="264"/>
      <c r="BPA7" s="264"/>
      <c r="BPE7" s="264"/>
      <c r="BPI7" s="458"/>
      <c r="BPM7" s="264"/>
      <c r="BPQ7" s="264"/>
      <c r="BPU7" s="264"/>
      <c r="BPY7" s="264"/>
      <c r="BQC7" s="264"/>
      <c r="BQG7" s="458"/>
      <c r="BQK7" s="264"/>
      <c r="BQO7" s="264"/>
      <c r="BQS7" s="264"/>
      <c r="BQW7" s="264"/>
      <c r="BRA7" s="264"/>
      <c r="BRE7" s="458"/>
      <c r="BRI7" s="264"/>
      <c r="BRM7" s="264"/>
      <c r="BRQ7" s="264"/>
      <c r="BRU7" s="264"/>
      <c r="BRY7" s="264"/>
      <c r="BSC7" s="458"/>
      <c r="BSG7" s="264"/>
      <c r="BSK7" s="264"/>
      <c r="BSO7" s="264"/>
      <c r="BSS7" s="264"/>
      <c r="BSW7" s="264"/>
      <c r="BTA7" s="458"/>
      <c r="BTE7" s="264"/>
      <c r="BTI7" s="264"/>
      <c r="BTM7" s="264"/>
      <c r="BTQ7" s="264"/>
      <c r="BTU7" s="264"/>
      <c r="BTY7" s="458"/>
      <c r="BUC7" s="264"/>
      <c r="BUG7" s="264"/>
      <c r="BUK7" s="264"/>
      <c r="BUO7" s="264"/>
      <c r="BUS7" s="264"/>
      <c r="BUW7" s="458"/>
      <c r="BVA7" s="264"/>
      <c r="BVE7" s="264"/>
      <c r="BVI7" s="264"/>
      <c r="BVM7" s="264"/>
      <c r="BVQ7" s="264"/>
      <c r="BVU7" s="458"/>
      <c r="BVY7" s="264"/>
      <c r="BWC7" s="264"/>
      <c r="BWG7" s="264"/>
      <c r="BWK7" s="264"/>
      <c r="BWO7" s="264"/>
      <c r="BWS7" s="458"/>
      <c r="BWW7" s="264"/>
      <c r="BXA7" s="264"/>
      <c r="BXE7" s="264"/>
      <c r="BXI7" s="264"/>
      <c r="BXM7" s="264"/>
      <c r="BXQ7" s="458"/>
      <c r="BXU7" s="264"/>
      <c r="BXY7" s="264"/>
      <c r="BYC7" s="264"/>
      <c r="BYG7" s="264"/>
      <c r="BYK7" s="264"/>
      <c r="BYO7" s="458"/>
      <c r="BYS7" s="264"/>
      <c r="BYW7" s="264"/>
      <c r="BZA7" s="264"/>
      <c r="BZE7" s="264"/>
      <c r="BZI7" s="264"/>
      <c r="BZM7" s="458"/>
      <c r="BZQ7" s="264"/>
      <c r="BZU7" s="264"/>
      <c r="BZY7" s="264"/>
      <c r="CAC7" s="264"/>
      <c r="CAG7" s="264"/>
      <c r="CAK7" s="458"/>
      <c r="CAO7" s="264"/>
      <c r="CAS7" s="264"/>
      <c r="CAW7" s="264"/>
      <c r="CBA7" s="264"/>
      <c r="CBE7" s="264"/>
      <c r="CBI7" s="458"/>
      <c r="CBM7" s="264"/>
      <c r="CBQ7" s="264"/>
      <c r="CBU7" s="264"/>
      <c r="CBY7" s="264"/>
      <c r="CCC7" s="264"/>
      <c r="CCG7" s="458"/>
      <c r="CCK7" s="264"/>
      <c r="CCO7" s="264"/>
      <c r="CCS7" s="264"/>
      <c r="CCW7" s="264"/>
      <c r="CDA7" s="264"/>
      <c r="CDE7" s="458"/>
      <c r="CDI7" s="264"/>
      <c r="CDM7" s="264"/>
      <c r="CDQ7" s="264"/>
      <c r="CDU7" s="264"/>
      <c r="CDY7" s="264"/>
      <c r="CEC7" s="458"/>
      <c r="CEG7" s="264"/>
      <c r="CEK7" s="264"/>
      <c r="CEO7" s="264"/>
      <c r="CES7" s="264"/>
      <c r="CEW7" s="264"/>
      <c r="CFA7" s="458"/>
      <c r="CFE7" s="264"/>
      <c r="CFI7" s="264"/>
      <c r="CFM7" s="264"/>
      <c r="CFQ7" s="264"/>
      <c r="CFU7" s="264"/>
      <c r="CFY7" s="458"/>
      <c r="CGC7" s="264"/>
      <c r="CGG7" s="264"/>
      <c r="CGK7" s="264"/>
      <c r="CGO7" s="264"/>
      <c r="CGS7" s="264"/>
      <c r="CGW7" s="458"/>
      <c r="CHA7" s="264"/>
      <c r="CHE7" s="264"/>
      <c r="CHI7" s="264"/>
      <c r="CHM7" s="264"/>
      <c r="CHQ7" s="264"/>
      <c r="CHU7" s="458"/>
      <c r="CHY7" s="264"/>
      <c r="CIC7" s="264"/>
      <c r="CIG7" s="264"/>
      <c r="CIK7" s="264"/>
      <c r="CIO7" s="264"/>
      <c r="CIS7" s="458"/>
      <c r="CIW7" s="264"/>
      <c r="CJA7" s="264"/>
      <c r="CJE7" s="264"/>
      <c r="CJI7" s="264"/>
      <c r="CJM7" s="264"/>
      <c r="CJQ7" s="458"/>
      <c r="CJU7" s="264"/>
      <c r="CJY7" s="264"/>
      <c r="CKC7" s="264"/>
      <c r="CKG7" s="264"/>
      <c r="CKK7" s="264"/>
      <c r="CKO7" s="458"/>
      <c r="CKS7" s="264"/>
      <c r="CKW7" s="264"/>
      <c r="CLA7" s="264"/>
      <c r="CLE7" s="264"/>
      <c r="CLI7" s="264"/>
      <c r="CLM7" s="458"/>
      <c r="CLQ7" s="264"/>
      <c r="CLU7" s="264"/>
      <c r="CLY7" s="264"/>
      <c r="CMC7" s="264"/>
      <c r="CMG7" s="264"/>
      <c r="CMK7" s="458"/>
      <c r="CMO7" s="264"/>
      <c r="CMS7" s="264"/>
      <c r="CMW7" s="264"/>
      <c r="CNA7" s="264"/>
      <c r="CNE7" s="264"/>
      <c r="CNI7" s="458"/>
      <c r="CNM7" s="264"/>
      <c r="CNQ7" s="264"/>
      <c r="CNU7" s="264"/>
      <c r="CNY7" s="264"/>
      <c r="COC7" s="264"/>
      <c r="COG7" s="458"/>
      <c r="COK7" s="264"/>
      <c r="COO7" s="264"/>
      <c r="COS7" s="264"/>
      <c r="COW7" s="264"/>
      <c r="CPA7" s="264"/>
      <c r="CPE7" s="458"/>
      <c r="CPI7" s="264"/>
      <c r="CPM7" s="264"/>
      <c r="CPQ7" s="264"/>
      <c r="CPU7" s="264"/>
      <c r="CPY7" s="264"/>
      <c r="CQC7" s="458"/>
      <c r="CQG7" s="264"/>
      <c r="CQK7" s="264"/>
      <c r="CQO7" s="264"/>
      <c r="CQS7" s="264"/>
      <c r="CQW7" s="264"/>
      <c r="CRA7" s="458"/>
      <c r="CRE7" s="264"/>
      <c r="CRI7" s="264"/>
      <c r="CRM7" s="264"/>
      <c r="CRQ7" s="264"/>
      <c r="CRU7" s="264"/>
      <c r="CRY7" s="458"/>
      <c r="CSC7" s="264"/>
      <c r="CSG7" s="264"/>
      <c r="CSK7" s="264"/>
      <c r="CSO7" s="264"/>
      <c r="CSS7" s="264"/>
      <c r="CSW7" s="458"/>
      <c r="CTA7" s="264"/>
      <c r="CTE7" s="264"/>
      <c r="CTI7" s="264"/>
      <c r="CTM7" s="264"/>
      <c r="CTQ7" s="264"/>
      <c r="CTU7" s="458"/>
      <c r="CTY7" s="264"/>
      <c r="CUC7" s="264"/>
      <c r="CUG7" s="264"/>
      <c r="CUK7" s="264"/>
      <c r="CUO7" s="264"/>
      <c r="CUS7" s="458"/>
      <c r="CUW7" s="264"/>
      <c r="CVA7" s="264"/>
      <c r="CVE7" s="264"/>
      <c r="CVI7" s="264"/>
      <c r="CVM7" s="264"/>
      <c r="CVQ7" s="458"/>
      <c r="CVU7" s="264"/>
      <c r="CVY7" s="264"/>
      <c r="CWC7" s="264"/>
      <c r="CWG7" s="264"/>
      <c r="CWK7" s="264"/>
      <c r="CWO7" s="458"/>
      <c r="CWS7" s="264"/>
      <c r="CWW7" s="264"/>
      <c r="CXA7" s="264"/>
      <c r="CXE7" s="264"/>
      <c r="CXI7" s="264"/>
      <c r="CXM7" s="458"/>
      <c r="CXQ7" s="264"/>
      <c r="CXU7" s="264"/>
      <c r="CXY7" s="264"/>
      <c r="CYC7" s="264"/>
      <c r="CYG7" s="264"/>
      <c r="CYK7" s="458"/>
      <c r="CYO7" s="264"/>
      <c r="CYS7" s="264"/>
      <c r="CYW7" s="264"/>
      <c r="CZA7" s="264"/>
      <c r="CZE7" s="264"/>
      <c r="CZI7" s="458"/>
      <c r="CZM7" s="264"/>
      <c r="CZQ7" s="264"/>
      <c r="CZU7" s="264"/>
      <c r="CZY7" s="264"/>
      <c r="DAC7" s="264"/>
      <c r="DAG7" s="458"/>
      <c r="DAK7" s="264"/>
      <c r="DAO7" s="264"/>
      <c r="DAS7" s="264"/>
      <c r="DAW7" s="264"/>
      <c r="DBA7" s="264"/>
      <c r="DBE7" s="458"/>
      <c r="DBI7" s="264"/>
      <c r="DBM7" s="264"/>
      <c r="DBQ7" s="264"/>
      <c r="DBU7" s="264"/>
      <c r="DBY7" s="264"/>
      <c r="DCC7" s="458"/>
      <c r="DCG7" s="264"/>
      <c r="DCK7" s="264"/>
      <c r="DCO7" s="264"/>
      <c r="DCS7" s="264"/>
      <c r="DCW7" s="264"/>
      <c r="DDA7" s="458"/>
      <c r="DDE7" s="264"/>
      <c r="DDI7" s="264"/>
      <c r="DDM7" s="264"/>
      <c r="DDQ7" s="264"/>
      <c r="DDU7" s="264"/>
      <c r="DDY7" s="458"/>
      <c r="DEC7" s="264"/>
      <c r="DEG7" s="264"/>
      <c r="DEK7" s="264"/>
      <c r="DEO7" s="264"/>
      <c r="DES7" s="264"/>
      <c r="DEW7" s="458"/>
      <c r="DFA7" s="264"/>
      <c r="DFE7" s="264"/>
      <c r="DFI7" s="264"/>
      <c r="DFM7" s="264"/>
      <c r="DFQ7" s="264"/>
      <c r="DFU7" s="458"/>
      <c r="DFY7" s="264"/>
      <c r="DGC7" s="264"/>
      <c r="DGG7" s="264"/>
      <c r="DGK7" s="264"/>
      <c r="DGO7" s="264"/>
      <c r="DGS7" s="458"/>
      <c r="DGW7" s="264"/>
      <c r="DHA7" s="264"/>
      <c r="DHE7" s="264"/>
      <c r="DHI7" s="264"/>
      <c r="DHM7" s="264"/>
      <c r="DHQ7" s="458"/>
      <c r="DHU7" s="264"/>
      <c r="DHY7" s="264"/>
      <c r="DIC7" s="264"/>
      <c r="DIG7" s="264"/>
      <c r="DIK7" s="264"/>
      <c r="DIO7" s="458"/>
      <c r="DIS7" s="264"/>
      <c r="DIW7" s="264"/>
      <c r="DJA7" s="264"/>
      <c r="DJE7" s="264"/>
      <c r="DJI7" s="264"/>
      <c r="DJM7" s="458"/>
      <c r="DJQ7" s="264"/>
      <c r="DJU7" s="264"/>
      <c r="DJY7" s="264"/>
      <c r="DKC7" s="264"/>
      <c r="DKG7" s="264"/>
      <c r="DKK7" s="458"/>
      <c r="DKO7" s="264"/>
      <c r="DKS7" s="264"/>
      <c r="DKW7" s="264"/>
      <c r="DLA7" s="264"/>
      <c r="DLE7" s="264"/>
      <c r="DLI7" s="458"/>
      <c r="DLM7" s="264"/>
      <c r="DLQ7" s="264"/>
      <c r="DLU7" s="264"/>
      <c r="DLY7" s="264"/>
      <c r="DMC7" s="264"/>
      <c r="DMG7" s="458"/>
      <c r="DMK7" s="264"/>
      <c r="DMO7" s="264"/>
      <c r="DMS7" s="264"/>
      <c r="DMW7" s="264"/>
      <c r="DNA7" s="264"/>
      <c r="DNE7" s="458"/>
      <c r="DNI7" s="264"/>
      <c r="DNM7" s="264"/>
      <c r="DNQ7" s="264"/>
      <c r="DNU7" s="264"/>
      <c r="DNY7" s="264"/>
      <c r="DOC7" s="458"/>
      <c r="DOG7" s="264"/>
      <c r="DOK7" s="264"/>
      <c r="DOO7" s="264"/>
      <c r="DOS7" s="264"/>
      <c r="DOW7" s="264"/>
      <c r="DPA7" s="458"/>
      <c r="DPE7" s="264"/>
      <c r="DPI7" s="264"/>
      <c r="DPM7" s="264"/>
      <c r="DPQ7" s="264"/>
      <c r="DPU7" s="264"/>
      <c r="DPY7" s="458"/>
      <c r="DQC7" s="264"/>
      <c r="DQG7" s="264"/>
      <c r="DQK7" s="264"/>
      <c r="DQO7" s="264"/>
      <c r="DQS7" s="264"/>
      <c r="DQW7" s="458"/>
      <c r="DRA7" s="264"/>
      <c r="DRE7" s="264"/>
      <c r="DRI7" s="264"/>
      <c r="DRM7" s="264"/>
      <c r="DRQ7" s="264"/>
      <c r="DRU7" s="458"/>
      <c r="DRY7" s="264"/>
      <c r="DSC7" s="264"/>
      <c r="DSG7" s="264"/>
      <c r="DSK7" s="264"/>
      <c r="DSO7" s="264"/>
      <c r="DSS7" s="458"/>
      <c r="DSW7" s="264"/>
      <c r="DTA7" s="264"/>
      <c r="DTE7" s="264"/>
      <c r="DTI7" s="264"/>
      <c r="DTM7" s="264"/>
      <c r="DTQ7" s="458"/>
      <c r="DTU7" s="264"/>
      <c r="DTY7" s="264"/>
      <c r="DUC7" s="264"/>
      <c r="DUG7" s="264"/>
      <c r="DUK7" s="264"/>
      <c r="DUO7" s="458"/>
      <c r="DUS7" s="264"/>
      <c r="DUW7" s="264"/>
      <c r="DVA7" s="264"/>
      <c r="DVE7" s="264"/>
      <c r="DVI7" s="264"/>
      <c r="DVM7" s="458"/>
      <c r="DVQ7" s="264"/>
      <c r="DVU7" s="264"/>
      <c r="DVY7" s="264"/>
      <c r="DWC7" s="264"/>
      <c r="DWG7" s="264"/>
      <c r="DWK7" s="458"/>
      <c r="DWO7" s="264"/>
      <c r="DWS7" s="264"/>
      <c r="DWW7" s="264"/>
      <c r="DXA7" s="264"/>
      <c r="DXE7" s="264"/>
      <c r="DXI7" s="458"/>
      <c r="DXM7" s="264"/>
      <c r="DXQ7" s="264"/>
      <c r="DXU7" s="264"/>
      <c r="DXY7" s="264"/>
      <c r="DYC7" s="264"/>
      <c r="DYG7" s="458"/>
      <c r="DYK7" s="264"/>
      <c r="DYO7" s="264"/>
      <c r="DYS7" s="264"/>
      <c r="DYW7" s="264"/>
      <c r="DZA7" s="264"/>
      <c r="DZE7" s="458"/>
      <c r="DZI7" s="264"/>
      <c r="DZM7" s="264"/>
      <c r="DZQ7" s="264"/>
      <c r="DZU7" s="264"/>
      <c r="DZY7" s="264"/>
      <c r="EAC7" s="458"/>
      <c r="EAG7" s="264"/>
      <c r="EAK7" s="264"/>
      <c r="EAO7" s="264"/>
      <c r="EAS7" s="264"/>
      <c r="EAW7" s="264"/>
      <c r="EBA7" s="458"/>
      <c r="EBE7" s="264"/>
      <c r="EBI7" s="264"/>
      <c r="EBM7" s="264"/>
      <c r="EBQ7" s="264"/>
      <c r="EBU7" s="264"/>
      <c r="EBY7" s="458"/>
      <c r="ECC7" s="264"/>
      <c r="ECG7" s="264"/>
      <c r="ECK7" s="264"/>
      <c r="ECO7" s="264"/>
      <c r="ECS7" s="264"/>
      <c r="ECW7" s="458"/>
      <c r="EDA7" s="264"/>
      <c r="EDE7" s="264"/>
      <c r="EDI7" s="264"/>
      <c r="EDM7" s="264"/>
      <c r="EDQ7" s="264"/>
      <c r="EDU7" s="458"/>
      <c r="EDY7" s="264"/>
      <c r="EEC7" s="264"/>
      <c r="EEG7" s="264"/>
      <c r="EEK7" s="264"/>
      <c r="EEO7" s="264"/>
      <c r="EES7" s="458"/>
      <c r="EEW7" s="264"/>
      <c r="EFA7" s="264"/>
      <c r="EFE7" s="264"/>
      <c r="EFI7" s="264"/>
      <c r="EFM7" s="264"/>
      <c r="EFQ7" s="458"/>
      <c r="EFU7" s="264"/>
      <c r="EFY7" s="264"/>
      <c r="EGC7" s="264"/>
      <c r="EGG7" s="264"/>
      <c r="EGK7" s="264"/>
      <c r="EGO7" s="458"/>
      <c r="EGS7" s="264"/>
      <c r="EGW7" s="264"/>
      <c r="EHA7" s="264"/>
      <c r="EHE7" s="264"/>
      <c r="EHI7" s="264"/>
      <c r="EHM7" s="458"/>
      <c r="EHQ7" s="264"/>
      <c r="EHU7" s="264"/>
      <c r="EHY7" s="264"/>
      <c r="EIC7" s="264"/>
      <c r="EIG7" s="264"/>
      <c r="EIK7" s="458"/>
      <c r="EIO7" s="264"/>
      <c r="EIS7" s="264"/>
      <c r="EIW7" s="264"/>
      <c r="EJA7" s="264"/>
      <c r="EJE7" s="264"/>
      <c r="EJI7" s="458"/>
      <c r="EJM7" s="264"/>
      <c r="EJQ7" s="264"/>
      <c r="EJU7" s="264"/>
      <c r="EJY7" s="264"/>
      <c r="EKC7" s="264"/>
      <c r="EKG7" s="458"/>
      <c r="EKK7" s="264"/>
      <c r="EKO7" s="264"/>
      <c r="EKS7" s="264"/>
      <c r="EKW7" s="264"/>
      <c r="ELA7" s="264"/>
      <c r="ELE7" s="458"/>
      <c r="ELI7" s="264"/>
      <c r="ELM7" s="264"/>
      <c r="ELQ7" s="264"/>
      <c r="ELU7" s="264"/>
      <c r="ELY7" s="264"/>
      <c r="EMC7" s="458"/>
      <c r="EMG7" s="264"/>
      <c r="EMK7" s="264"/>
      <c r="EMO7" s="264"/>
      <c r="EMS7" s="264"/>
      <c r="EMW7" s="264"/>
      <c r="ENA7" s="458"/>
      <c r="ENE7" s="264"/>
      <c r="ENI7" s="264"/>
      <c r="ENM7" s="264"/>
      <c r="ENQ7" s="264"/>
      <c r="ENU7" s="264"/>
      <c r="ENY7" s="458"/>
      <c r="EOC7" s="264"/>
      <c r="EOG7" s="264"/>
      <c r="EOK7" s="264"/>
      <c r="EOO7" s="264"/>
      <c r="EOS7" s="264"/>
      <c r="EOW7" s="458"/>
      <c r="EPA7" s="264"/>
      <c r="EPE7" s="264"/>
      <c r="EPI7" s="264"/>
      <c r="EPM7" s="264"/>
      <c r="EPQ7" s="264"/>
      <c r="EPU7" s="458"/>
      <c r="EPY7" s="264"/>
      <c r="EQC7" s="264"/>
      <c r="EQG7" s="264"/>
      <c r="EQK7" s="264"/>
      <c r="EQO7" s="264"/>
      <c r="EQS7" s="458"/>
      <c r="EQW7" s="264"/>
      <c r="ERA7" s="264"/>
      <c r="ERE7" s="264"/>
      <c r="ERI7" s="264"/>
      <c r="ERM7" s="264"/>
      <c r="ERQ7" s="458"/>
      <c r="ERU7" s="264"/>
      <c r="ERY7" s="264"/>
      <c r="ESC7" s="264"/>
      <c r="ESG7" s="264"/>
      <c r="ESK7" s="264"/>
      <c r="ESO7" s="458"/>
      <c r="ESS7" s="264"/>
      <c r="ESW7" s="264"/>
      <c r="ETA7" s="264"/>
      <c r="ETE7" s="264"/>
      <c r="ETI7" s="264"/>
      <c r="ETM7" s="458"/>
      <c r="ETQ7" s="264"/>
      <c r="ETU7" s="264"/>
      <c r="ETY7" s="264"/>
      <c r="EUC7" s="264"/>
      <c r="EUG7" s="264"/>
      <c r="EUK7" s="458"/>
      <c r="EUO7" s="264"/>
      <c r="EUS7" s="264"/>
      <c r="EUW7" s="264"/>
      <c r="EVA7" s="264"/>
      <c r="EVE7" s="264"/>
      <c r="EVI7" s="458"/>
      <c r="EVM7" s="264"/>
      <c r="EVQ7" s="264"/>
      <c r="EVU7" s="264"/>
      <c r="EVY7" s="264"/>
      <c r="EWC7" s="264"/>
      <c r="EWG7" s="458"/>
      <c r="EWK7" s="264"/>
      <c r="EWO7" s="264"/>
      <c r="EWS7" s="264"/>
      <c r="EWW7" s="264"/>
      <c r="EXA7" s="264"/>
      <c r="EXE7" s="458"/>
      <c r="EXI7" s="264"/>
      <c r="EXM7" s="264"/>
      <c r="EXQ7" s="264"/>
      <c r="EXU7" s="264"/>
      <c r="EXY7" s="264"/>
      <c r="EYC7" s="458"/>
      <c r="EYG7" s="264"/>
      <c r="EYK7" s="264"/>
      <c r="EYO7" s="264"/>
      <c r="EYS7" s="264"/>
      <c r="EYW7" s="264"/>
      <c r="EZA7" s="458"/>
      <c r="EZE7" s="264"/>
      <c r="EZI7" s="264"/>
      <c r="EZM7" s="264"/>
      <c r="EZQ7" s="264"/>
      <c r="EZU7" s="264"/>
      <c r="EZY7" s="458"/>
      <c r="FAC7" s="264"/>
      <c r="FAG7" s="264"/>
      <c r="FAK7" s="264"/>
      <c r="FAO7" s="264"/>
      <c r="FAS7" s="264"/>
      <c r="FAW7" s="458"/>
      <c r="FBA7" s="264"/>
      <c r="FBE7" s="264"/>
      <c r="FBI7" s="264"/>
      <c r="FBM7" s="264"/>
      <c r="FBQ7" s="264"/>
      <c r="FBU7" s="458"/>
      <c r="FBY7" s="264"/>
      <c r="FCC7" s="264"/>
      <c r="FCG7" s="264"/>
      <c r="FCK7" s="264"/>
      <c r="FCO7" s="264"/>
      <c r="FCS7" s="458"/>
      <c r="FCW7" s="264"/>
      <c r="FDA7" s="264"/>
      <c r="FDE7" s="264"/>
      <c r="FDI7" s="264"/>
      <c r="FDM7" s="264"/>
      <c r="FDQ7" s="458"/>
      <c r="FDU7" s="264"/>
      <c r="FDY7" s="264"/>
      <c r="FEC7" s="264"/>
      <c r="FEG7" s="264"/>
      <c r="FEK7" s="264"/>
      <c r="FEO7" s="458"/>
      <c r="FES7" s="264"/>
      <c r="FEW7" s="264"/>
      <c r="FFA7" s="264"/>
      <c r="FFE7" s="264"/>
      <c r="FFI7" s="264"/>
      <c r="FFM7" s="458"/>
      <c r="FFQ7" s="264"/>
      <c r="FFU7" s="264"/>
      <c r="FFY7" s="264"/>
      <c r="FGC7" s="264"/>
      <c r="FGG7" s="264"/>
      <c r="FGK7" s="458"/>
      <c r="FGO7" s="264"/>
      <c r="FGS7" s="264"/>
      <c r="FGW7" s="264"/>
      <c r="FHA7" s="264"/>
      <c r="FHE7" s="264"/>
      <c r="FHI7" s="458"/>
      <c r="FHM7" s="264"/>
      <c r="FHQ7" s="264"/>
      <c r="FHU7" s="264"/>
      <c r="FHY7" s="264"/>
      <c r="FIC7" s="264"/>
      <c r="FIG7" s="458"/>
      <c r="FIK7" s="264"/>
      <c r="FIO7" s="264"/>
      <c r="FIS7" s="264"/>
      <c r="FIW7" s="264"/>
      <c r="FJA7" s="264"/>
      <c r="FJE7" s="458"/>
      <c r="FJI7" s="264"/>
      <c r="FJM7" s="264"/>
      <c r="FJQ7" s="264"/>
      <c r="FJU7" s="264"/>
      <c r="FJY7" s="264"/>
      <c r="FKC7" s="458"/>
      <c r="FKG7" s="264"/>
      <c r="FKK7" s="264"/>
      <c r="FKO7" s="264"/>
      <c r="FKS7" s="264"/>
      <c r="FKW7" s="264"/>
      <c r="FLA7" s="458"/>
      <c r="FLE7" s="264"/>
      <c r="FLI7" s="264"/>
      <c r="FLM7" s="264"/>
      <c r="FLQ7" s="264"/>
      <c r="FLU7" s="264"/>
      <c r="FLY7" s="458"/>
      <c r="FMC7" s="264"/>
      <c r="FMG7" s="264"/>
      <c r="FMK7" s="264"/>
      <c r="FMO7" s="264"/>
      <c r="FMS7" s="264"/>
      <c r="FMW7" s="458"/>
      <c r="FNA7" s="264"/>
      <c r="FNE7" s="264"/>
      <c r="FNI7" s="264"/>
      <c r="FNM7" s="264"/>
      <c r="FNQ7" s="264"/>
      <c r="FNU7" s="458"/>
      <c r="FNY7" s="264"/>
      <c r="FOC7" s="264"/>
      <c r="FOG7" s="264"/>
      <c r="FOK7" s="264"/>
      <c r="FOO7" s="264"/>
      <c r="FOS7" s="458"/>
      <c r="FOW7" s="264"/>
      <c r="FPA7" s="264"/>
      <c r="FPE7" s="264"/>
      <c r="FPI7" s="264"/>
      <c r="FPM7" s="264"/>
      <c r="FPQ7" s="458"/>
      <c r="FPU7" s="264"/>
      <c r="FPY7" s="264"/>
      <c r="FQC7" s="264"/>
      <c r="FQG7" s="264"/>
      <c r="FQK7" s="264"/>
      <c r="FQO7" s="458"/>
      <c r="FQS7" s="264"/>
      <c r="FQW7" s="264"/>
      <c r="FRA7" s="264"/>
      <c r="FRE7" s="264"/>
      <c r="FRI7" s="264"/>
      <c r="FRM7" s="458"/>
      <c r="FRQ7" s="264"/>
      <c r="FRU7" s="264"/>
      <c r="FRY7" s="264"/>
      <c r="FSC7" s="264"/>
      <c r="FSG7" s="264"/>
      <c r="FSK7" s="458"/>
      <c r="FSO7" s="264"/>
      <c r="FSS7" s="264"/>
      <c r="FSW7" s="264"/>
      <c r="FTA7" s="264"/>
      <c r="FTE7" s="264"/>
      <c r="FTI7" s="458"/>
      <c r="FTM7" s="264"/>
      <c r="FTQ7" s="264"/>
      <c r="FTU7" s="264"/>
      <c r="FTY7" s="264"/>
      <c r="FUC7" s="264"/>
      <c r="FUG7" s="458"/>
      <c r="FUK7" s="264"/>
      <c r="FUO7" s="264"/>
      <c r="FUS7" s="264"/>
      <c r="FUW7" s="264"/>
      <c r="FVA7" s="264"/>
      <c r="FVE7" s="458"/>
      <c r="FVI7" s="264"/>
      <c r="FVM7" s="264"/>
      <c r="FVQ7" s="264"/>
      <c r="FVU7" s="264"/>
      <c r="FVY7" s="264"/>
      <c r="FWC7" s="458"/>
      <c r="FWG7" s="264"/>
      <c r="FWK7" s="264"/>
      <c r="FWO7" s="264"/>
      <c r="FWS7" s="264"/>
      <c r="FWW7" s="264"/>
      <c r="FXA7" s="458"/>
      <c r="FXE7" s="264"/>
      <c r="FXI7" s="264"/>
      <c r="FXM7" s="264"/>
      <c r="FXQ7" s="264"/>
      <c r="FXU7" s="264"/>
      <c r="FXY7" s="458"/>
      <c r="FYC7" s="264"/>
      <c r="FYG7" s="264"/>
      <c r="FYK7" s="264"/>
      <c r="FYO7" s="264"/>
      <c r="FYS7" s="264"/>
      <c r="FYW7" s="458"/>
      <c r="FZA7" s="264"/>
      <c r="FZE7" s="264"/>
      <c r="FZI7" s="264"/>
      <c r="FZM7" s="264"/>
      <c r="FZQ7" s="264"/>
      <c r="FZU7" s="458"/>
      <c r="FZY7" s="264"/>
      <c r="GAC7" s="264"/>
      <c r="GAG7" s="264"/>
      <c r="GAK7" s="264"/>
      <c r="GAO7" s="264"/>
      <c r="GAS7" s="458"/>
      <c r="GAW7" s="264"/>
      <c r="GBA7" s="264"/>
      <c r="GBE7" s="264"/>
      <c r="GBI7" s="264"/>
      <c r="GBM7" s="264"/>
      <c r="GBQ7" s="458"/>
      <c r="GBU7" s="264"/>
      <c r="GBY7" s="264"/>
      <c r="GCC7" s="264"/>
      <c r="GCG7" s="264"/>
      <c r="GCK7" s="264"/>
      <c r="GCO7" s="458"/>
      <c r="GCS7" s="264"/>
      <c r="GCW7" s="264"/>
      <c r="GDA7" s="264"/>
      <c r="GDE7" s="264"/>
      <c r="GDI7" s="264"/>
      <c r="GDM7" s="458"/>
      <c r="GDQ7" s="264"/>
      <c r="GDU7" s="264"/>
      <c r="GDY7" s="264"/>
      <c r="GEC7" s="264"/>
      <c r="GEG7" s="264"/>
      <c r="GEK7" s="458"/>
      <c r="GEO7" s="264"/>
      <c r="GES7" s="264"/>
      <c r="GEW7" s="264"/>
      <c r="GFA7" s="264"/>
      <c r="GFE7" s="264"/>
      <c r="GFI7" s="458"/>
      <c r="GFM7" s="264"/>
      <c r="GFQ7" s="264"/>
      <c r="GFU7" s="264"/>
      <c r="GFY7" s="264"/>
      <c r="GGC7" s="264"/>
      <c r="GGG7" s="458"/>
      <c r="GGK7" s="264"/>
      <c r="GGO7" s="264"/>
      <c r="GGS7" s="264"/>
      <c r="GGW7" s="264"/>
      <c r="GHA7" s="264"/>
      <c r="GHE7" s="458"/>
      <c r="GHI7" s="264"/>
      <c r="GHM7" s="264"/>
      <c r="GHQ7" s="264"/>
      <c r="GHU7" s="264"/>
      <c r="GHY7" s="264"/>
      <c r="GIC7" s="458"/>
      <c r="GIG7" s="264"/>
      <c r="GIK7" s="264"/>
      <c r="GIO7" s="264"/>
      <c r="GIS7" s="264"/>
      <c r="GIW7" s="264"/>
      <c r="GJA7" s="458"/>
      <c r="GJE7" s="264"/>
      <c r="GJI7" s="264"/>
      <c r="GJM7" s="264"/>
      <c r="GJQ7" s="264"/>
      <c r="GJU7" s="264"/>
      <c r="GJY7" s="458"/>
      <c r="GKC7" s="264"/>
      <c r="GKG7" s="264"/>
      <c r="GKK7" s="264"/>
      <c r="GKO7" s="264"/>
      <c r="GKS7" s="264"/>
      <c r="GKW7" s="458"/>
      <c r="GLA7" s="264"/>
      <c r="GLE7" s="264"/>
      <c r="GLI7" s="264"/>
      <c r="GLM7" s="264"/>
      <c r="GLQ7" s="264"/>
      <c r="GLU7" s="458"/>
      <c r="GLY7" s="264"/>
      <c r="GMC7" s="264"/>
      <c r="GMG7" s="264"/>
      <c r="GMK7" s="264"/>
      <c r="GMO7" s="264"/>
      <c r="GMS7" s="458"/>
      <c r="GMW7" s="264"/>
      <c r="GNA7" s="264"/>
      <c r="GNE7" s="264"/>
      <c r="GNI7" s="264"/>
      <c r="GNM7" s="264"/>
      <c r="GNQ7" s="458"/>
      <c r="GNU7" s="264"/>
      <c r="GNY7" s="264"/>
      <c r="GOC7" s="264"/>
      <c r="GOG7" s="264"/>
      <c r="GOK7" s="264"/>
      <c r="GOO7" s="458"/>
      <c r="GOS7" s="264"/>
      <c r="GOW7" s="264"/>
      <c r="GPA7" s="264"/>
      <c r="GPE7" s="264"/>
      <c r="GPI7" s="264"/>
      <c r="GPM7" s="458"/>
      <c r="GPQ7" s="264"/>
      <c r="GPU7" s="264"/>
      <c r="GPY7" s="264"/>
      <c r="GQC7" s="264"/>
      <c r="GQG7" s="264"/>
      <c r="GQK7" s="458"/>
      <c r="GQO7" s="264"/>
      <c r="GQS7" s="264"/>
      <c r="GQW7" s="264"/>
      <c r="GRA7" s="264"/>
      <c r="GRE7" s="264"/>
      <c r="GRI7" s="458"/>
      <c r="GRM7" s="264"/>
      <c r="GRQ7" s="264"/>
      <c r="GRU7" s="264"/>
      <c r="GRY7" s="264"/>
      <c r="GSC7" s="264"/>
      <c r="GSG7" s="458"/>
      <c r="GSK7" s="264"/>
      <c r="GSO7" s="264"/>
      <c r="GSS7" s="264"/>
      <c r="GSW7" s="264"/>
      <c r="GTA7" s="264"/>
      <c r="GTE7" s="458"/>
      <c r="GTI7" s="264"/>
      <c r="GTM7" s="264"/>
      <c r="GTQ7" s="264"/>
      <c r="GTU7" s="264"/>
      <c r="GTY7" s="264"/>
      <c r="GUC7" s="458"/>
      <c r="GUG7" s="264"/>
      <c r="GUK7" s="264"/>
      <c r="GUO7" s="264"/>
      <c r="GUS7" s="264"/>
      <c r="GUW7" s="264"/>
      <c r="GVA7" s="458"/>
      <c r="GVE7" s="264"/>
      <c r="GVI7" s="264"/>
      <c r="GVM7" s="264"/>
      <c r="GVQ7" s="264"/>
      <c r="GVU7" s="264"/>
      <c r="GVY7" s="458"/>
      <c r="GWC7" s="264"/>
      <c r="GWG7" s="264"/>
      <c r="GWK7" s="264"/>
      <c r="GWO7" s="264"/>
      <c r="GWS7" s="264"/>
      <c r="GWW7" s="458"/>
      <c r="GXA7" s="264"/>
      <c r="GXE7" s="264"/>
      <c r="GXI7" s="264"/>
      <c r="GXM7" s="264"/>
      <c r="GXQ7" s="264"/>
      <c r="GXU7" s="458"/>
      <c r="GXY7" s="264"/>
      <c r="GYC7" s="264"/>
      <c r="GYG7" s="264"/>
      <c r="GYK7" s="264"/>
      <c r="GYO7" s="264"/>
      <c r="GYS7" s="458"/>
      <c r="GYW7" s="264"/>
      <c r="GZA7" s="264"/>
      <c r="GZE7" s="264"/>
      <c r="GZI7" s="264"/>
      <c r="GZM7" s="264"/>
      <c r="GZQ7" s="458"/>
      <c r="GZU7" s="264"/>
      <c r="GZY7" s="264"/>
      <c r="HAC7" s="264"/>
      <c r="HAG7" s="264"/>
      <c r="HAK7" s="264"/>
      <c r="HAO7" s="458"/>
      <c r="HAS7" s="264"/>
      <c r="HAW7" s="264"/>
      <c r="HBA7" s="264"/>
      <c r="HBE7" s="264"/>
      <c r="HBI7" s="264"/>
      <c r="HBM7" s="458"/>
      <c r="HBQ7" s="264"/>
      <c r="HBU7" s="264"/>
      <c r="HBY7" s="264"/>
      <c r="HCC7" s="264"/>
      <c r="HCG7" s="264"/>
      <c r="HCK7" s="458"/>
      <c r="HCO7" s="264"/>
      <c r="HCS7" s="264"/>
      <c r="HCW7" s="264"/>
      <c r="HDA7" s="264"/>
      <c r="HDE7" s="264"/>
      <c r="HDI7" s="458"/>
      <c r="HDM7" s="264"/>
      <c r="HDQ7" s="264"/>
      <c r="HDU7" s="264"/>
      <c r="HDY7" s="264"/>
      <c r="HEC7" s="264"/>
      <c r="HEG7" s="458"/>
      <c r="HEK7" s="264"/>
      <c r="HEO7" s="264"/>
      <c r="HES7" s="264"/>
      <c r="HEW7" s="264"/>
      <c r="HFA7" s="264"/>
      <c r="HFE7" s="458"/>
      <c r="HFI7" s="264"/>
      <c r="HFM7" s="264"/>
      <c r="HFQ7" s="264"/>
      <c r="HFU7" s="264"/>
      <c r="HFY7" s="264"/>
      <c r="HGC7" s="458"/>
      <c r="HGG7" s="264"/>
      <c r="HGK7" s="264"/>
      <c r="HGO7" s="264"/>
      <c r="HGS7" s="264"/>
      <c r="HGW7" s="264"/>
      <c r="HHA7" s="458"/>
      <c r="HHE7" s="264"/>
      <c r="HHI7" s="264"/>
      <c r="HHM7" s="264"/>
      <c r="HHQ7" s="264"/>
      <c r="HHU7" s="264"/>
      <c r="HHY7" s="458"/>
      <c r="HIC7" s="264"/>
      <c r="HIG7" s="264"/>
      <c r="HIK7" s="264"/>
      <c r="HIO7" s="264"/>
      <c r="HIS7" s="264"/>
      <c r="HIW7" s="458"/>
      <c r="HJA7" s="264"/>
      <c r="HJE7" s="264"/>
      <c r="HJI7" s="264"/>
      <c r="HJM7" s="264"/>
      <c r="HJQ7" s="264"/>
      <c r="HJU7" s="458"/>
      <c r="HJY7" s="264"/>
      <c r="HKC7" s="264"/>
      <c r="HKG7" s="264"/>
      <c r="HKK7" s="264"/>
      <c r="HKO7" s="264"/>
      <c r="HKS7" s="458"/>
      <c r="HKW7" s="264"/>
      <c r="HLA7" s="264"/>
      <c r="HLE7" s="264"/>
      <c r="HLI7" s="264"/>
      <c r="HLM7" s="264"/>
      <c r="HLQ7" s="458"/>
      <c r="HLU7" s="264"/>
      <c r="HLY7" s="264"/>
      <c r="HMC7" s="264"/>
      <c r="HMG7" s="264"/>
      <c r="HMK7" s="264"/>
      <c r="HMO7" s="458"/>
      <c r="HMS7" s="264"/>
      <c r="HMW7" s="264"/>
      <c r="HNA7" s="264"/>
      <c r="HNE7" s="264"/>
      <c r="HNI7" s="264"/>
      <c r="HNM7" s="458"/>
      <c r="HNQ7" s="264"/>
      <c r="HNU7" s="264"/>
      <c r="HNY7" s="264"/>
      <c r="HOC7" s="264"/>
      <c r="HOG7" s="264"/>
      <c r="HOK7" s="458"/>
      <c r="HOO7" s="264"/>
      <c r="HOS7" s="264"/>
      <c r="HOW7" s="264"/>
      <c r="HPA7" s="264"/>
      <c r="HPE7" s="264"/>
      <c r="HPI7" s="458"/>
      <c r="HPM7" s="264"/>
      <c r="HPQ7" s="264"/>
      <c r="HPU7" s="264"/>
      <c r="HPY7" s="264"/>
      <c r="HQC7" s="264"/>
      <c r="HQG7" s="458"/>
      <c r="HQK7" s="264"/>
      <c r="HQO7" s="264"/>
      <c r="HQS7" s="264"/>
      <c r="HQW7" s="264"/>
      <c r="HRA7" s="264"/>
      <c r="HRE7" s="458"/>
      <c r="HRI7" s="264"/>
      <c r="HRM7" s="264"/>
      <c r="HRQ7" s="264"/>
      <c r="HRU7" s="264"/>
      <c r="HRY7" s="264"/>
      <c r="HSC7" s="458"/>
      <c r="HSG7" s="264"/>
      <c r="HSK7" s="264"/>
      <c r="HSO7" s="264"/>
      <c r="HSS7" s="264"/>
      <c r="HSW7" s="264"/>
      <c r="HTA7" s="458"/>
      <c r="HTE7" s="264"/>
      <c r="HTI7" s="264"/>
      <c r="HTM7" s="264"/>
      <c r="HTQ7" s="264"/>
      <c r="HTU7" s="264"/>
      <c r="HTY7" s="458"/>
      <c r="HUC7" s="264"/>
      <c r="HUG7" s="264"/>
      <c r="HUK7" s="264"/>
      <c r="HUO7" s="264"/>
      <c r="HUS7" s="264"/>
      <c r="HUW7" s="458"/>
      <c r="HVA7" s="264"/>
      <c r="HVE7" s="264"/>
      <c r="HVI7" s="264"/>
      <c r="HVM7" s="264"/>
      <c r="HVQ7" s="264"/>
      <c r="HVU7" s="458"/>
      <c r="HVY7" s="264"/>
      <c r="HWC7" s="264"/>
      <c r="HWG7" s="264"/>
      <c r="HWK7" s="264"/>
      <c r="HWO7" s="264"/>
      <c r="HWS7" s="458"/>
      <c r="HWW7" s="264"/>
      <c r="HXA7" s="264"/>
      <c r="HXE7" s="264"/>
      <c r="HXI7" s="264"/>
      <c r="HXM7" s="264"/>
      <c r="HXQ7" s="458"/>
      <c r="HXU7" s="264"/>
      <c r="HXY7" s="264"/>
      <c r="HYC7" s="264"/>
      <c r="HYG7" s="264"/>
      <c r="HYK7" s="264"/>
      <c r="HYO7" s="458"/>
      <c r="HYS7" s="264"/>
      <c r="HYW7" s="264"/>
      <c r="HZA7" s="264"/>
      <c r="HZE7" s="264"/>
      <c r="HZI7" s="264"/>
      <c r="HZM7" s="458"/>
      <c r="HZQ7" s="264"/>
      <c r="HZU7" s="264"/>
      <c r="HZY7" s="264"/>
      <c r="IAC7" s="264"/>
      <c r="IAG7" s="264"/>
      <c r="IAK7" s="458"/>
      <c r="IAO7" s="264"/>
      <c r="IAS7" s="264"/>
      <c r="IAW7" s="264"/>
      <c r="IBA7" s="264"/>
      <c r="IBE7" s="264"/>
      <c r="IBI7" s="458"/>
      <c r="IBM7" s="264"/>
      <c r="IBQ7" s="264"/>
      <c r="IBU7" s="264"/>
      <c r="IBY7" s="264"/>
      <c r="ICC7" s="264"/>
      <c r="ICG7" s="458"/>
      <c r="ICK7" s="264"/>
      <c r="ICO7" s="264"/>
      <c r="ICS7" s="264"/>
      <c r="ICW7" s="264"/>
      <c r="IDA7" s="264"/>
      <c r="IDE7" s="458"/>
      <c r="IDI7" s="264"/>
      <c r="IDM7" s="264"/>
      <c r="IDQ7" s="264"/>
      <c r="IDU7" s="264"/>
      <c r="IDY7" s="264"/>
      <c r="IEC7" s="458"/>
      <c r="IEG7" s="264"/>
      <c r="IEK7" s="264"/>
      <c r="IEO7" s="264"/>
      <c r="IES7" s="264"/>
      <c r="IEW7" s="264"/>
      <c r="IFA7" s="458"/>
      <c r="IFE7" s="264"/>
      <c r="IFI7" s="264"/>
      <c r="IFM7" s="264"/>
      <c r="IFQ7" s="264"/>
      <c r="IFU7" s="264"/>
      <c r="IFY7" s="458"/>
      <c r="IGC7" s="264"/>
      <c r="IGG7" s="264"/>
      <c r="IGK7" s="264"/>
      <c r="IGO7" s="264"/>
      <c r="IGS7" s="264"/>
      <c r="IGW7" s="458"/>
      <c r="IHA7" s="264"/>
      <c r="IHE7" s="264"/>
      <c r="IHI7" s="264"/>
      <c r="IHM7" s="264"/>
      <c r="IHQ7" s="264"/>
      <c r="IHU7" s="458"/>
      <c r="IHY7" s="264"/>
      <c r="IIC7" s="264"/>
      <c r="IIG7" s="264"/>
      <c r="IIK7" s="264"/>
      <c r="IIO7" s="264"/>
      <c r="IIS7" s="458"/>
      <c r="IIW7" s="264"/>
      <c r="IJA7" s="264"/>
      <c r="IJE7" s="264"/>
      <c r="IJI7" s="264"/>
      <c r="IJM7" s="264"/>
      <c r="IJQ7" s="458"/>
      <c r="IJU7" s="264"/>
      <c r="IJY7" s="264"/>
      <c r="IKC7" s="264"/>
      <c r="IKG7" s="264"/>
      <c r="IKK7" s="264"/>
      <c r="IKO7" s="458"/>
      <c r="IKS7" s="264"/>
      <c r="IKW7" s="264"/>
      <c r="ILA7" s="264"/>
      <c r="ILE7" s="264"/>
      <c r="ILI7" s="264"/>
      <c r="ILM7" s="458"/>
      <c r="ILQ7" s="264"/>
      <c r="ILU7" s="264"/>
      <c r="ILY7" s="264"/>
      <c r="IMC7" s="264"/>
      <c r="IMG7" s="264"/>
      <c r="IMK7" s="458"/>
      <c r="IMO7" s="264"/>
      <c r="IMS7" s="264"/>
      <c r="IMW7" s="264"/>
      <c r="INA7" s="264"/>
      <c r="INE7" s="264"/>
      <c r="INI7" s="458"/>
      <c r="INM7" s="264"/>
      <c r="INQ7" s="264"/>
      <c r="INU7" s="264"/>
      <c r="INY7" s="264"/>
      <c r="IOC7" s="264"/>
      <c r="IOG7" s="458"/>
      <c r="IOK7" s="264"/>
      <c r="IOO7" s="264"/>
      <c r="IOS7" s="264"/>
      <c r="IOW7" s="264"/>
      <c r="IPA7" s="264"/>
      <c r="IPE7" s="458"/>
      <c r="IPI7" s="264"/>
      <c r="IPM7" s="264"/>
      <c r="IPQ7" s="264"/>
      <c r="IPU7" s="264"/>
      <c r="IPY7" s="264"/>
      <c r="IQC7" s="458"/>
      <c r="IQG7" s="264"/>
      <c r="IQK7" s="264"/>
      <c r="IQO7" s="264"/>
      <c r="IQS7" s="264"/>
      <c r="IQW7" s="264"/>
      <c r="IRA7" s="458"/>
      <c r="IRE7" s="264"/>
      <c r="IRI7" s="264"/>
      <c r="IRM7" s="264"/>
      <c r="IRQ7" s="264"/>
      <c r="IRU7" s="264"/>
      <c r="IRY7" s="458"/>
      <c r="ISC7" s="264"/>
      <c r="ISG7" s="264"/>
      <c r="ISK7" s="264"/>
      <c r="ISO7" s="264"/>
      <c r="ISS7" s="264"/>
      <c r="ISW7" s="458"/>
      <c r="ITA7" s="264"/>
      <c r="ITE7" s="264"/>
      <c r="ITI7" s="264"/>
      <c r="ITM7" s="264"/>
      <c r="ITQ7" s="264"/>
      <c r="ITU7" s="458"/>
      <c r="ITY7" s="264"/>
      <c r="IUC7" s="264"/>
      <c r="IUG7" s="264"/>
      <c r="IUK7" s="264"/>
      <c r="IUO7" s="264"/>
      <c r="IUS7" s="458"/>
      <c r="IUW7" s="264"/>
      <c r="IVA7" s="264"/>
      <c r="IVE7" s="264"/>
      <c r="IVI7" s="264"/>
      <c r="IVM7" s="264"/>
      <c r="IVQ7" s="458"/>
      <c r="IVU7" s="264"/>
      <c r="IVY7" s="264"/>
      <c r="IWC7" s="264"/>
      <c r="IWG7" s="264"/>
      <c r="IWK7" s="264"/>
      <c r="IWO7" s="458"/>
      <c r="IWS7" s="264"/>
      <c r="IWW7" s="264"/>
      <c r="IXA7" s="264"/>
      <c r="IXE7" s="264"/>
      <c r="IXI7" s="264"/>
      <c r="IXM7" s="458"/>
      <c r="IXQ7" s="264"/>
      <c r="IXU7" s="264"/>
      <c r="IXY7" s="264"/>
      <c r="IYC7" s="264"/>
      <c r="IYG7" s="264"/>
      <c r="IYK7" s="458"/>
      <c r="IYO7" s="264"/>
      <c r="IYS7" s="264"/>
      <c r="IYW7" s="264"/>
      <c r="IZA7" s="264"/>
      <c r="IZE7" s="264"/>
      <c r="IZI7" s="458"/>
      <c r="IZM7" s="264"/>
      <c r="IZQ7" s="264"/>
      <c r="IZU7" s="264"/>
      <c r="IZY7" s="264"/>
      <c r="JAC7" s="264"/>
      <c r="JAG7" s="458"/>
      <c r="JAK7" s="264"/>
      <c r="JAO7" s="264"/>
      <c r="JAS7" s="264"/>
      <c r="JAW7" s="264"/>
      <c r="JBA7" s="264"/>
      <c r="JBE7" s="458"/>
      <c r="JBI7" s="264"/>
      <c r="JBM7" s="264"/>
      <c r="JBQ7" s="264"/>
      <c r="JBU7" s="264"/>
      <c r="JBY7" s="264"/>
      <c r="JCC7" s="458"/>
      <c r="JCG7" s="264"/>
      <c r="JCK7" s="264"/>
      <c r="JCO7" s="264"/>
      <c r="JCS7" s="264"/>
      <c r="JCW7" s="264"/>
      <c r="JDA7" s="458"/>
      <c r="JDE7" s="264"/>
      <c r="JDI7" s="264"/>
      <c r="JDM7" s="264"/>
      <c r="JDQ7" s="264"/>
      <c r="JDU7" s="264"/>
      <c r="JDY7" s="458"/>
      <c r="JEC7" s="264"/>
      <c r="JEG7" s="264"/>
      <c r="JEK7" s="264"/>
      <c r="JEO7" s="264"/>
      <c r="JES7" s="264"/>
      <c r="JEW7" s="458"/>
      <c r="JFA7" s="264"/>
      <c r="JFE7" s="264"/>
      <c r="JFI7" s="264"/>
      <c r="JFM7" s="264"/>
      <c r="JFQ7" s="264"/>
      <c r="JFU7" s="458"/>
      <c r="JFY7" s="264"/>
      <c r="JGC7" s="264"/>
      <c r="JGG7" s="264"/>
      <c r="JGK7" s="264"/>
      <c r="JGO7" s="264"/>
      <c r="JGS7" s="458"/>
      <c r="JGW7" s="264"/>
      <c r="JHA7" s="264"/>
      <c r="JHE7" s="264"/>
      <c r="JHI7" s="264"/>
      <c r="JHM7" s="264"/>
      <c r="JHQ7" s="458"/>
      <c r="JHU7" s="264"/>
      <c r="JHY7" s="264"/>
      <c r="JIC7" s="264"/>
      <c r="JIG7" s="264"/>
      <c r="JIK7" s="264"/>
      <c r="JIO7" s="458"/>
      <c r="JIS7" s="264"/>
      <c r="JIW7" s="264"/>
      <c r="JJA7" s="264"/>
      <c r="JJE7" s="264"/>
      <c r="JJI7" s="264"/>
      <c r="JJM7" s="458"/>
      <c r="JJQ7" s="264"/>
      <c r="JJU7" s="264"/>
      <c r="JJY7" s="264"/>
      <c r="JKC7" s="264"/>
      <c r="JKG7" s="264"/>
      <c r="JKK7" s="458"/>
      <c r="JKO7" s="264"/>
      <c r="JKS7" s="264"/>
      <c r="JKW7" s="264"/>
      <c r="JLA7" s="264"/>
      <c r="JLE7" s="264"/>
      <c r="JLI7" s="458"/>
      <c r="JLM7" s="264"/>
      <c r="JLQ7" s="264"/>
      <c r="JLU7" s="264"/>
      <c r="JLY7" s="264"/>
      <c r="JMC7" s="264"/>
      <c r="JMG7" s="458"/>
      <c r="JMK7" s="264"/>
      <c r="JMO7" s="264"/>
      <c r="JMS7" s="264"/>
      <c r="JMW7" s="264"/>
      <c r="JNA7" s="264"/>
      <c r="JNE7" s="458"/>
      <c r="JNI7" s="264"/>
      <c r="JNM7" s="264"/>
      <c r="JNQ7" s="264"/>
      <c r="JNU7" s="264"/>
      <c r="JNY7" s="264"/>
      <c r="JOC7" s="458"/>
      <c r="JOG7" s="264"/>
      <c r="JOK7" s="264"/>
      <c r="JOO7" s="264"/>
      <c r="JOS7" s="264"/>
      <c r="JOW7" s="264"/>
      <c r="JPA7" s="458"/>
      <c r="JPE7" s="264"/>
      <c r="JPI7" s="264"/>
      <c r="JPM7" s="264"/>
      <c r="JPQ7" s="264"/>
      <c r="JPU7" s="264"/>
      <c r="JPY7" s="458"/>
      <c r="JQC7" s="264"/>
      <c r="JQG7" s="264"/>
      <c r="JQK7" s="264"/>
      <c r="JQO7" s="264"/>
      <c r="JQS7" s="264"/>
      <c r="JQW7" s="458"/>
      <c r="JRA7" s="264"/>
      <c r="JRE7" s="264"/>
      <c r="JRI7" s="264"/>
      <c r="JRM7" s="264"/>
      <c r="JRQ7" s="264"/>
      <c r="JRU7" s="458"/>
      <c r="JRY7" s="264"/>
      <c r="JSC7" s="264"/>
      <c r="JSG7" s="264"/>
      <c r="JSK7" s="264"/>
      <c r="JSO7" s="264"/>
      <c r="JSS7" s="458"/>
      <c r="JSW7" s="264"/>
      <c r="JTA7" s="264"/>
      <c r="JTE7" s="264"/>
      <c r="JTI7" s="264"/>
      <c r="JTM7" s="264"/>
      <c r="JTQ7" s="458"/>
      <c r="JTU7" s="264"/>
      <c r="JTY7" s="264"/>
      <c r="JUC7" s="264"/>
      <c r="JUG7" s="264"/>
      <c r="JUK7" s="264"/>
      <c r="JUO7" s="458"/>
      <c r="JUS7" s="264"/>
      <c r="JUW7" s="264"/>
      <c r="JVA7" s="264"/>
      <c r="JVE7" s="264"/>
      <c r="JVI7" s="264"/>
      <c r="JVM7" s="458"/>
      <c r="JVQ7" s="264"/>
      <c r="JVU7" s="264"/>
      <c r="JVY7" s="264"/>
      <c r="JWC7" s="264"/>
      <c r="JWG7" s="264"/>
      <c r="JWK7" s="458"/>
      <c r="JWO7" s="264"/>
      <c r="JWS7" s="264"/>
      <c r="JWW7" s="264"/>
      <c r="JXA7" s="264"/>
      <c r="JXE7" s="264"/>
      <c r="JXI7" s="458"/>
      <c r="JXM7" s="264"/>
      <c r="JXQ7" s="264"/>
      <c r="JXU7" s="264"/>
      <c r="JXY7" s="264"/>
      <c r="JYC7" s="264"/>
      <c r="JYG7" s="458"/>
      <c r="JYK7" s="264"/>
      <c r="JYO7" s="264"/>
      <c r="JYS7" s="264"/>
      <c r="JYW7" s="264"/>
      <c r="JZA7" s="264"/>
      <c r="JZE7" s="458"/>
      <c r="JZI7" s="264"/>
      <c r="JZM7" s="264"/>
      <c r="JZQ7" s="264"/>
      <c r="JZU7" s="264"/>
      <c r="JZY7" s="264"/>
      <c r="KAC7" s="458"/>
      <c r="KAG7" s="264"/>
      <c r="KAK7" s="264"/>
      <c r="KAO7" s="264"/>
      <c r="KAS7" s="264"/>
      <c r="KAW7" s="264"/>
      <c r="KBA7" s="458"/>
      <c r="KBE7" s="264"/>
      <c r="KBI7" s="264"/>
      <c r="KBM7" s="264"/>
      <c r="KBQ7" s="264"/>
      <c r="KBU7" s="264"/>
      <c r="KBY7" s="458"/>
      <c r="KCC7" s="264"/>
      <c r="KCG7" s="264"/>
      <c r="KCK7" s="264"/>
      <c r="KCO7" s="264"/>
      <c r="KCS7" s="264"/>
      <c r="KCW7" s="458"/>
      <c r="KDA7" s="264"/>
      <c r="KDE7" s="264"/>
      <c r="KDI7" s="264"/>
      <c r="KDM7" s="264"/>
      <c r="KDQ7" s="264"/>
      <c r="KDU7" s="458"/>
      <c r="KDY7" s="264"/>
      <c r="KEC7" s="264"/>
      <c r="KEG7" s="264"/>
      <c r="KEK7" s="264"/>
      <c r="KEO7" s="264"/>
      <c r="KES7" s="458"/>
      <c r="KEW7" s="264"/>
      <c r="KFA7" s="264"/>
      <c r="KFE7" s="264"/>
      <c r="KFI7" s="264"/>
      <c r="KFM7" s="264"/>
      <c r="KFQ7" s="458"/>
      <c r="KFU7" s="264"/>
      <c r="KFY7" s="264"/>
      <c r="KGC7" s="264"/>
      <c r="KGG7" s="264"/>
      <c r="KGK7" s="264"/>
      <c r="KGO7" s="458"/>
      <c r="KGS7" s="264"/>
      <c r="KGW7" s="264"/>
      <c r="KHA7" s="264"/>
      <c r="KHE7" s="264"/>
      <c r="KHI7" s="264"/>
      <c r="KHM7" s="458"/>
      <c r="KHQ7" s="264"/>
      <c r="KHU7" s="264"/>
      <c r="KHY7" s="264"/>
      <c r="KIC7" s="264"/>
      <c r="KIG7" s="264"/>
      <c r="KIK7" s="458"/>
      <c r="KIO7" s="264"/>
      <c r="KIS7" s="264"/>
      <c r="KIW7" s="264"/>
      <c r="KJA7" s="264"/>
      <c r="KJE7" s="264"/>
      <c r="KJI7" s="458"/>
      <c r="KJM7" s="264"/>
      <c r="KJQ7" s="264"/>
      <c r="KJU7" s="264"/>
      <c r="KJY7" s="264"/>
      <c r="KKC7" s="264"/>
      <c r="KKG7" s="458"/>
      <c r="KKK7" s="264"/>
      <c r="KKO7" s="264"/>
      <c r="KKS7" s="264"/>
      <c r="KKW7" s="264"/>
      <c r="KLA7" s="264"/>
      <c r="KLE7" s="458"/>
      <c r="KLI7" s="264"/>
      <c r="KLM7" s="264"/>
      <c r="KLQ7" s="264"/>
      <c r="KLU7" s="264"/>
      <c r="KLY7" s="264"/>
      <c r="KMC7" s="458"/>
      <c r="KMG7" s="264"/>
      <c r="KMK7" s="264"/>
      <c r="KMO7" s="264"/>
      <c r="KMS7" s="264"/>
      <c r="KMW7" s="264"/>
      <c r="KNA7" s="458"/>
      <c r="KNE7" s="264"/>
      <c r="KNI7" s="264"/>
      <c r="KNM7" s="264"/>
      <c r="KNQ7" s="264"/>
      <c r="KNU7" s="264"/>
      <c r="KNY7" s="458"/>
      <c r="KOC7" s="264"/>
      <c r="KOG7" s="264"/>
      <c r="KOK7" s="264"/>
      <c r="KOO7" s="264"/>
      <c r="KOS7" s="264"/>
      <c r="KOW7" s="458"/>
      <c r="KPA7" s="264"/>
      <c r="KPE7" s="264"/>
      <c r="KPI7" s="264"/>
      <c r="KPM7" s="264"/>
      <c r="KPQ7" s="264"/>
      <c r="KPU7" s="458"/>
      <c r="KPY7" s="264"/>
      <c r="KQC7" s="264"/>
      <c r="KQG7" s="264"/>
      <c r="KQK7" s="264"/>
      <c r="KQO7" s="264"/>
      <c r="KQS7" s="458"/>
      <c r="KQW7" s="264"/>
      <c r="KRA7" s="264"/>
      <c r="KRE7" s="264"/>
      <c r="KRI7" s="264"/>
      <c r="KRM7" s="264"/>
      <c r="KRQ7" s="458"/>
      <c r="KRU7" s="264"/>
      <c r="KRY7" s="264"/>
      <c r="KSC7" s="264"/>
      <c r="KSG7" s="264"/>
      <c r="KSK7" s="264"/>
      <c r="KSO7" s="458"/>
      <c r="KSS7" s="264"/>
      <c r="KSW7" s="264"/>
      <c r="KTA7" s="264"/>
      <c r="KTE7" s="264"/>
      <c r="KTI7" s="264"/>
      <c r="KTM7" s="458"/>
      <c r="KTQ7" s="264"/>
      <c r="KTU7" s="264"/>
      <c r="KTY7" s="264"/>
      <c r="KUC7" s="264"/>
      <c r="KUG7" s="264"/>
      <c r="KUK7" s="458"/>
      <c r="KUO7" s="264"/>
      <c r="KUS7" s="264"/>
      <c r="KUW7" s="264"/>
      <c r="KVA7" s="264"/>
      <c r="KVE7" s="264"/>
      <c r="KVI7" s="458"/>
      <c r="KVM7" s="264"/>
      <c r="KVQ7" s="264"/>
      <c r="KVU7" s="264"/>
      <c r="KVY7" s="264"/>
      <c r="KWC7" s="264"/>
      <c r="KWG7" s="458"/>
      <c r="KWK7" s="264"/>
      <c r="KWO7" s="264"/>
      <c r="KWS7" s="264"/>
      <c r="KWW7" s="264"/>
      <c r="KXA7" s="264"/>
      <c r="KXE7" s="458"/>
      <c r="KXI7" s="264"/>
      <c r="KXM7" s="264"/>
      <c r="KXQ7" s="264"/>
      <c r="KXU7" s="264"/>
      <c r="KXY7" s="264"/>
      <c r="KYC7" s="458"/>
      <c r="KYG7" s="264"/>
      <c r="KYK7" s="264"/>
      <c r="KYO7" s="264"/>
      <c r="KYS7" s="264"/>
      <c r="KYW7" s="264"/>
      <c r="KZA7" s="458"/>
      <c r="KZE7" s="264"/>
      <c r="KZI7" s="264"/>
      <c r="KZM7" s="264"/>
      <c r="KZQ7" s="264"/>
      <c r="KZU7" s="264"/>
      <c r="KZY7" s="458"/>
      <c r="LAC7" s="264"/>
      <c r="LAG7" s="264"/>
      <c r="LAK7" s="264"/>
      <c r="LAO7" s="264"/>
      <c r="LAS7" s="264"/>
      <c r="LAW7" s="458"/>
      <c r="LBA7" s="264"/>
      <c r="LBE7" s="264"/>
      <c r="LBI7" s="264"/>
      <c r="LBM7" s="264"/>
      <c r="LBQ7" s="264"/>
      <c r="LBU7" s="458"/>
      <c r="LBY7" s="264"/>
      <c r="LCC7" s="264"/>
      <c r="LCG7" s="264"/>
      <c r="LCK7" s="264"/>
      <c r="LCO7" s="264"/>
      <c r="LCS7" s="458"/>
      <c r="LCW7" s="264"/>
      <c r="LDA7" s="264"/>
      <c r="LDE7" s="264"/>
      <c r="LDI7" s="264"/>
      <c r="LDM7" s="264"/>
      <c r="LDQ7" s="458"/>
      <c r="LDU7" s="264"/>
      <c r="LDY7" s="264"/>
      <c r="LEC7" s="264"/>
      <c r="LEG7" s="264"/>
      <c r="LEK7" s="264"/>
      <c r="LEO7" s="458"/>
      <c r="LES7" s="264"/>
      <c r="LEW7" s="264"/>
      <c r="LFA7" s="264"/>
      <c r="LFE7" s="264"/>
      <c r="LFI7" s="264"/>
      <c r="LFM7" s="458"/>
      <c r="LFQ7" s="264"/>
      <c r="LFU7" s="264"/>
      <c r="LFY7" s="264"/>
      <c r="LGC7" s="264"/>
      <c r="LGG7" s="264"/>
      <c r="LGK7" s="458"/>
      <c r="LGO7" s="264"/>
      <c r="LGS7" s="264"/>
      <c r="LGW7" s="264"/>
      <c r="LHA7" s="264"/>
      <c r="LHE7" s="264"/>
      <c r="LHI7" s="458"/>
      <c r="LHM7" s="264"/>
      <c r="LHQ7" s="264"/>
      <c r="LHU7" s="264"/>
      <c r="LHY7" s="264"/>
      <c r="LIC7" s="264"/>
      <c r="LIG7" s="458"/>
      <c r="LIK7" s="264"/>
      <c r="LIO7" s="264"/>
      <c r="LIS7" s="264"/>
      <c r="LIW7" s="264"/>
      <c r="LJA7" s="264"/>
      <c r="LJE7" s="458"/>
      <c r="LJI7" s="264"/>
      <c r="LJM7" s="264"/>
      <c r="LJQ7" s="264"/>
      <c r="LJU7" s="264"/>
      <c r="LJY7" s="264"/>
      <c r="LKC7" s="458"/>
      <c r="LKG7" s="264"/>
      <c r="LKK7" s="264"/>
      <c r="LKO7" s="264"/>
      <c r="LKS7" s="264"/>
      <c r="LKW7" s="264"/>
      <c r="LLA7" s="458"/>
      <c r="LLE7" s="264"/>
      <c r="LLI7" s="264"/>
      <c r="LLM7" s="264"/>
      <c r="LLQ7" s="264"/>
      <c r="LLU7" s="264"/>
      <c r="LLY7" s="458"/>
      <c r="LMC7" s="264"/>
      <c r="LMG7" s="264"/>
      <c r="LMK7" s="264"/>
      <c r="LMO7" s="264"/>
      <c r="LMS7" s="264"/>
      <c r="LMW7" s="458"/>
      <c r="LNA7" s="264"/>
      <c r="LNE7" s="264"/>
      <c r="LNI7" s="264"/>
      <c r="LNM7" s="264"/>
      <c r="LNQ7" s="264"/>
      <c r="LNU7" s="458"/>
      <c r="LNY7" s="264"/>
      <c r="LOC7" s="264"/>
      <c r="LOG7" s="264"/>
      <c r="LOK7" s="264"/>
      <c r="LOO7" s="264"/>
      <c r="LOS7" s="458"/>
      <c r="LOW7" s="264"/>
      <c r="LPA7" s="264"/>
      <c r="LPE7" s="264"/>
      <c r="LPI7" s="264"/>
      <c r="LPM7" s="264"/>
      <c r="LPQ7" s="458"/>
      <c r="LPU7" s="264"/>
      <c r="LPY7" s="264"/>
      <c r="LQC7" s="264"/>
      <c r="LQG7" s="264"/>
      <c r="LQK7" s="264"/>
      <c r="LQO7" s="458"/>
      <c r="LQS7" s="264"/>
      <c r="LQW7" s="264"/>
      <c r="LRA7" s="264"/>
      <c r="LRE7" s="264"/>
      <c r="LRI7" s="264"/>
      <c r="LRM7" s="458"/>
      <c r="LRQ7" s="264"/>
      <c r="LRU7" s="264"/>
      <c r="LRY7" s="264"/>
      <c r="LSC7" s="264"/>
      <c r="LSG7" s="264"/>
      <c r="LSK7" s="458"/>
      <c r="LSO7" s="264"/>
      <c r="LSS7" s="264"/>
      <c r="LSW7" s="264"/>
      <c r="LTA7" s="264"/>
      <c r="LTE7" s="264"/>
      <c r="LTI7" s="458"/>
      <c r="LTM7" s="264"/>
      <c r="LTQ7" s="264"/>
      <c r="LTU7" s="264"/>
      <c r="LTY7" s="264"/>
      <c r="LUC7" s="264"/>
      <c r="LUG7" s="458"/>
      <c r="LUK7" s="264"/>
      <c r="LUO7" s="264"/>
      <c r="LUS7" s="264"/>
      <c r="LUW7" s="264"/>
      <c r="LVA7" s="264"/>
      <c r="LVE7" s="458"/>
      <c r="LVI7" s="264"/>
      <c r="LVM7" s="264"/>
      <c r="LVQ7" s="264"/>
      <c r="LVU7" s="264"/>
      <c r="LVY7" s="264"/>
      <c r="LWC7" s="458"/>
      <c r="LWG7" s="264"/>
      <c r="LWK7" s="264"/>
      <c r="LWO7" s="264"/>
      <c r="LWS7" s="264"/>
      <c r="LWW7" s="264"/>
      <c r="LXA7" s="458"/>
      <c r="LXE7" s="264"/>
      <c r="LXI7" s="264"/>
      <c r="LXM7" s="264"/>
      <c r="LXQ7" s="264"/>
      <c r="LXU7" s="264"/>
      <c r="LXY7" s="458"/>
      <c r="LYC7" s="264"/>
      <c r="LYG7" s="264"/>
      <c r="LYK7" s="264"/>
      <c r="LYO7" s="264"/>
      <c r="LYS7" s="264"/>
      <c r="LYW7" s="458"/>
      <c r="LZA7" s="264"/>
      <c r="LZE7" s="264"/>
      <c r="LZI7" s="264"/>
      <c r="LZM7" s="264"/>
      <c r="LZQ7" s="264"/>
      <c r="LZU7" s="458"/>
      <c r="LZY7" s="264"/>
      <c r="MAC7" s="264"/>
      <c r="MAG7" s="264"/>
      <c r="MAK7" s="264"/>
      <c r="MAO7" s="264"/>
      <c r="MAS7" s="458"/>
      <c r="MAW7" s="264"/>
      <c r="MBA7" s="264"/>
      <c r="MBE7" s="264"/>
      <c r="MBI7" s="264"/>
      <c r="MBM7" s="264"/>
      <c r="MBQ7" s="458"/>
      <c r="MBU7" s="264"/>
      <c r="MBY7" s="264"/>
      <c r="MCC7" s="264"/>
      <c r="MCG7" s="264"/>
      <c r="MCK7" s="264"/>
      <c r="MCO7" s="458"/>
      <c r="MCS7" s="264"/>
      <c r="MCW7" s="264"/>
      <c r="MDA7" s="264"/>
      <c r="MDE7" s="264"/>
      <c r="MDI7" s="264"/>
      <c r="MDM7" s="458"/>
      <c r="MDQ7" s="264"/>
      <c r="MDU7" s="264"/>
      <c r="MDY7" s="264"/>
      <c r="MEC7" s="264"/>
      <c r="MEG7" s="264"/>
      <c r="MEK7" s="458"/>
      <c r="MEO7" s="264"/>
      <c r="MES7" s="264"/>
      <c r="MEW7" s="264"/>
      <c r="MFA7" s="264"/>
      <c r="MFE7" s="264"/>
      <c r="MFI7" s="458"/>
      <c r="MFM7" s="264"/>
      <c r="MFQ7" s="264"/>
      <c r="MFU7" s="264"/>
      <c r="MFY7" s="264"/>
      <c r="MGC7" s="264"/>
      <c r="MGG7" s="458"/>
      <c r="MGK7" s="264"/>
      <c r="MGO7" s="264"/>
      <c r="MGS7" s="264"/>
      <c r="MGW7" s="264"/>
      <c r="MHA7" s="264"/>
      <c r="MHE7" s="458"/>
      <c r="MHI7" s="264"/>
      <c r="MHM7" s="264"/>
      <c r="MHQ7" s="264"/>
      <c r="MHU7" s="264"/>
      <c r="MHY7" s="264"/>
      <c r="MIC7" s="458"/>
      <c r="MIG7" s="264"/>
      <c r="MIK7" s="264"/>
      <c r="MIO7" s="264"/>
      <c r="MIS7" s="264"/>
      <c r="MIW7" s="264"/>
      <c r="MJA7" s="458"/>
      <c r="MJE7" s="264"/>
      <c r="MJI7" s="264"/>
      <c r="MJM7" s="264"/>
      <c r="MJQ7" s="264"/>
      <c r="MJU7" s="264"/>
      <c r="MJY7" s="458"/>
      <c r="MKC7" s="264"/>
      <c r="MKG7" s="264"/>
      <c r="MKK7" s="264"/>
      <c r="MKO7" s="264"/>
      <c r="MKS7" s="264"/>
      <c r="MKW7" s="458"/>
      <c r="MLA7" s="264"/>
      <c r="MLE7" s="264"/>
      <c r="MLI7" s="264"/>
      <c r="MLM7" s="264"/>
      <c r="MLQ7" s="264"/>
      <c r="MLU7" s="458"/>
      <c r="MLY7" s="264"/>
      <c r="MMC7" s="264"/>
      <c r="MMG7" s="264"/>
      <c r="MMK7" s="264"/>
      <c r="MMO7" s="264"/>
      <c r="MMS7" s="458"/>
      <c r="MMW7" s="264"/>
      <c r="MNA7" s="264"/>
      <c r="MNE7" s="264"/>
      <c r="MNI7" s="264"/>
      <c r="MNM7" s="264"/>
      <c r="MNQ7" s="458"/>
      <c r="MNU7" s="264"/>
      <c r="MNY7" s="264"/>
      <c r="MOC7" s="264"/>
      <c r="MOG7" s="264"/>
      <c r="MOK7" s="264"/>
      <c r="MOO7" s="458"/>
      <c r="MOS7" s="264"/>
      <c r="MOW7" s="264"/>
      <c r="MPA7" s="264"/>
      <c r="MPE7" s="264"/>
      <c r="MPI7" s="264"/>
      <c r="MPM7" s="458"/>
      <c r="MPQ7" s="264"/>
      <c r="MPU7" s="264"/>
      <c r="MPY7" s="264"/>
      <c r="MQC7" s="264"/>
      <c r="MQG7" s="264"/>
      <c r="MQK7" s="458"/>
      <c r="MQO7" s="264"/>
      <c r="MQS7" s="264"/>
      <c r="MQW7" s="264"/>
      <c r="MRA7" s="264"/>
      <c r="MRE7" s="264"/>
      <c r="MRI7" s="458"/>
      <c r="MRM7" s="264"/>
      <c r="MRQ7" s="264"/>
      <c r="MRU7" s="264"/>
      <c r="MRY7" s="264"/>
      <c r="MSC7" s="264"/>
      <c r="MSG7" s="458"/>
      <c r="MSK7" s="264"/>
      <c r="MSO7" s="264"/>
      <c r="MSS7" s="264"/>
      <c r="MSW7" s="264"/>
      <c r="MTA7" s="264"/>
      <c r="MTE7" s="458"/>
      <c r="MTI7" s="264"/>
      <c r="MTM7" s="264"/>
      <c r="MTQ7" s="264"/>
      <c r="MTU7" s="264"/>
      <c r="MTY7" s="264"/>
      <c r="MUC7" s="458"/>
      <c r="MUG7" s="264"/>
      <c r="MUK7" s="264"/>
      <c r="MUO7" s="264"/>
      <c r="MUS7" s="264"/>
      <c r="MUW7" s="264"/>
      <c r="MVA7" s="458"/>
      <c r="MVE7" s="264"/>
      <c r="MVI7" s="264"/>
      <c r="MVM7" s="264"/>
      <c r="MVQ7" s="264"/>
      <c r="MVU7" s="264"/>
      <c r="MVY7" s="458"/>
      <c r="MWC7" s="264"/>
      <c r="MWG7" s="264"/>
      <c r="MWK7" s="264"/>
      <c r="MWO7" s="264"/>
      <c r="MWS7" s="264"/>
      <c r="MWW7" s="458"/>
      <c r="MXA7" s="264"/>
      <c r="MXE7" s="264"/>
      <c r="MXI7" s="264"/>
      <c r="MXM7" s="264"/>
      <c r="MXQ7" s="264"/>
      <c r="MXU7" s="458"/>
      <c r="MXY7" s="264"/>
      <c r="MYC7" s="264"/>
      <c r="MYG7" s="264"/>
      <c r="MYK7" s="264"/>
      <c r="MYO7" s="264"/>
      <c r="MYS7" s="458"/>
      <c r="MYW7" s="264"/>
      <c r="MZA7" s="264"/>
      <c r="MZE7" s="264"/>
      <c r="MZI7" s="264"/>
      <c r="MZM7" s="264"/>
      <c r="MZQ7" s="458"/>
      <c r="MZU7" s="264"/>
      <c r="MZY7" s="264"/>
      <c r="NAC7" s="264"/>
      <c r="NAG7" s="264"/>
      <c r="NAK7" s="264"/>
      <c r="NAO7" s="458"/>
      <c r="NAS7" s="264"/>
      <c r="NAW7" s="264"/>
      <c r="NBA7" s="264"/>
      <c r="NBE7" s="264"/>
      <c r="NBI7" s="264"/>
      <c r="NBM7" s="458"/>
      <c r="NBQ7" s="264"/>
      <c r="NBU7" s="264"/>
      <c r="NBY7" s="264"/>
      <c r="NCC7" s="264"/>
      <c r="NCG7" s="264"/>
      <c r="NCK7" s="458"/>
      <c r="NCO7" s="264"/>
      <c r="NCS7" s="264"/>
      <c r="NCW7" s="264"/>
      <c r="NDA7" s="264"/>
      <c r="NDE7" s="264"/>
      <c r="NDI7" s="458"/>
      <c r="NDM7" s="264"/>
      <c r="NDQ7" s="264"/>
      <c r="NDU7" s="264"/>
      <c r="NDY7" s="264"/>
      <c r="NEC7" s="264"/>
      <c r="NEG7" s="458"/>
      <c r="NEK7" s="264"/>
      <c r="NEO7" s="264"/>
      <c r="NES7" s="264"/>
      <c r="NEW7" s="264"/>
      <c r="NFA7" s="264"/>
      <c r="NFE7" s="458"/>
      <c r="NFI7" s="264"/>
      <c r="NFM7" s="264"/>
      <c r="NFQ7" s="264"/>
      <c r="NFU7" s="264"/>
      <c r="NFY7" s="264"/>
      <c r="NGC7" s="458"/>
      <c r="NGG7" s="264"/>
      <c r="NGK7" s="264"/>
      <c r="NGO7" s="264"/>
      <c r="NGS7" s="264"/>
      <c r="NGW7" s="264"/>
      <c r="NHA7" s="458"/>
      <c r="NHE7" s="264"/>
      <c r="NHI7" s="264"/>
      <c r="NHM7" s="264"/>
      <c r="NHQ7" s="264"/>
      <c r="NHU7" s="264"/>
      <c r="NHY7" s="458"/>
      <c r="NIC7" s="264"/>
      <c r="NIG7" s="264"/>
      <c r="NIK7" s="264"/>
      <c r="NIO7" s="264"/>
      <c r="NIS7" s="264"/>
      <c r="NIW7" s="458"/>
      <c r="NJA7" s="264"/>
      <c r="NJE7" s="264"/>
      <c r="NJI7" s="264"/>
      <c r="NJM7" s="264"/>
      <c r="NJQ7" s="264"/>
      <c r="NJU7" s="458"/>
      <c r="NJY7" s="264"/>
      <c r="NKC7" s="264"/>
      <c r="NKG7" s="264"/>
      <c r="NKK7" s="264"/>
      <c r="NKO7" s="264"/>
      <c r="NKS7" s="458"/>
      <c r="NKW7" s="264"/>
      <c r="NLA7" s="264"/>
      <c r="NLE7" s="264"/>
      <c r="NLI7" s="264"/>
      <c r="NLM7" s="264"/>
      <c r="NLQ7" s="458"/>
      <c r="NLU7" s="264"/>
      <c r="NLY7" s="264"/>
      <c r="NMC7" s="264"/>
      <c r="NMG7" s="264"/>
      <c r="NMK7" s="264"/>
      <c r="NMO7" s="458"/>
      <c r="NMS7" s="264"/>
      <c r="NMW7" s="264"/>
      <c r="NNA7" s="264"/>
      <c r="NNE7" s="264"/>
      <c r="NNI7" s="264"/>
      <c r="NNM7" s="458"/>
      <c r="NNQ7" s="264"/>
      <c r="NNU7" s="264"/>
      <c r="NNY7" s="264"/>
      <c r="NOC7" s="264"/>
      <c r="NOG7" s="264"/>
      <c r="NOK7" s="458"/>
      <c r="NOO7" s="264"/>
      <c r="NOS7" s="264"/>
      <c r="NOW7" s="264"/>
      <c r="NPA7" s="264"/>
      <c r="NPE7" s="264"/>
      <c r="NPI7" s="458"/>
      <c r="NPM7" s="264"/>
      <c r="NPQ7" s="264"/>
      <c r="NPU7" s="264"/>
      <c r="NPY7" s="264"/>
      <c r="NQC7" s="264"/>
      <c r="NQG7" s="458"/>
      <c r="NQK7" s="264"/>
      <c r="NQO7" s="264"/>
      <c r="NQS7" s="264"/>
      <c r="NQW7" s="264"/>
      <c r="NRA7" s="264"/>
      <c r="NRE7" s="458"/>
      <c r="NRI7" s="264"/>
      <c r="NRM7" s="264"/>
      <c r="NRQ7" s="264"/>
      <c r="NRU7" s="264"/>
      <c r="NRY7" s="264"/>
      <c r="NSC7" s="458"/>
      <c r="NSG7" s="264"/>
      <c r="NSK7" s="264"/>
      <c r="NSO7" s="264"/>
      <c r="NSS7" s="264"/>
      <c r="NSW7" s="264"/>
      <c r="NTA7" s="458"/>
      <c r="NTE7" s="264"/>
      <c r="NTI7" s="264"/>
      <c r="NTM7" s="264"/>
      <c r="NTQ7" s="264"/>
      <c r="NTU7" s="264"/>
      <c r="NTY7" s="458"/>
      <c r="NUC7" s="264"/>
      <c r="NUG7" s="264"/>
      <c r="NUK7" s="264"/>
      <c r="NUO7" s="264"/>
      <c r="NUS7" s="264"/>
      <c r="NUW7" s="458"/>
      <c r="NVA7" s="264"/>
      <c r="NVE7" s="264"/>
      <c r="NVI7" s="264"/>
      <c r="NVM7" s="264"/>
      <c r="NVQ7" s="264"/>
      <c r="NVU7" s="458"/>
      <c r="NVY7" s="264"/>
      <c r="NWC7" s="264"/>
      <c r="NWG7" s="264"/>
      <c r="NWK7" s="264"/>
      <c r="NWO7" s="264"/>
      <c r="NWS7" s="458"/>
      <c r="NWW7" s="264"/>
      <c r="NXA7" s="264"/>
      <c r="NXE7" s="264"/>
      <c r="NXI7" s="264"/>
      <c r="NXM7" s="264"/>
      <c r="NXQ7" s="458"/>
      <c r="NXU7" s="264"/>
      <c r="NXY7" s="264"/>
      <c r="NYC7" s="264"/>
      <c r="NYG7" s="264"/>
      <c r="NYK7" s="264"/>
      <c r="NYO7" s="458"/>
      <c r="NYS7" s="264"/>
      <c r="NYW7" s="264"/>
      <c r="NZA7" s="264"/>
      <c r="NZE7" s="264"/>
      <c r="NZI7" s="264"/>
      <c r="NZM7" s="458"/>
      <c r="NZQ7" s="264"/>
      <c r="NZU7" s="264"/>
      <c r="NZY7" s="264"/>
      <c r="OAC7" s="264"/>
      <c r="OAG7" s="264"/>
      <c r="OAK7" s="458"/>
      <c r="OAO7" s="264"/>
      <c r="OAS7" s="264"/>
      <c r="OAW7" s="264"/>
      <c r="OBA7" s="264"/>
      <c r="OBE7" s="264"/>
      <c r="OBI7" s="458"/>
      <c r="OBM7" s="264"/>
      <c r="OBQ7" s="264"/>
      <c r="OBU7" s="264"/>
      <c r="OBY7" s="264"/>
      <c r="OCC7" s="264"/>
      <c r="OCG7" s="458"/>
      <c r="OCK7" s="264"/>
      <c r="OCO7" s="264"/>
      <c r="OCS7" s="264"/>
      <c r="OCW7" s="264"/>
      <c r="ODA7" s="264"/>
      <c r="ODE7" s="458"/>
      <c r="ODI7" s="264"/>
      <c r="ODM7" s="264"/>
      <c r="ODQ7" s="264"/>
      <c r="ODU7" s="264"/>
      <c r="ODY7" s="264"/>
      <c r="OEC7" s="458"/>
      <c r="OEG7" s="264"/>
      <c r="OEK7" s="264"/>
      <c r="OEO7" s="264"/>
      <c r="OES7" s="264"/>
      <c r="OEW7" s="264"/>
      <c r="OFA7" s="458"/>
      <c r="OFE7" s="264"/>
      <c r="OFI7" s="264"/>
      <c r="OFM7" s="264"/>
      <c r="OFQ7" s="264"/>
      <c r="OFU7" s="264"/>
      <c r="OFY7" s="458"/>
      <c r="OGC7" s="264"/>
      <c r="OGG7" s="264"/>
      <c r="OGK7" s="264"/>
      <c r="OGO7" s="264"/>
      <c r="OGS7" s="264"/>
      <c r="OGW7" s="458"/>
      <c r="OHA7" s="264"/>
      <c r="OHE7" s="264"/>
      <c r="OHI7" s="264"/>
      <c r="OHM7" s="264"/>
      <c r="OHQ7" s="264"/>
      <c r="OHU7" s="458"/>
      <c r="OHY7" s="264"/>
      <c r="OIC7" s="264"/>
      <c r="OIG7" s="264"/>
      <c r="OIK7" s="264"/>
      <c r="OIO7" s="264"/>
      <c r="OIS7" s="458"/>
      <c r="OIW7" s="264"/>
      <c r="OJA7" s="264"/>
      <c r="OJE7" s="264"/>
      <c r="OJI7" s="264"/>
      <c r="OJM7" s="264"/>
      <c r="OJQ7" s="458"/>
      <c r="OJU7" s="264"/>
      <c r="OJY7" s="264"/>
      <c r="OKC7" s="264"/>
      <c r="OKG7" s="264"/>
      <c r="OKK7" s="264"/>
      <c r="OKO7" s="458"/>
      <c r="OKS7" s="264"/>
      <c r="OKW7" s="264"/>
      <c r="OLA7" s="264"/>
      <c r="OLE7" s="264"/>
      <c r="OLI7" s="264"/>
      <c r="OLM7" s="458"/>
      <c r="OLQ7" s="264"/>
      <c r="OLU7" s="264"/>
      <c r="OLY7" s="264"/>
      <c r="OMC7" s="264"/>
      <c r="OMG7" s="264"/>
      <c r="OMK7" s="458"/>
      <c r="OMO7" s="264"/>
      <c r="OMS7" s="264"/>
      <c r="OMW7" s="264"/>
      <c r="ONA7" s="264"/>
      <c r="ONE7" s="264"/>
      <c r="ONI7" s="458"/>
      <c r="ONM7" s="264"/>
      <c r="ONQ7" s="264"/>
      <c r="ONU7" s="264"/>
      <c r="ONY7" s="264"/>
      <c r="OOC7" s="264"/>
      <c r="OOG7" s="458"/>
      <c r="OOK7" s="264"/>
      <c r="OOO7" s="264"/>
      <c r="OOS7" s="264"/>
      <c r="OOW7" s="264"/>
      <c r="OPA7" s="264"/>
      <c r="OPE7" s="458"/>
      <c r="OPI7" s="264"/>
      <c r="OPM7" s="264"/>
      <c r="OPQ7" s="264"/>
      <c r="OPU7" s="264"/>
      <c r="OPY7" s="264"/>
      <c r="OQC7" s="458"/>
      <c r="OQG7" s="264"/>
      <c r="OQK7" s="264"/>
      <c r="OQO7" s="264"/>
      <c r="OQS7" s="264"/>
      <c r="OQW7" s="264"/>
      <c r="ORA7" s="458"/>
      <c r="ORE7" s="264"/>
      <c r="ORI7" s="264"/>
      <c r="ORM7" s="264"/>
      <c r="ORQ7" s="264"/>
      <c r="ORU7" s="264"/>
      <c r="ORY7" s="458"/>
      <c r="OSC7" s="264"/>
      <c r="OSG7" s="264"/>
      <c r="OSK7" s="264"/>
      <c r="OSO7" s="264"/>
      <c r="OSS7" s="264"/>
      <c r="OSW7" s="458"/>
      <c r="OTA7" s="264"/>
      <c r="OTE7" s="264"/>
      <c r="OTI7" s="264"/>
      <c r="OTM7" s="264"/>
      <c r="OTQ7" s="264"/>
      <c r="OTU7" s="458"/>
      <c r="OTY7" s="264"/>
      <c r="OUC7" s="264"/>
      <c r="OUG7" s="264"/>
      <c r="OUK7" s="264"/>
      <c r="OUO7" s="264"/>
      <c r="OUS7" s="458"/>
      <c r="OUW7" s="264"/>
      <c r="OVA7" s="264"/>
      <c r="OVE7" s="264"/>
      <c r="OVI7" s="264"/>
      <c r="OVM7" s="264"/>
      <c r="OVQ7" s="458"/>
      <c r="OVU7" s="264"/>
      <c r="OVY7" s="264"/>
      <c r="OWC7" s="264"/>
      <c r="OWG7" s="264"/>
      <c r="OWK7" s="264"/>
      <c r="OWO7" s="458"/>
      <c r="OWS7" s="264"/>
      <c r="OWW7" s="264"/>
      <c r="OXA7" s="264"/>
      <c r="OXE7" s="264"/>
      <c r="OXI7" s="264"/>
      <c r="OXM7" s="458"/>
      <c r="OXQ7" s="264"/>
      <c r="OXU7" s="264"/>
      <c r="OXY7" s="264"/>
      <c r="OYC7" s="264"/>
      <c r="OYG7" s="264"/>
      <c r="OYK7" s="458"/>
      <c r="OYO7" s="264"/>
      <c r="OYS7" s="264"/>
      <c r="OYW7" s="264"/>
      <c r="OZA7" s="264"/>
      <c r="OZE7" s="264"/>
      <c r="OZI7" s="458"/>
      <c r="OZM7" s="264"/>
      <c r="OZQ7" s="264"/>
      <c r="OZU7" s="264"/>
      <c r="OZY7" s="264"/>
      <c r="PAC7" s="264"/>
      <c r="PAG7" s="458"/>
      <c r="PAK7" s="264"/>
      <c r="PAO7" s="264"/>
      <c r="PAS7" s="264"/>
      <c r="PAW7" s="264"/>
      <c r="PBA7" s="264"/>
      <c r="PBE7" s="458"/>
      <c r="PBI7" s="264"/>
      <c r="PBM7" s="264"/>
      <c r="PBQ7" s="264"/>
      <c r="PBU7" s="264"/>
      <c r="PBY7" s="264"/>
      <c r="PCC7" s="458"/>
      <c r="PCG7" s="264"/>
      <c r="PCK7" s="264"/>
      <c r="PCO7" s="264"/>
      <c r="PCS7" s="264"/>
      <c r="PCW7" s="264"/>
      <c r="PDA7" s="458"/>
      <c r="PDE7" s="264"/>
      <c r="PDI7" s="264"/>
      <c r="PDM7" s="264"/>
      <c r="PDQ7" s="264"/>
      <c r="PDU7" s="264"/>
      <c r="PDY7" s="458"/>
      <c r="PEC7" s="264"/>
      <c r="PEG7" s="264"/>
      <c r="PEK7" s="264"/>
      <c r="PEO7" s="264"/>
      <c r="PES7" s="264"/>
      <c r="PEW7" s="458"/>
      <c r="PFA7" s="264"/>
      <c r="PFE7" s="264"/>
      <c r="PFI7" s="264"/>
      <c r="PFM7" s="264"/>
      <c r="PFQ7" s="264"/>
      <c r="PFU7" s="458"/>
      <c r="PFY7" s="264"/>
      <c r="PGC7" s="264"/>
      <c r="PGG7" s="264"/>
      <c r="PGK7" s="264"/>
      <c r="PGO7" s="264"/>
      <c r="PGS7" s="458"/>
      <c r="PGW7" s="264"/>
      <c r="PHA7" s="264"/>
      <c r="PHE7" s="264"/>
      <c r="PHI7" s="264"/>
      <c r="PHM7" s="264"/>
      <c r="PHQ7" s="458"/>
      <c r="PHU7" s="264"/>
      <c r="PHY7" s="264"/>
      <c r="PIC7" s="264"/>
      <c r="PIG7" s="264"/>
      <c r="PIK7" s="264"/>
      <c r="PIO7" s="458"/>
      <c r="PIS7" s="264"/>
      <c r="PIW7" s="264"/>
      <c r="PJA7" s="264"/>
      <c r="PJE7" s="264"/>
      <c r="PJI7" s="264"/>
      <c r="PJM7" s="458"/>
      <c r="PJQ7" s="264"/>
      <c r="PJU7" s="264"/>
      <c r="PJY7" s="264"/>
      <c r="PKC7" s="264"/>
      <c r="PKG7" s="264"/>
      <c r="PKK7" s="458"/>
      <c r="PKO7" s="264"/>
      <c r="PKS7" s="264"/>
      <c r="PKW7" s="264"/>
      <c r="PLA7" s="264"/>
      <c r="PLE7" s="264"/>
      <c r="PLI7" s="458"/>
      <c r="PLM7" s="264"/>
      <c r="PLQ7" s="264"/>
      <c r="PLU7" s="264"/>
      <c r="PLY7" s="264"/>
      <c r="PMC7" s="264"/>
      <c r="PMG7" s="458"/>
      <c r="PMK7" s="264"/>
      <c r="PMO7" s="264"/>
      <c r="PMS7" s="264"/>
      <c r="PMW7" s="264"/>
      <c r="PNA7" s="264"/>
      <c r="PNE7" s="458"/>
      <c r="PNI7" s="264"/>
      <c r="PNM7" s="264"/>
      <c r="PNQ7" s="264"/>
      <c r="PNU7" s="264"/>
      <c r="PNY7" s="264"/>
      <c r="POC7" s="458"/>
      <c r="POG7" s="264"/>
      <c r="POK7" s="264"/>
      <c r="POO7" s="264"/>
      <c r="POS7" s="264"/>
      <c r="POW7" s="264"/>
      <c r="PPA7" s="458"/>
      <c r="PPE7" s="264"/>
      <c r="PPI7" s="264"/>
      <c r="PPM7" s="264"/>
      <c r="PPQ7" s="264"/>
      <c r="PPU7" s="264"/>
      <c r="PPY7" s="458"/>
      <c r="PQC7" s="264"/>
      <c r="PQG7" s="264"/>
      <c r="PQK7" s="264"/>
      <c r="PQO7" s="264"/>
      <c r="PQS7" s="264"/>
      <c r="PQW7" s="458"/>
      <c r="PRA7" s="264"/>
      <c r="PRE7" s="264"/>
      <c r="PRI7" s="264"/>
      <c r="PRM7" s="264"/>
      <c r="PRQ7" s="264"/>
      <c r="PRU7" s="458"/>
      <c r="PRY7" s="264"/>
      <c r="PSC7" s="264"/>
      <c r="PSG7" s="264"/>
      <c r="PSK7" s="264"/>
      <c r="PSO7" s="264"/>
      <c r="PSS7" s="458"/>
      <c r="PSW7" s="264"/>
      <c r="PTA7" s="264"/>
      <c r="PTE7" s="264"/>
      <c r="PTI7" s="264"/>
      <c r="PTM7" s="264"/>
      <c r="PTQ7" s="458"/>
      <c r="PTU7" s="264"/>
      <c r="PTY7" s="264"/>
      <c r="PUC7" s="264"/>
      <c r="PUG7" s="264"/>
      <c r="PUK7" s="264"/>
      <c r="PUO7" s="458"/>
      <c r="PUS7" s="264"/>
      <c r="PUW7" s="264"/>
      <c r="PVA7" s="264"/>
      <c r="PVE7" s="264"/>
      <c r="PVI7" s="264"/>
      <c r="PVM7" s="458"/>
      <c r="PVQ7" s="264"/>
      <c r="PVU7" s="264"/>
      <c r="PVY7" s="264"/>
      <c r="PWC7" s="264"/>
      <c r="PWG7" s="264"/>
      <c r="PWK7" s="458"/>
      <c r="PWO7" s="264"/>
      <c r="PWS7" s="264"/>
      <c r="PWW7" s="264"/>
      <c r="PXA7" s="264"/>
      <c r="PXE7" s="264"/>
      <c r="PXI7" s="458"/>
      <c r="PXM7" s="264"/>
      <c r="PXQ7" s="264"/>
      <c r="PXU7" s="264"/>
      <c r="PXY7" s="264"/>
      <c r="PYC7" s="264"/>
      <c r="PYG7" s="458"/>
      <c r="PYK7" s="264"/>
      <c r="PYO7" s="264"/>
      <c r="PYS7" s="264"/>
      <c r="PYW7" s="264"/>
      <c r="PZA7" s="264"/>
      <c r="PZE7" s="458"/>
      <c r="PZI7" s="264"/>
      <c r="PZM7" s="264"/>
      <c r="PZQ7" s="264"/>
      <c r="PZU7" s="264"/>
      <c r="PZY7" s="264"/>
      <c r="QAC7" s="458"/>
      <c r="QAG7" s="264"/>
      <c r="QAK7" s="264"/>
      <c r="QAO7" s="264"/>
      <c r="QAS7" s="264"/>
      <c r="QAW7" s="264"/>
      <c r="QBA7" s="458"/>
      <c r="QBE7" s="264"/>
      <c r="QBI7" s="264"/>
      <c r="QBM7" s="264"/>
      <c r="QBQ7" s="264"/>
      <c r="QBU7" s="264"/>
      <c r="QBY7" s="458"/>
      <c r="QCC7" s="264"/>
      <c r="QCG7" s="264"/>
      <c r="QCK7" s="264"/>
      <c r="QCO7" s="264"/>
      <c r="QCS7" s="264"/>
      <c r="QCW7" s="458"/>
      <c r="QDA7" s="264"/>
      <c r="QDE7" s="264"/>
      <c r="QDI7" s="264"/>
      <c r="QDM7" s="264"/>
      <c r="QDQ7" s="264"/>
      <c r="QDU7" s="458"/>
      <c r="QDY7" s="264"/>
      <c r="QEC7" s="264"/>
      <c r="QEG7" s="264"/>
      <c r="QEK7" s="264"/>
      <c r="QEO7" s="264"/>
      <c r="QES7" s="458"/>
      <c r="QEW7" s="264"/>
      <c r="QFA7" s="264"/>
      <c r="QFE7" s="264"/>
      <c r="QFI7" s="264"/>
      <c r="QFM7" s="264"/>
      <c r="QFQ7" s="458"/>
      <c r="QFU7" s="264"/>
      <c r="QFY7" s="264"/>
      <c r="QGC7" s="264"/>
      <c r="QGG7" s="264"/>
      <c r="QGK7" s="264"/>
      <c r="QGO7" s="458"/>
      <c r="QGS7" s="264"/>
      <c r="QGW7" s="264"/>
      <c r="QHA7" s="264"/>
      <c r="QHE7" s="264"/>
      <c r="QHI7" s="264"/>
      <c r="QHM7" s="458"/>
      <c r="QHQ7" s="264"/>
      <c r="QHU7" s="264"/>
      <c r="QHY7" s="264"/>
      <c r="QIC7" s="264"/>
      <c r="QIG7" s="264"/>
      <c r="QIK7" s="458"/>
      <c r="QIO7" s="264"/>
      <c r="QIS7" s="264"/>
      <c r="QIW7" s="264"/>
      <c r="QJA7" s="264"/>
      <c r="QJE7" s="264"/>
      <c r="QJI7" s="458"/>
      <c r="QJM7" s="264"/>
      <c r="QJQ7" s="264"/>
      <c r="QJU7" s="264"/>
      <c r="QJY7" s="264"/>
      <c r="QKC7" s="264"/>
      <c r="QKG7" s="458"/>
      <c r="QKK7" s="264"/>
      <c r="QKO7" s="264"/>
      <c r="QKS7" s="264"/>
      <c r="QKW7" s="264"/>
      <c r="QLA7" s="264"/>
      <c r="QLE7" s="458"/>
      <c r="QLI7" s="264"/>
      <c r="QLM7" s="264"/>
      <c r="QLQ7" s="264"/>
      <c r="QLU7" s="264"/>
      <c r="QLY7" s="264"/>
      <c r="QMC7" s="458"/>
      <c r="QMG7" s="264"/>
      <c r="QMK7" s="264"/>
      <c r="QMO7" s="264"/>
      <c r="QMS7" s="264"/>
      <c r="QMW7" s="264"/>
      <c r="QNA7" s="458"/>
      <c r="QNE7" s="264"/>
      <c r="QNI7" s="264"/>
      <c r="QNM7" s="264"/>
      <c r="QNQ7" s="264"/>
      <c r="QNU7" s="264"/>
      <c r="QNY7" s="458"/>
      <c r="QOC7" s="264"/>
      <c r="QOG7" s="264"/>
      <c r="QOK7" s="264"/>
      <c r="QOO7" s="264"/>
      <c r="QOS7" s="264"/>
      <c r="QOW7" s="458"/>
      <c r="QPA7" s="264"/>
      <c r="QPE7" s="264"/>
      <c r="QPI7" s="264"/>
      <c r="QPM7" s="264"/>
      <c r="QPQ7" s="264"/>
      <c r="QPU7" s="458"/>
      <c r="QPY7" s="264"/>
      <c r="QQC7" s="264"/>
      <c r="QQG7" s="264"/>
      <c r="QQK7" s="264"/>
      <c r="QQO7" s="264"/>
      <c r="QQS7" s="458"/>
      <c r="QQW7" s="264"/>
      <c r="QRA7" s="264"/>
      <c r="QRE7" s="264"/>
      <c r="QRI7" s="264"/>
      <c r="QRM7" s="264"/>
      <c r="QRQ7" s="458"/>
      <c r="QRU7" s="264"/>
      <c r="QRY7" s="264"/>
      <c r="QSC7" s="264"/>
      <c r="QSG7" s="264"/>
      <c r="QSK7" s="264"/>
      <c r="QSO7" s="458"/>
      <c r="QSS7" s="264"/>
      <c r="QSW7" s="264"/>
      <c r="QTA7" s="264"/>
      <c r="QTE7" s="264"/>
      <c r="QTI7" s="264"/>
      <c r="QTM7" s="458"/>
      <c r="QTQ7" s="264"/>
      <c r="QTU7" s="264"/>
      <c r="QTY7" s="264"/>
      <c r="QUC7" s="264"/>
      <c r="QUG7" s="264"/>
      <c r="QUK7" s="458"/>
      <c r="QUO7" s="264"/>
      <c r="QUS7" s="264"/>
      <c r="QUW7" s="264"/>
      <c r="QVA7" s="264"/>
      <c r="QVE7" s="264"/>
      <c r="QVI7" s="458"/>
      <c r="QVM7" s="264"/>
      <c r="QVQ7" s="264"/>
      <c r="QVU7" s="264"/>
      <c r="QVY7" s="264"/>
      <c r="QWC7" s="264"/>
      <c r="QWG7" s="458"/>
      <c r="QWK7" s="264"/>
      <c r="QWO7" s="264"/>
      <c r="QWS7" s="264"/>
      <c r="QWW7" s="264"/>
      <c r="QXA7" s="264"/>
      <c r="QXE7" s="458"/>
      <c r="QXI7" s="264"/>
      <c r="QXM7" s="264"/>
      <c r="QXQ7" s="264"/>
      <c r="QXU7" s="264"/>
      <c r="QXY7" s="264"/>
      <c r="QYC7" s="458"/>
      <c r="QYG7" s="264"/>
      <c r="QYK7" s="264"/>
      <c r="QYO7" s="264"/>
      <c r="QYS7" s="264"/>
      <c r="QYW7" s="264"/>
      <c r="QZA7" s="458"/>
      <c r="QZE7" s="264"/>
      <c r="QZI7" s="264"/>
      <c r="QZM7" s="264"/>
      <c r="QZQ7" s="264"/>
      <c r="QZU7" s="264"/>
      <c r="QZY7" s="458"/>
      <c r="RAC7" s="264"/>
      <c r="RAG7" s="264"/>
      <c r="RAK7" s="264"/>
      <c r="RAO7" s="264"/>
      <c r="RAS7" s="264"/>
      <c r="RAW7" s="458"/>
      <c r="RBA7" s="264"/>
      <c r="RBE7" s="264"/>
      <c r="RBI7" s="264"/>
      <c r="RBM7" s="264"/>
      <c r="RBQ7" s="264"/>
      <c r="RBU7" s="458"/>
      <c r="RBY7" s="264"/>
      <c r="RCC7" s="264"/>
      <c r="RCG7" s="264"/>
      <c r="RCK7" s="264"/>
      <c r="RCO7" s="264"/>
      <c r="RCS7" s="458"/>
      <c r="RCW7" s="264"/>
      <c r="RDA7" s="264"/>
      <c r="RDE7" s="264"/>
      <c r="RDI7" s="264"/>
      <c r="RDM7" s="264"/>
      <c r="RDQ7" s="458"/>
      <c r="RDU7" s="264"/>
      <c r="RDY7" s="264"/>
      <c r="REC7" s="264"/>
      <c r="REG7" s="264"/>
      <c r="REK7" s="264"/>
      <c r="REO7" s="458"/>
      <c r="RES7" s="264"/>
      <c r="REW7" s="264"/>
      <c r="RFA7" s="264"/>
      <c r="RFE7" s="264"/>
      <c r="RFI7" s="264"/>
      <c r="RFM7" s="458"/>
      <c r="RFQ7" s="264"/>
      <c r="RFU7" s="264"/>
      <c r="RFY7" s="264"/>
      <c r="RGC7" s="264"/>
      <c r="RGG7" s="264"/>
      <c r="RGK7" s="458"/>
      <c r="RGO7" s="264"/>
      <c r="RGS7" s="264"/>
      <c r="RGW7" s="264"/>
      <c r="RHA7" s="264"/>
      <c r="RHE7" s="264"/>
      <c r="RHI7" s="458"/>
      <c r="RHM7" s="264"/>
      <c r="RHQ7" s="264"/>
      <c r="RHU7" s="264"/>
      <c r="RHY7" s="264"/>
      <c r="RIC7" s="264"/>
      <c r="RIG7" s="458"/>
      <c r="RIK7" s="264"/>
      <c r="RIO7" s="264"/>
      <c r="RIS7" s="264"/>
      <c r="RIW7" s="264"/>
      <c r="RJA7" s="264"/>
      <c r="RJE7" s="458"/>
      <c r="RJI7" s="264"/>
      <c r="RJM7" s="264"/>
      <c r="RJQ7" s="264"/>
      <c r="RJU7" s="264"/>
      <c r="RJY7" s="264"/>
      <c r="RKC7" s="458"/>
      <c r="RKG7" s="264"/>
      <c r="RKK7" s="264"/>
      <c r="RKO7" s="264"/>
      <c r="RKS7" s="264"/>
      <c r="RKW7" s="264"/>
      <c r="RLA7" s="458"/>
      <c r="RLE7" s="264"/>
      <c r="RLI7" s="264"/>
      <c r="RLM7" s="264"/>
      <c r="RLQ7" s="264"/>
      <c r="RLU7" s="264"/>
      <c r="RLY7" s="458"/>
      <c r="RMC7" s="264"/>
      <c r="RMG7" s="264"/>
      <c r="RMK7" s="264"/>
      <c r="RMO7" s="264"/>
      <c r="RMS7" s="264"/>
      <c r="RMW7" s="458"/>
      <c r="RNA7" s="264"/>
      <c r="RNE7" s="264"/>
      <c r="RNI7" s="264"/>
      <c r="RNM7" s="264"/>
      <c r="RNQ7" s="264"/>
      <c r="RNU7" s="458"/>
      <c r="RNY7" s="264"/>
      <c r="ROC7" s="264"/>
      <c r="ROG7" s="264"/>
      <c r="ROK7" s="264"/>
      <c r="ROO7" s="264"/>
      <c r="ROS7" s="458"/>
      <c r="ROW7" s="264"/>
      <c r="RPA7" s="264"/>
      <c r="RPE7" s="264"/>
      <c r="RPI7" s="264"/>
      <c r="RPM7" s="264"/>
      <c r="RPQ7" s="458"/>
      <c r="RPU7" s="264"/>
      <c r="RPY7" s="264"/>
      <c r="RQC7" s="264"/>
      <c r="RQG7" s="264"/>
      <c r="RQK7" s="264"/>
      <c r="RQO7" s="458"/>
      <c r="RQS7" s="264"/>
      <c r="RQW7" s="264"/>
      <c r="RRA7" s="264"/>
      <c r="RRE7" s="264"/>
      <c r="RRI7" s="264"/>
      <c r="RRM7" s="458"/>
      <c r="RRQ7" s="264"/>
      <c r="RRU7" s="264"/>
      <c r="RRY7" s="264"/>
      <c r="RSC7" s="264"/>
      <c r="RSG7" s="264"/>
      <c r="RSK7" s="458"/>
      <c r="RSO7" s="264"/>
      <c r="RSS7" s="264"/>
      <c r="RSW7" s="264"/>
      <c r="RTA7" s="264"/>
      <c r="RTE7" s="264"/>
      <c r="RTI7" s="458"/>
      <c r="RTM7" s="264"/>
      <c r="RTQ7" s="264"/>
      <c r="RTU7" s="264"/>
      <c r="RTY7" s="264"/>
      <c r="RUC7" s="264"/>
      <c r="RUG7" s="458"/>
      <c r="RUK7" s="264"/>
      <c r="RUO7" s="264"/>
      <c r="RUS7" s="264"/>
      <c r="RUW7" s="264"/>
      <c r="RVA7" s="264"/>
      <c r="RVE7" s="458"/>
      <c r="RVI7" s="264"/>
      <c r="RVM7" s="264"/>
      <c r="RVQ7" s="264"/>
      <c r="RVU7" s="264"/>
      <c r="RVY7" s="264"/>
      <c r="RWC7" s="458"/>
      <c r="RWG7" s="264"/>
      <c r="RWK7" s="264"/>
      <c r="RWO7" s="264"/>
      <c r="RWS7" s="264"/>
      <c r="RWW7" s="264"/>
      <c r="RXA7" s="458"/>
      <c r="RXE7" s="264"/>
      <c r="RXI7" s="264"/>
      <c r="RXM7" s="264"/>
      <c r="RXQ7" s="264"/>
      <c r="RXU7" s="264"/>
      <c r="RXY7" s="458"/>
      <c r="RYC7" s="264"/>
      <c r="RYG7" s="264"/>
      <c r="RYK7" s="264"/>
      <c r="RYO7" s="264"/>
      <c r="RYS7" s="264"/>
      <c r="RYW7" s="458"/>
      <c r="RZA7" s="264"/>
      <c r="RZE7" s="264"/>
      <c r="RZI7" s="264"/>
      <c r="RZM7" s="264"/>
      <c r="RZQ7" s="264"/>
      <c r="RZU7" s="458"/>
      <c r="RZY7" s="264"/>
      <c r="SAC7" s="264"/>
      <c r="SAG7" s="264"/>
      <c r="SAK7" s="264"/>
      <c r="SAO7" s="264"/>
      <c r="SAS7" s="458"/>
      <c r="SAW7" s="264"/>
      <c r="SBA7" s="264"/>
      <c r="SBE7" s="264"/>
      <c r="SBI7" s="264"/>
      <c r="SBM7" s="264"/>
      <c r="SBQ7" s="458"/>
      <c r="SBU7" s="264"/>
      <c r="SBY7" s="264"/>
      <c r="SCC7" s="264"/>
      <c r="SCG7" s="264"/>
      <c r="SCK7" s="264"/>
      <c r="SCO7" s="458"/>
      <c r="SCS7" s="264"/>
      <c r="SCW7" s="264"/>
      <c r="SDA7" s="264"/>
      <c r="SDE7" s="264"/>
      <c r="SDI7" s="264"/>
      <c r="SDM7" s="458"/>
      <c r="SDQ7" s="264"/>
      <c r="SDU7" s="264"/>
      <c r="SDY7" s="264"/>
      <c r="SEC7" s="264"/>
      <c r="SEG7" s="264"/>
      <c r="SEK7" s="458"/>
      <c r="SEO7" s="264"/>
      <c r="SES7" s="264"/>
      <c r="SEW7" s="264"/>
      <c r="SFA7" s="264"/>
      <c r="SFE7" s="264"/>
      <c r="SFI7" s="458"/>
      <c r="SFM7" s="264"/>
      <c r="SFQ7" s="264"/>
      <c r="SFU7" s="264"/>
      <c r="SFY7" s="264"/>
      <c r="SGC7" s="264"/>
      <c r="SGG7" s="458"/>
      <c r="SGK7" s="264"/>
      <c r="SGO7" s="264"/>
      <c r="SGS7" s="264"/>
      <c r="SGW7" s="264"/>
      <c r="SHA7" s="264"/>
      <c r="SHE7" s="458"/>
      <c r="SHI7" s="264"/>
      <c r="SHM7" s="264"/>
      <c r="SHQ7" s="264"/>
      <c r="SHU7" s="264"/>
      <c r="SHY7" s="264"/>
      <c r="SIC7" s="458"/>
      <c r="SIG7" s="264"/>
      <c r="SIK7" s="264"/>
      <c r="SIO7" s="264"/>
      <c r="SIS7" s="264"/>
      <c r="SIW7" s="264"/>
      <c r="SJA7" s="458"/>
      <c r="SJE7" s="264"/>
      <c r="SJI7" s="264"/>
      <c r="SJM7" s="264"/>
      <c r="SJQ7" s="264"/>
      <c r="SJU7" s="264"/>
      <c r="SJY7" s="458"/>
      <c r="SKC7" s="264"/>
      <c r="SKG7" s="264"/>
      <c r="SKK7" s="264"/>
      <c r="SKO7" s="264"/>
      <c r="SKS7" s="264"/>
      <c r="SKW7" s="458"/>
      <c r="SLA7" s="264"/>
      <c r="SLE7" s="264"/>
      <c r="SLI7" s="264"/>
      <c r="SLM7" s="264"/>
      <c r="SLQ7" s="264"/>
      <c r="SLU7" s="458"/>
      <c r="SLY7" s="264"/>
      <c r="SMC7" s="264"/>
      <c r="SMG7" s="264"/>
      <c r="SMK7" s="264"/>
      <c r="SMO7" s="264"/>
      <c r="SMS7" s="458"/>
      <c r="SMW7" s="264"/>
      <c r="SNA7" s="264"/>
      <c r="SNE7" s="264"/>
      <c r="SNI7" s="264"/>
      <c r="SNM7" s="264"/>
      <c r="SNQ7" s="458"/>
      <c r="SNU7" s="264"/>
      <c r="SNY7" s="264"/>
      <c r="SOC7" s="264"/>
      <c r="SOG7" s="264"/>
      <c r="SOK7" s="264"/>
      <c r="SOO7" s="458"/>
      <c r="SOS7" s="264"/>
      <c r="SOW7" s="264"/>
      <c r="SPA7" s="264"/>
      <c r="SPE7" s="264"/>
      <c r="SPI7" s="264"/>
      <c r="SPM7" s="458"/>
      <c r="SPQ7" s="264"/>
      <c r="SPU7" s="264"/>
      <c r="SPY7" s="264"/>
      <c r="SQC7" s="264"/>
      <c r="SQG7" s="264"/>
      <c r="SQK7" s="458"/>
      <c r="SQO7" s="264"/>
      <c r="SQS7" s="264"/>
      <c r="SQW7" s="264"/>
      <c r="SRA7" s="264"/>
      <c r="SRE7" s="264"/>
      <c r="SRI7" s="458"/>
      <c r="SRM7" s="264"/>
      <c r="SRQ7" s="264"/>
      <c r="SRU7" s="264"/>
      <c r="SRY7" s="264"/>
      <c r="SSC7" s="264"/>
      <c r="SSG7" s="458"/>
      <c r="SSK7" s="264"/>
      <c r="SSO7" s="264"/>
      <c r="SSS7" s="264"/>
      <c r="SSW7" s="264"/>
      <c r="STA7" s="264"/>
      <c r="STE7" s="458"/>
      <c r="STI7" s="264"/>
      <c r="STM7" s="264"/>
      <c r="STQ7" s="264"/>
      <c r="STU7" s="264"/>
      <c r="STY7" s="264"/>
      <c r="SUC7" s="458"/>
      <c r="SUG7" s="264"/>
      <c r="SUK7" s="264"/>
      <c r="SUO7" s="264"/>
      <c r="SUS7" s="264"/>
      <c r="SUW7" s="264"/>
      <c r="SVA7" s="458"/>
      <c r="SVE7" s="264"/>
      <c r="SVI7" s="264"/>
      <c r="SVM7" s="264"/>
      <c r="SVQ7" s="264"/>
      <c r="SVU7" s="264"/>
      <c r="SVY7" s="458"/>
      <c r="SWC7" s="264"/>
      <c r="SWG7" s="264"/>
      <c r="SWK7" s="264"/>
      <c r="SWO7" s="264"/>
      <c r="SWS7" s="264"/>
      <c r="SWW7" s="458"/>
      <c r="SXA7" s="264"/>
      <c r="SXE7" s="264"/>
      <c r="SXI7" s="264"/>
      <c r="SXM7" s="264"/>
      <c r="SXQ7" s="264"/>
      <c r="SXU7" s="458"/>
      <c r="SXY7" s="264"/>
      <c r="SYC7" s="264"/>
      <c r="SYG7" s="264"/>
      <c r="SYK7" s="264"/>
      <c r="SYO7" s="264"/>
      <c r="SYS7" s="458"/>
      <c r="SYW7" s="264"/>
      <c r="SZA7" s="264"/>
      <c r="SZE7" s="264"/>
      <c r="SZI7" s="264"/>
      <c r="SZM7" s="264"/>
      <c r="SZQ7" s="458"/>
      <c r="SZU7" s="264"/>
      <c r="SZY7" s="264"/>
      <c r="TAC7" s="264"/>
      <c r="TAG7" s="264"/>
      <c r="TAK7" s="264"/>
      <c r="TAO7" s="458"/>
      <c r="TAS7" s="264"/>
      <c r="TAW7" s="264"/>
      <c r="TBA7" s="264"/>
      <c r="TBE7" s="264"/>
      <c r="TBI7" s="264"/>
      <c r="TBM7" s="458"/>
      <c r="TBQ7" s="264"/>
      <c r="TBU7" s="264"/>
      <c r="TBY7" s="264"/>
      <c r="TCC7" s="264"/>
      <c r="TCG7" s="264"/>
      <c r="TCK7" s="458"/>
      <c r="TCO7" s="264"/>
      <c r="TCS7" s="264"/>
      <c r="TCW7" s="264"/>
      <c r="TDA7" s="264"/>
      <c r="TDE7" s="264"/>
      <c r="TDI7" s="458"/>
      <c r="TDM7" s="264"/>
      <c r="TDQ7" s="264"/>
      <c r="TDU7" s="264"/>
      <c r="TDY7" s="264"/>
      <c r="TEC7" s="264"/>
      <c r="TEG7" s="458"/>
      <c r="TEK7" s="264"/>
      <c r="TEO7" s="264"/>
      <c r="TES7" s="264"/>
      <c r="TEW7" s="264"/>
      <c r="TFA7" s="264"/>
      <c r="TFE7" s="458"/>
      <c r="TFI7" s="264"/>
      <c r="TFM7" s="264"/>
      <c r="TFQ7" s="264"/>
      <c r="TFU7" s="264"/>
      <c r="TFY7" s="264"/>
      <c r="TGC7" s="458"/>
      <c r="TGG7" s="264"/>
      <c r="TGK7" s="264"/>
      <c r="TGO7" s="264"/>
      <c r="TGS7" s="264"/>
      <c r="TGW7" s="264"/>
      <c r="THA7" s="458"/>
      <c r="THE7" s="264"/>
      <c r="THI7" s="264"/>
      <c r="THM7" s="264"/>
      <c r="THQ7" s="264"/>
      <c r="THU7" s="264"/>
      <c r="THY7" s="458"/>
      <c r="TIC7" s="264"/>
      <c r="TIG7" s="264"/>
      <c r="TIK7" s="264"/>
      <c r="TIO7" s="264"/>
      <c r="TIS7" s="264"/>
      <c r="TIW7" s="458"/>
      <c r="TJA7" s="264"/>
      <c r="TJE7" s="264"/>
      <c r="TJI7" s="264"/>
      <c r="TJM7" s="264"/>
      <c r="TJQ7" s="264"/>
      <c r="TJU7" s="458"/>
      <c r="TJY7" s="264"/>
      <c r="TKC7" s="264"/>
      <c r="TKG7" s="264"/>
      <c r="TKK7" s="264"/>
      <c r="TKO7" s="264"/>
      <c r="TKS7" s="458"/>
      <c r="TKW7" s="264"/>
      <c r="TLA7" s="264"/>
      <c r="TLE7" s="264"/>
      <c r="TLI7" s="264"/>
      <c r="TLM7" s="264"/>
      <c r="TLQ7" s="458"/>
      <c r="TLU7" s="264"/>
      <c r="TLY7" s="264"/>
      <c r="TMC7" s="264"/>
      <c r="TMG7" s="264"/>
      <c r="TMK7" s="264"/>
      <c r="TMO7" s="458"/>
      <c r="TMS7" s="264"/>
      <c r="TMW7" s="264"/>
      <c r="TNA7" s="264"/>
      <c r="TNE7" s="264"/>
      <c r="TNI7" s="264"/>
      <c r="TNM7" s="458"/>
      <c r="TNQ7" s="264"/>
      <c r="TNU7" s="264"/>
      <c r="TNY7" s="264"/>
      <c r="TOC7" s="264"/>
      <c r="TOG7" s="264"/>
      <c r="TOK7" s="458"/>
      <c r="TOO7" s="264"/>
      <c r="TOS7" s="264"/>
      <c r="TOW7" s="264"/>
      <c r="TPA7" s="264"/>
      <c r="TPE7" s="264"/>
      <c r="TPI7" s="458"/>
      <c r="TPM7" s="264"/>
      <c r="TPQ7" s="264"/>
      <c r="TPU7" s="264"/>
      <c r="TPY7" s="264"/>
      <c r="TQC7" s="264"/>
      <c r="TQG7" s="458"/>
      <c r="TQK7" s="264"/>
      <c r="TQO7" s="264"/>
      <c r="TQS7" s="264"/>
      <c r="TQW7" s="264"/>
      <c r="TRA7" s="264"/>
      <c r="TRE7" s="458"/>
      <c r="TRI7" s="264"/>
      <c r="TRM7" s="264"/>
      <c r="TRQ7" s="264"/>
      <c r="TRU7" s="264"/>
      <c r="TRY7" s="264"/>
      <c r="TSC7" s="458"/>
      <c r="TSG7" s="264"/>
      <c r="TSK7" s="264"/>
      <c r="TSO7" s="264"/>
      <c r="TSS7" s="264"/>
      <c r="TSW7" s="264"/>
      <c r="TTA7" s="458"/>
      <c r="TTE7" s="264"/>
      <c r="TTI7" s="264"/>
      <c r="TTM7" s="264"/>
      <c r="TTQ7" s="264"/>
      <c r="TTU7" s="264"/>
      <c r="TTY7" s="458"/>
      <c r="TUC7" s="264"/>
      <c r="TUG7" s="264"/>
      <c r="TUK7" s="264"/>
      <c r="TUO7" s="264"/>
      <c r="TUS7" s="264"/>
      <c r="TUW7" s="458"/>
      <c r="TVA7" s="264"/>
      <c r="TVE7" s="264"/>
      <c r="TVI7" s="264"/>
      <c r="TVM7" s="264"/>
      <c r="TVQ7" s="264"/>
      <c r="TVU7" s="458"/>
      <c r="TVY7" s="264"/>
      <c r="TWC7" s="264"/>
      <c r="TWG7" s="264"/>
      <c r="TWK7" s="264"/>
      <c r="TWO7" s="264"/>
      <c r="TWS7" s="458"/>
      <c r="TWW7" s="264"/>
      <c r="TXA7" s="264"/>
      <c r="TXE7" s="264"/>
      <c r="TXI7" s="264"/>
      <c r="TXM7" s="264"/>
      <c r="TXQ7" s="458"/>
      <c r="TXU7" s="264"/>
      <c r="TXY7" s="264"/>
      <c r="TYC7" s="264"/>
      <c r="TYG7" s="264"/>
      <c r="TYK7" s="264"/>
      <c r="TYO7" s="458"/>
      <c r="TYS7" s="264"/>
      <c r="TYW7" s="264"/>
      <c r="TZA7" s="264"/>
      <c r="TZE7" s="264"/>
      <c r="TZI7" s="264"/>
      <c r="TZM7" s="458"/>
      <c r="TZQ7" s="264"/>
      <c r="TZU7" s="264"/>
      <c r="TZY7" s="264"/>
      <c r="UAC7" s="264"/>
      <c r="UAG7" s="264"/>
      <c r="UAK7" s="458"/>
      <c r="UAO7" s="264"/>
      <c r="UAS7" s="264"/>
      <c r="UAW7" s="264"/>
      <c r="UBA7" s="264"/>
      <c r="UBE7" s="264"/>
      <c r="UBI7" s="458"/>
      <c r="UBM7" s="264"/>
      <c r="UBQ7" s="264"/>
      <c r="UBU7" s="264"/>
      <c r="UBY7" s="264"/>
      <c r="UCC7" s="264"/>
      <c r="UCG7" s="458"/>
      <c r="UCK7" s="264"/>
      <c r="UCO7" s="264"/>
      <c r="UCS7" s="264"/>
      <c r="UCW7" s="264"/>
      <c r="UDA7" s="264"/>
      <c r="UDE7" s="458"/>
      <c r="UDI7" s="264"/>
      <c r="UDM7" s="264"/>
      <c r="UDQ7" s="264"/>
      <c r="UDU7" s="264"/>
      <c r="UDY7" s="264"/>
      <c r="UEC7" s="458"/>
      <c r="UEG7" s="264"/>
      <c r="UEK7" s="264"/>
      <c r="UEO7" s="264"/>
      <c r="UES7" s="264"/>
      <c r="UEW7" s="264"/>
      <c r="UFA7" s="458"/>
      <c r="UFE7" s="264"/>
      <c r="UFI7" s="264"/>
      <c r="UFM7" s="264"/>
      <c r="UFQ7" s="264"/>
      <c r="UFU7" s="264"/>
      <c r="UFY7" s="458"/>
      <c r="UGC7" s="264"/>
      <c r="UGG7" s="264"/>
      <c r="UGK7" s="264"/>
      <c r="UGO7" s="264"/>
      <c r="UGS7" s="264"/>
      <c r="UGW7" s="458"/>
      <c r="UHA7" s="264"/>
      <c r="UHE7" s="264"/>
      <c r="UHI7" s="264"/>
      <c r="UHM7" s="264"/>
      <c r="UHQ7" s="264"/>
      <c r="UHU7" s="458"/>
      <c r="UHY7" s="264"/>
      <c r="UIC7" s="264"/>
      <c r="UIG7" s="264"/>
      <c r="UIK7" s="264"/>
      <c r="UIO7" s="264"/>
      <c r="UIS7" s="458"/>
      <c r="UIW7" s="264"/>
      <c r="UJA7" s="264"/>
      <c r="UJE7" s="264"/>
      <c r="UJI7" s="264"/>
      <c r="UJM7" s="264"/>
      <c r="UJQ7" s="458"/>
      <c r="UJU7" s="264"/>
      <c r="UJY7" s="264"/>
      <c r="UKC7" s="264"/>
      <c r="UKG7" s="264"/>
      <c r="UKK7" s="264"/>
      <c r="UKO7" s="458"/>
      <c r="UKS7" s="264"/>
      <c r="UKW7" s="264"/>
      <c r="ULA7" s="264"/>
      <c r="ULE7" s="264"/>
      <c r="ULI7" s="264"/>
      <c r="ULM7" s="458"/>
      <c r="ULQ7" s="264"/>
      <c r="ULU7" s="264"/>
      <c r="ULY7" s="264"/>
      <c r="UMC7" s="264"/>
      <c r="UMG7" s="264"/>
      <c r="UMK7" s="458"/>
      <c r="UMO7" s="264"/>
      <c r="UMS7" s="264"/>
      <c r="UMW7" s="264"/>
      <c r="UNA7" s="264"/>
      <c r="UNE7" s="264"/>
      <c r="UNI7" s="458"/>
      <c r="UNM7" s="264"/>
      <c r="UNQ7" s="264"/>
      <c r="UNU7" s="264"/>
      <c r="UNY7" s="264"/>
      <c r="UOC7" s="264"/>
      <c r="UOG7" s="458"/>
      <c r="UOK7" s="264"/>
      <c r="UOO7" s="264"/>
      <c r="UOS7" s="264"/>
      <c r="UOW7" s="264"/>
      <c r="UPA7" s="264"/>
      <c r="UPE7" s="458"/>
      <c r="UPI7" s="264"/>
      <c r="UPM7" s="264"/>
      <c r="UPQ7" s="264"/>
      <c r="UPU7" s="264"/>
      <c r="UPY7" s="264"/>
      <c r="UQC7" s="458"/>
      <c r="UQG7" s="264"/>
      <c r="UQK7" s="264"/>
      <c r="UQO7" s="264"/>
      <c r="UQS7" s="264"/>
      <c r="UQW7" s="264"/>
      <c r="URA7" s="458"/>
      <c r="URE7" s="264"/>
      <c r="URI7" s="264"/>
      <c r="URM7" s="264"/>
      <c r="URQ7" s="264"/>
      <c r="URU7" s="264"/>
      <c r="URY7" s="458"/>
      <c r="USC7" s="264"/>
      <c r="USG7" s="264"/>
      <c r="USK7" s="264"/>
      <c r="USO7" s="264"/>
      <c r="USS7" s="264"/>
      <c r="USW7" s="458"/>
      <c r="UTA7" s="264"/>
      <c r="UTE7" s="264"/>
      <c r="UTI7" s="264"/>
      <c r="UTM7" s="264"/>
      <c r="UTQ7" s="264"/>
      <c r="UTU7" s="458"/>
      <c r="UTY7" s="264"/>
      <c r="UUC7" s="264"/>
      <c r="UUG7" s="264"/>
      <c r="UUK7" s="264"/>
      <c r="UUO7" s="264"/>
      <c r="UUS7" s="458"/>
      <c r="UUW7" s="264"/>
      <c r="UVA7" s="264"/>
      <c r="UVE7" s="264"/>
      <c r="UVI7" s="264"/>
      <c r="UVM7" s="264"/>
      <c r="UVQ7" s="458"/>
      <c r="UVU7" s="264"/>
      <c r="UVY7" s="264"/>
      <c r="UWC7" s="264"/>
      <c r="UWG7" s="264"/>
      <c r="UWK7" s="264"/>
      <c r="UWO7" s="458"/>
      <c r="UWS7" s="264"/>
      <c r="UWW7" s="264"/>
      <c r="UXA7" s="264"/>
      <c r="UXE7" s="264"/>
      <c r="UXI7" s="264"/>
      <c r="UXM7" s="458"/>
      <c r="UXQ7" s="264"/>
      <c r="UXU7" s="264"/>
      <c r="UXY7" s="264"/>
      <c r="UYC7" s="264"/>
      <c r="UYG7" s="264"/>
      <c r="UYK7" s="458"/>
      <c r="UYO7" s="264"/>
      <c r="UYS7" s="264"/>
      <c r="UYW7" s="264"/>
      <c r="UZA7" s="264"/>
      <c r="UZE7" s="264"/>
      <c r="UZI7" s="458"/>
      <c r="UZM7" s="264"/>
      <c r="UZQ7" s="264"/>
      <c r="UZU7" s="264"/>
      <c r="UZY7" s="264"/>
      <c r="VAC7" s="264"/>
      <c r="VAG7" s="458"/>
      <c r="VAK7" s="264"/>
      <c r="VAO7" s="264"/>
      <c r="VAS7" s="264"/>
      <c r="VAW7" s="264"/>
      <c r="VBA7" s="264"/>
      <c r="VBE7" s="458"/>
      <c r="VBI7" s="264"/>
      <c r="VBM7" s="264"/>
      <c r="VBQ7" s="264"/>
      <c r="VBU7" s="264"/>
      <c r="VBY7" s="264"/>
      <c r="VCC7" s="458"/>
      <c r="VCG7" s="264"/>
      <c r="VCK7" s="264"/>
      <c r="VCO7" s="264"/>
      <c r="VCS7" s="264"/>
      <c r="VCW7" s="264"/>
      <c r="VDA7" s="458"/>
      <c r="VDE7" s="264"/>
      <c r="VDI7" s="264"/>
      <c r="VDM7" s="264"/>
      <c r="VDQ7" s="264"/>
      <c r="VDU7" s="264"/>
      <c r="VDY7" s="458"/>
      <c r="VEC7" s="264"/>
      <c r="VEG7" s="264"/>
      <c r="VEK7" s="264"/>
      <c r="VEO7" s="264"/>
      <c r="VES7" s="264"/>
      <c r="VEW7" s="458"/>
      <c r="VFA7" s="264"/>
      <c r="VFE7" s="264"/>
      <c r="VFI7" s="264"/>
      <c r="VFM7" s="264"/>
      <c r="VFQ7" s="264"/>
      <c r="VFU7" s="458"/>
      <c r="VFY7" s="264"/>
      <c r="VGC7" s="264"/>
      <c r="VGG7" s="264"/>
      <c r="VGK7" s="264"/>
      <c r="VGO7" s="264"/>
      <c r="VGS7" s="458"/>
      <c r="VGW7" s="264"/>
      <c r="VHA7" s="264"/>
      <c r="VHE7" s="264"/>
      <c r="VHI7" s="264"/>
      <c r="VHM7" s="264"/>
      <c r="VHQ7" s="458"/>
      <c r="VHU7" s="264"/>
      <c r="VHY7" s="264"/>
      <c r="VIC7" s="264"/>
      <c r="VIG7" s="264"/>
      <c r="VIK7" s="264"/>
      <c r="VIO7" s="458"/>
      <c r="VIS7" s="264"/>
      <c r="VIW7" s="264"/>
      <c r="VJA7" s="264"/>
      <c r="VJE7" s="264"/>
      <c r="VJI7" s="264"/>
      <c r="VJM7" s="458"/>
      <c r="VJQ7" s="264"/>
      <c r="VJU7" s="264"/>
      <c r="VJY7" s="264"/>
      <c r="VKC7" s="264"/>
      <c r="VKG7" s="264"/>
      <c r="VKK7" s="458"/>
      <c r="VKO7" s="264"/>
      <c r="VKS7" s="264"/>
      <c r="VKW7" s="264"/>
      <c r="VLA7" s="264"/>
      <c r="VLE7" s="264"/>
      <c r="VLI7" s="458"/>
      <c r="VLM7" s="264"/>
      <c r="VLQ7" s="264"/>
      <c r="VLU7" s="264"/>
      <c r="VLY7" s="264"/>
      <c r="VMC7" s="264"/>
      <c r="VMG7" s="458"/>
      <c r="VMK7" s="264"/>
      <c r="VMO7" s="264"/>
      <c r="VMS7" s="264"/>
      <c r="VMW7" s="264"/>
      <c r="VNA7" s="264"/>
      <c r="VNE7" s="458"/>
      <c r="VNI7" s="264"/>
      <c r="VNM7" s="264"/>
      <c r="VNQ7" s="264"/>
      <c r="VNU7" s="264"/>
      <c r="VNY7" s="264"/>
      <c r="VOC7" s="458"/>
      <c r="VOG7" s="264"/>
      <c r="VOK7" s="264"/>
      <c r="VOO7" s="264"/>
      <c r="VOS7" s="264"/>
      <c r="VOW7" s="264"/>
      <c r="VPA7" s="458"/>
      <c r="VPE7" s="264"/>
      <c r="VPI7" s="264"/>
      <c r="VPM7" s="264"/>
      <c r="VPQ7" s="264"/>
      <c r="VPU7" s="264"/>
      <c r="VPY7" s="458"/>
      <c r="VQC7" s="264"/>
      <c r="VQG7" s="264"/>
      <c r="VQK7" s="264"/>
      <c r="VQO7" s="264"/>
      <c r="VQS7" s="264"/>
      <c r="VQW7" s="458"/>
      <c r="VRA7" s="264"/>
      <c r="VRE7" s="264"/>
      <c r="VRI7" s="264"/>
      <c r="VRM7" s="264"/>
      <c r="VRQ7" s="264"/>
      <c r="VRU7" s="458"/>
      <c r="VRY7" s="264"/>
      <c r="VSC7" s="264"/>
      <c r="VSG7" s="264"/>
      <c r="VSK7" s="264"/>
      <c r="VSO7" s="264"/>
      <c r="VSS7" s="458"/>
      <c r="VSW7" s="264"/>
      <c r="VTA7" s="264"/>
      <c r="VTE7" s="264"/>
      <c r="VTI7" s="264"/>
      <c r="VTM7" s="264"/>
      <c r="VTQ7" s="458"/>
      <c r="VTU7" s="264"/>
      <c r="VTY7" s="264"/>
      <c r="VUC7" s="264"/>
      <c r="VUG7" s="264"/>
      <c r="VUK7" s="264"/>
      <c r="VUO7" s="458"/>
      <c r="VUS7" s="264"/>
      <c r="VUW7" s="264"/>
      <c r="VVA7" s="264"/>
      <c r="VVE7" s="264"/>
      <c r="VVI7" s="264"/>
      <c r="VVM7" s="458"/>
      <c r="VVQ7" s="264"/>
      <c r="VVU7" s="264"/>
      <c r="VVY7" s="264"/>
      <c r="VWC7" s="264"/>
      <c r="VWG7" s="264"/>
      <c r="VWK7" s="458"/>
      <c r="VWO7" s="264"/>
      <c r="VWS7" s="264"/>
      <c r="VWW7" s="264"/>
      <c r="VXA7" s="264"/>
      <c r="VXE7" s="264"/>
      <c r="VXI7" s="458"/>
      <c r="VXM7" s="264"/>
      <c r="VXQ7" s="264"/>
      <c r="VXU7" s="264"/>
      <c r="VXY7" s="264"/>
      <c r="VYC7" s="264"/>
      <c r="VYG7" s="458"/>
      <c r="VYK7" s="264"/>
      <c r="VYO7" s="264"/>
      <c r="VYS7" s="264"/>
      <c r="VYW7" s="264"/>
      <c r="VZA7" s="264"/>
      <c r="VZE7" s="458"/>
      <c r="VZI7" s="264"/>
      <c r="VZM7" s="264"/>
      <c r="VZQ7" s="264"/>
      <c r="VZU7" s="264"/>
      <c r="VZY7" s="264"/>
      <c r="WAC7" s="458"/>
      <c r="WAG7" s="264"/>
      <c r="WAK7" s="264"/>
      <c r="WAO7" s="264"/>
      <c r="WAS7" s="264"/>
      <c r="WAW7" s="264"/>
      <c r="WBA7" s="458"/>
      <c r="WBE7" s="264"/>
      <c r="WBI7" s="264"/>
      <c r="WBM7" s="264"/>
      <c r="WBQ7" s="264"/>
      <c r="WBU7" s="264"/>
      <c r="WBY7" s="458"/>
      <c r="WCC7" s="264"/>
      <c r="WCG7" s="264"/>
      <c r="WCK7" s="264"/>
      <c r="WCO7" s="264"/>
      <c r="WCS7" s="264"/>
      <c r="WCW7" s="458"/>
      <c r="WDA7" s="264"/>
      <c r="WDE7" s="264"/>
      <c r="WDI7" s="264"/>
      <c r="WDM7" s="264"/>
      <c r="WDQ7" s="264"/>
      <c r="WDU7" s="458"/>
      <c r="WDY7" s="264"/>
      <c r="WEC7" s="264"/>
      <c r="WEG7" s="264"/>
      <c r="WEK7" s="264"/>
      <c r="WEO7" s="264"/>
      <c r="WES7" s="458"/>
      <c r="WEW7" s="264"/>
      <c r="WFA7" s="264"/>
      <c r="WFE7" s="264"/>
      <c r="WFI7" s="264"/>
      <c r="WFM7" s="264"/>
      <c r="WFQ7" s="458"/>
      <c r="WFU7" s="264"/>
      <c r="WFY7" s="264"/>
      <c r="WGC7" s="264"/>
      <c r="WGG7" s="264"/>
      <c r="WGK7" s="264"/>
      <c r="WGO7" s="458"/>
      <c r="WGS7" s="264"/>
      <c r="WGW7" s="264"/>
      <c r="WHA7" s="264"/>
      <c r="WHE7" s="264"/>
      <c r="WHI7" s="264"/>
      <c r="WHM7" s="458"/>
      <c r="WHQ7" s="264"/>
      <c r="WHU7" s="264"/>
      <c r="WHY7" s="264"/>
      <c r="WIC7" s="264"/>
      <c r="WIG7" s="264"/>
      <c r="WIK7" s="458"/>
      <c r="WIO7" s="264"/>
      <c r="WIS7" s="264"/>
      <c r="WIW7" s="264"/>
      <c r="WJA7" s="264"/>
      <c r="WJE7" s="264"/>
      <c r="WJI7" s="458"/>
      <c r="WJM7" s="264"/>
      <c r="WJQ7" s="264"/>
      <c r="WJU7" s="264"/>
      <c r="WJY7" s="264"/>
      <c r="WKC7" s="264"/>
      <c r="WKG7" s="458"/>
      <c r="WKK7" s="264"/>
      <c r="WKO7" s="264"/>
      <c r="WKS7" s="264"/>
      <c r="WKW7" s="264"/>
      <c r="WLA7" s="264"/>
      <c r="WLE7" s="458"/>
      <c r="WLI7" s="264"/>
      <c r="WLM7" s="264"/>
      <c r="WLQ7" s="264"/>
      <c r="WLU7" s="264"/>
      <c r="WLY7" s="264"/>
      <c r="WMC7" s="458"/>
      <c r="WMG7" s="264"/>
      <c r="WMK7" s="264"/>
      <c r="WMO7" s="264"/>
      <c r="WMS7" s="264"/>
      <c r="WMW7" s="264"/>
      <c r="WNA7" s="458"/>
      <c r="WNE7" s="264"/>
      <c r="WNI7" s="264"/>
      <c r="WNM7" s="264"/>
      <c r="WNQ7" s="264"/>
      <c r="WNU7" s="264"/>
      <c r="WNY7" s="458"/>
      <c r="WOC7" s="264"/>
      <c r="WOG7" s="264"/>
      <c r="WOK7" s="264"/>
      <c r="WOO7" s="264"/>
      <c r="WOS7" s="264"/>
      <c r="WOW7" s="458"/>
      <c r="WPA7" s="264"/>
      <c r="WPE7" s="264"/>
      <c r="WPI7" s="264"/>
      <c r="WPM7" s="264"/>
      <c r="WPQ7" s="264"/>
      <c r="WPU7" s="458"/>
      <c r="WPY7" s="264"/>
      <c r="WQC7" s="264"/>
      <c r="WQG7" s="264"/>
      <c r="WQK7" s="264"/>
      <c r="WQO7" s="264"/>
      <c r="WQS7" s="458"/>
      <c r="WQW7" s="264"/>
      <c r="WRA7" s="264"/>
      <c r="WRE7" s="264"/>
      <c r="WRI7" s="264"/>
      <c r="WRM7" s="264"/>
      <c r="WRQ7" s="458"/>
      <c r="WRU7" s="264"/>
      <c r="WRY7" s="264"/>
      <c r="WSC7" s="264"/>
      <c r="WSG7" s="264"/>
      <c r="WSK7" s="264"/>
      <c r="WSO7" s="458"/>
      <c r="WSS7" s="264"/>
      <c r="WSW7" s="264"/>
      <c r="WTA7" s="264"/>
      <c r="WTE7" s="264"/>
      <c r="WTI7" s="264"/>
      <c r="WTM7" s="458"/>
      <c r="WTQ7" s="264"/>
      <c r="WTU7" s="264"/>
      <c r="WTY7" s="264"/>
      <c r="WUC7" s="264"/>
      <c r="WUG7" s="264"/>
      <c r="WUK7" s="458"/>
      <c r="WUO7" s="264"/>
      <c r="WUS7" s="264"/>
      <c r="WUW7" s="264"/>
      <c r="WVA7" s="264"/>
      <c r="WVE7" s="264"/>
      <c r="WVI7" s="458"/>
      <c r="WVM7" s="264"/>
      <c r="WVQ7" s="264"/>
      <c r="WVU7" s="264"/>
      <c r="WVY7" s="264"/>
      <c r="WWC7" s="264"/>
      <c r="WWG7" s="458"/>
      <c r="WWK7" s="264"/>
      <c r="WWO7" s="264"/>
      <c r="WWS7" s="264"/>
      <c r="WWW7" s="264"/>
      <c r="WXA7" s="264"/>
      <c r="WXE7" s="458"/>
      <c r="WXI7" s="264"/>
      <c r="WXM7" s="264"/>
      <c r="WXQ7" s="264"/>
      <c r="WXU7" s="264"/>
      <c r="WXY7" s="264"/>
      <c r="WYC7" s="458"/>
      <c r="WYG7" s="264"/>
      <c r="WYK7" s="264"/>
      <c r="WYO7" s="264"/>
      <c r="WYS7" s="264"/>
      <c r="WYW7" s="264"/>
      <c r="WZA7" s="458"/>
      <c r="WZE7" s="264"/>
      <c r="WZI7" s="264"/>
      <c r="WZM7" s="264"/>
      <c r="WZQ7" s="264"/>
      <c r="WZU7" s="264"/>
      <c r="WZY7" s="458"/>
      <c r="XAC7" s="264"/>
      <c r="XAG7" s="264"/>
      <c r="XAK7" s="264"/>
      <c r="XAO7" s="264"/>
      <c r="XAS7" s="264"/>
      <c r="XAW7" s="458"/>
      <c r="XBA7" s="264"/>
      <c r="XBE7" s="264"/>
      <c r="XBI7" s="264"/>
      <c r="XBM7" s="264"/>
      <c r="XBQ7" s="264"/>
      <c r="XBU7" s="458"/>
      <c r="XBY7" s="264"/>
      <c r="XCC7" s="264"/>
      <c r="XCG7" s="264"/>
      <c r="XCK7" s="264"/>
      <c r="XCO7" s="264"/>
      <c r="XCS7" s="458"/>
      <c r="XCW7" s="264"/>
      <c r="XDA7" s="264"/>
      <c r="XDE7" s="264"/>
      <c r="XDI7" s="264"/>
      <c r="XDM7" s="264"/>
      <c r="XDQ7" s="458"/>
      <c r="XDU7" s="264"/>
      <c r="XDY7" s="264"/>
      <c r="XEC7" s="264"/>
      <c r="XEG7" s="264"/>
      <c r="XEK7" s="264"/>
      <c r="XEO7" s="458"/>
      <c r="XES7" s="264"/>
      <c r="XEW7" s="264"/>
      <c r="XFA7" s="264"/>
    </row>
    <row r="8" spans="1:16384" s="59" customFormat="1" x14ac:dyDescent="0.25">
      <c r="A8" s="283"/>
      <c r="B8" s="286"/>
      <c r="C8" s="286"/>
      <c r="D8" s="286"/>
      <c r="E8" s="286"/>
      <c r="F8" s="286"/>
      <c r="G8" s="286"/>
      <c r="H8" s="286"/>
      <c r="I8" s="286"/>
      <c r="J8" s="286"/>
      <c r="K8" s="286"/>
      <c r="L8" s="286"/>
      <c r="M8" s="286"/>
      <c r="N8" s="286"/>
      <c r="O8" s="286"/>
      <c r="P8" s="286"/>
      <c r="Q8" s="25"/>
      <c r="S8" s="60"/>
      <c r="T8" s="60"/>
      <c r="U8" s="60"/>
      <c r="V8" s="60"/>
      <c r="W8" s="60"/>
      <c r="X8" s="60"/>
      <c r="Y8" s="60"/>
      <c r="Z8" s="60"/>
      <c r="AA8" s="60"/>
      <c r="AB8" s="60"/>
      <c r="AC8" s="60"/>
      <c r="AD8" s="60"/>
      <c r="AE8" s="60"/>
      <c r="AF8" s="60"/>
      <c r="AG8" s="60"/>
      <c r="AH8" s="60"/>
    </row>
    <row r="9" spans="1:16384" s="6" customFormat="1" x14ac:dyDescent="0.25">
      <c r="A9" s="157" t="s">
        <v>188</v>
      </c>
      <c r="B9" s="70">
        <f>+B10+'72_2'!B10+'72_2'!B38</f>
        <v>17107</v>
      </c>
      <c r="C9" s="70">
        <f>+C10+'72_2'!C10+'72_2'!C38</f>
        <v>6873</v>
      </c>
      <c r="D9" s="70">
        <f>+D10+'72_2'!D10+'72_2'!D38</f>
        <v>10234</v>
      </c>
      <c r="E9" s="70"/>
      <c r="F9" s="70">
        <f>+F10+'72_2'!F10+'72_2'!F38</f>
        <v>8614</v>
      </c>
      <c r="G9" s="70">
        <f>+G10+'72_2'!G10+'72_2'!G38</f>
        <v>3524</v>
      </c>
      <c r="H9" s="70">
        <f>+H10+'72_2'!H10+'72_2'!H38</f>
        <v>5090</v>
      </c>
      <c r="I9" s="70"/>
      <c r="J9" s="70">
        <f>+J10+'72_2'!J10+'72_2'!J38</f>
        <v>4515</v>
      </c>
      <c r="K9" s="70">
        <f>+K10+'72_2'!K10+'72_2'!K38</f>
        <v>1805</v>
      </c>
      <c r="L9" s="70">
        <f>+L10+'72_2'!L10+'72_2'!L38</f>
        <v>2710</v>
      </c>
      <c r="M9" s="70"/>
      <c r="N9" s="70">
        <f>+N10+'72_2'!N10+'72_2'!N38</f>
        <v>3978</v>
      </c>
      <c r="O9" s="70">
        <f>+O10+'72_2'!O10+'72_2'!O38</f>
        <v>1544</v>
      </c>
      <c r="P9" s="70">
        <f>+P10+'72_2'!P10+'72_2'!P38</f>
        <v>2434</v>
      </c>
      <c r="Q9" s="7"/>
      <c r="R9" s="48"/>
      <c r="S9" s="48"/>
      <c r="T9" s="48"/>
      <c r="U9" s="48"/>
      <c r="V9" s="48"/>
      <c r="W9" s="48"/>
      <c r="X9" s="48"/>
      <c r="Z9" s="48"/>
      <c r="AA9" s="48"/>
      <c r="AB9" s="48"/>
    </row>
    <row r="10" spans="1:16384" s="6" customFormat="1" x14ac:dyDescent="0.25">
      <c r="A10" s="282" t="s">
        <v>417</v>
      </c>
      <c r="B10" s="70">
        <f>SUM(B11:B48)</f>
        <v>13495</v>
      </c>
      <c r="C10" s="70">
        <f>SUM(C11:C48)</f>
        <v>4593</v>
      </c>
      <c r="D10" s="70">
        <f>SUM(D11:D48)</f>
        <v>8902</v>
      </c>
      <c r="E10" s="70"/>
      <c r="F10" s="70">
        <f>SUM(F11:F48)</f>
        <v>6863</v>
      </c>
      <c r="G10" s="70">
        <f>SUM(G11:G48)</f>
        <v>2387</v>
      </c>
      <c r="H10" s="70">
        <f>SUM(H11:H48)</f>
        <v>4476</v>
      </c>
      <c r="I10" s="70"/>
      <c r="J10" s="70">
        <f>SUM(J11:J48)</f>
        <v>3467</v>
      </c>
      <c r="K10" s="70">
        <f>SUM(K11:K48)</f>
        <v>1174</v>
      </c>
      <c r="L10" s="70">
        <f>SUM(L11:L48)</f>
        <v>2293</v>
      </c>
      <c r="M10" s="70"/>
      <c r="N10" s="70">
        <f>SUM(N11:N48)</f>
        <v>3165</v>
      </c>
      <c r="O10" s="70">
        <f>SUM(O11:O48)</f>
        <v>1032</v>
      </c>
      <c r="P10" s="70">
        <f>SUM(P11:P48)</f>
        <v>2133</v>
      </c>
      <c r="Q10" s="7"/>
      <c r="R10" s="48"/>
      <c r="S10" s="48"/>
      <c r="T10" s="48"/>
      <c r="U10" s="48"/>
      <c r="V10" s="48"/>
      <c r="W10" s="48"/>
      <c r="X10" s="48"/>
      <c r="Z10" s="48"/>
      <c r="AA10" s="48"/>
      <c r="AB10" s="48"/>
    </row>
    <row r="11" spans="1:16384" s="8" customFormat="1" x14ac:dyDescent="0.25">
      <c r="A11" s="93" t="s">
        <v>418</v>
      </c>
      <c r="B11" s="71">
        <v>58</v>
      </c>
      <c r="C11" s="71">
        <v>19</v>
      </c>
      <c r="D11" s="71">
        <v>39</v>
      </c>
      <c r="E11" s="71"/>
      <c r="F11" s="71">
        <v>19</v>
      </c>
      <c r="G11" s="71">
        <v>5</v>
      </c>
      <c r="H11" s="71">
        <v>14</v>
      </c>
      <c r="I11" s="71"/>
      <c r="J11" s="71">
        <v>14</v>
      </c>
      <c r="K11" s="71">
        <v>6</v>
      </c>
      <c r="L11" s="71">
        <v>8</v>
      </c>
      <c r="M11" s="71"/>
      <c r="N11" s="71">
        <v>25</v>
      </c>
      <c r="O11" s="71">
        <v>8</v>
      </c>
      <c r="P11" s="71">
        <v>17</v>
      </c>
      <c r="R11" s="29"/>
      <c r="S11" s="29"/>
      <c r="T11" s="29"/>
      <c r="U11" s="29"/>
      <c r="V11" s="29"/>
      <c r="W11" s="29"/>
      <c r="X11" s="29"/>
      <c r="Y11" s="29"/>
      <c r="Z11" s="29"/>
      <c r="AA11" s="29"/>
      <c r="AB11" s="29"/>
    </row>
    <row r="12" spans="1:16384" s="8" customFormat="1" x14ac:dyDescent="0.25">
      <c r="A12" s="93" t="s">
        <v>419</v>
      </c>
      <c r="B12" s="71">
        <v>521</v>
      </c>
      <c r="C12" s="71">
        <v>165</v>
      </c>
      <c r="D12" s="71">
        <v>356</v>
      </c>
      <c r="E12" s="71"/>
      <c r="F12" s="71">
        <v>321</v>
      </c>
      <c r="G12" s="71">
        <v>99</v>
      </c>
      <c r="H12" s="71">
        <v>222</v>
      </c>
      <c r="I12" s="71"/>
      <c r="J12" s="71">
        <v>105</v>
      </c>
      <c r="K12" s="71">
        <v>40</v>
      </c>
      <c r="L12" s="71">
        <v>65</v>
      </c>
      <c r="M12" s="71"/>
      <c r="N12" s="71">
        <v>95</v>
      </c>
      <c r="O12" s="71">
        <v>26</v>
      </c>
      <c r="P12" s="71">
        <v>69</v>
      </c>
      <c r="Q12" s="25"/>
      <c r="R12" s="7"/>
      <c r="S12" s="7"/>
      <c r="T12" s="7"/>
      <c r="U12" s="7"/>
      <c r="V12" s="7"/>
      <c r="W12" s="7"/>
      <c r="X12" s="7"/>
      <c r="Y12" s="7"/>
      <c r="Z12" s="7"/>
      <c r="AA12" s="7"/>
      <c r="AB12" s="7"/>
    </row>
    <row r="13" spans="1:16384" s="8" customFormat="1" x14ac:dyDescent="0.25">
      <c r="A13" s="93" t="s">
        <v>1020</v>
      </c>
      <c r="B13" s="71">
        <v>0</v>
      </c>
      <c r="C13" s="71">
        <v>0</v>
      </c>
      <c r="D13" s="71">
        <v>0</v>
      </c>
      <c r="E13" s="71"/>
      <c r="F13" s="71">
        <v>0</v>
      </c>
      <c r="G13" s="71">
        <v>0</v>
      </c>
      <c r="H13" s="71">
        <v>0</v>
      </c>
      <c r="I13" s="71"/>
      <c r="J13" s="71">
        <v>0</v>
      </c>
      <c r="K13" s="71">
        <v>0</v>
      </c>
      <c r="L13" s="71">
        <v>0</v>
      </c>
      <c r="M13" s="71"/>
      <c r="N13" s="71">
        <v>0</v>
      </c>
      <c r="O13" s="71">
        <v>0</v>
      </c>
      <c r="P13" s="71">
        <v>0</v>
      </c>
      <c r="Q13" s="7"/>
      <c r="R13" s="7"/>
      <c r="S13" s="7"/>
      <c r="T13" s="7"/>
      <c r="U13" s="7"/>
      <c r="V13" s="7"/>
      <c r="W13" s="7"/>
      <c r="X13" s="7"/>
      <c r="Y13" s="7"/>
      <c r="Z13" s="7"/>
      <c r="AA13" s="7"/>
      <c r="AB13" s="7"/>
    </row>
    <row r="14" spans="1:16384" s="8" customFormat="1" x14ac:dyDescent="0.25">
      <c r="A14" s="93" t="s">
        <v>1021</v>
      </c>
      <c r="B14" s="71">
        <v>0</v>
      </c>
      <c r="C14" s="71">
        <v>0</v>
      </c>
      <c r="D14" s="71">
        <v>0</v>
      </c>
      <c r="E14" s="71"/>
      <c r="F14" s="71">
        <v>0</v>
      </c>
      <c r="G14" s="71">
        <v>0</v>
      </c>
      <c r="H14" s="71">
        <v>0</v>
      </c>
      <c r="I14" s="71"/>
      <c r="J14" s="71">
        <v>0</v>
      </c>
      <c r="K14" s="71">
        <v>0</v>
      </c>
      <c r="L14" s="71">
        <v>0</v>
      </c>
      <c r="M14" s="71"/>
      <c r="N14" s="71">
        <v>0</v>
      </c>
      <c r="O14" s="71">
        <v>0</v>
      </c>
      <c r="P14" s="71">
        <v>0</v>
      </c>
      <c r="Q14" s="7"/>
      <c r="R14" s="7"/>
      <c r="S14" s="7"/>
      <c r="T14" s="7"/>
      <c r="U14" s="7"/>
      <c r="V14" s="7"/>
      <c r="W14" s="7"/>
      <c r="X14" s="7"/>
      <c r="Y14" s="7"/>
      <c r="Z14" s="7"/>
      <c r="AA14" s="7"/>
      <c r="AB14" s="7"/>
    </row>
    <row r="15" spans="1:16384" s="8" customFormat="1" x14ac:dyDescent="0.25">
      <c r="A15" s="93" t="s">
        <v>420</v>
      </c>
      <c r="B15" s="71">
        <v>84</v>
      </c>
      <c r="C15" s="71">
        <v>30</v>
      </c>
      <c r="D15" s="71">
        <v>54</v>
      </c>
      <c r="E15" s="71"/>
      <c r="F15" s="71">
        <v>24</v>
      </c>
      <c r="G15" s="71">
        <v>11</v>
      </c>
      <c r="H15" s="71">
        <v>13</v>
      </c>
      <c r="I15" s="71"/>
      <c r="J15" s="71">
        <v>52</v>
      </c>
      <c r="K15" s="71">
        <v>16</v>
      </c>
      <c r="L15" s="71">
        <v>36</v>
      </c>
      <c r="M15" s="71"/>
      <c r="N15" s="71">
        <v>8</v>
      </c>
      <c r="O15" s="71">
        <v>3</v>
      </c>
      <c r="P15" s="71">
        <v>5</v>
      </c>
      <c r="R15" s="7"/>
      <c r="S15" s="7"/>
      <c r="T15" s="7"/>
      <c r="U15" s="7"/>
      <c r="V15" s="7"/>
      <c r="W15" s="7"/>
      <c r="X15" s="7"/>
      <c r="Y15" s="7"/>
      <c r="Z15" s="7"/>
      <c r="AA15" s="7"/>
      <c r="AB15" s="7"/>
    </row>
    <row r="16" spans="1:16384" s="8" customFormat="1" x14ac:dyDescent="0.25">
      <c r="A16" s="93" t="s">
        <v>1022</v>
      </c>
      <c r="B16" s="71">
        <v>0</v>
      </c>
      <c r="C16" s="71">
        <v>0</v>
      </c>
      <c r="D16" s="71">
        <v>0</v>
      </c>
      <c r="E16" s="71"/>
      <c r="F16" s="71">
        <v>0</v>
      </c>
      <c r="G16" s="71">
        <v>0</v>
      </c>
      <c r="H16" s="71">
        <v>0</v>
      </c>
      <c r="I16" s="71"/>
      <c r="J16" s="71">
        <v>0</v>
      </c>
      <c r="K16" s="71">
        <v>0</v>
      </c>
      <c r="L16" s="71">
        <v>0</v>
      </c>
      <c r="M16" s="71"/>
      <c r="N16" s="71">
        <v>0</v>
      </c>
      <c r="O16" s="71">
        <v>0</v>
      </c>
      <c r="P16" s="71">
        <v>0</v>
      </c>
      <c r="Q16" s="25"/>
      <c r="R16" s="7"/>
      <c r="S16" s="7"/>
      <c r="T16" s="7"/>
      <c r="U16" s="7"/>
      <c r="V16" s="7"/>
      <c r="W16" s="7"/>
      <c r="X16" s="7"/>
      <c r="Y16" s="7"/>
      <c r="Z16" s="7"/>
      <c r="AA16" s="7"/>
      <c r="AB16" s="7"/>
    </row>
    <row r="17" spans="1:28" s="8" customFormat="1" x14ac:dyDescent="0.25">
      <c r="A17" s="93" t="s">
        <v>421</v>
      </c>
      <c r="B17" s="71">
        <v>22</v>
      </c>
      <c r="C17" s="71">
        <v>1</v>
      </c>
      <c r="D17" s="71">
        <v>21</v>
      </c>
      <c r="E17" s="71"/>
      <c r="F17" s="71">
        <v>15</v>
      </c>
      <c r="G17" s="71">
        <v>1</v>
      </c>
      <c r="H17" s="71">
        <v>14</v>
      </c>
      <c r="I17" s="71"/>
      <c r="J17" s="71">
        <v>0</v>
      </c>
      <c r="K17" s="71">
        <v>0</v>
      </c>
      <c r="L17" s="71">
        <v>0</v>
      </c>
      <c r="M17" s="71"/>
      <c r="N17" s="71">
        <v>7</v>
      </c>
      <c r="O17" s="71">
        <v>0</v>
      </c>
      <c r="P17" s="71">
        <v>7</v>
      </c>
      <c r="Q17" s="7"/>
      <c r="R17" s="7"/>
      <c r="S17" s="7"/>
      <c r="T17" s="7"/>
      <c r="U17" s="7"/>
      <c r="V17" s="7"/>
      <c r="W17" s="7"/>
      <c r="X17" s="7"/>
      <c r="Y17" s="7"/>
      <c r="Z17" s="7"/>
      <c r="AA17" s="7"/>
      <c r="AB17" s="7"/>
    </row>
    <row r="18" spans="1:28" s="8" customFormat="1" x14ac:dyDescent="0.25">
      <c r="A18" s="93" t="s">
        <v>422</v>
      </c>
      <c r="B18" s="71">
        <v>453</v>
      </c>
      <c r="C18" s="71">
        <v>313</v>
      </c>
      <c r="D18" s="71">
        <v>140</v>
      </c>
      <c r="E18" s="71"/>
      <c r="F18" s="71">
        <v>209</v>
      </c>
      <c r="G18" s="71">
        <v>149</v>
      </c>
      <c r="H18" s="71">
        <v>60</v>
      </c>
      <c r="I18" s="71"/>
      <c r="J18" s="71">
        <v>117</v>
      </c>
      <c r="K18" s="71">
        <v>82</v>
      </c>
      <c r="L18" s="71">
        <v>35</v>
      </c>
      <c r="M18" s="71"/>
      <c r="N18" s="71">
        <v>127</v>
      </c>
      <c r="O18" s="71">
        <v>82</v>
      </c>
      <c r="P18" s="71">
        <v>45</v>
      </c>
      <c r="Q18" s="29"/>
      <c r="R18" s="7"/>
      <c r="S18" s="7"/>
      <c r="T18" s="7"/>
      <c r="U18" s="7"/>
      <c r="V18" s="7"/>
      <c r="W18" s="7"/>
      <c r="X18" s="7"/>
      <c r="Y18" s="7"/>
      <c r="Z18" s="7"/>
      <c r="AA18" s="7"/>
      <c r="AB18" s="7"/>
    </row>
    <row r="19" spans="1:28" s="8" customFormat="1" x14ac:dyDescent="0.25">
      <c r="A19" s="93" t="s">
        <v>1023</v>
      </c>
      <c r="B19" s="71">
        <v>0</v>
      </c>
      <c r="C19" s="71">
        <v>0</v>
      </c>
      <c r="D19" s="71">
        <v>0</v>
      </c>
      <c r="E19" s="71"/>
      <c r="F19" s="71">
        <v>0</v>
      </c>
      <c r="G19" s="71">
        <v>0</v>
      </c>
      <c r="H19" s="71">
        <v>0</v>
      </c>
      <c r="I19" s="71"/>
      <c r="J19" s="71">
        <v>0</v>
      </c>
      <c r="K19" s="71">
        <v>0</v>
      </c>
      <c r="L19" s="71">
        <v>0</v>
      </c>
      <c r="M19" s="71"/>
      <c r="N19" s="71">
        <v>0</v>
      </c>
      <c r="O19" s="71">
        <v>0</v>
      </c>
      <c r="P19" s="71">
        <v>0</v>
      </c>
      <c r="R19" s="7"/>
      <c r="S19" s="7"/>
      <c r="T19" s="7"/>
      <c r="U19" s="7"/>
      <c r="V19" s="7"/>
      <c r="W19" s="7"/>
      <c r="X19" s="7"/>
      <c r="Y19" s="7"/>
      <c r="Z19" s="7"/>
      <c r="AA19" s="7"/>
      <c r="AB19" s="7"/>
    </row>
    <row r="20" spans="1:28" s="8" customFormat="1" x14ac:dyDescent="0.25">
      <c r="A20" s="93" t="s">
        <v>427</v>
      </c>
      <c r="B20" s="71">
        <v>0</v>
      </c>
      <c r="C20" s="71">
        <v>0</v>
      </c>
      <c r="D20" s="71">
        <v>0</v>
      </c>
      <c r="E20" s="71"/>
      <c r="F20" s="71">
        <v>0</v>
      </c>
      <c r="G20" s="71">
        <v>0</v>
      </c>
      <c r="H20" s="71">
        <v>0</v>
      </c>
      <c r="I20" s="71"/>
      <c r="J20" s="71">
        <v>0</v>
      </c>
      <c r="K20" s="71">
        <v>0</v>
      </c>
      <c r="L20" s="71">
        <v>0</v>
      </c>
      <c r="M20" s="71"/>
      <c r="N20" s="71">
        <v>0</v>
      </c>
      <c r="O20" s="71">
        <v>0</v>
      </c>
      <c r="P20" s="71">
        <v>0</v>
      </c>
      <c r="Q20" s="29"/>
      <c r="R20" s="7"/>
      <c r="S20" s="7"/>
      <c r="T20" s="7"/>
      <c r="U20" s="7"/>
      <c r="V20" s="7"/>
      <c r="W20" s="7"/>
      <c r="X20" s="7"/>
      <c r="Y20" s="7"/>
      <c r="Z20" s="7"/>
      <c r="AA20" s="7"/>
      <c r="AB20" s="7"/>
    </row>
    <row r="21" spans="1:28" s="8" customFormat="1" x14ac:dyDescent="0.25">
      <c r="A21" s="93" t="s">
        <v>1024</v>
      </c>
      <c r="B21" s="71">
        <v>22</v>
      </c>
      <c r="C21" s="71">
        <v>14</v>
      </c>
      <c r="D21" s="71">
        <v>8</v>
      </c>
      <c r="E21" s="71"/>
      <c r="F21" s="71">
        <v>0</v>
      </c>
      <c r="G21" s="71">
        <v>0</v>
      </c>
      <c r="H21" s="71">
        <v>0</v>
      </c>
      <c r="I21" s="71"/>
      <c r="J21" s="71">
        <v>9</v>
      </c>
      <c r="K21" s="71">
        <v>5</v>
      </c>
      <c r="L21" s="71">
        <v>4</v>
      </c>
      <c r="M21" s="71"/>
      <c r="N21" s="71">
        <v>13</v>
      </c>
      <c r="O21" s="71">
        <v>9</v>
      </c>
      <c r="P21" s="71">
        <v>4</v>
      </c>
      <c r="R21" s="7"/>
      <c r="S21" s="7"/>
      <c r="T21" s="7"/>
      <c r="U21" s="7"/>
      <c r="V21" s="7"/>
      <c r="W21" s="7"/>
      <c r="X21" s="7"/>
      <c r="Y21" s="7"/>
      <c r="Z21" s="7"/>
      <c r="AA21" s="7"/>
      <c r="AB21" s="7"/>
    </row>
    <row r="22" spans="1:28" s="8" customFormat="1" x14ac:dyDescent="0.25">
      <c r="A22" s="93" t="s">
        <v>429</v>
      </c>
      <c r="B22" s="71">
        <v>1047</v>
      </c>
      <c r="C22" s="71">
        <v>628</v>
      </c>
      <c r="D22" s="71">
        <v>419</v>
      </c>
      <c r="E22" s="71"/>
      <c r="F22" s="71">
        <v>534</v>
      </c>
      <c r="G22" s="71">
        <v>319</v>
      </c>
      <c r="H22" s="71">
        <v>215</v>
      </c>
      <c r="I22" s="71"/>
      <c r="J22" s="71">
        <v>317</v>
      </c>
      <c r="K22" s="71">
        <v>199</v>
      </c>
      <c r="L22" s="71">
        <v>118</v>
      </c>
      <c r="M22" s="71"/>
      <c r="N22" s="71">
        <v>196</v>
      </c>
      <c r="O22" s="71">
        <v>110</v>
      </c>
      <c r="P22" s="71">
        <v>86</v>
      </c>
      <c r="R22" s="7"/>
      <c r="S22" s="7"/>
      <c r="T22" s="7"/>
      <c r="U22" s="7"/>
      <c r="V22" s="7"/>
      <c r="W22" s="7"/>
      <c r="X22" s="7"/>
      <c r="Y22" s="7"/>
      <c r="Z22" s="7"/>
      <c r="AA22" s="7"/>
      <c r="AB22" s="7"/>
    </row>
    <row r="23" spans="1:28" s="8" customFormat="1" x14ac:dyDescent="0.25">
      <c r="A23" s="93" t="s">
        <v>423</v>
      </c>
      <c r="B23" s="71">
        <v>2582</v>
      </c>
      <c r="C23" s="71">
        <v>890</v>
      </c>
      <c r="D23" s="71">
        <v>1692</v>
      </c>
      <c r="E23" s="71"/>
      <c r="F23" s="71">
        <v>1355</v>
      </c>
      <c r="G23" s="71">
        <v>498</v>
      </c>
      <c r="H23" s="71">
        <v>857</v>
      </c>
      <c r="I23" s="71"/>
      <c r="J23" s="71">
        <v>644</v>
      </c>
      <c r="K23" s="71">
        <v>210</v>
      </c>
      <c r="L23" s="71">
        <v>434</v>
      </c>
      <c r="M23" s="71"/>
      <c r="N23" s="71">
        <v>583</v>
      </c>
      <c r="O23" s="71">
        <v>182</v>
      </c>
      <c r="P23" s="71">
        <v>401</v>
      </c>
      <c r="R23" s="7"/>
      <c r="S23" s="7"/>
      <c r="T23" s="7"/>
      <c r="U23" s="7"/>
      <c r="V23" s="7"/>
      <c r="W23" s="7"/>
      <c r="X23" s="7"/>
      <c r="Y23" s="7"/>
      <c r="Z23" s="7"/>
      <c r="AA23" s="7"/>
      <c r="AB23" s="7"/>
    </row>
    <row r="24" spans="1:28" s="8" customFormat="1" x14ac:dyDescent="0.25">
      <c r="A24" s="93" t="s">
        <v>424</v>
      </c>
      <c r="B24" s="71">
        <v>216</v>
      </c>
      <c r="C24" s="71">
        <v>51</v>
      </c>
      <c r="D24" s="71">
        <v>165</v>
      </c>
      <c r="E24" s="71"/>
      <c r="F24" s="71">
        <v>101</v>
      </c>
      <c r="G24" s="71">
        <v>22</v>
      </c>
      <c r="H24" s="71">
        <v>79</v>
      </c>
      <c r="I24" s="71"/>
      <c r="J24" s="71">
        <v>74</v>
      </c>
      <c r="K24" s="71">
        <v>19</v>
      </c>
      <c r="L24" s="71">
        <v>55</v>
      </c>
      <c r="M24" s="71"/>
      <c r="N24" s="71">
        <v>41</v>
      </c>
      <c r="O24" s="71">
        <v>10</v>
      </c>
      <c r="P24" s="71">
        <v>31</v>
      </c>
      <c r="R24" s="7"/>
      <c r="S24" s="7"/>
      <c r="T24" s="7"/>
      <c r="U24" s="7"/>
      <c r="V24" s="7"/>
      <c r="W24" s="7"/>
      <c r="X24" s="7"/>
      <c r="Y24" s="7"/>
      <c r="Z24" s="7"/>
      <c r="AA24" s="7"/>
      <c r="AB24" s="7"/>
    </row>
    <row r="25" spans="1:28" s="8" customFormat="1" x14ac:dyDescent="0.25">
      <c r="A25" s="93" t="s">
        <v>425</v>
      </c>
      <c r="B25" s="71">
        <v>92</v>
      </c>
      <c r="C25" s="71">
        <v>33</v>
      </c>
      <c r="D25" s="71">
        <v>59</v>
      </c>
      <c r="E25" s="71"/>
      <c r="F25" s="71">
        <v>49</v>
      </c>
      <c r="G25" s="71">
        <v>18</v>
      </c>
      <c r="H25" s="71">
        <v>31</v>
      </c>
      <c r="I25" s="71"/>
      <c r="J25" s="71">
        <v>40</v>
      </c>
      <c r="K25" s="71">
        <v>13</v>
      </c>
      <c r="L25" s="71">
        <v>27</v>
      </c>
      <c r="M25" s="71"/>
      <c r="N25" s="71">
        <v>3</v>
      </c>
      <c r="O25" s="71">
        <v>2</v>
      </c>
      <c r="P25" s="71">
        <v>1</v>
      </c>
      <c r="R25" s="7"/>
      <c r="S25" s="7"/>
      <c r="T25" s="7"/>
      <c r="U25" s="7"/>
      <c r="V25" s="7"/>
      <c r="W25" s="7"/>
      <c r="X25" s="7"/>
      <c r="Y25" s="7"/>
      <c r="Z25" s="7"/>
      <c r="AA25" s="7"/>
      <c r="AB25" s="7"/>
    </row>
    <row r="26" spans="1:28" s="8" customFormat="1" x14ac:dyDescent="0.25">
      <c r="A26" s="93" t="s">
        <v>426</v>
      </c>
      <c r="B26" s="71">
        <v>813</v>
      </c>
      <c r="C26" s="71">
        <v>291</v>
      </c>
      <c r="D26" s="71">
        <v>522</v>
      </c>
      <c r="E26" s="71"/>
      <c r="F26" s="71">
        <v>413</v>
      </c>
      <c r="G26" s="71">
        <v>158</v>
      </c>
      <c r="H26" s="71">
        <v>255</v>
      </c>
      <c r="I26" s="71"/>
      <c r="J26" s="71">
        <v>211</v>
      </c>
      <c r="K26" s="71">
        <v>67</v>
      </c>
      <c r="L26" s="71">
        <v>144</v>
      </c>
      <c r="M26" s="71"/>
      <c r="N26" s="71">
        <v>189</v>
      </c>
      <c r="O26" s="71">
        <v>66</v>
      </c>
      <c r="P26" s="71">
        <v>123</v>
      </c>
      <c r="R26" s="7"/>
      <c r="S26" s="7"/>
      <c r="T26" s="7"/>
      <c r="U26" s="7"/>
      <c r="V26" s="7"/>
      <c r="W26" s="7"/>
      <c r="X26" s="7"/>
      <c r="Y26" s="7"/>
      <c r="Z26" s="7"/>
      <c r="AA26" s="7"/>
      <c r="AB26" s="7"/>
    </row>
    <row r="27" spans="1:28" s="8" customFormat="1" x14ac:dyDescent="0.25">
      <c r="A27" s="93" t="s">
        <v>1025</v>
      </c>
      <c r="B27" s="71">
        <v>9</v>
      </c>
      <c r="C27" s="71">
        <v>6</v>
      </c>
      <c r="D27" s="71">
        <v>3</v>
      </c>
      <c r="E27" s="71"/>
      <c r="F27" s="71">
        <v>9</v>
      </c>
      <c r="G27" s="71">
        <v>6</v>
      </c>
      <c r="H27" s="71">
        <v>3</v>
      </c>
      <c r="I27" s="71"/>
      <c r="J27" s="71">
        <v>0</v>
      </c>
      <c r="K27" s="71">
        <v>0</v>
      </c>
      <c r="L27" s="71">
        <v>0</v>
      </c>
      <c r="M27" s="71"/>
      <c r="N27" s="71">
        <v>0</v>
      </c>
      <c r="O27" s="71">
        <v>0</v>
      </c>
      <c r="P27" s="71">
        <v>0</v>
      </c>
      <c r="R27" s="7"/>
      <c r="S27" s="7"/>
      <c r="T27" s="7"/>
      <c r="U27" s="7"/>
      <c r="V27" s="7"/>
      <c r="W27" s="7"/>
      <c r="X27" s="7"/>
      <c r="Y27" s="7"/>
      <c r="Z27" s="7"/>
      <c r="AA27" s="7"/>
      <c r="AB27" s="7"/>
    </row>
    <row r="28" spans="1:28" s="8" customFormat="1" x14ac:dyDescent="0.25">
      <c r="A28" s="93" t="s">
        <v>430</v>
      </c>
      <c r="B28" s="71">
        <v>404</v>
      </c>
      <c r="C28" s="71">
        <v>217</v>
      </c>
      <c r="D28" s="71">
        <v>187</v>
      </c>
      <c r="E28" s="71"/>
      <c r="F28" s="71">
        <v>240</v>
      </c>
      <c r="G28" s="71">
        <v>141</v>
      </c>
      <c r="H28" s="71">
        <v>99</v>
      </c>
      <c r="I28" s="71"/>
      <c r="J28" s="71">
        <v>160</v>
      </c>
      <c r="K28" s="71">
        <v>76</v>
      </c>
      <c r="L28" s="71">
        <v>84</v>
      </c>
      <c r="M28" s="71"/>
      <c r="N28" s="71">
        <v>4</v>
      </c>
      <c r="O28" s="71">
        <v>0</v>
      </c>
      <c r="P28" s="71">
        <v>4</v>
      </c>
      <c r="R28" s="7"/>
      <c r="S28" s="7"/>
      <c r="T28" s="7"/>
      <c r="U28" s="7"/>
      <c r="V28" s="7"/>
      <c r="W28" s="7"/>
      <c r="X28" s="7"/>
      <c r="Y28" s="7"/>
      <c r="Z28" s="7"/>
      <c r="AA28" s="7"/>
      <c r="AB28" s="7"/>
    </row>
    <row r="29" spans="1:28" s="8" customFormat="1" x14ac:dyDescent="0.25">
      <c r="A29" s="93" t="s">
        <v>431</v>
      </c>
      <c r="B29" s="71">
        <v>666</v>
      </c>
      <c r="C29" s="71">
        <v>402</v>
      </c>
      <c r="D29" s="71">
        <v>264</v>
      </c>
      <c r="E29" s="71"/>
      <c r="F29" s="71">
        <v>380</v>
      </c>
      <c r="G29" s="71">
        <v>207</v>
      </c>
      <c r="H29" s="71">
        <v>173</v>
      </c>
      <c r="I29" s="71"/>
      <c r="J29" s="71">
        <v>175</v>
      </c>
      <c r="K29" s="71">
        <v>109</v>
      </c>
      <c r="L29" s="71">
        <v>66</v>
      </c>
      <c r="M29" s="71"/>
      <c r="N29" s="71">
        <v>111</v>
      </c>
      <c r="O29" s="71">
        <v>86</v>
      </c>
      <c r="P29" s="71">
        <v>25</v>
      </c>
      <c r="R29" s="7"/>
      <c r="S29" s="7"/>
      <c r="T29" s="7"/>
      <c r="U29" s="7"/>
      <c r="V29" s="7"/>
      <c r="W29" s="7"/>
      <c r="X29" s="7"/>
      <c r="Y29" s="7"/>
      <c r="Z29" s="7"/>
      <c r="AA29" s="7"/>
      <c r="AB29" s="7"/>
    </row>
    <row r="30" spans="1:28" s="8" customFormat="1" x14ac:dyDescent="0.25">
      <c r="A30" s="93" t="s">
        <v>432</v>
      </c>
      <c r="B30" s="71">
        <v>0</v>
      </c>
      <c r="C30" s="71">
        <v>0</v>
      </c>
      <c r="D30" s="71">
        <v>0</v>
      </c>
      <c r="E30" s="71"/>
      <c r="F30" s="71">
        <v>0</v>
      </c>
      <c r="G30" s="71">
        <v>0</v>
      </c>
      <c r="H30" s="71">
        <v>0</v>
      </c>
      <c r="I30" s="71"/>
      <c r="J30" s="71">
        <v>0</v>
      </c>
      <c r="K30" s="71">
        <v>0</v>
      </c>
      <c r="L30" s="71">
        <v>0</v>
      </c>
      <c r="M30" s="71"/>
      <c r="N30" s="71">
        <v>0</v>
      </c>
      <c r="O30" s="71">
        <v>0</v>
      </c>
      <c r="P30" s="71">
        <v>0</v>
      </c>
      <c r="R30" s="7"/>
      <c r="S30" s="7"/>
      <c r="T30" s="7"/>
      <c r="U30" s="7"/>
      <c r="V30" s="7"/>
      <c r="W30" s="7"/>
      <c r="X30" s="7"/>
      <c r="Y30" s="7"/>
      <c r="Z30" s="7"/>
      <c r="AA30" s="7"/>
      <c r="AB30" s="7"/>
    </row>
    <row r="31" spans="1:28" s="8" customFormat="1" x14ac:dyDescent="0.25">
      <c r="A31" s="93" t="s">
        <v>433</v>
      </c>
      <c r="B31" s="71">
        <v>0</v>
      </c>
      <c r="C31" s="71">
        <v>0</v>
      </c>
      <c r="D31" s="71">
        <v>0</v>
      </c>
      <c r="E31" s="71"/>
      <c r="F31" s="71">
        <v>0</v>
      </c>
      <c r="G31" s="71">
        <v>0</v>
      </c>
      <c r="H31" s="71">
        <v>0</v>
      </c>
      <c r="I31" s="71"/>
      <c r="J31" s="71">
        <v>0</v>
      </c>
      <c r="K31" s="71">
        <v>0</v>
      </c>
      <c r="L31" s="71">
        <v>0</v>
      </c>
      <c r="M31" s="71"/>
      <c r="N31" s="71">
        <v>0</v>
      </c>
      <c r="O31" s="71">
        <v>0</v>
      </c>
      <c r="P31" s="71">
        <v>0</v>
      </c>
      <c r="R31" s="7"/>
      <c r="S31" s="7"/>
      <c r="T31" s="7"/>
      <c r="U31" s="7"/>
      <c r="V31" s="7"/>
      <c r="W31" s="7"/>
      <c r="X31" s="7"/>
      <c r="Y31" s="7"/>
      <c r="Z31" s="7"/>
      <c r="AA31" s="7"/>
      <c r="AB31" s="7"/>
    </row>
    <row r="32" spans="1:28" s="8" customFormat="1" x14ac:dyDescent="0.25">
      <c r="A32" s="93" t="s">
        <v>434</v>
      </c>
      <c r="B32" s="71">
        <v>1338</v>
      </c>
      <c r="C32" s="71">
        <v>382</v>
      </c>
      <c r="D32" s="71">
        <v>956</v>
      </c>
      <c r="E32" s="71"/>
      <c r="F32" s="71">
        <v>720</v>
      </c>
      <c r="G32" s="71">
        <v>201</v>
      </c>
      <c r="H32" s="71">
        <v>519</v>
      </c>
      <c r="I32" s="71"/>
      <c r="J32" s="71">
        <v>328</v>
      </c>
      <c r="K32" s="71">
        <v>98</v>
      </c>
      <c r="L32" s="71">
        <v>230</v>
      </c>
      <c r="M32" s="71"/>
      <c r="N32" s="71">
        <v>290</v>
      </c>
      <c r="O32" s="71">
        <v>83</v>
      </c>
      <c r="P32" s="71">
        <v>207</v>
      </c>
      <c r="R32" s="7"/>
      <c r="S32" s="7"/>
      <c r="T32" s="7"/>
      <c r="U32" s="7"/>
      <c r="V32" s="7"/>
      <c r="W32" s="7"/>
      <c r="X32" s="7"/>
      <c r="Y32" s="7"/>
      <c r="Z32" s="7"/>
      <c r="AA32" s="7"/>
      <c r="AB32" s="7"/>
    </row>
    <row r="33" spans="1:28" s="8" customFormat="1" x14ac:dyDescent="0.25">
      <c r="A33" s="93" t="s">
        <v>436</v>
      </c>
      <c r="B33" s="71">
        <v>12</v>
      </c>
      <c r="C33" s="71">
        <v>2</v>
      </c>
      <c r="D33" s="71">
        <v>10</v>
      </c>
      <c r="E33" s="71"/>
      <c r="F33" s="71">
        <v>0</v>
      </c>
      <c r="G33" s="71">
        <v>0</v>
      </c>
      <c r="H33" s="71">
        <v>0</v>
      </c>
      <c r="I33" s="71"/>
      <c r="J33" s="71">
        <v>12</v>
      </c>
      <c r="K33" s="71">
        <v>2</v>
      </c>
      <c r="L33" s="71">
        <v>10</v>
      </c>
      <c r="M33" s="71"/>
      <c r="N33" s="71">
        <v>0</v>
      </c>
      <c r="O33" s="71">
        <v>0</v>
      </c>
      <c r="P33" s="71">
        <v>0</v>
      </c>
      <c r="R33" s="7"/>
      <c r="S33" s="7"/>
      <c r="T33" s="7"/>
      <c r="U33" s="7"/>
      <c r="V33" s="7"/>
      <c r="W33" s="7"/>
      <c r="X33" s="7"/>
      <c r="Y33" s="7"/>
      <c r="Z33" s="7"/>
      <c r="AA33" s="7"/>
      <c r="AB33" s="7"/>
    </row>
    <row r="34" spans="1:28" s="8" customFormat="1" x14ac:dyDescent="0.25">
      <c r="A34" s="93" t="s">
        <v>437</v>
      </c>
      <c r="B34" s="71">
        <v>653</v>
      </c>
      <c r="C34" s="71">
        <v>210</v>
      </c>
      <c r="D34" s="71">
        <v>443</v>
      </c>
      <c r="E34" s="71"/>
      <c r="F34" s="71">
        <v>524</v>
      </c>
      <c r="G34" s="71">
        <v>168</v>
      </c>
      <c r="H34" s="71">
        <v>356</v>
      </c>
      <c r="I34" s="71"/>
      <c r="J34" s="71">
        <v>129</v>
      </c>
      <c r="K34" s="71">
        <v>42</v>
      </c>
      <c r="L34" s="71">
        <v>87</v>
      </c>
      <c r="M34" s="71"/>
      <c r="N34" s="71">
        <v>0</v>
      </c>
      <c r="O34" s="71">
        <v>0</v>
      </c>
      <c r="P34" s="71">
        <v>0</v>
      </c>
      <c r="R34" s="7"/>
      <c r="S34" s="7"/>
      <c r="T34" s="7"/>
      <c r="U34" s="7"/>
      <c r="V34" s="7"/>
      <c r="W34" s="7"/>
      <c r="X34" s="7"/>
      <c r="Y34" s="7"/>
      <c r="Z34" s="7"/>
      <c r="AA34" s="7"/>
      <c r="AB34" s="7"/>
    </row>
    <row r="35" spans="1:28" s="8" customFormat="1" x14ac:dyDescent="0.25">
      <c r="A35" s="93" t="s">
        <v>1026</v>
      </c>
      <c r="B35" s="71">
        <v>0</v>
      </c>
      <c r="C35" s="71">
        <v>0</v>
      </c>
      <c r="D35" s="71">
        <v>0</v>
      </c>
      <c r="E35" s="71"/>
      <c r="F35" s="71">
        <v>0</v>
      </c>
      <c r="G35" s="71">
        <v>0</v>
      </c>
      <c r="H35" s="71">
        <v>0</v>
      </c>
      <c r="I35" s="71"/>
      <c r="J35" s="71">
        <v>0</v>
      </c>
      <c r="K35" s="71">
        <v>0</v>
      </c>
      <c r="L35" s="71">
        <v>0</v>
      </c>
      <c r="M35" s="71"/>
      <c r="N35" s="71">
        <v>0</v>
      </c>
      <c r="O35" s="71">
        <v>0</v>
      </c>
      <c r="P35" s="71">
        <v>0</v>
      </c>
      <c r="R35" s="7"/>
      <c r="S35" s="7"/>
      <c r="T35" s="7"/>
      <c r="U35" s="7"/>
      <c r="V35" s="7"/>
      <c r="W35" s="7"/>
      <c r="X35" s="7"/>
      <c r="Y35" s="7"/>
      <c r="Z35" s="7"/>
      <c r="AA35" s="7"/>
      <c r="AB35" s="7"/>
    </row>
    <row r="36" spans="1:28" s="8" customFormat="1" x14ac:dyDescent="0.25">
      <c r="A36" s="93" t="s">
        <v>438</v>
      </c>
      <c r="B36" s="71">
        <v>54</v>
      </c>
      <c r="C36" s="71">
        <v>38</v>
      </c>
      <c r="D36" s="71">
        <v>16</v>
      </c>
      <c r="E36" s="71"/>
      <c r="F36" s="71">
        <v>0</v>
      </c>
      <c r="G36" s="71">
        <v>0</v>
      </c>
      <c r="H36" s="71">
        <v>0</v>
      </c>
      <c r="I36" s="71"/>
      <c r="J36" s="71">
        <v>0</v>
      </c>
      <c r="K36" s="71">
        <v>0</v>
      </c>
      <c r="L36" s="71">
        <v>0</v>
      </c>
      <c r="M36" s="71"/>
      <c r="N36" s="71">
        <v>54</v>
      </c>
      <c r="O36" s="71">
        <v>38</v>
      </c>
      <c r="P36" s="71">
        <v>16</v>
      </c>
      <c r="R36" s="7"/>
      <c r="S36" s="7"/>
      <c r="T36" s="7"/>
      <c r="U36" s="7"/>
      <c r="V36" s="7"/>
      <c r="W36" s="7"/>
      <c r="X36" s="7"/>
      <c r="Y36" s="7"/>
      <c r="Z36" s="7"/>
      <c r="AA36" s="7"/>
      <c r="AB36" s="7"/>
    </row>
    <row r="37" spans="1:28" s="8" customFormat="1" x14ac:dyDescent="0.25">
      <c r="A37" s="93" t="s">
        <v>439</v>
      </c>
      <c r="B37" s="71">
        <v>2</v>
      </c>
      <c r="C37" s="71">
        <v>1</v>
      </c>
      <c r="D37" s="71">
        <v>1</v>
      </c>
      <c r="E37" s="71"/>
      <c r="F37" s="71">
        <v>0</v>
      </c>
      <c r="G37" s="71">
        <v>0</v>
      </c>
      <c r="H37" s="71">
        <v>0</v>
      </c>
      <c r="I37" s="71"/>
      <c r="J37" s="71">
        <v>0</v>
      </c>
      <c r="K37" s="71">
        <v>0</v>
      </c>
      <c r="L37" s="71">
        <v>0</v>
      </c>
      <c r="M37" s="71"/>
      <c r="N37" s="71">
        <v>2</v>
      </c>
      <c r="O37" s="71">
        <v>1</v>
      </c>
      <c r="P37" s="71">
        <v>1</v>
      </c>
      <c r="R37" s="7"/>
      <c r="S37" s="7"/>
      <c r="T37" s="7"/>
      <c r="U37" s="7"/>
      <c r="V37" s="7"/>
      <c r="W37" s="7"/>
      <c r="X37" s="7"/>
      <c r="Y37" s="7"/>
      <c r="Z37" s="7"/>
      <c r="AA37" s="7"/>
      <c r="AB37" s="7"/>
    </row>
    <row r="38" spans="1:28" s="8" customFormat="1" x14ac:dyDescent="0.25">
      <c r="A38" s="93" t="s">
        <v>440</v>
      </c>
      <c r="B38" s="71">
        <v>220</v>
      </c>
      <c r="C38" s="71">
        <v>115</v>
      </c>
      <c r="D38" s="71">
        <v>105</v>
      </c>
      <c r="E38" s="71"/>
      <c r="F38" s="71">
        <v>0</v>
      </c>
      <c r="G38" s="71">
        <v>0</v>
      </c>
      <c r="H38" s="71">
        <v>0</v>
      </c>
      <c r="I38" s="71"/>
      <c r="J38" s="71">
        <v>12</v>
      </c>
      <c r="K38" s="71">
        <v>8</v>
      </c>
      <c r="L38" s="71">
        <v>4</v>
      </c>
      <c r="M38" s="71"/>
      <c r="N38" s="71">
        <v>208</v>
      </c>
      <c r="O38" s="71">
        <v>107</v>
      </c>
      <c r="P38" s="71">
        <v>101</v>
      </c>
      <c r="R38" s="7"/>
      <c r="S38" s="7"/>
      <c r="T38" s="7"/>
      <c r="U38" s="7"/>
      <c r="V38" s="7"/>
      <c r="W38" s="7"/>
      <c r="X38" s="7"/>
      <c r="Y38" s="7"/>
      <c r="Z38" s="7"/>
      <c r="AA38" s="7"/>
      <c r="AB38" s="7"/>
    </row>
    <row r="39" spans="1:28" s="8" customFormat="1" x14ac:dyDescent="0.25">
      <c r="A39" s="93" t="s">
        <v>1027</v>
      </c>
      <c r="B39" s="71">
        <v>0</v>
      </c>
      <c r="C39" s="71">
        <v>0</v>
      </c>
      <c r="D39" s="71">
        <v>0</v>
      </c>
      <c r="E39" s="71"/>
      <c r="F39" s="71">
        <v>0</v>
      </c>
      <c r="G39" s="71">
        <v>0</v>
      </c>
      <c r="H39" s="71">
        <v>0</v>
      </c>
      <c r="I39" s="71"/>
      <c r="J39" s="71">
        <v>0</v>
      </c>
      <c r="K39" s="71">
        <v>0</v>
      </c>
      <c r="L39" s="71">
        <v>0</v>
      </c>
      <c r="M39" s="71"/>
      <c r="N39" s="71">
        <v>0</v>
      </c>
      <c r="O39" s="71">
        <v>0</v>
      </c>
      <c r="P39" s="71">
        <v>0</v>
      </c>
      <c r="R39" s="7"/>
      <c r="S39" s="7"/>
      <c r="T39" s="7"/>
      <c r="U39" s="7"/>
      <c r="V39" s="7"/>
      <c r="W39" s="7"/>
      <c r="X39" s="7"/>
      <c r="Y39" s="7"/>
      <c r="Z39" s="7"/>
      <c r="AA39" s="7"/>
      <c r="AB39" s="7"/>
    </row>
    <row r="40" spans="1:28" s="8" customFormat="1" x14ac:dyDescent="0.25">
      <c r="A40" s="93" t="s">
        <v>441</v>
      </c>
      <c r="B40" s="71">
        <v>18</v>
      </c>
      <c r="C40" s="71">
        <v>10</v>
      </c>
      <c r="D40" s="71">
        <v>8</v>
      </c>
      <c r="E40" s="71"/>
      <c r="F40" s="71">
        <v>18</v>
      </c>
      <c r="G40" s="71">
        <v>10</v>
      </c>
      <c r="H40" s="71">
        <v>8</v>
      </c>
      <c r="I40" s="71"/>
      <c r="J40" s="71">
        <v>0</v>
      </c>
      <c r="K40" s="71">
        <v>0</v>
      </c>
      <c r="L40" s="71">
        <v>0</v>
      </c>
      <c r="M40" s="71"/>
      <c r="N40" s="71">
        <v>0</v>
      </c>
      <c r="O40" s="71">
        <v>0</v>
      </c>
      <c r="P40" s="71">
        <v>0</v>
      </c>
      <c r="R40" s="7"/>
      <c r="S40" s="7"/>
      <c r="T40" s="7"/>
      <c r="U40" s="7"/>
      <c r="V40" s="7"/>
      <c r="W40" s="7"/>
      <c r="X40" s="7"/>
      <c r="Y40" s="7"/>
      <c r="Z40" s="7"/>
      <c r="AA40" s="7"/>
      <c r="AB40" s="7"/>
    </row>
    <row r="41" spans="1:28" s="8" customFormat="1" x14ac:dyDescent="0.25">
      <c r="A41" s="93" t="s">
        <v>442</v>
      </c>
      <c r="B41" s="71">
        <v>189</v>
      </c>
      <c r="C41" s="71">
        <v>59</v>
      </c>
      <c r="D41" s="71">
        <v>130</v>
      </c>
      <c r="E41" s="71"/>
      <c r="F41" s="71">
        <v>95</v>
      </c>
      <c r="G41" s="71">
        <v>31</v>
      </c>
      <c r="H41" s="71">
        <v>64</v>
      </c>
      <c r="I41" s="71"/>
      <c r="J41" s="71">
        <v>35</v>
      </c>
      <c r="K41" s="71">
        <v>10</v>
      </c>
      <c r="L41" s="71">
        <v>25</v>
      </c>
      <c r="M41" s="71"/>
      <c r="N41" s="71">
        <v>59</v>
      </c>
      <c r="O41" s="71">
        <v>18</v>
      </c>
      <c r="P41" s="71">
        <v>41</v>
      </c>
      <c r="R41" s="7"/>
      <c r="S41" s="7"/>
      <c r="T41" s="7"/>
      <c r="U41" s="7"/>
      <c r="V41" s="7"/>
      <c r="W41" s="7"/>
      <c r="X41" s="7"/>
      <c r="Y41" s="7"/>
      <c r="Z41" s="7"/>
      <c r="AA41" s="7"/>
      <c r="AB41" s="7"/>
    </row>
    <row r="42" spans="1:28" s="8" customFormat="1" x14ac:dyDescent="0.25">
      <c r="A42" s="93" t="s">
        <v>443</v>
      </c>
      <c r="B42" s="71">
        <v>173</v>
      </c>
      <c r="C42" s="71">
        <v>54</v>
      </c>
      <c r="D42" s="71">
        <v>119</v>
      </c>
      <c r="E42" s="71"/>
      <c r="F42" s="71">
        <v>34</v>
      </c>
      <c r="G42" s="71">
        <v>11</v>
      </c>
      <c r="H42" s="71">
        <v>23</v>
      </c>
      <c r="I42" s="71"/>
      <c r="J42" s="71">
        <v>83</v>
      </c>
      <c r="K42" s="71">
        <v>23</v>
      </c>
      <c r="L42" s="71">
        <v>60</v>
      </c>
      <c r="M42" s="71"/>
      <c r="N42" s="71">
        <v>56</v>
      </c>
      <c r="O42" s="71">
        <v>20</v>
      </c>
      <c r="P42" s="71">
        <v>36</v>
      </c>
      <c r="R42" s="7"/>
      <c r="S42" s="7"/>
      <c r="T42" s="7"/>
      <c r="U42" s="7"/>
      <c r="V42" s="7"/>
      <c r="W42" s="7"/>
      <c r="X42" s="7"/>
      <c r="Y42" s="7"/>
      <c r="Z42" s="7"/>
      <c r="AA42" s="7"/>
      <c r="AB42" s="7"/>
    </row>
    <row r="43" spans="1:28" s="8" customFormat="1" x14ac:dyDescent="0.25">
      <c r="A43" s="93" t="s">
        <v>444</v>
      </c>
      <c r="B43" s="71">
        <v>316</v>
      </c>
      <c r="C43" s="71">
        <v>115</v>
      </c>
      <c r="D43" s="71">
        <v>201</v>
      </c>
      <c r="E43" s="71"/>
      <c r="F43" s="71">
        <v>201</v>
      </c>
      <c r="G43" s="71">
        <v>71</v>
      </c>
      <c r="H43" s="71">
        <v>130</v>
      </c>
      <c r="I43" s="71"/>
      <c r="J43" s="71">
        <v>115</v>
      </c>
      <c r="K43" s="71">
        <v>44</v>
      </c>
      <c r="L43" s="71">
        <v>71</v>
      </c>
      <c r="M43" s="71"/>
      <c r="N43" s="71">
        <v>0</v>
      </c>
      <c r="O43" s="71">
        <v>0</v>
      </c>
      <c r="P43" s="71">
        <v>0</v>
      </c>
      <c r="R43" s="7"/>
      <c r="S43" s="7"/>
      <c r="T43" s="7"/>
      <c r="U43" s="7"/>
      <c r="V43" s="7"/>
      <c r="W43" s="7"/>
      <c r="X43" s="7"/>
      <c r="Y43" s="7"/>
      <c r="Z43" s="7"/>
      <c r="AA43" s="7"/>
      <c r="AB43" s="7"/>
    </row>
    <row r="44" spans="1:28" s="8" customFormat="1" x14ac:dyDescent="0.25">
      <c r="A44" s="93" t="s">
        <v>445</v>
      </c>
      <c r="B44" s="71">
        <v>373</v>
      </c>
      <c r="C44" s="71">
        <v>101</v>
      </c>
      <c r="D44" s="71">
        <v>272</v>
      </c>
      <c r="E44" s="71"/>
      <c r="F44" s="71">
        <v>215</v>
      </c>
      <c r="G44" s="71">
        <v>62</v>
      </c>
      <c r="H44" s="71">
        <v>153</v>
      </c>
      <c r="I44" s="71"/>
      <c r="J44" s="71">
        <v>83</v>
      </c>
      <c r="K44" s="71">
        <v>18</v>
      </c>
      <c r="L44" s="71">
        <v>65</v>
      </c>
      <c r="M44" s="71"/>
      <c r="N44" s="71">
        <v>75</v>
      </c>
      <c r="O44" s="71">
        <v>21</v>
      </c>
      <c r="P44" s="71">
        <v>54</v>
      </c>
      <c r="R44" s="7"/>
      <c r="S44" s="7"/>
      <c r="T44" s="7"/>
      <c r="U44" s="7"/>
      <c r="V44" s="7"/>
      <c r="W44" s="7"/>
      <c r="X44" s="7"/>
      <c r="Y44" s="7"/>
      <c r="Z44" s="7"/>
      <c r="AA44" s="7"/>
      <c r="AB44" s="7"/>
    </row>
    <row r="45" spans="1:28" s="8" customFormat="1" x14ac:dyDescent="0.25">
      <c r="A45" s="93" t="s">
        <v>446</v>
      </c>
      <c r="B45" s="71">
        <v>2883</v>
      </c>
      <c r="C45" s="71">
        <v>365</v>
      </c>
      <c r="D45" s="71">
        <v>2518</v>
      </c>
      <c r="E45" s="71"/>
      <c r="F45" s="71">
        <v>1387</v>
      </c>
      <c r="G45" s="71">
        <v>199</v>
      </c>
      <c r="H45" s="71">
        <v>1188</v>
      </c>
      <c r="I45" s="71"/>
      <c r="J45" s="71">
        <v>746</v>
      </c>
      <c r="K45" s="71">
        <v>84</v>
      </c>
      <c r="L45" s="71">
        <v>662</v>
      </c>
      <c r="M45" s="71"/>
      <c r="N45" s="71">
        <v>750</v>
      </c>
      <c r="O45" s="71">
        <v>82</v>
      </c>
      <c r="P45" s="71">
        <v>668</v>
      </c>
      <c r="R45" s="7"/>
      <c r="S45" s="7"/>
      <c r="T45" s="7"/>
      <c r="U45" s="7"/>
      <c r="V45" s="7"/>
      <c r="W45" s="7"/>
      <c r="X45" s="7"/>
      <c r="Y45" s="7"/>
      <c r="Z45" s="7"/>
      <c r="AA45" s="7"/>
      <c r="AB45" s="7"/>
    </row>
    <row r="46" spans="1:28" s="8" customFormat="1" x14ac:dyDescent="0.25">
      <c r="A46" s="93" t="s">
        <v>447</v>
      </c>
      <c r="B46" s="71">
        <v>0</v>
      </c>
      <c r="C46" s="71">
        <v>0</v>
      </c>
      <c r="D46" s="71">
        <v>0</v>
      </c>
      <c r="E46" s="71"/>
      <c r="F46" s="71">
        <v>0</v>
      </c>
      <c r="G46" s="71">
        <v>0</v>
      </c>
      <c r="H46" s="71">
        <v>0</v>
      </c>
      <c r="I46" s="71"/>
      <c r="J46" s="71">
        <v>0</v>
      </c>
      <c r="K46" s="71">
        <v>0</v>
      </c>
      <c r="L46" s="71">
        <v>0</v>
      </c>
      <c r="M46" s="71"/>
      <c r="N46" s="71">
        <v>0</v>
      </c>
      <c r="O46" s="71">
        <v>0</v>
      </c>
      <c r="P46" s="71">
        <v>0</v>
      </c>
      <c r="R46" s="7"/>
      <c r="S46" s="7"/>
      <c r="T46" s="7"/>
      <c r="U46" s="7"/>
      <c r="V46" s="7"/>
      <c r="W46" s="7"/>
      <c r="X46" s="7"/>
      <c r="Y46" s="7"/>
      <c r="Z46" s="7"/>
      <c r="AA46" s="7"/>
      <c r="AB46" s="7"/>
    </row>
    <row r="47" spans="1:28" s="8" customFormat="1" x14ac:dyDescent="0.25">
      <c r="A47" s="93" t="s">
        <v>449</v>
      </c>
      <c r="B47" s="71">
        <v>275</v>
      </c>
      <c r="C47" s="71">
        <v>81</v>
      </c>
      <c r="D47" s="71">
        <v>194</v>
      </c>
      <c r="E47" s="71"/>
      <c r="F47" s="71">
        <v>0</v>
      </c>
      <c r="G47" s="71">
        <v>0</v>
      </c>
      <c r="H47" s="71">
        <v>0</v>
      </c>
      <c r="I47" s="71"/>
      <c r="J47" s="71">
        <v>6</v>
      </c>
      <c r="K47" s="71">
        <v>3</v>
      </c>
      <c r="L47" s="71">
        <v>3</v>
      </c>
      <c r="M47" s="71"/>
      <c r="N47" s="71">
        <v>269</v>
      </c>
      <c r="O47" s="71">
        <v>78</v>
      </c>
      <c r="P47" s="71">
        <v>191</v>
      </c>
      <c r="R47" s="7"/>
      <c r="S47" s="7"/>
      <c r="T47" s="7"/>
      <c r="U47" s="7"/>
      <c r="V47" s="7"/>
      <c r="W47" s="7"/>
      <c r="X47" s="7"/>
      <c r="Y47" s="7"/>
      <c r="Z47" s="7"/>
      <c r="AA47" s="7"/>
      <c r="AB47" s="7"/>
    </row>
    <row r="48" spans="1:28" s="8" customFormat="1" ht="13.5" thickBot="1" x14ac:dyDescent="0.3">
      <c r="A48" s="93" t="s">
        <v>450</v>
      </c>
      <c r="B48" s="71">
        <v>0</v>
      </c>
      <c r="C48" s="71">
        <v>0</v>
      </c>
      <c r="D48" s="71">
        <v>0</v>
      </c>
      <c r="E48" s="71"/>
      <c r="F48" s="71">
        <v>0</v>
      </c>
      <c r="G48" s="71">
        <v>0</v>
      </c>
      <c r="H48" s="71">
        <v>0</v>
      </c>
      <c r="I48" s="71"/>
      <c r="J48" s="71">
        <v>0</v>
      </c>
      <c r="K48" s="71">
        <v>0</v>
      </c>
      <c r="L48" s="71">
        <v>0</v>
      </c>
      <c r="M48" s="71"/>
      <c r="N48" s="71">
        <v>0</v>
      </c>
      <c r="O48" s="71">
        <v>0</v>
      </c>
      <c r="P48" s="71">
        <v>0</v>
      </c>
      <c r="R48" s="7"/>
      <c r="S48" s="7"/>
      <c r="T48" s="7"/>
      <c r="U48" s="7"/>
      <c r="V48" s="7"/>
      <c r="W48" s="7"/>
      <c r="X48" s="7"/>
      <c r="Y48" s="7"/>
      <c r="Z48" s="7"/>
      <c r="AA48" s="7"/>
      <c r="AB48" s="7"/>
    </row>
    <row r="49" spans="1:34" s="59" customFormat="1" x14ac:dyDescent="0.25">
      <c r="A49" s="287"/>
      <c r="B49" s="288"/>
      <c r="C49" s="288"/>
      <c r="D49" s="288"/>
      <c r="E49" s="288"/>
      <c r="F49" s="288"/>
      <c r="G49" s="288"/>
      <c r="H49" s="288"/>
      <c r="I49" s="288"/>
      <c r="J49" s="288"/>
      <c r="K49" s="288"/>
      <c r="L49" s="288"/>
      <c r="M49" s="288"/>
      <c r="N49" s="288"/>
      <c r="O49" s="288"/>
      <c r="P49" s="289" t="s">
        <v>451</v>
      </c>
      <c r="Q49" s="8"/>
      <c r="S49" s="60"/>
      <c r="T49" s="60"/>
      <c r="U49" s="60"/>
      <c r="V49" s="60"/>
      <c r="W49" s="60"/>
      <c r="X49" s="60"/>
      <c r="Y49" s="60"/>
      <c r="Z49" s="60"/>
      <c r="AA49" s="60"/>
      <c r="AB49" s="60"/>
      <c r="AC49" s="60"/>
      <c r="AD49" s="60"/>
      <c r="AE49" s="60"/>
      <c r="AF49" s="60"/>
      <c r="AG49" s="60"/>
      <c r="AH49" s="60"/>
    </row>
  </sheetData>
  <mergeCells count="4784">
    <mergeCell ref="XEP6:XER6"/>
    <mergeCell ref="XET6:XEV6"/>
    <mergeCell ref="XEX6:XEZ6"/>
    <mergeCell ref="XFB6:XFD6"/>
    <mergeCell ref="XDZ6:XEB6"/>
    <mergeCell ref="XED6:XEF6"/>
    <mergeCell ref="XEH6:XEJ6"/>
    <mergeCell ref="XEL6:XEN6"/>
    <mergeCell ref="XEO6:XEO7"/>
    <mergeCell ref="XDJ6:XDL6"/>
    <mergeCell ref="XDN6:XDP6"/>
    <mergeCell ref="XDQ6:XDQ7"/>
    <mergeCell ref="XDR6:XDT6"/>
    <mergeCell ref="XDV6:XDX6"/>
    <mergeCell ref="XCS6:XCS7"/>
    <mergeCell ref="XCT6:XCV6"/>
    <mergeCell ref="XCX6:XCZ6"/>
    <mergeCell ref="XDB6:XDD6"/>
    <mergeCell ref="XDF6:XDH6"/>
    <mergeCell ref="XBZ6:XCB6"/>
    <mergeCell ref="XCD6:XCF6"/>
    <mergeCell ref="XCH6:XCJ6"/>
    <mergeCell ref="XCL6:XCN6"/>
    <mergeCell ref="XCP6:XCR6"/>
    <mergeCell ref="XBJ6:XBL6"/>
    <mergeCell ref="XBN6:XBP6"/>
    <mergeCell ref="XBR6:XBT6"/>
    <mergeCell ref="XBU6:XBU7"/>
    <mergeCell ref="XBV6:XBX6"/>
    <mergeCell ref="XAT6:XAV6"/>
    <mergeCell ref="XAW6:XAW7"/>
    <mergeCell ref="XAX6:XAZ6"/>
    <mergeCell ref="XBB6:XBD6"/>
    <mergeCell ref="XBF6:XBH6"/>
    <mergeCell ref="WZZ6:XAB6"/>
    <mergeCell ref="XAD6:XAF6"/>
    <mergeCell ref="XAH6:XAJ6"/>
    <mergeCell ref="XAL6:XAN6"/>
    <mergeCell ref="XAP6:XAR6"/>
    <mergeCell ref="WZJ6:WZL6"/>
    <mergeCell ref="WZN6:WZP6"/>
    <mergeCell ref="WZR6:WZT6"/>
    <mergeCell ref="WZV6:WZX6"/>
    <mergeCell ref="WZY6:WZY7"/>
    <mergeCell ref="WYT6:WYV6"/>
    <mergeCell ref="WYX6:WYZ6"/>
    <mergeCell ref="WZA6:WZA7"/>
    <mergeCell ref="WZB6:WZD6"/>
    <mergeCell ref="WZF6:WZH6"/>
    <mergeCell ref="WYC6:WYC7"/>
    <mergeCell ref="WYD6:WYF6"/>
    <mergeCell ref="WYH6:WYJ6"/>
    <mergeCell ref="WYL6:WYN6"/>
    <mergeCell ref="WYP6:WYR6"/>
    <mergeCell ref="WXJ6:WXL6"/>
    <mergeCell ref="WXN6:WXP6"/>
    <mergeCell ref="WXR6:WXT6"/>
    <mergeCell ref="WXV6:WXX6"/>
    <mergeCell ref="WXZ6:WYB6"/>
    <mergeCell ref="WWT6:WWV6"/>
    <mergeCell ref="WWX6:WWZ6"/>
    <mergeCell ref="WXB6:WXD6"/>
    <mergeCell ref="WXE6:WXE7"/>
    <mergeCell ref="WXF6:WXH6"/>
    <mergeCell ref="WWD6:WWF6"/>
    <mergeCell ref="WWG6:WWG7"/>
    <mergeCell ref="WWH6:WWJ6"/>
    <mergeCell ref="WWL6:WWN6"/>
    <mergeCell ref="WWP6:WWR6"/>
    <mergeCell ref="WVJ6:WVL6"/>
    <mergeCell ref="WVN6:WVP6"/>
    <mergeCell ref="WVR6:WVT6"/>
    <mergeCell ref="WVV6:WVX6"/>
    <mergeCell ref="WVZ6:WWB6"/>
    <mergeCell ref="WUT6:WUV6"/>
    <mergeCell ref="WUX6:WUZ6"/>
    <mergeCell ref="WVB6:WVD6"/>
    <mergeCell ref="WVF6:WVH6"/>
    <mergeCell ref="WVI6:WVI7"/>
    <mergeCell ref="WUD6:WUF6"/>
    <mergeCell ref="WUH6:WUJ6"/>
    <mergeCell ref="WUK6:WUK7"/>
    <mergeCell ref="WUL6:WUN6"/>
    <mergeCell ref="WUP6:WUR6"/>
    <mergeCell ref="WTM6:WTM7"/>
    <mergeCell ref="WTN6:WTP6"/>
    <mergeCell ref="WTR6:WTT6"/>
    <mergeCell ref="WTV6:WTX6"/>
    <mergeCell ref="WTZ6:WUB6"/>
    <mergeCell ref="WST6:WSV6"/>
    <mergeCell ref="WSX6:WSZ6"/>
    <mergeCell ref="WTB6:WTD6"/>
    <mergeCell ref="WTF6:WTH6"/>
    <mergeCell ref="WTJ6:WTL6"/>
    <mergeCell ref="WSD6:WSF6"/>
    <mergeCell ref="WSH6:WSJ6"/>
    <mergeCell ref="WSL6:WSN6"/>
    <mergeCell ref="WSO6:WSO7"/>
    <mergeCell ref="WSP6:WSR6"/>
    <mergeCell ref="WRN6:WRP6"/>
    <mergeCell ref="WRQ6:WRQ7"/>
    <mergeCell ref="WRR6:WRT6"/>
    <mergeCell ref="WRV6:WRX6"/>
    <mergeCell ref="WRZ6:WSB6"/>
    <mergeCell ref="WQT6:WQV6"/>
    <mergeCell ref="WQX6:WQZ6"/>
    <mergeCell ref="WRB6:WRD6"/>
    <mergeCell ref="WRF6:WRH6"/>
    <mergeCell ref="WRJ6:WRL6"/>
    <mergeCell ref="WQD6:WQF6"/>
    <mergeCell ref="WQH6:WQJ6"/>
    <mergeCell ref="WQL6:WQN6"/>
    <mergeCell ref="WQP6:WQR6"/>
    <mergeCell ref="WQS6:WQS7"/>
    <mergeCell ref="WPN6:WPP6"/>
    <mergeCell ref="WPR6:WPT6"/>
    <mergeCell ref="WPU6:WPU7"/>
    <mergeCell ref="WPV6:WPX6"/>
    <mergeCell ref="WPZ6:WQB6"/>
    <mergeCell ref="WOW6:WOW7"/>
    <mergeCell ref="WOX6:WOZ6"/>
    <mergeCell ref="WPB6:WPD6"/>
    <mergeCell ref="WPF6:WPH6"/>
    <mergeCell ref="WPJ6:WPL6"/>
    <mergeCell ref="WOD6:WOF6"/>
    <mergeCell ref="WOH6:WOJ6"/>
    <mergeCell ref="WOL6:WON6"/>
    <mergeCell ref="WOP6:WOR6"/>
    <mergeCell ref="WOT6:WOV6"/>
    <mergeCell ref="WNN6:WNP6"/>
    <mergeCell ref="WNR6:WNT6"/>
    <mergeCell ref="WNV6:WNX6"/>
    <mergeCell ref="WNY6:WNY7"/>
    <mergeCell ref="WNZ6:WOB6"/>
    <mergeCell ref="WMX6:WMZ6"/>
    <mergeCell ref="WNA6:WNA7"/>
    <mergeCell ref="WNB6:WND6"/>
    <mergeCell ref="WNF6:WNH6"/>
    <mergeCell ref="WNJ6:WNL6"/>
    <mergeCell ref="WMD6:WMF6"/>
    <mergeCell ref="WMH6:WMJ6"/>
    <mergeCell ref="WML6:WMN6"/>
    <mergeCell ref="WMP6:WMR6"/>
    <mergeCell ref="WMT6:WMV6"/>
    <mergeCell ref="WLN6:WLP6"/>
    <mergeCell ref="WLR6:WLT6"/>
    <mergeCell ref="WLV6:WLX6"/>
    <mergeCell ref="WLZ6:WMB6"/>
    <mergeCell ref="WMC6:WMC7"/>
    <mergeCell ref="WKX6:WKZ6"/>
    <mergeCell ref="WLB6:WLD6"/>
    <mergeCell ref="WLE6:WLE7"/>
    <mergeCell ref="WLF6:WLH6"/>
    <mergeCell ref="WLJ6:WLL6"/>
    <mergeCell ref="WKG6:WKG7"/>
    <mergeCell ref="WKH6:WKJ6"/>
    <mergeCell ref="WKL6:WKN6"/>
    <mergeCell ref="WKP6:WKR6"/>
    <mergeCell ref="WKT6:WKV6"/>
    <mergeCell ref="WJN6:WJP6"/>
    <mergeCell ref="WJR6:WJT6"/>
    <mergeCell ref="WJV6:WJX6"/>
    <mergeCell ref="WJZ6:WKB6"/>
    <mergeCell ref="WKD6:WKF6"/>
    <mergeCell ref="WIX6:WIZ6"/>
    <mergeCell ref="WJB6:WJD6"/>
    <mergeCell ref="WJF6:WJH6"/>
    <mergeCell ref="WJI6:WJI7"/>
    <mergeCell ref="WJJ6:WJL6"/>
    <mergeCell ref="WIH6:WIJ6"/>
    <mergeCell ref="WIK6:WIK7"/>
    <mergeCell ref="WIL6:WIN6"/>
    <mergeCell ref="WIP6:WIR6"/>
    <mergeCell ref="WIT6:WIV6"/>
    <mergeCell ref="WHN6:WHP6"/>
    <mergeCell ref="WHR6:WHT6"/>
    <mergeCell ref="WHV6:WHX6"/>
    <mergeCell ref="WHZ6:WIB6"/>
    <mergeCell ref="WID6:WIF6"/>
    <mergeCell ref="WGX6:WGZ6"/>
    <mergeCell ref="WHB6:WHD6"/>
    <mergeCell ref="WHF6:WHH6"/>
    <mergeCell ref="WHJ6:WHL6"/>
    <mergeCell ref="WHM6:WHM7"/>
    <mergeCell ref="WGH6:WGJ6"/>
    <mergeCell ref="WGL6:WGN6"/>
    <mergeCell ref="WGO6:WGO7"/>
    <mergeCell ref="WGP6:WGR6"/>
    <mergeCell ref="WGT6:WGV6"/>
    <mergeCell ref="WFQ6:WFQ7"/>
    <mergeCell ref="WFR6:WFT6"/>
    <mergeCell ref="WFV6:WFX6"/>
    <mergeCell ref="WFZ6:WGB6"/>
    <mergeCell ref="WGD6:WGF6"/>
    <mergeCell ref="WEX6:WEZ6"/>
    <mergeCell ref="WFB6:WFD6"/>
    <mergeCell ref="WFF6:WFH6"/>
    <mergeCell ref="WFJ6:WFL6"/>
    <mergeCell ref="WFN6:WFP6"/>
    <mergeCell ref="WEH6:WEJ6"/>
    <mergeCell ref="WEL6:WEN6"/>
    <mergeCell ref="WEP6:WER6"/>
    <mergeCell ref="WES6:WES7"/>
    <mergeCell ref="WET6:WEV6"/>
    <mergeCell ref="WDR6:WDT6"/>
    <mergeCell ref="WDU6:WDU7"/>
    <mergeCell ref="WDV6:WDX6"/>
    <mergeCell ref="WDZ6:WEB6"/>
    <mergeCell ref="WED6:WEF6"/>
    <mergeCell ref="WCX6:WCZ6"/>
    <mergeCell ref="WDB6:WDD6"/>
    <mergeCell ref="WDF6:WDH6"/>
    <mergeCell ref="WDJ6:WDL6"/>
    <mergeCell ref="WDN6:WDP6"/>
    <mergeCell ref="WCH6:WCJ6"/>
    <mergeCell ref="WCL6:WCN6"/>
    <mergeCell ref="WCP6:WCR6"/>
    <mergeCell ref="WCT6:WCV6"/>
    <mergeCell ref="WCW6:WCW7"/>
    <mergeCell ref="WBR6:WBT6"/>
    <mergeCell ref="WBV6:WBX6"/>
    <mergeCell ref="WBY6:WBY7"/>
    <mergeCell ref="WBZ6:WCB6"/>
    <mergeCell ref="WCD6:WCF6"/>
    <mergeCell ref="WBA6:WBA7"/>
    <mergeCell ref="WBB6:WBD6"/>
    <mergeCell ref="WBF6:WBH6"/>
    <mergeCell ref="WBJ6:WBL6"/>
    <mergeCell ref="WBN6:WBP6"/>
    <mergeCell ref="WAH6:WAJ6"/>
    <mergeCell ref="WAL6:WAN6"/>
    <mergeCell ref="WAP6:WAR6"/>
    <mergeCell ref="WAT6:WAV6"/>
    <mergeCell ref="WAX6:WAZ6"/>
    <mergeCell ref="VZR6:VZT6"/>
    <mergeCell ref="VZV6:VZX6"/>
    <mergeCell ref="VZZ6:WAB6"/>
    <mergeCell ref="WAC6:WAC7"/>
    <mergeCell ref="WAD6:WAF6"/>
    <mergeCell ref="VZB6:VZD6"/>
    <mergeCell ref="VZE6:VZE7"/>
    <mergeCell ref="VZF6:VZH6"/>
    <mergeCell ref="VZJ6:VZL6"/>
    <mergeCell ref="VZN6:VZP6"/>
    <mergeCell ref="VYH6:VYJ6"/>
    <mergeCell ref="VYL6:VYN6"/>
    <mergeCell ref="VYP6:VYR6"/>
    <mergeCell ref="VYT6:VYV6"/>
    <mergeCell ref="VYX6:VYZ6"/>
    <mergeCell ref="VXR6:VXT6"/>
    <mergeCell ref="VXV6:VXX6"/>
    <mergeCell ref="VXZ6:VYB6"/>
    <mergeCell ref="VYD6:VYF6"/>
    <mergeCell ref="VYG6:VYG7"/>
    <mergeCell ref="VXB6:VXD6"/>
    <mergeCell ref="VXF6:VXH6"/>
    <mergeCell ref="VXI6:VXI7"/>
    <mergeCell ref="VXJ6:VXL6"/>
    <mergeCell ref="VXN6:VXP6"/>
    <mergeCell ref="VWK6:VWK7"/>
    <mergeCell ref="VWL6:VWN6"/>
    <mergeCell ref="VWP6:VWR6"/>
    <mergeCell ref="VWT6:VWV6"/>
    <mergeCell ref="VWX6:VWZ6"/>
    <mergeCell ref="VVR6:VVT6"/>
    <mergeCell ref="VVV6:VVX6"/>
    <mergeCell ref="VVZ6:VWB6"/>
    <mergeCell ref="VWD6:VWF6"/>
    <mergeCell ref="VWH6:VWJ6"/>
    <mergeCell ref="VVB6:VVD6"/>
    <mergeCell ref="VVF6:VVH6"/>
    <mergeCell ref="VVJ6:VVL6"/>
    <mergeCell ref="VVM6:VVM7"/>
    <mergeCell ref="VVN6:VVP6"/>
    <mergeCell ref="VUL6:VUN6"/>
    <mergeCell ref="VUO6:VUO7"/>
    <mergeCell ref="VUP6:VUR6"/>
    <mergeCell ref="VUT6:VUV6"/>
    <mergeCell ref="VUX6:VUZ6"/>
    <mergeCell ref="VTR6:VTT6"/>
    <mergeCell ref="VTV6:VTX6"/>
    <mergeCell ref="VTZ6:VUB6"/>
    <mergeCell ref="VUD6:VUF6"/>
    <mergeCell ref="VUH6:VUJ6"/>
    <mergeCell ref="VTB6:VTD6"/>
    <mergeCell ref="VTF6:VTH6"/>
    <mergeCell ref="VTJ6:VTL6"/>
    <mergeCell ref="VTN6:VTP6"/>
    <mergeCell ref="VTQ6:VTQ7"/>
    <mergeCell ref="VSL6:VSN6"/>
    <mergeCell ref="VSP6:VSR6"/>
    <mergeCell ref="VSS6:VSS7"/>
    <mergeCell ref="VST6:VSV6"/>
    <mergeCell ref="VSX6:VSZ6"/>
    <mergeCell ref="VRU6:VRU7"/>
    <mergeCell ref="VRV6:VRX6"/>
    <mergeCell ref="VRZ6:VSB6"/>
    <mergeCell ref="VSD6:VSF6"/>
    <mergeCell ref="VSH6:VSJ6"/>
    <mergeCell ref="VRB6:VRD6"/>
    <mergeCell ref="VRF6:VRH6"/>
    <mergeCell ref="VRJ6:VRL6"/>
    <mergeCell ref="VRN6:VRP6"/>
    <mergeCell ref="VRR6:VRT6"/>
    <mergeCell ref="VQL6:VQN6"/>
    <mergeCell ref="VQP6:VQR6"/>
    <mergeCell ref="VQT6:VQV6"/>
    <mergeCell ref="VQW6:VQW7"/>
    <mergeCell ref="VQX6:VQZ6"/>
    <mergeCell ref="VPV6:VPX6"/>
    <mergeCell ref="VPY6:VPY7"/>
    <mergeCell ref="VPZ6:VQB6"/>
    <mergeCell ref="VQD6:VQF6"/>
    <mergeCell ref="VQH6:VQJ6"/>
    <mergeCell ref="VPB6:VPD6"/>
    <mergeCell ref="VPF6:VPH6"/>
    <mergeCell ref="VPJ6:VPL6"/>
    <mergeCell ref="VPN6:VPP6"/>
    <mergeCell ref="VPR6:VPT6"/>
    <mergeCell ref="VOL6:VON6"/>
    <mergeCell ref="VOP6:VOR6"/>
    <mergeCell ref="VOT6:VOV6"/>
    <mergeCell ref="VOX6:VOZ6"/>
    <mergeCell ref="VPA6:VPA7"/>
    <mergeCell ref="VNV6:VNX6"/>
    <mergeCell ref="VNZ6:VOB6"/>
    <mergeCell ref="VOC6:VOC7"/>
    <mergeCell ref="VOD6:VOF6"/>
    <mergeCell ref="VOH6:VOJ6"/>
    <mergeCell ref="VNE6:VNE7"/>
    <mergeCell ref="VNF6:VNH6"/>
    <mergeCell ref="VNJ6:VNL6"/>
    <mergeCell ref="VNN6:VNP6"/>
    <mergeCell ref="VNR6:VNT6"/>
    <mergeCell ref="VML6:VMN6"/>
    <mergeCell ref="VMP6:VMR6"/>
    <mergeCell ref="VMT6:VMV6"/>
    <mergeCell ref="VMX6:VMZ6"/>
    <mergeCell ref="VNB6:VND6"/>
    <mergeCell ref="VLV6:VLX6"/>
    <mergeCell ref="VLZ6:VMB6"/>
    <mergeCell ref="VMD6:VMF6"/>
    <mergeCell ref="VMG6:VMG7"/>
    <mergeCell ref="VMH6:VMJ6"/>
    <mergeCell ref="VLF6:VLH6"/>
    <mergeCell ref="VLI6:VLI7"/>
    <mergeCell ref="VLJ6:VLL6"/>
    <mergeCell ref="VLN6:VLP6"/>
    <mergeCell ref="VLR6:VLT6"/>
    <mergeCell ref="VKL6:VKN6"/>
    <mergeCell ref="VKP6:VKR6"/>
    <mergeCell ref="VKT6:VKV6"/>
    <mergeCell ref="VKX6:VKZ6"/>
    <mergeCell ref="VLB6:VLD6"/>
    <mergeCell ref="VJV6:VJX6"/>
    <mergeCell ref="VJZ6:VKB6"/>
    <mergeCell ref="VKD6:VKF6"/>
    <mergeCell ref="VKH6:VKJ6"/>
    <mergeCell ref="VKK6:VKK7"/>
    <mergeCell ref="VJF6:VJH6"/>
    <mergeCell ref="VJJ6:VJL6"/>
    <mergeCell ref="VJM6:VJM7"/>
    <mergeCell ref="VJN6:VJP6"/>
    <mergeCell ref="VJR6:VJT6"/>
    <mergeCell ref="VIO6:VIO7"/>
    <mergeCell ref="VIP6:VIR6"/>
    <mergeCell ref="VIT6:VIV6"/>
    <mergeCell ref="VIX6:VIZ6"/>
    <mergeCell ref="VJB6:VJD6"/>
    <mergeCell ref="VHV6:VHX6"/>
    <mergeCell ref="VHZ6:VIB6"/>
    <mergeCell ref="VID6:VIF6"/>
    <mergeCell ref="VIH6:VIJ6"/>
    <mergeCell ref="VIL6:VIN6"/>
    <mergeCell ref="VHF6:VHH6"/>
    <mergeCell ref="VHJ6:VHL6"/>
    <mergeCell ref="VHN6:VHP6"/>
    <mergeCell ref="VHQ6:VHQ7"/>
    <mergeCell ref="VHR6:VHT6"/>
    <mergeCell ref="VGP6:VGR6"/>
    <mergeCell ref="VGS6:VGS7"/>
    <mergeCell ref="VGT6:VGV6"/>
    <mergeCell ref="VGX6:VGZ6"/>
    <mergeCell ref="VHB6:VHD6"/>
    <mergeCell ref="VFV6:VFX6"/>
    <mergeCell ref="VFZ6:VGB6"/>
    <mergeCell ref="VGD6:VGF6"/>
    <mergeCell ref="VGH6:VGJ6"/>
    <mergeCell ref="VGL6:VGN6"/>
    <mergeCell ref="VFF6:VFH6"/>
    <mergeCell ref="VFJ6:VFL6"/>
    <mergeCell ref="VFN6:VFP6"/>
    <mergeCell ref="VFR6:VFT6"/>
    <mergeCell ref="VFU6:VFU7"/>
    <mergeCell ref="VEP6:VER6"/>
    <mergeCell ref="VET6:VEV6"/>
    <mergeCell ref="VEW6:VEW7"/>
    <mergeCell ref="VEX6:VEZ6"/>
    <mergeCell ref="VFB6:VFD6"/>
    <mergeCell ref="VDY6:VDY7"/>
    <mergeCell ref="VDZ6:VEB6"/>
    <mergeCell ref="VED6:VEF6"/>
    <mergeCell ref="VEH6:VEJ6"/>
    <mergeCell ref="VEL6:VEN6"/>
    <mergeCell ref="VDF6:VDH6"/>
    <mergeCell ref="VDJ6:VDL6"/>
    <mergeCell ref="VDN6:VDP6"/>
    <mergeCell ref="VDR6:VDT6"/>
    <mergeCell ref="VDV6:VDX6"/>
    <mergeCell ref="VCP6:VCR6"/>
    <mergeCell ref="VCT6:VCV6"/>
    <mergeCell ref="VCX6:VCZ6"/>
    <mergeCell ref="VDA6:VDA7"/>
    <mergeCell ref="VDB6:VDD6"/>
    <mergeCell ref="VBZ6:VCB6"/>
    <mergeCell ref="VCC6:VCC7"/>
    <mergeCell ref="VCD6:VCF6"/>
    <mergeCell ref="VCH6:VCJ6"/>
    <mergeCell ref="VCL6:VCN6"/>
    <mergeCell ref="VBF6:VBH6"/>
    <mergeCell ref="VBJ6:VBL6"/>
    <mergeCell ref="VBN6:VBP6"/>
    <mergeCell ref="VBR6:VBT6"/>
    <mergeCell ref="VBV6:VBX6"/>
    <mergeCell ref="VAP6:VAR6"/>
    <mergeCell ref="VAT6:VAV6"/>
    <mergeCell ref="VAX6:VAZ6"/>
    <mergeCell ref="VBB6:VBD6"/>
    <mergeCell ref="VBE6:VBE7"/>
    <mergeCell ref="UZZ6:VAB6"/>
    <mergeCell ref="VAD6:VAF6"/>
    <mergeCell ref="VAG6:VAG7"/>
    <mergeCell ref="VAH6:VAJ6"/>
    <mergeCell ref="VAL6:VAN6"/>
    <mergeCell ref="UZI6:UZI7"/>
    <mergeCell ref="UZJ6:UZL6"/>
    <mergeCell ref="UZN6:UZP6"/>
    <mergeCell ref="UZR6:UZT6"/>
    <mergeCell ref="UZV6:UZX6"/>
    <mergeCell ref="UYP6:UYR6"/>
    <mergeCell ref="UYT6:UYV6"/>
    <mergeCell ref="UYX6:UYZ6"/>
    <mergeCell ref="UZB6:UZD6"/>
    <mergeCell ref="UZF6:UZH6"/>
    <mergeCell ref="UXZ6:UYB6"/>
    <mergeCell ref="UYD6:UYF6"/>
    <mergeCell ref="UYH6:UYJ6"/>
    <mergeCell ref="UYK6:UYK7"/>
    <mergeCell ref="UYL6:UYN6"/>
    <mergeCell ref="UXJ6:UXL6"/>
    <mergeCell ref="UXM6:UXM7"/>
    <mergeCell ref="UXN6:UXP6"/>
    <mergeCell ref="UXR6:UXT6"/>
    <mergeCell ref="UXV6:UXX6"/>
    <mergeCell ref="UWP6:UWR6"/>
    <mergeCell ref="UWT6:UWV6"/>
    <mergeCell ref="UWX6:UWZ6"/>
    <mergeCell ref="UXB6:UXD6"/>
    <mergeCell ref="UXF6:UXH6"/>
    <mergeCell ref="UVZ6:UWB6"/>
    <mergeCell ref="UWD6:UWF6"/>
    <mergeCell ref="UWH6:UWJ6"/>
    <mergeCell ref="UWL6:UWN6"/>
    <mergeCell ref="UWO6:UWO7"/>
    <mergeCell ref="UVJ6:UVL6"/>
    <mergeCell ref="UVN6:UVP6"/>
    <mergeCell ref="UVQ6:UVQ7"/>
    <mergeCell ref="UVR6:UVT6"/>
    <mergeCell ref="UVV6:UVX6"/>
    <mergeCell ref="UUS6:UUS7"/>
    <mergeCell ref="UUT6:UUV6"/>
    <mergeCell ref="UUX6:UUZ6"/>
    <mergeCell ref="UVB6:UVD6"/>
    <mergeCell ref="UVF6:UVH6"/>
    <mergeCell ref="UTZ6:UUB6"/>
    <mergeCell ref="UUD6:UUF6"/>
    <mergeCell ref="UUH6:UUJ6"/>
    <mergeCell ref="UUL6:UUN6"/>
    <mergeCell ref="UUP6:UUR6"/>
    <mergeCell ref="UTJ6:UTL6"/>
    <mergeCell ref="UTN6:UTP6"/>
    <mergeCell ref="UTR6:UTT6"/>
    <mergeCell ref="UTU6:UTU7"/>
    <mergeCell ref="UTV6:UTX6"/>
    <mergeCell ref="UST6:USV6"/>
    <mergeCell ref="USW6:USW7"/>
    <mergeCell ref="USX6:USZ6"/>
    <mergeCell ref="UTB6:UTD6"/>
    <mergeCell ref="UTF6:UTH6"/>
    <mergeCell ref="URZ6:USB6"/>
    <mergeCell ref="USD6:USF6"/>
    <mergeCell ref="USH6:USJ6"/>
    <mergeCell ref="USL6:USN6"/>
    <mergeCell ref="USP6:USR6"/>
    <mergeCell ref="URJ6:URL6"/>
    <mergeCell ref="URN6:URP6"/>
    <mergeCell ref="URR6:URT6"/>
    <mergeCell ref="URV6:URX6"/>
    <mergeCell ref="URY6:URY7"/>
    <mergeCell ref="UQT6:UQV6"/>
    <mergeCell ref="UQX6:UQZ6"/>
    <mergeCell ref="URA6:URA7"/>
    <mergeCell ref="URB6:URD6"/>
    <mergeCell ref="URF6:URH6"/>
    <mergeCell ref="UQC6:UQC7"/>
    <mergeCell ref="UQD6:UQF6"/>
    <mergeCell ref="UQH6:UQJ6"/>
    <mergeCell ref="UQL6:UQN6"/>
    <mergeCell ref="UQP6:UQR6"/>
    <mergeCell ref="UPJ6:UPL6"/>
    <mergeCell ref="UPN6:UPP6"/>
    <mergeCell ref="UPR6:UPT6"/>
    <mergeCell ref="UPV6:UPX6"/>
    <mergeCell ref="UPZ6:UQB6"/>
    <mergeCell ref="UOT6:UOV6"/>
    <mergeCell ref="UOX6:UOZ6"/>
    <mergeCell ref="UPB6:UPD6"/>
    <mergeCell ref="UPE6:UPE7"/>
    <mergeCell ref="UPF6:UPH6"/>
    <mergeCell ref="UOD6:UOF6"/>
    <mergeCell ref="UOG6:UOG7"/>
    <mergeCell ref="UOH6:UOJ6"/>
    <mergeCell ref="UOL6:UON6"/>
    <mergeCell ref="UOP6:UOR6"/>
    <mergeCell ref="UNJ6:UNL6"/>
    <mergeCell ref="UNN6:UNP6"/>
    <mergeCell ref="UNR6:UNT6"/>
    <mergeCell ref="UNV6:UNX6"/>
    <mergeCell ref="UNZ6:UOB6"/>
    <mergeCell ref="UMT6:UMV6"/>
    <mergeCell ref="UMX6:UMZ6"/>
    <mergeCell ref="UNB6:UND6"/>
    <mergeCell ref="UNF6:UNH6"/>
    <mergeCell ref="UNI6:UNI7"/>
    <mergeCell ref="UMD6:UMF6"/>
    <mergeCell ref="UMH6:UMJ6"/>
    <mergeCell ref="UMK6:UMK7"/>
    <mergeCell ref="UML6:UMN6"/>
    <mergeCell ref="UMP6:UMR6"/>
    <mergeCell ref="ULM6:ULM7"/>
    <mergeCell ref="ULN6:ULP6"/>
    <mergeCell ref="ULR6:ULT6"/>
    <mergeCell ref="ULV6:ULX6"/>
    <mergeCell ref="ULZ6:UMB6"/>
    <mergeCell ref="UKT6:UKV6"/>
    <mergeCell ref="UKX6:UKZ6"/>
    <mergeCell ref="ULB6:ULD6"/>
    <mergeCell ref="ULF6:ULH6"/>
    <mergeCell ref="ULJ6:ULL6"/>
    <mergeCell ref="UKD6:UKF6"/>
    <mergeCell ref="UKH6:UKJ6"/>
    <mergeCell ref="UKL6:UKN6"/>
    <mergeCell ref="UKO6:UKO7"/>
    <mergeCell ref="UKP6:UKR6"/>
    <mergeCell ref="UJN6:UJP6"/>
    <mergeCell ref="UJQ6:UJQ7"/>
    <mergeCell ref="UJR6:UJT6"/>
    <mergeCell ref="UJV6:UJX6"/>
    <mergeCell ref="UJZ6:UKB6"/>
    <mergeCell ref="UIT6:UIV6"/>
    <mergeCell ref="UIX6:UIZ6"/>
    <mergeCell ref="UJB6:UJD6"/>
    <mergeCell ref="UJF6:UJH6"/>
    <mergeCell ref="UJJ6:UJL6"/>
    <mergeCell ref="UID6:UIF6"/>
    <mergeCell ref="UIH6:UIJ6"/>
    <mergeCell ref="UIL6:UIN6"/>
    <mergeCell ref="UIP6:UIR6"/>
    <mergeCell ref="UIS6:UIS7"/>
    <mergeCell ref="UHN6:UHP6"/>
    <mergeCell ref="UHR6:UHT6"/>
    <mergeCell ref="UHU6:UHU7"/>
    <mergeCell ref="UHV6:UHX6"/>
    <mergeCell ref="UHZ6:UIB6"/>
    <mergeCell ref="UGW6:UGW7"/>
    <mergeCell ref="UGX6:UGZ6"/>
    <mergeCell ref="UHB6:UHD6"/>
    <mergeCell ref="UHF6:UHH6"/>
    <mergeCell ref="UHJ6:UHL6"/>
    <mergeCell ref="UGD6:UGF6"/>
    <mergeCell ref="UGH6:UGJ6"/>
    <mergeCell ref="UGL6:UGN6"/>
    <mergeCell ref="UGP6:UGR6"/>
    <mergeCell ref="UGT6:UGV6"/>
    <mergeCell ref="UFN6:UFP6"/>
    <mergeCell ref="UFR6:UFT6"/>
    <mergeCell ref="UFV6:UFX6"/>
    <mergeCell ref="UFY6:UFY7"/>
    <mergeCell ref="UFZ6:UGB6"/>
    <mergeCell ref="UEX6:UEZ6"/>
    <mergeCell ref="UFA6:UFA7"/>
    <mergeCell ref="UFB6:UFD6"/>
    <mergeCell ref="UFF6:UFH6"/>
    <mergeCell ref="UFJ6:UFL6"/>
    <mergeCell ref="UED6:UEF6"/>
    <mergeCell ref="UEH6:UEJ6"/>
    <mergeCell ref="UEL6:UEN6"/>
    <mergeCell ref="UEP6:UER6"/>
    <mergeCell ref="UET6:UEV6"/>
    <mergeCell ref="UDN6:UDP6"/>
    <mergeCell ref="UDR6:UDT6"/>
    <mergeCell ref="UDV6:UDX6"/>
    <mergeCell ref="UDZ6:UEB6"/>
    <mergeCell ref="UEC6:UEC7"/>
    <mergeCell ref="UCX6:UCZ6"/>
    <mergeCell ref="UDB6:UDD6"/>
    <mergeCell ref="UDE6:UDE7"/>
    <mergeCell ref="UDF6:UDH6"/>
    <mergeCell ref="UDJ6:UDL6"/>
    <mergeCell ref="UCG6:UCG7"/>
    <mergeCell ref="UCH6:UCJ6"/>
    <mergeCell ref="UCL6:UCN6"/>
    <mergeCell ref="UCP6:UCR6"/>
    <mergeCell ref="UCT6:UCV6"/>
    <mergeCell ref="UBN6:UBP6"/>
    <mergeCell ref="UBR6:UBT6"/>
    <mergeCell ref="UBV6:UBX6"/>
    <mergeCell ref="UBZ6:UCB6"/>
    <mergeCell ref="UCD6:UCF6"/>
    <mergeCell ref="UAX6:UAZ6"/>
    <mergeCell ref="UBB6:UBD6"/>
    <mergeCell ref="UBF6:UBH6"/>
    <mergeCell ref="UBI6:UBI7"/>
    <mergeCell ref="UBJ6:UBL6"/>
    <mergeCell ref="UAH6:UAJ6"/>
    <mergeCell ref="UAK6:UAK7"/>
    <mergeCell ref="UAL6:UAN6"/>
    <mergeCell ref="UAP6:UAR6"/>
    <mergeCell ref="UAT6:UAV6"/>
    <mergeCell ref="TZN6:TZP6"/>
    <mergeCell ref="TZR6:TZT6"/>
    <mergeCell ref="TZV6:TZX6"/>
    <mergeCell ref="TZZ6:UAB6"/>
    <mergeCell ref="UAD6:UAF6"/>
    <mergeCell ref="TYX6:TYZ6"/>
    <mergeCell ref="TZB6:TZD6"/>
    <mergeCell ref="TZF6:TZH6"/>
    <mergeCell ref="TZJ6:TZL6"/>
    <mergeCell ref="TZM6:TZM7"/>
    <mergeCell ref="TYH6:TYJ6"/>
    <mergeCell ref="TYL6:TYN6"/>
    <mergeCell ref="TYO6:TYO7"/>
    <mergeCell ref="TYP6:TYR6"/>
    <mergeCell ref="TYT6:TYV6"/>
    <mergeCell ref="TXQ6:TXQ7"/>
    <mergeCell ref="TXR6:TXT6"/>
    <mergeCell ref="TXV6:TXX6"/>
    <mergeCell ref="TXZ6:TYB6"/>
    <mergeCell ref="TYD6:TYF6"/>
    <mergeCell ref="TWX6:TWZ6"/>
    <mergeCell ref="TXB6:TXD6"/>
    <mergeCell ref="TXF6:TXH6"/>
    <mergeCell ref="TXJ6:TXL6"/>
    <mergeCell ref="TXN6:TXP6"/>
    <mergeCell ref="TWH6:TWJ6"/>
    <mergeCell ref="TWL6:TWN6"/>
    <mergeCell ref="TWP6:TWR6"/>
    <mergeCell ref="TWS6:TWS7"/>
    <mergeCell ref="TWT6:TWV6"/>
    <mergeCell ref="TVR6:TVT6"/>
    <mergeCell ref="TVU6:TVU7"/>
    <mergeCell ref="TVV6:TVX6"/>
    <mergeCell ref="TVZ6:TWB6"/>
    <mergeCell ref="TWD6:TWF6"/>
    <mergeCell ref="TUX6:TUZ6"/>
    <mergeCell ref="TVB6:TVD6"/>
    <mergeCell ref="TVF6:TVH6"/>
    <mergeCell ref="TVJ6:TVL6"/>
    <mergeCell ref="TVN6:TVP6"/>
    <mergeCell ref="TUH6:TUJ6"/>
    <mergeCell ref="TUL6:TUN6"/>
    <mergeCell ref="TUP6:TUR6"/>
    <mergeCell ref="TUT6:TUV6"/>
    <mergeCell ref="TUW6:TUW7"/>
    <mergeCell ref="TTR6:TTT6"/>
    <mergeCell ref="TTV6:TTX6"/>
    <mergeCell ref="TTY6:TTY7"/>
    <mergeCell ref="TTZ6:TUB6"/>
    <mergeCell ref="TUD6:TUF6"/>
    <mergeCell ref="TTA6:TTA7"/>
    <mergeCell ref="TTB6:TTD6"/>
    <mergeCell ref="TTF6:TTH6"/>
    <mergeCell ref="TTJ6:TTL6"/>
    <mergeCell ref="TTN6:TTP6"/>
    <mergeCell ref="TSH6:TSJ6"/>
    <mergeCell ref="TSL6:TSN6"/>
    <mergeCell ref="TSP6:TSR6"/>
    <mergeCell ref="TST6:TSV6"/>
    <mergeCell ref="TSX6:TSZ6"/>
    <mergeCell ref="TRR6:TRT6"/>
    <mergeCell ref="TRV6:TRX6"/>
    <mergeCell ref="TRZ6:TSB6"/>
    <mergeCell ref="TSC6:TSC7"/>
    <mergeCell ref="TSD6:TSF6"/>
    <mergeCell ref="TRB6:TRD6"/>
    <mergeCell ref="TRE6:TRE7"/>
    <mergeCell ref="TRF6:TRH6"/>
    <mergeCell ref="TRJ6:TRL6"/>
    <mergeCell ref="TRN6:TRP6"/>
    <mergeCell ref="TQH6:TQJ6"/>
    <mergeCell ref="TQL6:TQN6"/>
    <mergeCell ref="TQP6:TQR6"/>
    <mergeCell ref="TQT6:TQV6"/>
    <mergeCell ref="TQX6:TQZ6"/>
    <mergeCell ref="TPR6:TPT6"/>
    <mergeCell ref="TPV6:TPX6"/>
    <mergeCell ref="TPZ6:TQB6"/>
    <mergeCell ref="TQD6:TQF6"/>
    <mergeCell ref="TQG6:TQG7"/>
    <mergeCell ref="TPB6:TPD6"/>
    <mergeCell ref="TPF6:TPH6"/>
    <mergeCell ref="TPI6:TPI7"/>
    <mergeCell ref="TPJ6:TPL6"/>
    <mergeCell ref="TPN6:TPP6"/>
    <mergeCell ref="TOK6:TOK7"/>
    <mergeCell ref="TOL6:TON6"/>
    <mergeCell ref="TOP6:TOR6"/>
    <mergeCell ref="TOT6:TOV6"/>
    <mergeCell ref="TOX6:TOZ6"/>
    <mergeCell ref="TNR6:TNT6"/>
    <mergeCell ref="TNV6:TNX6"/>
    <mergeCell ref="TNZ6:TOB6"/>
    <mergeCell ref="TOD6:TOF6"/>
    <mergeCell ref="TOH6:TOJ6"/>
    <mergeCell ref="TNB6:TND6"/>
    <mergeCell ref="TNF6:TNH6"/>
    <mergeCell ref="TNJ6:TNL6"/>
    <mergeCell ref="TNM6:TNM7"/>
    <mergeCell ref="TNN6:TNP6"/>
    <mergeCell ref="TML6:TMN6"/>
    <mergeCell ref="TMO6:TMO7"/>
    <mergeCell ref="TMP6:TMR6"/>
    <mergeCell ref="TMT6:TMV6"/>
    <mergeCell ref="TMX6:TMZ6"/>
    <mergeCell ref="TLR6:TLT6"/>
    <mergeCell ref="TLV6:TLX6"/>
    <mergeCell ref="TLZ6:TMB6"/>
    <mergeCell ref="TMD6:TMF6"/>
    <mergeCell ref="TMH6:TMJ6"/>
    <mergeCell ref="TLB6:TLD6"/>
    <mergeCell ref="TLF6:TLH6"/>
    <mergeCell ref="TLJ6:TLL6"/>
    <mergeCell ref="TLN6:TLP6"/>
    <mergeCell ref="TLQ6:TLQ7"/>
    <mergeCell ref="TKL6:TKN6"/>
    <mergeCell ref="TKP6:TKR6"/>
    <mergeCell ref="TKS6:TKS7"/>
    <mergeCell ref="TKT6:TKV6"/>
    <mergeCell ref="TKX6:TKZ6"/>
    <mergeCell ref="TJU6:TJU7"/>
    <mergeCell ref="TJV6:TJX6"/>
    <mergeCell ref="TJZ6:TKB6"/>
    <mergeCell ref="TKD6:TKF6"/>
    <mergeCell ref="TKH6:TKJ6"/>
    <mergeCell ref="TJB6:TJD6"/>
    <mergeCell ref="TJF6:TJH6"/>
    <mergeCell ref="TJJ6:TJL6"/>
    <mergeCell ref="TJN6:TJP6"/>
    <mergeCell ref="TJR6:TJT6"/>
    <mergeCell ref="TIL6:TIN6"/>
    <mergeCell ref="TIP6:TIR6"/>
    <mergeCell ref="TIT6:TIV6"/>
    <mergeCell ref="TIW6:TIW7"/>
    <mergeCell ref="TIX6:TIZ6"/>
    <mergeCell ref="THV6:THX6"/>
    <mergeCell ref="THY6:THY7"/>
    <mergeCell ref="THZ6:TIB6"/>
    <mergeCell ref="TID6:TIF6"/>
    <mergeCell ref="TIH6:TIJ6"/>
    <mergeCell ref="THB6:THD6"/>
    <mergeCell ref="THF6:THH6"/>
    <mergeCell ref="THJ6:THL6"/>
    <mergeCell ref="THN6:THP6"/>
    <mergeCell ref="THR6:THT6"/>
    <mergeCell ref="TGL6:TGN6"/>
    <mergeCell ref="TGP6:TGR6"/>
    <mergeCell ref="TGT6:TGV6"/>
    <mergeCell ref="TGX6:TGZ6"/>
    <mergeCell ref="THA6:THA7"/>
    <mergeCell ref="TFV6:TFX6"/>
    <mergeCell ref="TFZ6:TGB6"/>
    <mergeCell ref="TGC6:TGC7"/>
    <mergeCell ref="TGD6:TGF6"/>
    <mergeCell ref="TGH6:TGJ6"/>
    <mergeCell ref="TFE6:TFE7"/>
    <mergeCell ref="TFF6:TFH6"/>
    <mergeCell ref="TFJ6:TFL6"/>
    <mergeCell ref="TFN6:TFP6"/>
    <mergeCell ref="TFR6:TFT6"/>
    <mergeCell ref="TEL6:TEN6"/>
    <mergeCell ref="TEP6:TER6"/>
    <mergeCell ref="TET6:TEV6"/>
    <mergeCell ref="TEX6:TEZ6"/>
    <mergeCell ref="TFB6:TFD6"/>
    <mergeCell ref="TDV6:TDX6"/>
    <mergeCell ref="TDZ6:TEB6"/>
    <mergeCell ref="TED6:TEF6"/>
    <mergeCell ref="TEG6:TEG7"/>
    <mergeCell ref="TEH6:TEJ6"/>
    <mergeCell ref="TDF6:TDH6"/>
    <mergeCell ref="TDI6:TDI7"/>
    <mergeCell ref="TDJ6:TDL6"/>
    <mergeCell ref="TDN6:TDP6"/>
    <mergeCell ref="TDR6:TDT6"/>
    <mergeCell ref="TCL6:TCN6"/>
    <mergeCell ref="TCP6:TCR6"/>
    <mergeCell ref="TCT6:TCV6"/>
    <mergeCell ref="TCX6:TCZ6"/>
    <mergeCell ref="TDB6:TDD6"/>
    <mergeCell ref="TBV6:TBX6"/>
    <mergeCell ref="TBZ6:TCB6"/>
    <mergeCell ref="TCD6:TCF6"/>
    <mergeCell ref="TCH6:TCJ6"/>
    <mergeCell ref="TCK6:TCK7"/>
    <mergeCell ref="TBF6:TBH6"/>
    <mergeCell ref="TBJ6:TBL6"/>
    <mergeCell ref="TBM6:TBM7"/>
    <mergeCell ref="TBN6:TBP6"/>
    <mergeCell ref="TBR6:TBT6"/>
    <mergeCell ref="TAO6:TAO7"/>
    <mergeCell ref="TAP6:TAR6"/>
    <mergeCell ref="TAT6:TAV6"/>
    <mergeCell ref="TAX6:TAZ6"/>
    <mergeCell ref="TBB6:TBD6"/>
    <mergeCell ref="SZV6:SZX6"/>
    <mergeCell ref="SZZ6:TAB6"/>
    <mergeCell ref="TAD6:TAF6"/>
    <mergeCell ref="TAH6:TAJ6"/>
    <mergeCell ref="TAL6:TAN6"/>
    <mergeCell ref="SZF6:SZH6"/>
    <mergeCell ref="SZJ6:SZL6"/>
    <mergeCell ref="SZN6:SZP6"/>
    <mergeCell ref="SZQ6:SZQ7"/>
    <mergeCell ref="SZR6:SZT6"/>
    <mergeCell ref="SYP6:SYR6"/>
    <mergeCell ref="SYS6:SYS7"/>
    <mergeCell ref="SYT6:SYV6"/>
    <mergeCell ref="SYX6:SYZ6"/>
    <mergeCell ref="SZB6:SZD6"/>
    <mergeCell ref="SXV6:SXX6"/>
    <mergeCell ref="SXZ6:SYB6"/>
    <mergeCell ref="SYD6:SYF6"/>
    <mergeCell ref="SYH6:SYJ6"/>
    <mergeCell ref="SYL6:SYN6"/>
    <mergeCell ref="SXF6:SXH6"/>
    <mergeCell ref="SXJ6:SXL6"/>
    <mergeCell ref="SXN6:SXP6"/>
    <mergeCell ref="SXR6:SXT6"/>
    <mergeCell ref="SXU6:SXU7"/>
    <mergeCell ref="SWP6:SWR6"/>
    <mergeCell ref="SWT6:SWV6"/>
    <mergeCell ref="SWW6:SWW7"/>
    <mergeCell ref="SWX6:SWZ6"/>
    <mergeCell ref="SXB6:SXD6"/>
    <mergeCell ref="SVY6:SVY7"/>
    <mergeCell ref="SVZ6:SWB6"/>
    <mergeCell ref="SWD6:SWF6"/>
    <mergeCell ref="SWH6:SWJ6"/>
    <mergeCell ref="SWL6:SWN6"/>
    <mergeCell ref="SVF6:SVH6"/>
    <mergeCell ref="SVJ6:SVL6"/>
    <mergeCell ref="SVN6:SVP6"/>
    <mergeCell ref="SVR6:SVT6"/>
    <mergeCell ref="SVV6:SVX6"/>
    <mergeCell ref="SUP6:SUR6"/>
    <mergeCell ref="SUT6:SUV6"/>
    <mergeCell ref="SUX6:SUZ6"/>
    <mergeCell ref="SVA6:SVA7"/>
    <mergeCell ref="SVB6:SVD6"/>
    <mergeCell ref="STZ6:SUB6"/>
    <mergeCell ref="SUC6:SUC7"/>
    <mergeCell ref="SUD6:SUF6"/>
    <mergeCell ref="SUH6:SUJ6"/>
    <mergeCell ref="SUL6:SUN6"/>
    <mergeCell ref="STF6:STH6"/>
    <mergeCell ref="STJ6:STL6"/>
    <mergeCell ref="STN6:STP6"/>
    <mergeCell ref="STR6:STT6"/>
    <mergeCell ref="STV6:STX6"/>
    <mergeCell ref="SSP6:SSR6"/>
    <mergeCell ref="SST6:SSV6"/>
    <mergeCell ref="SSX6:SSZ6"/>
    <mergeCell ref="STB6:STD6"/>
    <mergeCell ref="STE6:STE7"/>
    <mergeCell ref="SRZ6:SSB6"/>
    <mergeCell ref="SSD6:SSF6"/>
    <mergeCell ref="SSG6:SSG7"/>
    <mergeCell ref="SSH6:SSJ6"/>
    <mergeCell ref="SSL6:SSN6"/>
    <mergeCell ref="SRI6:SRI7"/>
    <mergeCell ref="SRJ6:SRL6"/>
    <mergeCell ref="SRN6:SRP6"/>
    <mergeCell ref="SRR6:SRT6"/>
    <mergeCell ref="SRV6:SRX6"/>
    <mergeCell ref="SQP6:SQR6"/>
    <mergeCell ref="SQT6:SQV6"/>
    <mergeCell ref="SQX6:SQZ6"/>
    <mergeCell ref="SRB6:SRD6"/>
    <mergeCell ref="SRF6:SRH6"/>
    <mergeCell ref="SPZ6:SQB6"/>
    <mergeCell ref="SQD6:SQF6"/>
    <mergeCell ref="SQH6:SQJ6"/>
    <mergeCell ref="SQK6:SQK7"/>
    <mergeCell ref="SQL6:SQN6"/>
    <mergeCell ref="SPJ6:SPL6"/>
    <mergeCell ref="SPM6:SPM7"/>
    <mergeCell ref="SPN6:SPP6"/>
    <mergeCell ref="SPR6:SPT6"/>
    <mergeCell ref="SPV6:SPX6"/>
    <mergeCell ref="SOP6:SOR6"/>
    <mergeCell ref="SOT6:SOV6"/>
    <mergeCell ref="SOX6:SOZ6"/>
    <mergeCell ref="SPB6:SPD6"/>
    <mergeCell ref="SPF6:SPH6"/>
    <mergeCell ref="SNZ6:SOB6"/>
    <mergeCell ref="SOD6:SOF6"/>
    <mergeCell ref="SOH6:SOJ6"/>
    <mergeCell ref="SOL6:SON6"/>
    <mergeCell ref="SOO6:SOO7"/>
    <mergeCell ref="SNJ6:SNL6"/>
    <mergeCell ref="SNN6:SNP6"/>
    <mergeCell ref="SNQ6:SNQ7"/>
    <mergeCell ref="SNR6:SNT6"/>
    <mergeCell ref="SNV6:SNX6"/>
    <mergeCell ref="SMS6:SMS7"/>
    <mergeCell ref="SMT6:SMV6"/>
    <mergeCell ref="SMX6:SMZ6"/>
    <mergeCell ref="SNB6:SND6"/>
    <mergeCell ref="SNF6:SNH6"/>
    <mergeCell ref="SLZ6:SMB6"/>
    <mergeCell ref="SMD6:SMF6"/>
    <mergeCell ref="SMH6:SMJ6"/>
    <mergeCell ref="SML6:SMN6"/>
    <mergeCell ref="SMP6:SMR6"/>
    <mergeCell ref="SLJ6:SLL6"/>
    <mergeCell ref="SLN6:SLP6"/>
    <mergeCell ref="SLR6:SLT6"/>
    <mergeCell ref="SLU6:SLU7"/>
    <mergeCell ref="SLV6:SLX6"/>
    <mergeCell ref="SKT6:SKV6"/>
    <mergeCell ref="SKW6:SKW7"/>
    <mergeCell ref="SKX6:SKZ6"/>
    <mergeCell ref="SLB6:SLD6"/>
    <mergeCell ref="SLF6:SLH6"/>
    <mergeCell ref="SJZ6:SKB6"/>
    <mergeCell ref="SKD6:SKF6"/>
    <mergeCell ref="SKH6:SKJ6"/>
    <mergeCell ref="SKL6:SKN6"/>
    <mergeCell ref="SKP6:SKR6"/>
    <mergeCell ref="SJJ6:SJL6"/>
    <mergeCell ref="SJN6:SJP6"/>
    <mergeCell ref="SJR6:SJT6"/>
    <mergeCell ref="SJV6:SJX6"/>
    <mergeCell ref="SJY6:SJY7"/>
    <mergeCell ref="SIT6:SIV6"/>
    <mergeCell ref="SIX6:SIZ6"/>
    <mergeCell ref="SJA6:SJA7"/>
    <mergeCell ref="SJB6:SJD6"/>
    <mergeCell ref="SJF6:SJH6"/>
    <mergeCell ref="SIC6:SIC7"/>
    <mergeCell ref="SID6:SIF6"/>
    <mergeCell ref="SIH6:SIJ6"/>
    <mergeCell ref="SIL6:SIN6"/>
    <mergeCell ref="SIP6:SIR6"/>
    <mergeCell ref="SHJ6:SHL6"/>
    <mergeCell ref="SHN6:SHP6"/>
    <mergeCell ref="SHR6:SHT6"/>
    <mergeCell ref="SHV6:SHX6"/>
    <mergeCell ref="SHZ6:SIB6"/>
    <mergeCell ref="SGT6:SGV6"/>
    <mergeCell ref="SGX6:SGZ6"/>
    <mergeCell ref="SHB6:SHD6"/>
    <mergeCell ref="SHE6:SHE7"/>
    <mergeCell ref="SHF6:SHH6"/>
    <mergeCell ref="SGD6:SGF6"/>
    <mergeCell ref="SGG6:SGG7"/>
    <mergeCell ref="SGH6:SGJ6"/>
    <mergeCell ref="SGL6:SGN6"/>
    <mergeCell ref="SGP6:SGR6"/>
    <mergeCell ref="SFJ6:SFL6"/>
    <mergeCell ref="SFN6:SFP6"/>
    <mergeCell ref="SFR6:SFT6"/>
    <mergeCell ref="SFV6:SFX6"/>
    <mergeCell ref="SFZ6:SGB6"/>
    <mergeCell ref="SET6:SEV6"/>
    <mergeCell ref="SEX6:SEZ6"/>
    <mergeCell ref="SFB6:SFD6"/>
    <mergeCell ref="SFF6:SFH6"/>
    <mergeCell ref="SFI6:SFI7"/>
    <mergeCell ref="SED6:SEF6"/>
    <mergeCell ref="SEH6:SEJ6"/>
    <mergeCell ref="SEK6:SEK7"/>
    <mergeCell ref="SEL6:SEN6"/>
    <mergeCell ref="SEP6:SER6"/>
    <mergeCell ref="SDM6:SDM7"/>
    <mergeCell ref="SDN6:SDP6"/>
    <mergeCell ref="SDR6:SDT6"/>
    <mergeCell ref="SDV6:SDX6"/>
    <mergeCell ref="SDZ6:SEB6"/>
    <mergeCell ref="SCT6:SCV6"/>
    <mergeCell ref="SCX6:SCZ6"/>
    <mergeCell ref="SDB6:SDD6"/>
    <mergeCell ref="SDF6:SDH6"/>
    <mergeCell ref="SDJ6:SDL6"/>
    <mergeCell ref="SCD6:SCF6"/>
    <mergeCell ref="SCH6:SCJ6"/>
    <mergeCell ref="SCL6:SCN6"/>
    <mergeCell ref="SCO6:SCO7"/>
    <mergeCell ref="SCP6:SCR6"/>
    <mergeCell ref="SBN6:SBP6"/>
    <mergeCell ref="SBQ6:SBQ7"/>
    <mergeCell ref="SBR6:SBT6"/>
    <mergeCell ref="SBV6:SBX6"/>
    <mergeCell ref="SBZ6:SCB6"/>
    <mergeCell ref="SAT6:SAV6"/>
    <mergeCell ref="SAX6:SAZ6"/>
    <mergeCell ref="SBB6:SBD6"/>
    <mergeCell ref="SBF6:SBH6"/>
    <mergeCell ref="SBJ6:SBL6"/>
    <mergeCell ref="SAD6:SAF6"/>
    <mergeCell ref="SAH6:SAJ6"/>
    <mergeCell ref="SAL6:SAN6"/>
    <mergeCell ref="SAP6:SAR6"/>
    <mergeCell ref="SAS6:SAS7"/>
    <mergeCell ref="RZN6:RZP6"/>
    <mergeCell ref="RZR6:RZT6"/>
    <mergeCell ref="RZU6:RZU7"/>
    <mergeCell ref="RZV6:RZX6"/>
    <mergeCell ref="RZZ6:SAB6"/>
    <mergeCell ref="RYW6:RYW7"/>
    <mergeCell ref="RYX6:RYZ6"/>
    <mergeCell ref="RZB6:RZD6"/>
    <mergeCell ref="RZF6:RZH6"/>
    <mergeCell ref="RZJ6:RZL6"/>
    <mergeCell ref="RYD6:RYF6"/>
    <mergeCell ref="RYH6:RYJ6"/>
    <mergeCell ref="RYL6:RYN6"/>
    <mergeCell ref="RYP6:RYR6"/>
    <mergeCell ref="RYT6:RYV6"/>
    <mergeCell ref="RXN6:RXP6"/>
    <mergeCell ref="RXR6:RXT6"/>
    <mergeCell ref="RXV6:RXX6"/>
    <mergeCell ref="RXY6:RXY7"/>
    <mergeCell ref="RXZ6:RYB6"/>
    <mergeCell ref="RWX6:RWZ6"/>
    <mergeCell ref="RXA6:RXA7"/>
    <mergeCell ref="RXB6:RXD6"/>
    <mergeCell ref="RXF6:RXH6"/>
    <mergeCell ref="RXJ6:RXL6"/>
    <mergeCell ref="RWD6:RWF6"/>
    <mergeCell ref="RWH6:RWJ6"/>
    <mergeCell ref="RWL6:RWN6"/>
    <mergeCell ref="RWP6:RWR6"/>
    <mergeCell ref="RWT6:RWV6"/>
    <mergeCell ref="RVN6:RVP6"/>
    <mergeCell ref="RVR6:RVT6"/>
    <mergeCell ref="RVV6:RVX6"/>
    <mergeCell ref="RVZ6:RWB6"/>
    <mergeCell ref="RWC6:RWC7"/>
    <mergeCell ref="RUX6:RUZ6"/>
    <mergeCell ref="RVB6:RVD6"/>
    <mergeCell ref="RVE6:RVE7"/>
    <mergeCell ref="RVF6:RVH6"/>
    <mergeCell ref="RVJ6:RVL6"/>
    <mergeCell ref="RUG6:RUG7"/>
    <mergeCell ref="RUH6:RUJ6"/>
    <mergeCell ref="RUL6:RUN6"/>
    <mergeCell ref="RUP6:RUR6"/>
    <mergeCell ref="RUT6:RUV6"/>
    <mergeCell ref="RTN6:RTP6"/>
    <mergeCell ref="RTR6:RTT6"/>
    <mergeCell ref="RTV6:RTX6"/>
    <mergeCell ref="RTZ6:RUB6"/>
    <mergeCell ref="RUD6:RUF6"/>
    <mergeCell ref="RSX6:RSZ6"/>
    <mergeCell ref="RTB6:RTD6"/>
    <mergeCell ref="RTF6:RTH6"/>
    <mergeCell ref="RTI6:RTI7"/>
    <mergeCell ref="RTJ6:RTL6"/>
    <mergeCell ref="RSH6:RSJ6"/>
    <mergeCell ref="RSK6:RSK7"/>
    <mergeCell ref="RSL6:RSN6"/>
    <mergeCell ref="RSP6:RSR6"/>
    <mergeCell ref="RST6:RSV6"/>
    <mergeCell ref="RRN6:RRP6"/>
    <mergeCell ref="RRR6:RRT6"/>
    <mergeCell ref="RRV6:RRX6"/>
    <mergeCell ref="RRZ6:RSB6"/>
    <mergeCell ref="RSD6:RSF6"/>
    <mergeCell ref="RQX6:RQZ6"/>
    <mergeCell ref="RRB6:RRD6"/>
    <mergeCell ref="RRF6:RRH6"/>
    <mergeCell ref="RRJ6:RRL6"/>
    <mergeCell ref="RRM6:RRM7"/>
    <mergeCell ref="RQH6:RQJ6"/>
    <mergeCell ref="RQL6:RQN6"/>
    <mergeCell ref="RQO6:RQO7"/>
    <mergeCell ref="RQP6:RQR6"/>
    <mergeCell ref="RQT6:RQV6"/>
    <mergeCell ref="RPQ6:RPQ7"/>
    <mergeCell ref="RPR6:RPT6"/>
    <mergeCell ref="RPV6:RPX6"/>
    <mergeCell ref="RPZ6:RQB6"/>
    <mergeCell ref="RQD6:RQF6"/>
    <mergeCell ref="ROX6:ROZ6"/>
    <mergeCell ref="RPB6:RPD6"/>
    <mergeCell ref="RPF6:RPH6"/>
    <mergeCell ref="RPJ6:RPL6"/>
    <mergeCell ref="RPN6:RPP6"/>
    <mergeCell ref="ROH6:ROJ6"/>
    <mergeCell ref="ROL6:RON6"/>
    <mergeCell ref="ROP6:ROR6"/>
    <mergeCell ref="ROS6:ROS7"/>
    <mergeCell ref="ROT6:ROV6"/>
    <mergeCell ref="RNR6:RNT6"/>
    <mergeCell ref="RNU6:RNU7"/>
    <mergeCell ref="RNV6:RNX6"/>
    <mergeCell ref="RNZ6:ROB6"/>
    <mergeCell ref="ROD6:ROF6"/>
    <mergeCell ref="RMX6:RMZ6"/>
    <mergeCell ref="RNB6:RND6"/>
    <mergeCell ref="RNF6:RNH6"/>
    <mergeCell ref="RNJ6:RNL6"/>
    <mergeCell ref="RNN6:RNP6"/>
    <mergeCell ref="RMH6:RMJ6"/>
    <mergeCell ref="RML6:RMN6"/>
    <mergeCell ref="RMP6:RMR6"/>
    <mergeCell ref="RMT6:RMV6"/>
    <mergeCell ref="RMW6:RMW7"/>
    <mergeCell ref="RLR6:RLT6"/>
    <mergeCell ref="RLV6:RLX6"/>
    <mergeCell ref="RLY6:RLY7"/>
    <mergeCell ref="RLZ6:RMB6"/>
    <mergeCell ref="RMD6:RMF6"/>
    <mergeCell ref="RLA6:RLA7"/>
    <mergeCell ref="RLB6:RLD6"/>
    <mergeCell ref="RLF6:RLH6"/>
    <mergeCell ref="RLJ6:RLL6"/>
    <mergeCell ref="RLN6:RLP6"/>
    <mergeCell ref="RKH6:RKJ6"/>
    <mergeCell ref="RKL6:RKN6"/>
    <mergeCell ref="RKP6:RKR6"/>
    <mergeCell ref="RKT6:RKV6"/>
    <mergeCell ref="RKX6:RKZ6"/>
    <mergeCell ref="RJR6:RJT6"/>
    <mergeCell ref="RJV6:RJX6"/>
    <mergeCell ref="RJZ6:RKB6"/>
    <mergeCell ref="RKC6:RKC7"/>
    <mergeCell ref="RKD6:RKF6"/>
    <mergeCell ref="RJB6:RJD6"/>
    <mergeCell ref="RJE6:RJE7"/>
    <mergeCell ref="RJF6:RJH6"/>
    <mergeCell ref="RJJ6:RJL6"/>
    <mergeCell ref="RJN6:RJP6"/>
    <mergeCell ref="RIH6:RIJ6"/>
    <mergeCell ref="RIL6:RIN6"/>
    <mergeCell ref="RIP6:RIR6"/>
    <mergeCell ref="RIT6:RIV6"/>
    <mergeCell ref="RIX6:RIZ6"/>
    <mergeCell ref="RHR6:RHT6"/>
    <mergeCell ref="RHV6:RHX6"/>
    <mergeCell ref="RHZ6:RIB6"/>
    <mergeCell ref="RID6:RIF6"/>
    <mergeCell ref="RIG6:RIG7"/>
    <mergeCell ref="RHB6:RHD6"/>
    <mergeCell ref="RHF6:RHH6"/>
    <mergeCell ref="RHI6:RHI7"/>
    <mergeCell ref="RHJ6:RHL6"/>
    <mergeCell ref="RHN6:RHP6"/>
    <mergeCell ref="RGK6:RGK7"/>
    <mergeCell ref="RGL6:RGN6"/>
    <mergeCell ref="RGP6:RGR6"/>
    <mergeCell ref="RGT6:RGV6"/>
    <mergeCell ref="RGX6:RGZ6"/>
    <mergeCell ref="RFR6:RFT6"/>
    <mergeCell ref="RFV6:RFX6"/>
    <mergeCell ref="RFZ6:RGB6"/>
    <mergeCell ref="RGD6:RGF6"/>
    <mergeCell ref="RGH6:RGJ6"/>
    <mergeCell ref="RFB6:RFD6"/>
    <mergeCell ref="RFF6:RFH6"/>
    <mergeCell ref="RFJ6:RFL6"/>
    <mergeCell ref="RFM6:RFM7"/>
    <mergeCell ref="RFN6:RFP6"/>
    <mergeCell ref="REL6:REN6"/>
    <mergeCell ref="REO6:REO7"/>
    <mergeCell ref="REP6:RER6"/>
    <mergeCell ref="RET6:REV6"/>
    <mergeCell ref="REX6:REZ6"/>
    <mergeCell ref="RDR6:RDT6"/>
    <mergeCell ref="RDV6:RDX6"/>
    <mergeCell ref="RDZ6:REB6"/>
    <mergeCell ref="RED6:REF6"/>
    <mergeCell ref="REH6:REJ6"/>
    <mergeCell ref="RDB6:RDD6"/>
    <mergeCell ref="RDF6:RDH6"/>
    <mergeCell ref="RDJ6:RDL6"/>
    <mergeCell ref="RDN6:RDP6"/>
    <mergeCell ref="RDQ6:RDQ7"/>
    <mergeCell ref="RCL6:RCN6"/>
    <mergeCell ref="RCP6:RCR6"/>
    <mergeCell ref="RCS6:RCS7"/>
    <mergeCell ref="RCT6:RCV6"/>
    <mergeCell ref="RCX6:RCZ6"/>
    <mergeCell ref="RBU6:RBU7"/>
    <mergeCell ref="RBV6:RBX6"/>
    <mergeCell ref="RBZ6:RCB6"/>
    <mergeCell ref="RCD6:RCF6"/>
    <mergeCell ref="RCH6:RCJ6"/>
    <mergeCell ref="RBB6:RBD6"/>
    <mergeCell ref="RBF6:RBH6"/>
    <mergeCell ref="RBJ6:RBL6"/>
    <mergeCell ref="RBN6:RBP6"/>
    <mergeCell ref="RBR6:RBT6"/>
    <mergeCell ref="RAL6:RAN6"/>
    <mergeCell ref="RAP6:RAR6"/>
    <mergeCell ref="RAT6:RAV6"/>
    <mergeCell ref="RAW6:RAW7"/>
    <mergeCell ref="RAX6:RAZ6"/>
    <mergeCell ref="QZV6:QZX6"/>
    <mergeCell ref="QZY6:QZY7"/>
    <mergeCell ref="QZZ6:RAB6"/>
    <mergeCell ref="RAD6:RAF6"/>
    <mergeCell ref="RAH6:RAJ6"/>
    <mergeCell ref="QZB6:QZD6"/>
    <mergeCell ref="QZF6:QZH6"/>
    <mergeCell ref="QZJ6:QZL6"/>
    <mergeCell ref="QZN6:QZP6"/>
    <mergeCell ref="QZR6:QZT6"/>
    <mergeCell ref="QYL6:QYN6"/>
    <mergeCell ref="QYP6:QYR6"/>
    <mergeCell ref="QYT6:QYV6"/>
    <mergeCell ref="QYX6:QYZ6"/>
    <mergeCell ref="QZA6:QZA7"/>
    <mergeCell ref="QXV6:QXX6"/>
    <mergeCell ref="QXZ6:QYB6"/>
    <mergeCell ref="QYC6:QYC7"/>
    <mergeCell ref="QYD6:QYF6"/>
    <mergeCell ref="QYH6:QYJ6"/>
    <mergeCell ref="QXE6:QXE7"/>
    <mergeCell ref="QXF6:QXH6"/>
    <mergeCell ref="QXJ6:QXL6"/>
    <mergeCell ref="QXN6:QXP6"/>
    <mergeCell ref="QXR6:QXT6"/>
    <mergeCell ref="QWL6:QWN6"/>
    <mergeCell ref="QWP6:QWR6"/>
    <mergeCell ref="QWT6:QWV6"/>
    <mergeCell ref="QWX6:QWZ6"/>
    <mergeCell ref="QXB6:QXD6"/>
    <mergeCell ref="QVV6:QVX6"/>
    <mergeCell ref="QVZ6:QWB6"/>
    <mergeCell ref="QWD6:QWF6"/>
    <mergeCell ref="QWG6:QWG7"/>
    <mergeCell ref="QWH6:QWJ6"/>
    <mergeCell ref="QVF6:QVH6"/>
    <mergeCell ref="QVI6:QVI7"/>
    <mergeCell ref="QVJ6:QVL6"/>
    <mergeCell ref="QVN6:QVP6"/>
    <mergeCell ref="QVR6:QVT6"/>
    <mergeCell ref="QUL6:QUN6"/>
    <mergeCell ref="QUP6:QUR6"/>
    <mergeCell ref="QUT6:QUV6"/>
    <mergeCell ref="QUX6:QUZ6"/>
    <mergeCell ref="QVB6:QVD6"/>
    <mergeCell ref="QTV6:QTX6"/>
    <mergeCell ref="QTZ6:QUB6"/>
    <mergeCell ref="QUD6:QUF6"/>
    <mergeCell ref="QUH6:QUJ6"/>
    <mergeCell ref="QUK6:QUK7"/>
    <mergeCell ref="QTF6:QTH6"/>
    <mergeCell ref="QTJ6:QTL6"/>
    <mergeCell ref="QTM6:QTM7"/>
    <mergeCell ref="QTN6:QTP6"/>
    <mergeCell ref="QTR6:QTT6"/>
    <mergeCell ref="QSO6:QSO7"/>
    <mergeCell ref="QSP6:QSR6"/>
    <mergeCell ref="QST6:QSV6"/>
    <mergeCell ref="QSX6:QSZ6"/>
    <mergeCell ref="QTB6:QTD6"/>
    <mergeCell ref="QRV6:QRX6"/>
    <mergeCell ref="QRZ6:QSB6"/>
    <mergeCell ref="QSD6:QSF6"/>
    <mergeCell ref="QSH6:QSJ6"/>
    <mergeCell ref="QSL6:QSN6"/>
    <mergeCell ref="QRF6:QRH6"/>
    <mergeCell ref="QRJ6:QRL6"/>
    <mergeCell ref="QRN6:QRP6"/>
    <mergeCell ref="QRQ6:QRQ7"/>
    <mergeCell ref="QRR6:QRT6"/>
    <mergeCell ref="QQP6:QQR6"/>
    <mergeCell ref="QQS6:QQS7"/>
    <mergeCell ref="QQT6:QQV6"/>
    <mergeCell ref="QQX6:QQZ6"/>
    <mergeCell ref="QRB6:QRD6"/>
    <mergeCell ref="QPV6:QPX6"/>
    <mergeCell ref="QPZ6:QQB6"/>
    <mergeCell ref="QQD6:QQF6"/>
    <mergeCell ref="QQH6:QQJ6"/>
    <mergeCell ref="QQL6:QQN6"/>
    <mergeCell ref="QPF6:QPH6"/>
    <mergeCell ref="QPJ6:QPL6"/>
    <mergeCell ref="QPN6:QPP6"/>
    <mergeCell ref="QPR6:QPT6"/>
    <mergeCell ref="QPU6:QPU7"/>
    <mergeCell ref="QOP6:QOR6"/>
    <mergeCell ref="QOT6:QOV6"/>
    <mergeCell ref="QOW6:QOW7"/>
    <mergeCell ref="QOX6:QOZ6"/>
    <mergeCell ref="QPB6:QPD6"/>
    <mergeCell ref="QNY6:QNY7"/>
    <mergeCell ref="QNZ6:QOB6"/>
    <mergeCell ref="QOD6:QOF6"/>
    <mergeCell ref="QOH6:QOJ6"/>
    <mergeCell ref="QOL6:QON6"/>
    <mergeCell ref="QNF6:QNH6"/>
    <mergeCell ref="QNJ6:QNL6"/>
    <mergeCell ref="QNN6:QNP6"/>
    <mergeCell ref="QNR6:QNT6"/>
    <mergeCell ref="QNV6:QNX6"/>
    <mergeCell ref="QMP6:QMR6"/>
    <mergeCell ref="QMT6:QMV6"/>
    <mergeCell ref="QMX6:QMZ6"/>
    <mergeCell ref="QNA6:QNA7"/>
    <mergeCell ref="QNB6:QND6"/>
    <mergeCell ref="QLZ6:QMB6"/>
    <mergeCell ref="QMC6:QMC7"/>
    <mergeCell ref="QMD6:QMF6"/>
    <mergeCell ref="QMH6:QMJ6"/>
    <mergeCell ref="QML6:QMN6"/>
    <mergeCell ref="QLF6:QLH6"/>
    <mergeCell ref="QLJ6:QLL6"/>
    <mergeCell ref="QLN6:QLP6"/>
    <mergeCell ref="QLR6:QLT6"/>
    <mergeCell ref="QLV6:QLX6"/>
    <mergeCell ref="QKP6:QKR6"/>
    <mergeCell ref="QKT6:QKV6"/>
    <mergeCell ref="QKX6:QKZ6"/>
    <mergeCell ref="QLB6:QLD6"/>
    <mergeCell ref="QLE6:QLE7"/>
    <mergeCell ref="QJZ6:QKB6"/>
    <mergeCell ref="QKD6:QKF6"/>
    <mergeCell ref="QKG6:QKG7"/>
    <mergeCell ref="QKH6:QKJ6"/>
    <mergeCell ref="QKL6:QKN6"/>
    <mergeCell ref="QJI6:QJI7"/>
    <mergeCell ref="QJJ6:QJL6"/>
    <mergeCell ref="QJN6:QJP6"/>
    <mergeCell ref="QJR6:QJT6"/>
    <mergeCell ref="QJV6:QJX6"/>
    <mergeCell ref="QIP6:QIR6"/>
    <mergeCell ref="QIT6:QIV6"/>
    <mergeCell ref="QIX6:QIZ6"/>
    <mergeCell ref="QJB6:QJD6"/>
    <mergeCell ref="QJF6:QJH6"/>
    <mergeCell ref="QHZ6:QIB6"/>
    <mergeCell ref="QID6:QIF6"/>
    <mergeCell ref="QIH6:QIJ6"/>
    <mergeCell ref="QIK6:QIK7"/>
    <mergeCell ref="QIL6:QIN6"/>
    <mergeCell ref="QHJ6:QHL6"/>
    <mergeCell ref="QHM6:QHM7"/>
    <mergeCell ref="QHN6:QHP6"/>
    <mergeCell ref="QHR6:QHT6"/>
    <mergeCell ref="QHV6:QHX6"/>
    <mergeCell ref="QGP6:QGR6"/>
    <mergeCell ref="QGT6:QGV6"/>
    <mergeCell ref="QGX6:QGZ6"/>
    <mergeCell ref="QHB6:QHD6"/>
    <mergeCell ref="QHF6:QHH6"/>
    <mergeCell ref="QFZ6:QGB6"/>
    <mergeCell ref="QGD6:QGF6"/>
    <mergeCell ref="QGH6:QGJ6"/>
    <mergeCell ref="QGL6:QGN6"/>
    <mergeCell ref="QGO6:QGO7"/>
    <mergeCell ref="QFJ6:QFL6"/>
    <mergeCell ref="QFN6:QFP6"/>
    <mergeCell ref="QFQ6:QFQ7"/>
    <mergeCell ref="QFR6:QFT6"/>
    <mergeCell ref="QFV6:QFX6"/>
    <mergeCell ref="QES6:QES7"/>
    <mergeCell ref="QET6:QEV6"/>
    <mergeCell ref="QEX6:QEZ6"/>
    <mergeCell ref="QFB6:QFD6"/>
    <mergeCell ref="QFF6:QFH6"/>
    <mergeCell ref="QDZ6:QEB6"/>
    <mergeCell ref="QED6:QEF6"/>
    <mergeCell ref="QEH6:QEJ6"/>
    <mergeCell ref="QEL6:QEN6"/>
    <mergeCell ref="QEP6:QER6"/>
    <mergeCell ref="QDJ6:QDL6"/>
    <mergeCell ref="QDN6:QDP6"/>
    <mergeCell ref="QDR6:QDT6"/>
    <mergeCell ref="QDU6:QDU7"/>
    <mergeCell ref="QDV6:QDX6"/>
    <mergeCell ref="QCT6:QCV6"/>
    <mergeCell ref="QCW6:QCW7"/>
    <mergeCell ref="QCX6:QCZ6"/>
    <mergeCell ref="QDB6:QDD6"/>
    <mergeCell ref="QDF6:QDH6"/>
    <mergeCell ref="QBZ6:QCB6"/>
    <mergeCell ref="QCD6:QCF6"/>
    <mergeCell ref="QCH6:QCJ6"/>
    <mergeCell ref="QCL6:QCN6"/>
    <mergeCell ref="QCP6:QCR6"/>
    <mergeCell ref="QBJ6:QBL6"/>
    <mergeCell ref="QBN6:QBP6"/>
    <mergeCell ref="QBR6:QBT6"/>
    <mergeCell ref="QBV6:QBX6"/>
    <mergeCell ref="QBY6:QBY7"/>
    <mergeCell ref="QAT6:QAV6"/>
    <mergeCell ref="QAX6:QAZ6"/>
    <mergeCell ref="QBA6:QBA7"/>
    <mergeCell ref="QBB6:QBD6"/>
    <mergeCell ref="QBF6:QBH6"/>
    <mergeCell ref="QAC6:QAC7"/>
    <mergeCell ref="QAD6:QAF6"/>
    <mergeCell ref="QAH6:QAJ6"/>
    <mergeCell ref="QAL6:QAN6"/>
    <mergeCell ref="QAP6:QAR6"/>
    <mergeCell ref="PZJ6:PZL6"/>
    <mergeCell ref="PZN6:PZP6"/>
    <mergeCell ref="PZR6:PZT6"/>
    <mergeCell ref="PZV6:PZX6"/>
    <mergeCell ref="PZZ6:QAB6"/>
    <mergeCell ref="PYT6:PYV6"/>
    <mergeCell ref="PYX6:PYZ6"/>
    <mergeCell ref="PZB6:PZD6"/>
    <mergeCell ref="PZE6:PZE7"/>
    <mergeCell ref="PZF6:PZH6"/>
    <mergeCell ref="PYD6:PYF6"/>
    <mergeCell ref="PYG6:PYG7"/>
    <mergeCell ref="PYH6:PYJ6"/>
    <mergeCell ref="PYL6:PYN6"/>
    <mergeCell ref="PYP6:PYR6"/>
    <mergeCell ref="PXJ6:PXL6"/>
    <mergeCell ref="PXN6:PXP6"/>
    <mergeCell ref="PXR6:PXT6"/>
    <mergeCell ref="PXV6:PXX6"/>
    <mergeCell ref="PXZ6:PYB6"/>
    <mergeCell ref="PWT6:PWV6"/>
    <mergeCell ref="PWX6:PWZ6"/>
    <mergeCell ref="PXB6:PXD6"/>
    <mergeCell ref="PXF6:PXH6"/>
    <mergeCell ref="PXI6:PXI7"/>
    <mergeCell ref="PWD6:PWF6"/>
    <mergeCell ref="PWH6:PWJ6"/>
    <mergeCell ref="PWK6:PWK7"/>
    <mergeCell ref="PWL6:PWN6"/>
    <mergeCell ref="PWP6:PWR6"/>
    <mergeCell ref="PVM6:PVM7"/>
    <mergeCell ref="PVN6:PVP6"/>
    <mergeCell ref="PVR6:PVT6"/>
    <mergeCell ref="PVV6:PVX6"/>
    <mergeCell ref="PVZ6:PWB6"/>
    <mergeCell ref="PUT6:PUV6"/>
    <mergeCell ref="PUX6:PUZ6"/>
    <mergeCell ref="PVB6:PVD6"/>
    <mergeCell ref="PVF6:PVH6"/>
    <mergeCell ref="PVJ6:PVL6"/>
    <mergeCell ref="PUD6:PUF6"/>
    <mergeCell ref="PUH6:PUJ6"/>
    <mergeCell ref="PUL6:PUN6"/>
    <mergeCell ref="PUO6:PUO7"/>
    <mergeCell ref="PUP6:PUR6"/>
    <mergeCell ref="PTN6:PTP6"/>
    <mergeCell ref="PTQ6:PTQ7"/>
    <mergeCell ref="PTR6:PTT6"/>
    <mergeCell ref="PTV6:PTX6"/>
    <mergeCell ref="PTZ6:PUB6"/>
    <mergeCell ref="PST6:PSV6"/>
    <mergeCell ref="PSX6:PSZ6"/>
    <mergeCell ref="PTB6:PTD6"/>
    <mergeCell ref="PTF6:PTH6"/>
    <mergeCell ref="PTJ6:PTL6"/>
    <mergeCell ref="PSD6:PSF6"/>
    <mergeCell ref="PSH6:PSJ6"/>
    <mergeCell ref="PSL6:PSN6"/>
    <mergeCell ref="PSP6:PSR6"/>
    <mergeCell ref="PSS6:PSS7"/>
    <mergeCell ref="PRN6:PRP6"/>
    <mergeCell ref="PRR6:PRT6"/>
    <mergeCell ref="PRU6:PRU7"/>
    <mergeCell ref="PRV6:PRX6"/>
    <mergeCell ref="PRZ6:PSB6"/>
    <mergeCell ref="PQW6:PQW7"/>
    <mergeCell ref="PQX6:PQZ6"/>
    <mergeCell ref="PRB6:PRD6"/>
    <mergeCell ref="PRF6:PRH6"/>
    <mergeCell ref="PRJ6:PRL6"/>
    <mergeCell ref="PQD6:PQF6"/>
    <mergeCell ref="PQH6:PQJ6"/>
    <mergeCell ref="PQL6:PQN6"/>
    <mergeCell ref="PQP6:PQR6"/>
    <mergeCell ref="PQT6:PQV6"/>
    <mergeCell ref="PPN6:PPP6"/>
    <mergeCell ref="PPR6:PPT6"/>
    <mergeCell ref="PPV6:PPX6"/>
    <mergeCell ref="PPY6:PPY7"/>
    <mergeCell ref="PPZ6:PQB6"/>
    <mergeCell ref="POX6:POZ6"/>
    <mergeCell ref="PPA6:PPA7"/>
    <mergeCell ref="PPB6:PPD6"/>
    <mergeCell ref="PPF6:PPH6"/>
    <mergeCell ref="PPJ6:PPL6"/>
    <mergeCell ref="POD6:POF6"/>
    <mergeCell ref="POH6:POJ6"/>
    <mergeCell ref="POL6:PON6"/>
    <mergeCell ref="POP6:POR6"/>
    <mergeCell ref="POT6:POV6"/>
    <mergeCell ref="PNN6:PNP6"/>
    <mergeCell ref="PNR6:PNT6"/>
    <mergeCell ref="PNV6:PNX6"/>
    <mergeCell ref="PNZ6:POB6"/>
    <mergeCell ref="POC6:POC7"/>
    <mergeCell ref="PMX6:PMZ6"/>
    <mergeCell ref="PNB6:PND6"/>
    <mergeCell ref="PNE6:PNE7"/>
    <mergeCell ref="PNF6:PNH6"/>
    <mergeCell ref="PNJ6:PNL6"/>
    <mergeCell ref="PMG6:PMG7"/>
    <mergeCell ref="PMH6:PMJ6"/>
    <mergeCell ref="PML6:PMN6"/>
    <mergeCell ref="PMP6:PMR6"/>
    <mergeCell ref="PMT6:PMV6"/>
    <mergeCell ref="PLN6:PLP6"/>
    <mergeCell ref="PLR6:PLT6"/>
    <mergeCell ref="PLV6:PLX6"/>
    <mergeCell ref="PLZ6:PMB6"/>
    <mergeCell ref="PMD6:PMF6"/>
    <mergeCell ref="PKX6:PKZ6"/>
    <mergeCell ref="PLB6:PLD6"/>
    <mergeCell ref="PLF6:PLH6"/>
    <mergeCell ref="PLI6:PLI7"/>
    <mergeCell ref="PLJ6:PLL6"/>
    <mergeCell ref="PKH6:PKJ6"/>
    <mergeCell ref="PKK6:PKK7"/>
    <mergeCell ref="PKL6:PKN6"/>
    <mergeCell ref="PKP6:PKR6"/>
    <mergeCell ref="PKT6:PKV6"/>
    <mergeCell ref="PJN6:PJP6"/>
    <mergeCell ref="PJR6:PJT6"/>
    <mergeCell ref="PJV6:PJX6"/>
    <mergeCell ref="PJZ6:PKB6"/>
    <mergeCell ref="PKD6:PKF6"/>
    <mergeCell ref="PIX6:PIZ6"/>
    <mergeCell ref="PJB6:PJD6"/>
    <mergeCell ref="PJF6:PJH6"/>
    <mergeCell ref="PJJ6:PJL6"/>
    <mergeCell ref="PJM6:PJM7"/>
    <mergeCell ref="PIH6:PIJ6"/>
    <mergeCell ref="PIL6:PIN6"/>
    <mergeCell ref="PIO6:PIO7"/>
    <mergeCell ref="PIP6:PIR6"/>
    <mergeCell ref="PIT6:PIV6"/>
    <mergeCell ref="PHQ6:PHQ7"/>
    <mergeCell ref="PHR6:PHT6"/>
    <mergeCell ref="PHV6:PHX6"/>
    <mergeCell ref="PHZ6:PIB6"/>
    <mergeCell ref="PID6:PIF6"/>
    <mergeCell ref="PGX6:PGZ6"/>
    <mergeCell ref="PHB6:PHD6"/>
    <mergeCell ref="PHF6:PHH6"/>
    <mergeCell ref="PHJ6:PHL6"/>
    <mergeCell ref="PHN6:PHP6"/>
    <mergeCell ref="PGH6:PGJ6"/>
    <mergeCell ref="PGL6:PGN6"/>
    <mergeCell ref="PGP6:PGR6"/>
    <mergeCell ref="PGS6:PGS7"/>
    <mergeCell ref="PGT6:PGV6"/>
    <mergeCell ref="PFR6:PFT6"/>
    <mergeCell ref="PFU6:PFU7"/>
    <mergeCell ref="PFV6:PFX6"/>
    <mergeCell ref="PFZ6:PGB6"/>
    <mergeCell ref="PGD6:PGF6"/>
    <mergeCell ref="PEX6:PEZ6"/>
    <mergeCell ref="PFB6:PFD6"/>
    <mergeCell ref="PFF6:PFH6"/>
    <mergeCell ref="PFJ6:PFL6"/>
    <mergeCell ref="PFN6:PFP6"/>
    <mergeCell ref="PEH6:PEJ6"/>
    <mergeCell ref="PEL6:PEN6"/>
    <mergeCell ref="PEP6:PER6"/>
    <mergeCell ref="PET6:PEV6"/>
    <mergeCell ref="PEW6:PEW7"/>
    <mergeCell ref="PDR6:PDT6"/>
    <mergeCell ref="PDV6:PDX6"/>
    <mergeCell ref="PDY6:PDY7"/>
    <mergeCell ref="PDZ6:PEB6"/>
    <mergeCell ref="PED6:PEF6"/>
    <mergeCell ref="PDA6:PDA7"/>
    <mergeCell ref="PDB6:PDD6"/>
    <mergeCell ref="PDF6:PDH6"/>
    <mergeCell ref="PDJ6:PDL6"/>
    <mergeCell ref="PDN6:PDP6"/>
    <mergeCell ref="PCH6:PCJ6"/>
    <mergeCell ref="PCL6:PCN6"/>
    <mergeCell ref="PCP6:PCR6"/>
    <mergeCell ref="PCT6:PCV6"/>
    <mergeCell ref="PCX6:PCZ6"/>
    <mergeCell ref="PBR6:PBT6"/>
    <mergeCell ref="PBV6:PBX6"/>
    <mergeCell ref="PBZ6:PCB6"/>
    <mergeCell ref="PCC6:PCC7"/>
    <mergeCell ref="PCD6:PCF6"/>
    <mergeCell ref="PBB6:PBD6"/>
    <mergeCell ref="PBE6:PBE7"/>
    <mergeCell ref="PBF6:PBH6"/>
    <mergeCell ref="PBJ6:PBL6"/>
    <mergeCell ref="PBN6:PBP6"/>
    <mergeCell ref="PAH6:PAJ6"/>
    <mergeCell ref="PAL6:PAN6"/>
    <mergeCell ref="PAP6:PAR6"/>
    <mergeCell ref="PAT6:PAV6"/>
    <mergeCell ref="PAX6:PAZ6"/>
    <mergeCell ref="OZR6:OZT6"/>
    <mergeCell ref="OZV6:OZX6"/>
    <mergeCell ref="OZZ6:PAB6"/>
    <mergeCell ref="PAD6:PAF6"/>
    <mergeCell ref="PAG6:PAG7"/>
    <mergeCell ref="OZB6:OZD6"/>
    <mergeCell ref="OZF6:OZH6"/>
    <mergeCell ref="OZI6:OZI7"/>
    <mergeCell ref="OZJ6:OZL6"/>
    <mergeCell ref="OZN6:OZP6"/>
    <mergeCell ref="OYK6:OYK7"/>
    <mergeCell ref="OYL6:OYN6"/>
    <mergeCell ref="OYP6:OYR6"/>
    <mergeCell ref="OYT6:OYV6"/>
    <mergeCell ref="OYX6:OYZ6"/>
    <mergeCell ref="OXR6:OXT6"/>
    <mergeCell ref="OXV6:OXX6"/>
    <mergeCell ref="OXZ6:OYB6"/>
    <mergeCell ref="OYD6:OYF6"/>
    <mergeCell ref="OYH6:OYJ6"/>
    <mergeCell ref="OXB6:OXD6"/>
    <mergeCell ref="OXF6:OXH6"/>
    <mergeCell ref="OXJ6:OXL6"/>
    <mergeCell ref="OXM6:OXM7"/>
    <mergeCell ref="OXN6:OXP6"/>
    <mergeCell ref="OWL6:OWN6"/>
    <mergeCell ref="OWO6:OWO7"/>
    <mergeCell ref="OWP6:OWR6"/>
    <mergeCell ref="OWT6:OWV6"/>
    <mergeCell ref="OWX6:OWZ6"/>
    <mergeCell ref="OVR6:OVT6"/>
    <mergeCell ref="OVV6:OVX6"/>
    <mergeCell ref="OVZ6:OWB6"/>
    <mergeCell ref="OWD6:OWF6"/>
    <mergeCell ref="OWH6:OWJ6"/>
    <mergeCell ref="OVB6:OVD6"/>
    <mergeCell ref="OVF6:OVH6"/>
    <mergeCell ref="OVJ6:OVL6"/>
    <mergeCell ref="OVN6:OVP6"/>
    <mergeCell ref="OVQ6:OVQ7"/>
    <mergeCell ref="OUL6:OUN6"/>
    <mergeCell ref="OUP6:OUR6"/>
    <mergeCell ref="OUS6:OUS7"/>
    <mergeCell ref="OUT6:OUV6"/>
    <mergeCell ref="OUX6:OUZ6"/>
    <mergeCell ref="OTU6:OTU7"/>
    <mergeCell ref="OTV6:OTX6"/>
    <mergeCell ref="OTZ6:OUB6"/>
    <mergeCell ref="OUD6:OUF6"/>
    <mergeCell ref="OUH6:OUJ6"/>
    <mergeCell ref="OTB6:OTD6"/>
    <mergeCell ref="OTF6:OTH6"/>
    <mergeCell ref="OTJ6:OTL6"/>
    <mergeCell ref="OTN6:OTP6"/>
    <mergeCell ref="OTR6:OTT6"/>
    <mergeCell ref="OSL6:OSN6"/>
    <mergeCell ref="OSP6:OSR6"/>
    <mergeCell ref="OST6:OSV6"/>
    <mergeCell ref="OSW6:OSW7"/>
    <mergeCell ref="OSX6:OSZ6"/>
    <mergeCell ref="ORV6:ORX6"/>
    <mergeCell ref="ORY6:ORY7"/>
    <mergeCell ref="ORZ6:OSB6"/>
    <mergeCell ref="OSD6:OSF6"/>
    <mergeCell ref="OSH6:OSJ6"/>
    <mergeCell ref="ORB6:ORD6"/>
    <mergeCell ref="ORF6:ORH6"/>
    <mergeCell ref="ORJ6:ORL6"/>
    <mergeCell ref="ORN6:ORP6"/>
    <mergeCell ref="ORR6:ORT6"/>
    <mergeCell ref="OQL6:OQN6"/>
    <mergeCell ref="OQP6:OQR6"/>
    <mergeCell ref="OQT6:OQV6"/>
    <mergeCell ref="OQX6:OQZ6"/>
    <mergeCell ref="ORA6:ORA7"/>
    <mergeCell ref="OPV6:OPX6"/>
    <mergeCell ref="OPZ6:OQB6"/>
    <mergeCell ref="OQC6:OQC7"/>
    <mergeCell ref="OQD6:OQF6"/>
    <mergeCell ref="OQH6:OQJ6"/>
    <mergeCell ref="OPE6:OPE7"/>
    <mergeCell ref="OPF6:OPH6"/>
    <mergeCell ref="OPJ6:OPL6"/>
    <mergeCell ref="OPN6:OPP6"/>
    <mergeCell ref="OPR6:OPT6"/>
    <mergeCell ref="OOL6:OON6"/>
    <mergeCell ref="OOP6:OOR6"/>
    <mergeCell ref="OOT6:OOV6"/>
    <mergeCell ref="OOX6:OOZ6"/>
    <mergeCell ref="OPB6:OPD6"/>
    <mergeCell ref="ONV6:ONX6"/>
    <mergeCell ref="ONZ6:OOB6"/>
    <mergeCell ref="OOD6:OOF6"/>
    <mergeCell ref="OOG6:OOG7"/>
    <mergeCell ref="OOH6:OOJ6"/>
    <mergeCell ref="ONF6:ONH6"/>
    <mergeCell ref="ONI6:ONI7"/>
    <mergeCell ref="ONJ6:ONL6"/>
    <mergeCell ref="ONN6:ONP6"/>
    <mergeCell ref="ONR6:ONT6"/>
    <mergeCell ref="OML6:OMN6"/>
    <mergeCell ref="OMP6:OMR6"/>
    <mergeCell ref="OMT6:OMV6"/>
    <mergeCell ref="OMX6:OMZ6"/>
    <mergeCell ref="ONB6:OND6"/>
    <mergeCell ref="OLV6:OLX6"/>
    <mergeCell ref="OLZ6:OMB6"/>
    <mergeCell ref="OMD6:OMF6"/>
    <mergeCell ref="OMH6:OMJ6"/>
    <mergeCell ref="OMK6:OMK7"/>
    <mergeCell ref="OLF6:OLH6"/>
    <mergeCell ref="OLJ6:OLL6"/>
    <mergeCell ref="OLM6:OLM7"/>
    <mergeCell ref="OLN6:OLP6"/>
    <mergeCell ref="OLR6:OLT6"/>
    <mergeCell ref="OKO6:OKO7"/>
    <mergeCell ref="OKP6:OKR6"/>
    <mergeCell ref="OKT6:OKV6"/>
    <mergeCell ref="OKX6:OKZ6"/>
    <mergeCell ref="OLB6:OLD6"/>
    <mergeCell ref="OJV6:OJX6"/>
    <mergeCell ref="OJZ6:OKB6"/>
    <mergeCell ref="OKD6:OKF6"/>
    <mergeCell ref="OKH6:OKJ6"/>
    <mergeCell ref="OKL6:OKN6"/>
    <mergeCell ref="OJF6:OJH6"/>
    <mergeCell ref="OJJ6:OJL6"/>
    <mergeCell ref="OJN6:OJP6"/>
    <mergeCell ref="OJQ6:OJQ7"/>
    <mergeCell ref="OJR6:OJT6"/>
    <mergeCell ref="OIP6:OIR6"/>
    <mergeCell ref="OIS6:OIS7"/>
    <mergeCell ref="OIT6:OIV6"/>
    <mergeCell ref="OIX6:OIZ6"/>
    <mergeCell ref="OJB6:OJD6"/>
    <mergeCell ref="OHV6:OHX6"/>
    <mergeCell ref="OHZ6:OIB6"/>
    <mergeCell ref="OID6:OIF6"/>
    <mergeCell ref="OIH6:OIJ6"/>
    <mergeCell ref="OIL6:OIN6"/>
    <mergeCell ref="OHF6:OHH6"/>
    <mergeCell ref="OHJ6:OHL6"/>
    <mergeCell ref="OHN6:OHP6"/>
    <mergeCell ref="OHR6:OHT6"/>
    <mergeCell ref="OHU6:OHU7"/>
    <mergeCell ref="OGP6:OGR6"/>
    <mergeCell ref="OGT6:OGV6"/>
    <mergeCell ref="OGW6:OGW7"/>
    <mergeCell ref="OGX6:OGZ6"/>
    <mergeCell ref="OHB6:OHD6"/>
    <mergeCell ref="OFY6:OFY7"/>
    <mergeCell ref="OFZ6:OGB6"/>
    <mergeCell ref="OGD6:OGF6"/>
    <mergeCell ref="OGH6:OGJ6"/>
    <mergeCell ref="OGL6:OGN6"/>
    <mergeCell ref="OFF6:OFH6"/>
    <mergeCell ref="OFJ6:OFL6"/>
    <mergeCell ref="OFN6:OFP6"/>
    <mergeCell ref="OFR6:OFT6"/>
    <mergeCell ref="OFV6:OFX6"/>
    <mergeCell ref="OEP6:OER6"/>
    <mergeCell ref="OET6:OEV6"/>
    <mergeCell ref="OEX6:OEZ6"/>
    <mergeCell ref="OFA6:OFA7"/>
    <mergeCell ref="OFB6:OFD6"/>
    <mergeCell ref="ODZ6:OEB6"/>
    <mergeCell ref="OEC6:OEC7"/>
    <mergeCell ref="OED6:OEF6"/>
    <mergeCell ref="OEH6:OEJ6"/>
    <mergeCell ref="OEL6:OEN6"/>
    <mergeCell ref="ODF6:ODH6"/>
    <mergeCell ref="ODJ6:ODL6"/>
    <mergeCell ref="ODN6:ODP6"/>
    <mergeCell ref="ODR6:ODT6"/>
    <mergeCell ref="ODV6:ODX6"/>
    <mergeCell ref="OCP6:OCR6"/>
    <mergeCell ref="OCT6:OCV6"/>
    <mergeCell ref="OCX6:OCZ6"/>
    <mergeCell ref="ODB6:ODD6"/>
    <mergeCell ref="ODE6:ODE7"/>
    <mergeCell ref="OBZ6:OCB6"/>
    <mergeCell ref="OCD6:OCF6"/>
    <mergeCell ref="OCG6:OCG7"/>
    <mergeCell ref="OCH6:OCJ6"/>
    <mergeCell ref="OCL6:OCN6"/>
    <mergeCell ref="OBI6:OBI7"/>
    <mergeCell ref="OBJ6:OBL6"/>
    <mergeCell ref="OBN6:OBP6"/>
    <mergeCell ref="OBR6:OBT6"/>
    <mergeCell ref="OBV6:OBX6"/>
    <mergeCell ref="OAP6:OAR6"/>
    <mergeCell ref="OAT6:OAV6"/>
    <mergeCell ref="OAX6:OAZ6"/>
    <mergeCell ref="OBB6:OBD6"/>
    <mergeCell ref="OBF6:OBH6"/>
    <mergeCell ref="NZZ6:OAB6"/>
    <mergeCell ref="OAD6:OAF6"/>
    <mergeCell ref="OAH6:OAJ6"/>
    <mergeCell ref="OAK6:OAK7"/>
    <mergeCell ref="OAL6:OAN6"/>
    <mergeCell ref="NZJ6:NZL6"/>
    <mergeCell ref="NZM6:NZM7"/>
    <mergeCell ref="NZN6:NZP6"/>
    <mergeCell ref="NZR6:NZT6"/>
    <mergeCell ref="NZV6:NZX6"/>
    <mergeCell ref="NYP6:NYR6"/>
    <mergeCell ref="NYT6:NYV6"/>
    <mergeCell ref="NYX6:NYZ6"/>
    <mergeCell ref="NZB6:NZD6"/>
    <mergeCell ref="NZF6:NZH6"/>
    <mergeCell ref="NXZ6:NYB6"/>
    <mergeCell ref="NYD6:NYF6"/>
    <mergeCell ref="NYH6:NYJ6"/>
    <mergeCell ref="NYL6:NYN6"/>
    <mergeCell ref="NYO6:NYO7"/>
    <mergeCell ref="NXJ6:NXL6"/>
    <mergeCell ref="NXN6:NXP6"/>
    <mergeCell ref="NXQ6:NXQ7"/>
    <mergeCell ref="NXR6:NXT6"/>
    <mergeCell ref="NXV6:NXX6"/>
    <mergeCell ref="NWS6:NWS7"/>
    <mergeCell ref="NWT6:NWV6"/>
    <mergeCell ref="NWX6:NWZ6"/>
    <mergeCell ref="NXB6:NXD6"/>
    <mergeCell ref="NXF6:NXH6"/>
    <mergeCell ref="NVZ6:NWB6"/>
    <mergeCell ref="NWD6:NWF6"/>
    <mergeCell ref="NWH6:NWJ6"/>
    <mergeCell ref="NWL6:NWN6"/>
    <mergeCell ref="NWP6:NWR6"/>
    <mergeCell ref="NVJ6:NVL6"/>
    <mergeCell ref="NVN6:NVP6"/>
    <mergeCell ref="NVR6:NVT6"/>
    <mergeCell ref="NVU6:NVU7"/>
    <mergeCell ref="NVV6:NVX6"/>
    <mergeCell ref="NUT6:NUV6"/>
    <mergeCell ref="NUW6:NUW7"/>
    <mergeCell ref="NUX6:NUZ6"/>
    <mergeCell ref="NVB6:NVD6"/>
    <mergeCell ref="NVF6:NVH6"/>
    <mergeCell ref="NTZ6:NUB6"/>
    <mergeCell ref="NUD6:NUF6"/>
    <mergeCell ref="NUH6:NUJ6"/>
    <mergeCell ref="NUL6:NUN6"/>
    <mergeCell ref="NUP6:NUR6"/>
    <mergeCell ref="NTJ6:NTL6"/>
    <mergeCell ref="NTN6:NTP6"/>
    <mergeCell ref="NTR6:NTT6"/>
    <mergeCell ref="NTV6:NTX6"/>
    <mergeCell ref="NTY6:NTY7"/>
    <mergeCell ref="NST6:NSV6"/>
    <mergeCell ref="NSX6:NSZ6"/>
    <mergeCell ref="NTA6:NTA7"/>
    <mergeCell ref="NTB6:NTD6"/>
    <mergeCell ref="NTF6:NTH6"/>
    <mergeCell ref="NSC6:NSC7"/>
    <mergeCell ref="NSD6:NSF6"/>
    <mergeCell ref="NSH6:NSJ6"/>
    <mergeCell ref="NSL6:NSN6"/>
    <mergeCell ref="NSP6:NSR6"/>
    <mergeCell ref="NRJ6:NRL6"/>
    <mergeCell ref="NRN6:NRP6"/>
    <mergeCell ref="NRR6:NRT6"/>
    <mergeCell ref="NRV6:NRX6"/>
    <mergeCell ref="NRZ6:NSB6"/>
    <mergeCell ref="NQT6:NQV6"/>
    <mergeCell ref="NQX6:NQZ6"/>
    <mergeCell ref="NRB6:NRD6"/>
    <mergeCell ref="NRE6:NRE7"/>
    <mergeCell ref="NRF6:NRH6"/>
    <mergeCell ref="NQD6:NQF6"/>
    <mergeCell ref="NQG6:NQG7"/>
    <mergeCell ref="NQH6:NQJ6"/>
    <mergeCell ref="NQL6:NQN6"/>
    <mergeCell ref="NQP6:NQR6"/>
    <mergeCell ref="NPJ6:NPL6"/>
    <mergeCell ref="NPN6:NPP6"/>
    <mergeCell ref="NPR6:NPT6"/>
    <mergeCell ref="NPV6:NPX6"/>
    <mergeCell ref="NPZ6:NQB6"/>
    <mergeCell ref="NOT6:NOV6"/>
    <mergeCell ref="NOX6:NOZ6"/>
    <mergeCell ref="NPB6:NPD6"/>
    <mergeCell ref="NPF6:NPH6"/>
    <mergeCell ref="NPI6:NPI7"/>
    <mergeCell ref="NOD6:NOF6"/>
    <mergeCell ref="NOH6:NOJ6"/>
    <mergeCell ref="NOK6:NOK7"/>
    <mergeCell ref="NOL6:NON6"/>
    <mergeCell ref="NOP6:NOR6"/>
    <mergeCell ref="NNM6:NNM7"/>
    <mergeCell ref="NNN6:NNP6"/>
    <mergeCell ref="NNR6:NNT6"/>
    <mergeCell ref="NNV6:NNX6"/>
    <mergeCell ref="NNZ6:NOB6"/>
    <mergeCell ref="NMT6:NMV6"/>
    <mergeCell ref="NMX6:NMZ6"/>
    <mergeCell ref="NNB6:NND6"/>
    <mergeCell ref="NNF6:NNH6"/>
    <mergeCell ref="NNJ6:NNL6"/>
    <mergeCell ref="NMD6:NMF6"/>
    <mergeCell ref="NMH6:NMJ6"/>
    <mergeCell ref="NML6:NMN6"/>
    <mergeCell ref="NMO6:NMO7"/>
    <mergeCell ref="NMP6:NMR6"/>
    <mergeCell ref="NLN6:NLP6"/>
    <mergeCell ref="NLQ6:NLQ7"/>
    <mergeCell ref="NLR6:NLT6"/>
    <mergeCell ref="NLV6:NLX6"/>
    <mergeCell ref="NLZ6:NMB6"/>
    <mergeCell ref="NKT6:NKV6"/>
    <mergeCell ref="NKX6:NKZ6"/>
    <mergeCell ref="NLB6:NLD6"/>
    <mergeCell ref="NLF6:NLH6"/>
    <mergeCell ref="NLJ6:NLL6"/>
    <mergeCell ref="NKD6:NKF6"/>
    <mergeCell ref="NKH6:NKJ6"/>
    <mergeCell ref="NKL6:NKN6"/>
    <mergeCell ref="NKP6:NKR6"/>
    <mergeCell ref="NKS6:NKS7"/>
    <mergeCell ref="NJN6:NJP6"/>
    <mergeCell ref="NJR6:NJT6"/>
    <mergeCell ref="NJU6:NJU7"/>
    <mergeCell ref="NJV6:NJX6"/>
    <mergeCell ref="NJZ6:NKB6"/>
    <mergeCell ref="NIW6:NIW7"/>
    <mergeCell ref="NIX6:NIZ6"/>
    <mergeCell ref="NJB6:NJD6"/>
    <mergeCell ref="NJF6:NJH6"/>
    <mergeCell ref="NJJ6:NJL6"/>
    <mergeCell ref="NID6:NIF6"/>
    <mergeCell ref="NIH6:NIJ6"/>
    <mergeCell ref="NIL6:NIN6"/>
    <mergeCell ref="NIP6:NIR6"/>
    <mergeCell ref="NIT6:NIV6"/>
    <mergeCell ref="NHN6:NHP6"/>
    <mergeCell ref="NHR6:NHT6"/>
    <mergeCell ref="NHV6:NHX6"/>
    <mergeCell ref="NHY6:NHY7"/>
    <mergeCell ref="NHZ6:NIB6"/>
    <mergeCell ref="NGX6:NGZ6"/>
    <mergeCell ref="NHA6:NHA7"/>
    <mergeCell ref="NHB6:NHD6"/>
    <mergeCell ref="NHF6:NHH6"/>
    <mergeCell ref="NHJ6:NHL6"/>
    <mergeCell ref="NGD6:NGF6"/>
    <mergeCell ref="NGH6:NGJ6"/>
    <mergeCell ref="NGL6:NGN6"/>
    <mergeCell ref="NGP6:NGR6"/>
    <mergeCell ref="NGT6:NGV6"/>
    <mergeCell ref="NFN6:NFP6"/>
    <mergeCell ref="NFR6:NFT6"/>
    <mergeCell ref="NFV6:NFX6"/>
    <mergeCell ref="NFZ6:NGB6"/>
    <mergeCell ref="NGC6:NGC7"/>
    <mergeCell ref="NEX6:NEZ6"/>
    <mergeCell ref="NFB6:NFD6"/>
    <mergeCell ref="NFE6:NFE7"/>
    <mergeCell ref="NFF6:NFH6"/>
    <mergeCell ref="NFJ6:NFL6"/>
    <mergeCell ref="NEG6:NEG7"/>
    <mergeCell ref="NEH6:NEJ6"/>
    <mergeCell ref="NEL6:NEN6"/>
    <mergeCell ref="NEP6:NER6"/>
    <mergeCell ref="NET6:NEV6"/>
    <mergeCell ref="NDN6:NDP6"/>
    <mergeCell ref="NDR6:NDT6"/>
    <mergeCell ref="NDV6:NDX6"/>
    <mergeCell ref="NDZ6:NEB6"/>
    <mergeCell ref="NED6:NEF6"/>
    <mergeCell ref="NCX6:NCZ6"/>
    <mergeCell ref="NDB6:NDD6"/>
    <mergeCell ref="NDF6:NDH6"/>
    <mergeCell ref="NDI6:NDI7"/>
    <mergeCell ref="NDJ6:NDL6"/>
    <mergeCell ref="NCH6:NCJ6"/>
    <mergeCell ref="NCK6:NCK7"/>
    <mergeCell ref="NCL6:NCN6"/>
    <mergeCell ref="NCP6:NCR6"/>
    <mergeCell ref="NCT6:NCV6"/>
    <mergeCell ref="NBN6:NBP6"/>
    <mergeCell ref="NBR6:NBT6"/>
    <mergeCell ref="NBV6:NBX6"/>
    <mergeCell ref="NBZ6:NCB6"/>
    <mergeCell ref="NCD6:NCF6"/>
    <mergeCell ref="NAX6:NAZ6"/>
    <mergeCell ref="NBB6:NBD6"/>
    <mergeCell ref="NBF6:NBH6"/>
    <mergeCell ref="NBJ6:NBL6"/>
    <mergeCell ref="NBM6:NBM7"/>
    <mergeCell ref="NAH6:NAJ6"/>
    <mergeCell ref="NAL6:NAN6"/>
    <mergeCell ref="NAO6:NAO7"/>
    <mergeCell ref="NAP6:NAR6"/>
    <mergeCell ref="NAT6:NAV6"/>
    <mergeCell ref="MZQ6:MZQ7"/>
    <mergeCell ref="MZR6:MZT6"/>
    <mergeCell ref="MZV6:MZX6"/>
    <mergeCell ref="MZZ6:NAB6"/>
    <mergeCell ref="NAD6:NAF6"/>
    <mergeCell ref="MYX6:MYZ6"/>
    <mergeCell ref="MZB6:MZD6"/>
    <mergeCell ref="MZF6:MZH6"/>
    <mergeCell ref="MZJ6:MZL6"/>
    <mergeCell ref="MZN6:MZP6"/>
    <mergeCell ref="MYH6:MYJ6"/>
    <mergeCell ref="MYL6:MYN6"/>
    <mergeCell ref="MYP6:MYR6"/>
    <mergeCell ref="MYS6:MYS7"/>
    <mergeCell ref="MYT6:MYV6"/>
    <mergeCell ref="MXR6:MXT6"/>
    <mergeCell ref="MXU6:MXU7"/>
    <mergeCell ref="MXV6:MXX6"/>
    <mergeCell ref="MXZ6:MYB6"/>
    <mergeCell ref="MYD6:MYF6"/>
    <mergeCell ref="MWX6:MWZ6"/>
    <mergeCell ref="MXB6:MXD6"/>
    <mergeCell ref="MXF6:MXH6"/>
    <mergeCell ref="MXJ6:MXL6"/>
    <mergeCell ref="MXN6:MXP6"/>
    <mergeCell ref="MWH6:MWJ6"/>
    <mergeCell ref="MWL6:MWN6"/>
    <mergeCell ref="MWP6:MWR6"/>
    <mergeCell ref="MWT6:MWV6"/>
    <mergeCell ref="MWW6:MWW7"/>
    <mergeCell ref="MVR6:MVT6"/>
    <mergeCell ref="MVV6:MVX6"/>
    <mergeCell ref="MVY6:MVY7"/>
    <mergeCell ref="MVZ6:MWB6"/>
    <mergeCell ref="MWD6:MWF6"/>
    <mergeCell ref="MVA6:MVA7"/>
    <mergeCell ref="MVB6:MVD6"/>
    <mergeCell ref="MVF6:MVH6"/>
    <mergeCell ref="MVJ6:MVL6"/>
    <mergeCell ref="MVN6:MVP6"/>
    <mergeCell ref="MUH6:MUJ6"/>
    <mergeCell ref="MUL6:MUN6"/>
    <mergeCell ref="MUP6:MUR6"/>
    <mergeCell ref="MUT6:MUV6"/>
    <mergeCell ref="MUX6:MUZ6"/>
    <mergeCell ref="MTR6:MTT6"/>
    <mergeCell ref="MTV6:MTX6"/>
    <mergeCell ref="MTZ6:MUB6"/>
    <mergeCell ref="MUC6:MUC7"/>
    <mergeCell ref="MUD6:MUF6"/>
    <mergeCell ref="MTB6:MTD6"/>
    <mergeCell ref="MTE6:MTE7"/>
    <mergeCell ref="MTF6:MTH6"/>
    <mergeCell ref="MTJ6:MTL6"/>
    <mergeCell ref="MTN6:MTP6"/>
    <mergeCell ref="MSH6:MSJ6"/>
    <mergeCell ref="MSL6:MSN6"/>
    <mergeCell ref="MSP6:MSR6"/>
    <mergeCell ref="MST6:MSV6"/>
    <mergeCell ref="MSX6:MSZ6"/>
    <mergeCell ref="MRR6:MRT6"/>
    <mergeCell ref="MRV6:MRX6"/>
    <mergeCell ref="MRZ6:MSB6"/>
    <mergeCell ref="MSD6:MSF6"/>
    <mergeCell ref="MSG6:MSG7"/>
    <mergeCell ref="MRB6:MRD6"/>
    <mergeCell ref="MRF6:MRH6"/>
    <mergeCell ref="MRI6:MRI7"/>
    <mergeCell ref="MRJ6:MRL6"/>
    <mergeCell ref="MRN6:MRP6"/>
    <mergeCell ref="MQK6:MQK7"/>
    <mergeCell ref="MQL6:MQN6"/>
    <mergeCell ref="MQP6:MQR6"/>
    <mergeCell ref="MQT6:MQV6"/>
    <mergeCell ref="MQX6:MQZ6"/>
    <mergeCell ref="MPR6:MPT6"/>
    <mergeCell ref="MPV6:MPX6"/>
    <mergeCell ref="MPZ6:MQB6"/>
    <mergeCell ref="MQD6:MQF6"/>
    <mergeCell ref="MQH6:MQJ6"/>
    <mergeCell ref="MPB6:MPD6"/>
    <mergeCell ref="MPF6:MPH6"/>
    <mergeCell ref="MPJ6:MPL6"/>
    <mergeCell ref="MPM6:MPM7"/>
    <mergeCell ref="MPN6:MPP6"/>
    <mergeCell ref="MOL6:MON6"/>
    <mergeCell ref="MOO6:MOO7"/>
    <mergeCell ref="MOP6:MOR6"/>
    <mergeCell ref="MOT6:MOV6"/>
    <mergeCell ref="MOX6:MOZ6"/>
    <mergeCell ref="MNR6:MNT6"/>
    <mergeCell ref="MNV6:MNX6"/>
    <mergeCell ref="MNZ6:MOB6"/>
    <mergeCell ref="MOD6:MOF6"/>
    <mergeCell ref="MOH6:MOJ6"/>
    <mergeCell ref="MNB6:MND6"/>
    <mergeCell ref="MNF6:MNH6"/>
    <mergeCell ref="MNJ6:MNL6"/>
    <mergeCell ref="MNN6:MNP6"/>
    <mergeCell ref="MNQ6:MNQ7"/>
    <mergeCell ref="MML6:MMN6"/>
    <mergeCell ref="MMP6:MMR6"/>
    <mergeCell ref="MMS6:MMS7"/>
    <mergeCell ref="MMT6:MMV6"/>
    <mergeCell ref="MMX6:MMZ6"/>
    <mergeCell ref="MLU6:MLU7"/>
    <mergeCell ref="MLV6:MLX6"/>
    <mergeCell ref="MLZ6:MMB6"/>
    <mergeCell ref="MMD6:MMF6"/>
    <mergeCell ref="MMH6:MMJ6"/>
    <mergeCell ref="MLB6:MLD6"/>
    <mergeCell ref="MLF6:MLH6"/>
    <mergeCell ref="MLJ6:MLL6"/>
    <mergeCell ref="MLN6:MLP6"/>
    <mergeCell ref="MLR6:MLT6"/>
    <mergeCell ref="MKL6:MKN6"/>
    <mergeCell ref="MKP6:MKR6"/>
    <mergeCell ref="MKT6:MKV6"/>
    <mergeCell ref="MKW6:MKW7"/>
    <mergeCell ref="MKX6:MKZ6"/>
    <mergeCell ref="MJV6:MJX6"/>
    <mergeCell ref="MJY6:MJY7"/>
    <mergeCell ref="MJZ6:MKB6"/>
    <mergeCell ref="MKD6:MKF6"/>
    <mergeCell ref="MKH6:MKJ6"/>
    <mergeCell ref="MJB6:MJD6"/>
    <mergeCell ref="MJF6:MJH6"/>
    <mergeCell ref="MJJ6:MJL6"/>
    <mergeCell ref="MJN6:MJP6"/>
    <mergeCell ref="MJR6:MJT6"/>
    <mergeCell ref="MIL6:MIN6"/>
    <mergeCell ref="MIP6:MIR6"/>
    <mergeCell ref="MIT6:MIV6"/>
    <mergeCell ref="MIX6:MIZ6"/>
    <mergeCell ref="MJA6:MJA7"/>
    <mergeCell ref="MHV6:MHX6"/>
    <mergeCell ref="MHZ6:MIB6"/>
    <mergeCell ref="MIC6:MIC7"/>
    <mergeCell ref="MID6:MIF6"/>
    <mergeCell ref="MIH6:MIJ6"/>
    <mergeCell ref="MHE6:MHE7"/>
    <mergeCell ref="MHF6:MHH6"/>
    <mergeCell ref="MHJ6:MHL6"/>
    <mergeCell ref="MHN6:MHP6"/>
    <mergeCell ref="MHR6:MHT6"/>
    <mergeCell ref="MGL6:MGN6"/>
    <mergeCell ref="MGP6:MGR6"/>
    <mergeCell ref="MGT6:MGV6"/>
    <mergeCell ref="MGX6:MGZ6"/>
    <mergeCell ref="MHB6:MHD6"/>
    <mergeCell ref="MFV6:MFX6"/>
    <mergeCell ref="MFZ6:MGB6"/>
    <mergeCell ref="MGD6:MGF6"/>
    <mergeCell ref="MGG6:MGG7"/>
    <mergeCell ref="MGH6:MGJ6"/>
    <mergeCell ref="MFF6:MFH6"/>
    <mergeCell ref="MFI6:MFI7"/>
    <mergeCell ref="MFJ6:MFL6"/>
    <mergeCell ref="MFN6:MFP6"/>
    <mergeCell ref="MFR6:MFT6"/>
    <mergeCell ref="MEL6:MEN6"/>
    <mergeCell ref="MEP6:MER6"/>
    <mergeCell ref="MET6:MEV6"/>
    <mergeCell ref="MEX6:MEZ6"/>
    <mergeCell ref="MFB6:MFD6"/>
    <mergeCell ref="MDV6:MDX6"/>
    <mergeCell ref="MDZ6:MEB6"/>
    <mergeCell ref="MED6:MEF6"/>
    <mergeCell ref="MEH6:MEJ6"/>
    <mergeCell ref="MEK6:MEK7"/>
    <mergeCell ref="MDF6:MDH6"/>
    <mergeCell ref="MDJ6:MDL6"/>
    <mergeCell ref="MDM6:MDM7"/>
    <mergeCell ref="MDN6:MDP6"/>
    <mergeCell ref="MDR6:MDT6"/>
    <mergeCell ref="MCO6:MCO7"/>
    <mergeCell ref="MCP6:MCR6"/>
    <mergeCell ref="MCT6:MCV6"/>
    <mergeCell ref="MCX6:MCZ6"/>
    <mergeCell ref="MDB6:MDD6"/>
    <mergeCell ref="MBV6:MBX6"/>
    <mergeCell ref="MBZ6:MCB6"/>
    <mergeCell ref="MCD6:MCF6"/>
    <mergeCell ref="MCH6:MCJ6"/>
    <mergeCell ref="MCL6:MCN6"/>
    <mergeCell ref="MBF6:MBH6"/>
    <mergeCell ref="MBJ6:MBL6"/>
    <mergeCell ref="MBN6:MBP6"/>
    <mergeCell ref="MBQ6:MBQ7"/>
    <mergeCell ref="MBR6:MBT6"/>
    <mergeCell ref="MAP6:MAR6"/>
    <mergeCell ref="MAS6:MAS7"/>
    <mergeCell ref="MAT6:MAV6"/>
    <mergeCell ref="MAX6:MAZ6"/>
    <mergeCell ref="MBB6:MBD6"/>
    <mergeCell ref="LZV6:LZX6"/>
    <mergeCell ref="LZZ6:MAB6"/>
    <mergeCell ref="MAD6:MAF6"/>
    <mergeCell ref="MAH6:MAJ6"/>
    <mergeCell ref="MAL6:MAN6"/>
    <mergeCell ref="LZF6:LZH6"/>
    <mergeCell ref="LZJ6:LZL6"/>
    <mergeCell ref="LZN6:LZP6"/>
    <mergeCell ref="LZR6:LZT6"/>
    <mergeCell ref="LZU6:LZU7"/>
    <mergeCell ref="LYP6:LYR6"/>
    <mergeCell ref="LYT6:LYV6"/>
    <mergeCell ref="LYW6:LYW7"/>
    <mergeCell ref="LYX6:LYZ6"/>
    <mergeCell ref="LZB6:LZD6"/>
    <mergeCell ref="LXY6:LXY7"/>
    <mergeCell ref="LXZ6:LYB6"/>
    <mergeCell ref="LYD6:LYF6"/>
    <mergeCell ref="LYH6:LYJ6"/>
    <mergeCell ref="LYL6:LYN6"/>
    <mergeCell ref="LXF6:LXH6"/>
    <mergeCell ref="LXJ6:LXL6"/>
    <mergeCell ref="LXN6:LXP6"/>
    <mergeCell ref="LXR6:LXT6"/>
    <mergeCell ref="LXV6:LXX6"/>
    <mergeCell ref="LWP6:LWR6"/>
    <mergeCell ref="LWT6:LWV6"/>
    <mergeCell ref="LWX6:LWZ6"/>
    <mergeCell ref="LXA6:LXA7"/>
    <mergeCell ref="LXB6:LXD6"/>
    <mergeCell ref="LVZ6:LWB6"/>
    <mergeCell ref="LWC6:LWC7"/>
    <mergeCell ref="LWD6:LWF6"/>
    <mergeCell ref="LWH6:LWJ6"/>
    <mergeCell ref="LWL6:LWN6"/>
    <mergeCell ref="LVF6:LVH6"/>
    <mergeCell ref="LVJ6:LVL6"/>
    <mergeCell ref="LVN6:LVP6"/>
    <mergeCell ref="LVR6:LVT6"/>
    <mergeCell ref="LVV6:LVX6"/>
    <mergeCell ref="LUP6:LUR6"/>
    <mergeCell ref="LUT6:LUV6"/>
    <mergeCell ref="LUX6:LUZ6"/>
    <mergeCell ref="LVB6:LVD6"/>
    <mergeCell ref="LVE6:LVE7"/>
    <mergeCell ref="LTZ6:LUB6"/>
    <mergeCell ref="LUD6:LUF6"/>
    <mergeCell ref="LUG6:LUG7"/>
    <mergeCell ref="LUH6:LUJ6"/>
    <mergeCell ref="LUL6:LUN6"/>
    <mergeCell ref="LTI6:LTI7"/>
    <mergeCell ref="LTJ6:LTL6"/>
    <mergeCell ref="LTN6:LTP6"/>
    <mergeCell ref="LTR6:LTT6"/>
    <mergeCell ref="LTV6:LTX6"/>
    <mergeCell ref="LSP6:LSR6"/>
    <mergeCell ref="LST6:LSV6"/>
    <mergeCell ref="LSX6:LSZ6"/>
    <mergeCell ref="LTB6:LTD6"/>
    <mergeCell ref="LTF6:LTH6"/>
    <mergeCell ref="LRZ6:LSB6"/>
    <mergeCell ref="LSD6:LSF6"/>
    <mergeCell ref="LSH6:LSJ6"/>
    <mergeCell ref="LSK6:LSK7"/>
    <mergeCell ref="LSL6:LSN6"/>
    <mergeCell ref="LRJ6:LRL6"/>
    <mergeCell ref="LRM6:LRM7"/>
    <mergeCell ref="LRN6:LRP6"/>
    <mergeCell ref="LRR6:LRT6"/>
    <mergeCell ref="LRV6:LRX6"/>
    <mergeCell ref="LQP6:LQR6"/>
    <mergeCell ref="LQT6:LQV6"/>
    <mergeCell ref="LQX6:LQZ6"/>
    <mergeCell ref="LRB6:LRD6"/>
    <mergeCell ref="LRF6:LRH6"/>
    <mergeCell ref="LPZ6:LQB6"/>
    <mergeCell ref="LQD6:LQF6"/>
    <mergeCell ref="LQH6:LQJ6"/>
    <mergeCell ref="LQL6:LQN6"/>
    <mergeCell ref="LQO6:LQO7"/>
    <mergeCell ref="LPJ6:LPL6"/>
    <mergeCell ref="LPN6:LPP6"/>
    <mergeCell ref="LPQ6:LPQ7"/>
    <mergeCell ref="LPR6:LPT6"/>
    <mergeCell ref="LPV6:LPX6"/>
    <mergeCell ref="LOS6:LOS7"/>
    <mergeCell ref="LOT6:LOV6"/>
    <mergeCell ref="LOX6:LOZ6"/>
    <mergeCell ref="LPB6:LPD6"/>
    <mergeCell ref="LPF6:LPH6"/>
    <mergeCell ref="LNZ6:LOB6"/>
    <mergeCell ref="LOD6:LOF6"/>
    <mergeCell ref="LOH6:LOJ6"/>
    <mergeCell ref="LOL6:LON6"/>
    <mergeCell ref="LOP6:LOR6"/>
    <mergeCell ref="LNJ6:LNL6"/>
    <mergeCell ref="LNN6:LNP6"/>
    <mergeCell ref="LNR6:LNT6"/>
    <mergeCell ref="LNU6:LNU7"/>
    <mergeCell ref="LNV6:LNX6"/>
    <mergeCell ref="LMT6:LMV6"/>
    <mergeCell ref="LMW6:LMW7"/>
    <mergeCell ref="LMX6:LMZ6"/>
    <mergeCell ref="LNB6:LND6"/>
    <mergeCell ref="LNF6:LNH6"/>
    <mergeCell ref="LLZ6:LMB6"/>
    <mergeCell ref="LMD6:LMF6"/>
    <mergeCell ref="LMH6:LMJ6"/>
    <mergeCell ref="LML6:LMN6"/>
    <mergeCell ref="LMP6:LMR6"/>
    <mergeCell ref="LLJ6:LLL6"/>
    <mergeCell ref="LLN6:LLP6"/>
    <mergeCell ref="LLR6:LLT6"/>
    <mergeCell ref="LLV6:LLX6"/>
    <mergeCell ref="LLY6:LLY7"/>
    <mergeCell ref="LKT6:LKV6"/>
    <mergeCell ref="LKX6:LKZ6"/>
    <mergeCell ref="LLA6:LLA7"/>
    <mergeCell ref="LLB6:LLD6"/>
    <mergeCell ref="LLF6:LLH6"/>
    <mergeCell ref="LKC6:LKC7"/>
    <mergeCell ref="LKD6:LKF6"/>
    <mergeCell ref="LKH6:LKJ6"/>
    <mergeCell ref="LKL6:LKN6"/>
    <mergeCell ref="LKP6:LKR6"/>
    <mergeCell ref="LJJ6:LJL6"/>
    <mergeCell ref="LJN6:LJP6"/>
    <mergeCell ref="LJR6:LJT6"/>
    <mergeCell ref="LJV6:LJX6"/>
    <mergeCell ref="LJZ6:LKB6"/>
    <mergeCell ref="LIT6:LIV6"/>
    <mergeCell ref="LIX6:LIZ6"/>
    <mergeCell ref="LJB6:LJD6"/>
    <mergeCell ref="LJE6:LJE7"/>
    <mergeCell ref="LJF6:LJH6"/>
    <mergeCell ref="LID6:LIF6"/>
    <mergeCell ref="LIG6:LIG7"/>
    <mergeCell ref="LIH6:LIJ6"/>
    <mergeCell ref="LIL6:LIN6"/>
    <mergeCell ref="LIP6:LIR6"/>
    <mergeCell ref="LHJ6:LHL6"/>
    <mergeCell ref="LHN6:LHP6"/>
    <mergeCell ref="LHR6:LHT6"/>
    <mergeCell ref="LHV6:LHX6"/>
    <mergeCell ref="LHZ6:LIB6"/>
    <mergeCell ref="LGT6:LGV6"/>
    <mergeCell ref="LGX6:LGZ6"/>
    <mergeCell ref="LHB6:LHD6"/>
    <mergeCell ref="LHF6:LHH6"/>
    <mergeCell ref="LHI6:LHI7"/>
    <mergeCell ref="LGD6:LGF6"/>
    <mergeCell ref="LGH6:LGJ6"/>
    <mergeCell ref="LGK6:LGK7"/>
    <mergeCell ref="LGL6:LGN6"/>
    <mergeCell ref="LGP6:LGR6"/>
    <mergeCell ref="LFM6:LFM7"/>
    <mergeCell ref="LFN6:LFP6"/>
    <mergeCell ref="LFR6:LFT6"/>
    <mergeCell ref="LFV6:LFX6"/>
    <mergeCell ref="LFZ6:LGB6"/>
    <mergeCell ref="LET6:LEV6"/>
    <mergeCell ref="LEX6:LEZ6"/>
    <mergeCell ref="LFB6:LFD6"/>
    <mergeCell ref="LFF6:LFH6"/>
    <mergeCell ref="LFJ6:LFL6"/>
    <mergeCell ref="LED6:LEF6"/>
    <mergeCell ref="LEH6:LEJ6"/>
    <mergeCell ref="LEL6:LEN6"/>
    <mergeCell ref="LEO6:LEO7"/>
    <mergeCell ref="LEP6:LER6"/>
    <mergeCell ref="LDN6:LDP6"/>
    <mergeCell ref="LDQ6:LDQ7"/>
    <mergeCell ref="LDR6:LDT6"/>
    <mergeCell ref="LDV6:LDX6"/>
    <mergeCell ref="LDZ6:LEB6"/>
    <mergeCell ref="LCT6:LCV6"/>
    <mergeCell ref="LCX6:LCZ6"/>
    <mergeCell ref="LDB6:LDD6"/>
    <mergeCell ref="LDF6:LDH6"/>
    <mergeCell ref="LDJ6:LDL6"/>
    <mergeCell ref="LCD6:LCF6"/>
    <mergeCell ref="LCH6:LCJ6"/>
    <mergeCell ref="LCL6:LCN6"/>
    <mergeCell ref="LCP6:LCR6"/>
    <mergeCell ref="LCS6:LCS7"/>
    <mergeCell ref="LBN6:LBP6"/>
    <mergeCell ref="LBR6:LBT6"/>
    <mergeCell ref="LBU6:LBU7"/>
    <mergeCell ref="LBV6:LBX6"/>
    <mergeCell ref="LBZ6:LCB6"/>
    <mergeCell ref="LAW6:LAW7"/>
    <mergeCell ref="LAX6:LAZ6"/>
    <mergeCell ref="LBB6:LBD6"/>
    <mergeCell ref="LBF6:LBH6"/>
    <mergeCell ref="LBJ6:LBL6"/>
    <mergeCell ref="LAD6:LAF6"/>
    <mergeCell ref="LAH6:LAJ6"/>
    <mergeCell ref="LAL6:LAN6"/>
    <mergeCell ref="LAP6:LAR6"/>
    <mergeCell ref="LAT6:LAV6"/>
    <mergeCell ref="KZN6:KZP6"/>
    <mergeCell ref="KZR6:KZT6"/>
    <mergeCell ref="KZV6:KZX6"/>
    <mergeCell ref="KZY6:KZY7"/>
    <mergeCell ref="KZZ6:LAB6"/>
    <mergeCell ref="KYX6:KYZ6"/>
    <mergeCell ref="KZA6:KZA7"/>
    <mergeCell ref="KZB6:KZD6"/>
    <mergeCell ref="KZF6:KZH6"/>
    <mergeCell ref="KZJ6:KZL6"/>
    <mergeCell ref="KYD6:KYF6"/>
    <mergeCell ref="KYH6:KYJ6"/>
    <mergeCell ref="KYL6:KYN6"/>
    <mergeCell ref="KYP6:KYR6"/>
    <mergeCell ref="KYT6:KYV6"/>
    <mergeCell ref="KXN6:KXP6"/>
    <mergeCell ref="KXR6:KXT6"/>
    <mergeCell ref="KXV6:KXX6"/>
    <mergeCell ref="KXZ6:KYB6"/>
    <mergeCell ref="KYC6:KYC7"/>
    <mergeCell ref="KWX6:KWZ6"/>
    <mergeCell ref="KXB6:KXD6"/>
    <mergeCell ref="KXE6:KXE7"/>
    <mergeCell ref="KXF6:KXH6"/>
    <mergeCell ref="KXJ6:KXL6"/>
    <mergeCell ref="KWG6:KWG7"/>
    <mergeCell ref="KWH6:KWJ6"/>
    <mergeCell ref="KWL6:KWN6"/>
    <mergeCell ref="KWP6:KWR6"/>
    <mergeCell ref="KWT6:KWV6"/>
    <mergeCell ref="KVN6:KVP6"/>
    <mergeCell ref="KVR6:KVT6"/>
    <mergeCell ref="KVV6:KVX6"/>
    <mergeCell ref="KVZ6:KWB6"/>
    <mergeCell ref="KWD6:KWF6"/>
    <mergeCell ref="KUX6:KUZ6"/>
    <mergeCell ref="KVB6:KVD6"/>
    <mergeCell ref="KVF6:KVH6"/>
    <mergeCell ref="KVI6:KVI7"/>
    <mergeCell ref="KVJ6:KVL6"/>
    <mergeCell ref="KUH6:KUJ6"/>
    <mergeCell ref="KUK6:KUK7"/>
    <mergeCell ref="KUL6:KUN6"/>
    <mergeCell ref="KUP6:KUR6"/>
    <mergeCell ref="KUT6:KUV6"/>
    <mergeCell ref="KTN6:KTP6"/>
    <mergeCell ref="KTR6:KTT6"/>
    <mergeCell ref="KTV6:KTX6"/>
    <mergeCell ref="KTZ6:KUB6"/>
    <mergeCell ref="KUD6:KUF6"/>
    <mergeCell ref="KSX6:KSZ6"/>
    <mergeCell ref="KTB6:KTD6"/>
    <mergeCell ref="KTF6:KTH6"/>
    <mergeCell ref="KTJ6:KTL6"/>
    <mergeCell ref="KTM6:KTM7"/>
    <mergeCell ref="KSH6:KSJ6"/>
    <mergeCell ref="KSL6:KSN6"/>
    <mergeCell ref="KSO6:KSO7"/>
    <mergeCell ref="KSP6:KSR6"/>
    <mergeCell ref="KST6:KSV6"/>
    <mergeCell ref="KRQ6:KRQ7"/>
    <mergeCell ref="KRR6:KRT6"/>
    <mergeCell ref="KRV6:KRX6"/>
    <mergeCell ref="KRZ6:KSB6"/>
    <mergeCell ref="KSD6:KSF6"/>
    <mergeCell ref="KQX6:KQZ6"/>
    <mergeCell ref="KRB6:KRD6"/>
    <mergeCell ref="KRF6:KRH6"/>
    <mergeCell ref="KRJ6:KRL6"/>
    <mergeCell ref="KRN6:KRP6"/>
    <mergeCell ref="KQH6:KQJ6"/>
    <mergeCell ref="KQL6:KQN6"/>
    <mergeCell ref="KQP6:KQR6"/>
    <mergeCell ref="KQS6:KQS7"/>
    <mergeCell ref="KQT6:KQV6"/>
    <mergeCell ref="KPR6:KPT6"/>
    <mergeCell ref="KPU6:KPU7"/>
    <mergeCell ref="KPV6:KPX6"/>
    <mergeCell ref="KPZ6:KQB6"/>
    <mergeCell ref="KQD6:KQF6"/>
    <mergeCell ref="KOX6:KOZ6"/>
    <mergeCell ref="KPB6:KPD6"/>
    <mergeCell ref="KPF6:KPH6"/>
    <mergeCell ref="KPJ6:KPL6"/>
    <mergeCell ref="KPN6:KPP6"/>
    <mergeCell ref="KOH6:KOJ6"/>
    <mergeCell ref="KOL6:KON6"/>
    <mergeCell ref="KOP6:KOR6"/>
    <mergeCell ref="KOT6:KOV6"/>
    <mergeCell ref="KOW6:KOW7"/>
    <mergeCell ref="KNR6:KNT6"/>
    <mergeCell ref="KNV6:KNX6"/>
    <mergeCell ref="KNY6:KNY7"/>
    <mergeCell ref="KNZ6:KOB6"/>
    <mergeCell ref="KOD6:KOF6"/>
    <mergeCell ref="KNA6:KNA7"/>
    <mergeCell ref="KNB6:KND6"/>
    <mergeCell ref="KNF6:KNH6"/>
    <mergeCell ref="KNJ6:KNL6"/>
    <mergeCell ref="KNN6:KNP6"/>
    <mergeCell ref="KMH6:KMJ6"/>
    <mergeCell ref="KML6:KMN6"/>
    <mergeCell ref="KMP6:KMR6"/>
    <mergeCell ref="KMT6:KMV6"/>
    <mergeCell ref="KMX6:KMZ6"/>
    <mergeCell ref="KLR6:KLT6"/>
    <mergeCell ref="KLV6:KLX6"/>
    <mergeCell ref="KLZ6:KMB6"/>
    <mergeCell ref="KMC6:KMC7"/>
    <mergeCell ref="KMD6:KMF6"/>
    <mergeCell ref="KLB6:KLD6"/>
    <mergeCell ref="KLE6:KLE7"/>
    <mergeCell ref="KLF6:KLH6"/>
    <mergeCell ref="KLJ6:KLL6"/>
    <mergeCell ref="KLN6:KLP6"/>
    <mergeCell ref="KKH6:KKJ6"/>
    <mergeCell ref="KKL6:KKN6"/>
    <mergeCell ref="KKP6:KKR6"/>
    <mergeCell ref="KKT6:KKV6"/>
    <mergeCell ref="KKX6:KKZ6"/>
    <mergeCell ref="KJR6:KJT6"/>
    <mergeCell ref="KJV6:KJX6"/>
    <mergeCell ref="KJZ6:KKB6"/>
    <mergeCell ref="KKD6:KKF6"/>
    <mergeCell ref="KKG6:KKG7"/>
    <mergeCell ref="KJB6:KJD6"/>
    <mergeCell ref="KJF6:KJH6"/>
    <mergeCell ref="KJI6:KJI7"/>
    <mergeCell ref="KJJ6:KJL6"/>
    <mergeCell ref="KJN6:KJP6"/>
    <mergeCell ref="KIK6:KIK7"/>
    <mergeCell ref="KIL6:KIN6"/>
    <mergeCell ref="KIP6:KIR6"/>
    <mergeCell ref="KIT6:KIV6"/>
    <mergeCell ref="KIX6:KIZ6"/>
    <mergeCell ref="KHR6:KHT6"/>
    <mergeCell ref="KHV6:KHX6"/>
    <mergeCell ref="KHZ6:KIB6"/>
    <mergeCell ref="KID6:KIF6"/>
    <mergeCell ref="KIH6:KIJ6"/>
    <mergeCell ref="KHB6:KHD6"/>
    <mergeCell ref="KHF6:KHH6"/>
    <mergeCell ref="KHJ6:KHL6"/>
    <mergeCell ref="KHM6:KHM7"/>
    <mergeCell ref="KHN6:KHP6"/>
    <mergeCell ref="KGL6:KGN6"/>
    <mergeCell ref="KGO6:KGO7"/>
    <mergeCell ref="KGP6:KGR6"/>
    <mergeCell ref="KGT6:KGV6"/>
    <mergeCell ref="KGX6:KGZ6"/>
    <mergeCell ref="KFR6:KFT6"/>
    <mergeCell ref="KFV6:KFX6"/>
    <mergeCell ref="KFZ6:KGB6"/>
    <mergeCell ref="KGD6:KGF6"/>
    <mergeCell ref="KGH6:KGJ6"/>
    <mergeCell ref="KFB6:KFD6"/>
    <mergeCell ref="KFF6:KFH6"/>
    <mergeCell ref="KFJ6:KFL6"/>
    <mergeCell ref="KFN6:KFP6"/>
    <mergeCell ref="KFQ6:KFQ7"/>
    <mergeCell ref="KEL6:KEN6"/>
    <mergeCell ref="KEP6:KER6"/>
    <mergeCell ref="KES6:KES7"/>
    <mergeCell ref="KET6:KEV6"/>
    <mergeCell ref="KEX6:KEZ6"/>
    <mergeCell ref="KDU6:KDU7"/>
    <mergeCell ref="KDV6:KDX6"/>
    <mergeCell ref="KDZ6:KEB6"/>
    <mergeCell ref="KED6:KEF6"/>
    <mergeCell ref="KEH6:KEJ6"/>
    <mergeCell ref="KDB6:KDD6"/>
    <mergeCell ref="KDF6:KDH6"/>
    <mergeCell ref="KDJ6:KDL6"/>
    <mergeCell ref="KDN6:KDP6"/>
    <mergeCell ref="KDR6:KDT6"/>
    <mergeCell ref="KCL6:KCN6"/>
    <mergeCell ref="KCP6:KCR6"/>
    <mergeCell ref="KCT6:KCV6"/>
    <mergeCell ref="KCW6:KCW7"/>
    <mergeCell ref="KCX6:KCZ6"/>
    <mergeCell ref="KBV6:KBX6"/>
    <mergeCell ref="KBY6:KBY7"/>
    <mergeCell ref="KBZ6:KCB6"/>
    <mergeCell ref="KCD6:KCF6"/>
    <mergeCell ref="KCH6:KCJ6"/>
    <mergeCell ref="KBB6:KBD6"/>
    <mergeCell ref="KBF6:KBH6"/>
    <mergeCell ref="KBJ6:KBL6"/>
    <mergeCell ref="KBN6:KBP6"/>
    <mergeCell ref="KBR6:KBT6"/>
    <mergeCell ref="KAL6:KAN6"/>
    <mergeCell ref="KAP6:KAR6"/>
    <mergeCell ref="KAT6:KAV6"/>
    <mergeCell ref="KAX6:KAZ6"/>
    <mergeCell ref="KBA6:KBA7"/>
    <mergeCell ref="JZV6:JZX6"/>
    <mergeCell ref="JZZ6:KAB6"/>
    <mergeCell ref="KAC6:KAC7"/>
    <mergeCell ref="KAD6:KAF6"/>
    <mergeCell ref="KAH6:KAJ6"/>
    <mergeCell ref="JZE6:JZE7"/>
    <mergeCell ref="JZF6:JZH6"/>
    <mergeCell ref="JZJ6:JZL6"/>
    <mergeCell ref="JZN6:JZP6"/>
    <mergeCell ref="JZR6:JZT6"/>
    <mergeCell ref="JYL6:JYN6"/>
    <mergeCell ref="JYP6:JYR6"/>
    <mergeCell ref="JYT6:JYV6"/>
    <mergeCell ref="JYX6:JYZ6"/>
    <mergeCell ref="JZB6:JZD6"/>
    <mergeCell ref="JXV6:JXX6"/>
    <mergeCell ref="JXZ6:JYB6"/>
    <mergeCell ref="JYD6:JYF6"/>
    <mergeCell ref="JYG6:JYG7"/>
    <mergeCell ref="JYH6:JYJ6"/>
    <mergeCell ref="JXF6:JXH6"/>
    <mergeCell ref="JXI6:JXI7"/>
    <mergeCell ref="JXJ6:JXL6"/>
    <mergeCell ref="JXN6:JXP6"/>
    <mergeCell ref="JXR6:JXT6"/>
    <mergeCell ref="JWL6:JWN6"/>
    <mergeCell ref="JWP6:JWR6"/>
    <mergeCell ref="JWT6:JWV6"/>
    <mergeCell ref="JWX6:JWZ6"/>
    <mergeCell ref="JXB6:JXD6"/>
    <mergeCell ref="JVV6:JVX6"/>
    <mergeCell ref="JVZ6:JWB6"/>
    <mergeCell ref="JWD6:JWF6"/>
    <mergeCell ref="JWH6:JWJ6"/>
    <mergeCell ref="JWK6:JWK7"/>
    <mergeCell ref="JVF6:JVH6"/>
    <mergeCell ref="JVJ6:JVL6"/>
    <mergeCell ref="JVM6:JVM7"/>
    <mergeCell ref="JVN6:JVP6"/>
    <mergeCell ref="JVR6:JVT6"/>
    <mergeCell ref="JUO6:JUO7"/>
    <mergeCell ref="JUP6:JUR6"/>
    <mergeCell ref="JUT6:JUV6"/>
    <mergeCell ref="JUX6:JUZ6"/>
    <mergeCell ref="JVB6:JVD6"/>
    <mergeCell ref="JTV6:JTX6"/>
    <mergeCell ref="JTZ6:JUB6"/>
    <mergeCell ref="JUD6:JUF6"/>
    <mergeCell ref="JUH6:JUJ6"/>
    <mergeCell ref="JUL6:JUN6"/>
    <mergeCell ref="JTF6:JTH6"/>
    <mergeCell ref="JTJ6:JTL6"/>
    <mergeCell ref="JTN6:JTP6"/>
    <mergeCell ref="JTQ6:JTQ7"/>
    <mergeCell ref="JTR6:JTT6"/>
    <mergeCell ref="JSP6:JSR6"/>
    <mergeCell ref="JSS6:JSS7"/>
    <mergeCell ref="JST6:JSV6"/>
    <mergeCell ref="JSX6:JSZ6"/>
    <mergeCell ref="JTB6:JTD6"/>
    <mergeCell ref="JRV6:JRX6"/>
    <mergeCell ref="JRZ6:JSB6"/>
    <mergeCell ref="JSD6:JSF6"/>
    <mergeCell ref="JSH6:JSJ6"/>
    <mergeCell ref="JSL6:JSN6"/>
    <mergeCell ref="JRF6:JRH6"/>
    <mergeCell ref="JRJ6:JRL6"/>
    <mergeCell ref="JRN6:JRP6"/>
    <mergeCell ref="JRR6:JRT6"/>
    <mergeCell ref="JRU6:JRU7"/>
    <mergeCell ref="JQP6:JQR6"/>
    <mergeCell ref="JQT6:JQV6"/>
    <mergeCell ref="JQW6:JQW7"/>
    <mergeCell ref="JQX6:JQZ6"/>
    <mergeCell ref="JRB6:JRD6"/>
    <mergeCell ref="JPY6:JPY7"/>
    <mergeCell ref="JPZ6:JQB6"/>
    <mergeCell ref="JQD6:JQF6"/>
    <mergeCell ref="JQH6:JQJ6"/>
    <mergeCell ref="JQL6:JQN6"/>
    <mergeCell ref="JPF6:JPH6"/>
    <mergeCell ref="JPJ6:JPL6"/>
    <mergeCell ref="JPN6:JPP6"/>
    <mergeCell ref="JPR6:JPT6"/>
    <mergeCell ref="JPV6:JPX6"/>
    <mergeCell ref="JOP6:JOR6"/>
    <mergeCell ref="JOT6:JOV6"/>
    <mergeCell ref="JOX6:JOZ6"/>
    <mergeCell ref="JPA6:JPA7"/>
    <mergeCell ref="JPB6:JPD6"/>
    <mergeCell ref="JNZ6:JOB6"/>
    <mergeCell ref="JOC6:JOC7"/>
    <mergeCell ref="JOD6:JOF6"/>
    <mergeCell ref="JOH6:JOJ6"/>
    <mergeCell ref="JOL6:JON6"/>
    <mergeCell ref="JNF6:JNH6"/>
    <mergeCell ref="JNJ6:JNL6"/>
    <mergeCell ref="JNN6:JNP6"/>
    <mergeCell ref="JNR6:JNT6"/>
    <mergeCell ref="JNV6:JNX6"/>
    <mergeCell ref="JMP6:JMR6"/>
    <mergeCell ref="JMT6:JMV6"/>
    <mergeCell ref="JMX6:JMZ6"/>
    <mergeCell ref="JNB6:JND6"/>
    <mergeCell ref="JNE6:JNE7"/>
    <mergeCell ref="JLZ6:JMB6"/>
    <mergeCell ref="JMD6:JMF6"/>
    <mergeCell ref="JMG6:JMG7"/>
    <mergeCell ref="JMH6:JMJ6"/>
    <mergeCell ref="JML6:JMN6"/>
    <mergeCell ref="JLI6:JLI7"/>
    <mergeCell ref="JLJ6:JLL6"/>
    <mergeCell ref="JLN6:JLP6"/>
    <mergeCell ref="JLR6:JLT6"/>
    <mergeCell ref="JLV6:JLX6"/>
    <mergeCell ref="JKP6:JKR6"/>
    <mergeCell ref="JKT6:JKV6"/>
    <mergeCell ref="JKX6:JKZ6"/>
    <mergeCell ref="JLB6:JLD6"/>
    <mergeCell ref="JLF6:JLH6"/>
    <mergeCell ref="JJZ6:JKB6"/>
    <mergeCell ref="JKD6:JKF6"/>
    <mergeCell ref="JKH6:JKJ6"/>
    <mergeCell ref="JKK6:JKK7"/>
    <mergeCell ref="JKL6:JKN6"/>
    <mergeCell ref="JJJ6:JJL6"/>
    <mergeCell ref="JJM6:JJM7"/>
    <mergeCell ref="JJN6:JJP6"/>
    <mergeCell ref="JJR6:JJT6"/>
    <mergeCell ref="JJV6:JJX6"/>
    <mergeCell ref="JIP6:JIR6"/>
    <mergeCell ref="JIT6:JIV6"/>
    <mergeCell ref="JIX6:JIZ6"/>
    <mergeCell ref="JJB6:JJD6"/>
    <mergeCell ref="JJF6:JJH6"/>
    <mergeCell ref="JHZ6:JIB6"/>
    <mergeCell ref="JID6:JIF6"/>
    <mergeCell ref="JIH6:JIJ6"/>
    <mergeCell ref="JIL6:JIN6"/>
    <mergeCell ref="JIO6:JIO7"/>
    <mergeCell ref="JHJ6:JHL6"/>
    <mergeCell ref="JHN6:JHP6"/>
    <mergeCell ref="JHQ6:JHQ7"/>
    <mergeCell ref="JHR6:JHT6"/>
    <mergeCell ref="JHV6:JHX6"/>
    <mergeCell ref="JGS6:JGS7"/>
    <mergeCell ref="JGT6:JGV6"/>
    <mergeCell ref="JGX6:JGZ6"/>
    <mergeCell ref="JHB6:JHD6"/>
    <mergeCell ref="JHF6:JHH6"/>
    <mergeCell ref="JFZ6:JGB6"/>
    <mergeCell ref="JGD6:JGF6"/>
    <mergeCell ref="JGH6:JGJ6"/>
    <mergeCell ref="JGL6:JGN6"/>
    <mergeCell ref="JGP6:JGR6"/>
    <mergeCell ref="JFJ6:JFL6"/>
    <mergeCell ref="JFN6:JFP6"/>
    <mergeCell ref="JFR6:JFT6"/>
    <mergeCell ref="JFU6:JFU7"/>
    <mergeCell ref="JFV6:JFX6"/>
    <mergeCell ref="JET6:JEV6"/>
    <mergeCell ref="JEW6:JEW7"/>
    <mergeCell ref="JEX6:JEZ6"/>
    <mergeCell ref="JFB6:JFD6"/>
    <mergeCell ref="JFF6:JFH6"/>
    <mergeCell ref="JDZ6:JEB6"/>
    <mergeCell ref="JED6:JEF6"/>
    <mergeCell ref="JEH6:JEJ6"/>
    <mergeCell ref="JEL6:JEN6"/>
    <mergeCell ref="JEP6:JER6"/>
    <mergeCell ref="JDJ6:JDL6"/>
    <mergeCell ref="JDN6:JDP6"/>
    <mergeCell ref="JDR6:JDT6"/>
    <mergeCell ref="JDV6:JDX6"/>
    <mergeCell ref="JDY6:JDY7"/>
    <mergeCell ref="JCT6:JCV6"/>
    <mergeCell ref="JCX6:JCZ6"/>
    <mergeCell ref="JDA6:JDA7"/>
    <mergeCell ref="JDB6:JDD6"/>
    <mergeCell ref="JDF6:JDH6"/>
    <mergeCell ref="JCC6:JCC7"/>
    <mergeCell ref="JCD6:JCF6"/>
    <mergeCell ref="JCH6:JCJ6"/>
    <mergeCell ref="JCL6:JCN6"/>
    <mergeCell ref="JCP6:JCR6"/>
    <mergeCell ref="JBJ6:JBL6"/>
    <mergeCell ref="JBN6:JBP6"/>
    <mergeCell ref="JBR6:JBT6"/>
    <mergeCell ref="JBV6:JBX6"/>
    <mergeCell ref="JBZ6:JCB6"/>
    <mergeCell ref="JAT6:JAV6"/>
    <mergeCell ref="JAX6:JAZ6"/>
    <mergeCell ref="JBB6:JBD6"/>
    <mergeCell ref="JBE6:JBE7"/>
    <mergeCell ref="JBF6:JBH6"/>
    <mergeCell ref="JAD6:JAF6"/>
    <mergeCell ref="JAG6:JAG7"/>
    <mergeCell ref="JAH6:JAJ6"/>
    <mergeCell ref="JAL6:JAN6"/>
    <mergeCell ref="JAP6:JAR6"/>
    <mergeCell ref="IZJ6:IZL6"/>
    <mergeCell ref="IZN6:IZP6"/>
    <mergeCell ref="IZR6:IZT6"/>
    <mergeCell ref="IZV6:IZX6"/>
    <mergeCell ref="IZZ6:JAB6"/>
    <mergeCell ref="IYT6:IYV6"/>
    <mergeCell ref="IYX6:IYZ6"/>
    <mergeCell ref="IZB6:IZD6"/>
    <mergeCell ref="IZF6:IZH6"/>
    <mergeCell ref="IZI6:IZI7"/>
    <mergeCell ref="IYD6:IYF6"/>
    <mergeCell ref="IYH6:IYJ6"/>
    <mergeCell ref="IYK6:IYK7"/>
    <mergeCell ref="IYL6:IYN6"/>
    <mergeCell ref="IYP6:IYR6"/>
    <mergeCell ref="IXM6:IXM7"/>
    <mergeCell ref="IXN6:IXP6"/>
    <mergeCell ref="IXR6:IXT6"/>
    <mergeCell ref="IXV6:IXX6"/>
    <mergeCell ref="IXZ6:IYB6"/>
    <mergeCell ref="IWT6:IWV6"/>
    <mergeCell ref="IWX6:IWZ6"/>
    <mergeCell ref="IXB6:IXD6"/>
    <mergeCell ref="IXF6:IXH6"/>
    <mergeCell ref="IXJ6:IXL6"/>
    <mergeCell ref="IWD6:IWF6"/>
    <mergeCell ref="IWH6:IWJ6"/>
    <mergeCell ref="IWL6:IWN6"/>
    <mergeCell ref="IWO6:IWO7"/>
    <mergeCell ref="IWP6:IWR6"/>
    <mergeCell ref="IVN6:IVP6"/>
    <mergeCell ref="IVQ6:IVQ7"/>
    <mergeCell ref="IVR6:IVT6"/>
    <mergeCell ref="IVV6:IVX6"/>
    <mergeCell ref="IVZ6:IWB6"/>
    <mergeCell ref="IUT6:IUV6"/>
    <mergeCell ref="IUX6:IUZ6"/>
    <mergeCell ref="IVB6:IVD6"/>
    <mergeCell ref="IVF6:IVH6"/>
    <mergeCell ref="IVJ6:IVL6"/>
    <mergeCell ref="IUD6:IUF6"/>
    <mergeCell ref="IUH6:IUJ6"/>
    <mergeCell ref="IUL6:IUN6"/>
    <mergeCell ref="IUP6:IUR6"/>
    <mergeCell ref="IUS6:IUS7"/>
    <mergeCell ref="ITN6:ITP6"/>
    <mergeCell ref="ITR6:ITT6"/>
    <mergeCell ref="ITU6:ITU7"/>
    <mergeCell ref="ITV6:ITX6"/>
    <mergeCell ref="ITZ6:IUB6"/>
    <mergeCell ref="ISW6:ISW7"/>
    <mergeCell ref="ISX6:ISZ6"/>
    <mergeCell ref="ITB6:ITD6"/>
    <mergeCell ref="ITF6:ITH6"/>
    <mergeCell ref="ITJ6:ITL6"/>
    <mergeCell ref="ISD6:ISF6"/>
    <mergeCell ref="ISH6:ISJ6"/>
    <mergeCell ref="ISL6:ISN6"/>
    <mergeCell ref="ISP6:ISR6"/>
    <mergeCell ref="IST6:ISV6"/>
    <mergeCell ref="IRN6:IRP6"/>
    <mergeCell ref="IRR6:IRT6"/>
    <mergeCell ref="IRV6:IRX6"/>
    <mergeCell ref="IRY6:IRY7"/>
    <mergeCell ref="IRZ6:ISB6"/>
    <mergeCell ref="IQX6:IQZ6"/>
    <mergeCell ref="IRA6:IRA7"/>
    <mergeCell ref="IRB6:IRD6"/>
    <mergeCell ref="IRF6:IRH6"/>
    <mergeCell ref="IRJ6:IRL6"/>
    <mergeCell ref="IQD6:IQF6"/>
    <mergeCell ref="IQH6:IQJ6"/>
    <mergeCell ref="IQL6:IQN6"/>
    <mergeCell ref="IQP6:IQR6"/>
    <mergeCell ref="IQT6:IQV6"/>
    <mergeCell ref="IPN6:IPP6"/>
    <mergeCell ref="IPR6:IPT6"/>
    <mergeCell ref="IPV6:IPX6"/>
    <mergeCell ref="IPZ6:IQB6"/>
    <mergeCell ref="IQC6:IQC7"/>
    <mergeCell ref="IOX6:IOZ6"/>
    <mergeCell ref="IPB6:IPD6"/>
    <mergeCell ref="IPE6:IPE7"/>
    <mergeCell ref="IPF6:IPH6"/>
    <mergeCell ref="IPJ6:IPL6"/>
    <mergeCell ref="IOG6:IOG7"/>
    <mergeCell ref="IOH6:IOJ6"/>
    <mergeCell ref="IOL6:ION6"/>
    <mergeCell ref="IOP6:IOR6"/>
    <mergeCell ref="IOT6:IOV6"/>
    <mergeCell ref="INN6:INP6"/>
    <mergeCell ref="INR6:INT6"/>
    <mergeCell ref="INV6:INX6"/>
    <mergeCell ref="INZ6:IOB6"/>
    <mergeCell ref="IOD6:IOF6"/>
    <mergeCell ref="IMX6:IMZ6"/>
    <mergeCell ref="INB6:IND6"/>
    <mergeCell ref="INF6:INH6"/>
    <mergeCell ref="INI6:INI7"/>
    <mergeCell ref="INJ6:INL6"/>
    <mergeCell ref="IMH6:IMJ6"/>
    <mergeCell ref="IMK6:IMK7"/>
    <mergeCell ref="IML6:IMN6"/>
    <mergeCell ref="IMP6:IMR6"/>
    <mergeCell ref="IMT6:IMV6"/>
    <mergeCell ref="ILN6:ILP6"/>
    <mergeCell ref="ILR6:ILT6"/>
    <mergeCell ref="ILV6:ILX6"/>
    <mergeCell ref="ILZ6:IMB6"/>
    <mergeCell ref="IMD6:IMF6"/>
    <mergeCell ref="IKX6:IKZ6"/>
    <mergeCell ref="ILB6:ILD6"/>
    <mergeCell ref="ILF6:ILH6"/>
    <mergeCell ref="ILJ6:ILL6"/>
    <mergeCell ref="ILM6:ILM7"/>
    <mergeCell ref="IKH6:IKJ6"/>
    <mergeCell ref="IKL6:IKN6"/>
    <mergeCell ref="IKO6:IKO7"/>
    <mergeCell ref="IKP6:IKR6"/>
    <mergeCell ref="IKT6:IKV6"/>
    <mergeCell ref="IJQ6:IJQ7"/>
    <mergeCell ref="IJR6:IJT6"/>
    <mergeCell ref="IJV6:IJX6"/>
    <mergeCell ref="IJZ6:IKB6"/>
    <mergeCell ref="IKD6:IKF6"/>
    <mergeCell ref="IIX6:IIZ6"/>
    <mergeCell ref="IJB6:IJD6"/>
    <mergeCell ref="IJF6:IJH6"/>
    <mergeCell ref="IJJ6:IJL6"/>
    <mergeCell ref="IJN6:IJP6"/>
    <mergeCell ref="IIH6:IIJ6"/>
    <mergeCell ref="IIL6:IIN6"/>
    <mergeCell ref="IIP6:IIR6"/>
    <mergeCell ref="IIS6:IIS7"/>
    <mergeCell ref="IIT6:IIV6"/>
    <mergeCell ref="IHR6:IHT6"/>
    <mergeCell ref="IHU6:IHU7"/>
    <mergeCell ref="IHV6:IHX6"/>
    <mergeCell ref="IHZ6:IIB6"/>
    <mergeCell ref="IID6:IIF6"/>
    <mergeCell ref="IGX6:IGZ6"/>
    <mergeCell ref="IHB6:IHD6"/>
    <mergeCell ref="IHF6:IHH6"/>
    <mergeCell ref="IHJ6:IHL6"/>
    <mergeCell ref="IHN6:IHP6"/>
    <mergeCell ref="IGH6:IGJ6"/>
    <mergeCell ref="IGL6:IGN6"/>
    <mergeCell ref="IGP6:IGR6"/>
    <mergeCell ref="IGT6:IGV6"/>
    <mergeCell ref="IGW6:IGW7"/>
    <mergeCell ref="IFR6:IFT6"/>
    <mergeCell ref="IFV6:IFX6"/>
    <mergeCell ref="IFY6:IFY7"/>
    <mergeCell ref="IFZ6:IGB6"/>
    <mergeCell ref="IGD6:IGF6"/>
    <mergeCell ref="IFA6:IFA7"/>
    <mergeCell ref="IFB6:IFD6"/>
    <mergeCell ref="IFF6:IFH6"/>
    <mergeCell ref="IFJ6:IFL6"/>
    <mergeCell ref="IFN6:IFP6"/>
    <mergeCell ref="IEH6:IEJ6"/>
    <mergeCell ref="IEL6:IEN6"/>
    <mergeCell ref="IEP6:IER6"/>
    <mergeCell ref="IET6:IEV6"/>
    <mergeCell ref="IEX6:IEZ6"/>
    <mergeCell ref="IDR6:IDT6"/>
    <mergeCell ref="IDV6:IDX6"/>
    <mergeCell ref="IDZ6:IEB6"/>
    <mergeCell ref="IEC6:IEC7"/>
    <mergeCell ref="IED6:IEF6"/>
    <mergeCell ref="IDB6:IDD6"/>
    <mergeCell ref="IDE6:IDE7"/>
    <mergeCell ref="IDF6:IDH6"/>
    <mergeCell ref="IDJ6:IDL6"/>
    <mergeCell ref="IDN6:IDP6"/>
    <mergeCell ref="ICH6:ICJ6"/>
    <mergeCell ref="ICL6:ICN6"/>
    <mergeCell ref="ICP6:ICR6"/>
    <mergeCell ref="ICT6:ICV6"/>
    <mergeCell ref="ICX6:ICZ6"/>
    <mergeCell ref="IBR6:IBT6"/>
    <mergeCell ref="IBV6:IBX6"/>
    <mergeCell ref="IBZ6:ICB6"/>
    <mergeCell ref="ICD6:ICF6"/>
    <mergeCell ref="ICG6:ICG7"/>
    <mergeCell ref="IBB6:IBD6"/>
    <mergeCell ref="IBF6:IBH6"/>
    <mergeCell ref="IBI6:IBI7"/>
    <mergeCell ref="IBJ6:IBL6"/>
    <mergeCell ref="IBN6:IBP6"/>
    <mergeCell ref="IAK6:IAK7"/>
    <mergeCell ref="IAL6:IAN6"/>
    <mergeCell ref="IAP6:IAR6"/>
    <mergeCell ref="IAT6:IAV6"/>
    <mergeCell ref="IAX6:IAZ6"/>
    <mergeCell ref="HZR6:HZT6"/>
    <mergeCell ref="HZV6:HZX6"/>
    <mergeCell ref="HZZ6:IAB6"/>
    <mergeCell ref="IAD6:IAF6"/>
    <mergeCell ref="IAH6:IAJ6"/>
    <mergeCell ref="HZB6:HZD6"/>
    <mergeCell ref="HZF6:HZH6"/>
    <mergeCell ref="HZJ6:HZL6"/>
    <mergeCell ref="HZM6:HZM7"/>
    <mergeCell ref="HZN6:HZP6"/>
    <mergeCell ref="HYL6:HYN6"/>
    <mergeCell ref="HYO6:HYO7"/>
    <mergeCell ref="HYP6:HYR6"/>
    <mergeCell ref="HYT6:HYV6"/>
    <mergeCell ref="HYX6:HYZ6"/>
    <mergeCell ref="HXR6:HXT6"/>
    <mergeCell ref="HXV6:HXX6"/>
    <mergeCell ref="HXZ6:HYB6"/>
    <mergeCell ref="HYD6:HYF6"/>
    <mergeCell ref="HYH6:HYJ6"/>
    <mergeCell ref="HXB6:HXD6"/>
    <mergeCell ref="HXF6:HXH6"/>
    <mergeCell ref="HXJ6:HXL6"/>
    <mergeCell ref="HXN6:HXP6"/>
    <mergeCell ref="HXQ6:HXQ7"/>
    <mergeCell ref="HWL6:HWN6"/>
    <mergeCell ref="HWP6:HWR6"/>
    <mergeCell ref="HWS6:HWS7"/>
    <mergeCell ref="HWT6:HWV6"/>
    <mergeCell ref="HWX6:HWZ6"/>
    <mergeCell ref="HVU6:HVU7"/>
    <mergeCell ref="HVV6:HVX6"/>
    <mergeCell ref="HVZ6:HWB6"/>
    <mergeCell ref="HWD6:HWF6"/>
    <mergeCell ref="HWH6:HWJ6"/>
    <mergeCell ref="HVB6:HVD6"/>
    <mergeCell ref="HVF6:HVH6"/>
    <mergeCell ref="HVJ6:HVL6"/>
    <mergeCell ref="HVN6:HVP6"/>
    <mergeCell ref="HVR6:HVT6"/>
    <mergeCell ref="HUL6:HUN6"/>
    <mergeCell ref="HUP6:HUR6"/>
    <mergeCell ref="HUT6:HUV6"/>
    <mergeCell ref="HUW6:HUW7"/>
    <mergeCell ref="HUX6:HUZ6"/>
    <mergeCell ref="HTV6:HTX6"/>
    <mergeCell ref="HTY6:HTY7"/>
    <mergeCell ref="HTZ6:HUB6"/>
    <mergeCell ref="HUD6:HUF6"/>
    <mergeCell ref="HUH6:HUJ6"/>
    <mergeCell ref="HTB6:HTD6"/>
    <mergeCell ref="HTF6:HTH6"/>
    <mergeCell ref="HTJ6:HTL6"/>
    <mergeCell ref="HTN6:HTP6"/>
    <mergeCell ref="HTR6:HTT6"/>
    <mergeCell ref="HSL6:HSN6"/>
    <mergeCell ref="HSP6:HSR6"/>
    <mergeCell ref="HST6:HSV6"/>
    <mergeCell ref="HSX6:HSZ6"/>
    <mergeCell ref="HTA6:HTA7"/>
    <mergeCell ref="HRV6:HRX6"/>
    <mergeCell ref="HRZ6:HSB6"/>
    <mergeCell ref="HSC6:HSC7"/>
    <mergeCell ref="HSD6:HSF6"/>
    <mergeCell ref="HSH6:HSJ6"/>
    <mergeCell ref="HRE6:HRE7"/>
    <mergeCell ref="HRF6:HRH6"/>
    <mergeCell ref="HRJ6:HRL6"/>
    <mergeCell ref="HRN6:HRP6"/>
    <mergeCell ref="HRR6:HRT6"/>
    <mergeCell ref="HQL6:HQN6"/>
    <mergeCell ref="HQP6:HQR6"/>
    <mergeCell ref="HQT6:HQV6"/>
    <mergeCell ref="HQX6:HQZ6"/>
    <mergeCell ref="HRB6:HRD6"/>
    <mergeCell ref="HPV6:HPX6"/>
    <mergeCell ref="HPZ6:HQB6"/>
    <mergeCell ref="HQD6:HQF6"/>
    <mergeCell ref="HQG6:HQG7"/>
    <mergeCell ref="HQH6:HQJ6"/>
    <mergeCell ref="HPF6:HPH6"/>
    <mergeCell ref="HPI6:HPI7"/>
    <mergeCell ref="HPJ6:HPL6"/>
    <mergeCell ref="HPN6:HPP6"/>
    <mergeCell ref="HPR6:HPT6"/>
    <mergeCell ref="HOL6:HON6"/>
    <mergeCell ref="HOP6:HOR6"/>
    <mergeCell ref="HOT6:HOV6"/>
    <mergeCell ref="HOX6:HOZ6"/>
    <mergeCell ref="HPB6:HPD6"/>
    <mergeCell ref="HNV6:HNX6"/>
    <mergeCell ref="HNZ6:HOB6"/>
    <mergeCell ref="HOD6:HOF6"/>
    <mergeCell ref="HOH6:HOJ6"/>
    <mergeCell ref="HOK6:HOK7"/>
    <mergeCell ref="HNF6:HNH6"/>
    <mergeCell ref="HNJ6:HNL6"/>
    <mergeCell ref="HNM6:HNM7"/>
    <mergeCell ref="HNN6:HNP6"/>
    <mergeCell ref="HNR6:HNT6"/>
    <mergeCell ref="HMO6:HMO7"/>
    <mergeCell ref="HMP6:HMR6"/>
    <mergeCell ref="HMT6:HMV6"/>
    <mergeCell ref="HMX6:HMZ6"/>
    <mergeCell ref="HNB6:HND6"/>
    <mergeCell ref="HLV6:HLX6"/>
    <mergeCell ref="HLZ6:HMB6"/>
    <mergeCell ref="HMD6:HMF6"/>
    <mergeCell ref="HMH6:HMJ6"/>
    <mergeCell ref="HML6:HMN6"/>
    <mergeCell ref="HLF6:HLH6"/>
    <mergeCell ref="HLJ6:HLL6"/>
    <mergeCell ref="HLN6:HLP6"/>
    <mergeCell ref="HLQ6:HLQ7"/>
    <mergeCell ref="HLR6:HLT6"/>
    <mergeCell ref="HKP6:HKR6"/>
    <mergeCell ref="HKS6:HKS7"/>
    <mergeCell ref="HKT6:HKV6"/>
    <mergeCell ref="HKX6:HKZ6"/>
    <mergeCell ref="HLB6:HLD6"/>
    <mergeCell ref="HJV6:HJX6"/>
    <mergeCell ref="HJZ6:HKB6"/>
    <mergeCell ref="HKD6:HKF6"/>
    <mergeCell ref="HKH6:HKJ6"/>
    <mergeCell ref="HKL6:HKN6"/>
    <mergeCell ref="HJF6:HJH6"/>
    <mergeCell ref="HJJ6:HJL6"/>
    <mergeCell ref="HJN6:HJP6"/>
    <mergeCell ref="HJR6:HJT6"/>
    <mergeCell ref="HJU6:HJU7"/>
    <mergeCell ref="HIP6:HIR6"/>
    <mergeCell ref="HIT6:HIV6"/>
    <mergeCell ref="HIW6:HIW7"/>
    <mergeCell ref="HIX6:HIZ6"/>
    <mergeCell ref="HJB6:HJD6"/>
    <mergeCell ref="HHY6:HHY7"/>
    <mergeCell ref="HHZ6:HIB6"/>
    <mergeCell ref="HID6:HIF6"/>
    <mergeCell ref="HIH6:HIJ6"/>
    <mergeCell ref="HIL6:HIN6"/>
    <mergeCell ref="HHF6:HHH6"/>
    <mergeCell ref="HHJ6:HHL6"/>
    <mergeCell ref="HHN6:HHP6"/>
    <mergeCell ref="HHR6:HHT6"/>
    <mergeCell ref="HHV6:HHX6"/>
    <mergeCell ref="HGP6:HGR6"/>
    <mergeCell ref="HGT6:HGV6"/>
    <mergeCell ref="HGX6:HGZ6"/>
    <mergeCell ref="HHA6:HHA7"/>
    <mergeCell ref="HHB6:HHD6"/>
    <mergeCell ref="HFZ6:HGB6"/>
    <mergeCell ref="HGC6:HGC7"/>
    <mergeCell ref="HGD6:HGF6"/>
    <mergeCell ref="HGH6:HGJ6"/>
    <mergeCell ref="HGL6:HGN6"/>
    <mergeCell ref="HFF6:HFH6"/>
    <mergeCell ref="HFJ6:HFL6"/>
    <mergeCell ref="HFN6:HFP6"/>
    <mergeCell ref="HFR6:HFT6"/>
    <mergeCell ref="HFV6:HFX6"/>
    <mergeCell ref="HEP6:HER6"/>
    <mergeCell ref="HET6:HEV6"/>
    <mergeCell ref="HEX6:HEZ6"/>
    <mergeCell ref="HFB6:HFD6"/>
    <mergeCell ref="HFE6:HFE7"/>
    <mergeCell ref="HDZ6:HEB6"/>
    <mergeCell ref="HED6:HEF6"/>
    <mergeCell ref="HEG6:HEG7"/>
    <mergeCell ref="HEH6:HEJ6"/>
    <mergeCell ref="HEL6:HEN6"/>
    <mergeCell ref="HDI6:HDI7"/>
    <mergeCell ref="HDJ6:HDL6"/>
    <mergeCell ref="HDN6:HDP6"/>
    <mergeCell ref="HDR6:HDT6"/>
    <mergeCell ref="HDV6:HDX6"/>
    <mergeCell ref="HCP6:HCR6"/>
    <mergeCell ref="HCT6:HCV6"/>
    <mergeCell ref="HCX6:HCZ6"/>
    <mergeCell ref="HDB6:HDD6"/>
    <mergeCell ref="HDF6:HDH6"/>
    <mergeCell ref="HBZ6:HCB6"/>
    <mergeCell ref="HCD6:HCF6"/>
    <mergeCell ref="HCH6:HCJ6"/>
    <mergeCell ref="HCK6:HCK7"/>
    <mergeCell ref="HCL6:HCN6"/>
    <mergeCell ref="HBJ6:HBL6"/>
    <mergeCell ref="HBM6:HBM7"/>
    <mergeCell ref="HBN6:HBP6"/>
    <mergeCell ref="HBR6:HBT6"/>
    <mergeCell ref="HBV6:HBX6"/>
    <mergeCell ref="HAP6:HAR6"/>
    <mergeCell ref="HAT6:HAV6"/>
    <mergeCell ref="HAX6:HAZ6"/>
    <mergeCell ref="HBB6:HBD6"/>
    <mergeCell ref="HBF6:HBH6"/>
    <mergeCell ref="GZZ6:HAB6"/>
    <mergeCell ref="HAD6:HAF6"/>
    <mergeCell ref="HAH6:HAJ6"/>
    <mergeCell ref="HAL6:HAN6"/>
    <mergeCell ref="HAO6:HAO7"/>
    <mergeCell ref="GZJ6:GZL6"/>
    <mergeCell ref="GZN6:GZP6"/>
    <mergeCell ref="GZQ6:GZQ7"/>
    <mergeCell ref="GZR6:GZT6"/>
    <mergeCell ref="GZV6:GZX6"/>
    <mergeCell ref="GYS6:GYS7"/>
    <mergeCell ref="GYT6:GYV6"/>
    <mergeCell ref="GYX6:GYZ6"/>
    <mergeCell ref="GZB6:GZD6"/>
    <mergeCell ref="GZF6:GZH6"/>
    <mergeCell ref="GXZ6:GYB6"/>
    <mergeCell ref="GYD6:GYF6"/>
    <mergeCell ref="GYH6:GYJ6"/>
    <mergeCell ref="GYL6:GYN6"/>
    <mergeCell ref="GYP6:GYR6"/>
    <mergeCell ref="GXJ6:GXL6"/>
    <mergeCell ref="GXN6:GXP6"/>
    <mergeCell ref="GXR6:GXT6"/>
    <mergeCell ref="GXU6:GXU7"/>
    <mergeCell ref="GXV6:GXX6"/>
    <mergeCell ref="GWT6:GWV6"/>
    <mergeCell ref="GWW6:GWW7"/>
    <mergeCell ref="GWX6:GWZ6"/>
    <mergeCell ref="GXB6:GXD6"/>
    <mergeCell ref="GXF6:GXH6"/>
    <mergeCell ref="GVZ6:GWB6"/>
    <mergeCell ref="GWD6:GWF6"/>
    <mergeCell ref="GWH6:GWJ6"/>
    <mergeCell ref="GWL6:GWN6"/>
    <mergeCell ref="GWP6:GWR6"/>
    <mergeCell ref="GVJ6:GVL6"/>
    <mergeCell ref="GVN6:GVP6"/>
    <mergeCell ref="GVR6:GVT6"/>
    <mergeCell ref="GVV6:GVX6"/>
    <mergeCell ref="GVY6:GVY7"/>
    <mergeCell ref="GUT6:GUV6"/>
    <mergeCell ref="GUX6:GUZ6"/>
    <mergeCell ref="GVA6:GVA7"/>
    <mergeCell ref="GVB6:GVD6"/>
    <mergeCell ref="GVF6:GVH6"/>
    <mergeCell ref="GUC6:GUC7"/>
    <mergeCell ref="GUD6:GUF6"/>
    <mergeCell ref="GUH6:GUJ6"/>
    <mergeCell ref="GUL6:GUN6"/>
    <mergeCell ref="GUP6:GUR6"/>
    <mergeCell ref="GTJ6:GTL6"/>
    <mergeCell ref="GTN6:GTP6"/>
    <mergeCell ref="GTR6:GTT6"/>
    <mergeCell ref="GTV6:GTX6"/>
    <mergeCell ref="GTZ6:GUB6"/>
    <mergeCell ref="GST6:GSV6"/>
    <mergeCell ref="GSX6:GSZ6"/>
    <mergeCell ref="GTB6:GTD6"/>
    <mergeCell ref="GTE6:GTE7"/>
    <mergeCell ref="GTF6:GTH6"/>
    <mergeCell ref="GSD6:GSF6"/>
    <mergeCell ref="GSG6:GSG7"/>
    <mergeCell ref="GSH6:GSJ6"/>
    <mergeCell ref="GSL6:GSN6"/>
    <mergeCell ref="GSP6:GSR6"/>
    <mergeCell ref="GRJ6:GRL6"/>
    <mergeCell ref="GRN6:GRP6"/>
    <mergeCell ref="GRR6:GRT6"/>
    <mergeCell ref="GRV6:GRX6"/>
    <mergeCell ref="GRZ6:GSB6"/>
    <mergeCell ref="GQT6:GQV6"/>
    <mergeCell ref="GQX6:GQZ6"/>
    <mergeCell ref="GRB6:GRD6"/>
    <mergeCell ref="GRF6:GRH6"/>
    <mergeCell ref="GRI6:GRI7"/>
    <mergeCell ref="GQD6:GQF6"/>
    <mergeCell ref="GQH6:GQJ6"/>
    <mergeCell ref="GQK6:GQK7"/>
    <mergeCell ref="GQL6:GQN6"/>
    <mergeCell ref="GQP6:GQR6"/>
    <mergeCell ref="GPM6:GPM7"/>
    <mergeCell ref="GPN6:GPP6"/>
    <mergeCell ref="GPR6:GPT6"/>
    <mergeCell ref="GPV6:GPX6"/>
    <mergeCell ref="GPZ6:GQB6"/>
    <mergeCell ref="GOT6:GOV6"/>
    <mergeCell ref="GOX6:GOZ6"/>
    <mergeCell ref="GPB6:GPD6"/>
    <mergeCell ref="GPF6:GPH6"/>
    <mergeCell ref="GPJ6:GPL6"/>
    <mergeCell ref="GOD6:GOF6"/>
    <mergeCell ref="GOH6:GOJ6"/>
    <mergeCell ref="GOL6:GON6"/>
    <mergeCell ref="GOO6:GOO7"/>
    <mergeCell ref="GOP6:GOR6"/>
    <mergeCell ref="GNN6:GNP6"/>
    <mergeCell ref="GNQ6:GNQ7"/>
    <mergeCell ref="GNR6:GNT6"/>
    <mergeCell ref="GNV6:GNX6"/>
    <mergeCell ref="GNZ6:GOB6"/>
    <mergeCell ref="GMT6:GMV6"/>
    <mergeCell ref="GMX6:GMZ6"/>
    <mergeCell ref="GNB6:GND6"/>
    <mergeCell ref="GNF6:GNH6"/>
    <mergeCell ref="GNJ6:GNL6"/>
    <mergeCell ref="GMD6:GMF6"/>
    <mergeCell ref="GMH6:GMJ6"/>
    <mergeCell ref="GML6:GMN6"/>
    <mergeCell ref="GMP6:GMR6"/>
    <mergeCell ref="GMS6:GMS7"/>
    <mergeCell ref="GLN6:GLP6"/>
    <mergeCell ref="GLR6:GLT6"/>
    <mergeCell ref="GLU6:GLU7"/>
    <mergeCell ref="GLV6:GLX6"/>
    <mergeCell ref="GLZ6:GMB6"/>
    <mergeCell ref="GKW6:GKW7"/>
    <mergeCell ref="GKX6:GKZ6"/>
    <mergeCell ref="GLB6:GLD6"/>
    <mergeCell ref="GLF6:GLH6"/>
    <mergeCell ref="GLJ6:GLL6"/>
    <mergeCell ref="GKD6:GKF6"/>
    <mergeCell ref="GKH6:GKJ6"/>
    <mergeCell ref="GKL6:GKN6"/>
    <mergeCell ref="GKP6:GKR6"/>
    <mergeCell ref="GKT6:GKV6"/>
    <mergeCell ref="GJN6:GJP6"/>
    <mergeCell ref="GJR6:GJT6"/>
    <mergeCell ref="GJV6:GJX6"/>
    <mergeCell ref="GJY6:GJY7"/>
    <mergeCell ref="GJZ6:GKB6"/>
    <mergeCell ref="GIX6:GIZ6"/>
    <mergeCell ref="GJA6:GJA7"/>
    <mergeCell ref="GJB6:GJD6"/>
    <mergeCell ref="GJF6:GJH6"/>
    <mergeCell ref="GJJ6:GJL6"/>
    <mergeCell ref="GID6:GIF6"/>
    <mergeCell ref="GIH6:GIJ6"/>
    <mergeCell ref="GIL6:GIN6"/>
    <mergeCell ref="GIP6:GIR6"/>
    <mergeCell ref="GIT6:GIV6"/>
    <mergeCell ref="GHN6:GHP6"/>
    <mergeCell ref="GHR6:GHT6"/>
    <mergeCell ref="GHV6:GHX6"/>
    <mergeCell ref="GHZ6:GIB6"/>
    <mergeCell ref="GIC6:GIC7"/>
    <mergeCell ref="GGX6:GGZ6"/>
    <mergeCell ref="GHB6:GHD6"/>
    <mergeCell ref="GHE6:GHE7"/>
    <mergeCell ref="GHF6:GHH6"/>
    <mergeCell ref="GHJ6:GHL6"/>
    <mergeCell ref="GGG6:GGG7"/>
    <mergeCell ref="GGH6:GGJ6"/>
    <mergeCell ref="GGL6:GGN6"/>
    <mergeCell ref="GGP6:GGR6"/>
    <mergeCell ref="GGT6:GGV6"/>
    <mergeCell ref="GFN6:GFP6"/>
    <mergeCell ref="GFR6:GFT6"/>
    <mergeCell ref="GFV6:GFX6"/>
    <mergeCell ref="GFZ6:GGB6"/>
    <mergeCell ref="GGD6:GGF6"/>
    <mergeCell ref="GEX6:GEZ6"/>
    <mergeCell ref="GFB6:GFD6"/>
    <mergeCell ref="GFF6:GFH6"/>
    <mergeCell ref="GFI6:GFI7"/>
    <mergeCell ref="GFJ6:GFL6"/>
    <mergeCell ref="GEH6:GEJ6"/>
    <mergeCell ref="GEK6:GEK7"/>
    <mergeCell ref="GEL6:GEN6"/>
    <mergeCell ref="GEP6:GER6"/>
    <mergeCell ref="GET6:GEV6"/>
    <mergeCell ref="GDN6:GDP6"/>
    <mergeCell ref="GDR6:GDT6"/>
    <mergeCell ref="GDV6:GDX6"/>
    <mergeCell ref="GDZ6:GEB6"/>
    <mergeCell ref="GED6:GEF6"/>
    <mergeCell ref="GCX6:GCZ6"/>
    <mergeCell ref="GDB6:GDD6"/>
    <mergeCell ref="GDF6:GDH6"/>
    <mergeCell ref="GDJ6:GDL6"/>
    <mergeCell ref="GDM6:GDM7"/>
    <mergeCell ref="GCH6:GCJ6"/>
    <mergeCell ref="GCL6:GCN6"/>
    <mergeCell ref="GCO6:GCO7"/>
    <mergeCell ref="GCP6:GCR6"/>
    <mergeCell ref="GCT6:GCV6"/>
    <mergeCell ref="GBQ6:GBQ7"/>
    <mergeCell ref="GBR6:GBT6"/>
    <mergeCell ref="GBV6:GBX6"/>
    <mergeCell ref="GBZ6:GCB6"/>
    <mergeCell ref="GCD6:GCF6"/>
    <mergeCell ref="GAX6:GAZ6"/>
    <mergeCell ref="GBB6:GBD6"/>
    <mergeCell ref="GBF6:GBH6"/>
    <mergeCell ref="GBJ6:GBL6"/>
    <mergeCell ref="GBN6:GBP6"/>
    <mergeCell ref="GAH6:GAJ6"/>
    <mergeCell ref="GAL6:GAN6"/>
    <mergeCell ref="GAP6:GAR6"/>
    <mergeCell ref="GAS6:GAS7"/>
    <mergeCell ref="GAT6:GAV6"/>
    <mergeCell ref="FZR6:FZT6"/>
    <mergeCell ref="FZU6:FZU7"/>
    <mergeCell ref="FZV6:FZX6"/>
    <mergeCell ref="FZZ6:GAB6"/>
    <mergeCell ref="GAD6:GAF6"/>
    <mergeCell ref="FYX6:FYZ6"/>
    <mergeCell ref="FZB6:FZD6"/>
    <mergeCell ref="FZF6:FZH6"/>
    <mergeCell ref="FZJ6:FZL6"/>
    <mergeCell ref="FZN6:FZP6"/>
    <mergeCell ref="FYH6:FYJ6"/>
    <mergeCell ref="FYL6:FYN6"/>
    <mergeCell ref="FYP6:FYR6"/>
    <mergeCell ref="FYT6:FYV6"/>
    <mergeCell ref="FYW6:FYW7"/>
    <mergeCell ref="FXR6:FXT6"/>
    <mergeCell ref="FXV6:FXX6"/>
    <mergeCell ref="FXY6:FXY7"/>
    <mergeCell ref="FXZ6:FYB6"/>
    <mergeCell ref="FYD6:FYF6"/>
    <mergeCell ref="FXA6:FXA7"/>
    <mergeCell ref="FXB6:FXD6"/>
    <mergeCell ref="FXF6:FXH6"/>
    <mergeCell ref="FXJ6:FXL6"/>
    <mergeCell ref="FXN6:FXP6"/>
    <mergeCell ref="FWH6:FWJ6"/>
    <mergeCell ref="FWL6:FWN6"/>
    <mergeCell ref="FWP6:FWR6"/>
    <mergeCell ref="FWT6:FWV6"/>
    <mergeCell ref="FWX6:FWZ6"/>
    <mergeCell ref="FVR6:FVT6"/>
    <mergeCell ref="FVV6:FVX6"/>
    <mergeCell ref="FVZ6:FWB6"/>
    <mergeCell ref="FWC6:FWC7"/>
    <mergeCell ref="FWD6:FWF6"/>
    <mergeCell ref="FVB6:FVD6"/>
    <mergeCell ref="FVE6:FVE7"/>
    <mergeCell ref="FVF6:FVH6"/>
    <mergeCell ref="FVJ6:FVL6"/>
    <mergeCell ref="FVN6:FVP6"/>
    <mergeCell ref="FUH6:FUJ6"/>
    <mergeCell ref="FUL6:FUN6"/>
    <mergeCell ref="FUP6:FUR6"/>
    <mergeCell ref="FUT6:FUV6"/>
    <mergeCell ref="FUX6:FUZ6"/>
    <mergeCell ref="FTR6:FTT6"/>
    <mergeCell ref="FTV6:FTX6"/>
    <mergeCell ref="FTZ6:FUB6"/>
    <mergeCell ref="FUD6:FUF6"/>
    <mergeCell ref="FUG6:FUG7"/>
    <mergeCell ref="FTB6:FTD6"/>
    <mergeCell ref="FTF6:FTH6"/>
    <mergeCell ref="FTI6:FTI7"/>
    <mergeCell ref="FTJ6:FTL6"/>
    <mergeCell ref="FTN6:FTP6"/>
    <mergeCell ref="FSK6:FSK7"/>
    <mergeCell ref="FSL6:FSN6"/>
    <mergeCell ref="FSP6:FSR6"/>
    <mergeCell ref="FST6:FSV6"/>
    <mergeCell ref="FSX6:FSZ6"/>
    <mergeCell ref="FRR6:FRT6"/>
    <mergeCell ref="FRV6:FRX6"/>
    <mergeCell ref="FRZ6:FSB6"/>
    <mergeCell ref="FSD6:FSF6"/>
    <mergeCell ref="FSH6:FSJ6"/>
    <mergeCell ref="FRB6:FRD6"/>
    <mergeCell ref="FRF6:FRH6"/>
    <mergeCell ref="FRJ6:FRL6"/>
    <mergeCell ref="FRM6:FRM7"/>
    <mergeCell ref="FRN6:FRP6"/>
    <mergeCell ref="FQL6:FQN6"/>
    <mergeCell ref="FQO6:FQO7"/>
    <mergeCell ref="FQP6:FQR6"/>
    <mergeCell ref="FQT6:FQV6"/>
    <mergeCell ref="FQX6:FQZ6"/>
    <mergeCell ref="FPR6:FPT6"/>
    <mergeCell ref="FPV6:FPX6"/>
    <mergeCell ref="FPZ6:FQB6"/>
    <mergeCell ref="FQD6:FQF6"/>
    <mergeCell ref="FQH6:FQJ6"/>
    <mergeCell ref="FPB6:FPD6"/>
    <mergeCell ref="FPF6:FPH6"/>
    <mergeCell ref="FPJ6:FPL6"/>
    <mergeCell ref="FPN6:FPP6"/>
    <mergeCell ref="FPQ6:FPQ7"/>
    <mergeCell ref="FOL6:FON6"/>
    <mergeCell ref="FOP6:FOR6"/>
    <mergeCell ref="FOS6:FOS7"/>
    <mergeCell ref="FOT6:FOV6"/>
    <mergeCell ref="FOX6:FOZ6"/>
    <mergeCell ref="FNU6:FNU7"/>
    <mergeCell ref="FNV6:FNX6"/>
    <mergeCell ref="FNZ6:FOB6"/>
    <mergeCell ref="FOD6:FOF6"/>
    <mergeCell ref="FOH6:FOJ6"/>
    <mergeCell ref="FNB6:FND6"/>
    <mergeCell ref="FNF6:FNH6"/>
    <mergeCell ref="FNJ6:FNL6"/>
    <mergeCell ref="FNN6:FNP6"/>
    <mergeCell ref="FNR6:FNT6"/>
    <mergeCell ref="FML6:FMN6"/>
    <mergeCell ref="FMP6:FMR6"/>
    <mergeCell ref="FMT6:FMV6"/>
    <mergeCell ref="FMW6:FMW7"/>
    <mergeCell ref="FMX6:FMZ6"/>
    <mergeCell ref="FLV6:FLX6"/>
    <mergeCell ref="FLY6:FLY7"/>
    <mergeCell ref="FLZ6:FMB6"/>
    <mergeCell ref="FMD6:FMF6"/>
    <mergeCell ref="FMH6:FMJ6"/>
    <mergeCell ref="FLB6:FLD6"/>
    <mergeCell ref="FLF6:FLH6"/>
    <mergeCell ref="FLJ6:FLL6"/>
    <mergeCell ref="FLN6:FLP6"/>
    <mergeCell ref="FLR6:FLT6"/>
    <mergeCell ref="FKL6:FKN6"/>
    <mergeCell ref="FKP6:FKR6"/>
    <mergeCell ref="FKT6:FKV6"/>
    <mergeCell ref="FKX6:FKZ6"/>
    <mergeCell ref="FLA6:FLA7"/>
    <mergeCell ref="FJV6:FJX6"/>
    <mergeCell ref="FJZ6:FKB6"/>
    <mergeCell ref="FKC6:FKC7"/>
    <mergeCell ref="FKD6:FKF6"/>
    <mergeCell ref="FKH6:FKJ6"/>
    <mergeCell ref="FJE6:FJE7"/>
    <mergeCell ref="FJF6:FJH6"/>
    <mergeCell ref="FJJ6:FJL6"/>
    <mergeCell ref="FJN6:FJP6"/>
    <mergeCell ref="FJR6:FJT6"/>
    <mergeCell ref="FIL6:FIN6"/>
    <mergeCell ref="FIP6:FIR6"/>
    <mergeCell ref="FIT6:FIV6"/>
    <mergeCell ref="FIX6:FIZ6"/>
    <mergeCell ref="FJB6:FJD6"/>
    <mergeCell ref="FHV6:FHX6"/>
    <mergeCell ref="FHZ6:FIB6"/>
    <mergeCell ref="FID6:FIF6"/>
    <mergeCell ref="FIG6:FIG7"/>
    <mergeCell ref="FIH6:FIJ6"/>
    <mergeCell ref="FHF6:FHH6"/>
    <mergeCell ref="FHI6:FHI7"/>
    <mergeCell ref="FHJ6:FHL6"/>
    <mergeCell ref="FHN6:FHP6"/>
    <mergeCell ref="FHR6:FHT6"/>
    <mergeCell ref="FGL6:FGN6"/>
    <mergeCell ref="FGP6:FGR6"/>
    <mergeCell ref="FGT6:FGV6"/>
    <mergeCell ref="FGX6:FGZ6"/>
    <mergeCell ref="FHB6:FHD6"/>
    <mergeCell ref="FFV6:FFX6"/>
    <mergeCell ref="FFZ6:FGB6"/>
    <mergeCell ref="FGD6:FGF6"/>
    <mergeCell ref="FGH6:FGJ6"/>
    <mergeCell ref="FGK6:FGK7"/>
    <mergeCell ref="FFF6:FFH6"/>
    <mergeCell ref="FFJ6:FFL6"/>
    <mergeCell ref="FFM6:FFM7"/>
    <mergeCell ref="FFN6:FFP6"/>
    <mergeCell ref="FFR6:FFT6"/>
    <mergeCell ref="FEO6:FEO7"/>
    <mergeCell ref="FEP6:FER6"/>
    <mergeCell ref="FET6:FEV6"/>
    <mergeCell ref="FEX6:FEZ6"/>
    <mergeCell ref="FFB6:FFD6"/>
    <mergeCell ref="FDV6:FDX6"/>
    <mergeCell ref="FDZ6:FEB6"/>
    <mergeCell ref="FED6:FEF6"/>
    <mergeCell ref="FEH6:FEJ6"/>
    <mergeCell ref="FEL6:FEN6"/>
    <mergeCell ref="FDF6:FDH6"/>
    <mergeCell ref="FDJ6:FDL6"/>
    <mergeCell ref="FDN6:FDP6"/>
    <mergeCell ref="FDQ6:FDQ7"/>
    <mergeCell ref="FDR6:FDT6"/>
    <mergeCell ref="FCP6:FCR6"/>
    <mergeCell ref="FCS6:FCS7"/>
    <mergeCell ref="FCT6:FCV6"/>
    <mergeCell ref="FCX6:FCZ6"/>
    <mergeCell ref="FDB6:FDD6"/>
    <mergeCell ref="FBV6:FBX6"/>
    <mergeCell ref="FBZ6:FCB6"/>
    <mergeCell ref="FCD6:FCF6"/>
    <mergeCell ref="FCH6:FCJ6"/>
    <mergeCell ref="FCL6:FCN6"/>
    <mergeCell ref="FBF6:FBH6"/>
    <mergeCell ref="FBJ6:FBL6"/>
    <mergeCell ref="FBN6:FBP6"/>
    <mergeCell ref="FBR6:FBT6"/>
    <mergeCell ref="FBU6:FBU7"/>
    <mergeCell ref="FAP6:FAR6"/>
    <mergeCell ref="FAT6:FAV6"/>
    <mergeCell ref="FAW6:FAW7"/>
    <mergeCell ref="FAX6:FAZ6"/>
    <mergeCell ref="FBB6:FBD6"/>
    <mergeCell ref="EZY6:EZY7"/>
    <mergeCell ref="EZZ6:FAB6"/>
    <mergeCell ref="FAD6:FAF6"/>
    <mergeCell ref="FAH6:FAJ6"/>
    <mergeCell ref="FAL6:FAN6"/>
    <mergeCell ref="EZF6:EZH6"/>
    <mergeCell ref="EZJ6:EZL6"/>
    <mergeCell ref="EZN6:EZP6"/>
    <mergeCell ref="EZR6:EZT6"/>
    <mergeCell ref="EZV6:EZX6"/>
    <mergeCell ref="EYP6:EYR6"/>
    <mergeCell ref="EYT6:EYV6"/>
    <mergeCell ref="EYX6:EYZ6"/>
    <mergeCell ref="EZA6:EZA7"/>
    <mergeCell ref="EZB6:EZD6"/>
    <mergeCell ref="EXZ6:EYB6"/>
    <mergeCell ref="EYC6:EYC7"/>
    <mergeCell ref="EYD6:EYF6"/>
    <mergeCell ref="EYH6:EYJ6"/>
    <mergeCell ref="EYL6:EYN6"/>
    <mergeCell ref="EXF6:EXH6"/>
    <mergeCell ref="EXJ6:EXL6"/>
    <mergeCell ref="EXN6:EXP6"/>
    <mergeCell ref="EXR6:EXT6"/>
    <mergeCell ref="EXV6:EXX6"/>
    <mergeCell ref="EWP6:EWR6"/>
    <mergeCell ref="EWT6:EWV6"/>
    <mergeCell ref="EWX6:EWZ6"/>
    <mergeCell ref="EXB6:EXD6"/>
    <mergeCell ref="EXE6:EXE7"/>
    <mergeCell ref="EVZ6:EWB6"/>
    <mergeCell ref="EWD6:EWF6"/>
    <mergeCell ref="EWG6:EWG7"/>
    <mergeCell ref="EWH6:EWJ6"/>
    <mergeCell ref="EWL6:EWN6"/>
    <mergeCell ref="EVI6:EVI7"/>
    <mergeCell ref="EVJ6:EVL6"/>
    <mergeCell ref="EVN6:EVP6"/>
    <mergeCell ref="EVR6:EVT6"/>
    <mergeCell ref="EVV6:EVX6"/>
    <mergeCell ref="EUP6:EUR6"/>
    <mergeCell ref="EUT6:EUV6"/>
    <mergeCell ref="EUX6:EUZ6"/>
    <mergeCell ref="EVB6:EVD6"/>
    <mergeCell ref="EVF6:EVH6"/>
    <mergeCell ref="ETZ6:EUB6"/>
    <mergeCell ref="EUD6:EUF6"/>
    <mergeCell ref="EUH6:EUJ6"/>
    <mergeCell ref="EUK6:EUK7"/>
    <mergeCell ref="EUL6:EUN6"/>
    <mergeCell ref="ETJ6:ETL6"/>
    <mergeCell ref="ETM6:ETM7"/>
    <mergeCell ref="ETN6:ETP6"/>
    <mergeCell ref="ETR6:ETT6"/>
    <mergeCell ref="ETV6:ETX6"/>
    <mergeCell ref="ESP6:ESR6"/>
    <mergeCell ref="EST6:ESV6"/>
    <mergeCell ref="ESX6:ESZ6"/>
    <mergeCell ref="ETB6:ETD6"/>
    <mergeCell ref="ETF6:ETH6"/>
    <mergeCell ref="ERZ6:ESB6"/>
    <mergeCell ref="ESD6:ESF6"/>
    <mergeCell ref="ESH6:ESJ6"/>
    <mergeCell ref="ESL6:ESN6"/>
    <mergeCell ref="ESO6:ESO7"/>
    <mergeCell ref="ERJ6:ERL6"/>
    <mergeCell ref="ERN6:ERP6"/>
    <mergeCell ref="ERQ6:ERQ7"/>
    <mergeCell ref="ERR6:ERT6"/>
    <mergeCell ref="ERV6:ERX6"/>
    <mergeCell ref="EQS6:EQS7"/>
    <mergeCell ref="EQT6:EQV6"/>
    <mergeCell ref="EQX6:EQZ6"/>
    <mergeCell ref="ERB6:ERD6"/>
    <mergeCell ref="ERF6:ERH6"/>
    <mergeCell ref="EPZ6:EQB6"/>
    <mergeCell ref="EQD6:EQF6"/>
    <mergeCell ref="EQH6:EQJ6"/>
    <mergeCell ref="EQL6:EQN6"/>
    <mergeCell ref="EQP6:EQR6"/>
    <mergeCell ref="EPJ6:EPL6"/>
    <mergeCell ref="EPN6:EPP6"/>
    <mergeCell ref="EPR6:EPT6"/>
    <mergeCell ref="EPU6:EPU7"/>
    <mergeCell ref="EPV6:EPX6"/>
    <mergeCell ref="EOT6:EOV6"/>
    <mergeCell ref="EOW6:EOW7"/>
    <mergeCell ref="EOX6:EOZ6"/>
    <mergeCell ref="EPB6:EPD6"/>
    <mergeCell ref="EPF6:EPH6"/>
    <mergeCell ref="ENZ6:EOB6"/>
    <mergeCell ref="EOD6:EOF6"/>
    <mergeCell ref="EOH6:EOJ6"/>
    <mergeCell ref="EOL6:EON6"/>
    <mergeCell ref="EOP6:EOR6"/>
    <mergeCell ref="ENJ6:ENL6"/>
    <mergeCell ref="ENN6:ENP6"/>
    <mergeCell ref="ENR6:ENT6"/>
    <mergeCell ref="ENV6:ENX6"/>
    <mergeCell ref="ENY6:ENY7"/>
    <mergeCell ref="EMT6:EMV6"/>
    <mergeCell ref="EMX6:EMZ6"/>
    <mergeCell ref="ENA6:ENA7"/>
    <mergeCell ref="ENB6:END6"/>
    <mergeCell ref="ENF6:ENH6"/>
    <mergeCell ref="EMC6:EMC7"/>
    <mergeCell ref="EMD6:EMF6"/>
    <mergeCell ref="EMH6:EMJ6"/>
    <mergeCell ref="EML6:EMN6"/>
    <mergeCell ref="EMP6:EMR6"/>
    <mergeCell ref="ELJ6:ELL6"/>
    <mergeCell ref="ELN6:ELP6"/>
    <mergeCell ref="ELR6:ELT6"/>
    <mergeCell ref="ELV6:ELX6"/>
    <mergeCell ref="ELZ6:EMB6"/>
    <mergeCell ref="EKT6:EKV6"/>
    <mergeCell ref="EKX6:EKZ6"/>
    <mergeCell ref="ELB6:ELD6"/>
    <mergeCell ref="ELE6:ELE7"/>
    <mergeCell ref="ELF6:ELH6"/>
    <mergeCell ref="EKD6:EKF6"/>
    <mergeCell ref="EKG6:EKG7"/>
    <mergeCell ref="EKH6:EKJ6"/>
    <mergeCell ref="EKL6:EKN6"/>
    <mergeCell ref="EKP6:EKR6"/>
    <mergeCell ref="EJJ6:EJL6"/>
    <mergeCell ref="EJN6:EJP6"/>
    <mergeCell ref="EJR6:EJT6"/>
    <mergeCell ref="EJV6:EJX6"/>
    <mergeCell ref="EJZ6:EKB6"/>
    <mergeCell ref="EIT6:EIV6"/>
    <mergeCell ref="EIX6:EIZ6"/>
    <mergeCell ref="EJB6:EJD6"/>
    <mergeCell ref="EJF6:EJH6"/>
    <mergeCell ref="EJI6:EJI7"/>
    <mergeCell ref="EID6:EIF6"/>
    <mergeCell ref="EIH6:EIJ6"/>
    <mergeCell ref="EIK6:EIK7"/>
    <mergeCell ref="EIL6:EIN6"/>
    <mergeCell ref="EIP6:EIR6"/>
    <mergeCell ref="EHM6:EHM7"/>
    <mergeCell ref="EHN6:EHP6"/>
    <mergeCell ref="EHR6:EHT6"/>
    <mergeCell ref="EHV6:EHX6"/>
    <mergeCell ref="EHZ6:EIB6"/>
    <mergeCell ref="EGT6:EGV6"/>
    <mergeCell ref="EGX6:EGZ6"/>
    <mergeCell ref="EHB6:EHD6"/>
    <mergeCell ref="EHF6:EHH6"/>
    <mergeCell ref="EHJ6:EHL6"/>
    <mergeCell ref="EGD6:EGF6"/>
    <mergeCell ref="EGH6:EGJ6"/>
    <mergeCell ref="EGL6:EGN6"/>
    <mergeCell ref="EGO6:EGO7"/>
    <mergeCell ref="EGP6:EGR6"/>
    <mergeCell ref="EFN6:EFP6"/>
    <mergeCell ref="EFQ6:EFQ7"/>
    <mergeCell ref="EFR6:EFT6"/>
    <mergeCell ref="EFV6:EFX6"/>
    <mergeCell ref="EFZ6:EGB6"/>
    <mergeCell ref="EET6:EEV6"/>
    <mergeCell ref="EEX6:EEZ6"/>
    <mergeCell ref="EFB6:EFD6"/>
    <mergeCell ref="EFF6:EFH6"/>
    <mergeCell ref="EFJ6:EFL6"/>
    <mergeCell ref="EED6:EEF6"/>
    <mergeCell ref="EEH6:EEJ6"/>
    <mergeCell ref="EEL6:EEN6"/>
    <mergeCell ref="EEP6:EER6"/>
    <mergeCell ref="EES6:EES7"/>
    <mergeCell ref="EDN6:EDP6"/>
    <mergeCell ref="EDR6:EDT6"/>
    <mergeCell ref="EDU6:EDU7"/>
    <mergeCell ref="EDV6:EDX6"/>
    <mergeCell ref="EDZ6:EEB6"/>
    <mergeCell ref="ECW6:ECW7"/>
    <mergeCell ref="ECX6:ECZ6"/>
    <mergeCell ref="EDB6:EDD6"/>
    <mergeCell ref="EDF6:EDH6"/>
    <mergeCell ref="EDJ6:EDL6"/>
    <mergeCell ref="ECD6:ECF6"/>
    <mergeCell ref="ECH6:ECJ6"/>
    <mergeCell ref="ECL6:ECN6"/>
    <mergeCell ref="ECP6:ECR6"/>
    <mergeCell ref="ECT6:ECV6"/>
    <mergeCell ref="EBN6:EBP6"/>
    <mergeCell ref="EBR6:EBT6"/>
    <mergeCell ref="EBV6:EBX6"/>
    <mergeCell ref="EBY6:EBY7"/>
    <mergeCell ref="EBZ6:ECB6"/>
    <mergeCell ref="EAX6:EAZ6"/>
    <mergeCell ref="EBA6:EBA7"/>
    <mergeCell ref="EBB6:EBD6"/>
    <mergeCell ref="EBF6:EBH6"/>
    <mergeCell ref="EBJ6:EBL6"/>
    <mergeCell ref="EAD6:EAF6"/>
    <mergeCell ref="EAH6:EAJ6"/>
    <mergeCell ref="EAL6:EAN6"/>
    <mergeCell ref="EAP6:EAR6"/>
    <mergeCell ref="EAT6:EAV6"/>
    <mergeCell ref="DZN6:DZP6"/>
    <mergeCell ref="DZR6:DZT6"/>
    <mergeCell ref="DZV6:DZX6"/>
    <mergeCell ref="DZZ6:EAB6"/>
    <mergeCell ref="EAC6:EAC7"/>
    <mergeCell ref="DYX6:DYZ6"/>
    <mergeCell ref="DZB6:DZD6"/>
    <mergeCell ref="DZE6:DZE7"/>
    <mergeCell ref="DZF6:DZH6"/>
    <mergeCell ref="DZJ6:DZL6"/>
    <mergeCell ref="DYG6:DYG7"/>
    <mergeCell ref="DYH6:DYJ6"/>
    <mergeCell ref="DYL6:DYN6"/>
    <mergeCell ref="DYP6:DYR6"/>
    <mergeCell ref="DYT6:DYV6"/>
    <mergeCell ref="DXN6:DXP6"/>
    <mergeCell ref="DXR6:DXT6"/>
    <mergeCell ref="DXV6:DXX6"/>
    <mergeCell ref="DXZ6:DYB6"/>
    <mergeCell ref="DYD6:DYF6"/>
    <mergeCell ref="DWX6:DWZ6"/>
    <mergeCell ref="DXB6:DXD6"/>
    <mergeCell ref="DXF6:DXH6"/>
    <mergeCell ref="DXI6:DXI7"/>
    <mergeCell ref="DXJ6:DXL6"/>
    <mergeCell ref="DWH6:DWJ6"/>
    <mergeCell ref="DWK6:DWK7"/>
    <mergeCell ref="DWL6:DWN6"/>
    <mergeCell ref="DWP6:DWR6"/>
    <mergeCell ref="DWT6:DWV6"/>
    <mergeCell ref="DVN6:DVP6"/>
    <mergeCell ref="DVR6:DVT6"/>
    <mergeCell ref="DVV6:DVX6"/>
    <mergeCell ref="DVZ6:DWB6"/>
    <mergeCell ref="DWD6:DWF6"/>
    <mergeCell ref="DUX6:DUZ6"/>
    <mergeCell ref="DVB6:DVD6"/>
    <mergeCell ref="DVF6:DVH6"/>
    <mergeCell ref="DVJ6:DVL6"/>
    <mergeCell ref="DVM6:DVM7"/>
    <mergeCell ref="DUH6:DUJ6"/>
    <mergeCell ref="DUL6:DUN6"/>
    <mergeCell ref="DUO6:DUO7"/>
    <mergeCell ref="DUP6:DUR6"/>
    <mergeCell ref="DUT6:DUV6"/>
    <mergeCell ref="DTQ6:DTQ7"/>
    <mergeCell ref="DTR6:DTT6"/>
    <mergeCell ref="DTV6:DTX6"/>
    <mergeCell ref="DTZ6:DUB6"/>
    <mergeCell ref="DUD6:DUF6"/>
    <mergeCell ref="DSX6:DSZ6"/>
    <mergeCell ref="DTB6:DTD6"/>
    <mergeCell ref="DTF6:DTH6"/>
    <mergeCell ref="DTJ6:DTL6"/>
    <mergeCell ref="DTN6:DTP6"/>
    <mergeCell ref="DSH6:DSJ6"/>
    <mergeCell ref="DSL6:DSN6"/>
    <mergeCell ref="DSP6:DSR6"/>
    <mergeCell ref="DSS6:DSS7"/>
    <mergeCell ref="DST6:DSV6"/>
    <mergeCell ref="DRR6:DRT6"/>
    <mergeCell ref="DRU6:DRU7"/>
    <mergeCell ref="DRV6:DRX6"/>
    <mergeCell ref="DRZ6:DSB6"/>
    <mergeCell ref="DSD6:DSF6"/>
    <mergeCell ref="DQX6:DQZ6"/>
    <mergeCell ref="DRB6:DRD6"/>
    <mergeCell ref="DRF6:DRH6"/>
    <mergeCell ref="DRJ6:DRL6"/>
    <mergeCell ref="DRN6:DRP6"/>
    <mergeCell ref="DQH6:DQJ6"/>
    <mergeCell ref="DQL6:DQN6"/>
    <mergeCell ref="DQP6:DQR6"/>
    <mergeCell ref="DQT6:DQV6"/>
    <mergeCell ref="DQW6:DQW7"/>
    <mergeCell ref="DPR6:DPT6"/>
    <mergeCell ref="DPV6:DPX6"/>
    <mergeCell ref="DPY6:DPY7"/>
    <mergeCell ref="DPZ6:DQB6"/>
    <mergeCell ref="DQD6:DQF6"/>
    <mergeCell ref="DPA6:DPA7"/>
    <mergeCell ref="DPB6:DPD6"/>
    <mergeCell ref="DPF6:DPH6"/>
    <mergeCell ref="DPJ6:DPL6"/>
    <mergeCell ref="DPN6:DPP6"/>
    <mergeCell ref="DOH6:DOJ6"/>
    <mergeCell ref="DOL6:DON6"/>
    <mergeCell ref="DOP6:DOR6"/>
    <mergeCell ref="DOT6:DOV6"/>
    <mergeCell ref="DOX6:DOZ6"/>
    <mergeCell ref="DNR6:DNT6"/>
    <mergeCell ref="DNV6:DNX6"/>
    <mergeCell ref="DNZ6:DOB6"/>
    <mergeCell ref="DOC6:DOC7"/>
    <mergeCell ref="DOD6:DOF6"/>
    <mergeCell ref="DNB6:DND6"/>
    <mergeCell ref="DNE6:DNE7"/>
    <mergeCell ref="DNF6:DNH6"/>
    <mergeCell ref="DNJ6:DNL6"/>
    <mergeCell ref="DNN6:DNP6"/>
    <mergeCell ref="DMH6:DMJ6"/>
    <mergeCell ref="DML6:DMN6"/>
    <mergeCell ref="DMP6:DMR6"/>
    <mergeCell ref="DMT6:DMV6"/>
    <mergeCell ref="DMX6:DMZ6"/>
    <mergeCell ref="DLR6:DLT6"/>
    <mergeCell ref="DLV6:DLX6"/>
    <mergeCell ref="DLZ6:DMB6"/>
    <mergeCell ref="DMD6:DMF6"/>
    <mergeCell ref="DMG6:DMG7"/>
    <mergeCell ref="DLB6:DLD6"/>
    <mergeCell ref="DLF6:DLH6"/>
    <mergeCell ref="DLI6:DLI7"/>
    <mergeCell ref="DLJ6:DLL6"/>
    <mergeCell ref="DLN6:DLP6"/>
    <mergeCell ref="DKK6:DKK7"/>
    <mergeCell ref="DKL6:DKN6"/>
    <mergeCell ref="DKP6:DKR6"/>
    <mergeCell ref="DKT6:DKV6"/>
    <mergeCell ref="DKX6:DKZ6"/>
    <mergeCell ref="DJR6:DJT6"/>
    <mergeCell ref="DJV6:DJX6"/>
    <mergeCell ref="DJZ6:DKB6"/>
    <mergeCell ref="DKD6:DKF6"/>
    <mergeCell ref="DKH6:DKJ6"/>
    <mergeCell ref="DJB6:DJD6"/>
    <mergeCell ref="DJF6:DJH6"/>
    <mergeCell ref="DJJ6:DJL6"/>
    <mergeCell ref="DJM6:DJM7"/>
    <mergeCell ref="DJN6:DJP6"/>
    <mergeCell ref="DIL6:DIN6"/>
    <mergeCell ref="DIO6:DIO7"/>
    <mergeCell ref="DIP6:DIR6"/>
    <mergeCell ref="DIT6:DIV6"/>
    <mergeCell ref="DIX6:DIZ6"/>
    <mergeCell ref="DHR6:DHT6"/>
    <mergeCell ref="DHV6:DHX6"/>
    <mergeCell ref="DHZ6:DIB6"/>
    <mergeCell ref="DID6:DIF6"/>
    <mergeCell ref="DIH6:DIJ6"/>
    <mergeCell ref="DHB6:DHD6"/>
    <mergeCell ref="DHF6:DHH6"/>
    <mergeCell ref="DHJ6:DHL6"/>
    <mergeCell ref="DHN6:DHP6"/>
    <mergeCell ref="DHQ6:DHQ7"/>
    <mergeCell ref="DGL6:DGN6"/>
    <mergeCell ref="DGP6:DGR6"/>
    <mergeCell ref="DGS6:DGS7"/>
    <mergeCell ref="DGT6:DGV6"/>
    <mergeCell ref="DGX6:DGZ6"/>
    <mergeCell ref="DFU6:DFU7"/>
    <mergeCell ref="DFV6:DFX6"/>
    <mergeCell ref="DFZ6:DGB6"/>
    <mergeCell ref="DGD6:DGF6"/>
    <mergeCell ref="DGH6:DGJ6"/>
    <mergeCell ref="DFB6:DFD6"/>
    <mergeCell ref="DFF6:DFH6"/>
    <mergeCell ref="DFJ6:DFL6"/>
    <mergeCell ref="DFN6:DFP6"/>
    <mergeCell ref="DFR6:DFT6"/>
    <mergeCell ref="DEL6:DEN6"/>
    <mergeCell ref="DEP6:DER6"/>
    <mergeCell ref="DET6:DEV6"/>
    <mergeCell ref="DEW6:DEW7"/>
    <mergeCell ref="DEX6:DEZ6"/>
    <mergeCell ref="DDV6:DDX6"/>
    <mergeCell ref="DDY6:DDY7"/>
    <mergeCell ref="DDZ6:DEB6"/>
    <mergeCell ref="DED6:DEF6"/>
    <mergeCell ref="DEH6:DEJ6"/>
    <mergeCell ref="DDB6:DDD6"/>
    <mergeCell ref="DDF6:DDH6"/>
    <mergeCell ref="DDJ6:DDL6"/>
    <mergeCell ref="DDN6:DDP6"/>
    <mergeCell ref="DDR6:DDT6"/>
    <mergeCell ref="DCL6:DCN6"/>
    <mergeCell ref="DCP6:DCR6"/>
    <mergeCell ref="DCT6:DCV6"/>
    <mergeCell ref="DCX6:DCZ6"/>
    <mergeCell ref="DDA6:DDA7"/>
    <mergeCell ref="DBV6:DBX6"/>
    <mergeCell ref="DBZ6:DCB6"/>
    <mergeCell ref="DCC6:DCC7"/>
    <mergeCell ref="DCD6:DCF6"/>
    <mergeCell ref="DCH6:DCJ6"/>
    <mergeCell ref="DBE6:DBE7"/>
    <mergeCell ref="DBF6:DBH6"/>
    <mergeCell ref="DBJ6:DBL6"/>
    <mergeCell ref="DBN6:DBP6"/>
    <mergeCell ref="DBR6:DBT6"/>
    <mergeCell ref="DAL6:DAN6"/>
    <mergeCell ref="DAP6:DAR6"/>
    <mergeCell ref="DAT6:DAV6"/>
    <mergeCell ref="DAX6:DAZ6"/>
    <mergeCell ref="DBB6:DBD6"/>
    <mergeCell ref="CZV6:CZX6"/>
    <mergeCell ref="CZZ6:DAB6"/>
    <mergeCell ref="DAD6:DAF6"/>
    <mergeCell ref="DAG6:DAG7"/>
    <mergeCell ref="DAH6:DAJ6"/>
    <mergeCell ref="CZF6:CZH6"/>
    <mergeCell ref="CZI6:CZI7"/>
    <mergeCell ref="CZJ6:CZL6"/>
    <mergeCell ref="CZN6:CZP6"/>
    <mergeCell ref="CZR6:CZT6"/>
    <mergeCell ref="CYL6:CYN6"/>
    <mergeCell ref="CYP6:CYR6"/>
    <mergeCell ref="CYT6:CYV6"/>
    <mergeCell ref="CYX6:CYZ6"/>
    <mergeCell ref="CZB6:CZD6"/>
    <mergeCell ref="CXV6:CXX6"/>
    <mergeCell ref="CXZ6:CYB6"/>
    <mergeCell ref="CYD6:CYF6"/>
    <mergeCell ref="CYH6:CYJ6"/>
    <mergeCell ref="CYK6:CYK7"/>
    <mergeCell ref="CXF6:CXH6"/>
    <mergeCell ref="CXJ6:CXL6"/>
    <mergeCell ref="CXM6:CXM7"/>
    <mergeCell ref="CXN6:CXP6"/>
    <mergeCell ref="CXR6:CXT6"/>
    <mergeCell ref="CWO6:CWO7"/>
    <mergeCell ref="CWP6:CWR6"/>
    <mergeCell ref="CWT6:CWV6"/>
    <mergeCell ref="CWX6:CWZ6"/>
    <mergeCell ref="CXB6:CXD6"/>
    <mergeCell ref="CVV6:CVX6"/>
    <mergeCell ref="CVZ6:CWB6"/>
    <mergeCell ref="CWD6:CWF6"/>
    <mergeCell ref="CWH6:CWJ6"/>
    <mergeCell ref="CWL6:CWN6"/>
    <mergeCell ref="CVF6:CVH6"/>
    <mergeCell ref="CVJ6:CVL6"/>
    <mergeCell ref="CVN6:CVP6"/>
    <mergeCell ref="CVQ6:CVQ7"/>
    <mergeCell ref="CVR6:CVT6"/>
    <mergeCell ref="CUP6:CUR6"/>
    <mergeCell ref="CUS6:CUS7"/>
    <mergeCell ref="CUT6:CUV6"/>
    <mergeCell ref="CUX6:CUZ6"/>
    <mergeCell ref="CVB6:CVD6"/>
    <mergeCell ref="CTV6:CTX6"/>
    <mergeCell ref="CTZ6:CUB6"/>
    <mergeCell ref="CUD6:CUF6"/>
    <mergeCell ref="CUH6:CUJ6"/>
    <mergeCell ref="CUL6:CUN6"/>
    <mergeCell ref="CTF6:CTH6"/>
    <mergeCell ref="CTJ6:CTL6"/>
    <mergeCell ref="CTN6:CTP6"/>
    <mergeCell ref="CTR6:CTT6"/>
    <mergeCell ref="CTU6:CTU7"/>
    <mergeCell ref="CSP6:CSR6"/>
    <mergeCell ref="CST6:CSV6"/>
    <mergeCell ref="CSW6:CSW7"/>
    <mergeCell ref="CSX6:CSZ6"/>
    <mergeCell ref="CTB6:CTD6"/>
    <mergeCell ref="CRY6:CRY7"/>
    <mergeCell ref="CRZ6:CSB6"/>
    <mergeCell ref="CSD6:CSF6"/>
    <mergeCell ref="CSH6:CSJ6"/>
    <mergeCell ref="CSL6:CSN6"/>
    <mergeCell ref="CRF6:CRH6"/>
    <mergeCell ref="CRJ6:CRL6"/>
    <mergeCell ref="CRN6:CRP6"/>
    <mergeCell ref="CRR6:CRT6"/>
    <mergeCell ref="CRV6:CRX6"/>
    <mergeCell ref="CQP6:CQR6"/>
    <mergeCell ref="CQT6:CQV6"/>
    <mergeCell ref="CQX6:CQZ6"/>
    <mergeCell ref="CRA6:CRA7"/>
    <mergeCell ref="CRB6:CRD6"/>
    <mergeCell ref="CPZ6:CQB6"/>
    <mergeCell ref="CQC6:CQC7"/>
    <mergeCell ref="CQD6:CQF6"/>
    <mergeCell ref="CQH6:CQJ6"/>
    <mergeCell ref="CQL6:CQN6"/>
    <mergeCell ref="CPF6:CPH6"/>
    <mergeCell ref="CPJ6:CPL6"/>
    <mergeCell ref="CPN6:CPP6"/>
    <mergeCell ref="CPR6:CPT6"/>
    <mergeCell ref="CPV6:CPX6"/>
    <mergeCell ref="COP6:COR6"/>
    <mergeCell ref="COT6:COV6"/>
    <mergeCell ref="COX6:COZ6"/>
    <mergeCell ref="CPB6:CPD6"/>
    <mergeCell ref="CPE6:CPE7"/>
    <mergeCell ref="CNZ6:COB6"/>
    <mergeCell ref="COD6:COF6"/>
    <mergeCell ref="COG6:COG7"/>
    <mergeCell ref="COH6:COJ6"/>
    <mergeCell ref="COL6:CON6"/>
    <mergeCell ref="CNI6:CNI7"/>
    <mergeCell ref="CNJ6:CNL6"/>
    <mergeCell ref="CNN6:CNP6"/>
    <mergeCell ref="CNR6:CNT6"/>
    <mergeCell ref="CNV6:CNX6"/>
    <mergeCell ref="CMP6:CMR6"/>
    <mergeCell ref="CMT6:CMV6"/>
    <mergeCell ref="CMX6:CMZ6"/>
    <mergeCell ref="CNB6:CND6"/>
    <mergeCell ref="CNF6:CNH6"/>
    <mergeCell ref="CLZ6:CMB6"/>
    <mergeCell ref="CMD6:CMF6"/>
    <mergeCell ref="CMH6:CMJ6"/>
    <mergeCell ref="CMK6:CMK7"/>
    <mergeCell ref="CML6:CMN6"/>
    <mergeCell ref="CLJ6:CLL6"/>
    <mergeCell ref="CLM6:CLM7"/>
    <mergeCell ref="CLN6:CLP6"/>
    <mergeCell ref="CLR6:CLT6"/>
    <mergeCell ref="CLV6:CLX6"/>
    <mergeCell ref="CKP6:CKR6"/>
    <mergeCell ref="CKT6:CKV6"/>
    <mergeCell ref="CKX6:CKZ6"/>
    <mergeCell ref="CLB6:CLD6"/>
    <mergeCell ref="CLF6:CLH6"/>
    <mergeCell ref="CJZ6:CKB6"/>
    <mergeCell ref="CKD6:CKF6"/>
    <mergeCell ref="CKH6:CKJ6"/>
    <mergeCell ref="CKL6:CKN6"/>
    <mergeCell ref="CKO6:CKO7"/>
    <mergeCell ref="CJJ6:CJL6"/>
    <mergeCell ref="CJN6:CJP6"/>
    <mergeCell ref="CJQ6:CJQ7"/>
    <mergeCell ref="CJR6:CJT6"/>
    <mergeCell ref="CJV6:CJX6"/>
    <mergeCell ref="CIS6:CIS7"/>
    <mergeCell ref="CIT6:CIV6"/>
    <mergeCell ref="CIX6:CIZ6"/>
    <mergeCell ref="CJB6:CJD6"/>
    <mergeCell ref="CJF6:CJH6"/>
    <mergeCell ref="CHZ6:CIB6"/>
    <mergeCell ref="CID6:CIF6"/>
    <mergeCell ref="CIH6:CIJ6"/>
    <mergeCell ref="CIL6:CIN6"/>
    <mergeCell ref="CIP6:CIR6"/>
    <mergeCell ref="CHJ6:CHL6"/>
    <mergeCell ref="CHN6:CHP6"/>
    <mergeCell ref="CHR6:CHT6"/>
    <mergeCell ref="CHU6:CHU7"/>
    <mergeCell ref="CHV6:CHX6"/>
    <mergeCell ref="CGT6:CGV6"/>
    <mergeCell ref="CGW6:CGW7"/>
    <mergeCell ref="CGX6:CGZ6"/>
    <mergeCell ref="CHB6:CHD6"/>
    <mergeCell ref="CHF6:CHH6"/>
    <mergeCell ref="CFZ6:CGB6"/>
    <mergeCell ref="CGD6:CGF6"/>
    <mergeCell ref="CGH6:CGJ6"/>
    <mergeCell ref="CGL6:CGN6"/>
    <mergeCell ref="CGP6:CGR6"/>
    <mergeCell ref="CFJ6:CFL6"/>
    <mergeCell ref="CFN6:CFP6"/>
    <mergeCell ref="CFR6:CFT6"/>
    <mergeCell ref="CFV6:CFX6"/>
    <mergeCell ref="CFY6:CFY7"/>
    <mergeCell ref="CET6:CEV6"/>
    <mergeCell ref="CEX6:CEZ6"/>
    <mergeCell ref="CFA6:CFA7"/>
    <mergeCell ref="CFB6:CFD6"/>
    <mergeCell ref="CFF6:CFH6"/>
    <mergeCell ref="CEC6:CEC7"/>
    <mergeCell ref="CED6:CEF6"/>
    <mergeCell ref="CEH6:CEJ6"/>
    <mergeCell ref="CEL6:CEN6"/>
    <mergeCell ref="CEP6:CER6"/>
    <mergeCell ref="CDJ6:CDL6"/>
    <mergeCell ref="CDN6:CDP6"/>
    <mergeCell ref="CDR6:CDT6"/>
    <mergeCell ref="CDV6:CDX6"/>
    <mergeCell ref="CDZ6:CEB6"/>
    <mergeCell ref="CCT6:CCV6"/>
    <mergeCell ref="CCX6:CCZ6"/>
    <mergeCell ref="CDB6:CDD6"/>
    <mergeCell ref="CDE6:CDE7"/>
    <mergeCell ref="CDF6:CDH6"/>
    <mergeCell ref="CCD6:CCF6"/>
    <mergeCell ref="CCG6:CCG7"/>
    <mergeCell ref="CCH6:CCJ6"/>
    <mergeCell ref="CCL6:CCN6"/>
    <mergeCell ref="CCP6:CCR6"/>
    <mergeCell ref="CBJ6:CBL6"/>
    <mergeCell ref="CBN6:CBP6"/>
    <mergeCell ref="CBR6:CBT6"/>
    <mergeCell ref="CBV6:CBX6"/>
    <mergeCell ref="CBZ6:CCB6"/>
    <mergeCell ref="CAT6:CAV6"/>
    <mergeCell ref="CAX6:CAZ6"/>
    <mergeCell ref="CBB6:CBD6"/>
    <mergeCell ref="CBF6:CBH6"/>
    <mergeCell ref="CBI6:CBI7"/>
    <mergeCell ref="CAD6:CAF6"/>
    <mergeCell ref="CAH6:CAJ6"/>
    <mergeCell ref="CAK6:CAK7"/>
    <mergeCell ref="CAL6:CAN6"/>
    <mergeCell ref="CAP6:CAR6"/>
    <mergeCell ref="BZM6:BZM7"/>
    <mergeCell ref="BZN6:BZP6"/>
    <mergeCell ref="BZR6:BZT6"/>
    <mergeCell ref="BZV6:BZX6"/>
    <mergeCell ref="BZZ6:CAB6"/>
    <mergeCell ref="BYT6:BYV6"/>
    <mergeCell ref="BYX6:BYZ6"/>
    <mergeCell ref="BZB6:BZD6"/>
    <mergeCell ref="BZF6:BZH6"/>
    <mergeCell ref="BZJ6:BZL6"/>
    <mergeCell ref="BYD6:BYF6"/>
    <mergeCell ref="BYH6:BYJ6"/>
    <mergeCell ref="BYL6:BYN6"/>
    <mergeCell ref="BYO6:BYO7"/>
    <mergeCell ref="BYP6:BYR6"/>
    <mergeCell ref="BXN6:BXP6"/>
    <mergeCell ref="BXQ6:BXQ7"/>
    <mergeCell ref="BXR6:BXT6"/>
    <mergeCell ref="BXV6:BXX6"/>
    <mergeCell ref="BXZ6:BYB6"/>
    <mergeCell ref="BWT6:BWV6"/>
    <mergeCell ref="BWX6:BWZ6"/>
    <mergeCell ref="BXB6:BXD6"/>
    <mergeCell ref="BXF6:BXH6"/>
    <mergeCell ref="BXJ6:BXL6"/>
    <mergeCell ref="BWD6:BWF6"/>
    <mergeCell ref="BWH6:BWJ6"/>
    <mergeCell ref="BWL6:BWN6"/>
    <mergeCell ref="BWP6:BWR6"/>
    <mergeCell ref="BWS6:BWS7"/>
    <mergeCell ref="BVN6:BVP6"/>
    <mergeCell ref="BVR6:BVT6"/>
    <mergeCell ref="BVU6:BVU7"/>
    <mergeCell ref="BVV6:BVX6"/>
    <mergeCell ref="BVZ6:BWB6"/>
    <mergeCell ref="BUW6:BUW7"/>
    <mergeCell ref="BUX6:BUZ6"/>
    <mergeCell ref="BVB6:BVD6"/>
    <mergeCell ref="BVF6:BVH6"/>
    <mergeCell ref="BVJ6:BVL6"/>
    <mergeCell ref="BUD6:BUF6"/>
    <mergeCell ref="BUH6:BUJ6"/>
    <mergeCell ref="BUL6:BUN6"/>
    <mergeCell ref="BUP6:BUR6"/>
    <mergeCell ref="BUT6:BUV6"/>
    <mergeCell ref="BTN6:BTP6"/>
    <mergeCell ref="BTR6:BTT6"/>
    <mergeCell ref="BTV6:BTX6"/>
    <mergeCell ref="BTY6:BTY7"/>
    <mergeCell ref="BTZ6:BUB6"/>
    <mergeCell ref="BSX6:BSZ6"/>
    <mergeCell ref="BTA6:BTA7"/>
    <mergeCell ref="BTB6:BTD6"/>
    <mergeCell ref="BTF6:BTH6"/>
    <mergeCell ref="BTJ6:BTL6"/>
    <mergeCell ref="BSD6:BSF6"/>
    <mergeCell ref="BSH6:BSJ6"/>
    <mergeCell ref="BSL6:BSN6"/>
    <mergeCell ref="BSP6:BSR6"/>
    <mergeCell ref="BST6:BSV6"/>
    <mergeCell ref="BRN6:BRP6"/>
    <mergeCell ref="BRR6:BRT6"/>
    <mergeCell ref="BRV6:BRX6"/>
    <mergeCell ref="BRZ6:BSB6"/>
    <mergeCell ref="BSC6:BSC7"/>
    <mergeCell ref="BQX6:BQZ6"/>
    <mergeCell ref="BRB6:BRD6"/>
    <mergeCell ref="BRE6:BRE7"/>
    <mergeCell ref="BRF6:BRH6"/>
    <mergeCell ref="BRJ6:BRL6"/>
    <mergeCell ref="BQG6:BQG7"/>
    <mergeCell ref="BQH6:BQJ6"/>
    <mergeCell ref="BQL6:BQN6"/>
    <mergeCell ref="BQP6:BQR6"/>
    <mergeCell ref="BQT6:BQV6"/>
    <mergeCell ref="BPN6:BPP6"/>
    <mergeCell ref="BPR6:BPT6"/>
    <mergeCell ref="BPV6:BPX6"/>
    <mergeCell ref="BPZ6:BQB6"/>
    <mergeCell ref="BQD6:BQF6"/>
    <mergeCell ref="BOX6:BOZ6"/>
    <mergeCell ref="BPB6:BPD6"/>
    <mergeCell ref="BPF6:BPH6"/>
    <mergeCell ref="BPI6:BPI7"/>
    <mergeCell ref="BPJ6:BPL6"/>
    <mergeCell ref="BOH6:BOJ6"/>
    <mergeCell ref="BOK6:BOK7"/>
    <mergeCell ref="BOL6:BON6"/>
    <mergeCell ref="BOP6:BOR6"/>
    <mergeCell ref="BOT6:BOV6"/>
    <mergeCell ref="BNN6:BNP6"/>
    <mergeCell ref="BNR6:BNT6"/>
    <mergeCell ref="BNV6:BNX6"/>
    <mergeCell ref="BNZ6:BOB6"/>
    <mergeCell ref="BOD6:BOF6"/>
    <mergeCell ref="BMX6:BMZ6"/>
    <mergeCell ref="BNB6:BND6"/>
    <mergeCell ref="BNF6:BNH6"/>
    <mergeCell ref="BNJ6:BNL6"/>
    <mergeCell ref="BNM6:BNM7"/>
    <mergeCell ref="BMH6:BMJ6"/>
    <mergeCell ref="BML6:BMN6"/>
    <mergeCell ref="BMO6:BMO7"/>
    <mergeCell ref="BMP6:BMR6"/>
    <mergeCell ref="BMT6:BMV6"/>
    <mergeCell ref="BLQ6:BLQ7"/>
    <mergeCell ref="BLR6:BLT6"/>
    <mergeCell ref="BLV6:BLX6"/>
    <mergeCell ref="BLZ6:BMB6"/>
    <mergeCell ref="BMD6:BMF6"/>
    <mergeCell ref="BKX6:BKZ6"/>
    <mergeCell ref="BLB6:BLD6"/>
    <mergeCell ref="BLF6:BLH6"/>
    <mergeCell ref="BLJ6:BLL6"/>
    <mergeCell ref="BLN6:BLP6"/>
    <mergeCell ref="BKH6:BKJ6"/>
    <mergeCell ref="BKL6:BKN6"/>
    <mergeCell ref="BKP6:BKR6"/>
    <mergeCell ref="BKS6:BKS7"/>
    <mergeCell ref="BKT6:BKV6"/>
    <mergeCell ref="BJR6:BJT6"/>
    <mergeCell ref="BJU6:BJU7"/>
    <mergeCell ref="BJV6:BJX6"/>
    <mergeCell ref="BJZ6:BKB6"/>
    <mergeCell ref="BKD6:BKF6"/>
    <mergeCell ref="BIX6:BIZ6"/>
    <mergeCell ref="BJB6:BJD6"/>
    <mergeCell ref="BJF6:BJH6"/>
    <mergeCell ref="BJJ6:BJL6"/>
    <mergeCell ref="BJN6:BJP6"/>
    <mergeCell ref="BIH6:BIJ6"/>
    <mergeCell ref="BIL6:BIN6"/>
    <mergeCell ref="BIP6:BIR6"/>
    <mergeCell ref="BIT6:BIV6"/>
    <mergeCell ref="BIW6:BIW7"/>
    <mergeCell ref="BHR6:BHT6"/>
    <mergeCell ref="BHV6:BHX6"/>
    <mergeCell ref="BHY6:BHY7"/>
    <mergeCell ref="BHZ6:BIB6"/>
    <mergeCell ref="BID6:BIF6"/>
    <mergeCell ref="BHA6:BHA7"/>
    <mergeCell ref="BHB6:BHD6"/>
    <mergeCell ref="BHF6:BHH6"/>
    <mergeCell ref="BHJ6:BHL6"/>
    <mergeCell ref="BHN6:BHP6"/>
    <mergeCell ref="BGH6:BGJ6"/>
    <mergeCell ref="BGL6:BGN6"/>
    <mergeCell ref="BGP6:BGR6"/>
    <mergeCell ref="BGT6:BGV6"/>
    <mergeCell ref="BGX6:BGZ6"/>
    <mergeCell ref="BFR6:BFT6"/>
    <mergeCell ref="BFV6:BFX6"/>
    <mergeCell ref="BFZ6:BGB6"/>
    <mergeCell ref="BGC6:BGC7"/>
    <mergeCell ref="BGD6:BGF6"/>
    <mergeCell ref="BFB6:BFD6"/>
    <mergeCell ref="BFE6:BFE7"/>
    <mergeCell ref="BFF6:BFH6"/>
    <mergeCell ref="BFJ6:BFL6"/>
    <mergeCell ref="BFN6:BFP6"/>
    <mergeCell ref="BEH6:BEJ6"/>
    <mergeCell ref="BEL6:BEN6"/>
    <mergeCell ref="BEP6:BER6"/>
    <mergeCell ref="BET6:BEV6"/>
    <mergeCell ref="BEX6:BEZ6"/>
    <mergeCell ref="BDR6:BDT6"/>
    <mergeCell ref="BDV6:BDX6"/>
    <mergeCell ref="BDZ6:BEB6"/>
    <mergeCell ref="BED6:BEF6"/>
    <mergeCell ref="BEG6:BEG7"/>
    <mergeCell ref="BDB6:BDD6"/>
    <mergeCell ref="BDF6:BDH6"/>
    <mergeCell ref="BDI6:BDI7"/>
    <mergeCell ref="BDJ6:BDL6"/>
    <mergeCell ref="BDN6:BDP6"/>
    <mergeCell ref="BCK6:BCK7"/>
    <mergeCell ref="BCL6:BCN6"/>
    <mergeCell ref="BCP6:BCR6"/>
    <mergeCell ref="BCT6:BCV6"/>
    <mergeCell ref="BCX6:BCZ6"/>
    <mergeCell ref="BBR6:BBT6"/>
    <mergeCell ref="BBV6:BBX6"/>
    <mergeCell ref="BBZ6:BCB6"/>
    <mergeCell ref="BCD6:BCF6"/>
    <mergeCell ref="BCH6:BCJ6"/>
    <mergeCell ref="BBB6:BBD6"/>
    <mergeCell ref="BBF6:BBH6"/>
    <mergeCell ref="BBJ6:BBL6"/>
    <mergeCell ref="BBM6:BBM7"/>
    <mergeCell ref="BBN6:BBP6"/>
    <mergeCell ref="BAL6:BAN6"/>
    <mergeCell ref="BAO6:BAO7"/>
    <mergeCell ref="BAP6:BAR6"/>
    <mergeCell ref="BAT6:BAV6"/>
    <mergeCell ref="BAX6:BAZ6"/>
    <mergeCell ref="AZR6:AZT6"/>
    <mergeCell ref="AZV6:AZX6"/>
    <mergeCell ref="AZZ6:BAB6"/>
    <mergeCell ref="BAD6:BAF6"/>
    <mergeCell ref="BAH6:BAJ6"/>
    <mergeCell ref="AZB6:AZD6"/>
    <mergeCell ref="AZF6:AZH6"/>
    <mergeCell ref="AZJ6:AZL6"/>
    <mergeCell ref="AZN6:AZP6"/>
    <mergeCell ref="AZQ6:AZQ7"/>
    <mergeCell ref="AYL6:AYN6"/>
    <mergeCell ref="AYP6:AYR6"/>
    <mergeCell ref="AYS6:AYS7"/>
    <mergeCell ref="AYT6:AYV6"/>
    <mergeCell ref="AYX6:AYZ6"/>
    <mergeCell ref="AXU6:AXU7"/>
    <mergeCell ref="AXV6:AXX6"/>
    <mergeCell ref="AXZ6:AYB6"/>
    <mergeCell ref="AYD6:AYF6"/>
    <mergeCell ref="AYH6:AYJ6"/>
    <mergeCell ref="AXB6:AXD6"/>
    <mergeCell ref="AXF6:AXH6"/>
    <mergeCell ref="AXJ6:AXL6"/>
    <mergeCell ref="AXN6:AXP6"/>
    <mergeCell ref="AXR6:AXT6"/>
    <mergeCell ref="AWL6:AWN6"/>
    <mergeCell ref="AWP6:AWR6"/>
    <mergeCell ref="AWT6:AWV6"/>
    <mergeCell ref="AWW6:AWW7"/>
    <mergeCell ref="AWX6:AWZ6"/>
    <mergeCell ref="AVV6:AVX6"/>
    <mergeCell ref="AVY6:AVY7"/>
    <mergeCell ref="AVZ6:AWB6"/>
    <mergeCell ref="AWD6:AWF6"/>
    <mergeCell ref="AWH6:AWJ6"/>
    <mergeCell ref="AVB6:AVD6"/>
    <mergeCell ref="AVF6:AVH6"/>
    <mergeCell ref="AVJ6:AVL6"/>
    <mergeCell ref="AVN6:AVP6"/>
    <mergeCell ref="AVR6:AVT6"/>
    <mergeCell ref="AUL6:AUN6"/>
    <mergeCell ref="AUP6:AUR6"/>
    <mergeCell ref="AUT6:AUV6"/>
    <mergeCell ref="AUX6:AUZ6"/>
    <mergeCell ref="AVA6:AVA7"/>
    <mergeCell ref="ATV6:ATX6"/>
    <mergeCell ref="ATZ6:AUB6"/>
    <mergeCell ref="AUC6:AUC7"/>
    <mergeCell ref="AUD6:AUF6"/>
    <mergeCell ref="AUH6:AUJ6"/>
    <mergeCell ref="ATE6:ATE7"/>
    <mergeCell ref="ATF6:ATH6"/>
    <mergeCell ref="ATJ6:ATL6"/>
    <mergeCell ref="ATN6:ATP6"/>
    <mergeCell ref="ATR6:ATT6"/>
    <mergeCell ref="ASL6:ASN6"/>
    <mergeCell ref="ASP6:ASR6"/>
    <mergeCell ref="AST6:ASV6"/>
    <mergeCell ref="ASX6:ASZ6"/>
    <mergeCell ref="ATB6:ATD6"/>
    <mergeCell ref="ARV6:ARX6"/>
    <mergeCell ref="ARZ6:ASB6"/>
    <mergeCell ref="ASD6:ASF6"/>
    <mergeCell ref="ASG6:ASG7"/>
    <mergeCell ref="ASH6:ASJ6"/>
    <mergeCell ref="ARF6:ARH6"/>
    <mergeCell ref="ARI6:ARI7"/>
    <mergeCell ref="ARJ6:ARL6"/>
    <mergeCell ref="ARN6:ARP6"/>
    <mergeCell ref="ARR6:ART6"/>
    <mergeCell ref="AQL6:AQN6"/>
    <mergeCell ref="AQP6:AQR6"/>
    <mergeCell ref="AQT6:AQV6"/>
    <mergeCell ref="AQX6:AQZ6"/>
    <mergeCell ref="ARB6:ARD6"/>
    <mergeCell ref="APV6:APX6"/>
    <mergeCell ref="APZ6:AQB6"/>
    <mergeCell ref="AQD6:AQF6"/>
    <mergeCell ref="AQH6:AQJ6"/>
    <mergeCell ref="AQK6:AQK7"/>
    <mergeCell ref="APF6:APH6"/>
    <mergeCell ref="APJ6:APL6"/>
    <mergeCell ref="APM6:APM7"/>
    <mergeCell ref="APN6:APP6"/>
    <mergeCell ref="APR6:APT6"/>
    <mergeCell ref="AOO6:AOO7"/>
    <mergeCell ref="AOP6:AOR6"/>
    <mergeCell ref="AOT6:AOV6"/>
    <mergeCell ref="AOX6:AOZ6"/>
    <mergeCell ref="APB6:APD6"/>
    <mergeCell ref="ANV6:ANX6"/>
    <mergeCell ref="ANZ6:AOB6"/>
    <mergeCell ref="AOD6:AOF6"/>
    <mergeCell ref="AOH6:AOJ6"/>
    <mergeCell ref="AOL6:AON6"/>
    <mergeCell ref="ANF6:ANH6"/>
    <mergeCell ref="ANJ6:ANL6"/>
    <mergeCell ref="ANN6:ANP6"/>
    <mergeCell ref="ANQ6:ANQ7"/>
    <mergeCell ref="ANR6:ANT6"/>
    <mergeCell ref="AMP6:AMR6"/>
    <mergeCell ref="AMS6:AMS7"/>
    <mergeCell ref="AMT6:AMV6"/>
    <mergeCell ref="AMX6:AMZ6"/>
    <mergeCell ref="ANB6:AND6"/>
    <mergeCell ref="ALV6:ALX6"/>
    <mergeCell ref="ALZ6:AMB6"/>
    <mergeCell ref="AMD6:AMF6"/>
    <mergeCell ref="AMH6:AMJ6"/>
    <mergeCell ref="AML6:AMN6"/>
    <mergeCell ref="ALF6:ALH6"/>
    <mergeCell ref="ALJ6:ALL6"/>
    <mergeCell ref="ALN6:ALP6"/>
    <mergeCell ref="ALR6:ALT6"/>
    <mergeCell ref="ALU6:ALU7"/>
    <mergeCell ref="AKP6:AKR6"/>
    <mergeCell ref="AKT6:AKV6"/>
    <mergeCell ref="AKW6:AKW7"/>
    <mergeCell ref="AKX6:AKZ6"/>
    <mergeCell ref="ALB6:ALD6"/>
    <mergeCell ref="AJY6:AJY7"/>
    <mergeCell ref="AJZ6:AKB6"/>
    <mergeCell ref="AKD6:AKF6"/>
    <mergeCell ref="AKH6:AKJ6"/>
    <mergeCell ref="AKL6:AKN6"/>
    <mergeCell ref="AJF6:AJH6"/>
    <mergeCell ref="AJJ6:AJL6"/>
    <mergeCell ref="AJN6:AJP6"/>
    <mergeCell ref="AJR6:AJT6"/>
    <mergeCell ref="AJV6:AJX6"/>
    <mergeCell ref="AIP6:AIR6"/>
    <mergeCell ref="AIT6:AIV6"/>
    <mergeCell ref="AIX6:AIZ6"/>
    <mergeCell ref="AJA6:AJA7"/>
    <mergeCell ref="AJB6:AJD6"/>
    <mergeCell ref="AHZ6:AIB6"/>
    <mergeCell ref="AIC6:AIC7"/>
    <mergeCell ref="AID6:AIF6"/>
    <mergeCell ref="AIH6:AIJ6"/>
    <mergeCell ref="AIL6:AIN6"/>
    <mergeCell ref="AHF6:AHH6"/>
    <mergeCell ref="AHJ6:AHL6"/>
    <mergeCell ref="AHN6:AHP6"/>
    <mergeCell ref="AHR6:AHT6"/>
    <mergeCell ref="AHV6:AHX6"/>
    <mergeCell ref="AGP6:AGR6"/>
    <mergeCell ref="AGT6:AGV6"/>
    <mergeCell ref="AGX6:AGZ6"/>
    <mergeCell ref="AHB6:AHD6"/>
    <mergeCell ref="AHE6:AHE7"/>
    <mergeCell ref="AFZ6:AGB6"/>
    <mergeCell ref="AGD6:AGF6"/>
    <mergeCell ref="AGG6:AGG7"/>
    <mergeCell ref="AGH6:AGJ6"/>
    <mergeCell ref="AGL6:AGN6"/>
    <mergeCell ref="AFI6:AFI7"/>
    <mergeCell ref="AFJ6:AFL6"/>
    <mergeCell ref="AFN6:AFP6"/>
    <mergeCell ref="AFR6:AFT6"/>
    <mergeCell ref="AFV6:AFX6"/>
    <mergeCell ref="AEP6:AER6"/>
    <mergeCell ref="AET6:AEV6"/>
    <mergeCell ref="AEX6:AEZ6"/>
    <mergeCell ref="AFB6:AFD6"/>
    <mergeCell ref="AFF6:AFH6"/>
    <mergeCell ref="ADZ6:AEB6"/>
    <mergeCell ref="AED6:AEF6"/>
    <mergeCell ref="AEH6:AEJ6"/>
    <mergeCell ref="AEK6:AEK7"/>
    <mergeCell ref="AEL6:AEN6"/>
    <mergeCell ref="ADJ6:ADL6"/>
    <mergeCell ref="ADM6:ADM7"/>
    <mergeCell ref="ADN6:ADP6"/>
    <mergeCell ref="ADR6:ADT6"/>
    <mergeCell ref="ADV6:ADX6"/>
    <mergeCell ref="ACP6:ACR6"/>
    <mergeCell ref="ACT6:ACV6"/>
    <mergeCell ref="ACX6:ACZ6"/>
    <mergeCell ref="ADB6:ADD6"/>
    <mergeCell ref="ADF6:ADH6"/>
    <mergeCell ref="ABZ6:ACB6"/>
    <mergeCell ref="ACD6:ACF6"/>
    <mergeCell ref="ACH6:ACJ6"/>
    <mergeCell ref="ACL6:ACN6"/>
    <mergeCell ref="ACO6:ACO7"/>
    <mergeCell ref="ABJ6:ABL6"/>
    <mergeCell ref="ABN6:ABP6"/>
    <mergeCell ref="ABQ6:ABQ7"/>
    <mergeCell ref="ABR6:ABT6"/>
    <mergeCell ref="ABV6:ABX6"/>
    <mergeCell ref="AAS6:AAS7"/>
    <mergeCell ref="AAT6:AAV6"/>
    <mergeCell ref="AAX6:AAZ6"/>
    <mergeCell ref="ABB6:ABD6"/>
    <mergeCell ref="ABF6:ABH6"/>
    <mergeCell ref="ZZ6:AAB6"/>
    <mergeCell ref="AAD6:AAF6"/>
    <mergeCell ref="AAH6:AAJ6"/>
    <mergeCell ref="AAL6:AAN6"/>
    <mergeCell ref="AAP6:AAR6"/>
    <mergeCell ref="ZJ6:ZL6"/>
    <mergeCell ref="ZN6:ZP6"/>
    <mergeCell ref="ZR6:ZT6"/>
    <mergeCell ref="ZU6:ZU7"/>
    <mergeCell ref="ZV6:ZX6"/>
    <mergeCell ref="YT6:YV6"/>
    <mergeCell ref="YW6:YW7"/>
    <mergeCell ref="YX6:YZ6"/>
    <mergeCell ref="ZB6:ZD6"/>
    <mergeCell ref="ZF6:ZH6"/>
    <mergeCell ref="XZ6:YB6"/>
    <mergeCell ref="YD6:YF6"/>
    <mergeCell ref="YH6:YJ6"/>
    <mergeCell ref="YL6:YN6"/>
    <mergeCell ref="YP6:YR6"/>
    <mergeCell ref="XJ6:XL6"/>
    <mergeCell ref="XN6:XP6"/>
    <mergeCell ref="XR6:XT6"/>
    <mergeCell ref="XV6:XX6"/>
    <mergeCell ref="XY6:XY7"/>
    <mergeCell ref="WT6:WV6"/>
    <mergeCell ref="WX6:WZ6"/>
    <mergeCell ref="XA6:XA7"/>
    <mergeCell ref="XB6:XD6"/>
    <mergeCell ref="XF6:XH6"/>
    <mergeCell ref="WC6:WC7"/>
    <mergeCell ref="WD6:WF6"/>
    <mergeCell ref="WH6:WJ6"/>
    <mergeCell ref="WL6:WN6"/>
    <mergeCell ref="WP6:WR6"/>
    <mergeCell ref="VJ6:VL6"/>
    <mergeCell ref="VN6:VP6"/>
    <mergeCell ref="VR6:VT6"/>
    <mergeCell ref="VV6:VX6"/>
    <mergeCell ref="VZ6:WB6"/>
    <mergeCell ref="UT6:UV6"/>
    <mergeCell ref="UX6:UZ6"/>
    <mergeCell ref="VB6:VD6"/>
    <mergeCell ref="VE6:VE7"/>
    <mergeCell ref="VF6:VH6"/>
    <mergeCell ref="UD6:UF6"/>
    <mergeCell ref="UG6:UG7"/>
    <mergeCell ref="UH6:UJ6"/>
    <mergeCell ref="UL6:UN6"/>
    <mergeCell ref="UP6:UR6"/>
    <mergeCell ref="TJ6:TL6"/>
    <mergeCell ref="TN6:TP6"/>
    <mergeCell ref="TR6:TT6"/>
    <mergeCell ref="TV6:TX6"/>
    <mergeCell ref="TZ6:UB6"/>
    <mergeCell ref="ST6:SV6"/>
    <mergeCell ref="SX6:SZ6"/>
    <mergeCell ref="TB6:TD6"/>
    <mergeCell ref="TF6:TH6"/>
    <mergeCell ref="TI6:TI7"/>
    <mergeCell ref="SD6:SF6"/>
    <mergeCell ref="SH6:SJ6"/>
    <mergeCell ref="SK6:SK7"/>
    <mergeCell ref="SL6:SN6"/>
    <mergeCell ref="SP6:SR6"/>
    <mergeCell ref="RM6:RM7"/>
    <mergeCell ref="RN6:RP6"/>
    <mergeCell ref="RR6:RT6"/>
    <mergeCell ref="RV6:RX6"/>
    <mergeCell ref="RZ6:SB6"/>
    <mergeCell ref="QT6:QV6"/>
    <mergeCell ref="QX6:QZ6"/>
    <mergeCell ref="RB6:RD6"/>
    <mergeCell ref="RF6:RH6"/>
    <mergeCell ref="RJ6:RL6"/>
    <mergeCell ref="QD6:QF6"/>
    <mergeCell ref="QH6:QJ6"/>
    <mergeCell ref="QL6:QN6"/>
    <mergeCell ref="QO6:QO7"/>
    <mergeCell ref="QP6:QR6"/>
    <mergeCell ref="PN6:PP6"/>
    <mergeCell ref="PQ6:PQ7"/>
    <mergeCell ref="PR6:PT6"/>
    <mergeCell ref="PV6:PX6"/>
    <mergeCell ref="PZ6:QB6"/>
    <mergeCell ref="OT6:OV6"/>
    <mergeCell ref="OX6:OZ6"/>
    <mergeCell ref="PB6:PD6"/>
    <mergeCell ref="PF6:PH6"/>
    <mergeCell ref="PJ6:PL6"/>
    <mergeCell ref="OD6:OF6"/>
    <mergeCell ref="OH6:OJ6"/>
    <mergeCell ref="OL6:ON6"/>
    <mergeCell ref="OP6:OR6"/>
    <mergeCell ref="OS6:OS7"/>
    <mergeCell ref="NN6:NP6"/>
    <mergeCell ref="NR6:NT6"/>
    <mergeCell ref="NU6:NU7"/>
    <mergeCell ref="NV6:NX6"/>
    <mergeCell ref="NZ6:OB6"/>
    <mergeCell ref="MW6:MW7"/>
    <mergeCell ref="MX6:MZ6"/>
    <mergeCell ref="NB6:ND6"/>
    <mergeCell ref="NF6:NH6"/>
    <mergeCell ref="NJ6:NL6"/>
    <mergeCell ref="MD6:MF6"/>
    <mergeCell ref="MH6:MJ6"/>
    <mergeCell ref="ML6:MN6"/>
    <mergeCell ref="MP6:MR6"/>
    <mergeCell ref="MT6:MV6"/>
    <mergeCell ref="LN6:LP6"/>
    <mergeCell ref="LR6:LT6"/>
    <mergeCell ref="LV6:LX6"/>
    <mergeCell ref="LY6:LY7"/>
    <mergeCell ref="LZ6:MB6"/>
    <mergeCell ref="KX6:KZ6"/>
    <mergeCell ref="LA6:LA7"/>
    <mergeCell ref="LB6:LD6"/>
    <mergeCell ref="LF6:LH6"/>
    <mergeCell ref="LJ6:LL6"/>
    <mergeCell ref="KD6:KF6"/>
    <mergeCell ref="KH6:KJ6"/>
    <mergeCell ref="KL6:KN6"/>
    <mergeCell ref="KP6:KR6"/>
    <mergeCell ref="KT6:KV6"/>
    <mergeCell ref="JN6:JP6"/>
    <mergeCell ref="JR6:JT6"/>
    <mergeCell ref="JV6:JX6"/>
    <mergeCell ref="JZ6:KB6"/>
    <mergeCell ref="KC6:KC7"/>
    <mergeCell ref="IX6:IZ6"/>
    <mergeCell ref="JB6:JD6"/>
    <mergeCell ref="JE6:JE7"/>
    <mergeCell ref="JF6:JH6"/>
    <mergeCell ref="JJ6:JL6"/>
    <mergeCell ref="IG6:IG7"/>
    <mergeCell ref="IH6:IJ6"/>
    <mergeCell ref="IL6:IN6"/>
    <mergeCell ref="IP6:IR6"/>
    <mergeCell ref="IT6:IV6"/>
    <mergeCell ref="HN6:HP6"/>
    <mergeCell ref="HR6:HT6"/>
    <mergeCell ref="HV6:HX6"/>
    <mergeCell ref="HZ6:IB6"/>
    <mergeCell ref="ID6:IF6"/>
    <mergeCell ref="GX6:GZ6"/>
    <mergeCell ref="HB6:HD6"/>
    <mergeCell ref="HF6:HH6"/>
    <mergeCell ref="HI6:HI7"/>
    <mergeCell ref="HJ6:HL6"/>
    <mergeCell ref="GH6:GJ6"/>
    <mergeCell ref="GK6:GK7"/>
    <mergeCell ref="GL6:GN6"/>
    <mergeCell ref="GP6:GR6"/>
    <mergeCell ref="GT6:GV6"/>
    <mergeCell ref="FN6:FP6"/>
    <mergeCell ref="FR6:FT6"/>
    <mergeCell ref="FV6:FX6"/>
    <mergeCell ref="FZ6:GB6"/>
    <mergeCell ref="GD6:GF6"/>
    <mergeCell ref="EX6:EZ6"/>
    <mergeCell ref="FB6:FD6"/>
    <mergeCell ref="FF6:FH6"/>
    <mergeCell ref="FJ6:FL6"/>
    <mergeCell ref="FM6:FM7"/>
    <mergeCell ref="EH6:EJ6"/>
    <mergeCell ref="EL6:EN6"/>
    <mergeCell ref="EO6:EO7"/>
    <mergeCell ref="EP6:ER6"/>
    <mergeCell ref="ET6:EV6"/>
    <mergeCell ref="DQ6:DQ7"/>
    <mergeCell ref="DR6:DT6"/>
    <mergeCell ref="DV6:DX6"/>
    <mergeCell ref="DZ6:EB6"/>
    <mergeCell ref="ED6:EF6"/>
    <mergeCell ref="CX6:CZ6"/>
    <mergeCell ref="DB6:DD6"/>
    <mergeCell ref="DF6:DH6"/>
    <mergeCell ref="DJ6:DL6"/>
    <mergeCell ref="DN6:DP6"/>
    <mergeCell ref="CH6:CJ6"/>
    <mergeCell ref="CL6:CN6"/>
    <mergeCell ref="CP6:CR6"/>
    <mergeCell ref="CS6:CS7"/>
    <mergeCell ref="CT6:CV6"/>
    <mergeCell ref="BR6:BT6"/>
    <mergeCell ref="BU6:BU7"/>
    <mergeCell ref="BV6:BX6"/>
    <mergeCell ref="BZ6:CB6"/>
    <mergeCell ref="CD6:CF6"/>
    <mergeCell ref="A1:P1"/>
    <mergeCell ref="A2:P2"/>
    <mergeCell ref="A3:P3"/>
    <mergeCell ref="A4:P4"/>
    <mergeCell ref="A5:P5"/>
    <mergeCell ref="AX6:AZ6"/>
    <mergeCell ref="BB6:BD6"/>
    <mergeCell ref="BF6:BH6"/>
    <mergeCell ref="BJ6:BL6"/>
    <mergeCell ref="BN6:BP6"/>
    <mergeCell ref="AH6:AJ6"/>
    <mergeCell ref="AL6:AN6"/>
    <mergeCell ref="AP6:AR6"/>
    <mergeCell ref="AT6:AV6"/>
    <mergeCell ref="AW6:AW7"/>
    <mergeCell ref="R6:T6"/>
    <mergeCell ref="V6:X6"/>
    <mergeCell ref="Y6:Y7"/>
    <mergeCell ref="Z6:AB6"/>
    <mergeCell ref="AD6:AF6"/>
    <mergeCell ref="A6:A7"/>
    <mergeCell ref="B6:D6"/>
    <mergeCell ref="F6:H6"/>
    <mergeCell ref="J6:L6"/>
    <mergeCell ref="N6:P6"/>
  </mergeCells>
  <conditionalFormatting sqref="B8:Q10">
    <cfRule type="cellIs" dxfId="162" priority="4" operator="equal">
      <formula>0</formula>
    </cfRule>
  </conditionalFormatting>
  <conditionalFormatting sqref="Q12:Q14">
    <cfRule type="cellIs" dxfId="161" priority="3" operator="equal">
      <formula>0</formula>
    </cfRule>
  </conditionalFormatting>
  <conditionalFormatting sqref="Q16:Q18 Q20">
    <cfRule type="cellIs" dxfId="160" priority="1" operator="equal">
      <formula>0</formula>
    </cfRule>
  </conditionalFormatting>
  <conditionalFormatting sqref="R9:X10">
    <cfRule type="cellIs" dxfId="159" priority="8" operator="equal">
      <formula>0</formula>
    </cfRule>
  </conditionalFormatting>
  <conditionalFormatting sqref="Z9:AB10">
    <cfRule type="cellIs" dxfId="158" priority="7" operator="equal">
      <formula>0</formula>
    </cfRule>
  </conditionalFormatting>
  <hyperlinks>
    <hyperlink ref="Q2" location="Contenido!A1" display="Contenido" xr:uid="{D839F2FD-A7E2-4AC8-BA2C-9217A39B3A5B}"/>
  </hyperlinks>
  <printOptions horizontalCentered="1"/>
  <pageMargins left="0.39370078740157483" right="0.39370078740157483" top="0.39370078740157483" bottom="0.39370078740157483" header="0.31496062992125984" footer="0.31496062992125984"/>
  <pageSetup paperSize="172" scale="7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699D-6608-4096-B022-6AD082CE63A8}">
  <sheetPr codeName="Hoja89">
    <tabColor rgb="FFAFCAFF"/>
    <pageSetUpPr fitToPage="1"/>
  </sheetPr>
  <dimension ref="A1:AR47"/>
  <sheetViews>
    <sheetView showGridLines="0" showOutlineSymbols="0" showWhiteSpace="0" topLeftCell="A14" workbookViewId="0">
      <selection activeCell="C35" sqref="C35"/>
    </sheetView>
  </sheetViews>
  <sheetFormatPr baseColWidth="10" defaultColWidth="10.08203125" defaultRowHeight="13" x14ac:dyDescent="0.25"/>
  <cols>
    <col min="1" max="1" width="59.75" style="285" customWidth="1"/>
    <col min="2" max="4" width="7.83203125" style="59" customWidth="1"/>
    <col min="5" max="5" width="1.75" style="59" customWidth="1"/>
    <col min="6" max="6" width="7.83203125" style="281" customWidth="1"/>
    <col min="7" max="8" width="7.83203125" style="59" customWidth="1"/>
    <col min="9" max="9" width="1.75" style="59" customWidth="1"/>
    <col min="10" max="10" width="7.83203125" style="281" customWidth="1"/>
    <col min="11" max="12" width="7.83203125" style="59" customWidth="1"/>
    <col min="13" max="13" width="1.75" style="59" customWidth="1"/>
    <col min="14" max="14" width="7.83203125" style="281" customWidth="1"/>
    <col min="15" max="16" width="7.83203125" style="59" customWidth="1"/>
    <col min="17" max="17" width="11" style="59" customWidth="1"/>
    <col min="18" max="26" width="10.08203125" style="59"/>
    <col min="27" max="16384" width="10.08203125" style="278"/>
  </cols>
  <sheetData>
    <row r="1" spans="1:44" s="59" customFormat="1" x14ac:dyDescent="0.25">
      <c r="A1" s="280" t="s">
        <v>1078</v>
      </c>
      <c r="F1" s="281"/>
      <c r="J1" s="281"/>
      <c r="N1" s="281"/>
      <c r="AA1" s="278"/>
      <c r="AB1" s="278"/>
      <c r="AC1" s="278"/>
      <c r="AD1" s="278"/>
      <c r="AE1" s="278"/>
      <c r="AF1" s="278"/>
      <c r="AG1" s="278"/>
      <c r="AH1" s="278"/>
      <c r="AI1" s="278"/>
      <c r="AJ1" s="278"/>
      <c r="AK1" s="278"/>
      <c r="AL1" s="278"/>
      <c r="AM1" s="278"/>
      <c r="AN1" s="278"/>
      <c r="AO1" s="278"/>
      <c r="AP1" s="278"/>
      <c r="AQ1" s="278"/>
      <c r="AR1" s="278"/>
    </row>
    <row r="2" spans="1:44" s="59" customFormat="1" ht="14.5" x14ac:dyDescent="0.25">
      <c r="A2" s="452" t="s">
        <v>1014</v>
      </c>
      <c r="B2" s="452"/>
      <c r="C2" s="452"/>
      <c r="D2" s="452"/>
      <c r="E2" s="452"/>
      <c r="F2" s="452"/>
      <c r="G2" s="452"/>
      <c r="H2" s="452"/>
      <c r="I2" s="452"/>
      <c r="J2" s="452"/>
      <c r="K2" s="452"/>
      <c r="L2" s="452"/>
      <c r="M2" s="452"/>
      <c r="N2" s="452"/>
      <c r="O2" s="452"/>
      <c r="P2" s="452"/>
      <c r="Q2" s="19"/>
      <c r="AA2" s="278"/>
      <c r="AB2" s="278"/>
      <c r="AC2" s="278"/>
      <c r="AD2" s="278"/>
      <c r="AE2" s="278"/>
      <c r="AF2" s="278"/>
      <c r="AG2" s="278"/>
      <c r="AH2" s="278"/>
      <c r="AI2" s="278"/>
      <c r="AJ2" s="278"/>
      <c r="AK2" s="278"/>
      <c r="AL2" s="278"/>
      <c r="AM2" s="278"/>
      <c r="AN2" s="278"/>
      <c r="AO2" s="278"/>
      <c r="AP2" s="278"/>
      <c r="AQ2" s="278"/>
      <c r="AR2" s="278"/>
    </row>
    <row r="3" spans="1:44" s="59" customFormat="1" ht="14.5" x14ac:dyDescent="0.25">
      <c r="A3" s="452" t="s">
        <v>1085</v>
      </c>
      <c r="B3" s="452"/>
      <c r="C3" s="452"/>
      <c r="D3" s="452"/>
      <c r="E3" s="452"/>
      <c r="F3" s="452"/>
      <c r="G3" s="452"/>
      <c r="H3" s="452"/>
      <c r="I3" s="452"/>
      <c r="J3" s="452"/>
      <c r="K3" s="452"/>
      <c r="L3" s="452"/>
      <c r="M3" s="452"/>
      <c r="N3" s="452"/>
      <c r="O3" s="452"/>
      <c r="P3" s="452"/>
      <c r="Q3" s="91" t="s">
        <v>0</v>
      </c>
      <c r="AA3" s="278"/>
      <c r="AB3" s="278"/>
      <c r="AC3" s="278"/>
      <c r="AD3" s="278"/>
      <c r="AE3" s="278"/>
      <c r="AF3" s="278"/>
      <c r="AG3" s="278"/>
      <c r="AH3" s="278"/>
      <c r="AI3" s="278"/>
      <c r="AJ3" s="278"/>
      <c r="AK3" s="278"/>
      <c r="AL3" s="278"/>
      <c r="AM3" s="278"/>
      <c r="AN3" s="278"/>
      <c r="AO3" s="278"/>
      <c r="AP3" s="278"/>
      <c r="AQ3" s="278"/>
      <c r="AR3" s="278"/>
    </row>
    <row r="4" spans="1:44" s="59" customFormat="1" ht="14.5" x14ac:dyDescent="0.25">
      <c r="A4" s="452" t="s">
        <v>1015</v>
      </c>
      <c r="B4" s="452"/>
      <c r="C4" s="452"/>
      <c r="D4" s="452"/>
      <c r="E4" s="452"/>
      <c r="F4" s="452"/>
      <c r="G4" s="452"/>
      <c r="H4" s="452"/>
      <c r="I4" s="452"/>
      <c r="J4" s="452"/>
      <c r="K4" s="452"/>
      <c r="L4" s="452"/>
      <c r="M4" s="452"/>
      <c r="N4" s="452"/>
      <c r="O4" s="452"/>
      <c r="P4" s="452"/>
      <c r="Q4" s="19"/>
      <c r="AA4" s="278"/>
      <c r="AB4" s="278"/>
      <c r="AC4" s="278"/>
      <c r="AD4" s="278"/>
      <c r="AE4" s="278"/>
      <c r="AF4" s="278"/>
      <c r="AG4" s="278"/>
      <c r="AH4" s="278"/>
      <c r="AI4" s="278"/>
      <c r="AJ4" s="278"/>
      <c r="AK4" s="278"/>
      <c r="AL4" s="278"/>
      <c r="AM4" s="278"/>
      <c r="AN4" s="278"/>
      <c r="AO4" s="278"/>
      <c r="AP4" s="278"/>
      <c r="AQ4" s="278"/>
      <c r="AR4" s="278"/>
    </row>
    <row r="5" spans="1:44" s="59" customFormat="1" ht="14.5" x14ac:dyDescent="0.25">
      <c r="A5" s="452" t="s">
        <v>1013</v>
      </c>
      <c r="B5" s="452"/>
      <c r="C5" s="452"/>
      <c r="D5" s="452"/>
      <c r="E5" s="452"/>
      <c r="F5" s="452"/>
      <c r="G5" s="452"/>
      <c r="H5" s="452"/>
      <c r="I5" s="452"/>
      <c r="J5" s="452"/>
      <c r="K5" s="452"/>
      <c r="L5" s="452"/>
      <c r="M5" s="452"/>
      <c r="N5" s="452"/>
      <c r="O5" s="452"/>
      <c r="P5" s="452"/>
      <c r="AA5" s="278"/>
      <c r="AB5" s="278"/>
      <c r="AC5" s="278"/>
      <c r="AD5" s="278"/>
      <c r="AE5" s="278"/>
      <c r="AF5" s="278"/>
      <c r="AG5" s="278"/>
      <c r="AH5" s="278"/>
      <c r="AI5" s="278"/>
      <c r="AJ5" s="278"/>
      <c r="AK5" s="278"/>
      <c r="AL5" s="278"/>
      <c r="AM5" s="278"/>
      <c r="AN5" s="278"/>
      <c r="AO5" s="278"/>
      <c r="AP5" s="278"/>
      <c r="AQ5" s="278"/>
      <c r="AR5" s="278"/>
    </row>
    <row r="6" spans="1:44" s="59" customFormat="1" ht="14.5" x14ac:dyDescent="0.25">
      <c r="A6" s="453" t="s">
        <v>1028</v>
      </c>
      <c r="B6" s="453"/>
      <c r="C6" s="453"/>
      <c r="D6" s="453"/>
      <c r="E6" s="453"/>
      <c r="F6" s="453"/>
      <c r="G6" s="453"/>
      <c r="H6" s="453"/>
      <c r="I6" s="453"/>
      <c r="J6" s="453"/>
      <c r="K6" s="453"/>
      <c r="L6" s="453"/>
      <c r="M6" s="453"/>
      <c r="N6" s="453"/>
      <c r="O6" s="453"/>
      <c r="P6" s="453"/>
      <c r="AA6" s="278"/>
      <c r="AB6" s="278"/>
      <c r="AC6" s="278"/>
      <c r="AD6" s="278"/>
      <c r="AE6" s="278"/>
      <c r="AF6" s="278"/>
      <c r="AG6" s="278"/>
      <c r="AH6" s="278"/>
      <c r="AI6" s="278"/>
      <c r="AJ6" s="278"/>
      <c r="AK6" s="278"/>
      <c r="AL6" s="278"/>
      <c r="AM6" s="278"/>
      <c r="AN6" s="278"/>
      <c r="AO6" s="278"/>
      <c r="AP6" s="278"/>
      <c r="AQ6" s="278"/>
      <c r="AR6" s="278"/>
    </row>
    <row r="7" spans="1:44" s="59" customFormat="1" ht="18.75" customHeight="1" x14ac:dyDescent="0.25">
      <c r="A7" s="438" t="s">
        <v>416</v>
      </c>
      <c r="B7" s="435" t="s">
        <v>188</v>
      </c>
      <c r="C7" s="435"/>
      <c r="D7" s="435"/>
      <c r="E7" s="110"/>
      <c r="F7" s="435" t="s">
        <v>233</v>
      </c>
      <c r="G7" s="435"/>
      <c r="H7" s="435"/>
      <c r="I7" s="110"/>
      <c r="J7" s="435" t="s">
        <v>234</v>
      </c>
      <c r="K7" s="435"/>
      <c r="L7" s="435"/>
      <c r="M7" s="110"/>
      <c r="N7" s="435" t="s">
        <v>235</v>
      </c>
      <c r="O7" s="435"/>
      <c r="P7" s="435"/>
    </row>
    <row r="8" spans="1:44" s="59" customFormat="1" ht="18.75" customHeight="1" x14ac:dyDescent="0.25">
      <c r="A8" s="438"/>
      <c r="B8" s="112" t="s">
        <v>188</v>
      </c>
      <c r="C8" s="112" t="s">
        <v>258</v>
      </c>
      <c r="D8" s="112" t="s">
        <v>259</v>
      </c>
      <c r="E8" s="113"/>
      <c r="F8" s="112" t="s">
        <v>188</v>
      </c>
      <c r="G8" s="112" t="s">
        <v>258</v>
      </c>
      <c r="H8" s="112" t="s">
        <v>259</v>
      </c>
      <c r="I8" s="113"/>
      <c r="J8" s="112" t="s">
        <v>188</v>
      </c>
      <c r="K8" s="112" t="s">
        <v>258</v>
      </c>
      <c r="L8" s="112" t="s">
        <v>259</v>
      </c>
      <c r="M8" s="113"/>
      <c r="N8" s="112" t="s">
        <v>188</v>
      </c>
      <c r="O8" s="112" t="s">
        <v>258</v>
      </c>
      <c r="P8" s="112" t="s">
        <v>259</v>
      </c>
    </row>
    <row r="9" spans="1:44" s="59" customFormat="1" x14ac:dyDescent="0.25">
      <c r="A9" s="283"/>
      <c r="B9" s="284"/>
      <c r="C9" s="284"/>
      <c r="D9" s="284"/>
      <c r="E9" s="284"/>
      <c r="F9" s="284"/>
      <c r="G9" s="284"/>
      <c r="H9" s="284"/>
      <c r="I9" s="284"/>
      <c r="J9" s="284"/>
      <c r="K9" s="284"/>
      <c r="L9" s="284"/>
      <c r="M9" s="284"/>
      <c r="N9" s="284"/>
      <c r="O9" s="284"/>
      <c r="P9" s="284"/>
      <c r="AA9" s="278"/>
      <c r="AB9" s="278"/>
      <c r="AC9" s="278"/>
      <c r="AD9" s="278"/>
      <c r="AE9" s="278"/>
      <c r="AF9" s="278"/>
      <c r="AG9" s="278"/>
      <c r="AH9" s="278"/>
      <c r="AI9" s="278"/>
      <c r="AJ9" s="278"/>
      <c r="AK9" s="278"/>
      <c r="AL9" s="278"/>
      <c r="AM9" s="278"/>
      <c r="AN9" s="278"/>
      <c r="AO9" s="278"/>
      <c r="AP9" s="278"/>
      <c r="AQ9" s="278"/>
      <c r="AR9" s="278"/>
    </row>
    <row r="10" spans="1:44" s="6" customFormat="1" x14ac:dyDescent="0.25">
      <c r="A10" s="282" t="s">
        <v>452</v>
      </c>
      <c r="B10" s="70">
        <f>SUM(B11:B36)</f>
        <v>3506</v>
      </c>
      <c r="C10" s="70">
        <f>SUM(C11:C36)</f>
        <v>2246</v>
      </c>
      <c r="D10" s="70">
        <f>SUM(D11:D36)</f>
        <v>1260</v>
      </c>
      <c r="E10" s="70"/>
      <c r="F10" s="70">
        <f>SUM(F11:F36)</f>
        <v>1693</v>
      </c>
      <c r="G10" s="70">
        <f>SUM(G11:G36)</f>
        <v>1114</v>
      </c>
      <c r="H10" s="70">
        <f>SUM(H11:H36)</f>
        <v>579</v>
      </c>
      <c r="I10" s="70"/>
      <c r="J10" s="70">
        <f>SUM(J11:J36)</f>
        <v>1022</v>
      </c>
      <c r="K10" s="70">
        <f>SUM(K11:K36)</f>
        <v>625</v>
      </c>
      <c r="L10" s="70">
        <f>SUM(L11:L36)</f>
        <v>397</v>
      </c>
      <c r="M10" s="70"/>
      <c r="N10" s="70">
        <f>SUM(N11:N36)</f>
        <v>791</v>
      </c>
      <c r="O10" s="70">
        <f>SUM(O11:O36)</f>
        <v>507</v>
      </c>
      <c r="P10" s="70">
        <f>SUM(P11:P36)</f>
        <v>284</v>
      </c>
      <c r="Q10" s="25"/>
      <c r="R10" s="25"/>
      <c r="S10" s="25"/>
      <c r="T10" s="25"/>
      <c r="U10" s="25"/>
      <c r="V10" s="25"/>
      <c r="W10" s="25"/>
      <c r="X10" s="25"/>
      <c r="Z10" s="25"/>
      <c r="AA10" s="25"/>
      <c r="AB10" s="25"/>
    </row>
    <row r="11" spans="1:44" s="8" customFormat="1" x14ac:dyDescent="0.25">
      <c r="A11" s="93" t="s">
        <v>1029</v>
      </c>
      <c r="B11" s="71">
        <v>386</v>
      </c>
      <c r="C11" s="71">
        <v>161</v>
      </c>
      <c r="D11" s="71">
        <v>225</v>
      </c>
      <c r="E11" s="71"/>
      <c r="F11" s="71">
        <v>152</v>
      </c>
      <c r="G11" s="71">
        <v>64</v>
      </c>
      <c r="H11" s="71">
        <v>88</v>
      </c>
      <c r="I11" s="71"/>
      <c r="J11" s="71">
        <v>131</v>
      </c>
      <c r="K11" s="71">
        <v>49</v>
      </c>
      <c r="L11" s="71">
        <v>82</v>
      </c>
      <c r="M11" s="71"/>
      <c r="N11" s="71">
        <v>103</v>
      </c>
      <c r="O11" s="71">
        <v>48</v>
      </c>
      <c r="P11" s="71">
        <v>55</v>
      </c>
      <c r="Q11" s="7"/>
      <c r="R11" s="7"/>
      <c r="S11" s="7"/>
      <c r="T11" s="7"/>
      <c r="U11" s="7"/>
      <c r="V11" s="7"/>
      <c r="W11" s="7"/>
      <c r="X11" s="7"/>
      <c r="Y11" s="7"/>
      <c r="Z11" s="7"/>
      <c r="AA11" s="7"/>
      <c r="AB11" s="7"/>
    </row>
    <row r="12" spans="1:44" s="8" customFormat="1" x14ac:dyDescent="0.25">
      <c r="A12" s="93" t="s">
        <v>453</v>
      </c>
      <c r="B12" s="71">
        <v>0</v>
      </c>
      <c r="C12" s="71">
        <v>0</v>
      </c>
      <c r="D12" s="71">
        <v>0</v>
      </c>
      <c r="E12" s="71"/>
      <c r="F12" s="71">
        <v>0</v>
      </c>
      <c r="G12" s="71">
        <v>0</v>
      </c>
      <c r="H12" s="71">
        <v>0</v>
      </c>
      <c r="I12" s="71"/>
      <c r="J12" s="71">
        <v>0</v>
      </c>
      <c r="K12" s="71">
        <v>0</v>
      </c>
      <c r="L12" s="71">
        <v>0</v>
      </c>
      <c r="M12" s="71"/>
      <c r="N12" s="71">
        <v>0</v>
      </c>
      <c r="O12" s="71">
        <v>0</v>
      </c>
      <c r="P12" s="71">
        <v>0</v>
      </c>
      <c r="Q12" s="7"/>
      <c r="R12" s="7"/>
      <c r="S12" s="7"/>
      <c r="T12" s="7"/>
      <c r="U12" s="7"/>
      <c r="V12" s="7"/>
      <c r="W12" s="7"/>
      <c r="X12" s="7"/>
      <c r="Y12" s="7"/>
      <c r="Z12" s="7"/>
      <c r="AA12" s="7"/>
      <c r="AB12" s="7"/>
    </row>
    <row r="13" spans="1:44" s="8" customFormat="1" x14ac:dyDescent="0.25">
      <c r="A13" s="93" t="s">
        <v>454</v>
      </c>
      <c r="B13" s="71">
        <v>62</v>
      </c>
      <c r="C13" s="71">
        <v>37</v>
      </c>
      <c r="D13" s="71">
        <v>25</v>
      </c>
      <c r="E13" s="71"/>
      <c r="F13" s="71">
        <v>53</v>
      </c>
      <c r="G13" s="71">
        <v>31</v>
      </c>
      <c r="H13" s="71">
        <v>22</v>
      </c>
      <c r="I13" s="71"/>
      <c r="J13" s="71">
        <v>5</v>
      </c>
      <c r="K13" s="71">
        <v>3</v>
      </c>
      <c r="L13" s="71">
        <v>2</v>
      </c>
      <c r="M13" s="71"/>
      <c r="N13" s="71">
        <v>4</v>
      </c>
      <c r="O13" s="71">
        <v>3</v>
      </c>
      <c r="P13" s="71">
        <v>1</v>
      </c>
      <c r="Q13" s="7"/>
      <c r="R13" s="7"/>
      <c r="S13" s="7"/>
      <c r="T13" s="7"/>
      <c r="U13" s="7"/>
      <c r="V13" s="7"/>
      <c r="W13" s="7"/>
      <c r="X13" s="7"/>
      <c r="Y13" s="7"/>
      <c r="Z13" s="7"/>
      <c r="AA13" s="7"/>
      <c r="AB13" s="7"/>
    </row>
    <row r="14" spans="1:44" s="8" customFormat="1" x14ac:dyDescent="0.25">
      <c r="A14" s="93" t="s">
        <v>456</v>
      </c>
      <c r="B14" s="71">
        <v>0</v>
      </c>
      <c r="C14" s="71">
        <v>0</v>
      </c>
      <c r="D14" s="71">
        <v>0</v>
      </c>
      <c r="E14" s="71"/>
      <c r="F14" s="71">
        <v>0</v>
      </c>
      <c r="G14" s="71">
        <v>0</v>
      </c>
      <c r="H14" s="71">
        <v>0</v>
      </c>
      <c r="I14" s="71"/>
      <c r="J14" s="71">
        <v>0</v>
      </c>
      <c r="K14" s="71">
        <v>0</v>
      </c>
      <c r="L14" s="71">
        <v>0</v>
      </c>
      <c r="M14" s="71"/>
      <c r="N14" s="71">
        <v>0</v>
      </c>
      <c r="O14" s="71">
        <v>0</v>
      </c>
      <c r="P14" s="71">
        <v>0</v>
      </c>
      <c r="Q14" s="7"/>
      <c r="R14" s="7"/>
      <c r="S14" s="7"/>
      <c r="T14" s="7"/>
      <c r="U14" s="7"/>
      <c r="V14" s="7"/>
      <c r="W14" s="7"/>
      <c r="X14" s="7"/>
      <c r="Y14" s="7"/>
      <c r="Z14" s="7"/>
      <c r="AA14" s="7"/>
      <c r="AB14" s="7"/>
    </row>
    <row r="15" spans="1:44" s="8" customFormat="1" x14ac:dyDescent="0.25">
      <c r="A15" s="93" t="s">
        <v>455</v>
      </c>
      <c r="B15" s="71">
        <v>85</v>
      </c>
      <c r="C15" s="71">
        <v>38</v>
      </c>
      <c r="D15" s="71">
        <v>47</v>
      </c>
      <c r="E15" s="71"/>
      <c r="F15" s="71">
        <v>18</v>
      </c>
      <c r="G15" s="71">
        <v>8</v>
      </c>
      <c r="H15" s="71">
        <v>10</v>
      </c>
      <c r="I15" s="71"/>
      <c r="J15" s="71">
        <v>38</v>
      </c>
      <c r="K15" s="71">
        <v>14</v>
      </c>
      <c r="L15" s="71">
        <v>24</v>
      </c>
      <c r="M15" s="71"/>
      <c r="N15" s="71">
        <v>29</v>
      </c>
      <c r="O15" s="71">
        <v>16</v>
      </c>
      <c r="P15" s="71">
        <v>13</v>
      </c>
      <c r="Q15" s="7"/>
      <c r="R15" s="7"/>
      <c r="S15" s="7"/>
      <c r="T15" s="7"/>
      <c r="U15" s="7"/>
      <c r="V15" s="7"/>
      <c r="W15" s="7"/>
      <c r="X15" s="7"/>
      <c r="Y15" s="7"/>
      <c r="Z15" s="7"/>
      <c r="AA15" s="7"/>
      <c r="AB15" s="7"/>
    </row>
    <row r="16" spans="1:44" s="8" customFormat="1" x14ac:dyDescent="0.25">
      <c r="A16" s="93" t="s">
        <v>1030</v>
      </c>
      <c r="B16" s="71">
        <v>56</v>
      </c>
      <c r="C16" s="71">
        <v>26</v>
      </c>
      <c r="D16" s="71">
        <v>30</v>
      </c>
      <c r="E16" s="71"/>
      <c r="F16" s="71">
        <v>56</v>
      </c>
      <c r="G16" s="71">
        <v>26</v>
      </c>
      <c r="H16" s="71">
        <v>30</v>
      </c>
      <c r="I16" s="71"/>
      <c r="J16" s="71">
        <v>0</v>
      </c>
      <c r="K16" s="71">
        <v>0</v>
      </c>
      <c r="L16" s="71">
        <v>0</v>
      </c>
      <c r="M16" s="71"/>
      <c r="N16" s="71">
        <v>0</v>
      </c>
      <c r="O16" s="71">
        <v>0</v>
      </c>
      <c r="P16" s="71">
        <v>0</v>
      </c>
      <c r="Q16" s="7"/>
      <c r="R16" s="7"/>
      <c r="S16" s="7"/>
      <c r="T16" s="7"/>
      <c r="U16" s="7"/>
      <c r="V16" s="7"/>
      <c r="W16" s="7"/>
      <c r="X16" s="7"/>
      <c r="Y16" s="7"/>
      <c r="Z16" s="7"/>
      <c r="AA16" s="7"/>
      <c r="AB16" s="7"/>
    </row>
    <row r="17" spans="1:28" s="8" customFormat="1" x14ac:dyDescent="0.25">
      <c r="A17" s="93" t="s">
        <v>457</v>
      </c>
      <c r="B17" s="71">
        <v>53</v>
      </c>
      <c r="C17" s="71">
        <v>22</v>
      </c>
      <c r="D17" s="71">
        <v>31</v>
      </c>
      <c r="E17" s="71"/>
      <c r="F17" s="71">
        <v>0</v>
      </c>
      <c r="G17" s="71">
        <v>0</v>
      </c>
      <c r="H17" s="71">
        <v>0</v>
      </c>
      <c r="I17" s="71"/>
      <c r="J17" s="71">
        <v>30</v>
      </c>
      <c r="K17" s="71">
        <v>11</v>
      </c>
      <c r="L17" s="71">
        <v>19</v>
      </c>
      <c r="M17" s="71"/>
      <c r="N17" s="71">
        <v>23</v>
      </c>
      <c r="O17" s="71">
        <v>11</v>
      </c>
      <c r="P17" s="71">
        <v>12</v>
      </c>
      <c r="Q17" s="7"/>
      <c r="R17" s="7"/>
      <c r="S17" s="7"/>
      <c r="T17" s="7"/>
      <c r="U17" s="7"/>
      <c r="V17" s="7"/>
      <c r="W17" s="7"/>
      <c r="X17" s="7"/>
      <c r="Y17" s="7"/>
      <c r="Z17" s="7"/>
      <c r="AA17" s="7"/>
      <c r="AB17" s="7"/>
    </row>
    <row r="18" spans="1:28" s="8" customFormat="1" x14ac:dyDescent="0.25">
      <c r="A18" s="93" t="s">
        <v>458</v>
      </c>
      <c r="B18" s="71">
        <v>265</v>
      </c>
      <c r="C18" s="71">
        <v>109</v>
      </c>
      <c r="D18" s="71">
        <v>156</v>
      </c>
      <c r="E18" s="71"/>
      <c r="F18" s="71">
        <v>129</v>
      </c>
      <c r="G18" s="71">
        <v>47</v>
      </c>
      <c r="H18" s="71">
        <v>82</v>
      </c>
      <c r="I18" s="71"/>
      <c r="J18" s="71">
        <v>87</v>
      </c>
      <c r="K18" s="71">
        <v>36</v>
      </c>
      <c r="L18" s="71">
        <v>51</v>
      </c>
      <c r="M18" s="71"/>
      <c r="N18" s="71">
        <v>49</v>
      </c>
      <c r="O18" s="71">
        <v>26</v>
      </c>
      <c r="P18" s="71">
        <v>23</v>
      </c>
      <c r="Q18" s="7"/>
      <c r="R18" s="7"/>
      <c r="S18" s="7"/>
      <c r="T18" s="7"/>
      <c r="U18" s="7"/>
      <c r="V18" s="7"/>
      <c r="W18" s="7"/>
      <c r="X18" s="7"/>
      <c r="Y18" s="7"/>
      <c r="Z18" s="7"/>
      <c r="AA18" s="7"/>
      <c r="AB18" s="7"/>
    </row>
    <row r="19" spans="1:28" s="8" customFormat="1" x14ac:dyDescent="0.25">
      <c r="A19" s="93" t="s">
        <v>459</v>
      </c>
      <c r="B19" s="71">
        <v>189</v>
      </c>
      <c r="C19" s="71">
        <v>9</v>
      </c>
      <c r="D19" s="71">
        <v>180</v>
      </c>
      <c r="E19" s="71"/>
      <c r="F19" s="71">
        <v>87</v>
      </c>
      <c r="G19" s="71">
        <v>3</v>
      </c>
      <c r="H19" s="71">
        <v>84</v>
      </c>
      <c r="I19" s="71"/>
      <c r="J19" s="71">
        <v>71</v>
      </c>
      <c r="K19" s="71">
        <v>5</v>
      </c>
      <c r="L19" s="71">
        <v>66</v>
      </c>
      <c r="M19" s="71"/>
      <c r="N19" s="71">
        <v>31</v>
      </c>
      <c r="O19" s="71">
        <v>1</v>
      </c>
      <c r="P19" s="71">
        <v>30</v>
      </c>
      <c r="Q19" s="7"/>
      <c r="R19" s="7"/>
      <c r="S19" s="7"/>
      <c r="T19" s="7"/>
      <c r="U19" s="7"/>
      <c r="V19" s="7"/>
      <c r="W19" s="7"/>
      <c r="X19" s="7"/>
      <c r="Y19" s="7"/>
      <c r="Z19" s="7"/>
      <c r="AA19" s="7"/>
      <c r="AB19" s="7"/>
    </row>
    <row r="20" spans="1:28" s="8" customFormat="1" x14ac:dyDescent="0.25">
      <c r="A20" s="93" t="s">
        <v>1031</v>
      </c>
      <c r="B20" s="71">
        <v>0</v>
      </c>
      <c r="C20" s="71">
        <v>0</v>
      </c>
      <c r="D20" s="71">
        <v>0</v>
      </c>
      <c r="E20" s="71"/>
      <c r="F20" s="71">
        <v>0</v>
      </c>
      <c r="G20" s="71">
        <v>0</v>
      </c>
      <c r="H20" s="71">
        <v>0</v>
      </c>
      <c r="I20" s="71"/>
      <c r="J20" s="71">
        <v>0</v>
      </c>
      <c r="K20" s="71">
        <v>0</v>
      </c>
      <c r="L20" s="71">
        <v>0</v>
      </c>
      <c r="M20" s="71"/>
      <c r="N20" s="71">
        <v>0</v>
      </c>
      <c r="O20" s="71">
        <v>0</v>
      </c>
      <c r="P20" s="71">
        <v>0</v>
      </c>
      <c r="Q20" s="7"/>
      <c r="R20" s="7"/>
      <c r="S20" s="7"/>
      <c r="T20" s="7"/>
      <c r="U20" s="7"/>
      <c r="V20" s="7"/>
      <c r="W20" s="7"/>
      <c r="X20" s="7"/>
      <c r="Y20" s="7"/>
      <c r="Z20" s="7"/>
      <c r="AA20" s="7"/>
      <c r="AB20" s="7"/>
    </row>
    <row r="21" spans="1:28" s="8" customFormat="1" x14ac:dyDescent="0.25">
      <c r="A21" s="93" t="s">
        <v>460</v>
      </c>
      <c r="B21" s="71">
        <v>451</v>
      </c>
      <c r="C21" s="71">
        <v>395</v>
      </c>
      <c r="D21" s="71">
        <v>56</v>
      </c>
      <c r="E21" s="71"/>
      <c r="F21" s="71">
        <v>272</v>
      </c>
      <c r="G21" s="71">
        <v>241</v>
      </c>
      <c r="H21" s="71">
        <v>31</v>
      </c>
      <c r="I21" s="71"/>
      <c r="J21" s="71">
        <v>85</v>
      </c>
      <c r="K21" s="71">
        <v>74</v>
      </c>
      <c r="L21" s="71">
        <v>11</v>
      </c>
      <c r="M21" s="71"/>
      <c r="N21" s="71">
        <v>94</v>
      </c>
      <c r="O21" s="71">
        <v>80</v>
      </c>
      <c r="P21" s="71">
        <v>14</v>
      </c>
      <c r="Q21" s="7"/>
      <c r="R21" s="7"/>
      <c r="S21" s="7"/>
      <c r="T21" s="7"/>
      <c r="U21" s="7"/>
      <c r="V21" s="7"/>
      <c r="W21" s="7"/>
      <c r="X21" s="7"/>
      <c r="Y21" s="7"/>
      <c r="Z21" s="7"/>
      <c r="AA21" s="7"/>
      <c r="AB21" s="7"/>
    </row>
    <row r="22" spans="1:28" s="8" customFormat="1" x14ac:dyDescent="0.25">
      <c r="A22" s="93" t="s">
        <v>462</v>
      </c>
      <c r="B22" s="71">
        <v>80</v>
      </c>
      <c r="C22" s="71">
        <v>61</v>
      </c>
      <c r="D22" s="71">
        <v>19</v>
      </c>
      <c r="E22" s="71"/>
      <c r="F22" s="71">
        <v>16</v>
      </c>
      <c r="G22" s="71">
        <v>13</v>
      </c>
      <c r="H22" s="71">
        <v>3</v>
      </c>
      <c r="I22" s="71"/>
      <c r="J22" s="71">
        <v>41</v>
      </c>
      <c r="K22" s="71">
        <v>32</v>
      </c>
      <c r="L22" s="71">
        <v>9</v>
      </c>
      <c r="M22" s="71"/>
      <c r="N22" s="71">
        <v>23</v>
      </c>
      <c r="O22" s="71">
        <v>16</v>
      </c>
      <c r="P22" s="71">
        <v>7</v>
      </c>
      <c r="Q22" s="7"/>
      <c r="R22" s="7"/>
      <c r="S22" s="7"/>
      <c r="T22" s="7"/>
      <c r="U22" s="7"/>
      <c r="V22" s="7"/>
      <c r="W22" s="7"/>
      <c r="X22" s="7"/>
      <c r="Y22" s="7"/>
      <c r="Z22" s="7"/>
      <c r="AA22" s="7"/>
      <c r="AB22" s="7"/>
    </row>
    <row r="23" spans="1:28" s="8" customFormat="1" x14ac:dyDescent="0.25">
      <c r="A23" s="93" t="s">
        <v>463</v>
      </c>
      <c r="B23" s="71">
        <v>425</v>
      </c>
      <c r="C23" s="71">
        <v>340</v>
      </c>
      <c r="D23" s="71">
        <v>85</v>
      </c>
      <c r="E23" s="71"/>
      <c r="F23" s="71">
        <v>218</v>
      </c>
      <c r="G23" s="71">
        <v>177</v>
      </c>
      <c r="H23" s="71">
        <v>41</v>
      </c>
      <c r="I23" s="71"/>
      <c r="J23" s="71">
        <v>118</v>
      </c>
      <c r="K23" s="71">
        <v>90</v>
      </c>
      <c r="L23" s="71">
        <v>28</v>
      </c>
      <c r="M23" s="71"/>
      <c r="N23" s="71">
        <v>89</v>
      </c>
      <c r="O23" s="71">
        <v>73</v>
      </c>
      <c r="P23" s="71">
        <v>16</v>
      </c>
      <c r="Q23" s="7"/>
      <c r="R23" s="7"/>
      <c r="S23" s="7"/>
      <c r="T23" s="7"/>
      <c r="U23" s="7"/>
      <c r="V23" s="7"/>
      <c r="W23" s="7"/>
      <c r="X23" s="7"/>
      <c r="Y23" s="7"/>
      <c r="Z23" s="7"/>
      <c r="AA23" s="7"/>
      <c r="AB23" s="7"/>
    </row>
    <row r="24" spans="1:28" s="8" customFormat="1" x14ac:dyDescent="0.25">
      <c r="A24" s="93" t="s">
        <v>464</v>
      </c>
      <c r="B24" s="71">
        <v>13</v>
      </c>
      <c r="C24" s="71">
        <v>11</v>
      </c>
      <c r="D24" s="71">
        <v>2</v>
      </c>
      <c r="E24" s="71"/>
      <c r="F24" s="71">
        <v>0</v>
      </c>
      <c r="G24" s="71">
        <v>0</v>
      </c>
      <c r="H24" s="71">
        <v>0</v>
      </c>
      <c r="I24" s="71"/>
      <c r="J24" s="71">
        <v>0</v>
      </c>
      <c r="K24" s="71">
        <v>0</v>
      </c>
      <c r="L24" s="71">
        <v>0</v>
      </c>
      <c r="M24" s="71"/>
      <c r="N24" s="71">
        <v>13</v>
      </c>
      <c r="O24" s="71">
        <v>11</v>
      </c>
      <c r="P24" s="71">
        <v>2</v>
      </c>
      <c r="Q24" s="7"/>
      <c r="R24" s="7"/>
      <c r="S24" s="7"/>
      <c r="T24" s="7"/>
      <c r="U24" s="7"/>
      <c r="V24" s="7"/>
      <c r="W24" s="7"/>
      <c r="X24" s="7"/>
      <c r="Y24" s="7"/>
      <c r="Z24" s="7"/>
      <c r="AA24" s="7"/>
      <c r="AB24" s="7"/>
    </row>
    <row r="25" spans="1:28" s="8" customFormat="1" x14ac:dyDescent="0.25">
      <c r="A25" s="93" t="s">
        <v>465</v>
      </c>
      <c r="B25" s="71">
        <v>126</v>
      </c>
      <c r="C25" s="71">
        <v>39</v>
      </c>
      <c r="D25" s="71">
        <v>87</v>
      </c>
      <c r="E25" s="71"/>
      <c r="F25" s="71">
        <v>84</v>
      </c>
      <c r="G25" s="71">
        <v>25</v>
      </c>
      <c r="H25" s="71">
        <v>59</v>
      </c>
      <c r="I25" s="71"/>
      <c r="J25" s="71">
        <v>42</v>
      </c>
      <c r="K25" s="71">
        <v>14</v>
      </c>
      <c r="L25" s="71">
        <v>28</v>
      </c>
      <c r="M25" s="71"/>
      <c r="N25" s="71">
        <v>0</v>
      </c>
      <c r="O25" s="71">
        <v>0</v>
      </c>
      <c r="P25" s="71">
        <v>0</v>
      </c>
      <c r="Q25" s="7"/>
      <c r="R25" s="7"/>
      <c r="S25" s="7"/>
      <c r="T25" s="7"/>
      <c r="U25" s="7"/>
      <c r="V25" s="7"/>
      <c r="W25" s="7"/>
      <c r="X25" s="7"/>
      <c r="Y25" s="7"/>
      <c r="Z25" s="7"/>
      <c r="AA25" s="7"/>
      <c r="AB25" s="7"/>
    </row>
    <row r="26" spans="1:28" s="8" customFormat="1" x14ac:dyDescent="0.25">
      <c r="A26" s="93" t="s">
        <v>466</v>
      </c>
      <c r="B26" s="71">
        <v>260</v>
      </c>
      <c r="C26" s="71">
        <v>97</v>
      </c>
      <c r="D26" s="71">
        <v>163</v>
      </c>
      <c r="E26" s="71"/>
      <c r="F26" s="71">
        <v>103</v>
      </c>
      <c r="G26" s="71">
        <v>55</v>
      </c>
      <c r="H26" s="71">
        <v>48</v>
      </c>
      <c r="I26" s="71"/>
      <c r="J26" s="71">
        <v>73</v>
      </c>
      <c r="K26" s="71">
        <v>23</v>
      </c>
      <c r="L26" s="71">
        <v>50</v>
      </c>
      <c r="M26" s="71"/>
      <c r="N26" s="71">
        <v>84</v>
      </c>
      <c r="O26" s="71">
        <v>19</v>
      </c>
      <c r="P26" s="71">
        <v>65</v>
      </c>
      <c r="Q26" s="7"/>
      <c r="R26" s="7"/>
      <c r="S26" s="7"/>
      <c r="T26" s="7"/>
      <c r="U26" s="7"/>
      <c r="V26" s="7"/>
      <c r="W26" s="7"/>
      <c r="X26" s="7"/>
      <c r="Y26" s="7"/>
      <c r="Z26" s="7"/>
      <c r="AA26" s="7"/>
      <c r="AB26" s="7"/>
    </row>
    <row r="27" spans="1:28" s="8" customFormat="1" x14ac:dyDescent="0.25">
      <c r="A27" s="93" t="s">
        <v>467</v>
      </c>
      <c r="B27" s="71">
        <v>0</v>
      </c>
      <c r="C27" s="71">
        <v>0</v>
      </c>
      <c r="D27" s="71">
        <v>0</v>
      </c>
      <c r="E27" s="71"/>
      <c r="F27" s="71">
        <v>0</v>
      </c>
      <c r="G27" s="71">
        <v>0</v>
      </c>
      <c r="H27" s="71">
        <v>0</v>
      </c>
      <c r="I27" s="71"/>
      <c r="J27" s="71">
        <v>0</v>
      </c>
      <c r="K27" s="71">
        <v>0</v>
      </c>
      <c r="L27" s="71">
        <v>0</v>
      </c>
      <c r="M27" s="71"/>
      <c r="N27" s="71">
        <v>0</v>
      </c>
      <c r="O27" s="71">
        <v>0</v>
      </c>
      <c r="P27" s="71">
        <v>0</v>
      </c>
      <c r="Q27" s="7"/>
      <c r="R27" s="7"/>
      <c r="S27" s="7"/>
      <c r="T27" s="7"/>
      <c r="U27" s="7"/>
      <c r="V27" s="7"/>
      <c r="W27" s="7"/>
      <c r="X27" s="7"/>
      <c r="Y27" s="7"/>
      <c r="Z27" s="7"/>
      <c r="AA27" s="7"/>
      <c r="AB27" s="7"/>
    </row>
    <row r="28" spans="1:28" s="8" customFormat="1" x14ac:dyDescent="0.25">
      <c r="A28" s="93" t="s">
        <v>468</v>
      </c>
      <c r="B28" s="71">
        <v>340</v>
      </c>
      <c r="C28" s="71">
        <v>281</v>
      </c>
      <c r="D28" s="71">
        <v>59</v>
      </c>
      <c r="E28" s="71"/>
      <c r="F28" s="71">
        <v>175</v>
      </c>
      <c r="G28" s="71">
        <v>143</v>
      </c>
      <c r="H28" s="71">
        <v>32</v>
      </c>
      <c r="I28" s="71"/>
      <c r="J28" s="71">
        <v>88</v>
      </c>
      <c r="K28" s="71">
        <v>79</v>
      </c>
      <c r="L28" s="71">
        <v>9</v>
      </c>
      <c r="M28" s="71"/>
      <c r="N28" s="71">
        <v>77</v>
      </c>
      <c r="O28" s="71">
        <v>59</v>
      </c>
      <c r="P28" s="71">
        <v>18</v>
      </c>
      <c r="Q28" s="7"/>
      <c r="R28" s="7"/>
      <c r="S28" s="7"/>
      <c r="T28" s="7"/>
      <c r="U28" s="7"/>
      <c r="V28" s="7"/>
      <c r="W28" s="7"/>
      <c r="X28" s="7"/>
      <c r="Y28" s="7"/>
      <c r="Z28" s="7"/>
      <c r="AA28" s="7"/>
      <c r="AB28" s="7"/>
    </row>
    <row r="29" spans="1:28" s="8" customFormat="1" x14ac:dyDescent="0.25">
      <c r="A29" s="93" t="s">
        <v>1032</v>
      </c>
      <c r="B29" s="71">
        <v>16</v>
      </c>
      <c r="C29" s="71">
        <v>6</v>
      </c>
      <c r="D29" s="71">
        <v>10</v>
      </c>
      <c r="E29" s="71"/>
      <c r="F29" s="71">
        <v>16</v>
      </c>
      <c r="G29" s="71">
        <v>6</v>
      </c>
      <c r="H29" s="71">
        <v>10</v>
      </c>
      <c r="I29" s="71"/>
      <c r="J29" s="71">
        <v>0</v>
      </c>
      <c r="K29" s="71">
        <v>0</v>
      </c>
      <c r="L29" s="71">
        <v>0</v>
      </c>
      <c r="M29" s="71"/>
      <c r="N29" s="71">
        <v>0</v>
      </c>
      <c r="O29" s="71">
        <v>0</v>
      </c>
      <c r="P29" s="71">
        <v>0</v>
      </c>
      <c r="Q29" s="7"/>
      <c r="R29" s="7"/>
      <c r="S29" s="7"/>
      <c r="T29" s="7"/>
      <c r="U29" s="7"/>
      <c r="V29" s="7"/>
      <c r="W29" s="7"/>
      <c r="X29" s="7"/>
      <c r="Y29" s="7"/>
      <c r="Z29" s="7"/>
      <c r="AA29" s="7"/>
      <c r="AB29" s="7"/>
    </row>
    <row r="30" spans="1:28" s="8" customFormat="1" x14ac:dyDescent="0.25">
      <c r="A30" s="93" t="s">
        <v>469</v>
      </c>
      <c r="B30" s="71">
        <v>9</v>
      </c>
      <c r="C30" s="71">
        <v>9</v>
      </c>
      <c r="D30" s="71">
        <v>0</v>
      </c>
      <c r="E30" s="71"/>
      <c r="F30" s="71">
        <v>0</v>
      </c>
      <c r="G30" s="71">
        <v>0</v>
      </c>
      <c r="H30" s="71">
        <v>0</v>
      </c>
      <c r="I30" s="71"/>
      <c r="J30" s="71">
        <v>0</v>
      </c>
      <c r="K30" s="71">
        <v>0</v>
      </c>
      <c r="L30" s="71">
        <v>0</v>
      </c>
      <c r="M30" s="71"/>
      <c r="N30" s="71">
        <v>9</v>
      </c>
      <c r="O30" s="71">
        <v>9</v>
      </c>
      <c r="P30" s="71">
        <v>0</v>
      </c>
      <c r="Q30" s="7"/>
      <c r="R30" s="7"/>
      <c r="S30" s="7"/>
      <c r="T30" s="7"/>
      <c r="U30" s="7"/>
      <c r="V30" s="7"/>
      <c r="W30" s="7"/>
      <c r="X30" s="7"/>
      <c r="Y30" s="7"/>
      <c r="Z30" s="7"/>
      <c r="AA30" s="7"/>
      <c r="AB30" s="7"/>
    </row>
    <row r="31" spans="1:28" s="8" customFormat="1" x14ac:dyDescent="0.25">
      <c r="A31" s="93" t="s">
        <v>471</v>
      </c>
      <c r="B31" s="71">
        <v>93</v>
      </c>
      <c r="C31" s="71">
        <v>78</v>
      </c>
      <c r="D31" s="71">
        <v>15</v>
      </c>
      <c r="E31" s="71"/>
      <c r="F31" s="71">
        <v>41</v>
      </c>
      <c r="G31" s="71">
        <v>32</v>
      </c>
      <c r="H31" s="71">
        <v>9</v>
      </c>
      <c r="I31" s="71"/>
      <c r="J31" s="71">
        <v>39</v>
      </c>
      <c r="K31" s="71">
        <v>35</v>
      </c>
      <c r="L31" s="71">
        <v>4</v>
      </c>
      <c r="M31" s="71"/>
      <c r="N31" s="71">
        <v>13</v>
      </c>
      <c r="O31" s="71">
        <v>11</v>
      </c>
      <c r="P31" s="71">
        <v>2</v>
      </c>
      <c r="Q31" s="7"/>
      <c r="R31" s="7"/>
      <c r="S31" s="7"/>
      <c r="T31" s="7"/>
      <c r="U31" s="7"/>
      <c r="V31" s="7"/>
      <c r="W31" s="7"/>
      <c r="X31" s="7"/>
      <c r="Y31" s="7"/>
      <c r="Z31" s="7"/>
      <c r="AA31" s="7"/>
      <c r="AB31" s="7"/>
    </row>
    <row r="32" spans="1:28" s="8" customFormat="1" x14ac:dyDescent="0.25">
      <c r="A32" s="93" t="s">
        <v>470</v>
      </c>
      <c r="B32" s="71">
        <v>12</v>
      </c>
      <c r="C32" s="71">
        <v>9</v>
      </c>
      <c r="D32" s="71">
        <v>3</v>
      </c>
      <c r="E32" s="71"/>
      <c r="F32" s="71">
        <v>0</v>
      </c>
      <c r="G32" s="71">
        <v>0</v>
      </c>
      <c r="H32" s="71">
        <v>0</v>
      </c>
      <c r="I32" s="71"/>
      <c r="J32" s="71">
        <v>0</v>
      </c>
      <c r="K32" s="71">
        <v>0</v>
      </c>
      <c r="L32" s="71">
        <v>0</v>
      </c>
      <c r="M32" s="71"/>
      <c r="N32" s="71">
        <v>12</v>
      </c>
      <c r="O32" s="71">
        <v>9</v>
      </c>
      <c r="P32" s="71">
        <v>3</v>
      </c>
      <c r="Q32" s="7"/>
      <c r="R32" s="7"/>
      <c r="S32" s="7"/>
      <c r="T32" s="7"/>
      <c r="U32" s="7"/>
      <c r="V32" s="7"/>
      <c r="W32" s="7"/>
      <c r="X32" s="7"/>
      <c r="Y32" s="7"/>
      <c r="Z32" s="7"/>
      <c r="AA32" s="7"/>
      <c r="AB32" s="7"/>
    </row>
    <row r="33" spans="1:44" s="8" customFormat="1" x14ac:dyDescent="0.25">
      <c r="A33" s="93" t="s">
        <v>1033</v>
      </c>
      <c r="B33" s="71">
        <v>0</v>
      </c>
      <c r="C33" s="71">
        <v>0</v>
      </c>
      <c r="D33" s="71">
        <v>0</v>
      </c>
      <c r="E33" s="71"/>
      <c r="F33" s="71">
        <v>0</v>
      </c>
      <c r="G33" s="71">
        <v>0</v>
      </c>
      <c r="H33" s="71">
        <v>0</v>
      </c>
      <c r="I33" s="71"/>
      <c r="J33" s="71">
        <v>0</v>
      </c>
      <c r="K33" s="71">
        <v>0</v>
      </c>
      <c r="L33" s="71">
        <v>0</v>
      </c>
      <c r="M33" s="71"/>
      <c r="N33" s="71">
        <v>0</v>
      </c>
      <c r="O33" s="71">
        <v>0</v>
      </c>
      <c r="P33" s="71">
        <v>0</v>
      </c>
      <c r="Q33" s="7"/>
      <c r="R33" s="7"/>
      <c r="S33" s="7"/>
      <c r="T33" s="7"/>
      <c r="U33" s="7"/>
      <c r="V33" s="7"/>
      <c r="W33" s="7"/>
      <c r="X33" s="7"/>
      <c r="Y33" s="7"/>
      <c r="Z33" s="7"/>
      <c r="AA33" s="7"/>
      <c r="AB33" s="7"/>
    </row>
    <row r="34" spans="1:44" s="8" customFormat="1" x14ac:dyDescent="0.25">
      <c r="A34" s="93" t="s">
        <v>473</v>
      </c>
      <c r="B34" s="71">
        <v>0</v>
      </c>
      <c r="C34" s="71">
        <v>0</v>
      </c>
      <c r="D34" s="71">
        <v>0</v>
      </c>
      <c r="E34" s="71"/>
      <c r="F34" s="71">
        <v>0</v>
      </c>
      <c r="G34" s="71">
        <v>0</v>
      </c>
      <c r="H34" s="71">
        <v>0</v>
      </c>
      <c r="I34" s="71"/>
      <c r="J34" s="71">
        <v>0</v>
      </c>
      <c r="K34" s="71">
        <v>0</v>
      </c>
      <c r="L34" s="71">
        <v>0</v>
      </c>
      <c r="M34" s="71"/>
      <c r="N34" s="71">
        <v>0</v>
      </c>
      <c r="O34" s="71">
        <v>0</v>
      </c>
      <c r="P34" s="71">
        <v>0</v>
      </c>
      <c r="Q34" s="7"/>
      <c r="R34" s="7"/>
      <c r="S34" s="7"/>
      <c r="T34" s="7"/>
      <c r="U34" s="7"/>
      <c r="V34" s="7"/>
      <c r="W34" s="7"/>
      <c r="X34" s="7"/>
      <c r="Y34" s="7"/>
      <c r="Z34" s="7"/>
      <c r="AA34" s="7"/>
      <c r="AB34" s="7"/>
    </row>
    <row r="35" spans="1:44" s="8" customFormat="1" x14ac:dyDescent="0.25">
      <c r="A35" s="93" t="s">
        <v>474</v>
      </c>
      <c r="B35" s="71">
        <v>253</v>
      </c>
      <c r="C35" s="71">
        <v>220</v>
      </c>
      <c r="D35" s="71">
        <v>33</v>
      </c>
      <c r="E35" s="71"/>
      <c r="F35" s="71">
        <v>125</v>
      </c>
      <c r="G35" s="71">
        <v>111</v>
      </c>
      <c r="H35" s="71">
        <v>14</v>
      </c>
      <c r="I35" s="71"/>
      <c r="J35" s="71">
        <v>67</v>
      </c>
      <c r="K35" s="71">
        <v>62</v>
      </c>
      <c r="L35" s="71">
        <v>5</v>
      </c>
      <c r="M35" s="71"/>
      <c r="N35" s="71">
        <v>61</v>
      </c>
      <c r="O35" s="71">
        <v>47</v>
      </c>
      <c r="P35" s="71">
        <v>14</v>
      </c>
      <c r="Q35" s="7"/>
      <c r="R35" s="7"/>
      <c r="S35" s="7"/>
      <c r="T35" s="7"/>
      <c r="U35" s="7"/>
      <c r="V35" s="7"/>
      <c r="W35" s="7"/>
      <c r="X35" s="7"/>
      <c r="Y35" s="7"/>
      <c r="Z35" s="7"/>
      <c r="AA35" s="7"/>
      <c r="AB35" s="7"/>
    </row>
    <row r="36" spans="1:44" s="8" customFormat="1" x14ac:dyDescent="0.25">
      <c r="A36" s="93" t="s">
        <v>475</v>
      </c>
      <c r="B36" s="71">
        <v>332</v>
      </c>
      <c r="C36" s="71">
        <v>298</v>
      </c>
      <c r="D36" s="71">
        <v>34</v>
      </c>
      <c r="E36" s="71"/>
      <c r="F36" s="71">
        <v>148</v>
      </c>
      <c r="G36" s="71">
        <v>132</v>
      </c>
      <c r="H36" s="71">
        <v>16</v>
      </c>
      <c r="I36" s="71"/>
      <c r="J36" s="71">
        <v>107</v>
      </c>
      <c r="K36" s="71">
        <v>98</v>
      </c>
      <c r="L36" s="71">
        <v>9</v>
      </c>
      <c r="M36" s="71"/>
      <c r="N36" s="71">
        <v>77</v>
      </c>
      <c r="O36" s="71">
        <v>68</v>
      </c>
      <c r="P36" s="71">
        <v>9</v>
      </c>
      <c r="Q36" s="7"/>
      <c r="R36" s="7"/>
      <c r="S36" s="7"/>
      <c r="T36" s="7"/>
      <c r="U36" s="7"/>
      <c r="V36" s="7"/>
      <c r="W36" s="7"/>
      <c r="X36" s="7"/>
      <c r="Y36" s="7"/>
      <c r="Z36" s="7"/>
      <c r="AA36" s="7"/>
      <c r="AB36" s="7"/>
    </row>
    <row r="37" spans="1:44" s="59" customFormat="1" x14ac:dyDescent="0.25">
      <c r="A37" s="283"/>
      <c r="B37" s="284"/>
      <c r="C37" s="284"/>
      <c r="D37" s="284"/>
      <c r="E37" s="284"/>
      <c r="F37" s="284"/>
      <c r="G37" s="284"/>
      <c r="H37" s="284"/>
      <c r="I37" s="284"/>
      <c r="J37" s="284"/>
      <c r="K37" s="284"/>
      <c r="L37" s="284"/>
      <c r="M37" s="284"/>
      <c r="N37" s="284"/>
      <c r="O37" s="284"/>
      <c r="P37" s="284"/>
      <c r="AA37" s="278"/>
      <c r="AB37" s="278"/>
      <c r="AC37" s="278"/>
      <c r="AD37" s="278"/>
      <c r="AE37" s="278"/>
      <c r="AF37" s="278"/>
      <c r="AG37" s="278"/>
      <c r="AH37" s="278"/>
      <c r="AI37" s="278"/>
      <c r="AJ37" s="278"/>
      <c r="AK37" s="278"/>
      <c r="AL37" s="278"/>
      <c r="AM37" s="278"/>
      <c r="AN37" s="278"/>
      <c r="AO37" s="278"/>
      <c r="AP37" s="278"/>
      <c r="AQ37" s="278"/>
      <c r="AR37" s="278"/>
    </row>
    <row r="38" spans="1:44" s="6" customFormat="1" x14ac:dyDescent="0.25">
      <c r="A38" s="282" t="s">
        <v>476</v>
      </c>
      <c r="B38" s="70">
        <f>SUM(B39:B41)</f>
        <v>106</v>
      </c>
      <c r="C38" s="70">
        <f t="shared" ref="C38:D38" si="0">SUM(C39:C41)</f>
        <v>34</v>
      </c>
      <c r="D38" s="70">
        <f t="shared" si="0"/>
        <v>72</v>
      </c>
      <c r="E38" s="70"/>
      <c r="F38" s="70">
        <f>SUM(F39:F41)</f>
        <v>58</v>
      </c>
      <c r="G38" s="70">
        <f t="shared" ref="G38" si="1">SUM(G39:G41)</f>
        <v>23</v>
      </c>
      <c r="H38" s="70">
        <f t="shared" ref="H38" si="2">SUM(H39:H41)</f>
        <v>35</v>
      </c>
      <c r="I38" s="70"/>
      <c r="J38" s="70">
        <f>SUM(J39:J41)</f>
        <v>26</v>
      </c>
      <c r="K38" s="70">
        <f t="shared" ref="K38" si="3">SUM(K39:K41)</f>
        <v>6</v>
      </c>
      <c r="L38" s="70">
        <f t="shared" ref="L38" si="4">SUM(L39:L41)</f>
        <v>20</v>
      </c>
      <c r="M38" s="70"/>
      <c r="N38" s="70">
        <f>SUM(N39:N41)</f>
        <v>22</v>
      </c>
      <c r="O38" s="70">
        <f t="shared" ref="O38" si="5">SUM(O39:O41)</f>
        <v>5</v>
      </c>
      <c r="P38" s="70">
        <f t="shared" ref="P38" si="6">SUM(P39:P41)</f>
        <v>17</v>
      </c>
      <c r="Q38" s="25"/>
      <c r="R38" s="25"/>
      <c r="S38" s="25"/>
      <c r="T38" s="25"/>
      <c r="U38" s="25"/>
      <c r="V38" s="25"/>
      <c r="W38" s="25"/>
      <c r="X38" s="25"/>
      <c r="Z38" s="25"/>
      <c r="AA38" s="25"/>
      <c r="AB38" s="25"/>
    </row>
    <row r="39" spans="1:44" s="8" customFormat="1" x14ac:dyDescent="0.25">
      <c r="A39" s="27" t="s">
        <v>479</v>
      </c>
      <c r="B39" s="71">
        <v>13</v>
      </c>
      <c r="C39" s="71">
        <v>2</v>
      </c>
      <c r="D39" s="71">
        <v>11</v>
      </c>
      <c r="E39" s="71"/>
      <c r="F39" s="71">
        <v>0</v>
      </c>
      <c r="G39" s="71">
        <v>0</v>
      </c>
      <c r="H39" s="71">
        <v>0</v>
      </c>
      <c r="I39" s="71"/>
      <c r="J39" s="71">
        <v>10</v>
      </c>
      <c r="K39" s="71">
        <v>1</v>
      </c>
      <c r="L39" s="71">
        <v>9</v>
      </c>
      <c r="M39" s="71"/>
      <c r="N39" s="71">
        <v>3</v>
      </c>
      <c r="O39" s="71">
        <v>1</v>
      </c>
      <c r="P39" s="71">
        <v>2</v>
      </c>
      <c r="Q39" s="7"/>
      <c r="R39" s="7"/>
      <c r="S39" s="7"/>
      <c r="T39" s="7"/>
      <c r="U39" s="7"/>
      <c r="V39" s="7"/>
      <c r="W39" s="7"/>
      <c r="X39" s="7"/>
      <c r="Y39" s="7"/>
      <c r="Z39" s="7"/>
      <c r="AA39" s="7"/>
      <c r="AB39" s="7"/>
    </row>
    <row r="40" spans="1:44" s="8" customFormat="1" x14ac:dyDescent="0.25">
      <c r="A40" s="27" t="s">
        <v>480</v>
      </c>
      <c r="B40" s="71">
        <v>35</v>
      </c>
      <c r="C40" s="71">
        <v>9</v>
      </c>
      <c r="D40" s="71">
        <v>26</v>
      </c>
      <c r="E40" s="71"/>
      <c r="F40" s="71">
        <v>0</v>
      </c>
      <c r="G40" s="71">
        <v>0</v>
      </c>
      <c r="H40" s="71">
        <v>0</v>
      </c>
      <c r="I40" s="71"/>
      <c r="J40" s="71">
        <v>16</v>
      </c>
      <c r="K40" s="71">
        <v>5</v>
      </c>
      <c r="L40" s="71">
        <v>11</v>
      </c>
      <c r="M40" s="71"/>
      <c r="N40" s="71">
        <v>19</v>
      </c>
      <c r="O40" s="71">
        <v>4</v>
      </c>
      <c r="P40" s="71">
        <v>15</v>
      </c>
      <c r="Q40" s="7"/>
      <c r="R40" s="7"/>
      <c r="S40" s="7"/>
      <c r="T40" s="7"/>
      <c r="U40" s="7"/>
      <c r="V40" s="7"/>
      <c r="W40" s="7"/>
      <c r="X40" s="7"/>
      <c r="Y40" s="7"/>
      <c r="Z40" s="7"/>
      <c r="AA40" s="7"/>
      <c r="AB40" s="7"/>
    </row>
    <row r="41" spans="1:44" s="8" customFormat="1" ht="13.5" thickBot="1" x14ac:dyDescent="0.3">
      <c r="A41" s="27" t="s">
        <v>1034</v>
      </c>
      <c r="B41" s="71">
        <v>58</v>
      </c>
      <c r="C41" s="71">
        <v>23</v>
      </c>
      <c r="D41" s="71">
        <v>35</v>
      </c>
      <c r="E41" s="71"/>
      <c r="F41" s="71">
        <v>58</v>
      </c>
      <c r="G41" s="71">
        <v>23</v>
      </c>
      <c r="H41" s="71">
        <v>35</v>
      </c>
      <c r="I41" s="71"/>
      <c r="J41" s="71">
        <v>0</v>
      </c>
      <c r="K41" s="71">
        <v>0</v>
      </c>
      <c r="L41" s="71">
        <v>0</v>
      </c>
      <c r="M41" s="71"/>
      <c r="N41" s="71">
        <v>0</v>
      </c>
      <c r="O41" s="71">
        <v>0</v>
      </c>
      <c r="P41" s="71">
        <v>0</v>
      </c>
      <c r="Q41" s="7"/>
      <c r="R41" s="7"/>
      <c r="S41" s="7"/>
      <c r="T41" s="7"/>
      <c r="U41" s="7"/>
      <c r="V41" s="7"/>
      <c r="W41" s="7"/>
      <c r="X41" s="7"/>
      <c r="Y41" s="7"/>
      <c r="Z41" s="7"/>
      <c r="AA41" s="7"/>
      <c r="AB41" s="7"/>
    </row>
    <row r="42" spans="1:44" s="8" customFormat="1" ht="15" customHeight="1" x14ac:dyDescent="0.25">
      <c r="A42" s="459" t="s">
        <v>262</v>
      </c>
      <c r="B42" s="459"/>
      <c r="C42" s="459"/>
      <c r="D42" s="459"/>
      <c r="E42" s="459"/>
      <c r="F42" s="459"/>
      <c r="G42" s="459"/>
      <c r="H42" s="459"/>
      <c r="I42" s="459"/>
      <c r="J42" s="459"/>
      <c r="K42" s="459"/>
      <c r="L42" s="459"/>
      <c r="M42" s="459"/>
      <c r="N42" s="459"/>
      <c r="O42" s="459"/>
      <c r="P42" s="459"/>
      <c r="Q42" s="7"/>
      <c r="R42" s="7"/>
      <c r="S42" s="7"/>
      <c r="T42" s="7"/>
      <c r="U42" s="7"/>
      <c r="V42" s="7"/>
      <c r="W42" s="7"/>
      <c r="X42" s="7"/>
      <c r="Y42" s="7"/>
      <c r="Z42" s="7"/>
      <c r="AA42" s="7"/>
      <c r="AB42" s="7"/>
    </row>
    <row r="43" spans="1:44" s="8" customFormat="1" x14ac:dyDescent="0.25">
      <c r="A43" s="285"/>
      <c r="B43" s="59"/>
      <c r="C43" s="59"/>
      <c r="D43" s="59"/>
      <c r="E43" s="59"/>
      <c r="F43" s="59"/>
      <c r="G43" s="59"/>
      <c r="H43" s="59"/>
      <c r="I43" s="59"/>
      <c r="J43" s="59"/>
      <c r="K43" s="59"/>
      <c r="L43" s="59"/>
      <c r="M43" s="59"/>
      <c r="N43" s="59"/>
      <c r="O43" s="59"/>
      <c r="P43" s="59"/>
      <c r="Q43" s="7"/>
      <c r="R43" s="7"/>
      <c r="S43" s="7"/>
      <c r="T43" s="7"/>
      <c r="U43" s="7"/>
      <c r="V43" s="7"/>
      <c r="W43" s="7"/>
      <c r="X43" s="7"/>
      <c r="Y43" s="7"/>
      <c r="Z43" s="7"/>
      <c r="AA43" s="7"/>
      <c r="AB43" s="7"/>
    </row>
    <row r="44" spans="1:44" s="59" customFormat="1" ht="13.5" customHeight="1" x14ac:dyDescent="0.25">
      <c r="A44" s="285"/>
    </row>
    <row r="45" spans="1:44" s="59" customFormat="1" x14ac:dyDescent="0.25">
      <c r="A45" s="278"/>
    </row>
    <row r="46" spans="1:44" s="59" customFormat="1" x14ac:dyDescent="0.25">
      <c r="A46" s="278"/>
    </row>
    <row r="47" spans="1:44" s="59" customFormat="1" x14ac:dyDescent="0.25">
      <c r="A47" s="285"/>
      <c r="F47" s="281"/>
      <c r="J47" s="281"/>
      <c r="N47" s="281"/>
    </row>
  </sheetData>
  <mergeCells count="11">
    <mergeCell ref="A42:P42"/>
    <mergeCell ref="A2:P2"/>
    <mergeCell ref="A3:P3"/>
    <mergeCell ref="A4:P4"/>
    <mergeCell ref="A5:P5"/>
    <mergeCell ref="A6:P6"/>
    <mergeCell ref="A7:A8"/>
    <mergeCell ref="B7:D7"/>
    <mergeCell ref="F7:H7"/>
    <mergeCell ref="J7:L7"/>
    <mergeCell ref="N7:P7"/>
  </mergeCells>
  <conditionalFormatting sqref="B9:P9">
    <cfRule type="cellIs" dxfId="157" priority="1" operator="equal">
      <formula>0</formula>
    </cfRule>
  </conditionalFormatting>
  <conditionalFormatting sqref="B37:P37 B39:AB43">
    <cfRule type="cellIs" dxfId="156" priority="8" operator="equal">
      <formula>0</formula>
    </cfRule>
  </conditionalFormatting>
  <conditionalFormatting sqref="B38:X38">
    <cfRule type="cellIs" dxfId="155" priority="4" operator="equal">
      <formula>0</formula>
    </cfRule>
  </conditionalFormatting>
  <conditionalFormatting sqref="Z10:AB10">
    <cfRule type="cellIs" dxfId="154" priority="6" operator="equal">
      <formula>0</formula>
    </cfRule>
  </conditionalFormatting>
  <conditionalFormatting sqref="Z38:AB38">
    <cfRule type="cellIs" dxfId="153" priority="3" operator="equal">
      <formula>0</formula>
    </cfRule>
  </conditionalFormatting>
  <hyperlinks>
    <hyperlink ref="Q3" location="Contenido!A1" display="Contenido" xr:uid="{8FE04D04-DFC3-4E99-B976-BDCD543F21F9}"/>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F110-EFED-4B5E-B16B-BDBC1F0D4FD7}">
  <sheetPr syncVertical="1" syncRef="A42" transitionEvaluation="1" codeName="Hoja9">
    <tabColor rgb="FFAFCAFF"/>
    <pageSetUpPr fitToPage="1"/>
  </sheetPr>
  <dimension ref="A1:R61"/>
  <sheetViews>
    <sheetView showGridLines="0" showOutlineSymbols="0" showWhiteSpace="0" workbookViewId="0">
      <pane ySplit="7" topLeftCell="A42" activePane="bottomLeft" state="frozen"/>
      <selection activeCell="C35" sqref="C35"/>
      <selection pane="bottomLeft" activeCell="C35" sqref="C35"/>
    </sheetView>
  </sheetViews>
  <sheetFormatPr baseColWidth="10" defaultColWidth="7.58203125" defaultRowHeight="13" x14ac:dyDescent="0.25"/>
  <cols>
    <col min="1" max="1" width="30.5" style="54" customWidth="1"/>
    <col min="2" max="17" width="8" style="54" customWidth="1"/>
    <col min="18" max="18" width="11" style="60" customWidth="1"/>
    <col min="19" max="16384" width="7.58203125" style="54"/>
  </cols>
  <sheetData>
    <row r="1" spans="1:18" ht="15" customHeight="1" x14ac:dyDescent="0.25">
      <c r="A1" s="416" t="s">
        <v>239</v>
      </c>
      <c r="B1" s="416"/>
      <c r="C1" s="416"/>
      <c r="D1" s="416"/>
      <c r="E1" s="416"/>
      <c r="F1" s="416"/>
      <c r="G1" s="416"/>
      <c r="H1" s="416"/>
      <c r="I1" s="416"/>
      <c r="J1" s="416"/>
      <c r="K1" s="416"/>
      <c r="L1" s="416"/>
      <c r="M1" s="416"/>
      <c r="N1" s="416"/>
      <c r="O1" s="416"/>
      <c r="P1" s="416"/>
      <c r="Q1" s="416"/>
      <c r="R1" s="19"/>
    </row>
    <row r="2" spans="1:18" ht="15" customHeight="1" x14ac:dyDescent="0.25">
      <c r="A2" s="416" t="s">
        <v>219</v>
      </c>
      <c r="B2" s="416"/>
      <c r="C2" s="416"/>
      <c r="D2" s="416"/>
      <c r="E2" s="416"/>
      <c r="F2" s="416"/>
      <c r="G2" s="416"/>
      <c r="H2" s="416"/>
      <c r="I2" s="416"/>
      <c r="J2" s="416"/>
      <c r="K2" s="416"/>
      <c r="L2" s="416"/>
      <c r="M2" s="416"/>
      <c r="N2" s="416"/>
      <c r="O2" s="416"/>
      <c r="P2" s="416"/>
      <c r="Q2" s="416"/>
      <c r="R2" s="91" t="s">
        <v>0</v>
      </c>
    </row>
    <row r="3" spans="1:18" ht="14.5" x14ac:dyDescent="0.25">
      <c r="A3" s="416" t="s">
        <v>220</v>
      </c>
      <c r="B3" s="416"/>
      <c r="C3" s="416"/>
      <c r="D3" s="416"/>
      <c r="E3" s="416"/>
      <c r="F3" s="416"/>
      <c r="G3" s="416"/>
      <c r="H3" s="416"/>
      <c r="I3" s="416"/>
      <c r="J3" s="416"/>
      <c r="K3" s="416"/>
      <c r="L3" s="416"/>
      <c r="M3" s="416"/>
      <c r="N3" s="416"/>
      <c r="O3" s="416"/>
      <c r="P3" s="416"/>
      <c r="Q3" s="416"/>
      <c r="R3" s="19"/>
    </row>
    <row r="4" spans="1:18" ht="14.5" x14ac:dyDescent="0.25">
      <c r="A4" s="416" t="s">
        <v>903</v>
      </c>
      <c r="B4" s="416"/>
      <c r="C4" s="416"/>
      <c r="D4" s="416"/>
      <c r="E4" s="416"/>
      <c r="F4" s="416"/>
      <c r="G4" s="416"/>
      <c r="H4" s="416"/>
      <c r="I4" s="416"/>
      <c r="J4" s="416"/>
      <c r="K4" s="416"/>
      <c r="L4" s="416"/>
      <c r="M4" s="416"/>
      <c r="N4" s="416"/>
      <c r="O4" s="416"/>
      <c r="P4" s="416"/>
      <c r="Q4" s="416"/>
    </row>
    <row r="5" spans="1:18" ht="14.5" x14ac:dyDescent="0.25">
      <c r="A5" s="416" t="s">
        <v>912</v>
      </c>
      <c r="B5" s="416"/>
      <c r="C5" s="416"/>
      <c r="D5" s="416"/>
      <c r="E5" s="416"/>
      <c r="F5" s="416"/>
      <c r="G5" s="416"/>
      <c r="H5" s="416"/>
      <c r="I5" s="416"/>
      <c r="J5" s="416"/>
      <c r="K5" s="416"/>
      <c r="L5" s="416"/>
      <c r="M5" s="416"/>
      <c r="N5" s="416"/>
      <c r="O5" s="416"/>
      <c r="P5" s="416"/>
      <c r="Q5" s="416"/>
      <c r="R5" s="5"/>
    </row>
    <row r="6" spans="1:18" ht="14.5" x14ac:dyDescent="0.25">
      <c r="A6" s="416" t="s">
        <v>911</v>
      </c>
      <c r="B6" s="416"/>
      <c r="C6" s="416"/>
      <c r="D6" s="416"/>
      <c r="E6" s="416"/>
      <c r="F6" s="416"/>
      <c r="G6" s="416"/>
      <c r="H6" s="416"/>
      <c r="I6" s="416"/>
      <c r="J6" s="416"/>
      <c r="K6" s="416"/>
      <c r="L6" s="416"/>
      <c r="M6" s="416"/>
      <c r="N6" s="416"/>
      <c r="O6" s="416"/>
      <c r="P6" s="416"/>
      <c r="Q6" s="416"/>
      <c r="R6" s="5"/>
    </row>
    <row r="7" spans="1:18" s="66" customFormat="1" ht="33" customHeight="1" x14ac:dyDescent="0.25">
      <c r="A7" s="94" t="s">
        <v>221</v>
      </c>
      <c r="B7" s="97">
        <v>2010</v>
      </c>
      <c r="C7" s="97">
        <v>2011</v>
      </c>
      <c r="D7" s="97">
        <v>2012</v>
      </c>
      <c r="E7" s="97">
        <v>2013</v>
      </c>
      <c r="F7" s="97">
        <v>2014</v>
      </c>
      <c r="G7" s="97">
        <v>2015</v>
      </c>
      <c r="H7" s="97">
        <v>2016</v>
      </c>
      <c r="I7" s="97">
        <v>2017</v>
      </c>
      <c r="J7" s="97">
        <v>2018</v>
      </c>
      <c r="K7" s="97">
        <v>2019</v>
      </c>
      <c r="L7" s="97">
        <v>2020</v>
      </c>
      <c r="M7" s="97">
        <v>2021</v>
      </c>
      <c r="N7" s="97">
        <v>2022</v>
      </c>
      <c r="O7" s="97">
        <v>2023</v>
      </c>
      <c r="P7" s="97">
        <v>2024</v>
      </c>
      <c r="Q7" s="97">
        <v>2025</v>
      </c>
      <c r="R7" s="60"/>
    </row>
    <row r="8" spans="1:18" ht="6.75" customHeight="1" x14ac:dyDescent="0.25">
      <c r="A8" s="306"/>
      <c r="B8" s="306"/>
      <c r="C8" s="306"/>
      <c r="D8" s="306"/>
      <c r="E8" s="306"/>
      <c r="F8" s="306"/>
      <c r="G8" s="306"/>
      <c r="H8" s="306"/>
      <c r="I8" s="306"/>
      <c r="J8" s="306"/>
      <c r="K8" s="306"/>
      <c r="L8" s="306"/>
      <c r="M8" s="306"/>
      <c r="N8" s="306"/>
      <c r="O8" s="306"/>
      <c r="P8" s="306"/>
      <c r="Q8" s="306"/>
      <c r="R8" s="5"/>
    </row>
    <row r="9" spans="1:18" s="2" customFormat="1" ht="14.25" customHeight="1" x14ac:dyDescent="0.25">
      <c r="A9" s="24" t="s">
        <v>188</v>
      </c>
      <c r="B9" s="70">
        <f t="shared" ref="B9:D9" si="0">+B10+B17+B27+B57</f>
        <v>81644</v>
      </c>
      <c r="C9" s="70">
        <f t="shared" si="0"/>
        <v>82745</v>
      </c>
      <c r="D9" s="70">
        <f t="shared" si="0"/>
        <v>82226</v>
      </c>
      <c r="E9" s="70">
        <v>82983</v>
      </c>
      <c r="F9" s="70">
        <v>83219</v>
      </c>
      <c r="G9" s="70">
        <v>83886</v>
      </c>
      <c r="H9" s="70">
        <v>84722</v>
      </c>
      <c r="I9" s="70">
        <v>83473</v>
      </c>
      <c r="J9" s="70">
        <v>85304</v>
      </c>
      <c r="K9" s="70">
        <v>85802</v>
      </c>
      <c r="L9" s="70">
        <v>88374</v>
      </c>
      <c r="M9" s="70">
        <f>+M10+M17+M27+M57</f>
        <v>81385</v>
      </c>
      <c r="N9" s="70">
        <f>+N10+N17+N27+N57</f>
        <v>87647</v>
      </c>
      <c r="O9" s="70">
        <v>89412</v>
      </c>
      <c r="P9" s="70">
        <f>+P10+P17+P27+P57</f>
        <v>91492</v>
      </c>
      <c r="Q9" s="70">
        <f>+Q10+Q17+Q27+Q57</f>
        <v>92297</v>
      </c>
      <c r="R9" s="5"/>
    </row>
    <row r="10" spans="1:18" s="2" customFormat="1" ht="14.25" customHeight="1" x14ac:dyDescent="0.25">
      <c r="A10" s="42" t="s">
        <v>222</v>
      </c>
      <c r="B10" s="70">
        <f t="shared" ref="B10:D10" si="1">SUM(B12:B15)</f>
        <v>17710</v>
      </c>
      <c r="C10" s="70">
        <f t="shared" si="1"/>
        <v>17633</v>
      </c>
      <c r="D10" s="70">
        <f t="shared" si="1"/>
        <v>17463</v>
      </c>
      <c r="E10" s="70">
        <v>17417</v>
      </c>
      <c r="F10" s="70">
        <v>18068</v>
      </c>
      <c r="G10" s="70">
        <v>17986</v>
      </c>
      <c r="H10" s="70">
        <v>18097</v>
      </c>
      <c r="I10" s="70">
        <v>17452</v>
      </c>
      <c r="J10" s="70">
        <v>18898</v>
      </c>
      <c r="K10" s="70">
        <v>19819</v>
      </c>
      <c r="L10" s="70">
        <v>20947</v>
      </c>
      <c r="M10" s="70">
        <f>SUM(M11:M15)</f>
        <v>17454</v>
      </c>
      <c r="N10" s="70">
        <f>SUM(N11:N15)</f>
        <v>19569</v>
      </c>
      <c r="O10" s="70">
        <v>19681</v>
      </c>
      <c r="P10" s="70">
        <f>SUM(P11:P15)</f>
        <v>20339</v>
      </c>
      <c r="Q10" s="70">
        <f>SUM(Q11:Q15)</f>
        <v>19598</v>
      </c>
      <c r="R10" s="5"/>
    </row>
    <row r="11" spans="1:18" s="3" customFormat="1" ht="14.25" customHeight="1" x14ac:dyDescent="0.25">
      <c r="A11" s="27" t="s">
        <v>942</v>
      </c>
      <c r="B11" s="71" t="s">
        <v>191</v>
      </c>
      <c r="C11" s="71" t="s">
        <v>191</v>
      </c>
      <c r="D11" s="71" t="s">
        <v>191</v>
      </c>
      <c r="E11" s="71" t="s">
        <v>191</v>
      </c>
      <c r="F11" s="71">
        <v>667</v>
      </c>
      <c r="G11" s="71">
        <v>667</v>
      </c>
      <c r="H11" s="71">
        <v>872</v>
      </c>
      <c r="I11" s="71">
        <v>817</v>
      </c>
      <c r="J11" s="71">
        <v>714</v>
      </c>
      <c r="K11" s="71">
        <v>815</v>
      </c>
      <c r="L11" s="71">
        <v>914</v>
      </c>
      <c r="M11" s="71">
        <v>652</v>
      </c>
      <c r="N11" s="71">
        <v>759</v>
      </c>
      <c r="O11" s="71">
        <v>858</v>
      </c>
      <c r="P11" s="71">
        <v>956</v>
      </c>
      <c r="Q11" s="71">
        <v>956</v>
      </c>
      <c r="R11" s="60"/>
    </row>
    <row r="12" spans="1:18" s="3" customFormat="1" ht="14.25" customHeight="1" x14ac:dyDescent="0.25">
      <c r="A12" s="27" t="s">
        <v>319</v>
      </c>
      <c r="B12" s="71">
        <v>1798</v>
      </c>
      <c r="C12" s="71">
        <v>1903</v>
      </c>
      <c r="D12" s="71">
        <v>1956</v>
      </c>
      <c r="E12" s="71">
        <v>1775</v>
      </c>
      <c r="F12" s="71">
        <v>1756</v>
      </c>
      <c r="G12" s="71">
        <v>1753</v>
      </c>
      <c r="H12" s="71">
        <v>1735</v>
      </c>
      <c r="I12" s="71">
        <v>1674</v>
      </c>
      <c r="J12" s="71">
        <v>1683</v>
      </c>
      <c r="K12" s="71">
        <v>1730</v>
      </c>
      <c r="L12" s="71">
        <v>1762</v>
      </c>
      <c r="M12" s="71">
        <v>1202</v>
      </c>
      <c r="N12" s="71">
        <v>1512</v>
      </c>
      <c r="O12" s="71">
        <v>1516</v>
      </c>
      <c r="P12" s="71">
        <v>1764</v>
      </c>
      <c r="Q12" s="71">
        <v>1633</v>
      </c>
      <c r="R12" s="60"/>
    </row>
    <row r="13" spans="1:18" s="3" customFormat="1" ht="14.25" customHeight="1" x14ac:dyDescent="0.25">
      <c r="A13" s="27" t="s">
        <v>320</v>
      </c>
      <c r="B13" s="71">
        <v>3596</v>
      </c>
      <c r="C13" s="71">
        <v>3503</v>
      </c>
      <c r="D13" s="71">
        <v>3662</v>
      </c>
      <c r="E13" s="71">
        <v>3590</v>
      </c>
      <c r="F13" s="71">
        <v>3353</v>
      </c>
      <c r="G13" s="71">
        <v>3428</v>
      </c>
      <c r="H13" s="71">
        <v>3399</v>
      </c>
      <c r="I13" s="71">
        <v>3184</v>
      </c>
      <c r="J13" s="71">
        <v>3448</v>
      </c>
      <c r="K13" s="71">
        <v>3856</v>
      </c>
      <c r="L13" s="71">
        <v>3624</v>
      </c>
      <c r="M13" s="71">
        <v>2331</v>
      </c>
      <c r="N13" s="71">
        <v>2773</v>
      </c>
      <c r="O13" s="71">
        <v>2643</v>
      </c>
      <c r="P13" s="71">
        <v>3035</v>
      </c>
      <c r="Q13" s="71">
        <v>2916</v>
      </c>
      <c r="R13" s="60"/>
    </row>
    <row r="14" spans="1:18" s="3" customFormat="1" ht="14.25" customHeight="1" x14ac:dyDescent="0.25">
      <c r="A14" s="27" t="s">
        <v>321</v>
      </c>
      <c r="B14" s="71">
        <v>5568</v>
      </c>
      <c r="C14" s="71">
        <v>5645</v>
      </c>
      <c r="D14" s="71">
        <v>5376</v>
      </c>
      <c r="E14" s="71">
        <v>5663</v>
      </c>
      <c r="F14" s="71">
        <v>5600</v>
      </c>
      <c r="G14" s="71">
        <v>5366</v>
      </c>
      <c r="H14" s="71">
        <v>5603</v>
      </c>
      <c r="I14" s="71">
        <v>5338</v>
      </c>
      <c r="J14" s="71">
        <v>6034</v>
      </c>
      <c r="K14" s="71">
        <v>6588</v>
      </c>
      <c r="L14" s="71">
        <v>7335</v>
      </c>
      <c r="M14" s="71">
        <v>6130</v>
      </c>
      <c r="N14" s="71">
        <v>7235</v>
      </c>
      <c r="O14" s="71">
        <v>7270</v>
      </c>
      <c r="P14" s="71">
        <v>6984</v>
      </c>
      <c r="Q14" s="71">
        <v>6902</v>
      </c>
      <c r="R14" s="54"/>
    </row>
    <row r="15" spans="1:18" s="3" customFormat="1" ht="14.25" customHeight="1" x14ac:dyDescent="0.25">
      <c r="A15" s="27" t="s">
        <v>943</v>
      </c>
      <c r="B15" s="71">
        <v>6748</v>
      </c>
      <c r="C15" s="71">
        <v>6582</v>
      </c>
      <c r="D15" s="71">
        <v>6469</v>
      </c>
      <c r="E15" s="71">
        <v>6389</v>
      </c>
      <c r="F15" s="71">
        <v>6692</v>
      </c>
      <c r="G15" s="71">
        <v>6772</v>
      </c>
      <c r="H15" s="71">
        <v>6488</v>
      </c>
      <c r="I15" s="71">
        <v>6439</v>
      </c>
      <c r="J15" s="71">
        <v>7019</v>
      </c>
      <c r="K15" s="71">
        <v>6830</v>
      </c>
      <c r="L15" s="71">
        <v>7312</v>
      </c>
      <c r="M15" s="71">
        <v>7139</v>
      </c>
      <c r="N15" s="71">
        <v>7290</v>
      </c>
      <c r="O15" s="71">
        <v>7394</v>
      </c>
      <c r="P15" s="71">
        <v>7600</v>
      </c>
      <c r="Q15" s="71">
        <v>7191</v>
      </c>
      <c r="R15" s="54"/>
    </row>
    <row r="16" spans="1:18" ht="6.75" customHeight="1" x14ac:dyDescent="0.25">
      <c r="A16" s="93"/>
      <c r="B16" s="302"/>
      <c r="C16" s="302"/>
      <c r="D16" s="302"/>
      <c r="E16" s="302"/>
      <c r="F16" s="302"/>
      <c r="G16" s="302"/>
      <c r="H16" s="302"/>
      <c r="I16" s="302"/>
      <c r="J16" s="302"/>
      <c r="K16" s="302"/>
      <c r="L16" s="302"/>
      <c r="M16" s="302"/>
      <c r="N16" s="302"/>
      <c r="O16" s="302"/>
      <c r="P16" s="302"/>
      <c r="Q16" s="302"/>
      <c r="R16" s="54"/>
    </row>
    <row r="17" spans="1:18" s="2" customFormat="1" ht="14.25" customHeight="1" x14ac:dyDescent="0.25">
      <c r="A17" s="42" t="s">
        <v>30</v>
      </c>
      <c r="B17" s="70">
        <f t="shared" ref="B17:D17" si="2">+B18+B22</f>
        <v>36553</v>
      </c>
      <c r="C17" s="70">
        <f t="shared" si="2"/>
        <v>37237</v>
      </c>
      <c r="D17" s="70">
        <f t="shared" si="2"/>
        <v>36204</v>
      </c>
      <c r="E17" s="70">
        <v>36701</v>
      </c>
      <c r="F17" s="70">
        <v>35855</v>
      </c>
      <c r="G17" s="70">
        <v>36889</v>
      </c>
      <c r="H17" s="70">
        <v>37562</v>
      </c>
      <c r="I17" s="70">
        <v>37381</v>
      </c>
      <c r="J17" s="70">
        <v>37766</v>
      </c>
      <c r="K17" s="70">
        <v>38239</v>
      </c>
      <c r="L17" s="70">
        <v>39016</v>
      </c>
      <c r="M17" s="70">
        <f>+M18+M22</f>
        <v>36730</v>
      </c>
      <c r="N17" s="70">
        <f>+N18+N22</f>
        <v>39825</v>
      </c>
      <c r="O17" s="70">
        <v>40653</v>
      </c>
      <c r="P17" s="70">
        <f>+P18+P22</f>
        <v>41091</v>
      </c>
      <c r="Q17" s="70">
        <f>+Q18+Q22</f>
        <v>41255</v>
      </c>
      <c r="R17" s="54"/>
    </row>
    <row r="18" spans="1:18" s="2" customFormat="1" ht="14.25" customHeight="1" x14ac:dyDescent="0.25">
      <c r="A18" s="42" t="s">
        <v>1003</v>
      </c>
      <c r="B18" s="70">
        <f t="shared" ref="B18:D18" si="3">SUM(B19:B21)</f>
        <v>19190</v>
      </c>
      <c r="C18" s="70">
        <f t="shared" si="3"/>
        <v>19252</v>
      </c>
      <c r="D18" s="70">
        <f t="shared" si="3"/>
        <v>18781</v>
      </c>
      <c r="E18" s="70">
        <v>18963</v>
      </c>
      <c r="F18" s="70">
        <v>18439</v>
      </c>
      <c r="G18" s="70">
        <v>19074</v>
      </c>
      <c r="H18" s="70">
        <v>19596</v>
      </c>
      <c r="I18" s="70">
        <v>19577</v>
      </c>
      <c r="J18" s="70">
        <v>19524</v>
      </c>
      <c r="K18" s="70">
        <v>19694</v>
      </c>
      <c r="L18" s="70">
        <v>20220</v>
      </c>
      <c r="M18" s="70">
        <f>SUM(M19:M21)</f>
        <v>18689</v>
      </c>
      <c r="N18" s="70">
        <f>SUM(N19:N21)</f>
        <v>20643</v>
      </c>
      <c r="O18" s="70">
        <v>20968</v>
      </c>
      <c r="P18" s="70">
        <f>SUM(P19:P21)</f>
        <v>21098</v>
      </c>
      <c r="Q18" s="70">
        <f>SUM(Q19:Q21)</f>
        <v>20821</v>
      </c>
      <c r="R18" s="54"/>
    </row>
    <row r="19" spans="1:18" s="3" customFormat="1" ht="14.25" customHeight="1" x14ac:dyDescent="0.25">
      <c r="A19" s="27" t="s">
        <v>223</v>
      </c>
      <c r="B19" s="71">
        <v>6638</v>
      </c>
      <c r="C19" s="71">
        <v>6706</v>
      </c>
      <c r="D19" s="71">
        <v>6332</v>
      </c>
      <c r="E19" s="71">
        <v>6540</v>
      </c>
      <c r="F19" s="71">
        <v>6247</v>
      </c>
      <c r="G19" s="71">
        <v>6638</v>
      </c>
      <c r="H19" s="71">
        <v>6800</v>
      </c>
      <c r="I19" s="71">
        <v>6449</v>
      </c>
      <c r="J19" s="71">
        <v>6628</v>
      </c>
      <c r="K19" s="71">
        <v>6880</v>
      </c>
      <c r="L19" s="71">
        <v>6737</v>
      </c>
      <c r="M19" s="71">
        <v>6203</v>
      </c>
      <c r="N19" s="71">
        <v>7302</v>
      </c>
      <c r="O19" s="71">
        <v>6850</v>
      </c>
      <c r="P19" s="71">
        <v>6810</v>
      </c>
      <c r="Q19" s="71">
        <v>7043</v>
      </c>
      <c r="R19" s="202"/>
    </row>
    <row r="20" spans="1:18" s="3" customFormat="1" ht="14.25" customHeight="1" x14ac:dyDescent="0.25">
      <c r="A20" s="27" t="s">
        <v>224</v>
      </c>
      <c r="B20" s="71">
        <v>6291</v>
      </c>
      <c r="C20" s="71">
        <v>6449</v>
      </c>
      <c r="D20" s="71">
        <v>6348</v>
      </c>
      <c r="E20" s="71">
        <v>6206</v>
      </c>
      <c r="F20" s="71">
        <v>6237</v>
      </c>
      <c r="G20" s="71">
        <v>6280</v>
      </c>
      <c r="H20" s="71">
        <v>6616</v>
      </c>
      <c r="I20" s="71">
        <v>6703</v>
      </c>
      <c r="J20" s="71">
        <v>6341</v>
      </c>
      <c r="K20" s="71">
        <v>6608</v>
      </c>
      <c r="L20" s="71">
        <v>6864</v>
      </c>
      <c r="M20" s="71">
        <v>6165</v>
      </c>
      <c r="N20" s="71">
        <v>6818</v>
      </c>
      <c r="O20" s="71">
        <v>7393</v>
      </c>
      <c r="P20" s="71">
        <v>6926</v>
      </c>
      <c r="Q20" s="71">
        <v>6877</v>
      </c>
      <c r="R20" s="54"/>
    </row>
    <row r="21" spans="1:18" s="3" customFormat="1" ht="14.25" customHeight="1" x14ac:dyDescent="0.25">
      <c r="A21" s="27" t="s">
        <v>225</v>
      </c>
      <c r="B21" s="71">
        <v>6261</v>
      </c>
      <c r="C21" s="71">
        <v>6097</v>
      </c>
      <c r="D21" s="71">
        <v>6101</v>
      </c>
      <c r="E21" s="71">
        <v>6217</v>
      </c>
      <c r="F21" s="71">
        <v>5955</v>
      </c>
      <c r="G21" s="71">
        <v>6156</v>
      </c>
      <c r="H21" s="71">
        <v>6180</v>
      </c>
      <c r="I21" s="71">
        <v>6425</v>
      </c>
      <c r="J21" s="71">
        <v>6555</v>
      </c>
      <c r="K21" s="71">
        <v>6206</v>
      </c>
      <c r="L21" s="71">
        <v>6619</v>
      </c>
      <c r="M21" s="71">
        <v>6321</v>
      </c>
      <c r="N21" s="71">
        <v>6523</v>
      </c>
      <c r="O21" s="71">
        <v>6725</v>
      </c>
      <c r="P21" s="71">
        <v>7362</v>
      </c>
      <c r="Q21" s="71">
        <v>6901</v>
      </c>
      <c r="R21" s="54"/>
    </row>
    <row r="22" spans="1:18" s="2" customFormat="1" ht="14.25" customHeight="1" x14ac:dyDescent="0.25">
      <c r="A22" s="42" t="s">
        <v>1004</v>
      </c>
      <c r="B22" s="70">
        <f t="shared" ref="B22:D22" si="4">SUM(B23:B25)</f>
        <v>17363</v>
      </c>
      <c r="C22" s="70">
        <f t="shared" si="4"/>
        <v>17985</v>
      </c>
      <c r="D22" s="70">
        <f t="shared" si="4"/>
        <v>17423</v>
      </c>
      <c r="E22" s="70">
        <v>17738</v>
      </c>
      <c r="F22" s="70">
        <v>17416</v>
      </c>
      <c r="G22" s="70">
        <v>17815</v>
      </c>
      <c r="H22" s="70">
        <v>17966</v>
      </c>
      <c r="I22" s="70">
        <v>17804</v>
      </c>
      <c r="J22" s="70">
        <v>18242</v>
      </c>
      <c r="K22" s="70">
        <v>18545</v>
      </c>
      <c r="L22" s="70">
        <v>18796</v>
      </c>
      <c r="M22" s="70">
        <f>SUM(M23:M25)</f>
        <v>18041</v>
      </c>
      <c r="N22" s="70">
        <f>SUM(N23:N25)</f>
        <v>19182</v>
      </c>
      <c r="O22" s="70">
        <v>19685</v>
      </c>
      <c r="P22" s="70">
        <f>SUM(P23:P25)</f>
        <v>19993</v>
      </c>
      <c r="Q22" s="70">
        <f>SUM(Q23:Q25)</f>
        <v>20434</v>
      </c>
      <c r="R22" s="54"/>
    </row>
    <row r="23" spans="1:18" s="3" customFormat="1" ht="14.25" customHeight="1" x14ac:dyDescent="0.25">
      <c r="A23" s="27" t="s">
        <v>226</v>
      </c>
      <c r="B23" s="71">
        <v>6081</v>
      </c>
      <c r="C23" s="71">
        <v>6098</v>
      </c>
      <c r="D23" s="71">
        <v>5745</v>
      </c>
      <c r="E23" s="71">
        <v>6068</v>
      </c>
      <c r="F23" s="71">
        <v>5956</v>
      </c>
      <c r="G23" s="71">
        <v>5981</v>
      </c>
      <c r="H23" s="71">
        <v>6084</v>
      </c>
      <c r="I23" s="71">
        <v>5976</v>
      </c>
      <c r="J23" s="71">
        <v>6334</v>
      </c>
      <c r="K23" s="71">
        <v>6441</v>
      </c>
      <c r="L23" s="71">
        <v>6121</v>
      </c>
      <c r="M23" s="71">
        <v>6130</v>
      </c>
      <c r="N23" s="71">
        <v>6749</v>
      </c>
      <c r="O23" s="71">
        <v>6527</v>
      </c>
      <c r="P23" s="71">
        <v>6678</v>
      </c>
      <c r="Q23" s="71">
        <v>7247</v>
      </c>
      <c r="R23" s="202"/>
    </row>
    <row r="24" spans="1:18" s="3" customFormat="1" ht="14.25" customHeight="1" x14ac:dyDescent="0.25">
      <c r="A24" s="27" t="s">
        <v>227</v>
      </c>
      <c r="B24" s="71">
        <v>5840</v>
      </c>
      <c r="C24" s="71">
        <v>6049</v>
      </c>
      <c r="D24" s="71">
        <v>5832</v>
      </c>
      <c r="E24" s="71">
        <v>5732</v>
      </c>
      <c r="F24" s="71">
        <v>5879</v>
      </c>
      <c r="G24" s="71">
        <v>5917</v>
      </c>
      <c r="H24" s="71">
        <v>5910</v>
      </c>
      <c r="I24" s="71">
        <v>6004</v>
      </c>
      <c r="J24" s="71">
        <v>5881</v>
      </c>
      <c r="K24" s="71">
        <v>6212</v>
      </c>
      <c r="L24" s="71">
        <v>6408</v>
      </c>
      <c r="M24" s="71">
        <v>5781</v>
      </c>
      <c r="N24" s="71">
        <v>6392</v>
      </c>
      <c r="O24" s="71">
        <v>6733</v>
      </c>
      <c r="P24" s="71">
        <v>6546</v>
      </c>
      <c r="Q24" s="71">
        <v>6654</v>
      </c>
      <c r="R24" s="54"/>
    </row>
    <row r="25" spans="1:18" s="3" customFormat="1" ht="14.25" customHeight="1" x14ac:dyDescent="0.25">
      <c r="A25" s="27" t="s">
        <v>228</v>
      </c>
      <c r="B25" s="71">
        <v>5442</v>
      </c>
      <c r="C25" s="71">
        <v>5838</v>
      </c>
      <c r="D25" s="71">
        <v>5846</v>
      </c>
      <c r="E25" s="71">
        <v>5938</v>
      </c>
      <c r="F25" s="71">
        <v>5581</v>
      </c>
      <c r="G25" s="71">
        <v>5917</v>
      </c>
      <c r="H25" s="71">
        <v>5972</v>
      </c>
      <c r="I25" s="71">
        <v>5824</v>
      </c>
      <c r="J25" s="71">
        <v>6027</v>
      </c>
      <c r="K25" s="71">
        <v>5892</v>
      </c>
      <c r="L25" s="71">
        <v>6267</v>
      </c>
      <c r="M25" s="71">
        <v>6130</v>
      </c>
      <c r="N25" s="71">
        <v>6041</v>
      </c>
      <c r="O25" s="71">
        <v>6425</v>
      </c>
      <c r="P25" s="71">
        <v>6769</v>
      </c>
      <c r="Q25" s="71">
        <v>6533</v>
      </c>
      <c r="R25" s="54"/>
    </row>
    <row r="26" spans="1:18" ht="6.75" customHeight="1" x14ac:dyDescent="0.25">
      <c r="A26" s="185"/>
      <c r="B26" s="302"/>
      <c r="C26" s="302"/>
      <c r="D26" s="302"/>
      <c r="E26" s="302"/>
      <c r="F26" s="302"/>
      <c r="G26" s="302"/>
      <c r="H26" s="302"/>
      <c r="I26" s="302"/>
      <c r="J26" s="302"/>
      <c r="K26" s="302"/>
      <c r="L26" s="302"/>
      <c r="M26" s="302"/>
      <c r="N26" s="302"/>
      <c r="O26" s="302"/>
      <c r="P26" s="302"/>
      <c r="Q26" s="302"/>
      <c r="R26" s="54"/>
    </row>
    <row r="27" spans="1:18" s="2" customFormat="1" ht="14.25" customHeight="1" x14ac:dyDescent="0.25">
      <c r="A27" s="42" t="s">
        <v>229</v>
      </c>
      <c r="B27" s="70">
        <f t="shared" ref="B27:D35" si="5">+B37+B47</f>
        <v>27299</v>
      </c>
      <c r="C27" s="70">
        <f t="shared" si="5"/>
        <v>27858</v>
      </c>
      <c r="D27" s="70">
        <f t="shared" si="5"/>
        <v>28454</v>
      </c>
      <c r="E27" s="70">
        <v>28753</v>
      </c>
      <c r="F27" s="70">
        <v>29258</v>
      </c>
      <c r="G27" s="70">
        <v>28975</v>
      </c>
      <c r="H27" s="70">
        <v>29014</v>
      </c>
      <c r="I27" s="70">
        <v>28608</v>
      </c>
      <c r="J27" s="70">
        <v>28598</v>
      </c>
      <c r="K27" s="70">
        <v>27709</v>
      </c>
      <c r="L27" s="70">
        <v>28385</v>
      </c>
      <c r="M27" s="70">
        <f>+M28+M32</f>
        <v>27187</v>
      </c>
      <c r="N27" s="70">
        <f>+N28+N32</f>
        <v>28236</v>
      </c>
      <c r="O27" s="70">
        <v>29058</v>
      </c>
      <c r="P27" s="70">
        <f>+P28+P32</f>
        <v>30040</v>
      </c>
      <c r="Q27" s="70">
        <f>+Q28+Q32</f>
        <v>31412</v>
      </c>
      <c r="R27" s="54"/>
    </row>
    <row r="28" spans="1:18" s="2" customFormat="1" ht="14.25" customHeight="1" x14ac:dyDescent="0.25">
      <c r="A28" s="42" t="s">
        <v>1005</v>
      </c>
      <c r="B28" s="70">
        <f t="shared" si="5"/>
        <v>17478</v>
      </c>
      <c r="C28" s="70">
        <f t="shared" si="5"/>
        <v>17774</v>
      </c>
      <c r="D28" s="70">
        <f t="shared" si="5"/>
        <v>18094</v>
      </c>
      <c r="E28" s="70">
        <v>18242</v>
      </c>
      <c r="F28" s="70">
        <v>18288</v>
      </c>
      <c r="G28" s="70">
        <v>17838</v>
      </c>
      <c r="H28" s="70">
        <v>17602</v>
      </c>
      <c r="I28" s="70">
        <v>17356</v>
      </c>
      <c r="J28" s="70">
        <v>17608</v>
      </c>
      <c r="K28" s="70">
        <v>16982</v>
      </c>
      <c r="L28" s="70">
        <v>16984</v>
      </c>
      <c r="M28" s="70">
        <f>SUM(M29:M31)</f>
        <v>16215</v>
      </c>
      <c r="N28" s="70">
        <f>SUM(N29:N31)</f>
        <v>17372</v>
      </c>
      <c r="O28" s="70">
        <v>18158</v>
      </c>
      <c r="P28" s="70">
        <f>SUM(P29:P31)</f>
        <v>18789</v>
      </c>
      <c r="Q28" s="70">
        <f>SUM(Q29:Q31)</f>
        <v>19424</v>
      </c>
      <c r="R28" s="54"/>
    </row>
    <row r="29" spans="1:18" s="3" customFormat="1" ht="14.25" customHeight="1" x14ac:dyDescent="0.25">
      <c r="A29" s="27" t="s">
        <v>230</v>
      </c>
      <c r="B29" s="71">
        <f t="shared" si="5"/>
        <v>6285</v>
      </c>
      <c r="C29" s="71">
        <f t="shared" si="5"/>
        <v>6316</v>
      </c>
      <c r="D29" s="71">
        <f t="shared" si="5"/>
        <v>6376</v>
      </c>
      <c r="E29" s="71">
        <v>6394</v>
      </c>
      <c r="F29" s="71">
        <v>6179</v>
      </c>
      <c r="G29" s="71">
        <v>5805</v>
      </c>
      <c r="H29" s="71">
        <v>6132</v>
      </c>
      <c r="I29" s="71">
        <v>6020</v>
      </c>
      <c r="J29" s="71">
        <v>5818</v>
      </c>
      <c r="K29" s="71">
        <v>5673</v>
      </c>
      <c r="L29" s="71">
        <v>5732</v>
      </c>
      <c r="M29" s="71">
        <f>+M39+M49</f>
        <v>5595</v>
      </c>
      <c r="N29" s="71">
        <f>+N39+N49</f>
        <v>6196</v>
      </c>
      <c r="O29" s="71">
        <v>6020</v>
      </c>
      <c r="P29" s="71">
        <f>+P39+P49</f>
        <v>6553</v>
      </c>
      <c r="Q29" s="71">
        <f>+Q39+Q49</f>
        <v>6877</v>
      </c>
      <c r="R29" s="54"/>
    </row>
    <row r="30" spans="1:18" s="3" customFormat="1" ht="14.25" customHeight="1" x14ac:dyDescent="0.25">
      <c r="A30" s="27" t="s">
        <v>231</v>
      </c>
      <c r="B30" s="71">
        <f t="shared" si="5"/>
        <v>5783</v>
      </c>
      <c r="C30" s="71">
        <f t="shared" si="5"/>
        <v>5996</v>
      </c>
      <c r="D30" s="71">
        <f t="shared" si="5"/>
        <v>5982</v>
      </c>
      <c r="E30" s="71">
        <v>6090</v>
      </c>
      <c r="F30" s="71">
        <v>6186</v>
      </c>
      <c r="G30" s="71">
        <v>5986</v>
      </c>
      <c r="H30" s="71">
        <v>5676</v>
      </c>
      <c r="I30" s="71">
        <v>5838</v>
      </c>
      <c r="J30" s="71">
        <v>5997</v>
      </c>
      <c r="K30" s="71">
        <v>5574</v>
      </c>
      <c r="L30" s="71">
        <v>5621</v>
      </c>
      <c r="M30" s="71">
        <f t="shared" ref="M30:Q31" si="6">+M40+M50</f>
        <v>5306</v>
      </c>
      <c r="N30" s="71">
        <f t="shared" si="6"/>
        <v>5747</v>
      </c>
      <c r="O30" s="71">
        <v>6262</v>
      </c>
      <c r="P30" s="71">
        <f t="shared" ref="P30" si="7">+P40+P50</f>
        <v>6065</v>
      </c>
      <c r="Q30" s="71">
        <f t="shared" si="6"/>
        <v>6529</v>
      </c>
      <c r="R30" s="54"/>
    </row>
    <row r="31" spans="1:18" s="3" customFormat="1" ht="14.25" customHeight="1" x14ac:dyDescent="0.25">
      <c r="A31" s="27" t="s">
        <v>232</v>
      </c>
      <c r="B31" s="71">
        <f t="shared" si="5"/>
        <v>5410</v>
      </c>
      <c r="C31" s="71">
        <f t="shared" si="5"/>
        <v>5462</v>
      </c>
      <c r="D31" s="71">
        <f t="shared" si="5"/>
        <v>5736</v>
      </c>
      <c r="E31" s="71">
        <v>5758</v>
      </c>
      <c r="F31" s="71">
        <v>5923</v>
      </c>
      <c r="G31" s="71">
        <v>6047</v>
      </c>
      <c r="H31" s="71">
        <v>5794</v>
      </c>
      <c r="I31" s="71">
        <v>5498</v>
      </c>
      <c r="J31" s="71">
        <v>5793</v>
      </c>
      <c r="K31" s="71">
        <v>5735</v>
      </c>
      <c r="L31" s="71">
        <v>5631</v>
      </c>
      <c r="M31" s="71">
        <f t="shared" si="6"/>
        <v>5314</v>
      </c>
      <c r="N31" s="71">
        <f t="shared" si="6"/>
        <v>5429</v>
      </c>
      <c r="O31" s="71">
        <v>5876</v>
      </c>
      <c r="P31" s="71">
        <f t="shared" ref="P31" si="8">+P41+P51</f>
        <v>6171</v>
      </c>
      <c r="Q31" s="71">
        <f t="shared" si="6"/>
        <v>6018</v>
      </c>
      <c r="R31" s="54"/>
    </row>
    <row r="32" spans="1:18" s="2" customFormat="1" ht="14.25" customHeight="1" x14ac:dyDescent="0.25">
      <c r="A32" s="42" t="s">
        <v>1006</v>
      </c>
      <c r="B32" s="70">
        <f t="shared" si="5"/>
        <v>9821</v>
      </c>
      <c r="C32" s="70">
        <f t="shared" si="5"/>
        <v>10084</v>
      </c>
      <c r="D32" s="70">
        <f t="shared" si="5"/>
        <v>10360</v>
      </c>
      <c r="E32" s="70">
        <v>10511</v>
      </c>
      <c r="F32" s="70">
        <v>10970</v>
      </c>
      <c r="G32" s="70">
        <v>11137</v>
      </c>
      <c r="H32" s="70">
        <v>11412</v>
      </c>
      <c r="I32" s="70">
        <v>11252</v>
      </c>
      <c r="J32" s="70">
        <v>10990</v>
      </c>
      <c r="K32" s="70">
        <v>10727</v>
      </c>
      <c r="L32" s="70">
        <v>11401</v>
      </c>
      <c r="M32" s="70">
        <f>SUM(M33:M35)</f>
        <v>10972</v>
      </c>
      <c r="N32" s="70">
        <f>SUM(N33:N35)</f>
        <v>10864</v>
      </c>
      <c r="O32" s="70">
        <v>10900</v>
      </c>
      <c r="P32" s="70">
        <f>SUM(P33:P35)</f>
        <v>11251</v>
      </c>
      <c r="Q32" s="70">
        <f>SUM(Q33:Q35)</f>
        <v>11988</v>
      </c>
      <c r="R32" s="54"/>
    </row>
    <row r="33" spans="1:18" s="3" customFormat="1" ht="14.25" customHeight="1" x14ac:dyDescent="0.25">
      <c r="A33" s="27" t="s">
        <v>233</v>
      </c>
      <c r="B33" s="71">
        <f t="shared" si="5"/>
        <v>5057</v>
      </c>
      <c r="C33" s="71">
        <f t="shared" si="5"/>
        <v>5220</v>
      </c>
      <c r="D33" s="71">
        <f t="shared" si="5"/>
        <v>5222</v>
      </c>
      <c r="E33" s="71">
        <v>5397</v>
      </c>
      <c r="F33" s="71">
        <v>5472</v>
      </c>
      <c r="G33" s="71">
        <v>5554</v>
      </c>
      <c r="H33" s="71">
        <v>5686</v>
      </c>
      <c r="I33" s="71">
        <v>5405</v>
      </c>
      <c r="J33" s="71">
        <v>5195</v>
      </c>
      <c r="K33" s="71">
        <v>5233</v>
      </c>
      <c r="L33" s="71">
        <v>5399</v>
      </c>
      <c r="M33" s="71">
        <f>+M43+M53</f>
        <v>5076</v>
      </c>
      <c r="N33" s="71">
        <f>+N43+N53</f>
        <v>5132</v>
      </c>
      <c r="O33" s="71">
        <v>5171</v>
      </c>
      <c r="P33" s="71">
        <f>+P43+P53</f>
        <v>5592</v>
      </c>
      <c r="Q33" s="71">
        <f>+Q43+Q53</f>
        <v>5881</v>
      </c>
      <c r="R33" s="54"/>
    </row>
    <row r="34" spans="1:18" s="3" customFormat="1" ht="14.25" customHeight="1" x14ac:dyDescent="0.25">
      <c r="A34" s="27" t="s">
        <v>234</v>
      </c>
      <c r="B34" s="71">
        <f t="shared" si="5"/>
        <v>4559</v>
      </c>
      <c r="C34" s="71">
        <f t="shared" si="5"/>
        <v>4647</v>
      </c>
      <c r="D34" s="71">
        <f t="shared" si="5"/>
        <v>4897</v>
      </c>
      <c r="E34" s="71">
        <v>4865</v>
      </c>
      <c r="F34" s="71">
        <v>5195</v>
      </c>
      <c r="G34" s="71">
        <v>5279</v>
      </c>
      <c r="H34" s="71">
        <v>5322</v>
      </c>
      <c r="I34" s="71">
        <v>5463</v>
      </c>
      <c r="J34" s="71">
        <v>5319</v>
      </c>
      <c r="K34" s="71">
        <v>5023</v>
      </c>
      <c r="L34" s="71">
        <v>5331</v>
      </c>
      <c r="M34" s="71">
        <f t="shared" ref="M34:Q35" si="9">+M44+M54</f>
        <v>5228</v>
      </c>
      <c r="N34" s="71">
        <f t="shared" si="9"/>
        <v>5154</v>
      </c>
      <c r="O34" s="71">
        <v>5225</v>
      </c>
      <c r="P34" s="71">
        <f t="shared" ref="P34" si="10">+P44+P54</f>
        <v>5104</v>
      </c>
      <c r="Q34" s="71">
        <f t="shared" si="9"/>
        <v>5507</v>
      </c>
      <c r="R34" s="54"/>
    </row>
    <row r="35" spans="1:18" s="3" customFormat="1" ht="14.25" customHeight="1" x14ac:dyDescent="0.25">
      <c r="A35" s="27" t="s">
        <v>235</v>
      </c>
      <c r="B35" s="71">
        <f t="shared" si="5"/>
        <v>205</v>
      </c>
      <c r="C35" s="71">
        <f t="shared" si="5"/>
        <v>217</v>
      </c>
      <c r="D35" s="71">
        <f t="shared" si="5"/>
        <v>241</v>
      </c>
      <c r="E35" s="71">
        <v>249</v>
      </c>
      <c r="F35" s="71">
        <v>303</v>
      </c>
      <c r="G35" s="71">
        <v>304</v>
      </c>
      <c r="H35" s="71">
        <v>404</v>
      </c>
      <c r="I35" s="71">
        <v>384</v>
      </c>
      <c r="J35" s="71">
        <v>476</v>
      </c>
      <c r="K35" s="71">
        <v>471</v>
      </c>
      <c r="L35" s="71">
        <v>671</v>
      </c>
      <c r="M35" s="71">
        <f t="shared" si="9"/>
        <v>668</v>
      </c>
      <c r="N35" s="71">
        <f t="shared" si="9"/>
        <v>578</v>
      </c>
      <c r="O35" s="71">
        <v>504</v>
      </c>
      <c r="P35" s="71">
        <f t="shared" ref="P35" si="11">+P45+P55</f>
        <v>555</v>
      </c>
      <c r="Q35" s="71">
        <f t="shared" si="9"/>
        <v>600</v>
      </c>
      <c r="R35" s="54"/>
    </row>
    <row r="36" spans="1:18" ht="6.75" customHeight="1" x14ac:dyDescent="0.25">
      <c r="A36" s="185"/>
      <c r="B36" s="302"/>
      <c r="C36" s="302"/>
      <c r="D36" s="302"/>
      <c r="E36" s="302"/>
      <c r="F36" s="302"/>
      <c r="G36" s="302"/>
      <c r="H36" s="302"/>
      <c r="I36" s="302"/>
      <c r="J36" s="302"/>
      <c r="K36" s="302"/>
      <c r="L36" s="302"/>
      <c r="M36" s="302"/>
      <c r="N36" s="302"/>
      <c r="O36" s="302"/>
      <c r="P36" s="302"/>
      <c r="Q36" s="302"/>
      <c r="R36" s="54"/>
    </row>
    <row r="37" spans="1:18" s="2" customFormat="1" ht="14.25" customHeight="1" x14ac:dyDescent="0.25">
      <c r="A37" s="42" t="s">
        <v>277</v>
      </c>
      <c r="B37" s="70">
        <f t="shared" ref="B37:D37" si="12">+B38+B42</f>
        <v>26976</v>
      </c>
      <c r="C37" s="70">
        <f t="shared" si="12"/>
        <v>27535</v>
      </c>
      <c r="D37" s="70">
        <f t="shared" si="12"/>
        <v>28110</v>
      </c>
      <c r="E37" s="70">
        <v>28416</v>
      </c>
      <c r="F37" s="70">
        <v>28901</v>
      </c>
      <c r="G37" s="70">
        <v>28555</v>
      </c>
      <c r="H37" s="70">
        <v>28456</v>
      </c>
      <c r="I37" s="70">
        <v>27963</v>
      </c>
      <c r="J37" s="70">
        <v>27940</v>
      </c>
      <c r="K37" s="70">
        <v>26978</v>
      </c>
      <c r="L37" s="70">
        <v>27577</v>
      </c>
      <c r="M37" s="70">
        <f>+M38+M42</f>
        <v>26367</v>
      </c>
      <c r="N37" s="70">
        <f>+N38+N42</f>
        <v>27371</v>
      </c>
      <c r="O37" s="70">
        <v>28104</v>
      </c>
      <c r="P37" s="70">
        <f>+P38+P42</f>
        <v>28981</v>
      </c>
      <c r="Q37" s="70">
        <f>+Q38+Q42</f>
        <v>30257</v>
      </c>
      <c r="R37" s="54"/>
    </row>
    <row r="38" spans="1:18" s="2" customFormat="1" ht="14.25" customHeight="1" x14ac:dyDescent="0.25">
      <c r="A38" s="42" t="s">
        <v>1005</v>
      </c>
      <c r="B38" s="70">
        <f t="shared" ref="B38:D38" si="13">SUM(B39:B41)</f>
        <v>17287</v>
      </c>
      <c r="C38" s="70">
        <f t="shared" si="13"/>
        <v>17578</v>
      </c>
      <c r="D38" s="70">
        <f t="shared" si="13"/>
        <v>17895</v>
      </c>
      <c r="E38" s="70">
        <v>18024</v>
      </c>
      <c r="F38" s="70">
        <v>18074</v>
      </c>
      <c r="G38" s="70">
        <v>17583</v>
      </c>
      <c r="H38" s="70">
        <v>17274</v>
      </c>
      <c r="I38" s="70">
        <v>16935</v>
      </c>
      <c r="J38" s="70">
        <v>17192</v>
      </c>
      <c r="K38" s="70">
        <v>16556</v>
      </c>
      <c r="L38" s="70">
        <v>16550</v>
      </c>
      <c r="M38" s="70">
        <f>SUM(M39:M41)</f>
        <v>15786</v>
      </c>
      <c r="N38" s="70">
        <f>SUM(N39:N41)</f>
        <v>16901</v>
      </c>
      <c r="O38" s="70">
        <v>17604</v>
      </c>
      <c r="P38" s="70">
        <f>SUM(P39:P41)</f>
        <v>18150</v>
      </c>
      <c r="Q38" s="70">
        <f>SUM(Q39:Q41)</f>
        <v>18758</v>
      </c>
      <c r="R38" s="54"/>
    </row>
    <row r="39" spans="1:18" s="3" customFormat="1" ht="14.25" customHeight="1" x14ac:dyDescent="0.25">
      <c r="A39" s="27" t="s">
        <v>230</v>
      </c>
      <c r="B39" s="71">
        <v>6206</v>
      </c>
      <c r="C39" s="71">
        <v>6244</v>
      </c>
      <c r="D39" s="71">
        <v>6296</v>
      </c>
      <c r="E39" s="71">
        <v>6288</v>
      </c>
      <c r="F39" s="71">
        <v>6108</v>
      </c>
      <c r="G39" s="71">
        <v>5687</v>
      </c>
      <c r="H39" s="71">
        <v>5977</v>
      </c>
      <c r="I39" s="71">
        <v>5858</v>
      </c>
      <c r="J39" s="71">
        <v>5672</v>
      </c>
      <c r="K39" s="71">
        <v>5525</v>
      </c>
      <c r="L39" s="71">
        <v>5587</v>
      </c>
      <c r="M39" s="71">
        <v>5437</v>
      </c>
      <c r="N39" s="71">
        <v>6003</v>
      </c>
      <c r="O39" s="71">
        <v>5814</v>
      </c>
      <c r="P39" s="71">
        <v>6323</v>
      </c>
      <c r="Q39" s="71">
        <v>6651</v>
      </c>
      <c r="R39" s="54"/>
    </row>
    <row r="40" spans="1:18" s="3" customFormat="1" ht="14.25" customHeight="1" x14ac:dyDescent="0.25">
      <c r="A40" s="27" t="s">
        <v>231</v>
      </c>
      <c r="B40" s="71">
        <v>5719</v>
      </c>
      <c r="C40" s="71">
        <v>5930</v>
      </c>
      <c r="D40" s="71">
        <v>5914</v>
      </c>
      <c r="E40" s="71">
        <v>6022</v>
      </c>
      <c r="F40" s="71">
        <v>6093</v>
      </c>
      <c r="G40" s="71">
        <v>5923</v>
      </c>
      <c r="H40" s="71">
        <v>5560</v>
      </c>
      <c r="I40" s="71">
        <v>5700</v>
      </c>
      <c r="J40" s="71">
        <v>5867</v>
      </c>
      <c r="K40" s="71">
        <v>5426</v>
      </c>
      <c r="L40" s="71">
        <v>5478</v>
      </c>
      <c r="M40" s="71">
        <v>5184</v>
      </c>
      <c r="N40" s="71">
        <v>5595</v>
      </c>
      <c r="O40" s="71">
        <v>6067</v>
      </c>
      <c r="P40" s="71">
        <v>5847</v>
      </c>
      <c r="Q40" s="71">
        <v>6303</v>
      </c>
      <c r="R40" s="54"/>
    </row>
    <row r="41" spans="1:18" s="3" customFormat="1" ht="14.25" customHeight="1" x14ac:dyDescent="0.25">
      <c r="A41" s="27" t="s">
        <v>232</v>
      </c>
      <c r="B41" s="71">
        <v>5362</v>
      </c>
      <c r="C41" s="71">
        <v>5404</v>
      </c>
      <c r="D41" s="71">
        <v>5685</v>
      </c>
      <c r="E41" s="71">
        <v>5714</v>
      </c>
      <c r="F41" s="71">
        <v>5873</v>
      </c>
      <c r="G41" s="71">
        <v>5973</v>
      </c>
      <c r="H41" s="71">
        <v>5737</v>
      </c>
      <c r="I41" s="71">
        <v>5377</v>
      </c>
      <c r="J41" s="71">
        <v>5653</v>
      </c>
      <c r="K41" s="71">
        <v>5605</v>
      </c>
      <c r="L41" s="71">
        <v>5485</v>
      </c>
      <c r="M41" s="71">
        <v>5165</v>
      </c>
      <c r="N41" s="71">
        <v>5303</v>
      </c>
      <c r="O41" s="71">
        <v>5723</v>
      </c>
      <c r="P41" s="71">
        <v>5980</v>
      </c>
      <c r="Q41" s="71">
        <v>5804</v>
      </c>
      <c r="R41" s="202"/>
    </row>
    <row r="42" spans="1:18" s="2" customFormat="1" ht="14.25" customHeight="1" x14ac:dyDescent="0.25">
      <c r="A42" s="42" t="s">
        <v>1006</v>
      </c>
      <c r="B42" s="70">
        <f t="shared" ref="B42:D42" si="14">SUM(B43:B45)</f>
        <v>9689</v>
      </c>
      <c r="C42" s="70">
        <f t="shared" si="14"/>
        <v>9957</v>
      </c>
      <c r="D42" s="70">
        <f t="shared" si="14"/>
        <v>10215</v>
      </c>
      <c r="E42" s="70">
        <v>10392</v>
      </c>
      <c r="F42" s="70">
        <v>10827</v>
      </c>
      <c r="G42" s="70">
        <v>10972</v>
      </c>
      <c r="H42" s="70">
        <v>11182</v>
      </c>
      <c r="I42" s="70">
        <v>11028</v>
      </c>
      <c r="J42" s="70">
        <v>10748</v>
      </c>
      <c r="K42" s="70">
        <v>10422</v>
      </c>
      <c r="L42" s="70">
        <v>11027</v>
      </c>
      <c r="M42" s="70">
        <f>SUM(M43:M45)</f>
        <v>10581</v>
      </c>
      <c r="N42" s="70">
        <f>SUM(N43:N45)</f>
        <v>10470</v>
      </c>
      <c r="O42" s="70">
        <v>10500</v>
      </c>
      <c r="P42" s="70">
        <f>SUM(P43:P45)</f>
        <v>10831</v>
      </c>
      <c r="Q42" s="70">
        <f>SUM(Q43:Q45)</f>
        <v>11499</v>
      </c>
      <c r="R42" s="54"/>
    </row>
    <row r="43" spans="1:18" s="3" customFormat="1" ht="14.25" customHeight="1" x14ac:dyDescent="0.25">
      <c r="A43" s="27" t="s">
        <v>233</v>
      </c>
      <c r="B43" s="71">
        <v>5002</v>
      </c>
      <c r="C43" s="71">
        <v>5171</v>
      </c>
      <c r="D43" s="71">
        <v>5160</v>
      </c>
      <c r="E43" s="71">
        <v>5348</v>
      </c>
      <c r="F43" s="71">
        <v>5395</v>
      </c>
      <c r="G43" s="71">
        <v>5474</v>
      </c>
      <c r="H43" s="71">
        <v>5577</v>
      </c>
      <c r="I43" s="71">
        <v>5325</v>
      </c>
      <c r="J43" s="71">
        <v>5083</v>
      </c>
      <c r="K43" s="71">
        <v>5083</v>
      </c>
      <c r="L43" s="71">
        <v>5264</v>
      </c>
      <c r="M43" s="71">
        <v>4927</v>
      </c>
      <c r="N43" s="71">
        <v>4974</v>
      </c>
      <c r="O43" s="71">
        <v>5039</v>
      </c>
      <c r="P43" s="71">
        <v>5432</v>
      </c>
      <c r="Q43" s="71">
        <v>5655</v>
      </c>
      <c r="R43" s="54"/>
    </row>
    <row r="44" spans="1:18" s="3" customFormat="1" ht="14.25" customHeight="1" x14ac:dyDescent="0.25">
      <c r="A44" s="27" t="s">
        <v>234</v>
      </c>
      <c r="B44" s="71">
        <v>4516</v>
      </c>
      <c r="C44" s="71">
        <v>4608</v>
      </c>
      <c r="D44" s="71">
        <v>4853</v>
      </c>
      <c r="E44" s="71">
        <v>4831</v>
      </c>
      <c r="F44" s="71">
        <v>5162</v>
      </c>
      <c r="G44" s="71">
        <v>5225</v>
      </c>
      <c r="H44" s="71">
        <v>5254</v>
      </c>
      <c r="I44" s="71">
        <v>5382</v>
      </c>
      <c r="J44" s="71">
        <v>5265</v>
      </c>
      <c r="K44" s="71">
        <v>4922</v>
      </c>
      <c r="L44" s="71">
        <v>5191</v>
      </c>
      <c r="M44" s="71">
        <v>5118</v>
      </c>
      <c r="N44" s="71">
        <v>5023</v>
      </c>
      <c r="O44" s="71">
        <v>5083</v>
      </c>
      <c r="P44" s="71">
        <v>4983</v>
      </c>
      <c r="Q44" s="71">
        <v>5360</v>
      </c>
      <c r="R44" s="54"/>
    </row>
    <row r="45" spans="1:18" s="3" customFormat="1" ht="14.25" customHeight="1" x14ac:dyDescent="0.25">
      <c r="A45" s="27" t="s">
        <v>235</v>
      </c>
      <c r="B45" s="71">
        <v>171</v>
      </c>
      <c r="C45" s="71">
        <v>178</v>
      </c>
      <c r="D45" s="71">
        <v>202</v>
      </c>
      <c r="E45" s="71">
        <v>213</v>
      </c>
      <c r="F45" s="71">
        <v>270</v>
      </c>
      <c r="G45" s="71">
        <v>273</v>
      </c>
      <c r="H45" s="71">
        <v>351</v>
      </c>
      <c r="I45" s="71">
        <v>321</v>
      </c>
      <c r="J45" s="71">
        <v>400</v>
      </c>
      <c r="K45" s="71">
        <v>417</v>
      </c>
      <c r="L45" s="71">
        <v>572</v>
      </c>
      <c r="M45" s="71">
        <v>536</v>
      </c>
      <c r="N45" s="71">
        <v>473</v>
      </c>
      <c r="O45" s="71">
        <v>378</v>
      </c>
      <c r="P45" s="71">
        <v>416</v>
      </c>
      <c r="Q45" s="71">
        <v>484</v>
      </c>
      <c r="R45" s="60"/>
    </row>
    <row r="46" spans="1:18" ht="6.75" customHeight="1" x14ac:dyDescent="0.25">
      <c r="A46" s="135"/>
      <c r="B46" s="302"/>
      <c r="C46" s="302"/>
      <c r="D46" s="302"/>
      <c r="E46" s="302"/>
      <c r="F46" s="302"/>
      <c r="G46" s="302"/>
      <c r="H46" s="302"/>
      <c r="I46" s="302"/>
      <c r="J46" s="302"/>
      <c r="K46" s="302"/>
      <c r="L46" s="302"/>
      <c r="M46" s="302"/>
      <c r="N46" s="302"/>
      <c r="O46" s="302"/>
      <c r="P46" s="302"/>
      <c r="Q46" s="302"/>
    </row>
    <row r="47" spans="1:18" s="2" customFormat="1" ht="14.25" customHeight="1" x14ac:dyDescent="0.25">
      <c r="A47" s="42" t="s">
        <v>236</v>
      </c>
      <c r="B47" s="70">
        <f t="shared" ref="B47:D47" si="15">+B48+B52</f>
        <v>323</v>
      </c>
      <c r="C47" s="70">
        <f t="shared" si="15"/>
        <v>323</v>
      </c>
      <c r="D47" s="70">
        <f t="shared" si="15"/>
        <v>344</v>
      </c>
      <c r="E47" s="70">
        <v>337</v>
      </c>
      <c r="F47" s="70">
        <v>357</v>
      </c>
      <c r="G47" s="70">
        <v>420</v>
      </c>
      <c r="H47" s="70">
        <v>558</v>
      </c>
      <c r="I47" s="70">
        <v>645</v>
      </c>
      <c r="J47" s="70">
        <v>658</v>
      </c>
      <c r="K47" s="70">
        <v>731</v>
      </c>
      <c r="L47" s="70">
        <v>808</v>
      </c>
      <c r="M47" s="70">
        <f>+M48+M52</f>
        <v>820</v>
      </c>
      <c r="N47" s="70">
        <f>+N48+N52</f>
        <v>865</v>
      </c>
      <c r="O47" s="70">
        <v>954</v>
      </c>
      <c r="P47" s="70">
        <f>+P48+P52</f>
        <v>1059</v>
      </c>
      <c r="Q47" s="70">
        <f>+Q48+Q52</f>
        <v>1155</v>
      </c>
      <c r="R47" s="60"/>
    </row>
    <row r="48" spans="1:18" s="2" customFormat="1" ht="14.25" customHeight="1" x14ac:dyDescent="0.25">
      <c r="A48" s="42" t="s">
        <v>1005</v>
      </c>
      <c r="B48" s="70">
        <f t="shared" ref="B48:D48" si="16">SUM(B49:B51)</f>
        <v>191</v>
      </c>
      <c r="C48" s="70">
        <f t="shared" si="16"/>
        <v>196</v>
      </c>
      <c r="D48" s="70">
        <f t="shared" si="16"/>
        <v>199</v>
      </c>
      <c r="E48" s="70">
        <v>218</v>
      </c>
      <c r="F48" s="70">
        <v>214</v>
      </c>
      <c r="G48" s="70">
        <v>255</v>
      </c>
      <c r="H48" s="70">
        <v>328</v>
      </c>
      <c r="I48" s="70">
        <v>421</v>
      </c>
      <c r="J48" s="70">
        <v>416</v>
      </c>
      <c r="K48" s="70">
        <v>426</v>
      </c>
      <c r="L48" s="70">
        <v>434</v>
      </c>
      <c r="M48" s="70">
        <f>SUM(M49:M51)</f>
        <v>429</v>
      </c>
      <c r="N48" s="70">
        <f>SUM(N49:N51)</f>
        <v>471</v>
      </c>
      <c r="O48" s="70">
        <v>554</v>
      </c>
      <c r="P48" s="70">
        <f>SUM(P49:P51)</f>
        <v>639</v>
      </c>
      <c r="Q48" s="70">
        <f>SUM(Q49:Q51)</f>
        <v>666</v>
      </c>
      <c r="R48" s="60"/>
    </row>
    <row r="49" spans="1:18" s="3" customFormat="1" ht="14.25" customHeight="1" x14ac:dyDescent="0.25">
      <c r="A49" s="27" t="s">
        <v>230</v>
      </c>
      <c r="B49" s="71">
        <v>79</v>
      </c>
      <c r="C49" s="71">
        <v>72</v>
      </c>
      <c r="D49" s="71">
        <v>80</v>
      </c>
      <c r="E49" s="71">
        <v>106</v>
      </c>
      <c r="F49" s="71">
        <v>71</v>
      </c>
      <c r="G49" s="71">
        <v>118</v>
      </c>
      <c r="H49" s="71">
        <v>155</v>
      </c>
      <c r="I49" s="71">
        <v>162</v>
      </c>
      <c r="J49" s="71">
        <v>146</v>
      </c>
      <c r="K49" s="71">
        <v>148</v>
      </c>
      <c r="L49" s="71">
        <v>145</v>
      </c>
      <c r="M49" s="71">
        <v>158</v>
      </c>
      <c r="N49" s="71">
        <v>193</v>
      </c>
      <c r="O49" s="71">
        <v>206</v>
      </c>
      <c r="P49" s="71">
        <v>230</v>
      </c>
      <c r="Q49" s="71">
        <v>226</v>
      </c>
      <c r="R49" s="60"/>
    </row>
    <row r="50" spans="1:18" s="3" customFormat="1" ht="14.25" customHeight="1" x14ac:dyDescent="0.25">
      <c r="A50" s="27" t="s">
        <v>231</v>
      </c>
      <c r="B50" s="71">
        <v>64</v>
      </c>
      <c r="C50" s="71">
        <v>66</v>
      </c>
      <c r="D50" s="71">
        <v>68</v>
      </c>
      <c r="E50" s="71">
        <v>68</v>
      </c>
      <c r="F50" s="71">
        <v>93</v>
      </c>
      <c r="G50" s="71">
        <v>63</v>
      </c>
      <c r="H50" s="71">
        <v>116</v>
      </c>
      <c r="I50" s="71">
        <v>138</v>
      </c>
      <c r="J50" s="71">
        <v>130</v>
      </c>
      <c r="K50" s="71">
        <v>148</v>
      </c>
      <c r="L50" s="71">
        <v>143</v>
      </c>
      <c r="M50" s="71">
        <v>122</v>
      </c>
      <c r="N50" s="71">
        <v>152</v>
      </c>
      <c r="O50" s="71">
        <v>195</v>
      </c>
      <c r="P50" s="71">
        <v>218</v>
      </c>
      <c r="Q50" s="71">
        <v>226</v>
      </c>
      <c r="R50" s="60"/>
    </row>
    <row r="51" spans="1:18" s="3" customFormat="1" ht="14.25" customHeight="1" x14ac:dyDescent="0.25">
      <c r="A51" s="27" t="s">
        <v>232</v>
      </c>
      <c r="B51" s="71">
        <v>48</v>
      </c>
      <c r="C51" s="71">
        <v>58</v>
      </c>
      <c r="D51" s="71">
        <v>51</v>
      </c>
      <c r="E51" s="71">
        <v>44</v>
      </c>
      <c r="F51" s="71">
        <v>50</v>
      </c>
      <c r="G51" s="71">
        <v>74</v>
      </c>
      <c r="H51" s="71">
        <v>57</v>
      </c>
      <c r="I51" s="71">
        <v>121</v>
      </c>
      <c r="J51" s="71">
        <v>140</v>
      </c>
      <c r="K51" s="71">
        <v>130</v>
      </c>
      <c r="L51" s="71">
        <v>146</v>
      </c>
      <c r="M51" s="71">
        <v>149</v>
      </c>
      <c r="N51" s="71">
        <v>126</v>
      </c>
      <c r="O51" s="71">
        <v>153</v>
      </c>
      <c r="P51" s="71">
        <v>191</v>
      </c>
      <c r="Q51" s="71">
        <v>214</v>
      </c>
      <c r="R51" s="60"/>
    </row>
    <row r="52" spans="1:18" s="2" customFormat="1" ht="14.25" customHeight="1" x14ac:dyDescent="0.25">
      <c r="A52" s="42" t="s">
        <v>1006</v>
      </c>
      <c r="B52" s="70">
        <f t="shared" ref="B52:D52" si="17">SUM(B53:B55)</f>
        <v>132</v>
      </c>
      <c r="C52" s="70">
        <f t="shared" si="17"/>
        <v>127</v>
      </c>
      <c r="D52" s="70">
        <f t="shared" si="17"/>
        <v>145</v>
      </c>
      <c r="E52" s="70">
        <v>119</v>
      </c>
      <c r="F52" s="70">
        <v>143</v>
      </c>
      <c r="G52" s="70">
        <v>165</v>
      </c>
      <c r="H52" s="70">
        <v>230</v>
      </c>
      <c r="I52" s="70">
        <v>224</v>
      </c>
      <c r="J52" s="70">
        <v>242</v>
      </c>
      <c r="K52" s="70">
        <v>305</v>
      </c>
      <c r="L52" s="70">
        <v>374</v>
      </c>
      <c r="M52" s="70">
        <f>SUM(M53:M55)</f>
        <v>391</v>
      </c>
      <c r="N52" s="70">
        <f>SUM(N53:N55)</f>
        <v>394</v>
      </c>
      <c r="O52" s="70">
        <v>400</v>
      </c>
      <c r="P52" s="70">
        <f>SUM(P53:P55)</f>
        <v>420</v>
      </c>
      <c r="Q52" s="70">
        <f>SUM(Q53:Q55)</f>
        <v>489</v>
      </c>
      <c r="R52" s="60"/>
    </row>
    <row r="53" spans="1:18" s="3" customFormat="1" ht="14.25" customHeight="1" x14ac:dyDescent="0.25">
      <c r="A53" s="27" t="s">
        <v>233</v>
      </c>
      <c r="B53" s="71">
        <v>55</v>
      </c>
      <c r="C53" s="71">
        <v>49</v>
      </c>
      <c r="D53" s="71">
        <v>62</v>
      </c>
      <c r="E53" s="71">
        <v>49</v>
      </c>
      <c r="F53" s="71">
        <v>77</v>
      </c>
      <c r="G53" s="71">
        <v>80</v>
      </c>
      <c r="H53" s="71">
        <v>109</v>
      </c>
      <c r="I53" s="71">
        <v>80</v>
      </c>
      <c r="J53" s="71">
        <v>112</v>
      </c>
      <c r="K53" s="71">
        <v>150</v>
      </c>
      <c r="L53" s="71">
        <v>135</v>
      </c>
      <c r="M53" s="71">
        <v>149</v>
      </c>
      <c r="N53" s="71">
        <v>158</v>
      </c>
      <c r="O53" s="71">
        <v>132</v>
      </c>
      <c r="P53" s="71">
        <v>160</v>
      </c>
      <c r="Q53" s="71">
        <v>226</v>
      </c>
      <c r="R53" s="60"/>
    </row>
    <row r="54" spans="1:18" s="3" customFormat="1" ht="14.25" customHeight="1" x14ac:dyDescent="0.25">
      <c r="A54" s="27" t="s">
        <v>234</v>
      </c>
      <c r="B54" s="71">
        <v>43</v>
      </c>
      <c r="C54" s="71">
        <v>39</v>
      </c>
      <c r="D54" s="71">
        <v>44</v>
      </c>
      <c r="E54" s="71">
        <v>34</v>
      </c>
      <c r="F54" s="71">
        <v>33</v>
      </c>
      <c r="G54" s="71">
        <v>54</v>
      </c>
      <c r="H54" s="71">
        <v>68</v>
      </c>
      <c r="I54" s="71">
        <v>81</v>
      </c>
      <c r="J54" s="71">
        <v>54</v>
      </c>
      <c r="K54" s="71">
        <v>101</v>
      </c>
      <c r="L54" s="71">
        <v>140</v>
      </c>
      <c r="M54" s="71">
        <v>110</v>
      </c>
      <c r="N54" s="71">
        <v>131</v>
      </c>
      <c r="O54" s="71">
        <v>142</v>
      </c>
      <c r="P54" s="71">
        <v>121</v>
      </c>
      <c r="Q54" s="71">
        <v>147</v>
      </c>
      <c r="R54" s="60"/>
    </row>
    <row r="55" spans="1:18" s="3" customFormat="1" ht="14.25" customHeight="1" x14ac:dyDescent="0.25">
      <c r="A55" s="27" t="s">
        <v>235</v>
      </c>
      <c r="B55" s="71">
        <v>34</v>
      </c>
      <c r="C55" s="71">
        <v>39</v>
      </c>
      <c r="D55" s="71">
        <v>39</v>
      </c>
      <c r="E55" s="71">
        <v>36</v>
      </c>
      <c r="F55" s="71">
        <v>33</v>
      </c>
      <c r="G55" s="71">
        <v>31</v>
      </c>
      <c r="H55" s="71">
        <v>53</v>
      </c>
      <c r="I55" s="71">
        <v>63</v>
      </c>
      <c r="J55" s="71">
        <v>76</v>
      </c>
      <c r="K55" s="71">
        <v>54</v>
      </c>
      <c r="L55" s="71">
        <v>99</v>
      </c>
      <c r="M55" s="71">
        <v>132</v>
      </c>
      <c r="N55" s="71">
        <v>105</v>
      </c>
      <c r="O55" s="71">
        <v>126</v>
      </c>
      <c r="P55" s="71">
        <v>139</v>
      </c>
      <c r="Q55" s="71">
        <v>116</v>
      </c>
      <c r="R55" s="60"/>
    </row>
    <row r="56" spans="1:18" ht="6.75" customHeight="1" x14ac:dyDescent="0.25">
      <c r="A56" s="135"/>
      <c r="B56" s="302"/>
      <c r="C56" s="302"/>
      <c r="D56" s="302"/>
      <c r="E56" s="302"/>
      <c r="F56" s="302"/>
      <c r="G56" s="302"/>
      <c r="H56" s="302"/>
      <c r="I56" s="302"/>
      <c r="J56" s="302"/>
      <c r="K56" s="302"/>
      <c r="L56" s="302"/>
      <c r="M56" s="302"/>
      <c r="N56" s="302"/>
      <c r="O56" s="302"/>
      <c r="P56" s="302"/>
      <c r="Q56" s="302"/>
    </row>
    <row r="57" spans="1:18" s="2" customFormat="1" ht="16.5" customHeight="1" thickBot="1" x14ac:dyDescent="0.3">
      <c r="A57" s="77" t="s">
        <v>999</v>
      </c>
      <c r="B57" s="75">
        <v>82</v>
      </c>
      <c r="C57" s="75">
        <v>17</v>
      </c>
      <c r="D57" s="75">
        <v>105</v>
      </c>
      <c r="E57" s="75">
        <v>112</v>
      </c>
      <c r="F57" s="75">
        <v>38</v>
      </c>
      <c r="G57" s="75">
        <v>36</v>
      </c>
      <c r="H57" s="75">
        <v>49</v>
      </c>
      <c r="I57" s="75">
        <v>32</v>
      </c>
      <c r="J57" s="75">
        <v>42</v>
      </c>
      <c r="K57" s="75">
        <v>35</v>
      </c>
      <c r="L57" s="75">
        <v>26</v>
      </c>
      <c r="M57" s="75">
        <v>14</v>
      </c>
      <c r="N57" s="75">
        <v>17</v>
      </c>
      <c r="O57" s="75">
        <v>20</v>
      </c>
      <c r="P57" s="75">
        <v>22</v>
      </c>
      <c r="Q57" s="75">
        <v>32</v>
      </c>
      <c r="R57" s="60"/>
    </row>
    <row r="58" spans="1:18" s="8" customFormat="1" ht="13.5" customHeight="1" x14ac:dyDescent="0.25">
      <c r="A58" s="414" t="s">
        <v>216</v>
      </c>
      <c r="B58" s="414"/>
      <c r="C58" s="414"/>
      <c r="D58" s="414"/>
      <c r="E58" s="414"/>
      <c r="F58" s="414"/>
      <c r="G58" s="414"/>
      <c r="H58" s="414"/>
      <c r="I58" s="414"/>
      <c r="J58" s="414"/>
      <c r="K58" s="414"/>
      <c r="L58" s="414"/>
      <c r="M58" s="414"/>
      <c r="N58" s="414"/>
      <c r="O58" s="414"/>
      <c r="P58" s="414"/>
      <c r="Q58" s="414"/>
      <c r="R58" s="60"/>
    </row>
    <row r="59" spans="1:18" s="8" customFormat="1" ht="13.5" customHeight="1" x14ac:dyDescent="0.25">
      <c r="A59" s="63" t="s">
        <v>217</v>
      </c>
      <c r="B59" s="63"/>
      <c r="C59" s="63"/>
      <c r="D59" s="63"/>
      <c r="E59" s="63"/>
      <c r="F59" s="63"/>
      <c r="G59" s="63"/>
      <c r="H59" s="63"/>
      <c r="I59" s="63"/>
      <c r="J59" s="63"/>
      <c r="K59" s="63"/>
      <c r="L59" s="63"/>
      <c r="M59" s="63"/>
      <c r="N59" s="63"/>
      <c r="O59" s="63"/>
      <c r="P59" s="63"/>
      <c r="Q59" s="63"/>
      <c r="R59" s="60"/>
    </row>
    <row r="60" spans="1:18" ht="15" customHeight="1" x14ac:dyDescent="0.25">
      <c r="A60" s="417"/>
      <c r="B60" s="417"/>
      <c r="C60" s="417"/>
      <c r="D60" s="417"/>
      <c r="E60" s="417"/>
      <c r="F60" s="417"/>
      <c r="G60" s="417"/>
      <c r="H60" s="417"/>
      <c r="I60" s="417"/>
      <c r="J60" s="417"/>
      <c r="K60" s="417"/>
      <c r="L60" s="417"/>
      <c r="M60" s="417"/>
      <c r="N60" s="417"/>
      <c r="O60" s="417"/>
      <c r="P60" s="417"/>
      <c r="Q60" s="417"/>
    </row>
    <row r="61" spans="1:18" x14ac:dyDescent="0.25">
      <c r="E61" s="308"/>
      <c r="F61" s="308"/>
      <c r="G61" s="308"/>
      <c r="H61" s="308"/>
      <c r="I61" s="308"/>
      <c r="J61" s="308"/>
      <c r="K61" s="308"/>
      <c r="L61" s="308"/>
      <c r="M61" s="308"/>
      <c r="N61" s="308"/>
      <c r="O61" s="308"/>
      <c r="P61" s="308"/>
      <c r="Q61" s="308"/>
    </row>
  </sheetData>
  <mergeCells count="8">
    <mergeCell ref="A60:Q60"/>
    <mergeCell ref="A58:Q58"/>
    <mergeCell ref="A1:Q1"/>
    <mergeCell ref="A2:Q2"/>
    <mergeCell ref="A3:Q3"/>
    <mergeCell ref="A4:Q4"/>
    <mergeCell ref="A5:Q5"/>
    <mergeCell ref="A6:Q6"/>
  </mergeCells>
  <hyperlinks>
    <hyperlink ref="R2" location="Contenido!A1" display="Contenido" xr:uid="{FF106865-BAD2-483D-84FE-67B664738BB9}"/>
  </hyperlinks>
  <printOptions horizontalCentered="1"/>
  <pageMargins left="0.39370078740157483" right="0.39370078740157483" top="0.39370078740157483" bottom="0.39370078740157483" header="0.31496062992125984" footer="0.31496062992125984"/>
  <pageSetup paperSize="172" scale="72"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B51C-2BCA-4E22-BDD6-25E2B3CFA5AC}">
  <sheetPr codeName="Hoja90">
    <tabColor rgb="FFAFCAFF"/>
    <pageSetUpPr fitToPage="1"/>
  </sheetPr>
  <dimension ref="A1:AC36"/>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6384" width="11" style="8"/>
  </cols>
  <sheetData>
    <row r="1" spans="1:28" ht="15" customHeight="1" x14ac:dyDescent="0.25">
      <c r="A1" s="436" t="s">
        <v>507</v>
      </c>
      <c r="B1" s="436"/>
      <c r="C1" s="436"/>
      <c r="D1" s="436"/>
      <c r="E1" s="436"/>
      <c r="F1" s="436"/>
      <c r="G1" s="436"/>
      <c r="H1" s="436"/>
      <c r="I1" s="436"/>
      <c r="J1" s="436"/>
      <c r="K1" s="436"/>
      <c r="L1" s="436"/>
      <c r="M1" s="436"/>
      <c r="N1" s="436"/>
      <c r="O1" s="436"/>
      <c r="P1" s="436"/>
      <c r="Q1" s="19"/>
    </row>
    <row r="2" spans="1:28" ht="15" customHeight="1" x14ac:dyDescent="0.25">
      <c r="A2" s="436" t="s">
        <v>505</v>
      </c>
      <c r="B2" s="436"/>
      <c r="C2" s="436"/>
      <c r="D2" s="436"/>
      <c r="E2" s="436"/>
      <c r="F2" s="436"/>
      <c r="G2" s="436"/>
      <c r="H2" s="436"/>
      <c r="I2" s="436"/>
      <c r="J2" s="436"/>
      <c r="K2" s="436"/>
      <c r="L2" s="436"/>
      <c r="M2" s="436"/>
      <c r="N2" s="436"/>
      <c r="O2" s="436"/>
      <c r="P2" s="436"/>
      <c r="Q2" s="91" t="s">
        <v>0</v>
      </c>
    </row>
    <row r="3" spans="1:28" ht="14.5" x14ac:dyDescent="0.25">
      <c r="A3" s="437" t="s">
        <v>348</v>
      </c>
      <c r="B3" s="437"/>
      <c r="C3" s="437"/>
      <c r="D3" s="437"/>
      <c r="E3" s="437"/>
      <c r="F3" s="437"/>
      <c r="G3" s="437"/>
      <c r="H3" s="437"/>
      <c r="I3" s="437"/>
      <c r="J3" s="437"/>
      <c r="K3" s="437"/>
      <c r="L3" s="437"/>
      <c r="M3" s="437"/>
      <c r="N3" s="437"/>
      <c r="O3" s="437"/>
      <c r="P3" s="437"/>
      <c r="Q3" s="19"/>
    </row>
    <row r="4" spans="1:28" ht="14.5" x14ac:dyDescent="0.25">
      <c r="A4" s="437" t="s">
        <v>907</v>
      </c>
      <c r="B4" s="437"/>
      <c r="C4" s="437"/>
      <c r="D4" s="437"/>
      <c r="E4" s="437"/>
      <c r="F4" s="437"/>
      <c r="G4" s="437"/>
      <c r="H4" s="437"/>
      <c r="I4" s="437"/>
      <c r="J4" s="437"/>
      <c r="K4" s="437"/>
      <c r="L4" s="437"/>
      <c r="M4" s="437"/>
      <c r="N4" s="437"/>
      <c r="O4" s="437"/>
      <c r="P4" s="437"/>
    </row>
    <row r="5" spans="1:28" ht="14.5" x14ac:dyDescent="0.25">
      <c r="A5" s="436" t="s">
        <v>909</v>
      </c>
      <c r="B5" s="436"/>
      <c r="C5" s="436"/>
      <c r="D5" s="436"/>
      <c r="E5" s="436"/>
      <c r="F5" s="436"/>
      <c r="G5" s="436"/>
      <c r="H5" s="436"/>
      <c r="I5" s="436"/>
      <c r="J5" s="436"/>
      <c r="K5" s="436"/>
      <c r="L5" s="436"/>
      <c r="M5" s="436"/>
      <c r="N5" s="436"/>
      <c r="O5" s="436"/>
      <c r="P5" s="436"/>
    </row>
    <row r="6" spans="1:28" s="6" customFormat="1" ht="18.75" customHeight="1" x14ac:dyDescent="0.25">
      <c r="A6" s="438" t="s">
        <v>273</v>
      </c>
      <c r="B6" s="435" t="s">
        <v>188</v>
      </c>
      <c r="C6" s="435"/>
      <c r="D6" s="435"/>
      <c r="E6" s="110"/>
      <c r="F6" s="435" t="s">
        <v>233</v>
      </c>
      <c r="G6" s="435"/>
      <c r="H6" s="435"/>
      <c r="I6" s="110"/>
      <c r="J6" s="435" t="s">
        <v>234</v>
      </c>
      <c r="K6" s="435"/>
      <c r="L6" s="435"/>
      <c r="M6" s="110"/>
      <c r="N6" s="435" t="s">
        <v>235</v>
      </c>
      <c r="O6" s="435"/>
      <c r="P6" s="435"/>
    </row>
    <row r="7" spans="1:28"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8" s="6" customFormat="1" x14ac:dyDescent="0.25">
      <c r="A8" s="161"/>
      <c r="B8" s="259"/>
      <c r="C8" s="259"/>
      <c r="D8" s="259"/>
      <c r="E8" s="259"/>
      <c r="F8" s="259"/>
      <c r="G8" s="259"/>
      <c r="H8" s="259"/>
      <c r="I8" s="259"/>
      <c r="J8" s="259"/>
      <c r="K8" s="259"/>
      <c r="L8" s="259"/>
      <c r="M8" s="259"/>
      <c r="N8" s="259"/>
      <c r="O8" s="259"/>
      <c r="P8" s="259"/>
    </row>
    <row r="9" spans="1:28" s="6" customFormat="1" x14ac:dyDescent="0.25">
      <c r="A9" s="157" t="s">
        <v>188</v>
      </c>
      <c r="B9" s="70">
        <f>SUM(B10:B35)</f>
        <v>17107</v>
      </c>
      <c r="C9" s="70">
        <f>SUM(C10:C35)</f>
        <v>6873</v>
      </c>
      <c r="D9" s="70">
        <f>SUM(D10:D35)</f>
        <v>10234</v>
      </c>
      <c r="E9" s="70"/>
      <c r="F9" s="70">
        <f>SUM(F10:F35)</f>
        <v>8628</v>
      </c>
      <c r="G9" s="70">
        <f>SUM(G10:G35)</f>
        <v>3528</v>
      </c>
      <c r="H9" s="70">
        <f>SUM(H10:H35)</f>
        <v>5100</v>
      </c>
      <c r="I9" s="70"/>
      <c r="J9" s="70">
        <f>SUM(J10:J35)</f>
        <v>4494</v>
      </c>
      <c r="K9" s="70">
        <f>SUM(K10:K35)</f>
        <v>1801</v>
      </c>
      <c r="L9" s="70">
        <f>SUM(L10:L35)</f>
        <v>2693</v>
      </c>
      <c r="M9" s="70"/>
      <c r="N9" s="70">
        <f>SUM(N10:N35)</f>
        <v>3985</v>
      </c>
      <c r="O9" s="70">
        <f>SUM(O10:O35)</f>
        <v>1544</v>
      </c>
      <c r="P9" s="70">
        <f>SUM(P10:P35)</f>
        <v>2441</v>
      </c>
    </row>
    <row r="10" spans="1:28" x14ac:dyDescent="0.25">
      <c r="A10" s="27" t="s">
        <v>280</v>
      </c>
      <c r="B10" s="71">
        <v>581</v>
      </c>
      <c r="C10" s="71">
        <v>217</v>
      </c>
      <c r="D10" s="71">
        <v>364</v>
      </c>
      <c r="E10" s="71"/>
      <c r="F10" s="71">
        <v>313</v>
      </c>
      <c r="G10" s="71">
        <v>113</v>
      </c>
      <c r="H10" s="71">
        <v>200</v>
      </c>
      <c r="I10" s="71"/>
      <c r="J10" s="71">
        <v>146</v>
      </c>
      <c r="K10" s="71">
        <v>54</v>
      </c>
      <c r="L10" s="71">
        <v>92</v>
      </c>
      <c r="M10" s="71"/>
      <c r="N10" s="71">
        <v>122</v>
      </c>
      <c r="O10" s="71">
        <v>50</v>
      </c>
      <c r="P10" s="71">
        <v>72</v>
      </c>
      <c r="Q10" s="7"/>
      <c r="R10" s="7"/>
      <c r="S10" s="7"/>
      <c r="T10" s="7"/>
      <c r="U10" s="7"/>
      <c r="V10" s="7"/>
      <c r="W10" s="7"/>
      <c r="X10" s="7"/>
      <c r="Y10" s="7"/>
      <c r="Z10" s="7"/>
      <c r="AA10" s="7"/>
      <c r="AB10" s="7"/>
    </row>
    <row r="11" spans="1:28" x14ac:dyDescent="0.25">
      <c r="A11" s="27" t="s">
        <v>281</v>
      </c>
      <c r="B11" s="71">
        <v>688</v>
      </c>
      <c r="C11" s="71">
        <v>258</v>
      </c>
      <c r="D11" s="71">
        <v>430</v>
      </c>
      <c r="E11" s="71"/>
      <c r="F11" s="71">
        <v>350</v>
      </c>
      <c r="G11" s="71">
        <v>134</v>
      </c>
      <c r="H11" s="71">
        <v>216</v>
      </c>
      <c r="I11" s="71"/>
      <c r="J11" s="71">
        <v>173</v>
      </c>
      <c r="K11" s="71">
        <v>63</v>
      </c>
      <c r="L11" s="71">
        <v>110</v>
      </c>
      <c r="M11" s="71"/>
      <c r="N11" s="71">
        <v>165</v>
      </c>
      <c r="O11" s="71">
        <v>61</v>
      </c>
      <c r="P11" s="71">
        <v>104</v>
      </c>
      <c r="Q11" s="7"/>
      <c r="R11" s="7"/>
      <c r="S11" s="7"/>
      <c r="T11" s="7"/>
      <c r="U11" s="7"/>
      <c r="V11" s="7"/>
      <c r="W11" s="7"/>
      <c r="X11" s="7"/>
      <c r="Y11" s="7"/>
      <c r="Z11" s="7"/>
      <c r="AA11" s="7"/>
      <c r="AB11" s="7"/>
    </row>
    <row r="12" spans="1:28" x14ac:dyDescent="0.25">
      <c r="A12" s="27" t="s">
        <v>282</v>
      </c>
      <c r="B12" s="71">
        <v>494</v>
      </c>
      <c r="C12" s="71">
        <v>245</v>
      </c>
      <c r="D12" s="71">
        <v>249</v>
      </c>
      <c r="E12" s="71"/>
      <c r="F12" s="71">
        <v>246</v>
      </c>
      <c r="G12" s="71">
        <v>128</v>
      </c>
      <c r="H12" s="71">
        <v>118</v>
      </c>
      <c r="I12" s="71"/>
      <c r="J12" s="71">
        <v>130</v>
      </c>
      <c r="K12" s="71">
        <v>62</v>
      </c>
      <c r="L12" s="71">
        <v>68</v>
      </c>
      <c r="M12" s="71"/>
      <c r="N12" s="71">
        <v>118</v>
      </c>
      <c r="O12" s="71">
        <v>55</v>
      </c>
      <c r="P12" s="71">
        <v>63</v>
      </c>
      <c r="Q12" s="7"/>
      <c r="R12" s="7"/>
      <c r="S12" s="7"/>
      <c r="T12" s="7"/>
      <c r="U12" s="7"/>
      <c r="V12" s="7"/>
      <c r="W12" s="7"/>
      <c r="X12" s="7"/>
      <c r="Y12" s="7"/>
      <c r="Z12" s="7"/>
      <c r="AA12" s="7"/>
      <c r="AB12" s="7"/>
    </row>
    <row r="13" spans="1:28" x14ac:dyDescent="0.25">
      <c r="A13" s="27" t="s">
        <v>283</v>
      </c>
      <c r="B13" s="71">
        <v>1458</v>
      </c>
      <c r="C13" s="71">
        <v>579</v>
      </c>
      <c r="D13" s="71">
        <v>879</v>
      </c>
      <c r="E13" s="71"/>
      <c r="F13" s="71">
        <v>739</v>
      </c>
      <c r="G13" s="71">
        <v>286</v>
      </c>
      <c r="H13" s="71">
        <v>453</v>
      </c>
      <c r="I13" s="71"/>
      <c r="J13" s="71">
        <v>359</v>
      </c>
      <c r="K13" s="71">
        <v>147</v>
      </c>
      <c r="L13" s="71">
        <v>212</v>
      </c>
      <c r="M13" s="71"/>
      <c r="N13" s="71">
        <v>360</v>
      </c>
      <c r="O13" s="71">
        <v>146</v>
      </c>
      <c r="P13" s="71">
        <v>214</v>
      </c>
      <c r="Q13" s="7"/>
      <c r="R13" s="7"/>
      <c r="S13" s="7"/>
      <c r="T13" s="7"/>
      <c r="U13" s="7"/>
      <c r="V13" s="7"/>
      <c r="W13" s="7"/>
      <c r="X13" s="7"/>
      <c r="Y13" s="7"/>
      <c r="Z13" s="7"/>
      <c r="AA13" s="7"/>
      <c r="AB13" s="7"/>
    </row>
    <row r="14" spans="1:28" x14ac:dyDescent="0.25">
      <c r="A14" s="27" t="s">
        <v>284</v>
      </c>
      <c r="B14" s="71">
        <v>193</v>
      </c>
      <c r="C14" s="71">
        <v>71</v>
      </c>
      <c r="D14" s="71">
        <v>122</v>
      </c>
      <c r="E14" s="71"/>
      <c r="F14" s="71">
        <v>86</v>
      </c>
      <c r="G14" s="71">
        <v>42</v>
      </c>
      <c r="H14" s="71">
        <v>44</v>
      </c>
      <c r="I14" s="71"/>
      <c r="J14" s="71">
        <v>65</v>
      </c>
      <c r="K14" s="71">
        <v>22</v>
      </c>
      <c r="L14" s="71">
        <v>43</v>
      </c>
      <c r="M14" s="71"/>
      <c r="N14" s="71">
        <v>42</v>
      </c>
      <c r="O14" s="71">
        <v>7</v>
      </c>
      <c r="P14" s="71">
        <v>35</v>
      </c>
      <c r="Q14" s="7"/>
      <c r="R14" s="7"/>
      <c r="S14" s="7"/>
      <c r="T14" s="7"/>
      <c r="U14" s="7"/>
      <c r="V14" s="7"/>
      <c r="W14" s="7"/>
      <c r="X14" s="7"/>
      <c r="Y14" s="7"/>
      <c r="Z14" s="7"/>
      <c r="AA14" s="7"/>
      <c r="AB14" s="7"/>
    </row>
    <row r="15" spans="1:28" x14ac:dyDescent="0.25">
      <c r="A15" s="27" t="s">
        <v>285</v>
      </c>
      <c r="B15" s="71">
        <v>779</v>
      </c>
      <c r="C15" s="71">
        <v>296</v>
      </c>
      <c r="D15" s="71">
        <v>483</v>
      </c>
      <c r="E15" s="71"/>
      <c r="F15" s="71">
        <v>344</v>
      </c>
      <c r="G15" s="71">
        <v>137</v>
      </c>
      <c r="H15" s="71">
        <v>207</v>
      </c>
      <c r="I15" s="71"/>
      <c r="J15" s="71">
        <v>230</v>
      </c>
      <c r="K15" s="71">
        <v>76</v>
      </c>
      <c r="L15" s="71">
        <v>154</v>
      </c>
      <c r="M15" s="71"/>
      <c r="N15" s="71">
        <v>205</v>
      </c>
      <c r="O15" s="71">
        <v>83</v>
      </c>
      <c r="P15" s="71">
        <v>122</v>
      </c>
      <c r="Q15" s="7"/>
      <c r="R15" s="7"/>
      <c r="S15" s="7"/>
      <c r="T15" s="7"/>
      <c r="U15" s="7"/>
      <c r="V15" s="7"/>
      <c r="W15" s="7"/>
      <c r="X15" s="7"/>
      <c r="Y15" s="7"/>
      <c r="Z15" s="7"/>
      <c r="AA15" s="7"/>
      <c r="AB15" s="7"/>
    </row>
    <row r="16" spans="1:28" x14ac:dyDescent="0.25">
      <c r="A16" s="27" t="s">
        <v>286</v>
      </c>
      <c r="B16" s="71">
        <v>253</v>
      </c>
      <c r="C16" s="71">
        <v>120</v>
      </c>
      <c r="D16" s="71">
        <v>133</v>
      </c>
      <c r="E16" s="71"/>
      <c r="F16" s="71">
        <v>143</v>
      </c>
      <c r="G16" s="71">
        <v>76</v>
      </c>
      <c r="H16" s="71">
        <v>67</v>
      </c>
      <c r="I16" s="71"/>
      <c r="J16" s="71">
        <v>55</v>
      </c>
      <c r="K16" s="71">
        <v>29</v>
      </c>
      <c r="L16" s="71">
        <v>26</v>
      </c>
      <c r="M16" s="71"/>
      <c r="N16" s="71">
        <v>55</v>
      </c>
      <c r="O16" s="71">
        <v>15</v>
      </c>
      <c r="P16" s="71">
        <v>40</v>
      </c>
      <c r="Q16" s="7"/>
      <c r="R16" s="7"/>
      <c r="S16" s="7"/>
      <c r="T16" s="7"/>
      <c r="U16" s="7"/>
      <c r="V16" s="7"/>
      <c r="W16" s="7"/>
      <c r="X16" s="7"/>
      <c r="Y16" s="7"/>
      <c r="Z16" s="7"/>
      <c r="AA16" s="7"/>
      <c r="AB16" s="7"/>
    </row>
    <row r="17" spans="1:28" x14ac:dyDescent="0.25">
      <c r="A17" s="27" t="s">
        <v>287</v>
      </c>
      <c r="B17" s="71">
        <v>2056</v>
      </c>
      <c r="C17" s="71">
        <v>983</v>
      </c>
      <c r="D17" s="71">
        <v>1073</v>
      </c>
      <c r="E17" s="71"/>
      <c r="F17" s="71">
        <v>1013</v>
      </c>
      <c r="G17" s="71">
        <v>480</v>
      </c>
      <c r="H17" s="71">
        <v>533</v>
      </c>
      <c r="I17" s="71"/>
      <c r="J17" s="71">
        <v>548</v>
      </c>
      <c r="K17" s="71">
        <v>269</v>
      </c>
      <c r="L17" s="71">
        <v>279</v>
      </c>
      <c r="M17" s="71"/>
      <c r="N17" s="71">
        <v>495</v>
      </c>
      <c r="O17" s="71">
        <v>234</v>
      </c>
      <c r="P17" s="71">
        <v>261</v>
      </c>
      <c r="Q17" s="7"/>
      <c r="R17" s="7"/>
      <c r="S17" s="7"/>
      <c r="T17" s="7"/>
      <c r="U17" s="7"/>
      <c r="V17" s="7"/>
      <c r="W17" s="7"/>
      <c r="X17" s="7"/>
      <c r="Y17" s="7"/>
      <c r="Z17" s="7"/>
      <c r="AA17" s="7"/>
      <c r="AB17" s="7"/>
    </row>
    <row r="18" spans="1:28" x14ac:dyDescent="0.25">
      <c r="A18" s="27" t="s">
        <v>288</v>
      </c>
      <c r="B18" s="71">
        <v>489</v>
      </c>
      <c r="C18" s="71">
        <v>230</v>
      </c>
      <c r="D18" s="71">
        <v>259</v>
      </c>
      <c r="E18" s="71"/>
      <c r="F18" s="71">
        <v>292</v>
      </c>
      <c r="G18" s="71">
        <v>135</v>
      </c>
      <c r="H18" s="71">
        <v>157</v>
      </c>
      <c r="I18" s="71"/>
      <c r="J18" s="71">
        <v>115</v>
      </c>
      <c r="K18" s="71">
        <v>54</v>
      </c>
      <c r="L18" s="71">
        <v>61</v>
      </c>
      <c r="M18" s="71"/>
      <c r="N18" s="71">
        <v>82</v>
      </c>
      <c r="O18" s="71">
        <v>41</v>
      </c>
      <c r="P18" s="71">
        <v>41</v>
      </c>
      <c r="Q18" s="7"/>
      <c r="R18" s="7"/>
      <c r="S18" s="7"/>
      <c r="T18" s="7"/>
      <c r="U18" s="7"/>
      <c r="V18" s="7"/>
      <c r="W18" s="7"/>
      <c r="X18" s="7"/>
      <c r="Y18" s="7"/>
      <c r="Z18" s="7"/>
      <c r="AA18" s="7"/>
      <c r="AB18" s="7"/>
    </row>
    <row r="19" spans="1:28" x14ac:dyDescent="0.25">
      <c r="A19" s="27" t="s">
        <v>289</v>
      </c>
      <c r="B19" s="71">
        <v>1034</v>
      </c>
      <c r="C19" s="71">
        <v>326</v>
      </c>
      <c r="D19" s="71">
        <v>708</v>
      </c>
      <c r="E19" s="71"/>
      <c r="F19" s="71">
        <v>524</v>
      </c>
      <c r="G19" s="71">
        <v>161</v>
      </c>
      <c r="H19" s="71">
        <v>363</v>
      </c>
      <c r="I19" s="71"/>
      <c r="J19" s="71">
        <v>304</v>
      </c>
      <c r="K19" s="71">
        <v>104</v>
      </c>
      <c r="L19" s="71">
        <v>200</v>
      </c>
      <c r="M19" s="71"/>
      <c r="N19" s="71">
        <v>206</v>
      </c>
      <c r="O19" s="71">
        <v>61</v>
      </c>
      <c r="P19" s="71">
        <v>145</v>
      </c>
      <c r="Q19" s="7"/>
      <c r="R19" s="7"/>
      <c r="S19" s="7"/>
      <c r="T19" s="7"/>
      <c r="U19" s="7"/>
      <c r="V19" s="7"/>
      <c r="W19" s="7"/>
      <c r="X19" s="7"/>
      <c r="Y19" s="7"/>
      <c r="Z19" s="7"/>
      <c r="AA19" s="7"/>
      <c r="AB19" s="7"/>
    </row>
    <row r="20" spans="1:28" x14ac:dyDescent="0.25">
      <c r="A20" s="27" t="s">
        <v>290</v>
      </c>
      <c r="B20" s="71">
        <v>248</v>
      </c>
      <c r="C20" s="71">
        <v>74</v>
      </c>
      <c r="D20" s="71">
        <v>174</v>
      </c>
      <c r="E20" s="71"/>
      <c r="F20" s="71">
        <v>112</v>
      </c>
      <c r="G20" s="71">
        <v>37</v>
      </c>
      <c r="H20" s="71">
        <v>75</v>
      </c>
      <c r="I20" s="71"/>
      <c r="J20" s="71">
        <v>81</v>
      </c>
      <c r="K20" s="71">
        <v>17</v>
      </c>
      <c r="L20" s="71">
        <v>64</v>
      </c>
      <c r="M20" s="71"/>
      <c r="N20" s="71">
        <v>55</v>
      </c>
      <c r="O20" s="71">
        <v>20</v>
      </c>
      <c r="P20" s="71">
        <v>35</v>
      </c>
      <c r="Q20" s="7"/>
      <c r="R20" s="7"/>
      <c r="S20" s="7"/>
      <c r="T20" s="7"/>
      <c r="U20" s="7"/>
      <c r="V20" s="7"/>
      <c r="W20" s="7"/>
      <c r="X20" s="7"/>
      <c r="Y20" s="7"/>
      <c r="Z20" s="7"/>
      <c r="AA20" s="7"/>
      <c r="AB20" s="7"/>
    </row>
    <row r="21" spans="1:28" x14ac:dyDescent="0.25">
      <c r="A21" s="27" t="s">
        <v>291</v>
      </c>
      <c r="B21" s="71">
        <v>1380</v>
      </c>
      <c r="C21" s="71">
        <v>645</v>
      </c>
      <c r="D21" s="71">
        <v>735</v>
      </c>
      <c r="E21" s="71"/>
      <c r="F21" s="71">
        <v>651</v>
      </c>
      <c r="G21" s="71">
        <v>306</v>
      </c>
      <c r="H21" s="71">
        <v>345</v>
      </c>
      <c r="I21" s="71"/>
      <c r="J21" s="71">
        <v>386</v>
      </c>
      <c r="K21" s="71">
        <v>174</v>
      </c>
      <c r="L21" s="71">
        <v>212</v>
      </c>
      <c r="M21" s="71"/>
      <c r="N21" s="71">
        <v>343</v>
      </c>
      <c r="O21" s="71">
        <v>165</v>
      </c>
      <c r="P21" s="71">
        <v>178</v>
      </c>
      <c r="Q21" s="7"/>
      <c r="R21" s="7"/>
      <c r="S21" s="7"/>
      <c r="T21" s="7"/>
      <c r="U21" s="7"/>
      <c r="V21" s="7"/>
      <c r="W21" s="7"/>
      <c r="X21" s="7"/>
      <c r="Y21" s="7"/>
      <c r="Z21" s="7"/>
      <c r="AA21" s="7"/>
      <c r="AB21" s="7"/>
    </row>
    <row r="22" spans="1:28" x14ac:dyDescent="0.25">
      <c r="A22" s="27" t="s">
        <v>292</v>
      </c>
      <c r="B22" s="71">
        <v>176</v>
      </c>
      <c r="C22" s="71">
        <v>64</v>
      </c>
      <c r="D22" s="71">
        <v>112</v>
      </c>
      <c r="E22" s="71"/>
      <c r="F22" s="71">
        <v>84</v>
      </c>
      <c r="G22" s="71">
        <v>30</v>
      </c>
      <c r="H22" s="71">
        <v>54</v>
      </c>
      <c r="I22" s="71"/>
      <c r="J22" s="71">
        <v>59</v>
      </c>
      <c r="K22" s="71">
        <v>22</v>
      </c>
      <c r="L22" s="71">
        <v>37</v>
      </c>
      <c r="M22" s="71"/>
      <c r="N22" s="71">
        <v>33</v>
      </c>
      <c r="O22" s="71">
        <v>12</v>
      </c>
      <c r="P22" s="71">
        <v>21</v>
      </c>
      <c r="Q22" s="7"/>
      <c r="R22" s="7"/>
      <c r="S22" s="7"/>
      <c r="T22" s="7"/>
      <c r="U22" s="7"/>
      <c r="V22" s="7"/>
      <c r="W22" s="7"/>
      <c r="X22" s="7"/>
      <c r="Y22" s="7"/>
      <c r="Z22" s="7"/>
      <c r="AA22" s="7"/>
      <c r="AB22" s="7"/>
    </row>
    <row r="23" spans="1:28" x14ac:dyDescent="0.25">
      <c r="A23" s="27" t="s">
        <v>293</v>
      </c>
      <c r="B23" s="71">
        <v>742</v>
      </c>
      <c r="C23" s="71">
        <v>345</v>
      </c>
      <c r="D23" s="71">
        <v>397</v>
      </c>
      <c r="E23" s="71"/>
      <c r="F23" s="71">
        <v>372</v>
      </c>
      <c r="G23" s="71">
        <v>169</v>
      </c>
      <c r="H23" s="71">
        <v>203</v>
      </c>
      <c r="I23" s="71"/>
      <c r="J23" s="71">
        <v>201</v>
      </c>
      <c r="K23" s="71">
        <v>100</v>
      </c>
      <c r="L23" s="71">
        <v>101</v>
      </c>
      <c r="M23" s="71"/>
      <c r="N23" s="71">
        <v>169</v>
      </c>
      <c r="O23" s="71">
        <v>76</v>
      </c>
      <c r="P23" s="71">
        <v>93</v>
      </c>
      <c r="Q23" s="7"/>
      <c r="R23" s="7"/>
      <c r="S23" s="7"/>
      <c r="T23" s="7"/>
      <c r="U23" s="7"/>
      <c r="V23" s="7"/>
      <c r="W23" s="7"/>
      <c r="X23" s="7"/>
      <c r="Y23" s="7"/>
      <c r="Z23" s="7"/>
      <c r="AA23" s="7"/>
      <c r="AB23" s="7"/>
    </row>
    <row r="24" spans="1:28" x14ac:dyDescent="0.25">
      <c r="A24" s="27" t="s">
        <v>294</v>
      </c>
      <c r="B24" s="71">
        <v>191</v>
      </c>
      <c r="C24" s="71">
        <v>55</v>
      </c>
      <c r="D24" s="71">
        <v>136</v>
      </c>
      <c r="E24" s="71"/>
      <c r="F24" s="71">
        <v>93</v>
      </c>
      <c r="G24" s="71">
        <v>19</v>
      </c>
      <c r="H24" s="71">
        <v>74</v>
      </c>
      <c r="I24" s="71"/>
      <c r="J24" s="71">
        <v>32</v>
      </c>
      <c r="K24" s="71">
        <v>10</v>
      </c>
      <c r="L24" s="71">
        <v>22</v>
      </c>
      <c r="M24" s="71"/>
      <c r="N24" s="71">
        <v>66</v>
      </c>
      <c r="O24" s="71">
        <v>26</v>
      </c>
      <c r="P24" s="71">
        <v>40</v>
      </c>
      <c r="Q24" s="7"/>
      <c r="R24" s="7"/>
      <c r="S24" s="7"/>
      <c r="T24" s="7"/>
      <c r="U24" s="7"/>
      <c r="V24" s="7"/>
      <c r="W24" s="7"/>
      <c r="X24" s="7"/>
      <c r="Y24" s="7"/>
      <c r="Z24" s="7"/>
      <c r="AA24" s="7"/>
      <c r="AB24" s="7"/>
    </row>
    <row r="25" spans="1:28" x14ac:dyDescent="0.25">
      <c r="A25" s="27" t="s">
        <v>295</v>
      </c>
      <c r="B25" s="71">
        <v>521</v>
      </c>
      <c r="C25" s="71">
        <v>196</v>
      </c>
      <c r="D25" s="71">
        <v>325</v>
      </c>
      <c r="E25" s="71"/>
      <c r="F25" s="71">
        <v>273</v>
      </c>
      <c r="G25" s="71">
        <v>95</v>
      </c>
      <c r="H25" s="71">
        <v>178</v>
      </c>
      <c r="I25" s="71"/>
      <c r="J25" s="71">
        <v>163</v>
      </c>
      <c r="K25" s="71">
        <v>62</v>
      </c>
      <c r="L25" s="71">
        <v>101</v>
      </c>
      <c r="M25" s="71"/>
      <c r="N25" s="71">
        <v>85</v>
      </c>
      <c r="O25" s="71">
        <v>39</v>
      </c>
      <c r="P25" s="71">
        <v>46</v>
      </c>
      <c r="Q25" s="7"/>
      <c r="R25" s="7"/>
      <c r="S25" s="7"/>
      <c r="T25" s="7"/>
      <c r="U25" s="7"/>
      <c r="V25" s="7"/>
      <c r="W25" s="7"/>
      <c r="X25" s="7"/>
      <c r="Y25" s="7"/>
      <c r="Z25" s="7"/>
      <c r="AA25" s="7"/>
      <c r="AB25" s="7"/>
    </row>
    <row r="26" spans="1:28" x14ac:dyDescent="0.25">
      <c r="A26" s="27" t="s">
        <v>296</v>
      </c>
      <c r="B26" s="71">
        <v>663</v>
      </c>
      <c r="C26" s="71">
        <v>241</v>
      </c>
      <c r="D26" s="71">
        <v>422</v>
      </c>
      <c r="E26" s="71"/>
      <c r="F26" s="71">
        <v>334</v>
      </c>
      <c r="G26" s="71">
        <v>143</v>
      </c>
      <c r="H26" s="71">
        <v>191</v>
      </c>
      <c r="I26" s="71"/>
      <c r="J26" s="71">
        <v>188</v>
      </c>
      <c r="K26" s="71">
        <v>58</v>
      </c>
      <c r="L26" s="71">
        <v>130</v>
      </c>
      <c r="M26" s="71"/>
      <c r="N26" s="71">
        <v>141</v>
      </c>
      <c r="O26" s="71">
        <v>40</v>
      </c>
      <c r="P26" s="71">
        <v>101</v>
      </c>
      <c r="Q26" s="7"/>
      <c r="R26" s="7"/>
      <c r="S26" s="7"/>
      <c r="T26" s="7"/>
      <c r="U26" s="7"/>
      <c r="V26" s="7"/>
      <c r="W26" s="7"/>
      <c r="X26" s="7"/>
      <c r="Y26" s="7"/>
      <c r="Z26" s="7"/>
      <c r="AA26" s="7"/>
      <c r="AB26" s="7"/>
    </row>
    <row r="27" spans="1:28" x14ac:dyDescent="0.25">
      <c r="A27" s="27" t="s">
        <v>297</v>
      </c>
      <c r="B27" s="71">
        <v>642</v>
      </c>
      <c r="C27" s="71">
        <v>224</v>
      </c>
      <c r="D27" s="71">
        <v>418</v>
      </c>
      <c r="E27" s="71"/>
      <c r="F27" s="71">
        <v>347</v>
      </c>
      <c r="G27" s="71">
        <v>119</v>
      </c>
      <c r="H27" s="71">
        <v>228</v>
      </c>
      <c r="I27" s="71"/>
      <c r="J27" s="71">
        <v>125</v>
      </c>
      <c r="K27" s="71">
        <v>56</v>
      </c>
      <c r="L27" s="71">
        <v>69</v>
      </c>
      <c r="M27" s="71"/>
      <c r="N27" s="71">
        <v>170</v>
      </c>
      <c r="O27" s="71">
        <v>49</v>
      </c>
      <c r="P27" s="71">
        <v>121</v>
      </c>
      <c r="Q27" s="7"/>
      <c r="R27" s="7"/>
      <c r="S27" s="7"/>
      <c r="T27" s="7"/>
      <c r="U27" s="7"/>
      <c r="V27" s="7"/>
      <c r="W27" s="7"/>
      <c r="X27" s="7"/>
      <c r="Y27" s="7"/>
      <c r="Z27" s="7"/>
      <c r="AA27" s="7"/>
      <c r="AB27" s="7"/>
    </row>
    <row r="28" spans="1:28" x14ac:dyDescent="0.25">
      <c r="A28" s="27" t="s">
        <v>298</v>
      </c>
      <c r="B28" s="71">
        <v>288</v>
      </c>
      <c r="C28" s="71">
        <v>170</v>
      </c>
      <c r="D28" s="71">
        <v>118</v>
      </c>
      <c r="E28" s="71"/>
      <c r="F28" s="71">
        <v>147</v>
      </c>
      <c r="G28" s="71">
        <v>96</v>
      </c>
      <c r="H28" s="71">
        <v>51</v>
      </c>
      <c r="I28" s="71"/>
      <c r="J28" s="71">
        <v>74</v>
      </c>
      <c r="K28" s="71">
        <v>49</v>
      </c>
      <c r="L28" s="71">
        <v>25</v>
      </c>
      <c r="M28" s="71"/>
      <c r="N28" s="71">
        <v>67</v>
      </c>
      <c r="O28" s="71">
        <v>25</v>
      </c>
      <c r="P28" s="71">
        <v>42</v>
      </c>
      <c r="Q28" s="7"/>
      <c r="R28" s="7"/>
      <c r="S28" s="7"/>
      <c r="T28" s="7"/>
      <c r="U28" s="7"/>
      <c r="V28" s="7"/>
      <c r="W28" s="7"/>
      <c r="X28" s="7"/>
      <c r="Y28" s="7"/>
      <c r="Z28" s="7"/>
      <c r="AA28" s="7"/>
      <c r="AB28" s="7"/>
    </row>
    <row r="29" spans="1:28" x14ac:dyDescent="0.25">
      <c r="A29" s="27" t="s">
        <v>299</v>
      </c>
      <c r="B29" s="71">
        <v>438</v>
      </c>
      <c r="C29" s="71">
        <v>191</v>
      </c>
      <c r="D29" s="71">
        <v>247</v>
      </c>
      <c r="E29" s="71"/>
      <c r="F29" s="71">
        <v>284</v>
      </c>
      <c r="G29" s="71">
        <v>129</v>
      </c>
      <c r="H29" s="71">
        <v>155</v>
      </c>
      <c r="I29" s="71"/>
      <c r="J29" s="71">
        <v>83</v>
      </c>
      <c r="K29" s="71">
        <v>26</v>
      </c>
      <c r="L29" s="71">
        <v>57</v>
      </c>
      <c r="M29" s="71"/>
      <c r="N29" s="71">
        <v>71</v>
      </c>
      <c r="O29" s="71">
        <v>36</v>
      </c>
      <c r="P29" s="71">
        <v>35</v>
      </c>
      <c r="Q29" s="7"/>
      <c r="R29" s="7"/>
      <c r="S29" s="7"/>
      <c r="T29" s="7"/>
      <c r="U29" s="7"/>
      <c r="V29" s="7"/>
      <c r="W29" s="7"/>
      <c r="X29" s="7"/>
      <c r="Y29" s="7"/>
      <c r="Z29" s="7"/>
      <c r="AA29" s="7"/>
      <c r="AB29" s="7"/>
    </row>
    <row r="30" spans="1:28" x14ac:dyDescent="0.25">
      <c r="A30" s="27" t="s">
        <v>300</v>
      </c>
      <c r="B30" s="71">
        <v>1076</v>
      </c>
      <c r="C30" s="71">
        <v>434</v>
      </c>
      <c r="D30" s="71">
        <v>642</v>
      </c>
      <c r="E30" s="71"/>
      <c r="F30" s="71">
        <v>530</v>
      </c>
      <c r="G30" s="71">
        <v>220</v>
      </c>
      <c r="H30" s="71">
        <v>310</v>
      </c>
      <c r="I30" s="71"/>
      <c r="J30" s="71">
        <v>288</v>
      </c>
      <c r="K30" s="71">
        <v>106</v>
      </c>
      <c r="L30" s="71">
        <v>182</v>
      </c>
      <c r="M30" s="71"/>
      <c r="N30" s="71">
        <v>258</v>
      </c>
      <c r="O30" s="71">
        <v>108</v>
      </c>
      <c r="P30" s="71">
        <v>150</v>
      </c>
      <c r="Q30" s="7"/>
      <c r="R30" s="7"/>
      <c r="S30" s="7"/>
      <c r="T30" s="7"/>
      <c r="U30" s="7"/>
      <c r="V30" s="7"/>
      <c r="W30" s="7"/>
      <c r="X30" s="7"/>
      <c r="Y30" s="7"/>
      <c r="Z30" s="7"/>
      <c r="AA30" s="7"/>
      <c r="AB30" s="7"/>
    </row>
    <row r="31" spans="1:28" x14ac:dyDescent="0.25">
      <c r="A31" s="27" t="s">
        <v>301</v>
      </c>
      <c r="B31" s="71">
        <v>466</v>
      </c>
      <c r="C31" s="71">
        <v>170</v>
      </c>
      <c r="D31" s="71">
        <v>296</v>
      </c>
      <c r="E31" s="71"/>
      <c r="F31" s="71">
        <v>255</v>
      </c>
      <c r="G31" s="71">
        <v>91</v>
      </c>
      <c r="H31" s="71">
        <v>164</v>
      </c>
      <c r="I31" s="71"/>
      <c r="J31" s="71">
        <v>129</v>
      </c>
      <c r="K31" s="71">
        <v>51</v>
      </c>
      <c r="L31" s="71">
        <v>78</v>
      </c>
      <c r="M31" s="71"/>
      <c r="N31" s="71">
        <v>82</v>
      </c>
      <c r="O31" s="71">
        <v>28</v>
      </c>
      <c r="P31" s="71">
        <v>54</v>
      </c>
      <c r="Q31" s="7"/>
      <c r="R31" s="7"/>
      <c r="S31" s="7"/>
      <c r="T31" s="7"/>
      <c r="U31" s="7"/>
      <c r="V31" s="7"/>
      <c r="W31" s="7"/>
      <c r="X31" s="7"/>
      <c r="Y31" s="7"/>
      <c r="Z31" s="7"/>
      <c r="AA31" s="7"/>
      <c r="AB31" s="7"/>
    </row>
    <row r="32" spans="1:28" x14ac:dyDescent="0.25">
      <c r="A32" s="27" t="s">
        <v>302</v>
      </c>
      <c r="B32" s="71">
        <v>507</v>
      </c>
      <c r="C32" s="71">
        <v>172</v>
      </c>
      <c r="D32" s="71">
        <v>335</v>
      </c>
      <c r="E32" s="71"/>
      <c r="F32" s="71">
        <v>222</v>
      </c>
      <c r="G32" s="71">
        <v>84</v>
      </c>
      <c r="H32" s="71">
        <v>138</v>
      </c>
      <c r="I32" s="71"/>
      <c r="J32" s="71">
        <v>128</v>
      </c>
      <c r="K32" s="71">
        <v>46</v>
      </c>
      <c r="L32" s="71">
        <v>82</v>
      </c>
      <c r="M32" s="71"/>
      <c r="N32" s="71">
        <v>157</v>
      </c>
      <c r="O32" s="71">
        <v>42</v>
      </c>
      <c r="P32" s="71">
        <v>115</v>
      </c>
      <c r="Q32" s="7"/>
      <c r="R32" s="7"/>
      <c r="S32" s="7"/>
      <c r="T32" s="7"/>
      <c r="U32" s="7"/>
      <c r="V32" s="7"/>
      <c r="W32" s="7"/>
      <c r="X32" s="7"/>
      <c r="Y32" s="7"/>
      <c r="Z32" s="7"/>
      <c r="AA32" s="7"/>
      <c r="AB32" s="7"/>
    </row>
    <row r="33" spans="1:29" x14ac:dyDescent="0.25">
      <c r="A33" s="27" t="s">
        <v>303</v>
      </c>
      <c r="B33" s="71">
        <v>363</v>
      </c>
      <c r="C33" s="71">
        <v>98</v>
      </c>
      <c r="D33" s="71">
        <v>265</v>
      </c>
      <c r="E33" s="71"/>
      <c r="F33" s="71">
        <v>206</v>
      </c>
      <c r="G33" s="71">
        <v>61</v>
      </c>
      <c r="H33" s="71">
        <v>145</v>
      </c>
      <c r="I33" s="71"/>
      <c r="J33" s="71">
        <v>72</v>
      </c>
      <c r="K33" s="71">
        <v>15</v>
      </c>
      <c r="L33" s="71">
        <v>57</v>
      </c>
      <c r="M33" s="71"/>
      <c r="N33" s="71">
        <v>85</v>
      </c>
      <c r="O33" s="71">
        <v>22</v>
      </c>
      <c r="P33" s="71">
        <v>63</v>
      </c>
      <c r="Q33" s="7"/>
      <c r="R33" s="7"/>
      <c r="S33" s="7"/>
      <c r="T33" s="7"/>
      <c r="U33" s="7"/>
      <c r="V33" s="7"/>
      <c r="W33" s="7"/>
      <c r="X33" s="7"/>
      <c r="Y33" s="7"/>
      <c r="Z33" s="7"/>
      <c r="AA33" s="7"/>
      <c r="AB33" s="7"/>
    </row>
    <row r="34" spans="1:29" x14ac:dyDescent="0.25">
      <c r="A34" s="27" t="s">
        <v>304</v>
      </c>
      <c r="B34" s="71">
        <v>1137</v>
      </c>
      <c r="C34" s="71">
        <v>381</v>
      </c>
      <c r="D34" s="71">
        <v>756</v>
      </c>
      <c r="E34" s="71"/>
      <c r="F34" s="71">
        <v>585</v>
      </c>
      <c r="G34" s="71">
        <v>208</v>
      </c>
      <c r="H34" s="71">
        <v>377</v>
      </c>
      <c r="I34" s="71"/>
      <c r="J34" s="71">
        <v>280</v>
      </c>
      <c r="K34" s="71">
        <v>99</v>
      </c>
      <c r="L34" s="71">
        <v>181</v>
      </c>
      <c r="M34" s="71"/>
      <c r="N34" s="71">
        <v>272</v>
      </c>
      <c r="O34" s="71">
        <v>74</v>
      </c>
      <c r="P34" s="71">
        <v>198</v>
      </c>
      <c r="Q34" s="7"/>
      <c r="R34" s="7"/>
      <c r="S34" s="7"/>
      <c r="T34" s="7"/>
      <c r="U34" s="7"/>
      <c r="V34" s="7"/>
      <c r="W34" s="7"/>
      <c r="X34" s="7"/>
      <c r="Y34" s="7"/>
      <c r="Z34" s="7"/>
      <c r="AA34" s="7"/>
      <c r="AB34" s="7"/>
    </row>
    <row r="35" spans="1:29" ht="13.5" thickBot="1" x14ac:dyDescent="0.3">
      <c r="A35" s="27" t="s">
        <v>305</v>
      </c>
      <c r="B35" s="73">
        <v>244</v>
      </c>
      <c r="C35" s="73">
        <v>88</v>
      </c>
      <c r="D35" s="73">
        <v>156</v>
      </c>
      <c r="E35" s="73"/>
      <c r="F35" s="73">
        <v>83</v>
      </c>
      <c r="G35" s="73">
        <v>29</v>
      </c>
      <c r="H35" s="73">
        <v>54</v>
      </c>
      <c r="I35" s="73"/>
      <c r="J35" s="73">
        <v>80</v>
      </c>
      <c r="K35" s="73">
        <v>30</v>
      </c>
      <c r="L35" s="73">
        <v>50</v>
      </c>
      <c r="M35" s="73"/>
      <c r="N35" s="73">
        <v>81</v>
      </c>
      <c r="O35" s="73">
        <v>29</v>
      </c>
      <c r="P35" s="73">
        <v>52</v>
      </c>
      <c r="Q35" s="29"/>
      <c r="R35" s="29"/>
      <c r="S35" s="29"/>
      <c r="T35" s="29"/>
      <c r="U35" s="29"/>
      <c r="V35" s="29"/>
      <c r="W35" s="29"/>
      <c r="X35" s="29"/>
      <c r="Y35" s="29"/>
      <c r="Z35" s="29"/>
      <c r="AA35" s="29"/>
      <c r="AB35" s="29"/>
    </row>
    <row r="36" spans="1:29" ht="15" customHeight="1" x14ac:dyDescent="0.25">
      <c r="A36" s="332" t="s">
        <v>262</v>
      </c>
      <c r="B36" s="332"/>
      <c r="C36" s="332"/>
      <c r="D36" s="332"/>
      <c r="E36" s="332"/>
      <c r="F36" s="332"/>
      <c r="G36" s="332"/>
      <c r="H36" s="332"/>
      <c r="I36" s="332"/>
      <c r="J36" s="332"/>
      <c r="K36" s="332"/>
      <c r="L36" s="332"/>
      <c r="M36" s="332"/>
      <c r="N36" s="332"/>
      <c r="O36" s="332"/>
      <c r="P36" s="332"/>
      <c r="AC36" s="60"/>
    </row>
  </sheetData>
  <mergeCells count="10">
    <mergeCell ref="A6:A7"/>
    <mergeCell ref="B6:D6"/>
    <mergeCell ref="F6:H6"/>
    <mergeCell ref="J6:L6"/>
    <mergeCell ref="N6:P6"/>
    <mergeCell ref="A1:P1"/>
    <mergeCell ref="A2:P2"/>
    <mergeCell ref="A3:P3"/>
    <mergeCell ref="A4:P4"/>
    <mergeCell ref="A5:P5"/>
  </mergeCells>
  <conditionalFormatting sqref="B9:P9">
    <cfRule type="cellIs" dxfId="152" priority="3" operator="equal">
      <formula>0</formula>
    </cfRule>
  </conditionalFormatting>
  <conditionalFormatting sqref="B10:AB35">
    <cfRule type="cellIs" dxfId="151" priority="1" operator="equal">
      <formula>0</formula>
    </cfRule>
  </conditionalFormatting>
  <hyperlinks>
    <hyperlink ref="Q2" location="Contenido!A1" display="Contenido" xr:uid="{3B06B901-5E86-4B1D-8D4B-489252209B17}"/>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24B4-408D-43D0-8DAD-5CD67808C008}">
  <sheetPr codeName="Hoja91">
    <tabColor rgb="FFAFCAFF"/>
    <pageSetUpPr fitToPage="1"/>
  </sheetPr>
  <dimension ref="A1:AC36"/>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6384" width="11" style="8"/>
  </cols>
  <sheetData>
    <row r="1" spans="1:28" ht="15" customHeight="1" x14ac:dyDescent="0.25">
      <c r="A1" s="436" t="s">
        <v>508</v>
      </c>
      <c r="B1" s="436"/>
      <c r="C1" s="436"/>
      <c r="D1" s="436"/>
      <c r="E1" s="436"/>
      <c r="F1" s="436"/>
      <c r="G1" s="436"/>
      <c r="H1" s="436"/>
      <c r="I1" s="436"/>
      <c r="J1" s="436"/>
      <c r="K1" s="436"/>
      <c r="L1" s="436"/>
      <c r="M1" s="436"/>
      <c r="N1" s="436"/>
      <c r="O1" s="436"/>
      <c r="P1" s="436"/>
      <c r="Q1" s="19"/>
    </row>
    <row r="2" spans="1:28" ht="15" customHeight="1" x14ac:dyDescent="0.25">
      <c r="A2" s="436" t="s">
        <v>505</v>
      </c>
      <c r="B2" s="436"/>
      <c r="C2" s="436"/>
      <c r="D2" s="436"/>
      <c r="E2" s="436"/>
      <c r="F2" s="436"/>
      <c r="G2" s="436"/>
      <c r="H2" s="436"/>
      <c r="I2" s="436"/>
      <c r="J2" s="436"/>
      <c r="K2" s="436"/>
      <c r="L2" s="436"/>
      <c r="M2" s="436"/>
      <c r="N2" s="436"/>
      <c r="O2" s="436"/>
      <c r="P2" s="436"/>
      <c r="Q2" s="91" t="s">
        <v>0</v>
      </c>
    </row>
    <row r="3" spans="1:28" ht="14.5" x14ac:dyDescent="0.25">
      <c r="A3" s="437" t="s">
        <v>348</v>
      </c>
      <c r="B3" s="437"/>
      <c r="C3" s="437"/>
      <c r="D3" s="437"/>
      <c r="E3" s="437"/>
      <c r="F3" s="437"/>
      <c r="G3" s="437"/>
      <c r="H3" s="437"/>
      <c r="I3" s="437"/>
      <c r="J3" s="437"/>
      <c r="K3" s="437"/>
      <c r="L3" s="437"/>
      <c r="M3" s="437"/>
      <c r="N3" s="437"/>
      <c r="O3" s="437"/>
      <c r="P3" s="437"/>
      <c r="Q3" s="19"/>
    </row>
    <row r="4" spans="1:28" ht="14.5" x14ac:dyDescent="0.25">
      <c r="A4" s="437" t="s">
        <v>900</v>
      </c>
      <c r="B4" s="437"/>
      <c r="C4" s="437"/>
      <c r="D4" s="437"/>
      <c r="E4" s="437"/>
      <c r="F4" s="437"/>
      <c r="G4" s="437"/>
      <c r="H4" s="437"/>
      <c r="I4" s="437"/>
      <c r="J4" s="437"/>
      <c r="K4" s="437"/>
      <c r="L4" s="437"/>
      <c r="M4" s="437"/>
      <c r="N4" s="437"/>
      <c r="O4" s="437"/>
      <c r="P4" s="437"/>
    </row>
    <row r="5" spans="1:28" ht="14.5" x14ac:dyDescent="0.25">
      <c r="A5" s="436" t="s">
        <v>909</v>
      </c>
      <c r="B5" s="436"/>
      <c r="C5" s="436"/>
      <c r="D5" s="436"/>
      <c r="E5" s="436"/>
      <c r="F5" s="436"/>
      <c r="G5" s="436"/>
      <c r="H5" s="436"/>
      <c r="I5" s="436"/>
      <c r="J5" s="436"/>
      <c r="K5" s="436"/>
      <c r="L5" s="436"/>
      <c r="M5" s="436"/>
      <c r="N5" s="436"/>
      <c r="O5" s="436"/>
      <c r="P5" s="436"/>
    </row>
    <row r="6" spans="1:28" s="6" customFormat="1" ht="18.75" customHeight="1" x14ac:dyDescent="0.25">
      <c r="A6" s="438" t="s">
        <v>273</v>
      </c>
      <c r="B6" s="435" t="s">
        <v>188</v>
      </c>
      <c r="C6" s="435"/>
      <c r="D6" s="435"/>
      <c r="E6" s="110"/>
      <c r="F6" s="435" t="s">
        <v>233</v>
      </c>
      <c r="G6" s="435"/>
      <c r="H6" s="435"/>
      <c r="I6" s="110"/>
      <c r="J6" s="435" t="s">
        <v>234</v>
      </c>
      <c r="K6" s="435"/>
      <c r="L6" s="435"/>
      <c r="M6" s="110"/>
      <c r="N6" s="435" t="s">
        <v>235</v>
      </c>
      <c r="O6" s="435"/>
      <c r="P6" s="435"/>
    </row>
    <row r="7" spans="1:28"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8" s="6" customFormat="1" x14ac:dyDescent="0.25">
      <c r="A8" s="161"/>
      <c r="B8" s="259"/>
      <c r="C8" s="259"/>
      <c r="D8" s="259"/>
      <c r="E8" s="259"/>
      <c r="F8" s="259"/>
      <c r="G8" s="259"/>
      <c r="H8" s="259"/>
      <c r="I8" s="259"/>
      <c r="J8" s="259"/>
      <c r="K8" s="259"/>
      <c r="L8" s="259"/>
      <c r="M8" s="259"/>
      <c r="N8" s="259"/>
      <c r="O8" s="259"/>
      <c r="P8" s="259"/>
    </row>
    <row r="9" spans="1:28" s="6" customFormat="1" x14ac:dyDescent="0.25">
      <c r="A9" s="157" t="s">
        <v>188</v>
      </c>
      <c r="B9" s="70">
        <f>SUM(B10:B35)</f>
        <v>16527</v>
      </c>
      <c r="C9" s="70">
        <f>SUM(C10:C35)</f>
        <v>6511</v>
      </c>
      <c r="D9" s="70">
        <f>SUM(D10:D35)</f>
        <v>10016</v>
      </c>
      <c r="E9" s="70"/>
      <c r="F9" s="70">
        <f>SUM(F10:F35)</f>
        <v>8348</v>
      </c>
      <c r="G9" s="70">
        <f>SUM(G10:G35)</f>
        <v>3360</v>
      </c>
      <c r="H9" s="70">
        <f>SUM(H10:H35)</f>
        <v>4988</v>
      </c>
      <c r="I9" s="70"/>
      <c r="J9" s="70">
        <f>SUM(J10:J35)</f>
        <v>4329</v>
      </c>
      <c r="K9" s="70">
        <f>SUM(K10:K35)</f>
        <v>1695</v>
      </c>
      <c r="L9" s="70">
        <f>SUM(L10:L35)</f>
        <v>2634</v>
      </c>
      <c r="M9" s="70"/>
      <c r="N9" s="70">
        <f>SUM(N10:N35)</f>
        <v>3850</v>
      </c>
      <c r="O9" s="70">
        <f>SUM(O10:O35)</f>
        <v>1456</v>
      </c>
      <c r="P9" s="70">
        <f>SUM(P10:P35)</f>
        <v>2394</v>
      </c>
    </row>
    <row r="10" spans="1:28" x14ac:dyDescent="0.25">
      <c r="A10" s="27" t="s">
        <v>280</v>
      </c>
      <c r="B10" s="71">
        <f>+F10+J10+N10</f>
        <v>581</v>
      </c>
      <c r="C10" s="71">
        <f t="shared" ref="C10:D10" si="0">+G10+K10+O10</f>
        <v>217</v>
      </c>
      <c r="D10" s="71">
        <f t="shared" si="0"/>
        <v>364</v>
      </c>
      <c r="E10" s="71"/>
      <c r="F10" s="71">
        <v>313</v>
      </c>
      <c r="G10" s="71">
        <v>113</v>
      </c>
      <c r="H10" s="71">
        <v>200</v>
      </c>
      <c r="I10" s="71"/>
      <c r="J10" s="71">
        <v>146</v>
      </c>
      <c r="K10" s="71">
        <v>54</v>
      </c>
      <c r="L10" s="71">
        <v>92</v>
      </c>
      <c r="M10" s="71"/>
      <c r="N10" s="71">
        <v>122</v>
      </c>
      <c r="O10" s="71">
        <v>50</v>
      </c>
      <c r="P10" s="71">
        <v>72</v>
      </c>
      <c r="Q10" s="7"/>
      <c r="R10" s="7"/>
      <c r="S10" s="7"/>
      <c r="T10" s="7"/>
      <c r="U10" s="7"/>
      <c r="V10" s="7"/>
      <c r="W10" s="7"/>
      <c r="X10" s="7"/>
      <c r="Y10" s="7"/>
      <c r="Z10" s="7"/>
      <c r="AA10" s="7"/>
      <c r="AB10" s="7"/>
    </row>
    <row r="11" spans="1:28" x14ac:dyDescent="0.25">
      <c r="A11" s="27" t="s">
        <v>281</v>
      </c>
      <c r="B11" s="71">
        <f t="shared" ref="B11:B35" si="1">+F11+J11+N11</f>
        <v>688</v>
      </c>
      <c r="C11" s="71">
        <f t="shared" ref="C11:C35" si="2">+G11+K11+O11</f>
        <v>258</v>
      </c>
      <c r="D11" s="71">
        <f t="shared" ref="D11:D35" si="3">+H11+L11+P11</f>
        <v>430</v>
      </c>
      <c r="E11" s="71"/>
      <c r="F11" s="71">
        <v>350</v>
      </c>
      <c r="G11" s="71">
        <v>134</v>
      </c>
      <c r="H11" s="71">
        <v>216</v>
      </c>
      <c r="I11" s="71"/>
      <c r="J11" s="71">
        <v>173</v>
      </c>
      <c r="K11" s="71">
        <v>63</v>
      </c>
      <c r="L11" s="71">
        <v>110</v>
      </c>
      <c r="M11" s="71"/>
      <c r="N11" s="71">
        <v>165</v>
      </c>
      <c r="O11" s="71">
        <v>61</v>
      </c>
      <c r="P11" s="71">
        <v>104</v>
      </c>
      <c r="Q11" s="7"/>
      <c r="R11" s="7"/>
      <c r="S11" s="7"/>
      <c r="T11" s="7"/>
      <c r="U11" s="7"/>
      <c r="V11" s="7"/>
      <c r="W11" s="7"/>
      <c r="X11" s="7"/>
      <c r="Y11" s="7"/>
      <c r="Z11" s="7"/>
      <c r="AA11" s="7"/>
      <c r="AB11" s="7"/>
    </row>
    <row r="12" spans="1:28" x14ac:dyDescent="0.25">
      <c r="A12" s="27" t="s">
        <v>282</v>
      </c>
      <c r="B12" s="71">
        <f t="shared" si="1"/>
        <v>494</v>
      </c>
      <c r="C12" s="71">
        <f t="shared" si="2"/>
        <v>245</v>
      </c>
      <c r="D12" s="71">
        <f t="shared" si="3"/>
        <v>249</v>
      </c>
      <c r="E12" s="71"/>
      <c r="F12" s="71">
        <v>246</v>
      </c>
      <c r="G12" s="71">
        <v>128</v>
      </c>
      <c r="H12" s="71">
        <v>118</v>
      </c>
      <c r="I12" s="71"/>
      <c r="J12" s="71">
        <v>130</v>
      </c>
      <c r="K12" s="71">
        <v>62</v>
      </c>
      <c r="L12" s="71">
        <v>68</v>
      </c>
      <c r="M12" s="71"/>
      <c r="N12" s="71">
        <v>118</v>
      </c>
      <c r="O12" s="71">
        <v>55</v>
      </c>
      <c r="P12" s="71">
        <v>63</v>
      </c>
      <c r="Q12" s="7"/>
      <c r="R12" s="7"/>
      <c r="S12" s="7"/>
      <c r="T12" s="7"/>
      <c r="U12" s="7"/>
      <c r="V12" s="7"/>
      <c r="W12" s="7"/>
      <c r="X12" s="7"/>
      <c r="Y12" s="7"/>
      <c r="Z12" s="7"/>
      <c r="AA12" s="7"/>
      <c r="AB12" s="7"/>
    </row>
    <row r="13" spans="1:28" x14ac:dyDescent="0.25">
      <c r="A13" s="27" t="s">
        <v>283</v>
      </c>
      <c r="B13" s="71">
        <f t="shared" si="1"/>
        <v>1458</v>
      </c>
      <c r="C13" s="71">
        <f t="shared" si="2"/>
        <v>579</v>
      </c>
      <c r="D13" s="71">
        <f t="shared" si="3"/>
        <v>879</v>
      </c>
      <c r="E13" s="71"/>
      <c r="F13" s="71">
        <v>739</v>
      </c>
      <c r="G13" s="71">
        <v>286</v>
      </c>
      <c r="H13" s="71">
        <v>453</v>
      </c>
      <c r="I13" s="71"/>
      <c r="J13" s="71">
        <v>359</v>
      </c>
      <c r="K13" s="71">
        <v>147</v>
      </c>
      <c r="L13" s="71">
        <v>212</v>
      </c>
      <c r="M13" s="71"/>
      <c r="N13" s="71">
        <v>360</v>
      </c>
      <c r="O13" s="71">
        <v>146</v>
      </c>
      <c r="P13" s="71">
        <v>214</v>
      </c>
      <c r="Q13" s="7"/>
      <c r="R13" s="7"/>
      <c r="S13" s="7"/>
      <c r="T13" s="7"/>
      <c r="U13" s="7"/>
      <c r="V13" s="7"/>
      <c r="W13" s="7"/>
      <c r="X13" s="7"/>
      <c r="Y13" s="7"/>
      <c r="Z13" s="7"/>
      <c r="AA13" s="7"/>
      <c r="AB13" s="7"/>
    </row>
    <row r="14" spans="1:28" x14ac:dyDescent="0.25">
      <c r="A14" s="27" t="s">
        <v>284</v>
      </c>
      <c r="B14" s="71">
        <f t="shared" si="1"/>
        <v>193</v>
      </c>
      <c r="C14" s="71">
        <f t="shared" si="2"/>
        <v>71</v>
      </c>
      <c r="D14" s="71">
        <f t="shared" si="3"/>
        <v>122</v>
      </c>
      <c r="E14" s="71"/>
      <c r="F14" s="71">
        <v>86</v>
      </c>
      <c r="G14" s="71">
        <v>42</v>
      </c>
      <c r="H14" s="71">
        <v>44</v>
      </c>
      <c r="I14" s="71"/>
      <c r="J14" s="71">
        <v>65</v>
      </c>
      <c r="K14" s="71">
        <v>22</v>
      </c>
      <c r="L14" s="71">
        <v>43</v>
      </c>
      <c r="M14" s="71"/>
      <c r="N14" s="71">
        <v>42</v>
      </c>
      <c r="O14" s="71">
        <v>7</v>
      </c>
      <c r="P14" s="71">
        <v>35</v>
      </c>
      <c r="Q14" s="7"/>
      <c r="R14" s="7"/>
      <c r="S14" s="7"/>
      <c r="T14" s="7"/>
      <c r="U14" s="7"/>
      <c r="V14" s="7"/>
      <c r="W14" s="7"/>
      <c r="X14" s="7"/>
      <c r="Y14" s="7"/>
      <c r="Z14" s="7"/>
      <c r="AA14" s="7"/>
      <c r="AB14" s="7"/>
    </row>
    <row r="15" spans="1:28" x14ac:dyDescent="0.25">
      <c r="A15" s="27" t="s">
        <v>285</v>
      </c>
      <c r="B15" s="71">
        <f t="shared" si="1"/>
        <v>779</v>
      </c>
      <c r="C15" s="71">
        <f t="shared" si="2"/>
        <v>296</v>
      </c>
      <c r="D15" s="71">
        <f t="shared" si="3"/>
        <v>483</v>
      </c>
      <c r="E15" s="71"/>
      <c r="F15" s="71">
        <v>344</v>
      </c>
      <c r="G15" s="71">
        <v>137</v>
      </c>
      <c r="H15" s="71">
        <v>207</v>
      </c>
      <c r="I15" s="71"/>
      <c r="J15" s="71">
        <v>230</v>
      </c>
      <c r="K15" s="71">
        <v>76</v>
      </c>
      <c r="L15" s="71">
        <v>154</v>
      </c>
      <c r="M15" s="71"/>
      <c r="N15" s="71">
        <v>205</v>
      </c>
      <c r="O15" s="71">
        <v>83</v>
      </c>
      <c r="P15" s="71">
        <v>122</v>
      </c>
      <c r="Q15" s="7"/>
      <c r="R15" s="7"/>
      <c r="S15" s="7"/>
      <c r="T15" s="7"/>
      <c r="U15" s="7"/>
      <c r="V15" s="7"/>
      <c r="W15" s="7"/>
      <c r="X15" s="7"/>
      <c r="Y15" s="7"/>
      <c r="Z15" s="7"/>
      <c r="AA15" s="7"/>
      <c r="AB15" s="7"/>
    </row>
    <row r="16" spans="1:28" x14ac:dyDescent="0.25">
      <c r="A16" s="27" t="s">
        <v>286</v>
      </c>
      <c r="B16" s="71">
        <f t="shared" si="1"/>
        <v>253</v>
      </c>
      <c r="C16" s="71">
        <f t="shared" si="2"/>
        <v>120</v>
      </c>
      <c r="D16" s="71">
        <f t="shared" si="3"/>
        <v>133</v>
      </c>
      <c r="E16" s="71"/>
      <c r="F16" s="71">
        <v>143</v>
      </c>
      <c r="G16" s="71">
        <v>76</v>
      </c>
      <c r="H16" s="71">
        <v>67</v>
      </c>
      <c r="I16" s="71"/>
      <c r="J16" s="71">
        <v>55</v>
      </c>
      <c r="K16" s="71">
        <v>29</v>
      </c>
      <c r="L16" s="71">
        <v>26</v>
      </c>
      <c r="M16" s="71"/>
      <c r="N16" s="71">
        <v>55</v>
      </c>
      <c r="O16" s="71">
        <v>15</v>
      </c>
      <c r="P16" s="71">
        <v>40</v>
      </c>
      <c r="Q16" s="7"/>
      <c r="R16" s="7"/>
      <c r="S16" s="7"/>
      <c r="T16" s="7"/>
      <c r="U16" s="7"/>
      <c r="V16" s="7"/>
      <c r="W16" s="7"/>
      <c r="X16" s="7"/>
      <c r="Y16" s="7"/>
      <c r="Z16" s="7"/>
      <c r="AA16" s="7"/>
      <c r="AB16" s="7"/>
    </row>
    <row r="17" spans="1:28" x14ac:dyDescent="0.25">
      <c r="A17" s="27" t="s">
        <v>287</v>
      </c>
      <c r="B17" s="71">
        <f t="shared" si="1"/>
        <v>2056</v>
      </c>
      <c r="C17" s="71">
        <f t="shared" si="2"/>
        <v>983</v>
      </c>
      <c r="D17" s="71">
        <f t="shared" si="3"/>
        <v>1073</v>
      </c>
      <c r="E17" s="71"/>
      <c r="F17" s="71">
        <v>1013</v>
      </c>
      <c r="G17" s="71">
        <v>480</v>
      </c>
      <c r="H17" s="71">
        <v>533</v>
      </c>
      <c r="I17" s="71"/>
      <c r="J17" s="71">
        <v>548</v>
      </c>
      <c r="K17" s="71">
        <v>269</v>
      </c>
      <c r="L17" s="71">
        <v>279</v>
      </c>
      <c r="M17" s="71"/>
      <c r="N17" s="71">
        <v>495</v>
      </c>
      <c r="O17" s="71">
        <v>234</v>
      </c>
      <c r="P17" s="71">
        <v>261</v>
      </c>
      <c r="Q17" s="7"/>
      <c r="R17" s="7"/>
      <c r="S17" s="7"/>
      <c r="T17" s="7"/>
      <c r="U17" s="7"/>
      <c r="V17" s="7"/>
      <c r="W17" s="7"/>
      <c r="X17" s="7"/>
      <c r="Y17" s="7"/>
      <c r="Z17" s="7"/>
      <c r="AA17" s="7"/>
      <c r="AB17" s="7"/>
    </row>
    <row r="18" spans="1:28" x14ac:dyDescent="0.25">
      <c r="A18" s="27" t="s">
        <v>288</v>
      </c>
      <c r="B18" s="71">
        <f t="shared" si="1"/>
        <v>489</v>
      </c>
      <c r="C18" s="71">
        <f t="shared" si="2"/>
        <v>230</v>
      </c>
      <c r="D18" s="71">
        <f t="shared" si="3"/>
        <v>259</v>
      </c>
      <c r="E18" s="71"/>
      <c r="F18" s="71">
        <v>292</v>
      </c>
      <c r="G18" s="71">
        <v>135</v>
      </c>
      <c r="H18" s="71">
        <v>157</v>
      </c>
      <c r="I18" s="71"/>
      <c r="J18" s="71">
        <v>115</v>
      </c>
      <c r="K18" s="71">
        <v>54</v>
      </c>
      <c r="L18" s="71">
        <v>61</v>
      </c>
      <c r="M18" s="71"/>
      <c r="N18" s="71">
        <v>82</v>
      </c>
      <c r="O18" s="71">
        <v>41</v>
      </c>
      <c r="P18" s="71">
        <v>41</v>
      </c>
      <c r="Q18" s="7"/>
      <c r="R18" s="7"/>
      <c r="S18" s="7"/>
      <c r="T18" s="7"/>
      <c r="U18" s="7"/>
      <c r="V18" s="7"/>
      <c r="W18" s="7"/>
      <c r="X18" s="7"/>
      <c r="Y18" s="7"/>
      <c r="Z18" s="7"/>
      <c r="AA18" s="7"/>
      <c r="AB18" s="7"/>
    </row>
    <row r="19" spans="1:28" x14ac:dyDescent="0.25">
      <c r="A19" s="27" t="s">
        <v>289</v>
      </c>
      <c r="B19" s="71">
        <f t="shared" si="1"/>
        <v>1034</v>
      </c>
      <c r="C19" s="71">
        <f t="shared" si="2"/>
        <v>326</v>
      </c>
      <c r="D19" s="71">
        <f t="shared" si="3"/>
        <v>708</v>
      </c>
      <c r="E19" s="71"/>
      <c r="F19" s="71">
        <v>524</v>
      </c>
      <c r="G19" s="71">
        <v>161</v>
      </c>
      <c r="H19" s="71">
        <v>363</v>
      </c>
      <c r="I19" s="71"/>
      <c r="J19" s="71">
        <v>304</v>
      </c>
      <c r="K19" s="71">
        <v>104</v>
      </c>
      <c r="L19" s="71">
        <v>200</v>
      </c>
      <c r="M19" s="71"/>
      <c r="N19" s="71">
        <v>206</v>
      </c>
      <c r="O19" s="71">
        <v>61</v>
      </c>
      <c r="P19" s="71">
        <v>145</v>
      </c>
      <c r="Q19" s="7"/>
      <c r="R19" s="7"/>
      <c r="S19" s="7"/>
      <c r="T19" s="7"/>
      <c r="U19" s="7"/>
      <c r="V19" s="7"/>
      <c r="W19" s="7"/>
      <c r="X19" s="7"/>
      <c r="Y19" s="7"/>
      <c r="Z19" s="7"/>
      <c r="AA19" s="7"/>
      <c r="AB19" s="7"/>
    </row>
    <row r="20" spans="1:28" x14ac:dyDescent="0.25">
      <c r="A20" s="27" t="s">
        <v>290</v>
      </c>
      <c r="B20" s="71">
        <f t="shared" si="1"/>
        <v>248</v>
      </c>
      <c r="C20" s="71">
        <f t="shared" si="2"/>
        <v>74</v>
      </c>
      <c r="D20" s="71">
        <f t="shared" si="3"/>
        <v>174</v>
      </c>
      <c r="E20" s="71"/>
      <c r="F20" s="71">
        <v>112</v>
      </c>
      <c r="G20" s="71">
        <v>37</v>
      </c>
      <c r="H20" s="71">
        <v>75</v>
      </c>
      <c r="I20" s="71"/>
      <c r="J20" s="71">
        <v>81</v>
      </c>
      <c r="K20" s="71">
        <v>17</v>
      </c>
      <c r="L20" s="71">
        <v>64</v>
      </c>
      <c r="M20" s="71"/>
      <c r="N20" s="71">
        <v>55</v>
      </c>
      <c r="O20" s="71">
        <v>20</v>
      </c>
      <c r="P20" s="71">
        <v>35</v>
      </c>
      <c r="Q20" s="7"/>
      <c r="R20" s="7"/>
      <c r="S20" s="7"/>
      <c r="T20" s="7"/>
      <c r="U20" s="7"/>
      <c r="V20" s="7"/>
      <c r="W20" s="7"/>
      <c r="X20" s="7"/>
      <c r="Y20" s="7"/>
      <c r="Z20" s="7"/>
      <c r="AA20" s="7"/>
      <c r="AB20" s="7"/>
    </row>
    <row r="21" spans="1:28" x14ac:dyDescent="0.25">
      <c r="A21" s="27" t="s">
        <v>291</v>
      </c>
      <c r="B21" s="71">
        <f t="shared" si="1"/>
        <v>800</v>
      </c>
      <c r="C21" s="71">
        <f t="shared" si="2"/>
        <v>283</v>
      </c>
      <c r="D21" s="71">
        <f t="shared" si="3"/>
        <v>517</v>
      </c>
      <c r="E21" s="71"/>
      <c r="F21" s="71">
        <v>371</v>
      </c>
      <c r="G21" s="71">
        <v>138</v>
      </c>
      <c r="H21" s="71">
        <v>233</v>
      </c>
      <c r="I21" s="71"/>
      <c r="J21" s="71">
        <v>221</v>
      </c>
      <c r="K21" s="71">
        <v>68</v>
      </c>
      <c r="L21" s="71">
        <v>153</v>
      </c>
      <c r="M21" s="71"/>
      <c r="N21" s="71">
        <v>208</v>
      </c>
      <c r="O21" s="71">
        <v>77</v>
      </c>
      <c r="P21" s="71">
        <v>131</v>
      </c>
      <c r="Q21" s="7"/>
      <c r="R21" s="7"/>
      <c r="S21" s="7"/>
      <c r="T21" s="7"/>
      <c r="U21" s="7"/>
      <c r="V21" s="7"/>
      <c r="W21" s="7"/>
      <c r="X21" s="7"/>
      <c r="Y21" s="7"/>
      <c r="Z21" s="7"/>
      <c r="AA21" s="7"/>
      <c r="AB21" s="7"/>
    </row>
    <row r="22" spans="1:28" x14ac:dyDescent="0.25">
      <c r="A22" s="27" t="s">
        <v>292</v>
      </c>
      <c r="B22" s="71">
        <f t="shared" si="1"/>
        <v>176</v>
      </c>
      <c r="C22" s="71">
        <f t="shared" si="2"/>
        <v>64</v>
      </c>
      <c r="D22" s="71">
        <f t="shared" si="3"/>
        <v>112</v>
      </c>
      <c r="E22" s="71"/>
      <c r="F22" s="71">
        <v>84</v>
      </c>
      <c r="G22" s="71">
        <v>30</v>
      </c>
      <c r="H22" s="71">
        <v>54</v>
      </c>
      <c r="I22" s="71"/>
      <c r="J22" s="71">
        <v>59</v>
      </c>
      <c r="K22" s="71">
        <v>22</v>
      </c>
      <c r="L22" s="71">
        <v>37</v>
      </c>
      <c r="M22" s="71"/>
      <c r="N22" s="71">
        <v>33</v>
      </c>
      <c r="O22" s="71">
        <v>12</v>
      </c>
      <c r="P22" s="71">
        <v>21</v>
      </c>
      <c r="Q22" s="7"/>
      <c r="R22" s="7"/>
      <c r="S22" s="7"/>
      <c r="T22" s="7"/>
      <c r="U22" s="7"/>
      <c r="V22" s="7"/>
      <c r="W22" s="7"/>
      <c r="X22" s="7"/>
      <c r="Y22" s="7"/>
      <c r="Z22" s="7"/>
      <c r="AA22" s="7"/>
      <c r="AB22" s="7"/>
    </row>
    <row r="23" spans="1:28" x14ac:dyDescent="0.25">
      <c r="A23" s="27" t="s">
        <v>293</v>
      </c>
      <c r="B23" s="71">
        <f t="shared" si="1"/>
        <v>742</v>
      </c>
      <c r="C23" s="71">
        <f t="shared" si="2"/>
        <v>345</v>
      </c>
      <c r="D23" s="71">
        <f t="shared" si="3"/>
        <v>397</v>
      </c>
      <c r="E23" s="71"/>
      <c r="F23" s="71">
        <v>372</v>
      </c>
      <c r="G23" s="71">
        <v>169</v>
      </c>
      <c r="H23" s="71">
        <v>203</v>
      </c>
      <c r="I23" s="71"/>
      <c r="J23" s="71">
        <v>201</v>
      </c>
      <c r="K23" s="71">
        <v>100</v>
      </c>
      <c r="L23" s="71">
        <v>101</v>
      </c>
      <c r="M23" s="71"/>
      <c r="N23" s="71">
        <v>169</v>
      </c>
      <c r="O23" s="71">
        <v>76</v>
      </c>
      <c r="P23" s="71">
        <v>93</v>
      </c>
      <c r="Q23" s="7"/>
      <c r="R23" s="7"/>
      <c r="S23" s="7"/>
      <c r="T23" s="7"/>
      <c r="U23" s="7"/>
      <c r="V23" s="7"/>
      <c r="W23" s="7"/>
      <c r="X23" s="7"/>
      <c r="Y23" s="7"/>
      <c r="Z23" s="7"/>
      <c r="AA23" s="7"/>
      <c r="AB23" s="7"/>
    </row>
    <row r="24" spans="1:28" x14ac:dyDescent="0.25">
      <c r="A24" s="27" t="s">
        <v>294</v>
      </c>
      <c r="B24" s="71">
        <f t="shared" si="1"/>
        <v>191</v>
      </c>
      <c r="C24" s="71">
        <f t="shared" si="2"/>
        <v>55</v>
      </c>
      <c r="D24" s="71">
        <f t="shared" si="3"/>
        <v>136</v>
      </c>
      <c r="E24" s="71"/>
      <c r="F24" s="71">
        <v>93</v>
      </c>
      <c r="G24" s="71">
        <v>19</v>
      </c>
      <c r="H24" s="71">
        <v>74</v>
      </c>
      <c r="I24" s="71"/>
      <c r="J24" s="71">
        <v>32</v>
      </c>
      <c r="K24" s="71">
        <v>10</v>
      </c>
      <c r="L24" s="71">
        <v>22</v>
      </c>
      <c r="M24" s="71"/>
      <c r="N24" s="71">
        <v>66</v>
      </c>
      <c r="O24" s="71">
        <v>26</v>
      </c>
      <c r="P24" s="71">
        <v>40</v>
      </c>
      <c r="Q24" s="7"/>
      <c r="R24" s="7"/>
      <c r="S24" s="7"/>
      <c r="T24" s="7"/>
      <c r="U24" s="7"/>
      <c r="V24" s="7"/>
      <c r="W24" s="7"/>
      <c r="X24" s="7"/>
      <c r="Y24" s="7"/>
      <c r="Z24" s="7"/>
      <c r="AA24" s="7"/>
      <c r="AB24" s="7"/>
    </row>
    <row r="25" spans="1:28" x14ac:dyDescent="0.25">
      <c r="A25" s="27" t="s">
        <v>295</v>
      </c>
      <c r="B25" s="71">
        <f t="shared" si="1"/>
        <v>521</v>
      </c>
      <c r="C25" s="71">
        <f t="shared" si="2"/>
        <v>196</v>
      </c>
      <c r="D25" s="71">
        <f t="shared" si="3"/>
        <v>325</v>
      </c>
      <c r="E25" s="71"/>
      <c r="F25" s="71">
        <v>273</v>
      </c>
      <c r="G25" s="71">
        <v>95</v>
      </c>
      <c r="H25" s="71">
        <v>178</v>
      </c>
      <c r="I25" s="71"/>
      <c r="J25" s="71">
        <v>163</v>
      </c>
      <c r="K25" s="71">
        <v>62</v>
      </c>
      <c r="L25" s="71">
        <v>101</v>
      </c>
      <c r="M25" s="71"/>
      <c r="N25" s="71">
        <v>85</v>
      </c>
      <c r="O25" s="71">
        <v>39</v>
      </c>
      <c r="P25" s="71">
        <v>46</v>
      </c>
      <c r="Q25" s="7"/>
      <c r="R25" s="7"/>
      <c r="S25" s="7"/>
      <c r="T25" s="7"/>
      <c r="U25" s="7"/>
      <c r="V25" s="7"/>
      <c r="W25" s="7"/>
      <c r="X25" s="7"/>
      <c r="Y25" s="7"/>
      <c r="Z25" s="7"/>
      <c r="AA25" s="7"/>
      <c r="AB25" s="7"/>
    </row>
    <row r="26" spans="1:28" x14ac:dyDescent="0.25">
      <c r="A26" s="27" t="s">
        <v>296</v>
      </c>
      <c r="B26" s="71">
        <f t="shared" si="1"/>
        <v>663</v>
      </c>
      <c r="C26" s="71">
        <f t="shared" si="2"/>
        <v>241</v>
      </c>
      <c r="D26" s="71">
        <f t="shared" si="3"/>
        <v>422</v>
      </c>
      <c r="E26" s="71"/>
      <c r="F26" s="71">
        <v>334</v>
      </c>
      <c r="G26" s="71">
        <v>143</v>
      </c>
      <c r="H26" s="71">
        <v>191</v>
      </c>
      <c r="I26" s="71"/>
      <c r="J26" s="71">
        <v>188</v>
      </c>
      <c r="K26" s="71">
        <v>58</v>
      </c>
      <c r="L26" s="71">
        <v>130</v>
      </c>
      <c r="M26" s="71"/>
      <c r="N26" s="71">
        <v>141</v>
      </c>
      <c r="O26" s="71">
        <v>40</v>
      </c>
      <c r="P26" s="71">
        <v>101</v>
      </c>
      <c r="Q26" s="7"/>
      <c r="R26" s="7"/>
      <c r="S26" s="7"/>
      <c r="T26" s="7"/>
      <c r="U26" s="7"/>
      <c r="V26" s="7"/>
      <c r="W26" s="7"/>
      <c r="X26" s="7"/>
      <c r="Y26" s="7"/>
      <c r="Z26" s="7"/>
      <c r="AA26" s="7"/>
      <c r="AB26" s="7"/>
    </row>
    <row r="27" spans="1:28" x14ac:dyDescent="0.25">
      <c r="A27" s="27" t="s">
        <v>297</v>
      </c>
      <c r="B27" s="71">
        <f t="shared" si="1"/>
        <v>642</v>
      </c>
      <c r="C27" s="71">
        <f t="shared" si="2"/>
        <v>224</v>
      </c>
      <c r="D27" s="71">
        <f t="shared" si="3"/>
        <v>418</v>
      </c>
      <c r="E27" s="71"/>
      <c r="F27" s="71">
        <v>347</v>
      </c>
      <c r="G27" s="71">
        <v>119</v>
      </c>
      <c r="H27" s="71">
        <v>228</v>
      </c>
      <c r="I27" s="71"/>
      <c r="J27" s="71">
        <v>125</v>
      </c>
      <c r="K27" s="71">
        <v>56</v>
      </c>
      <c r="L27" s="71">
        <v>69</v>
      </c>
      <c r="M27" s="71"/>
      <c r="N27" s="71">
        <v>170</v>
      </c>
      <c r="O27" s="71">
        <v>49</v>
      </c>
      <c r="P27" s="71">
        <v>121</v>
      </c>
      <c r="Q27" s="7"/>
      <c r="R27" s="7"/>
      <c r="S27" s="7"/>
      <c r="T27" s="7"/>
      <c r="U27" s="7"/>
      <c r="V27" s="7"/>
      <c r="W27" s="7"/>
      <c r="X27" s="7"/>
      <c r="Y27" s="7"/>
      <c r="Z27" s="7"/>
      <c r="AA27" s="7"/>
      <c r="AB27" s="7"/>
    </row>
    <row r="28" spans="1:28" x14ac:dyDescent="0.25">
      <c r="A28" s="27" t="s">
        <v>298</v>
      </c>
      <c r="B28" s="71">
        <f t="shared" si="1"/>
        <v>288</v>
      </c>
      <c r="C28" s="71">
        <f t="shared" si="2"/>
        <v>170</v>
      </c>
      <c r="D28" s="71">
        <f t="shared" si="3"/>
        <v>118</v>
      </c>
      <c r="E28" s="71"/>
      <c r="F28" s="71">
        <v>147</v>
      </c>
      <c r="G28" s="71">
        <v>96</v>
      </c>
      <c r="H28" s="71">
        <v>51</v>
      </c>
      <c r="I28" s="71"/>
      <c r="J28" s="71">
        <v>74</v>
      </c>
      <c r="K28" s="71">
        <v>49</v>
      </c>
      <c r="L28" s="71">
        <v>25</v>
      </c>
      <c r="M28" s="71"/>
      <c r="N28" s="71">
        <v>67</v>
      </c>
      <c r="O28" s="71">
        <v>25</v>
      </c>
      <c r="P28" s="71">
        <v>42</v>
      </c>
      <c r="Q28" s="7"/>
      <c r="R28" s="7"/>
      <c r="S28" s="7"/>
      <c r="T28" s="7"/>
      <c r="U28" s="7"/>
      <c r="V28" s="7"/>
      <c r="W28" s="7"/>
      <c r="X28" s="7"/>
      <c r="Y28" s="7"/>
      <c r="Z28" s="7"/>
      <c r="AA28" s="7"/>
      <c r="AB28" s="7"/>
    </row>
    <row r="29" spans="1:28" x14ac:dyDescent="0.25">
      <c r="A29" s="27" t="s">
        <v>299</v>
      </c>
      <c r="B29" s="71">
        <f t="shared" si="1"/>
        <v>438</v>
      </c>
      <c r="C29" s="71">
        <f t="shared" si="2"/>
        <v>191</v>
      </c>
      <c r="D29" s="71">
        <f t="shared" si="3"/>
        <v>247</v>
      </c>
      <c r="E29" s="71"/>
      <c r="F29" s="71">
        <v>284</v>
      </c>
      <c r="G29" s="71">
        <v>129</v>
      </c>
      <c r="H29" s="71">
        <v>155</v>
      </c>
      <c r="I29" s="71"/>
      <c r="J29" s="71">
        <v>83</v>
      </c>
      <c r="K29" s="71">
        <v>26</v>
      </c>
      <c r="L29" s="71">
        <v>57</v>
      </c>
      <c r="M29" s="71"/>
      <c r="N29" s="71">
        <v>71</v>
      </c>
      <c r="O29" s="71">
        <v>36</v>
      </c>
      <c r="P29" s="71">
        <v>35</v>
      </c>
      <c r="Q29" s="7"/>
      <c r="R29" s="7"/>
      <c r="S29" s="7"/>
      <c r="T29" s="7"/>
      <c r="U29" s="7"/>
      <c r="V29" s="7"/>
      <c r="W29" s="7"/>
      <c r="X29" s="7"/>
      <c r="Y29" s="7"/>
      <c r="Z29" s="7"/>
      <c r="AA29" s="7"/>
      <c r="AB29" s="7"/>
    </row>
    <row r="30" spans="1:28" x14ac:dyDescent="0.25">
      <c r="A30" s="27" t="s">
        <v>300</v>
      </c>
      <c r="B30" s="71">
        <f t="shared" si="1"/>
        <v>1076</v>
      </c>
      <c r="C30" s="71">
        <f t="shared" si="2"/>
        <v>434</v>
      </c>
      <c r="D30" s="71">
        <f t="shared" si="3"/>
        <v>642</v>
      </c>
      <c r="E30" s="71"/>
      <c r="F30" s="71">
        <v>530</v>
      </c>
      <c r="G30" s="71">
        <v>220</v>
      </c>
      <c r="H30" s="71">
        <v>310</v>
      </c>
      <c r="I30" s="71"/>
      <c r="J30" s="71">
        <v>288</v>
      </c>
      <c r="K30" s="71">
        <v>106</v>
      </c>
      <c r="L30" s="71">
        <v>182</v>
      </c>
      <c r="M30" s="71"/>
      <c r="N30" s="71">
        <v>258</v>
      </c>
      <c r="O30" s="71">
        <v>108</v>
      </c>
      <c r="P30" s="71">
        <v>150</v>
      </c>
      <c r="Q30" s="7"/>
      <c r="R30" s="7"/>
      <c r="S30" s="7"/>
      <c r="T30" s="7"/>
      <c r="U30" s="7"/>
      <c r="V30" s="7"/>
      <c r="W30" s="7"/>
      <c r="X30" s="7"/>
      <c r="Y30" s="7"/>
      <c r="Z30" s="7"/>
      <c r="AA30" s="7"/>
      <c r="AB30" s="7"/>
    </row>
    <row r="31" spans="1:28" x14ac:dyDescent="0.25">
      <c r="A31" s="27" t="s">
        <v>301</v>
      </c>
      <c r="B31" s="71">
        <f t="shared" si="1"/>
        <v>466</v>
      </c>
      <c r="C31" s="71">
        <f t="shared" si="2"/>
        <v>170</v>
      </c>
      <c r="D31" s="71">
        <f t="shared" si="3"/>
        <v>296</v>
      </c>
      <c r="E31" s="71"/>
      <c r="F31" s="71">
        <v>255</v>
      </c>
      <c r="G31" s="71">
        <v>91</v>
      </c>
      <c r="H31" s="71">
        <v>164</v>
      </c>
      <c r="I31" s="71"/>
      <c r="J31" s="71">
        <v>129</v>
      </c>
      <c r="K31" s="71">
        <v>51</v>
      </c>
      <c r="L31" s="71">
        <v>78</v>
      </c>
      <c r="M31" s="71"/>
      <c r="N31" s="71">
        <v>82</v>
      </c>
      <c r="O31" s="71">
        <v>28</v>
      </c>
      <c r="P31" s="71">
        <v>54</v>
      </c>
      <c r="Q31" s="7"/>
      <c r="R31" s="7"/>
      <c r="S31" s="7"/>
      <c r="T31" s="7"/>
      <c r="U31" s="7"/>
      <c r="V31" s="7"/>
      <c r="W31" s="7"/>
      <c r="X31" s="7"/>
      <c r="Y31" s="7"/>
      <c r="Z31" s="7"/>
      <c r="AA31" s="7"/>
      <c r="AB31" s="7"/>
    </row>
    <row r="32" spans="1:28" x14ac:dyDescent="0.25">
      <c r="A32" s="27" t="s">
        <v>302</v>
      </c>
      <c r="B32" s="71">
        <f t="shared" si="1"/>
        <v>507</v>
      </c>
      <c r="C32" s="71">
        <f t="shared" si="2"/>
        <v>172</v>
      </c>
      <c r="D32" s="71">
        <f t="shared" si="3"/>
        <v>335</v>
      </c>
      <c r="E32" s="71"/>
      <c r="F32" s="71">
        <v>222</v>
      </c>
      <c r="G32" s="71">
        <v>84</v>
      </c>
      <c r="H32" s="71">
        <v>138</v>
      </c>
      <c r="I32" s="71"/>
      <c r="J32" s="71">
        <v>128</v>
      </c>
      <c r="K32" s="71">
        <v>46</v>
      </c>
      <c r="L32" s="71">
        <v>82</v>
      </c>
      <c r="M32" s="71"/>
      <c r="N32" s="71">
        <v>157</v>
      </c>
      <c r="O32" s="71">
        <v>42</v>
      </c>
      <c r="P32" s="71">
        <v>115</v>
      </c>
      <c r="Q32" s="7"/>
      <c r="R32" s="7"/>
      <c r="S32" s="7"/>
      <c r="T32" s="7"/>
      <c r="U32" s="7"/>
      <c r="V32" s="7"/>
      <c r="W32" s="7"/>
      <c r="X32" s="7"/>
      <c r="Y32" s="7"/>
      <c r="Z32" s="7"/>
      <c r="AA32" s="7"/>
      <c r="AB32" s="7"/>
    </row>
    <row r="33" spans="1:29" x14ac:dyDescent="0.25">
      <c r="A33" s="27" t="s">
        <v>303</v>
      </c>
      <c r="B33" s="71">
        <f t="shared" si="1"/>
        <v>363</v>
      </c>
      <c r="C33" s="71">
        <f t="shared" si="2"/>
        <v>98</v>
      </c>
      <c r="D33" s="71">
        <f t="shared" si="3"/>
        <v>265</v>
      </c>
      <c r="E33" s="71"/>
      <c r="F33" s="71">
        <v>206</v>
      </c>
      <c r="G33" s="71">
        <v>61</v>
      </c>
      <c r="H33" s="71">
        <v>145</v>
      </c>
      <c r="I33" s="71"/>
      <c r="J33" s="71">
        <v>72</v>
      </c>
      <c r="K33" s="71">
        <v>15</v>
      </c>
      <c r="L33" s="71">
        <v>57</v>
      </c>
      <c r="M33" s="71"/>
      <c r="N33" s="71">
        <v>85</v>
      </c>
      <c r="O33" s="71">
        <v>22</v>
      </c>
      <c r="P33" s="71">
        <v>63</v>
      </c>
      <c r="Q33" s="7"/>
      <c r="R33" s="7"/>
      <c r="S33" s="7"/>
      <c r="T33" s="7"/>
      <c r="U33" s="7"/>
      <c r="V33" s="7"/>
      <c r="W33" s="7"/>
      <c r="X33" s="7"/>
      <c r="Y33" s="7"/>
      <c r="Z33" s="7"/>
      <c r="AA33" s="7"/>
      <c r="AB33" s="7"/>
    </row>
    <row r="34" spans="1:29" x14ac:dyDescent="0.25">
      <c r="A34" s="27" t="s">
        <v>304</v>
      </c>
      <c r="B34" s="71">
        <f t="shared" si="1"/>
        <v>1137</v>
      </c>
      <c r="C34" s="71">
        <f t="shared" si="2"/>
        <v>381</v>
      </c>
      <c r="D34" s="71">
        <f t="shared" si="3"/>
        <v>756</v>
      </c>
      <c r="E34" s="71"/>
      <c r="F34" s="71">
        <v>585</v>
      </c>
      <c r="G34" s="71">
        <v>208</v>
      </c>
      <c r="H34" s="71">
        <v>377</v>
      </c>
      <c r="I34" s="71"/>
      <c r="J34" s="71">
        <v>280</v>
      </c>
      <c r="K34" s="71">
        <v>99</v>
      </c>
      <c r="L34" s="71">
        <v>181</v>
      </c>
      <c r="M34" s="71"/>
      <c r="N34" s="71">
        <v>272</v>
      </c>
      <c r="O34" s="71">
        <v>74</v>
      </c>
      <c r="P34" s="71">
        <v>198</v>
      </c>
      <c r="Q34" s="7"/>
      <c r="R34" s="7"/>
      <c r="S34" s="7"/>
      <c r="T34" s="7"/>
      <c r="U34" s="7"/>
      <c r="V34" s="7"/>
      <c r="W34" s="7"/>
      <c r="X34" s="7"/>
      <c r="Y34" s="7"/>
      <c r="Z34" s="7"/>
      <c r="AA34" s="7"/>
      <c r="AB34" s="7"/>
    </row>
    <row r="35" spans="1:29" ht="13.5" thickBot="1" x14ac:dyDescent="0.3">
      <c r="A35" s="27" t="s">
        <v>305</v>
      </c>
      <c r="B35" s="71">
        <f t="shared" si="1"/>
        <v>244</v>
      </c>
      <c r="C35" s="71">
        <f t="shared" si="2"/>
        <v>88</v>
      </c>
      <c r="D35" s="71">
        <f t="shared" si="3"/>
        <v>156</v>
      </c>
      <c r="E35" s="73"/>
      <c r="F35" s="73">
        <v>83</v>
      </c>
      <c r="G35" s="73">
        <v>29</v>
      </c>
      <c r="H35" s="73">
        <v>54</v>
      </c>
      <c r="I35" s="73"/>
      <c r="J35" s="73">
        <v>80</v>
      </c>
      <c r="K35" s="73">
        <v>30</v>
      </c>
      <c r="L35" s="73">
        <v>50</v>
      </c>
      <c r="M35" s="73"/>
      <c r="N35" s="73">
        <v>81</v>
      </c>
      <c r="O35" s="73">
        <v>29</v>
      </c>
      <c r="P35" s="73">
        <v>52</v>
      </c>
      <c r="Q35" s="29"/>
      <c r="R35" s="29"/>
      <c r="S35" s="29"/>
      <c r="T35" s="29"/>
      <c r="U35" s="29"/>
      <c r="V35" s="29"/>
      <c r="W35" s="29"/>
      <c r="X35" s="29"/>
      <c r="Y35" s="29"/>
      <c r="Z35" s="29"/>
      <c r="AA35" s="29"/>
      <c r="AB35" s="29"/>
    </row>
    <row r="36" spans="1:29" ht="15" customHeight="1" x14ac:dyDescent="0.25">
      <c r="A36" s="332" t="s">
        <v>262</v>
      </c>
      <c r="B36" s="332"/>
      <c r="C36" s="332"/>
      <c r="D36" s="332"/>
      <c r="E36" s="332"/>
      <c r="F36" s="332"/>
      <c r="G36" s="332"/>
      <c r="H36" s="332"/>
      <c r="I36" s="332"/>
      <c r="J36" s="332"/>
      <c r="K36" s="332"/>
      <c r="L36" s="332"/>
      <c r="M36" s="332"/>
      <c r="N36" s="332"/>
      <c r="O36" s="332"/>
      <c r="P36" s="332"/>
      <c r="AC36" s="60"/>
    </row>
  </sheetData>
  <mergeCells count="10">
    <mergeCell ref="A1:P1"/>
    <mergeCell ref="A2:P2"/>
    <mergeCell ref="A3:P3"/>
    <mergeCell ref="A4:P4"/>
    <mergeCell ref="A5:P5"/>
    <mergeCell ref="A6:A7"/>
    <mergeCell ref="B6:D6"/>
    <mergeCell ref="F6:H6"/>
    <mergeCell ref="J6:L6"/>
    <mergeCell ref="N6:P6"/>
  </mergeCells>
  <conditionalFormatting sqref="B9:P9">
    <cfRule type="cellIs" dxfId="150" priority="3" operator="equal">
      <formula>0</formula>
    </cfRule>
  </conditionalFormatting>
  <conditionalFormatting sqref="B10:AB35">
    <cfRule type="cellIs" dxfId="149" priority="1" operator="equal">
      <formula>0</formula>
    </cfRule>
  </conditionalFormatting>
  <hyperlinks>
    <hyperlink ref="Q2" location="Contenido!A1" display="Contenido" xr:uid="{99F94E65-756F-48CE-80AA-6FCD15A0ADE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7416-145C-48CC-81B9-9F94E4A212DB}">
  <sheetPr codeName="Hoja92">
    <tabColor rgb="FFAFCAFF"/>
    <pageSetUpPr fitToPage="1"/>
  </sheetPr>
  <dimension ref="A1:AC35"/>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6384" width="11" style="8"/>
  </cols>
  <sheetData>
    <row r="1" spans="1:24" ht="15" customHeight="1" x14ac:dyDescent="0.25">
      <c r="A1" s="436" t="s">
        <v>509</v>
      </c>
      <c r="B1" s="436"/>
      <c r="C1" s="436"/>
      <c r="D1" s="436"/>
      <c r="E1" s="436"/>
      <c r="F1" s="436"/>
      <c r="G1" s="436"/>
      <c r="H1" s="436"/>
      <c r="I1" s="436"/>
      <c r="J1" s="436"/>
      <c r="K1" s="436"/>
      <c r="L1" s="436"/>
      <c r="M1" s="436"/>
      <c r="N1" s="436"/>
      <c r="O1" s="436"/>
      <c r="P1" s="436"/>
      <c r="Q1" s="19"/>
    </row>
    <row r="2" spans="1:24" ht="15" customHeight="1" x14ac:dyDescent="0.25">
      <c r="A2" s="437" t="s">
        <v>505</v>
      </c>
      <c r="B2" s="437"/>
      <c r="C2" s="437"/>
      <c r="D2" s="437"/>
      <c r="E2" s="437"/>
      <c r="F2" s="437"/>
      <c r="G2" s="437"/>
      <c r="H2" s="437"/>
      <c r="I2" s="437"/>
      <c r="J2" s="437"/>
      <c r="K2" s="437"/>
      <c r="L2" s="437"/>
      <c r="M2" s="437"/>
      <c r="N2" s="437"/>
      <c r="O2" s="437"/>
      <c r="P2" s="437"/>
      <c r="Q2" s="91" t="s">
        <v>0</v>
      </c>
    </row>
    <row r="3" spans="1:24" ht="14.5" x14ac:dyDescent="0.25">
      <c r="A3" s="437" t="s">
        <v>353</v>
      </c>
      <c r="B3" s="437"/>
      <c r="C3" s="437"/>
      <c r="D3" s="437"/>
      <c r="E3" s="437"/>
      <c r="F3" s="437"/>
      <c r="G3" s="437"/>
      <c r="H3" s="437"/>
      <c r="I3" s="437"/>
      <c r="J3" s="437"/>
      <c r="K3" s="437"/>
      <c r="L3" s="437"/>
      <c r="M3" s="437"/>
      <c r="N3" s="437"/>
      <c r="O3" s="437"/>
      <c r="P3" s="437"/>
      <c r="Q3" s="19"/>
    </row>
    <row r="4" spans="1:24" ht="14.5" x14ac:dyDescent="0.25">
      <c r="A4" s="437" t="s">
        <v>907</v>
      </c>
      <c r="B4" s="437"/>
      <c r="C4" s="437"/>
      <c r="D4" s="437"/>
      <c r="E4" s="437"/>
      <c r="F4" s="437"/>
      <c r="G4" s="437"/>
      <c r="H4" s="437"/>
      <c r="I4" s="437"/>
      <c r="J4" s="437"/>
      <c r="K4" s="437"/>
      <c r="L4" s="437"/>
      <c r="M4" s="437"/>
      <c r="N4" s="437"/>
      <c r="O4" s="437"/>
      <c r="P4" s="437"/>
    </row>
    <row r="5" spans="1:24" ht="14.5" x14ac:dyDescent="0.25">
      <c r="A5" s="436" t="s">
        <v>909</v>
      </c>
      <c r="B5" s="436"/>
      <c r="C5" s="436"/>
      <c r="D5" s="436"/>
      <c r="E5" s="436"/>
      <c r="F5" s="436"/>
      <c r="G5" s="436"/>
      <c r="H5" s="436"/>
      <c r="I5" s="436"/>
      <c r="J5" s="436"/>
      <c r="K5" s="436"/>
      <c r="L5" s="436"/>
      <c r="M5" s="436"/>
      <c r="N5" s="436"/>
      <c r="O5" s="436"/>
      <c r="P5" s="436"/>
    </row>
    <row r="6" spans="1:24" s="6" customFormat="1" ht="18.75" customHeight="1" x14ac:dyDescent="0.25">
      <c r="A6" s="438" t="s">
        <v>332</v>
      </c>
      <c r="B6" s="435" t="s">
        <v>188</v>
      </c>
      <c r="C6" s="435"/>
      <c r="D6" s="435"/>
      <c r="E6" s="110"/>
      <c r="F6" s="435" t="s">
        <v>233</v>
      </c>
      <c r="G6" s="435"/>
      <c r="H6" s="435"/>
      <c r="I6" s="110"/>
      <c r="J6" s="435" t="s">
        <v>234</v>
      </c>
      <c r="K6" s="435"/>
      <c r="L6" s="435"/>
      <c r="M6" s="110"/>
      <c r="N6" s="435" t="s">
        <v>235</v>
      </c>
      <c r="O6" s="435"/>
      <c r="P6" s="435"/>
    </row>
    <row r="7" spans="1:24" s="6" customFormat="1" ht="18.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4" s="6" customFormat="1" x14ac:dyDescent="0.25">
      <c r="A8" s="161"/>
      <c r="B8" s="259"/>
      <c r="C8" s="259"/>
      <c r="D8" s="259"/>
      <c r="E8" s="259"/>
      <c r="F8" s="259"/>
      <c r="G8" s="259"/>
      <c r="H8" s="259"/>
      <c r="I8" s="259"/>
      <c r="J8" s="259"/>
      <c r="K8" s="259"/>
      <c r="L8" s="259"/>
      <c r="M8" s="259"/>
      <c r="N8" s="259"/>
      <c r="O8" s="259"/>
      <c r="P8" s="259"/>
    </row>
    <row r="9" spans="1:24" s="6" customFormat="1" x14ac:dyDescent="0.25">
      <c r="A9" s="157" t="s">
        <v>188</v>
      </c>
      <c r="B9" s="70">
        <f>SUM(B10:B16)</f>
        <v>17107</v>
      </c>
      <c r="C9" s="70">
        <f>SUM(C10:C16)</f>
        <v>6873</v>
      </c>
      <c r="D9" s="70">
        <f>SUM(D10:D16)</f>
        <v>10234</v>
      </c>
      <c r="E9" s="70"/>
      <c r="F9" s="70">
        <f>SUM(F10:F16)</f>
        <v>8628</v>
      </c>
      <c r="G9" s="70">
        <f>SUM(G10:G16)</f>
        <v>3528</v>
      </c>
      <c r="H9" s="70">
        <f>SUM(H10:H16)</f>
        <v>5100</v>
      </c>
      <c r="I9" s="70"/>
      <c r="J9" s="70">
        <f>SUM(J10:J16)</f>
        <v>4494</v>
      </c>
      <c r="K9" s="70">
        <f>SUM(K10:K16)</f>
        <v>1801</v>
      </c>
      <c r="L9" s="70">
        <f>SUM(L10:L16)</f>
        <v>2693</v>
      </c>
      <c r="M9" s="70"/>
      <c r="N9" s="70">
        <f>SUM(N10:N16)</f>
        <v>3985</v>
      </c>
      <c r="O9" s="70">
        <f>SUM(O10:O16)</f>
        <v>1544</v>
      </c>
      <c r="P9" s="70">
        <f>SUM(P10:P16)</f>
        <v>2441</v>
      </c>
      <c r="Q9" s="25"/>
      <c r="R9" s="25"/>
      <c r="S9" s="25"/>
      <c r="T9" s="25"/>
      <c r="U9" s="25"/>
      <c r="V9" s="25"/>
      <c r="W9" s="25"/>
      <c r="X9" s="25"/>
    </row>
    <row r="10" spans="1:24" x14ac:dyDescent="0.25">
      <c r="A10" s="27" t="s">
        <v>333</v>
      </c>
      <c r="B10" s="71">
        <f t="shared" ref="B10:C16" si="0">+F10+J10+N10</f>
        <v>4319</v>
      </c>
      <c r="C10" s="71">
        <f t="shared" si="0"/>
        <v>1726</v>
      </c>
      <c r="D10" s="71">
        <f>+B10-C10</f>
        <v>2593</v>
      </c>
      <c r="E10" s="71"/>
      <c r="F10" s="71">
        <f>+F19+F28</f>
        <v>2155</v>
      </c>
      <c r="G10" s="71">
        <f t="shared" ref="G10:H10" si="1">+G19+G28</f>
        <v>881</v>
      </c>
      <c r="H10" s="71">
        <f t="shared" si="1"/>
        <v>1274</v>
      </c>
      <c r="I10" s="71"/>
      <c r="J10" s="71">
        <f>+J19+J28</f>
        <v>1125</v>
      </c>
      <c r="K10" s="71">
        <f t="shared" ref="K10:L10" si="2">+K19+K28</f>
        <v>438</v>
      </c>
      <c r="L10" s="71">
        <f t="shared" si="2"/>
        <v>687</v>
      </c>
      <c r="M10" s="71"/>
      <c r="N10" s="71">
        <f>+N19+N28</f>
        <v>1039</v>
      </c>
      <c r="O10" s="71">
        <f t="shared" ref="O10:P10" si="3">+O19+O28</f>
        <v>407</v>
      </c>
      <c r="P10" s="71">
        <f t="shared" si="3"/>
        <v>632</v>
      </c>
      <c r="Q10" s="7"/>
      <c r="R10" s="7"/>
      <c r="S10" s="7"/>
      <c r="T10" s="7"/>
      <c r="U10" s="7"/>
      <c r="V10" s="7"/>
      <c r="W10" s="7"/>
      <c r="X10" s="7"/>
    </row>
    <row r="11" spans="1:24" x14ac:dyDescent="0.25">
      <c r="A11" s="27" t="s">
        <v>287</v>
      </c>
      <c r="B11" s="71">
        <f t="shared" si="0"/>
        <v>3827</v>
      </c>
      <c r="C11" s="71">
        <f t="shared" si="0"/>
        <v>1613</v>
      </c>
      <c r="D11" s="71">
        <f t="shared" ref="D11:D16" si="4">+B11-C11</f>
        <v>2214</v>
      </c>
      <c r="E11" s="71"/>
      <c r="F11" s="71">
        <f t="shared" ref="F11:H16" si="5">+F20+F29</f>
        <v>1941</v>
      </c>
      <c r="G11" s="71">
        <f t="shared" si="5"/>
        <v>813</v>
      </c>
      <c r="H11" s="71">
        <f t="shared" si="5"/>
        <v>1128</v>
      </c>
      <c r="I11" s="71"/>
      <c r="J11" s="71">
        <f t="shared" ref="J11:L16" si="6">+J20+J29</f>
        <v>1048</v>
      </c>
      <c r="K11" s="71">
        <f t="shared" si="6"/>
        <v>444</v>
      </c>
      <c r="L11" s="71">
        <f t="shared" si="6"/>
        <v>604</v>
      </c>
      <c r="M11" s="71"/>
      <c r="N11" s="71">
        <f t="shared" ref="N11:P16" si="7">+N20+N29</f>
        <v>838</v>
      </c>
      <c r="O11" s="71">
        <f t="shared" si="7"/>
        <v>356</v>
      </c>
      <c r="P11" s="71">
        <f t="shared" si="7"/>
        <v>482</v>
      </c>
      <c r="Q11" s="7"/>
      <c r="R11" s="7"/>
      <c r="S11" s="7"/>
      <c r="T11" s="7"/>
      <c r="U11" s="7"/>
      <c r="V11" s="7"/>
      <c r="W11" s="7"/>
      <c r="X11" s="7"/>
    </row>
    <row r="12" spans="1:24" x14ac:dyDescent="0.25">
      <c r="A12" s="27" t="s">
        <v>291</v>
      </c>
      <c r="B12" s="71">
        <f t="shared" si="0"/>
        <v>1683</v>
      </c>
      <c r="C12" s="71">
        <f t="shared" si="0"/>
        <v>769</v>
      </c>
      <c r="D12" s="71">
        <f t="shared" si="4"/>
        <v>914</v>
      </c>
      <c r="E12" s="71"/>
      <c r="F12" s="71">
        <f t="shared" si="5"/>
        <v>801</v>
      </c>
      <c r="G12" s="71">
        <f t="shared" si="5"/>
        <v>371</v>
      </c>
      <c r="H12" s="71">
        <f t="shared" si="5"/>
        <v>430</v>
      </c>
      <c r="I12" s="71"/>
      <c r="J12" s="71">
        <f t="shared" si="6"/>
        <v>478</v>
      </c>
      <c r="K12" s="71">
        <f t="shared" si="6"/>
        <v>211</v>
      </c>
      <c r="L12" s="71">
        <f t="shared" si="6"/>
        <v>267</v>
      </c>
      <c r="M12" s="71"/>
      <c r="N12" s="71">
        <f t="shared" si="7"/>
        <v>404</v>
      </c>
      <c r="O12" s="71">
        <f t="shared" si="7"/>
        <v>187</v>
      </c>
      <c r="P12" s="71">
        <f t="shared" si="7"/>
        <v>217</v>
      </c>
      <c r="Q12" s="7"/>
      <c r="R12" s="7"/>
      <c r="S12" s="7"/>
      <c r="T12" s="7"/>
      <c r="U12" s="7"/>
      <c r="V12" s="7"/>
      <c r="W12" s="7"/>
      <c r="X12" s="7"/>
    </row>
    <row r="13" spans="1:24" x14ac:dyDescent="0.25">
      <c r="A13" s="27" t="s">
        <v>293</v>
      </c>
      <c r="B13" s="71">
        <f t="shared" si="0"/>
        <v>933</v>
      </c>
      <c r="C13" s="71">
        <f t="shared" si="0"/>
        <v>400</v>
      </c>
      <c r="D13" s="71">
        <f t="shared" si="4"/>
        <v>533</v>
      </c>
      <c r="E13" s="71"/>
      <c r="F13" s="71">
        <f t="shared" si="5"/>
        <v>465</v>
      </c>
      <c r="G13" s="71">
        <f t="shared" si="5"/>
        <v>188</v>
      </c>
      <c r="H13" s="71">
        <f t="shared" si="5"/>
        <v>277</v>
      </c>
      <c r="I13" s="71"/>
      <c r="J13" s="71">
        <f t="shared" si="6"/>
        <v>233</v>
      </c>
      <c r="K13" s="71">
        <f t="shared" si="6"/>
        <v>110</v>
      </c>
      <c r="L13" s="71">
        <f t="shared" si="6"/>
        <v>123</v>
      </c>
      <c r="M13" s="71"/>
      <c r="N13" s="71">
        <f t="shared" si="7"/>
        <v>235</v>
      </c>
      <c r="O13" s="71">
        <f t="shared" si="7"/>
        <v>102</v>
      </c>
      <c r="P13" s="71">
        <f t="shared" si="7"/>
        <v>133</v>
      </c>
      <c r="Q13" s="7"/>
      <c r="R13" s="7"/>
      <c r="S13" s="7"/>
      <c r="T13" s="7"/>
      <c r="U13" s="7"/>
      <c r="V13" s="7"/>
      <c r="W13" s="7"/>
      <c r="X13" s="7"/>
    </row>
    <row r="14" spans="1:24" x14ac:dyDescent="0.25">
      <c r="A14" s="27" t="s">
        <v>334</v>
      </c>
      <c r="B14" s="71">
        <f t="shared" si="0"/>
        <v>2114</v>
      </c>
      <c r="C14" s="71">
        <f t="shared" si="0"/>
        <v>831</v>
      </c>
      <c r="D14" s="71">
        <f t="shared" si="4"/>
        <v>1283</v>
      </c>
      <c r="E14" s="71"/>
      <c r="F14" s="71">
        <f t="shared" si="5"/>
        <v>1101</v>
      </c>
      <c r="G14" s="71">
        <f t="shared" si="5"/>
        <v>453</v>
      </c>
      <c r="H14" s="71">
        <f t="shared" si="5"/>
        <v>648</v>
      </c>
      <c r="I14" s="71"/>
      <c r="J14" s="71">
        <f t="shared" si="6"/>
        <v>550</v>
      </c>
      <c r="K14" s="71">
        <f t="shared" si="6"/>
        <v>225</v>
      </c>
      <c r="L14" s="71">
        <f t="shared" si="6"/>
        <v>325</v>
      </c>
      <c r="M14" s="71"/>
      <c r="N14" s="71">
        <f t="shared" si="7"/>
        <v>463</v>
      </c>
      <c r="O14" s="71">
        <f t="shared" si="7"/>
        <v>153</v>
      </c>
      <c r="P14" s="71">
        <f t="shared" si="7"/>
        <v>310</v>
      </c>
      <c r="Q14" s="7"/>
      <c r="R14" s="7"/>
      <c r="S14" s="7"/>
      <c r="T14" s="7"/>
      <c r="U14" s="7"/>
      <c r="V14" s="7"/>
      <c r="W14" s="7"/>
      <c r="X14" s="7"/>
    </row>
    <row r="15" spans="1:24" x14ac:dyDescent="0.25">
      <c r="A15" s="27" t="s">
        <v>299</v>
      </c>
      <c r="B15" s="71">
        <f t="shared" si="0"/>
        <v>2850</v>
      </c>
      <c r="C15" s="71">
        <f t="shared" si="0"/>
        <v>1065</v>
      </c>
      <c r="D15" s="71">
        <f t="shared" si="4"/>
        <v>1785</v>
      </c>
      <c r="E15" s="71"/>
      <c r="F15" s="71">
        <f t="shared" si="5"/>
        <v>1497</v>
      </c>
      <c r="G15" s="71">
        <f t="shared" si="5"/>
        <v>585</v>
      </c>
      <c r="H15" s="71">
        <f t="shared" si="5"/>
        <v>912</v>
      </c>
      <c r="I15" s="71"/>
      <c r="J15" s="71">
        <f t="shared" si="6"/>
        <v>700</v>
      </c>
      <c r="K15" s="71">
        <f t="shared" si="6"/>
        <v>244</v>
      </c>
      <c r="L15" s="71">
        <f t="shared" si="6"/>
        <v>456</v>
      </c>
      <c r="M15" s="71"/>
      <c r="N15" s="71">
        <f t="shared" si="7"/>
        <v>653</v>
      </c>
      <c r="O15" s="71">
        <f t="shared" si="7"/>
        <v>236</v>
      </c>
      <c r="P15" s="71">
        <f t="shared" si="7"/>
        <v>417</v>
      </c>
      <c r="Q15" s="7"/>
      <c r="R15" s="7"/>
      <c r="S15" s="7"/>
      <c r="T15" s="7"/>
      <c r="U15" s="7"/>
      <c r="V15" s="7"/>
      <c r="W15" s="7"/>
      <c r="X15" s="7"/>
    </row>
    <row r="16" spans="1:24" x14ac:dyDescent="0.25">
      <c r="A16" s="27" t="s">
        <v>304</v>
      </c>
      <c r="B16" s="71">
        <f t="shared" si="0"/>
        <v>1381</v>
      </c>
      <c r="C16" s="71">
        <f t="shared" si="0"/>
        <v>469</v>
      </c>
      <c r="D16" s="71">
        <f t="shared" si="4"/>
        <v>912</v>
      </c>
      <c r="E16" s="71"/>
      <c r="F16" s="71">
        <f t="shared" si="5"/>
        <v>668</v>
      </c>
      <c r="G16" s="71">
        <f t="shared" si="5"/>
        <v>237</v>
      </c>
      <c r="H16" s="71">
        <f t="shared" si="5"/>
        <v>431</v>
      </c>
      <c r="I16" s="71"/>
      <c r="J16" s="71">
        <f t="shared" si="6"/>
        <v>360</v>
      </c>
      <c r="K16" s="71">
        <f t="shared" si="6"/>
        <v>129</v>
      </c>
      <c r="L16" s="71">
        <f t="shared" si="6"/>
        <v>231</v>
      </c>
      <c r="M16" s="71"/>
      <c r="N16" s="71">
        <f t="shared" si="7"/>
        <v>353</v>
      </c>
      <c r="O16" s="71">
        <f t="shared" si="7"/>
        <v>103</v>
      </c>
      <c r="P16" s="71">
        <f t="shared" si="7"/>
        <v>250</v>
      </c>
      <c r="Q16" s="7"/>
      <c r="R16" s="7"/>
      <c r="S16" s="7"/>
      <c r="T16" s="7"/>
      <c r="U16" s="7"/>
      <c r="V16" s="7"/>
      <c r="W16" s="7"/>
      <c r="X16" s="7"/>
    </row>
    <row r="17" spans="1:24" x14ac:dyDescent="0.25">
      <c r="B17" s="85"/>
      <c r="C17" s="85"/>
      <c r="D17" s="85"/>
      <c r="E17" s="85"/>
      <c r="F17" s="85"/>
      <c r="G17" s="85"/>
      <c r="H17" s="85"/>
      <c r="I17" s="85"/>
      <c r="J17" s="85"/>
      <c r="K17" s="85"/>
      <c r="L17" s="85"/>
      <c r="M17" s="85"/>
      <c r="N17" s="85"/>
      <c r="O17" s="85"/>
      <c r="P17" s="85"/>
      <c r="Q17" s="167"/>
      <c r="R17" s="167"/>
      <c r="S17" s="167"/>
      <c r="T17" s="167"/>
      <c r="U17" s="167"/>
      <c r="V17" s="167"/>
      <c r="W17" s="167"/>
      <c r="X17" s="167"/>
    </row>
    <row r="18" spans="1:24" s="6" customFormat="1" x14ac:dyDescent="0.25">
      <c r="A18" s="157" t="s">
        <v>323</v>
      </c>
      <c r="B18" s="70">
        <f>SUM(B19:B25)</f>
        <v>11432</v>
      </c>
      <c r="C18" s="70">
        <f>SUM(C19:C25)</f>
        <v>4794</v>
      </c>
      <c r="D18" s="70">
        <f>SUM(D19:D25)</f>
        <v>6638</v>
      </c>
      <c r="E18" s="70"/>
      <c r="F18" s="70">
        <f>SUM(F19:F25)</f>
        <v>5760</v>
      </c>
      <c r="G18" s="70">
        <f>SUM(G19:G25)</f>
        <v>2440</v>
      </c>
      <c r="H18" s="70">
        <f>SUM(H19:H25)</f>
        <v>3320</v>
      </c>
      <c r="I18" s="70"/>
      <c r="J18" s="70">
        <f>SUM(J19:J25)</f>
        <v>2990</v>
      </c>
      <c r="K18" s="70">
        <f>SUM(K19:K25)</f>
        <v>1268</v>
      </c>
      <c r="L18" s="70">
        <f>SUM(L19:L25)</f>
        <v>1722</v>
      </c>
      <c r="M18" s="70"/>
      <c r="N18" s="70">
        <f>SUM(N19:N25)</f>
        <v>2682</v>
      </c>
      <c r="O18" s="70">
        <f>SUM(O19:O25)</f>
        <v>1086</v>
      </c>
      <c r="P18" s="70">
        <f>SUM(P19:P25)</f>
        <v>1596</v>
      </c>
      <c r="Q18" s="25"/>
      <c r="R18" s="25"/>
      <c r="S18" s="25"/>
      <c r="T18" s="25"/>
      <c r="U18" s="25"/>
      <c r="V18" s="25"/>
      <c r="W18" s="25"/>
      <c r="X18" s="25"/>
    </row>
    <row r="19" spans="1:24" x14ac:dyDescent="0.25">
      <c r="A19" s="27" t="s">
        <v>333</v>
      </c>
      <c r="B19" s="71">
        <v>3288</v>
      </c>
      <c r="C19" s="71">
        <v>1285</v>
      </c>
      <c r="D19" s="71">
        <v>2003</v>
      </c>
      <c r="E19" s="71"/>
      <c r="F19" s="71">
        <v>1647</v>
      </c>
      <c r="G19" s="71">
        <v>652</v>
      </c>
      <c r="H19" s="71">
        <v>995</v>
      </c>
      <c r="I19" s="71"/>
      <c r="J19" s="71">
        <v>871</v>
      </c>
      <c r="K19" s="71">
        <v>331</v>
      </c>
      <c r="L19" s="71">
        <v>540</v>
      </c>
      <c r="M19" s="71"/>
      <c r="N19" s="71">
        <v>770</v>
      </c>
      <c r="O19" s="71">
        <v>302</v>
      </c>
      <c r="P19" s="71">
        <v>468</v>
      </c>
      <c r="Q19" s="7"/>
      <c r="R19" s="7"/>
      <c r="S19" s="7"/>
      <c r="T19" s="7"/>
      <c r="U19" s="7"/>
      <c r="V19" s="7"/>
      <c r="W19" s="7"/>
      <c r="X19" s="7"/>
    </row>
    <row r="20" spans="1:24" x14ac:dyDescent="0.25">
      <c r="A20" s="27" t="s">
        <v>287</v>
      </c>
      <c r="B20" s="71">
        <v>2383</v>
      </c>
      <c r="C20" s="71">
        <v>1103</v>
      </c>
      <c r="D20" s="71">
        <v>1280</v>
      </c>
      <c r="E20" s="71"/>
      <c r="F20" s="71">
        <v>1211</v>
      </c>
      <c r="G20" s="71">
        <v>554</v>
      </c>
      <c r="H20" s="71">
        <v>657</v>
      </c>
      <c r="I20" s="71"/>
      <c r="J20" s="71">
        <v>622</v>
      </c>
      <c r="K20" s="71">
        <v>296</v>
      </c>
      <c r="L20" s="71">
        <v>326</v>
      </c>
      <c r="M20" s="71"/>
      <c r="N20" s="71">
        <v>550</v>
      </c>
      <c r="O20" s="71">
        <v>253</v>
      </c>
      <c r="P20" s="71">
        <v>297</v>
      </c>
      <c r="Q20" s="7"/>
      <c r="R20" s="7"/>
      <c r="S20" s="7"/>
      <c r="T20" s="7"/>
      <c r="U20" s="7"/>
      <c r="V20" s="7"/>
      <c r="W20" s="7"/>
      <c r="X20" s="7"/>
    </row>
    <row r="21" spans="1:24" x14ac:dyDescent="0.25">
      <c r="A21" s="27" t="s">
        <v>291</v>
      </c>
      <c r="B21" s="71">
        <v>1452</v>
      </c>
      <c r="C21" s="71">
        <v>678</v>
      </c>
      <c r="D21" s="71">
        <v>774</v>
      </c>
      <c r="E21" s="71"/>
      <c r="F21" s="71">
        <v>682</v>
      </c>
      <c r="G21" s="71">
        <v>320</v>
      </c>
      <c r="H21" s="71">
        <v>362</v>
      </c>
      <c r="I21" s="71"/>
      <c r="J21" s="71">
        <v>418</v>
      </c>
      <c r="K21" s="71">
        <v>188</v>
      </c>
      <c r="L21" s="71">
        <v>230</v>
      </c>
      <c r="M21" s="71"/>
      <c r="N21" s="71">
        <v>352</v>
      </c>
      <c r="O21" s="71">
        <v>170</v>
      </c>
      <c r="P21" s="71">
        <v>182</v>
      </c>
      <c r="Q21" s="7"/>
      <c r="R21" s="7"/>
      <c r="S21" s="7"/>
      <c r="T21" s="7"/>
      <c r="U21" s="7"/>
      <c r="V21" s="7"/>
      <c r="W21" s="7"/>
      <c r="X21" s="7"/>
    </row>
    <row r="22" spans="1:24" x14ac:dyDescent="0.25">
      <c r="A22" s="27" t="s">
        <v>293</v>
      </c>
      <c r="B22" s="71">
        <v>742</v>
      </c>
      <c r="C22" s="71">
        <v>345</v>
      </c>
      <c r="D22" s="71">
        <v>397</v>
      </c>
      <c r="E22" s="71"/>
      <c r="F22" s="71">
        <v>372</v>
      </c>
      <c r="G22" s="71">
        <v>169</v>
      </c>
      <c r="H22" s="71">
        <v>203</v>
      </c>
      <c r="I22" s="71"/>
      <c r="J22" s="71">
        <v>201</v>
      </c>
      <c r="K22" s="71">
        <v>100</v>
      </c>
      <c r="L22" s="71">
        <v>101</v>
      </c>
      <c r="M22" s="71"/>
      <c r="N22" s="71">
        <v>169</v>
      </c>
      <c r="O22" s="71">
        <v>76</v>
      </c>
      <c r="P22" s="71">
        <v>93</v>
      </c>
      <c r="Q22" s="7"/>
      <c r="R22" s="7"/>
      <c r="S22" s="7"/>
      <c r="T22" s="7"/>
      <c r="U22" s="7"/>
      <c r="V22" s="7"/>
      <c r="W22" s="7"/>
      <c r="X22" s="7"/>
    </row>
    <row r="23" spans="1:24" x14ac:dyDescent="0.25">
      <c r="A23" s="27" t="s">
        <v>334</v>
      </c>
      <c r="B23" s="71">
        <v>1312</v>
      </c>
      <c r="C23" s="71">
        <v>523</v>
      </c>
      <c r="D23" s="71">
        <v>789</v>
      </c>
      <c r="E23" s="71"/>
      <c r="F23" s="71">
        <v>645</v>
      </c>
      <c r="G23" s="71">
        <v>264</v>
      </c>
      <c r="H23" s="71">
        <v>381</v>
      </c>
      <c r="I23" s="71"/>
      <c r="J23" s="71">
        <v>336</v>
      </c>
      <c r="K23" s="71">
        <v>153</v>
      </c>
      <c r="L23" s="71">
        <v>183</v>
      </c>
      <c r="M23" s="71"/>
      <c r="N23" s="71">
        <v>331</v>
      </c>
      <c r="O23" s="71">
        <v>106</v>
      </c>
      <c r="P23" s="71">
        <v>225</v>
      </c>
      <c r="Q23" s="7"/>
      <c r="R23" s="7"/>
      <c r="S23" s="7"/>
      <c r="T23" s="7"/>
      <c r="U23" s="7"/>
      <c r="V23" s="7"/>
      <c r="W23" s="7"/>
      <c r="X23" s="7"/>
    </row>
    <row r="24" spans="1:24" x14ac:dyDescent="0.25">
      <c r="A24" s="27" t="s">
        <v>299</v>
      </c>
      <c r="B24" s="71">
        <v>1343</v>
      </c>
      <c r="C24" s="71">
        <v>501</v>
      </c>
      <c r="D24" s="71">
        <v>842</v>
      </c>
      <c r="E24" s="71"/>
      <c r="F24" s="71">
        <v>761</v>
      </c>
      <c r="G24" s="71">
        <v>296</v>
      </c>
      <c r="H24" s="71">
        <v>465</v>
      </c>
      <c r="I24" s="71"/>
      <c r="J24" s="71">
        <v>316</v>
      </c>
      <c r="K24" s="71">
        <v>105</v>
      </c>
      <c r="L24" s="71">
        <v>211</v>
      </c>
      <c r="M24" s="71"/>
      <c r="N24" s="71">
        <v>266</v>
      </c>
      <c r="O24" s="71">
        <v>100</v>
      </c>
      <c r="P24" s="71">
        <v>166</v>
      </c>
      <c r="Q24" s="7"/>
      <c r="R24" s="7"/>
      <c r="S24" s="7"/>
      <c r="T24" s="7"/>
      <c r="U24" s="7"/>
      <c r="V24" s="7"/>
      <c r="W24" s="7"/>
      <c r="X24" s="7"/>
    </row>
    <row r="25" spans="1:24" x14ac:dyDescent="0.25">
      <c r="A25" s="27" t="s">
        <v>304</v>
      </c>
      <c r="B25" s="71">
        <v>912</v>
      </c>
      <c r="C25" s="71">
        <v>359</v>
      </c>
      <c r="D25" s="71">
        <v>553</v>
      </c>
      <c r="E25" s="71"/>
      <c r="F25" s="71">
        <v>442</v>
      </c>
      <c r="G25" s="71">
        <v>185</v>
      </c>
      <c r="H25" s="71">
        <v>257</v>
      </c>
      <c r="I25" s="71"/>
      <c r="J25" s="71">
        <v>226</v>
      </c>
      <c r="K25" s="71">
        <v>95</v>
      </c>
      <c r="L25" s="71">
        <v>131</v>
      </c>
      <c r="M25" s="71"/>
      <c r="N25" s="71">
        <v>244</v>
      </c>
      <c r="O25" s="71">
        <v>79</v>
      </c>
      <c r="P25" s="71">
        <v>165</v>
      </c>
      <c r="Q25" s="7"/>
      <c r="R25" s="7"/>
      <c r="S25" s="7"/>
      <c r="T25" s="7"/>
      <c r="U25" s="7"/>
      <c r="V25" s="7"/>
      <c r="W25" s="7"/>
      <c r="X25" s="7"/>
    </row>
    <row r="26" spans="1:24" x14ac:dyDescent="0.25">
      <c r="B26" s="166"/>
      <c r="C26" s="166"/>
      <c r="D26" s="166"/>
      <c r="E26" s="166"/>
      <c r="F26" s="166"/>
      <c r="G26" s="166"/>
      <c r="H26" s="166"/>
      <c r="I26" s="166"/>
      <c r="J26" s="166"/>
      <c r="K26" s="166"/>
      <c r="L26" s="166"/>
      <c r="M26" s="166"/>
      <c r="N26" s="166"/>
      <c r="O26" s="166"/>
      <c r="P26" s="166"/>
      <c r="Q26" s="168"/>
      <c r="R26" s="168"/>
      <c r="S26" s="168"/>
      <c r="T26" s="168"/>
      <c r="U26" s="168"/>
      <c r="V26" s="168"/>
      <c r="W26" s="168"/>
      <c r="X26" s="168"/>
    </row>
    <row r="27" spans="1:24" s="6" customFormat="1" x14ac:dyDescent="0.25">
      <c r="A27" s="157" t="s">
        <v>324</v>
      </c>
      <c r="B27" s="70">
        <f>SUM(B28:B34)</f>
        <v>5675</v>
      </c>
      <c r="C27" s="70">
        <f>SUM(C28:C34)</f>
        <v>2079</v>
      </c>
      <c r="D27" s="70">
        <f>SUM(D28:D34)</f>
        <v>3596</v>
      </c>
      <c r="E27" s="70"/>
      <c r="F27" s="70">
        <f>SUM(F28:F34)</f>
        <v>2868</v>
      </c>
      <c r="G27" s="70">
        <f>SUM(G28:G34)</f>
        <v>1088</v>
      </c>
      <c r="H27" s="70">
        <f>SUM(H28:H34)</f>
        <v>1780</v>
      </c>
      <c r="I27" s="70"/>
      <c r="J27" s="70">
        <f>SUM(J28:J34)</f>
        <v>1504</v>
      </c>
      <c r="K27" s="70">
        <f>SUM(K28:K34)</f>
        <v>533</v>
      </c>
      <c r="L27" s="70">
        <f>SUM(L28:L34)</f>
        <v>971</v>
      </c>
      <c r="M27" s="70"/>
      <c r="N27" s="70">
        <f>SUM(N28:N34)</f>
        <v>1303</v>
      </c>
      <c r="O27" s="70">
        <f>SUM(O28:O34)</f>
        <v>458</v>
      </c>
      <c r="P27" s="70">
        <f>SUM(P28:P34)</f>
        <v>845</v>
      </c>
      <c r="Q27" s="25"/>
      <c r="R27" s="25"/>
      <c r="S27" s="25"/>
      <c r="T27" s="25"/>
      <c r="U27" s="25"/>
      <c r="V27" s="25"/>
      <c r="W27" s="25"/>
      <c r="X27" s="25"/>
    </row>
    <row r="28" spans="1:24" x14ac:dyDescent="0.25">
      <c r="A28" s="27" t="s">
        <v>333</v>
      </c>
      <c r="B28" s="71">
        <v>1031</v>
      </c>
      <c r="C28" s="71">
        <v>441</v>
      </c>
      <c r="D28" s="71">
        <v>590</v>
      </c>
      <c r="E28" s="71"/>
      <c r="F28" s="71">
        <v>508</v>
      </c>
      <c r="G28" s="71">
        <v>229</v>
      </c>
      <c r="H28" s="71">
        <v>279</v>
      </c>
      <c r="I28" s="71"/>
      <c r="J28" s="71">
        <v>254</v>
      </c>
      <c r="K28" s="71">
        <v>107</v>
      </c>
      <c r="L28" s="71">
        <v>147</v>
      </c>
      <c r="M28" s="71"/>
      <c r="N28" s="71">
        <v>269</v>
      </c>
      <c r="O28" s="71">
        <v>105</v>
      </c>
      <c r="P28" s="71">
        <v>164</v>
      </c>
      <c r="Q28" s="7"/>
      <c r="R28" s="7"/>
      <c r="S28" s="7"/>
      <c r="T28" s="7"/>
      <c r="U28" s="7"/>
      <c r="V28" s="7"/>
      <c r="W28" s="7"/>
      <c r="X28" s="7"/>
    </row>
    <row r="29" spans="1:24" x14ac:dyDescent="0.25">
      <c r="A29" s="27" t="s">
        <v>287</v>
      </c>
      <c r="B29" s="71">
        <v>1444</v>
      </c>
      <c r="C29" s="71">
        <v>510</v>
      </c>
      <c r="D29" s="71">
        <v>934</v>
      </c>
      <c r="E29" s="71"/>
      <c r="F29" s="71">
        <v>730</v>
      </c>
      <c r="G29" s="71">
        <v>259</v>
      </c>
      <c r="H29" s="71">
        <v>471</v>
      </c>
      <c r="I29" s="71"/>
      <c r="J29" s="71">
        <v>426</v>
      </c>
      <c r="K29" s="71">
        <v>148</v>
      </c>
      <c r="L29" s="71">
        <v>278</v>
      </c>
      <c r="M29" s="71"/>
      <c r="N29" s="71">
        <v>288</v>
      </c>
      <c r="O29" s="71">
        <v>103</v>
      </c>
      <c r="P29" s="71">
        <v>185</v>
      </c>
      <c r="Q29" s="7"/>
      <c r="R29" s="7"/>
      <c r="S29" s="7"/>
      <c r="T29" s="7"/>
      <c r="U29" s="7"/>
      <c r="V29" s="7"/>
      <c r="W29" s="7"/>
      <c r="X29" s="7"/>
    </row>
    <row r="30" spans="1:24" x14ac:dyDescent="0.25">
      <c r="A30" s="27" t="s">
        <v>291</v>
      </c>
      <c r="B30" s="71">
        <v>231</v>
      </c>
      <c r="C30" s="71">
        <v>91</v>
      </c>
      <c r="D30" s="71">
        <v>140</v>
      </c>
      <c r="E30" s="71"/>
      <c r="F30" s="71">
        <v>119</v>
      </c>
      <c r="G30" s="71">
        <v>51</v>
      </c>
      <c r="H30" s="71">
        <v>68</v>
      </c>
      <c r="I30" s="71"/>
      <c r="J30" s="71">
        <v>60</v>
      </c>
      <c r="K30" s="71">
        <v>23</v>
      </c>
      <c r="L30" s="71">
        <v>37</v>
      </c>
      <c r="M30" s="71"/>
      <c r="N30" s="71">
        <v>52</v>
      </c>
      <c r="O30" s="71">
        <v>17</v>
      </c>
      <c r="P30" s="71">
        <v>35</v>
      </c>
      <c r="Q30" s="7"/>
      <c r="R30" s="7"/>
      <c r="S30" s="7"/>
      <c r="T30" s="7"/>
      <c r="U30" s="7"/>
      <c r="V30" s="7"/>
      <c r="W30" s="7"/>
      <c r="X30" s="7"/>
    </row>
    <row r="31" spans="1:24" x14ac:dyDescent="0.25">
      <c r="A31" s="27" t="s">
        <v>293</v>
      </c>
      <c r="B31" s="71">
        <v>191</v>
      </c>
      <c r="C31" s="71">
        <v>55</v>
      </c>
      <c r="D31" s="71">
        <v>136</v>
      </c>
      <c r="E31" s="71"/>
      <c r="F31" s="71">
        <v>93</v>
      </c>
      <c r="G31" s="71">
        <v>19</v>
      </c>
      <c r="H31" s="71">
        <v>74</v>
      </c>
      <c r="I31" s="71"/>
      <c r="J31" s="71">
        <v>32</v>
      </c>
      <c r="K31" s="71">
        <v>10</v>
      </c>
      <c r="L31" s="71">
        <v>22</v>
      </c>
      <c r="M31" s="71"/>
      <c r="N31" s="71">
        <v>66</v>
      </c>
      <c r="O31" s="71">
        <v>26</v>
      </c>
      <c r="P31" s="71">
        <v>40</v>
      </c>
      <c r="Q31" s="29"/>
      <c r="R31" s="29"/>
      <c r="S31" s="29"/>
      <c r="T31" s="29"/>
      <c r="U31" s="29"/>
      <c r="V31" s="29"/>
      <c r="W31" s="29"/>
      <c r="X31" s="29"/>
    </row>
    <row r="32" spans="1:24" x14ac:dyDescent="0.25">
      <c r="A32" s="27" t="s">
        <v>334</v>
      </c>
      <c r="B32" s="71">
        <v>802</v>
      </c>
      <c r="C32" s="71">
        <v>308</v>
      </c>
      <c r="D32" s="71">
        <v>494</v>
      </c>
      <c r="E32" s="71"/>
      <c r="F32" s="71">
        <v>456</v>
      </c>
      <c r="G32" s="71">
        <v>189</v>
      </c>
      <c r="H32" s="71">
        <v>267</v>
      </c>
      <c r="I32" s="71"/>
      <c r="J32" s="71">
        <v>214</v>
      </c>
      <c r="K32" s="71">
        <v>72</v>
      </c>
      <c r="L32" s="71">
        <v>142</v>
      </c>
      <c r="M32" s="71"/>
      <c r="N32" s="71">
        <v>132</v>
      </c>
      <c r="O32" s="71">
        <v>47</v>
      </c>
      <c r="P32" s="71">
        <v>85</v>
      </c>
      <c r="Q32" s="29"/>
      <c r="R32" s="29"/>
      <c r="S32" s="29"/>
      <c r="T32" s="29"/>
      <c r="U32" s="29"/>
      <c r="V32" s="29"/>
      <c r="W32" s="29"/>
      <c r="X32" s="29"/>
    </row>
    <row r="33" spans="1:29" x14ac:dyDescent="0.25">
      <c r="A33" s="27" t="s">
        <v>299</v>
      </c>
      <c r="B33" s="71">
        <v>1507</v>
      </c>
      <c r="C33" s="71">
        <v>564</v>
      </c>
      <c r="D33" s="71">
        <v>943</v>
      </c>
      <c r="E33" s="71"/>
      <c r="F33" s="71">
        <v>736</v>
      </c>
      <c r="G33" s="71">
        <v>289</v>
      </c>
      <c r="H33" s="71">
        <v>447</v>
      </c>
      <c r="I33" s="71"/>
      <c r="J33" s="71">
        <v>384</v>
      </c>
      <c r="K33" s="71">
        <v>139</v>
      </c>
      <c r="L33" s="71">
        <v>245</v>
      </c>
      <c r="M33" s="71"/>
      <c r="N33" s="71">
        <v>387</v>
      </c>
      <c r="O33" s="71">
        <v>136</v>
      </c>
      <c r="P33" s="71">
        <v>251</v>
      </c>
      <c r="Q33" s="29"/>
      <c r="R33" s="29"/>
      <c r="S33" s="29"/>
      <c r="T33" s="29"/>
      <c r="U33" s="29"/>
      <c r="V33" s="29"/>
      <c r="W33" s="29"/>
      <c r="X33" s="29"/>
    </row>
    <row r="34" spans="1:29" ht="13.5" thickBot="1" x14ac:dyDescent="0.3">
      <c r="A34" s="32" t="s">
        <v>304</v>
      </c>
      <c r="B34" s="73">
        <v>469</v>
      </c>
      <c r="C34" s="73">
        <v>110</v>
      </c>
      <c r="D34" s="73">
        <v>359</v>
      </c>
      <c r="E34" s="73"/>
      <c r="F34" s="73">
        <v>226</v>
      </c>
      <c r="G34" s="73">
        <v>52</v>
      </c>
      <c r="H34" s="73">
        <v>174</v>
      </c>
      <c r="I34" s="73"/>
      <c r="J34" s="73">
        <v>134</v>
      </c>
      <c r="K34" s="73">
        <v>34</v>
      </c>
      <c r="L34" s="73">
        <v>100</v>
      </c>
      <c r="M34" s="73"/>
      <c r="N34" s="73">
        <v>109</v>
      </c>
      <c r="O34" s="73">
        <v>24</v>
      </c>
      <c r="P34" s="73">
        <v>85</v>
      </c>
      <c r="Q34" s="29"/>
      <c r="R34" s="29"/>
      <c r="S34" s="29"/>
      <c r="T34" s="29"/>
      <c r="U34" s="29"/>
      <c r="V34" s="29"/>
      <c r="W34" s="29"/>
      <c r="X34" s="29"/>
      <c r="Y34" s="29"/>
      <c r="Z34" s="29"/>
      <c r="AA34" s="29"/>
      <c r="AB34" s="29"/>
    </row>
    <row r="35" spans="1:29" ht="15" customHeight="1" x14ac:dyDescent="0.25">
      <c r="A35" s="332" t="s">
        <v>262</v>
      </c>
      <c r="B35" s="332"/>
      <c r="C35" s="332"/>
      <c r="D35" s="332"/>
      <c r="E35" s="332"/>
      <c r="F35" s="332"/>
      <c r="G35" s="332"/>
      <c r="H35" s="332"/>
      <c r="I35" s="332"/>
      <c r="J35" s="332"/>
      <c r="K35" s="332"/>
      <c r="L35" s="332"/>
      <c r="M35" s="332"/>
      <c r="N35" s="332"/>
      <c r="O35" s="332"/>
      <c r="P35" s="332"/>
      <c r="AC35" s="60"/>
    </row>
  </sheetData>
  <mergeCells count="10">
    <mergeCell ref="A1:P1"/>
    <mergeCell ref="A2:P2"/>
    <mergeCell ref="A3:P3"/>
    <mergeCell ref="A4:P4"/>
    <mergeCell ref="A5:P5"/>
    <mergeCell ref="A6:A7"/>
    <mergeCell ref="B6:D6"/>
    <mergeCell ref="F6:H6"/>
    <mergeCell ref="J6:L6"/>
    <mergeCell ref="N6:P6"/>
  </mergeCells>
  <conditionalFormatting sqref="B9:X34">
    <cfRule type="cellIs" dxfId="148" priority="2" operator="equal">
      <formula>0</formula>
    </cfRule>
  </conditionalFormatting>
  <conditionalFormatting sqref="B33:AB34">
    <cfRule type="cellIs" dxfId="147" priority="1" operator="equal">
      <formula>0</formula>
    </cfRule>
  </conditionalFormatting>
  <hyperlinks>
    <hyperlink ref="Q2" location="Contenido!A1" display="Contenido" xr:uid="{5E1A2C61-43E2-4C04-9C4D-06FD16FCED4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ADA7-234F-425D-BCBB-28A5DB58B1F0}">
  <sheetPr codeName="Hoja93">
    <tabColor rgb="FFAFCAFF"/>
    <pageSetUpPr fitToPage="1"/>
  </sheetPr>
  <dimension ref="A1:Y30"/>
  <sheetViews>
    <sheetView showGridLines="0" showOutlineSymbols="0" showWhiteSpace="0" workbookViewId="0">
      <selection activeCell="A28" sqref="A28"/>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6384" width="11" style="8"/>
  </cols>
  <sheetData>
    <row r="1" spans="1:24" ht="15" customHeight="1" x14ac:dyDescent="0.25">
      <c r="A1" s="436" t="s">
        <v>510</v>
      </c>
      <c r="B1" s="436"/>
      <c r="C1" s="436"/>
      <c r="D1" s="436"/>
      <c r="E1" s="436"/>
      <c r="F1" s="436"/>
      <c r="G1" s="436"/>
      <c r="H1" s="436"/>
      <c r="I1" s="436"/>
      <c r="J1" s="436"/>
      <c r="K1" s="436"/>
      <c r="L1" s="436"/>
      <c r="M1" s="436"/>
      <c r="N1" s="436"/>
      <c r="O1" s="436"/>
      <c r="P1" s="436"/>
      <c r="Q1" s="19"/>
    </row>
    <row r="2" spans="1:24" ht="15" customHeight="1" x14ac:dyDescent="0.25">
      <c r="A2" s="437" t="s">
        <v>505</v>
      </c>
      <c r="B2" s="437"/>
      <c r="C2" s="437"/>
      <c r="D2" s="437"/>
      <c r="E2" s="437"/>
      <c r="F2" s="437"/>
      <c r="G2" s="437"/>
      <c r="H2" s="437"/>
      <c r="I2" s="437"/>
      <c r="J2" s="437"/>
      <c r="K2" s="437"/>
      <c r="L2" s="437"/>
      <c r="M2" s="437"/>
      <c r="N2" s="437"/>
      <c r="O2" s="437"/>
      <c r="P2" s="437"/>
      <c r="Q2" s="91" t="s">
        <v>0</v>
      </c>
    </row>
    <row r="3" spans="1:24" ht="14.5" x14ac:dyDescent="0.25">
      <c r="A3" s="437" t="s">
        <v>355</v>
      </c>
      <c r="B3" s="437"/>
      <c r="C3" s="437"/>
      <c r="D3" s="437"/>
      <c r="E3" s="437"/>
      <c r="F3" s="437"/>
      <c r="G3" s="437"/>
      <c r="H3" s="437"/>
      <c r="I3" s="437"/>
      <c r="J3" s="437"/>
      <c r="K3" s="437"/>
      <c r="L3" s="437"/>
      <c r="M3" s="437"/>
      <c r="N3" s="437"/>
      <c r="O3" s="437"/>
      <c r="P3" s="437"/>
      <c r="Q3" s="19"/>
    </row>
    <row r="4" spans="1:24" ht="14.5" x14ac:dyDescent="0.25">
      <c r="A4" s="437" t="s">
        <v>907</v>
      </c>
      <c r="B4" s="437"/>
      <c r="C4" s="437"/>
      <c r="D4" s="437"/>
      <c r="E4" s="437"/>
      <c r="F4" s="437"/>
      <c r="G4" s="437"/>
      <c r="H4" s="437"/>
      <c r="I4" s="437"/>
      <c r="J4" s="437"/>
      <c r="K4" s="437"/>
      <c r="L4" s="437"/>
      <c r="M4" s="437"/>
      <c r="N4" s="437"/>
      <c r="O4" s="437"/>
      <c r="P4" s="437"/>
    </row>
    <row r="5" spans="1:24" ht="14.5" x14ac:dyDescent="0.25">
      <c r="A5" s="436" t="s">
        <v>909</v>
      </c>
      <c r="B5" s="436"/>
      <c r="C5" s="436"/>
      <c r="D5" s="436"/>
      <c r="E5" s="436"/>
      <c r="F5" s="436"/>
      <c r="G5" s="436"/>
      <c r="H5" s="436"/>
      <c r="I5" s="436"/>
      <c r="J5" s="436"/>
      <c r="K5" s="436"/>
      <c r="L5" s="436"/>
      <c r="M5" s="436"/>
      <c r="N5" s="436"/>
      <c r="O5" s="436"/>
      <c r="P5" s="436"/>
    </row>
    <row r="6" spans="1:24" s="6" customFormat="1" ht="18.649999999999999" customHeight="1" x14ac:dyDescent="0.25">
      <c r="A6" s="438" t="s">
        <v>574</v>
      </c>
      <c r="B6" s="435" t="s">
        <v>188</v>
      </c>
      <c r="C6" s="435"/>
      <c r="D6" s="435"/>
      <c r="E6" s="110"/>
      <c r="F6" s="435" t="s">
        <v>233</v>
      </c>
      <c r="G6" s="435"/>
      <c r="H6" s="435"/>
      <c r="I6" s="110"/>
      <c r="J6" s="435" t="s">
        <v>234</v>
      </c>
      <c r="K6" s="435"/>
      <c r="L6" s="435"/>
      <c r="M6" s="110"/>
      <c r="N6" s="435" t="s">
        <v>235</v>
      </c>
      <c r="O6" s="435"/>
      <c r="P6" s="435"/>
    </row>
    <row r="7" spans="1:24"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4" s="6" customFormat="1" x14ac:dyDescent="0.25">
      <c r="A8" s="161"/>
      <c r="B8" s="259"/>
      <c r="C8" s="259"/>
      <c r="D8" s="259"/>
      <c r="E8" s="259"/>
      <c r="F8" s="259"/>
      <c r="G8" s="259"/>
      <c r="H8" s="259"/>
      <c r="I8" s="259"/>
      <c r="J8" s="259"/>
      <c r="K8" s="259"/>
      <c r="L8" s="259"/>
      <c r="M8" s="259"/>
      <c r="N8" s="259"/>
      <c r="O8" s="259"/>
      <c r="P8" s="259"/>
    </row>
    <row r="9" spans="1:24" s="6" customFormat="1" x14ac:dyDescent="0.25">
      <c r="A9" s="157" t="s">
        <v>188</v>
      </c>
      <c r="B9" s="70">
        <f>SUM(B10:B25)</f>
        <v>17107</v>
      </c>
      <c r="C9" s="70">
        <f>SUM(C10:C25)</f>
        <v>6873</v>
      </c>
      <c r="D9" s="70">
        <f>SUM(D10:D25)</f>
        <v>10234</v>
      </c>
      <c r="E9" s="70"/>
      <c r="F9" s="70">
        <f>SUM(F10:F25)</f>
        <v>8628</v>
      </c>
      <c r="G9" s="70">
        <f>SUM(G10:G25)</f>
        <v>3528</v>
      </c>
      <c r="H9" s="70">
        <f>SUM(H10:H25)</f>
        <v>5100</v>
      </c>
      <c r="I9" s="70"/>
      <c r="J9" s="70">
        <f>SUM(J10:J25)</f>
        <v>4494</v>
      </c>
      <c r="K9" s="70">
        <f>SUM(K10:K25)</f>
        <v>1801</v>
      </c>
      <c r="L9" s="70">
        <f>SUM(L10:L25)</f>
        <v>2693</v>
      </c>
      <c r="M9" s="70"/>
      <c r="N9" s="70">
        <f>SUM(N10:N25)</f>
        <v>3985</v>
      </c>
      <c r="O9" s="70">
        <f>SUM(O10:O25)</f>
        <v>1544</v>
      </c>
      <c r="P9" s="70">
        <f>SUM(P10:P25)</f>
        <v>2441</v>
      </c>
      <c r="Q9" s="25"/>
      <c r="R9" s="25"/>
      <c r="S9" s="25"/>
      <c r="T9" s="25"/>
      <c r="U9" s="25"/>
      <c r="V9" s="25"/>
      <c r="W9" s="25"/>
      <c r="X9" s="25"/>
    </row>
    <row r="10" spans="1:24" x14ac:dyDescent="0.25">
      <c r="A10" s="27">
        <v>15</v>
      </c>
      <c r="B10" s="71">
        <f t="shared" ref="B10:C25" si="0">+F10+J10+N10</f>
        <v>3</v>
      </c>
      <c r="C10" s="71">
        <f t="shared" si="0"/>
        <v>2</v>
      </c>
      <c r="D10" s="71">
        <f t="shared" ref="D10:D25" si="1">+B10-C10</f>
        <v>1</v>
      </c>
      <c r="E10" s="71"/>
      <c r="F10" s="71">
        <v>3</v>
      </c>
      <c r="G10" s="71">
        <v>2</v>
      </c>
      <c r="H10" s="71">
        <v>1</v>
      </c>
      <c r="I10" s="71"/>
      <c r="J10" s="71">
        <v>0</v>
      </c>
      <c r="K10" s="71">
        <v>0</v>
      </c>
      <c r="L10" s="71">
        <v>0</v>
      </c>
      <c r="M10" s="71"/>
      <c r="N10" s="71">
        <v>0</v>
      </c>
      <c r="O10" s="71">
        <v>0</v>
      </c>
      <c r="P10" s="71">
        <v>0</v>
      </c>
      <c r="Q10" s="7"/>
      <c r="R10" s="7"/>
      <c r="S10" s="7"/>
      <c r="T10" s="7"/>
      <c r="U10" s="7"/>
      <c r="V10" s="7"/>
      <c r="W10" s="7"/>
      <c r="X10" s="7"/>
    </row>
    <row r="11" spans="1:24" x14ac:dyDescent="0.25">
      <c r="A11" s="27">
        <v>16</v>
      </c>
      <c r="B11" s="71">
        <f t="shared" si="0"/>
        <v>32</v>
      </c>
      <c r="C11" s="71">
        <f t="shared" si="0"/>
        <v>11</v>
      </c>
      <c r="D11" s="71">
        <f t="shared" si="1"/>
        <v>21</v>
      </c>
      <c r="E11" s="71"/>
      <c r="F11" s="71">
        <v>20</v>
      </c>
      <c r="G11" s="71">
        <v>6</v>
      </c>
      <c r="H11" s="71">
        <v>14</v>
      </c>
      <c r="I11" s="71"/>
      <c r="J11" s="71">
        <v>10</v>
      </c>
      <c r="K11" s="71">
        <v>5</v>
      </c>
      <c r="L11" s="71">
        <v>5</v>
      </c>
      <c r="M11" s="71"/>
      <c r="N11" s="71">
        <v>2</v>
      </c>
      <c r="O11" s="71">
        <v>0</v>
      </c>
      <c r="P11" s="71">
        <v>2</v>
      </c>
      <c r="Q11" s="7"/>
      <c r="R11" s="7"/>
      <c r="S11" s="7"/>
      <c r="T11" s="7"/>
      <c r="U11" s="7"/>
      <c r="V11" s="7"/>
      <c r="W11" s="7"/>
      <c r="X11" s="7"/>
    </row>
    <row r="12" spans="1:24" x14ac:dyDescent="0.25">
      <c r="A12" s="27">
        <v>17</v>
      </c>
      <c r="B12" s="71">
        <f t="shared" si="0"/>
        <v>531</v>
      </c>
      <c r="C12" s="71">
        <f t="shared" si="0"/>
        <v>258</v>
      </c>
      <c r="D12" s="71">
        <f t="shared" si="1"/>
        <v>273</v>
      </c>
      <c r="E12" s="71"/>
      <c r="F12" s="71">
        <v>506</v>
      </c>
      <c r="G12" s="71">
        <v>247</v>
      </c>
      <c r="H12" s="71">
        <v>259</v>
      </c>
      <c r="I12" s="71"/>
      <c r="J12" s="71">
        <v>20</v>
      </c>
      <c r="K12" s="71">
        <v>8</v>
      </c>
      <c r="L12" s="71">
        <v>12</v>
      </c>
      <c r="M12" s="71"/>
      <c r="N12" s="71">
        <v>5</v>
      </c>
      <c r="O12" s="71">
        <v>3</v>
      </c>
      <c r="P12" s="71">
        <v>2</v>
      </c>
      <c r="Q12" s="7"/>
      <c r="R12" s="7"/>
      <c r="S12" s="7"/>
      <c r="T12" s="7"/>
      <c r="U12" s="7"/>
      <c r="V12" s="7"/>
      <c r="W12" s="7"/>
      <c r="X12" s="7"/>
    </row>
    <row r="13" spans="1:24" x14ac:dyDescent="0.25">
      <c r="A13" s="27">
        <v>18</v>
      </c>
      <c r="B13" s="71">
        <f t="shared" si="0"/>
        <v>1219</v>
      </c>
      <c r="C13" s="71">
        <f t="shared" si="0"/>
        <v>551</v>
      </c>
      <c r="D13" s="71">
        <f t="shared" si="1"/>
        <v>668</v>
      </c>
      <c r="E13" s="71"/>
      <c r="F13" s="71">
        <v>857</v>
      </c>
      <c r="G13" s="71">
        <v>393</v>
      </c>
      <c r="H13" s="71">
        <v>464</v>
      </c>
      <c r="I13" s="71"/>
      <c r="J13" s="71">
        <v>338</v>
      </c>
      <c r="K13" s="71">
        <v>146</v>
      </c>
      <c r="L13" s="71">
        <v>192</v>
      </c>
      <c r="M13" s="71"/>
      <c r="N13" s="71">
        <v>24</v>
      </c>
      <c r="O13" s="71">
        <v>12</v>
      </c>
      <c r="P13" s="71">
        <v>12</v>
      </c>
      <c r="Q13" s="7"/>
      <c r="R13" s="7"/>
      <c r="S13" s="7"/>
      <c r="T13" s="7"/>
      <c r="U13" s="7"/>
      <c r="V13" s="7"/>
      <c r="W13" s="7"/>
      <c r="X13" s="7"/>
    </row>
    <row r="14" spans="1:24" x14ac:dyDescent="0.25">
      <c r="A14" s="27">
        <v>19</v>
      </c>
      <c r="B14" s="71">
        <f t="shared" si="0"/>
        <v>1551</v>
      </c>
      <c r="C14" s="71">
        <f t="shared" si="0"/>
        <v>706</v>
      </c>
      <c r="D14" s="71">
        <f t="shared" si="1"/>
        <v>845</v>
      </c>
      <c r="E14" s="71"/>
      <c r="F14" s="71">
        <v>752</v>
      </c>
      <c r="G14" s="71">
        <v>335</v>
      </c>
      <c r="H14" s="71">
        <v>417</v>
      </c>
      <c r="I14" s="71"/>
      <c r="J14" s="71">
        <v>505</v>
      </c>
      <c r="K14" s="71">
        <v>235</v>
      </c>
      <c r="L14" s="71">
        <v>270</v>
      </c>
      <c r="M14" s="71"/>
      <c r="N14" s="71">
        <v>294</v>
      </c>
      <c r="O14" s="71">
        <v>136</v>
      </c>
      <c r="P14" s="71">
        <v>158</v>
      </c>
      <c r="Q14" s="7"/>
      <c r="R14" s="7"/>
      <c r="S14" s="7"/>
      <c r="T14" s="7"/>
      <c r="U14" s="7"/>
      <c r="V14" s="7"/>
      <c r="W14" s="7"/>
      <c r="X14" s="7"/>
    </row>
    <row r="15" spans="1:24" x14ac:dyDescent="0.25">
      <c r="A15" s="27">
        <v>20</v>
      </c>
      <c r="B15" s="71">
        <f t="shared" si="0"/>
        <v>1361</v>
      </c>
      <c r="C15" s="71">
        <f t="shared" si="0"/>
        <v>631</v>
      </c>
      <c r="D15" s="71">
        <f t="shared" si="1"/>
        <v>730</v>
      </c>
      <c r="E15" s="71"/>
      <c r="F15" s="71">
        <v>583</v>
      </c>
      <c r="G15" s="71">
        <v>278</v>
      </c>
      <c r="H15" s="71">
        <v>305</v>
      </c>
      <c r="I15" s="71"/>
      <c r="J15" s="71">
        <v>370</v>
      </c>
      <c r="K15" s="71">
        <v>170</v>
      </c>
      <c r="L15" s="71">
        <v>200</v>
      </c>
      <c r="M15" s="71"/>
      <c r="N15" s="71">
        <v>408</v>
      </c>
      <c r="O15" s="71">
        <v>183</v>
      </c>
      <c r="P15" s="71">
        <v>225</v>
      </c>
      <c r="Q15" s="7"/>
      <c r="R15" s="7"/>
      <c r="S15" s="7"/>
      <c r="T15" s="7"/>
      <c r="U15" s="7"/>
      <c r="V15" s="7"/>
      <c r="W15" s="7"/>
      <c r="X15" s="7"/>
    </row>
    <row r="16" spans="1:24" x14ac:dyDescent="0.25">
      <c r="A16" s="27">
        <v>21</v>
      </c>
      <c r="B16" s="71">
        <f t="shared" si="0"/>
        <v>1157</v>
      </c>
      <c r="C16" s="71">
        <f t="shared" si="0"/>
        <v>525</v>
      </c>
      <c r="D16" s="71">
        <f t="shared" si="1"/>
        <v>632</v>
      </c>
      <c r="E16" s="71"/>
      <c r="F16" s="71">
        <v>508</v>
      </c>
      <c r="G16" s="71">
        <v>233</v>
      </c>
      <c r="H16" s="71">
        <v>275</v>
      </c>
      <c r="I16" s="71"/>
      <c r="J16" s="71">
        <v>312</v>
      </c>
      <c r="K16" s="71">
        <v>137</v>
      </c>
      <c r="L16" s="71">
        <v>175</v>
      </c>
      <c r="M16" s="71"/>
      <c r="N16" s="71">
        <v>337</v>
      </c>
      <c r="O16" s="71">
        <v>155</v>
      </c>
      <c r="P16" s="71">
        <v>182</v>
      </c>
      <c r="Q16" s="7"/>
      <c r="R16" s="7"/>
      <c r="S16" s="7"/>
      <c r="T16" s="7"/>
      <c r="U16" s="7"/>
      <c r="V16" s="7"/>
      <c r="W16" s="7"/>
      <c r="X16" s="7"/>
    </row>
    <row r="17" spans="1:25" x14ac:dyDescent="0.25">
      <c r="A17" s="27">
        <v>22</v>
      </c>
      <c r="B17" s="71">
        <f t="shared" si="0"/>
        <v>966</v>
      </c>
      <c r="C17" s="71">
        <f t="shared" si="0"/>
        <v>454</v>
      </c>
      <c r="D17" s="71">
        <f t="shared" si="1"/>
        <v>512</v>
      </c>
      <c r="E17" s="71"/>
      <c r="F17" s="71">
        <v>431</v>
      </c>
      <c r="G17" s="71">
        <v>204</v>
      </c>
      <c r="H17" s="71">
        <v>227</v>
      </c>
      <c r="I17" s="71"/>
      <c r="J17" s="71">
        <v>238</v>
      </c>
      <c r="K17" s="71">
        <v>107</v>
      </c>
      <c r="L17" s="71">
        <v>131</v>
      </c>
      <c r="M17" s="71"/>
      <c r="N17" s="71">
        <v>297</v>
      </c>
      <c r="O17" s="71">
        <v>143</v>
      </c>
      <c r="P17" s="71">
        <v>154</v>
      </c>
      <c r="Q17" s="7"/>
      <c r="R17" s="7"/>
      <c r="S17" s="7"/>
      <c r="T17" s="7"/>
      <c r="U17" s="7"/>
      <c r="V17" s="7"/>
      <c r="W17" s="7"/>
      <c r="X17" s="7"/>
    </row>
    <row r="18" spans="1:25" x14ac:dyDescent="0.25">
      <c r="A18" s="27">
        <v>23</v>
      </c>
      <c r="B18" s="71">
        <f t="shared" si="0"/>
        <v>881</v>
      </c>
      <c r="C18" s="71">
        <f t="shared" si="0"/>
        <v>384</v>
      </c>
      <c r="D18" s="71">
        <f t="shared" si="1"/>
        <v>497</v>
      </c>
      <c r="E18" s="71"/>
      <c r="F18" s="71">
        <v>391</v>
      </c>
      <c r="G18" s="71">
        <v>174</v>
      </c>
      <c r="H18" s="71">
        <v>217</v>
      </c>
      <c r="I18" s="71"/>
      <c r="J18" s="71">
        <v>229</v>
      </c>
      <c r="K18" s="71">
        <v>100</v>
      </c>
      <c r="L18" s="71">
        <v>129</v>
      </c>
      <c r="M18" s="71"/>
      <c r="N18" s="71">
        <v>261</v>
      </c>
      <c r="O18" s="71">
        <v>110</v>
      </c>
      <c r="P18" s="71">
        <v>151</v>
      </c>
      <c r="Q18" s="7"/>
      <c r="R18" s="7"/>
      <c r="S18" s="7"/>
      <c r="T18" s="7"/>
      <c r="U18" s="7"/>
      <c r="V18" s="7"/>
      <c r="W18" s="7"/>
      <c r="X18" s="7"/>
    </row>
    <row r="19" spans="1:25" x14ac:dyDescent="0.25">
      <c r="A19" s="27">
        <v>24</v>
      </c>
      <c r="B19" s="71">
        <f t="shared" si="0"/>
        <v>771</v>
      </c>
      <c r="C19" s="71">
        <f t="shared" si="0"/>
        <v>351</v>
      </c>
      <c r="D19" s="71">
        <f t="shared" si="1"/>
        <v>420</v>
      </c>
      <c r="E19" s="71"/>
      <c r="F19" s="71">
        <v>343</v>
      </c>
      <c r="G19" s="71">
        <v>156</v>
      </c>
      <c r="H19" s="71">
        <v>187</v>
      </c>
      <c r="I19" s="71"/>
      <c r="J19" s="71">
        <v>223</v>
      </c>
      <c r="K19" s="71">
        <v>101</v>
      </c>
      <c r="L19" s="71">
        <v>122</v>
      </c>
      <c r="M19" s="71"/>
      <c r="N19" s="71">
        <v>205</v>
      </c>
      <c r="O19" s="71">
        <v>94</v>
      </c>
      <c r="P19" s="71">
        <v>111</v>
      </c>
      <c r="Q19" s="7"/>
      <c r="R19" s="7"/>
      <c r="S19" s="7"/>
      <c r="T19" s="7"/>
      <c r="U19" s="7"/>
      <c r="V19" s="7"/>
      <c r="W19" s="7"/>
      <c r="X19" s="7"/>
    </row>
    <row r="20" spans="1:25" x14ac:dyDescent="0.25">
      <c r="A20" s="27" t="s">
        <v>356</v>
      </c>
      <c r="B20" s="71">
        <f t="shared" si="0"/>
        <v>2759</v>
      </c>
      <c r="C20" s="71">
        <f t="shared" si="0"/>
        <v>1135</v>
      </c>
      <c r="D20" s="71">
        <f t="shared" si="1"/>
        <v>1624</v>
      </c>
      <c r="E20" s="71"/>
      <c r="F20" s="71">
        <v>1301</v>
      </c>
      <c r="G20" s="71">
        <v>549</v>
      </c>
      <c r="H20" s="71">
        <v>752</v>
      </c>
      <c r="I20" s="71"/>
      <c r="J20" s="71">
        <v>703</v>
      </c>
      <c r="K20" s="71">
        <v>301</v>
      </c>
      <c r="L20" s="71">
        <v>402</v>
      </c>
      <c r="M20" s="71"/>
      <c r="N20" s="71">
        <v>755</v>
      </c>
      <c r="O20" s="71">
        <v>285</v>
      </c>
      <c r="P20" s="71">
        <v>470</v>
      </c>
      <c r="Q20" s="7"/>
      <c r="R20" s="7"/>
      <c r="S20" s="7"/>
      <c r="T20" s="7"/>
      <c r="U20" s="7"/>
      <c r="V20" s="7"/>
      <c r="W20" s="7"/>
      <c r="X20" s="7"/>
    </row>
    <row r="21" spans="1:25" x14ac:dyDescent="0.25">
      <c r="A21" s="27" t="s">
        <v>357</v>
      </c>
      <c r="B21" s="71">
        <f t="shared" si="0"/>
        <v>2098</v>
      </c>
      <c r="C21" s="71">
        <f t="shared" si="0"/>
        <v>696</v>
      </c>
      <c r="D21" s="71">
        <f t="shared" si="1"/>
        <v>1402</v>
      </c>
      <c r="E21" s="71"/>
      <c r="F21" s="71">
        <v>1067</v>
      </c>
      <c r="G21" s="71">
        <v>367</v>
      </c>
      <c r="H21" s="71">
        <v>700</v>
      </c>
      <c r="I21" s="71"/>
      <c r="J21" s="71">
        <v>525</v>
      </c>
      <c r="K21" s="71">
        <v>170</v>
      </c>
      <c r="L21" s="71">
        <v>355</v>
      </c>
      <c r="M21" s="71"/>
      <c r="N21" s="71">
        <v>506</v>
      </c>
      <c r="O21" s="71">
        <v>159</v>
      </c>
      <c r="P21" s="71">
        <v>347</v>
      </c>
      <c r="Q21" s="7"/>
      <c r="R21" s="7"/>
      <c r="S21" s="7"/>
      <c r="T21" s="7"/>
      <c r="U21" s="7"/>
      <c r="V21" s="7"/>
      <c r="W21" s="7"/>
      <c r="X21" s="7"/>
    </row>
    <row r="22" spans="1:25" x14ac:dyDescent="0.25">
      <c r="A22" s="27" t="s">
        <v>358</v>
      </c>
      <c r="B22" s="71">
        <f t="shared" si="0"/>
        <v>1750</v>
      </c>
      <c r="C22" s="71">
        <f t="shared" si="0"/>
        <v>534</v>
      </c>
      <c r="D22" s="71">
        <f t="shared" si="1"/>
        <v>1216</v>
      </c>
      <c r="E22" s="71"/>
      <c r="F22" s="71">
        <v>886</v>
      </c>
      <c r="G22" s="71">
        <v>277</v>
      </c>
      <c r="H22" s="71">
        <v>609</v>
      </c>
      <c r="I22" s="71"/>
      <c r="J22" s="71">
        <v>482</v>
      </c>
      <c r="K22" s="71">
        <v>146</v>
      </c>
      <c r="L22" s="71">
        <v>336</v>
      </c>
      <c r="M22" s="71"/>
      <c r="N22" s="71">
        <v>382</v>
      </c>
      <c r="O22" s="71">
        <v>111</v>
      </c>
      <c r="P22" s="71">
        <v>271</v>
      </c>
      <c r="Q22" s="7"/>
      <c r="R22" s="7"/>
      <c r="S22" s="7"/>
      <c r="T22" s="7"/>
      <c r="U22" s="7"/>
      <c r="V22" s="7"/>
      <c r="W22" s="7"/>
      <c r="X22" s="7"/>
    </row>
    <row r="23" spans="1:25" x14ac:dyDescent="0.25">
      <c r="A23" s="27" t="s">
        <v>359</v>
      </c>
      <c r="B23" s="71">
        <f t="shared" si="0"/>
        <v>1086</v>
      </c>
      <c r="C23" s="71">
        <f t="shared" si="0"/>
        <v>327</v>
      </c>
      <c r="D23" s="71">
        <f t="shared" si="1"/>
        <v>759</v>
      </c>
      <c r="E23" s="71"/>
      <c r="F23" s="71">
        <v>519</v>
      </c>
      <c r="G23" s="71">
        <v>151</v>
      </c>
      <c r="H23" s="71">
        <v>368</v>
      </c>
      <c r="I23" s="71"/>
      <c r="J23" s="71">
        <v>282</v>
      </c>
      <c r="K23" s="71">
        <v>99</v>
      </c>
      <c r="L23" s="71">
        <v>183</v>
      </c>
      <c r="M23" s="71"/>
      <c r="N23" s="71">
        <v>285</v>
      </c>
      <c r="O23" s="71">
        <v>77</v>
      </c>
      <c r="P23" s="71">
        <v>208</v>
      </c>
      <c r="Q23" s="7"/>
      <c r="R23" s="7"/>
      <c r="S23" s="7"/>
      <c r="T23" s="7"/>
      <c r="U23" s="7"/>
      <c r="V23" s="7"/>
      <c r="W23" s="7"/>
      <c r="X23" s="7"/>
    </row>
    <row r="24" spans="1:25" x14ac:dyDescent="0.25">
      <c r="A24" s="27" t="s">
        <v>360</v>
      </c>
      <c r="B24" s="71">
        <f t="shared" si="0"/>
        <v>530</v>
      </c>
      <c r="C24" s="71">
        <f t="shared" si="0"/>
        <v>163</v>
      </c>
      <c r="D24" s="71">
        <f t="shared" si="1"/>
        <v>367</v>
      </c>
      <c r="E24" s="71"/>
      <c r="F24" s="71">
        <v>268</v>
      </c>
      <c r="G24" s="71">
        <v>90</v>
      </c>
      <c r="H24" s="71">
        <v>178</v>
      </c>
      <c r="I24" s="71"/>
      <c r="J24" s="71">
        <v>137</v>
      </c>
      <c r="K24" s="71">
        <v>39</v>
      </c>
      <c r="L24" s="71">
        <v>98</v>
      </c>
      <c r="M24" s="71"/>
      <c r="N24" s="71">
        <v>125</v>
      </c>
      <c r="O24" s="71">
        <v>34</v>
      </c>
      <c r="P24" s="71">
        <v>91</v>
      </c>
      <c r="Q24" s="7"/>
      <c r="R24" s="7"/>
      <c r="S24" s="7"/>
      <c r="T24" s="7"/>
      <c r="U24" s="7"/>
      <c r="V24" s="7"/>
      <c r="W24" s="7"/>
      <c r="X24" s="7"/>
    </row>
    <row r="25" spans="1:25" ht="13.5" thickBot="1" x14ac:dyDescent="0.3">
      <c r="A25" s="27" t="s">
        <v>361</v>
      </c>
      <c r="B25" s="71">
        <f t="shared" si="0"/>
        <v>412</v>
      </c>
      <c r="C25" s="71">
        <f t="shared" si="0"/>
        <v>145</v>
      </c>
      <c r="D25" s="71">
        <f t="shared" si="1"/>
        <v>267</v>
      </c>
      <c r="E25" s="71"/>
      <c r="F25" s="71">
        <v>193</v>
      </c>
      <c r="G25" s="71">
        <v>66</v>
      </c>
      <c r="H25" s="71">
        <v>127</v>
      </c>
      <c r="I25" s="71"/>
      <c r="J25" s="71">
        <v>120</v>
      </c>
      <c r="K25" s="71">
        <v>37</v>
      </c>
      <c r="L25" s="71">
        <v>83</v>
      </c>
      <c r="M25" s="71"/>
      <c r="N25" s="71">
        <v>99</v>
      </c>
      <c r="O25" s="71">
        <v>42</v>
      </c>
      <c r="P25" s="71">
        <v>57</v>
      </c>
      <c r="Q25" s="7"/>
      <c r="R25" s="7"/>
      <c r="S25" s="7"/>
      <c r="T25" s="7"/>
      <c r="U25" s="7"/>
      <c r="V25" s="7"/>
      <c r="W25" s="7"/>
      <c r="X25" s="7"/>
    </row>
    <row r="26" spans="1:25" ht="15" customHeight="1" x14ac:dyDescent="0.25">
      <c r="A26" s="445" t="s">
        <v>938</v>
      </c>
      <c r="B26" s="445"/>
      <c r="C26" s="445"/>
      <c r="D26" s="445"/>
      <c r="E26" s="445"/>
      <c r="F26" s="445"/>
      <c r="G26" s="445"/>
      <c r="H26" s="445"/>
      <c r="I26" s="445"/>
      <c r="J26" s="445"/>
      <c r="K26" s="445"/>
      <c r="L26" s="445"/>
      <c r="M26" s="445"/>
      <c r="N26" s="445"/>
      <c r="O26" s="445"/>
      <c r="P26" s="445"/>
    </row>
    <row r="27" spans="1:25" ht="15" customHeight="1" x14ac:dyDescent="0.25">
      <c r="A27" s="446"/>
      <c r="B27" s="446"/>
      <c r="C27" s="446"/>
      <c r="D27" s="446"/>
      <c r="E27" s="446"/>
      <c r="F27" s="446"/>
      <c r="G27" s="446"/>
      <c r="H27" s="446"/>
      <c r="I27" s="446"/>
      <c r="J27" s="446"/>
      <c r="K27" s="446"/>
      <c r="L27" s="446"/>
      <c r="M27" s="446"/>
      <c r="N27" s="446"/>
      <c r="O27" s="446"/>
      <c r="P27" s="446"/>
    </row>
    <row r="28" spans="1:25" ht="15" customHeight="1" x14ac:dyDescent="0.25">
      <c r="A28" s="6" t="s">
        <v>362</v>
      </c>
      <c r="B28" s="8"/>
      <c r="C28" s="8"/>
      <c r="D28" s="8"/>
      <c r="E28" s="8"/>
      <c r="F28" s="8"/>
      <c r="G28" s="8"/>
      <c r="H28" s="8"/>
      <c r="I28" s="8"/>
      <c r="J28" s="8"/>
      <c r="K28" s="8"/>
      <c r="L28" s="8"/>
      <c r="M28" s="8"/>
      <c r="N28" s="8"/>
      <c r="O28" s="8"/>
      <c r="P28" s="8"/>
      <c r="Y28" s="60"/>
    </row>
    <row r="29" spans="1:25" x14ac:dyDescent="0.25">
      <c r="A29" s="159" t="s">
        <v>339</v>
      </c>
      <c r="B29" s="8"/>
      <c r="C29" s="8"/>
      <c r="D29" s="8"/>
      <c r="E29" s="8"/>
      <c r="F29" s="8"/>
      <c r="G29" s="8"/>
      <c r="H29" s="8"/>
      <c r="I29" s="8"/>
      <c r="J29" s="8"/>
      <c r="K29" s="8"/>
      <c r="L29" s="8"/>
      <c r="M29" s="8"/>
      <c r="N29" s="8"/>
      <c r="O29" s="8"/>
      <c r="P29" s="8"/>
      <c r="Y29" s="60"/>
    </row>
    <row r="30" spans="1:25" x14ac:dyDescent="0.25">
      <c r="A30" s="159" t="s">
        <v>340</v>
      </c>
      <c r="B30" s="8"/>
      <c r="C30" s="8"/>
      <c r="D30" s="8"/>
      <c r="E30" s="8"/>
      <c r="F30" s="8"/>
      <c r="G30" s="8"/>
      <c r="H30" s="8"/>
      <c r="I30" s="8"/>
      <c r="J30" s="8"/>
      <c r="K30" s="8"/>
      <c r="L30" s="8"/>
      <c r="M30" s="8"/>
      <c r="N30" s="8"/>
      <c r="O30" s="8"/>
      <c r="P30" s="8"/>
      <c r="Y30" s="60"/>
    </row>
  </sheetData>
  <mergeCells count="11">
    <mergeCell ref="A26:P27"/>
    <mergeCell ref="A1:P1"/>
    <mergeCell ref="A2:P2"/>
    <mergeCell ref="A3:P3"/>
    <mergeCell ref="A4:P4"/>
    <mergeCell ref="A5:P5"/>
    <mergeCell ref="A6:A7"/>
    <mergeCell ref="B6:D6"/>
    <mergeCell ref="F6:H6"/>
    <mergeCell ref="J6:L6"/>
    <mergeCell ref="N6:P6"/>
  </mergeCells>
  <conditionalFormatting sqref="B9:X25">
    <cfRule type="cellIs" dxfId="146" priority="1" operator="equal">
      <formula>0</formula>
    </cfRule>
  </conditionalFormatting>
  <hyperlinks>
    <hyperlink ref="Q2" location="Contenido!A1" display="Contenido" xr:uid="{51D7BBC6-B705-4832-AA96-C20EBECFC0DF}"/>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8B8DB-F325-4D04-BF60-659630D773EC}">
  <sheetPr codeName="Hoja94">
    <tabColor rgb="FFAFCAFF"/>
    <pageSetUpPr fitToPage="1"/>
  </sheetPr>
  <dimension ref="A1:Y33"/>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6384" width="11" style="8"/>
  </cols>
  <sheetData>
    <row r="1" spans="1:24" ht="15" customHeight="1" x14ac:dyDescent="0.25">
      <c r="A1" s="436" t="s">
        <v>511</v>
      </c>
      <c r="B1" s="436"/>
      <c r="C1" s="436"/>
      <c r="D1" s="436"/>
      <c r="E1" s="436"/>
      <c r="F1" s="436"/>
      <c r="G1" s="436"/>
      <c r="H1" s="436"/>
      <c r="I1" s="436"/>
      <c r="J1" s="436"/>
      <c r="K1" s="436"/>
      <c r="L1" s="436"/>
      <c r="M1" s="436"/>
      <c r="N1" s="436"/>
      <c r="O1" s="436"/>
      <c r="P1" s="436"/>
      <c r="Q1" s="19"/>
    </row>
    <row r="2" spans="1:24" ht="15" customHeight="1" x14ac:dyDescent="0.25">
      <c r="A2" s="437" t="s">
        <v>505</v>
      </c>
      <c r="B2" s="437"/>
      <c r="C2" s="437"/>
      <c r="D2" s="437"/>
      <c r="E2" s="437"/>
      <c r="F2" s="437"/>
      <c r="G2" s="437"/>
      <c r="H2" s="437"/>
      <c r="I2" s="437"/>
      <c r="J2" s="437"/>
      <c r="K2" s="437"/>
      <c r="L2" s="437"/>
      <c r="M2" s="437"/>
      <c r="N2" s="437"/>
      <c r="O2" s="437"/>
      <c r="P2" s="437"/>
      <c r="Q2" s="91" t="s">
        <v>0</v>
      </c>
    </row>
    <row r="3" spans="1:24" ht="14.5" x14ac:dyDescent="0.25">
      <c r="A3" s="437" t="s">
        <v>355</v>
      </c>
      <c r="B3" s="437"/>
      <c r="C3" s="437"/>
      <c r="D3" s="437"/>
      <c r="E3" s="437"/>
      <c r="F3" s="437"/>
      <c r="G3" s="437"/>
      <c r="H3" s="437"/>
      <c r="I3" s="437"/>
      <c r="J3" s="437"/>
      <c r="K3" s="437"/>
      <c r="L3" s="437"/>
      <c r="M3" s="437"/>
      <c r="N3" s="437"/>
      <c r="O3" s="437"/>
      <c r="P3" s="437"/>
      <c r="Q3" s="19"/>
    </row>
    <row r="4" spans="1:24" ht="14.5" x14ac:dyDescent="0.25">
      <c r="A4" s="437" t="s">
        <v>900</v>
      </c>
      <c r="B4" s="437"/>
      <c r="C4" s="437"/>
      <c r="D4" s="437"/>
      <c r="E4" s="437"/>
      <c r="F4" s="437"/>
      <c r="G4" s="437"/>
      <c r="H4" s="437"/>
      <c r="I4" s="437"/>
      <c r="J4" s="437"/>
      <c r="K4" s="437"/>
      <c r="L4" s="437"/>
      <c r="M4" s="437"/>
      <c r="N4" s="437"/>
      <c r="O4" s="437"/>
      <c r="P4" s="437"/>
    </row>
    <row r="5" spans="1:24" ht="14.5" x14ac:dyDescent="0.25">
      <c r="A5" s="436" t="s">
        <v>909</v>
      </c>
      <c r="B5" s="436"/>
      <c r="C5" s="436"/>
      <c r="D5" s="436"/>
      <c r="E5" s="436"/>
      <c r="F5" s="436"/>
      <c r="G5" s="436"/>
      <c r="H5" s="436"/>
      <c r="I5" s="436"/>
      <c r="J5" s="436"/>
      <c r="K5" s="436"/>
      <c r="L5" s="436"/>
      <c r="M5" s="436"/>
      <c r="N5" s="436"/>
      <c r="O5" s="436"/>
      <c r="P5" s="436"/>
    </row>
    <row r="6" spans="1:24" s="6" customFormat="1" ht="18.649999999999999" customHeight="1" x14ac:dyDescent="0.25">
      <c r="A6" s="438" t="s">
        <v>574</v>
      </c>
      <c r="B6" s="435" t="s">
        <v>188</v>
      </c>
      <c r="C6" s="435"/>
      <c r="D6" s="435"/>
      <c r="E6" s="110"/>
      <c r="F6" s="435" t="s">
        <v>233</v>
      </c>
      <c r="G6" s="435"/>
      <c r="H6" s="435"/>
      <c r="I6" s="110"/>
      <c r="J6" s="435" t="s">
        <v>234</v>
      </c>
      <c r="K6" s="435"/>
      <c r="L6" s="435"/>
      <c r="M6" s="110"/>
      <c r="N6" s="435" t="s">
        <v>235</v>
      </c>
      <c r="O6" s="435"/>
      <c r="P6" s="435"/>
    </row>
    <row r="7" spans="1:24"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row>
    <row r="8" spans="1:24" s="6" customFormat="1" x14ac:dyDescent="0.25">
      <c r="A8" s="161"/>
      <c r="B8" s="259"/>
      <c r="C8" s="259"/>
      <c r="D8" s="259"/>
      <c r="E8" s="259"/>
      <c r="F8" s="259"/>
      <c r="G8" s="259"/>
      <c r="H8" s="259"/>
      <c r="I8" s="259"/>
      <c r="J8" s="259"/>
      <c r="K8" s="259"/>
      <c r="L8" s="259"/>
      <c r="M8" s="259"/>
      <c r="N8" s="259"/>
      <c r="O8" s="259"/>
      <c r="P8" s="259"/>
    </row>
    <row r="9" spans="1:24" s="6" customFormat="1" x14ac:dyDescent="0.25">
      <c r="A9" s="157" t="s">
        <v>188</v>
      </c>
      <c r="B9" s="70">
        <f>SUM(B10:B25)</f>
        <v>16527</v>
      </c>
      <c r="C9" s="70">
        <f>SUM(C10:C25)</f>
        <v>6511</v>
      </c>
      <c r="D9" s="70">
        <f>SUM(D10:D25)</f>
        <v>10016</v>
      </c>
      <c r="E9" s="70"/>
      <c r="F9" s="70">
        <f>SUM(F10:F25)</f>
        <v>8348</v>
      </c>
      <c r="G9" s="70">
        <f>SUM(G10:G25)</f>
        <v>3360</v>
      </c>
      <c r="H9" s="70">
        <f>SUM(H10:H25)</f>
        <v>4988</v>
      </c>
      <c r="I9" s="70"/>
      <c r="J9" s="70">
        <f>SUM(J10:J25)</f>
        <v>4329</v>
      </c>
      <c r="K9" s="70">
        <f>SUM(K10:K25)</f>
        <v>1695</v>
      </c>
      <c r="L9" s="70">
        <f>SUM(L10:L25)</f>
        <v>2634</v>
      </c>
      <c r="M9" s="70"/>
      <c r="N9" s="70">
        <f>SUM(N10:N25)</f>
        <v>3850</v>
      </c>
      <c r="O9" s="70">
        <f>SUM(O10:O25)</f>
        <v>1456</v>
      </c>
      <c r="P9" s="70">
        <f>SUM(P10:P25)</f>
        <v>2394</v>
      </c>
      <c r="Q9" s="25"/>
      <c r="R9" s="25"/>
      <c r="S9" s="25"/>
      <c r="T9" s="25"/>
      <c r="U9" s="25"/>
      <c r="V9" s="25"/>
      <c r="W9" s="25"/>
      <c r="X9" s="25"/>
    </row>
    <row r="10" spans="1:24" x14ac:dyDescent="0.25">
      <c r="A10" s="27">
        <v>15</v>
      </c>
      <c r="B10" s="71">
        <f t="shared" ref="B10:C25" si="0">+F10+J10+N10</f>
        <v>3</v>
      </c>
      <c r="C10" s="71">
        <f t="shared" si="0"/>
        <v>2</v>
      </c>
      <c r="D10" s="71">
        <f t="shared" ref="D10:D25" si="1">+B10-C10</f>
        <v>1</v>
      </c>
      <c r="E10" s="71"/>
      <c r="F10" s="71">
        <v>3</v>
      </c>
      <c r="G10" s="71">
        <v>2</v>
      </c>
      <c r="H10" s="71">
        <v>1</v>
      </c>
      <c r="I10" s="71"/>
      <c r="J10" s="71">
        <v>0</v>
      </c>
      <c r="K10" s="71">
        <v>0</v>
      </c>
      <c r="L10" s="71">
        <v>0</v>
      </c>
      <c r="M10" s="71"/>
      <c r="N10" s="71">
        <v>0</v>
      </c>
      <c r="O10" s="71">
        <v>0</v>
      </c>
      <c r="P10" s="71">
        <v>0</v>
      </c>
      <c r="Q10" s="7"/>
      <c r="R10" s="7"/>
      <c r="S10" s="7"/>
      <c r="T10" s="7"/>
      <c r="U10" s="7"/>
      <c r="V10" s="7"/>
      <c r="W10" s="7"/>
      <c r="X10" s="7"/>
    </row>
    <row r="11" spans="1:24" x14ac:dyDescent="0.25">
      <c r="A11" s="27">
        <v>16</v>
      </c>
      <c r="B11" s="71">
        <f t="shared" si="0"/>
        <v>32</v>
      </c>
      <c r="C11" s="71">
        <f t="shared" si="0"/>
        <v>11</v>
      </c>
      <c r="D11" s="71">
        <f t="shared" si="1"/>
        <v>21</v>
      </c>
      <c r="E11" s="71"/>
      <c r="F11" s="71">
        <v>20</v>
      </c>
      <c r="G11" s="71">
        <v>6</v>
      </c>
      <c r="H11" s="71">
        <v>14</v>
      </c>
      <c r="I11" s="71"/>
      <c r="J11" s="71">
        <v>10</v>
      </c>
      <c r="K11" s="71">
        <v>5</v>
      </c>
      <c r="L11" s="71">
        <v>5</v>
      </c>
      <c r="M11" s="71"/>
      <c r="N11" s="71">
        <v>2</v>
      </c>
      <c r="O11" s="71">
        <v>0</v>
      </c>
      <c r="P11" s="71">
        <v>2</v>
      </c>
      <c r="Q11" s="7"/>
      <c r="R11" s="7"/>
      <c r="S11" s="7"/>
      <c r="T11" s="7"/>
      <c r="U11" s="7"/>
      <c r="V11" s="7"/>
      <c r="W11" s="7"/>
      <c r="X11" s="7"/>
    </row>
    <row r="12" spans="1:24" x14ac:dyDescent="0.25">
      <c r="A12" s="27">
        <v>17</v>
      </c>
      <c r="B12" s="71">
        <f t="shared" si="0"/>
        <v>480</v>
      </c>
      <c r="C12" s="71">
        <f t="shared" si="0"/>
        <v>230</v>
      </c>
      <c r="D12" s="71">
        <f t="shared" si="1"/>
        <v>250</v>
      </c>
      <c r="E12" s="71"/>
      <c r="F12" s="71">
        <v>455</v>
      </c>
      <c r="G12" s="71">
        <v>219</v>
      </c>
      <c r="H12" s="71">
        <v>236</v>
      </c>
      <c r="I12" s="71"/>
      <c r="J12" s="71">
        <v>20</v>
      </c>
      <c r="K12" s="71">
        <v>8</v>
      </c>
      <c r="L12" s="71">
        <v>12</v>
      </c>
      <c r="M12" s="71"/>
      <c r="N12" s="71">
        <v>5</v>
      </c>
      <c r="O12" s="71">
        <v>3</v>
      </c>
      <c r="P12" s="71">
        <v>2</v>
      </c>
      <c r="Q12" s="7"/>
      <c r="R12" s="7"/>
      <c r="S12" s="7"/>
      <c r="T12" s="7"/>
      <c r="U12" s="7"/>
      <c r="V12" s="7"/>
      <c r="W12" s="7"/>
      <c r="X12" s="7"/>
    </row>
    <row r="13" spans="1:24" x14ac:dyDescent="0.25">
      <c r="A13" s="27">
        <v>18</v>
      </c>
      <c r="B13" s="71">
        <f t="shared" si="0"/>
        <v>1142</v>
      </c>
      <c r="C13" s="71">
        <f t="shared" si="0"/>
        <v>499</v>
      </c>
      <c r="D13" s="71">
        <f t="shared" si="1"/>
        <v>643</v>
      </c>
      <c r="E13" s="71"/>
      <c r="F13" s="71">
        <v>807</v>
      </c>
      <c r="G13" s="71">
        <v>359</v>
      </c>
      <c r="H13" s="71">
        <v>448</v>
      </c>
      <c r="I13" s="71"/>
      <c r="J13" s="71">
        <v>312</v>
      </c>
      <c r="K13" s="71">
        <v>129</v>
      </c>
      <c r="L13" s="71">
        <v>183</v>
      </c>
      <c r="M13" s="71"/>
      <c r="N13" s="71">
        <v>23</v>
      </c>
      <c r="O13" s="71">
        <v>11</v>
      </c>
      <c r="P13" s="71">
        <v>12</v>
      </c>
      <c r="Q13" s="7"/>
      <c r="R13" s="7"/>
      <c r="S13" s="7"/>
      <c r="T13" s="7"/>
      <c r="U13" s="7"/>
      <c r="V13" s="7"/>
      <c r="W13" s="7"/>
      <c r="X13" s="7"/>
    </row>
    <row r="14" spans="1:24" x14ac:dyDescent="0.25">
      <c r="A14" s="27">
        <v>19</v>
      </c>
      <c r="B14" s="71">
        <f t="shared" si="0"/>
        <v>1480</v>
      </c>
      <c r="C14" s="71">
        <f t="shared" si="0"/>
        <v>662</v>
      </c>
      <c r="D14" s="71">
        <f t="shared" si="1"/>
        <v>818</v>
      </c>
      <c r="E14" s="71"/>
      <c r="F14" s="71">
        <v>729</v>
      </c>
      <c r="G14" s="71">
        <v>323</v>
      </c>
      <c r="H14" s="71">
        <v>406</v>
      </c>
      <c r="I14" s="71"/>
      <c r="J14" s="71">
        <v>475</v>
      </c>
      <c r="K14" s="71">
        <v>217</v>
      </c>
      <c r="L14" s="71">
        <v>258</v>
      </c>
      <c r="M14" s="71"/>
      <c r="N14" s="71">
        <v>276</v>
      </c>
      <c r="O14" s="71">
        <v>122</v>
      </c>
      <c r="P14" s="71">
        <v>154</v>
      </c>
      <c r="Q14" s="7"/>
      <c r="R14" s="7"/>
      <c r="S14" s="7"/>
      <c r="T14" s="7"/>
      <c r="U14" s="7"/>
      <c r="V14" s="7"/>
      <c r="W14" s="7"/>
      <c r="X14" s="7"/>
    </row>
    <row r="15" spans="1:24" x14ac:dyDescent="0.25">
      <c r="A15" s="27">
        <v>20</v>
      </c>
      <c r="B15" s="71">
        <f t="shared" si="0"/>
        <v>1284</v>
      </c>
      <c r="C15" s="71">
        <f t="shared" si="0"/>
        <v>576</v>
      </c>
      <c r="D15" s="71">
        <f t="shared" si="1"/>
        <v>708</v>
      </c>
      <c r="E15" s="71"/>
      <c r="F15" s="71">
        <v>562</v>
      </c>
      <c r="G15" s="71">
        <v>263</v>
      </c>
      <c r="H15" s="71">
        <v>299</v>
      </c>
      <c r="I15" s="71"/>
      <c r="J15" s="71">
        <v>342</v>
      </c>
      <c r="K15" s="71">
        <v>148</v>
      </c>
      <c r="L15" s="71">
        <v>194</v>
      </c>
      <c r="M15" s="71"/>
      <c r="N15" s="71">
        <v>380</v>
      </c>
      <c r="O15" s="71">
        <v>165</v>
      </c>
      <c r="P15" s="71">
        <v>215</v>
      </c>
      <c r="Q15" s="7"/>
      <c r="R15" s="7"/>
      <c r="S15" s="7"/>
      <c r="T15" s="7"/>
      <c r="U15" s="7"/>
      <c r="V15" s="7"/>
      <c r="W15" s="7"/>
      <c r="X15" s="7"/>
    </row>
    <row r="16" spans="1:24" x14ac:dyDescent="0.25">
      <c r="A16" s="27">
        <v>21</v>
      </c>
      <c r="B16" s="71">
        <f t="shared" si="0"/>
        <v>1101</v>
      </c>
      <c r="C16" s="71">
        <f t="shared" si="0"/>
        <v>495</v>
      </c>
      <c r="D16" s="71">
        <f t="shared" si="1"/>
        <v>606</v>
      </c>
      <c r="E16" s="71"/>
      <c r="F16" s="71">
        <v>484</v>
      </c>
      <c r="G16" s="71">
        <v>219</v>
      </c>
      <c r="H16" s="71">
        <v>265</v>
      </c>
      <c r="I16" s="71"/>
      <c r="J16" s="71">
        <v>297</v>
      </c>
      <c r="K16" s="71">
        <v>129</v>
      </c>
      <c r="L16" s="71">
        <v>168</v>
      </c>
      <c r="M16" s="71"/>
      <c r="N16" s="71">
        <v>320</v>
      </c>
      <c r="O16" s="71">
        <v>147</v>
      </c>
      <c r="P16" s="71">
        <v>173</v>
      </c>
      <c r="Q16" s="7"/>
      <c r="R16" s="7"/>
      <c r="S16" s="7"/>
      <c r="T16" s="7"/>
      <c r="U16" s="7"/>
      <c r="V16" s="7"/>
      <c r="W16" s="7"/>
      <c r="X16" s="7"/>
    </row>
    <row r="17" spans="1:25" x14ac:dyDescent="0.25">
      <c r="A17" s="27">
        <v>22</v>
      </c>
      <c r="B17" s="71">
        <f t="shared" si="0"/>
        <v>932</v>
      </c>
      <c r="C17" s="71">
        <f t="shared" si="0"/>
        <v>428</v>
      </c>
      <c r="D17" s="71">
        <f t="shared" si="1"/>
        <v>504</v>
      </c>
      <c r="E17" s="71"/>
      <c r="F17" s="71">
        <v>419</v>
      </c>
      <c r="G17" s="71">
        <v>196</v>
      </c>
      <c r="H17" s="71">
        <v>223</v>
      </c>
      <c r="I17" s="71"/>
      <c r="J17" s="71">
        <v>227</v>
      </c>
      <c r="K17" s="71">
        <v>98</v>
      </c>
      <c r="L17" s="71">
        <v>129</v>
      </c>
      <c r="M17" s="71"/>
      <c r="N17" s="71">
        <v>286</v>
      </c>
      <c r="O17" s="71">
        <v>134</v>
      </c>
      <c r="P17" s="71">
        <v>152</v>
      </c>
      <c r="Q17" s="7"/>
      <c r="R17" s="7"/>
      <c r="S17" s="7"/>
      <c r="T17" s="7"/>
      <c r="U17" s="7"/>
      <c r="V17" s="7"/>
      <c r="W17" s="7"/>
      <c r="X17" s="7"/>
    </row>
    <row r="18" spans="1:25" x14ac:dyDescent="0.25">
      <c r="A18" s="27">
        <v>23</v>
      </c>
      <c r="B18" s="71">
        <f t="shared" si="0"/>
        <v>857</v>
      </c>
      <c r="C18" s="71">
        <f t="shared" si="0"/>
        <v>365</v>
      </c>
      <c r="D18" s="71">
        <f t="shared" si="1"/>
        <v>492</v>
      </c>
      <c r="E18" s="71"/>
      <c r="F18" s="71">
        <v>383</v>
      </c>
      <c r="G18" s="71">
        <v>167</v>
      </c>
      <c r="H18" s="71">
        <v>216</v>
      </c>
      <c r="I18" s="71"/>
      <c r="J18" s="71">
        <v>221</v>
      </c>
      <c r="K18" s="71">
        <v>94</v>
      </c>
      <c r="L18" s="71">
        <v>127</v>
      </c>
      <c r="M18" s="71"/>
      <c r="N18" s="71">
        <v>253</v>
      </c>
      <c r="O18" s="71">
        <v>104</v>
      </c>
      <c r="P18" s="71">
        <v>149</v>
      </c>
      <c r="Q18" s="7"/>
      <c r="R18" s="7"/>
      <c r="S18" s="7"/>
      <c r="T18" s="7"/>
      <c r="U18" s="7"/>
      <c r="V18" s="7"/>
      <c r="W18" s="7"/>
      <c r="X18" s="7"/>
    </row>
    <row r="19" spans="1:25" x14ac:dyDescent="0.25">
      <c r="A19" s="27">
        <v>24</v>
      </c>
      <c r="B19" s="71">
        <f t="shared" si="0"/>
        <v>746</v>
      </c>
      <c r="C19" s="71">
        <f t="shared" si="0"/>
        <v>337</v>
      </c>
      <c r="D19" s="71">
        <f t="shared" si="1"/>
        <v>409</v>
      </c>
      <c r="E19" s="71"/>
      <c r="F19" s="71">
        <v>333</v>
      </c>
      <c r="G19" s="71">
        <v>152</v>
      </c>
      <c r="H19" s="71">
        <v>181</v>
      </c>
      <c r="I19" s="71"/>
      <c r="J19" s="71">
        <v>216</v>
      </c>
      <c r="K19" s="71">
        <v>96</v>
      </c>
      <c r="L19" s="71">
        <v>120</v>
      </c>
      <c r="M19" s="71"/>
      <c r="N19" s="71">
        <v>197</v>
      </c>
      <c r="O19" s="71">
        <v>89</v>
      </c>
      <c r="P19" s="71">
        <v>108</v>
      </c>
      <c r="Q19" s="7"/>
      <c r="R19" s="7"/>
      <c r="S19" s="7"/>
      <c r="T19" s="7"/>
      <c r="U19" s="7"/>
      <c r="V19" s="7"/>
      <c r="W19" s="7"/>
      <c r="X19" s="7"/>
    </row>
    <row r="20" spans="1:25" x14ac:dyDescent="0.25">
      <c r="A20" s="27" t="s">
        <v>356</v>
      </c>
      <c r="B20" s="71">
        <f t="shared" si="0"/>
        <v>2693</v>
      </c>
      <c r="C20" s="71">
        <f t="shared" si="0"/>
        <v>1096</v>
      </c>
      <c r="D20" s="71">
        <f t="shared" si="1"/>
        <v>1597</v>
      </c>
      <c r="E20" s="71"/>
      <c r="F20" s="71">
        <v>1274</v>
      </c>
      <c r="G20" s="71">
        <v>532</v>
      </c>
      <c r="H20" s="71">
        <v>742</v>
      </c>
      <c r="I20" s="71"/>
      <c r="J20" s="71">
        <v>682</v>
      </c>
      <c r="K20" s="71">
        <v>290</v>
      </c>
      <c r="L20" s="71">
        <v>392</v>
      </c>
      <c r="M20" s="71"/>
      <c r="N20" s="71">
        <v>737</v>
      </c>
      <c r="O20" s="71">
        <v>274</v>
      </c>
      <c r="P20" s="71">
        <v>463</v>
      </c>
      <c r="Q20" s="7"/>
      <c r="R20" s="7"/>
      <c r="S20" s="7"/>
      <c r="T20" s="7"/>
      <c r="U20" s="7"/>
      <c r="V20" s="7"/>
      <c r="W20" s="7"/>
      <c r="X20" s="7"/>
    </row>
    <row r="21" spans="1:25" x14ac:dyDescent="0.25">
      <c r="A21" s="27" t="s">
        <v>357</v>
      </c>
      <c r="B21" s="71">
        <f t="shared" si="0"/>
        <v>2053</v>
      </c>
      <c r="C21" s="71">
        <f t="shared" si="0"/>
        <v>670</v>
      </c>
      <c r="D21" s="71">
        <f t="shared" si="1"/>
        <v>1383</v>
      </c>
      <c r="E21" s="71"/>
      <c r="F21" s="71">
        <v>1046</v>
      </c>
      <c r="G21" s="71">
        <v>354</v>
      </c>
      <c r="H21" s="71">
        <v>692</v>
      </c>
      <c r="I21" s="71"/>
      <c r="J21" s="71">
        <v>515</v>
      </c>
      <c r="K21" s="71">
        <v>165</v>
      </c>
      <c r="L21" s="71">
        <v>350</v>
      </c>
      <c r="M21" s="71"/>
      <c r="N21" s="71">
        <v>492</v>
      </c>
      <c r="O21" s="71">
        <v>151</v>
      </c>
      <c r="P21" s="71">
        <v>341</v>
      </c>
      <c r="Q21" s="7"/>
      <c r="R21" s="7"/>
      <c r="S21" s="7"/>
      <c r="T21" s="7"/>
      <c r="U21" s="7"/>
      <c r="V21" s="7"/>
      <c r="W21" s="7"/>
      <c r="X21" s="7"/>
    </row>
    <row r="22" spans="1:25" x14ac:dyDescent="0.25">
      <c r="A22" s="27" t="s">
        <v>358</v>
      </c>
      <c r="B22" s="71">
        <f t="shared" si="0"/>
        <v>1725</v>
      </c>
      <c r="C22" s="71">
        <f t="shared" si="0"/>
        <v>519</v>
      </c>
      <c r="D22" s="71">
        <f t="shared" si="1"/>
        <v>1206</v>
      </c>
      <c r="E22" s="71"/>
      <c r="F22" s="71">
        <v>870</v>
      </c>
      <c r="G22" s="71">
        <v>271</v>
      </c>
      <c r="H22" s="71">
        <v>599</v>
      </c>
      <c r="I22" s="71"/>
      <c r="J22" s="71">
        <v>479</v>
      </c>
      <c r="K22" s="71">
        <v>142</v>
      </c>
      <c r="L22" s="71">
        <v>337</v>
      </c>
      <c r="M22" s="71"/>
      <c r="N22" s="71">
        <v>376</v>
      </c>
      <c r="O22" s="71">
        <v>106</v>
      </c>
      <c r="P22" s="71">
        <v>270</v>
      </c>
      <c r="Q22" s="7"/>
      <c r="R22" s="7"/>
      <c r="S22" s="7"/>
      <c r="T22" s="7"/>
      <c r="U22" s="7"/>
      <c r="V22" s="7"/>
      <c r="W22" s="7"/>
      <c r="X22" s="7"/>
    </row>
    <row r="23" spans="1:25" x14ac:dyDescent="0.25">
      <c r="A23" s="27" t="s">
        <v>359</v>
      </c>
      <c r="B23" s="71">
        <f t="shared" si="0"/>
        <v>1073</v>
      </c>
      <c r="C23" s="71">
        <f t="shared" si="0"/>
        <v>319</v>
      </c>
      <c r="D23" s="71">
        <f t="shared" si="1"/>
        <v>754</v>
      </c>
      <c r="E23" s="71"/>
      <c r="F23" s="71">
        <v>512</v>
      </c>
      <c r="G23" s="71">
        <v>147</v>
      </c>
      <c r="H23" s="71">
        <v>365</v>
      </c>
      <c r="I23" s="71"/>
      <c r="J23" s="71">
        <v>281</v>
      </c>
      <c r="K23" s="71">
        <v>98</v>
      </c>
      <c r="L23" s="71">
        <v>183</v>
      </c>
      <c r="M23" s="71"/>
      <c r="N23" s="71">
        <v>280</v>
      </c>
      <c r="O23" s="71">
        <v>74</v>
      </c>
      <c r="P23" s="71">
        <v>206</v>
      </c>
      <c r="Q23" s="7"/>
      <c r="R23" s="7"/>
      <c r="S23" s="7"/>
      <c r="T23" s="7"/>
      <c r="U23" s="7"/>
      <c r="V23" s="7"/>
      <c r="W23" s="7"/>
      <c r="X23" s="7"/>
    </row>
    <row r="24" spans="1:25" x14ac:dyDescent="0.25">
      <c r="A24" s="27" t="s">
        <v>360</v>
      </c>
      <c r="B24" s="71">
        <f t="shared" si="0"/>
        <v>520</v>
      </c>
      <c r="C24" s="71">
        <f t="shared" si="0"/>
        <v>158</v>
      </c>
      <c r="D24" s="71">
        <f t="shared" si="1"/>
        <v>362</v>
      </c>
      <c r="E24" s="71"/>
      <c r="F24" s="71">
        <v>260</v>
      </c>
      <c r="G24" s="71">
        <v>85</v>
      </c>
      <c r="H24" s="71">
        <v>175</v>
      </c>
      <c r="I24" s="71"/>
      <c r="J24" s="71">
        <v>135</v>
      </c>
      <c r="K24" s="71">
        <v>39</v>
      </c>
      <c r="L24" s="71">
        <v>96</v>
      </c>
      <c r="M24" s="71"/>
      <c r="N24" s="71">
        <v>125</v>
      </c>
      <c r="O24" s="71">
        <v>34</v>
      </c>
      <c r="P24" s="71">
        <v>91</v>
      </c>
      <c r="Q24" s="7"/>
      <c r="R24" s="7"/>
      <c r="S24" s="7"/>
      <c r="T24" s="7"/>
      <c r="U24" s="7"/>
      <c r="V24" s="7"/>
      <c r="W24" s="7"/>
      <c r="X24" s="7"/>
    </row>
    <row r="25" spans="1:25" ht="13.5" thickBot="1" x14ac:dyDescent="0.3">
      <c r="A25" s="27" t="s">
        <v>361</v>
      </c>
      <c r="B25" s="71">
        <f t="shared" si="0"/>
        <v>406</v>
      </c>
      <c r="C25" s="71">
        <f t="shared" si="0"/>
        <v>144</v>
      </c>
      <c r="D25" s="71">
        <f t="shared" si="1"/>
        <v>262</v>
      </c>
      <c r="E25" s="71"/>
      <c r="F25" s="71">
        <v>191</v>
      </c>
      <c r="G25" s="71">
        <v>65</v>
      </c>
      <c r="H25" s="71">
        <v>126</v>
      </c>
      <c r="I25" s="71"/>
      <c r="J25" s="71">
        <v>117</v>
      </c>
      <c r="K25" s="71">
        <v>37</v>
      </c>
      <c r="L25" s="71">
        <v>80</v>
      </c>
      <c r="M25" s="71"/>
      <c r="N25" s="71">
        <v>98</v>
      </c>
      <c r="O25" s="71">
        <v>42</v>
      </c>
      <c r="P25" s="71">
        <v>56</v>
      </c>
      <c r="Q25" s="7"/>
      <c r="R25" s="7"/>
      <c r="S25" s="7"/>
      <c r="T25" s="7"/>
      <c r="U25" s="7"/>
      <c r="V25" s="7"/>
      <c r="W25" s="7"/>
      <c r="X25" s="7"/>
    </row>
    <row r="26" spans="1:25" ht="15" customHeight="1" x14ac:dyDescent="0.25">
      <c r="A26" s="445" t="s">
        <v>939</v>
      </c>
      <c r="B26" s="445"/>
      <c r="C26" s="445"/>
      <c r="D26" s="445"/>
      <c r="E26" s="445"/>
      <c r="F26" s="445"/>
      <c r="G26" s="445"/>
      <c r="H26" s="445"/>
      <c r="I26" s="445"/>
      <c r="J26" s="445"/>
      <c r="K26" s="445"/>
      <c r="L26" s="445"/>
      <c r="M26" s="445"/>
      <c r="N26" s="445"/>
      <c r="O26" s="445"/>
      <c r="P26" s="445"/>
    </row>
    <row r="27" spans="1:25" ht="15" customHeight="1" x14ac:dyDescent="0.25">
      <c r="A27" s="446"/>
      <c r="B27" s="446"/>
      <c r="C27" s="446"/>
      <c r="D27" s="446"/>
      <c r="E27" s="446"/>
      <c r="F27" s="446"/>
      <c r="G27" s="446"/>
      <c r="H27" s="446"/>
      <c r="I27" s="446"/>
      <c r="J27" s="446"/>
      <c r="K27" s="446"/>
      <c r="L27" s="446"/>
      <c r="M27" s="446"/>
      <c r="N27" s="446"/>
      <c r="O27" s="446"/>
      <c r="P27" s="446"/>
    </row>
    <row r="28" spans="1:25" ht="15" customHeight="1" x14ac:dyDescent="0.25">
      <c r="A28" s="6" t="s">
        <v>362</v>
      </c>
      <c r="B28" s="8"/>
      <c r="C28" s="8"/>
      <c r="D28" s="8"/>
      <c r="E28" s="8"/>
      <c r="F28" s="8"/>
      <c r="G28" s="8"/>
      <c r="H28" s="8"/>
      <c r="I28" s="8"/>
      <c r="J28" s="8"/>
      <c r="K28" s="8"/>
      <c r="L28" s="8"/>
      <c r="M28" s="8"/>
      <c r="N28" s="8"/>
      <c r="O28" s="8"/>
      <c r="P28" s="8"/>
      <c r="Y28" s="60"/>
    </row>
    <row r="29" spans="1:25" x14ac:dyDescent="0.25">
      <c r="A29" s="159" t="s">
        <v>339</v>
      </c>
      <c r="B29" s="8"/>
      <c r="C29" s="8"/>
      <c r="D29" s="8"/>
      <c r="E29" s="8"/>
      <c r="F29" s="8"/>
      <c r="G29" s="8"/>
      <c r="H29" s="8"/>
      <c r="I29" s="8"/>
      <c r="J29" s="8"/>
      <c r="K29" s="8"/>
      <c r="L29" s="8"/>
      <c r="M29" s="8"/>
      <c r="N29" s="8"/>
      <c r="O29" s="8"/>
      <c r="P29" s="8"/>
      <c r="Y29" s="60"/>
    </row>
    <row r="30" spans="1:25" x14ac:dyDescent="0.25">
      <c r="A30" s="159" t="s">
        <v>340</v>
      </c>
      <c r="B30" s="8"/>
      <c r="C30" s="8"/>
      <c r="D30" s="8"/>
      <c r="E30" s="8"/>
      <c r="F30" s="8"/>
      <c r="G30" s="8"/>
      <c r="H30" s="8"/>
      <c r="I30" s="8"/>
      <c r="J30" s="8"/>
      <c r="K30" s="8"/>
      <c r="L30" s="8"/>
      <c r="M30" s="8"/>
      <c r="N30" s="8"/>
      <c r="O30" s="8"/>
      <c r="P30" s="8"/>
      <c r="Y30" s="60"/>
    </row>
    <row r="31" spans="1:25" ht="15" customHeight="1" x14ac:dyDescent="0.25">
      <c r="A31" s="447"/>
      <c r="B31" s="447"/>
      <c r="C31" s="447"/>
      <c r="D31" s="447"/>
      <c r="E31" s="447"/>
      <c r="F31" s="447"/>
      <c r="G31" s="447"/>
      <c r="H31" s="447"/>
      <c r="I31" s="447"/>
      <c r="J31" s="447"/>
      <c r="K31" s="447"/>
      <c r="L31" s="447"/>
      <c r="M31" s="447"/>
      <c r="N31" s="447"/>
      <c r="O31" s="447"/>
      <c r="P31" s="447"/>
    </row>
    <row r="33" spans="2:16" x14ac:dyDescent="0.25">
      <c r="B33" s="241"/>
      <c r="C33" s="241"/>
      <c r="D33" s="241"/>
      <c r="E33" s="241"/>
      <c r="F33" s="241"/>
      <c r="G33" s="241"/>
      <c r="H33" s="241"/>
      <c r="I33" s="241"/>
      <c r="J33" s="241"/>
      <c r="K33" s="241"/>
      <c r="L33" s="241"/>
      <c r="M33" s="241"/>
      <c r="N33" s="241"/>
      <c r="O33" s="241"/>
      <c r="P33" s="241"/>
    </row>
  </sheetData>
  <mergeCells count="12">
    <mergeCell ref="A31:P31"/>
    <mergeCell ref="A1:P1"/>
    <mergeCell ref="A2:P2"/>
    <mergeCell ref="A3:P3"/>
    <mergeCell ref="A4:P4"/>
    <mergeCell ref="A5:P5"/>
    <mergeCell ref="A6:A7"/>
    <mergeCell ref="B6:D6"/>
    <mergeCell ref="F6:H6"/>
    <mergeCell ref="J6:L6"/>
    <mergeCell ref="N6:P6"/>
    <mergeCell ref="A26:P27"/>
  </mergeCells>
  <conditionalFormatting sqref="B9:X25">
    <cfRule type="cellIs" dxfId="145" priority="1" operator="equal">
      <formula>0</formula>
    </cfRule>
  </conditionalFormatting>
  <hyperlinks>
    <hyperlink ref="Q2" location="Contenido!A1" display="Contenido" xr:uid="{AC98A808-9F0E-46B8-BC16-80C18ADF667E}"/>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9B74A-E28E-4296-B35F-B92B9A8F91C3}">
  <sheetPr codeName="Hoja95">
    <tabColor rgb="FF0035A0"/>
    <pageSetUpPr fitToPage="1"/>
  </sheetPr>
  <dimension ref="A1:L24"/>
  <sheetViews>
    <sheetView showGridLines="0" showOutlineSymbols="0" showWhiteSpace="0" workbookViewId="0">
      <selection activeCell="C35" sqref="C35"/>
    </sheetView>
  </sheetViews>
  <sheetFormatPr baseColWidth="10" defaultColWidth="11" defaultRowHeight="15" customHeight="1" x14ac:dyDescent="0.25"/>
  <cols>
    <col min="1" max="1" width="5" style="172" customWidth="1"/>
    <col min="2" max="10" width="11" style="172"/>
    <col min="11" max="11" width="5" style="172" customWidth="1"/>
    <col min="12" max="16384" width="11" style="172"/>
  </cols>
  <sheetData>
    <row r="1" spans="1:12" ht="15" customHeight="1" x14ac:dyDescent="0.25">
      <c r="L1" s="19"/>
    </row>
    <row r="2" spans="1:12" ht="15" customHeight="1" x14ac:dyDescent="0.25">
      <c r="L2" s="91" t="s">
        <v>0</v>
      </c>
    </row>
    <row r="3" spans="1:12" ht="15" customHeight="1" x14ac:dyDescent="0.25">
      <c r="B3" s="404" t="s">
        <v>1074</v>
      </c>
      <c r="C3" s="405"/>
      <c r="D3" s="405"/>
      <c r="E3" s="405"/>
      <c r="F3" s="405"/>
      <c r="G3" s="405"/>
      <c r="H3" s="405"/>
      <c r="I3" s="405"/>
      <c r="J3" s="406"/>
      <c r="L3" s="19"/>
    </row>
    <row r="4" spans="1:12" ht="15" customHeight="1" x14ac:dyDescent="0.25">
      <c r="B4" s="407"/>
      <c r="C4" s="408"/>
      <c r="D4" s="408"/>
      <c r="E4" s="408"/>
      <c r="F4" s="408"/>
      <c r="G4" s="408"/>
      <c r="H4" s="408"/>
      <c r="I4" s="408"/>
      <c r="J4" s="409"/>
      <c r="L4" s="60"/>
    </row>
    <row r="5" spans="1:12" ht="15" customHeight="1" x14ac:dyDescent="0.25">
      <c r="B5" s="407"/>
      <c r="C5" s="408"/>
      <c r="D5" s="408"/>
      <c r="E5" s="408"/>
      <c r="F5" s="408"/>
      <c r="G5" s="408"/>
      <c r="H5" s="408"/>
      <c r="I5" s="408"/>
      <c r="J5" s="409"/>
    </row>
    <row r="6" spans="1:12" ht="15" customHeight="1" x14ac:dyDescent="0.25">
      <c r="B6" s="407"/>
      <c r="C6" s="408"/>
      <c r="D6" s="408"/>
      <c r="E6" s="408"/>
      <c r="F6" s="408"/>
      <c r="G6" s="408"/>
      <c r="H6" s="408"/>
      <c r="I6" s="408"/>
      <c r="J6" s="409"/>
    </row>
    <row r="7" spans="1:12" ht="15" customHeight="1" x14ac:dyDescent="0.25">
      <c r="B7" s="407"/>
      <c r="C7" s="408"/>
      <c r="D7" s="408"/>
      <c r="E7" s="408"/>
      <c r="F7" s="408"/>
      <c r="G7" s="408"/>
      <c r="H7" s="408"/>
      <c r="I7" s="408"/>
      <c r="J7" s="409"/>
    </row>
    <row r="8" spans="1:12" ht="15" customHeight="1" x14ac:dyDescent="0.25">
      <c r="B8" s="407"/>
      <c r="C8" s="408"/>
      <c r="D8" s="408"/>
      <c r="E8" s="408"/>
      <c r="F8" s="408"/>
      <c r="G8" s="408"/>
      <c r="H8" s="408"/>
      <c r="I8" s="408"/>
      <c r="J8" s="409"/>
    </row>
    <row r="9" spans="1:12" ht="15" customHeight="1" x14ac:dyDescent="0.25">
      <c r="B9" s="407"/>
      <c r="C9" s="408"/>
      <c r="D9" s="408"/>
      <c r="E9" s="408"/>
      <c r="F9" s="408"/>
      <c r="G9" s="408"/>
      <c r="H9" s="408"/>
      <c r="I9" s="408"/>
      <c r="J9" s="409"/>
    </row>
    <row r="10" spans="1:12" ht="15" customHeight="1" x14ac:dyDescent="0.25">
      <c r="B10" s="407"/>
      <c r="C10" s="408"/>
      <c r="D10" s="408"/>
      <c r="E10" s="408"/>
      <c r="F10" s="408"/>
      <c r="G10" s="408"/>
      <c r="H10" s="408"/>
      <c r="I10" s="408"/>
      <c r="J10" s="409"/>
    </row>
    <row r="11" spans="1:12" ht="15" customHeight="1" x14ac:dyDescent="0.25">
      <c r="A11" s="33"/>
      <c r="B11" s="407"/>
      <c r="C11" s="408"/>
      <c r="D11" s="408"/>
      <c r="E11" s="408"/>
      <c r="F11" s="408"/>
      <c r="G11" s="408"/>
      <c r="H11" s="408"/>
      <c r="I11" s="408"/>
      <c r="J11" s="409"/>
      <c r="K11" s="33"/>
    </row>
    <row r="12" spans="1:12" ht="15" customHeight="1" x14ac:dyDescent="0.25">
      <c r="A12" s="33"/>
      <c r="B12" s="407"/>
      <c r="C12" s="408"/>
      <c r="D12" s="408"/>
      <c r="E12" s="408"/>
      <c r="F12" s="408"/>
      <c r="G12" s="408"/>
      <c r="H12" s="408"/>
      <c r="I12" s="408"/>
      <c r="J12" s="409"/>
      <c r="K12" s="33"/>
    </row>
    <row r="13" spans="1:12" ht="15" customHeight="1" x14ac:dyDescent="0.25">
      <c r="A13" s="33"/>
      <c r="B13" s="407"/>
      <c r="C13" s="408"/>
      <c r="D13" s="408"/>
      <c r="E13" s="408"/>
      <c r="F13" s="408"/>
      <c r="G13" s="408"/>
      <c r="H13" s="408"/>
      <c r="I13" s="408"/>
      <c r="J13" s="409"/>
      <c r="K13" s="33"/>
    </row>
    <row r="14" spans="1:12" ht="15" customHeight="1" x14ac:dyDescent="0.25">
      <c r="A14" s="33"/>
      <c r="B14" s="407"/>
      <c r="C14" s="408"/>
      <c r="D14" s="408"/>
      <c r="E14" s="408"/>
      <c r="F14" s="408"/>
      <c r="G14" s="408"/>
      <c r="H14" s="408"/>
      <c r="I14" s="408"/>
      <c r="J14" s="409"/>
      <c r="K14" s="33"/>
    </row>
    <row r="15" spans="1:12" ht="15" customHeight="1" x14ac:dyDescent="0.25">
      <c r="A15" s="33"/>
      <c r="B15" s="407"/>
      <c r="C15" s="408"/>
      <c r="D15" s="408"/>
      <c r="E15" s="408"/>
      <c r="F15" s="408"/>
      <c r="G15" s="408"/>
      <c r="H15" s="408"/>
      <c r="I15" s="408"/>
      <c r="J15" s="409"/>
      <c r="K15" s="33"/>
    </row>
    <row r="16" spans="1:12" ht="15" customHeight="1" x14ac:dyDescent="0.25">
      <c r="A16" s="33"/>
      <c r="B16" s="407"/>
      <c r="C16" s="408"/>
      <c r="D16" s="408"/>
      <c r="E16" s="408"/>
      <c r="F16" s="408"/>
      <c r="G16" s="408"/>
      <c r="H16" s="408"/>
      <c r="I16" s="408"/>
      <c r="J16" s="409"/>
      <c r="K16" s="33"/>
    </row>
    <row r="17" spans="1:11" ht="15" customHeight="1" x14ac:dyDescent="0.25">
      <c r="A17" s="33"/>
      <c r="B17" s="407"/>
      <c r="C17" s="408"/>
      <c r="D17" s="408"/>
      <c r="E17" s="408"/>
      <c r="F17" s="408"/>
      <c r="G17" s="408"/>
      <c r="H17" s="408"/>
      <c r="I17" s="408"/>
      <c r="J17" s="409"/>
      <c r="K17" s="33"/>
    </row>
    <row r="18" spans="1:11" ht="15" customHeight="1" x14ac:dyDescent="0.25">
      <c r="A18" s="33"/>
      <c r="B18" s="407"/>
      <c r="C18" s="408"/>
      <c r="D18" s="408"/>
      <c r="E18" s="408"/>
      <c r="F18" s="408"/>
      <c r="G18" s="408"/>
      <c r="H18" s="408"/>
      <c r="I18" s="408"/>
      <c r="J18" s="409"/>
      <c r="K18" s="33"/>
    </row>
    <row r="19" spans="1:11" ht="15" customHeight="1" x14ac:dyDescent="0.25">
      <c r="A19" s="33"/>
      <c r="B19" s="407"/>
      <c r="C19" s="408"/>
      <c r="D19" s="408"/>
      <c r="E19" s="408"/>
      <c r="F19" s="408"/>
      <c r="G19" s="408"/>
      <c r="H19" s="408"/>
      <c r="I19" s="408"/>
      <c r="J19" s="409"/>
      <c r="K19" s="33"/>
    </row>
    <row r="20" spans="1:11" ht="15" customHeight="1" x14ac:dyDescent="0.25">
      <c r="A20" s="33"/>
      <c r="B20" s="407"/>
      <c r="C20" s="408"/>
      <c r="D20" s="408"/>
      <c r="E20" s="408"/>
      <c r="F20" s="408"/>
      <c r="G20" s="408"/>
      <c r="H20" s="408"/>
      <c r="I20" s="408"/>
      <c r="J20" s="409"/>
      <c r="K20" s="33"/>
    </row>
    <row r="21" spans="1:11" ht="15" customHeight="1" x14ac:dyDescent="0.25">
      <c r="A21" s="33"/>
      <c r="B21" s="407"/>
      <c r="C21" s="408"/>
      <c r="D21" s="408"/>
      <c r="E21" s="408"/>
      <c r="F21" s="408"/>
      <c r="G21" s="408"/>
      <c r="H21" s="408"/>
      <c r="I21" s="408"/>
      <c r="J21" s="409"/>
      <c r="K21" s="33"/>
    </row>
    <row r="22" spans="1:11" ht="15" customHeight="1" x14ac:dyDescent="0.25">
      <c r="A22" s="33"/>
      <c r="B22" s="410"/>
      <c r="C22" s="411"/>
      <c r="D22" s="411"/>
      <c r="E22" s="411"/>
      <c r="F22" s="411"/>
      <c r="G22" s="411"/>
      <c r="H22" s="411"/>
      <c r="I22" s="411"/>
      <c r="J22" s="412"/>
      <c r="K22" s="33"/>
    </row>
    <row r="23" spans="1:11" ht="15" customHeight="1" x14ac:dyDescent="0.25">
      <c r="A23" s="33"/>
      <c r="K23" s="33"/>
    </row>
    <row r="24" spans="1:11" ht="15" customHeight="1" x14ac:dyDescent="0.25">
      <c r="A24" s="33"/>
      <c r="K24" s="33"/>
    </row>
  </sheetData>
  <mergeCells count="1">
    <mergeCell ref="B3:J22"/>
  </mergeCells>
  <hyperlinks>
    <hyperlink ref="L2" location="Contenido!A1" display="Contenido" xr:uid="{3DFC5BBC-8ABC-411F-99C2-26EFEB02C7FB}"/>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5448-A3A7-432A-8935-D361247752EC}">
  <sheetPr codeName="Hoja96">
    <tabColor rgb="FFAFCAFF"/>
    <pageSetUpPr fitToPage="1"/>
  </sheetPr>
  <dimension ref="A1:AO23"/>
  <sheetViews>
    <sheetView showGridLines="0" showOutlineSymbols="0" showWhiteSpace="0" workbookViewId="0">
      <selection activeCell="C35" sqref="C35"/>
    </sheetView>
  </sheetViews>
  <sheetFormatPr baseColWidth="10" defaultColWidth="11" defaultRowHeight="13" x14ac:dyDescent="0.25"/>
  <cols>
    <col min="1" max="1" width="24" style="161" customWidth="1"/>
    <col min="2" max="4" width="7.83203125" style="240" customWidth="1"/>
    <col min="5" max="5" width="1.5" style="240" customWidth="1"/>
    <col min="6" max="8" width="7.83203125" style="240" customWidth="1"/>
    <col min="9" max="9" width="1.5" style="240" customWidth="1"/>
    <col min="10" max="12" width="7.83203125" style="240" customWidth="1"/>
    <col min="13" max="13" width="1.5" style="240" customWidth="1"/>
    <col min="14" max="16" width="7.83203125" style="240" customWidth="1"/>
    <col min="17" max="17" width="1.75" style="240" customWidth="1"/>
    <col min="18" max="20" width="7.83203125" style="240" customWidth="1"/>
    <col min="21" max="21" width="1.75" style="240" customWidth="1"/>
    <col min="22" max="24" width="7.83203125" style="240" customWidth="1"/>
    <col min="25" max="25" width="1.75" style="240" customWidth="1"/>
    <col min="26" max="28" width="7.83203125" style="240" customWidth="1"/>
    <col min="29" max="29" width="1.75" style="240" customWidth="1"/>
    <col min="30" max="32" width="7.83203125" style="240" customWidth="1"/>
    <col min="33" max="33" width="1.75" style="240" customWidth="1"/>
    <col min="34" max="36" width="7.83203125" style="240" customWidth="1"/>
    <col min="37" max="37" width="1.75" style="240" customWidth="1"/>
    <col min="38" max="40" width="7.83203125" style="240" customWidth="1"/>
    <col min="41" max="16384" width="11" style="8"/>
  </cols>
  <sheetData>
    <row r="1" spans="1:41" ht="15" customHeight="1" x14ac:dyDescent="0.25">
      <c r="A1" s="436" t="s">
        <v>512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7" t="s">
        <v>513</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91" t="s">
        <v>0</v>
      </c>
    </row>
    <row r="3" spans="1:41" ht="14.5" x14ac:dyDescent="0.25">
      <c r="A3" s="437" t="s">
        <v>514</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ht="14.5" x14ac:dyDescent="0.25">
      <c r="A4" s="436" t="s">
        <v>909</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row>
    <row r="5" spans="1:41" s="6" customFormat="1" ht="18.75" customHeight="1" x14ac:dyDescent="0.25">
      <c r="A5" s="438" t="s">
        <v>497</v>
      </c>
      <c r="B5" s="435" t="s">
        <v>188</v>
      </c>
      <c r="C5" s="435"/>
      <c r="D5" s="435"/>
      <c r="E5" s="110"/>
      <c r="F5" s="435" t="s">
        <v>515</v>
      </c>
      <c r="G5" s="435"/>
      <c r="H5" s="435"/>
      <c r="I5" s="110"/>
      <c r="J5" s="435" t="s">
        <v>319</v>
      </c>
      <c r="K5" s="435"/>
      <c r="L5" s="435"/>
      <c r="M5" s="110"/>
      <c r="N5" s="435" t="s">
        <v>320</v>
      </c>
      <c r="O5" s="435"/>
      <c r="P5" s="435"/>
      <c r="Q5" s="110"/>
      <c r="R5" s="435" t="s">
        <v>321</v>
      </c>
      <c r="S5" s="435"/>
      <c r="T5" s="435"/>
      <c r="U5" s="110"/>
      <c r="V5" s="435" t="s">
        <v>322</v>
      </c>
      <c r="W5" s="435"/>
      <c r="X5" s="435"/>
      <c r="Y5" s="110"/>
      <c r="Z5" s="435" t="s">
        <v>516</v>
      </c>
      <c r="AA5" s="435"/>
      <c r="AB5" s="435"/>
      <c r="AC5" s="110"/>
      <c r="AD5" s="435" t="s">
        <v>517</v>
      </c>
      <c r="AE5" s="435"/>
      <c r="AF5" s="435"/>
      <c r="AG5" s="110"/>
      <c r="AH5" s="435" t="s">
        <v>518</v>
      </c>
      <c r="AI5" s="435"/>
      <c r="AJ5" s="435"/>
      <c r="AK5" s="110"/>
      <c r="AL5" s="435" t="s">
        <v>519</v>
      </c>
      <c r="AM5" s="435"/>
      <c r="AN5" s="435"/>
    </row>
    <row r="6" spans="1:41" s="6" customFormat="1" ht="18.75" customHeight="1" x14ac:dyDescent="0.25">
      <c r="A6" s="438"/>
      <c r="B6" s="112" t="s">
        <v>188</v>
      </c>
      <c r="C6" s="112" t="s">
        <v>258</v>
      </c>
      <c r="D6" s="112" t="s">
        <v>259</v>
      </c>
      <c r="E6" s="113"/>
      <c r="F6" s="112" t="s">
        <v>188</v>
      </c>
      <c r="G6" s="112" t="s">
        <v>258</v>
      </c>
      <c r="H6" s="112" t="s">
        <v>259</v>
      </c>
      <c r="I6" s="113"/>
      <c r="J6" s="112" t="s">
        <v>188</v>
      </c>
      <c r="K6" s="112" t="s">
        <v>258</v>
      </c>
      <c r="L6" s="112" t="s">
        <v>259</v>
      </c>
      <c r="M6" s="113"/>
      <c r="N6" s="112" t="s">
        <v>188</v>
      </c>
      <c r="O6" s="112" t="s">
        <v>258</v>
      </c>
      <c r="P6" s="112" t="s">
        <v>259</v>
      </c>
      <c r="Q6" s="113"/>
      <c r="R6" s="112" t="s">
        <v>188</v>
      </c>
      <c r="S6" s="112" t="s">
        <v>258</v>
      </c>
      <c r="T6" s="112" t="s">
        <v>259</v>
      </c>
      <c r="U6" s="113"/>
      <c r="V6" s="112" t="s">
        <v>188</v>
      </c>
      <c r="W6" s="112" t="s">
        <v>258</v>
      </c>
      <c r="X6" s="112" t="s">
        <v>259</v>
      </c>
      <c r="Y6" s="113"/>
      <c r="Z6" s="112" t="s">
        <v>188</v>
      </c>
      <c r="AA6" s="112" t="s">
        <v>258</v>
      </c>
      <c r="AB6" s="112" t="s">
        <v>259</v>
      </c>
      <c r="AC6" s="113"/>
      <c r="AD6" s="112" t="s">
        <v>188</v>
      </c>
      <c r="AE6" s="112" t="s">
        <v>258</v>
      </c>
      <c r="AF6" s="112" t="s">
        <v>259</v>
      </c>
      <c r="AG6" s="113"/>
      <c r="AH6" s="112" t="s">
        <v>188</v>
      </c>
      <c r="AI6" s="112" t="s">
        <v>258</v>
      </c>
      <c r="AJ6" s="112" t="s">
        <v>259</v>
      </c>
      <c r="AK6" s="113"/>
      <c r="AL6" s="112" t="s">
        <v>188</v>
      </c>
      <c r="AM6" s="112" t="s">
        <v>258</v>
      </c>
      <c r="AN6" s="112" t="s">
        <v>259</v>
      </c>
    </row>
    <row r="7" spans="1:41" s="6" customFormat="1" x14ac:dyDescent="0.25">
      <c r="A7" s="161"/>
      <c r="B7" s="259"/>
      <c r="C7" s="259"/>
      <c r="D7" s="259"/>
      <c r="E7" s="259"/>
      <c r="F7" s="279"/>
      <c r="G7" s="279"/>
      <c r="H7" s="27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row>
    <row r="8" spans="1:41" s="6" customFormat="1" x14ac:dyDescent="0.25">
      <c r="A8" s="157" t="s">
        <v>188</v>
      </c>
      <c r="B8" s="70">
        <f>+B13+B18</f>
        <v>15073</v>
      </c>
      <c r="C8" s="70">
        <f t="shared" ref="C8:D8" si="0">+C13+C18</f>
        <v>9478</v>
      </c>
      <c r="D8" s="70">
        <f t="shared" si="0"/>
        <v>5595</v>
      </c>
      <c r="E8" s="70"/>
      <c r="F8" s="70">
        <f>+F13+F18</f>
        <v>1079</v>
      </c>
      <c r="G8" s="70">
        <f t="shared" ref="G8:H8" si="1">+G13+G18</f>
        <v>611</v>
      </c>
      <c r="H8" s="70">
        <f t="shared" si="1"/>
        <v>468</v>
      </c>
      <c r="I8" s="70"/>
      <c r="J8" s="70">
        <f t="shared" ref="J8" si="2">SUM(J9:J11)</f>
        <v>620</v>
      </c>
      <c r="K8" s="70">
        <f>+K13+K18</f>
        <v>400</v>
      </c>
      <c r="L8" s="70">
        <f t="shared" ref="L8" si="3">+L13+L18</f>
        <v>220</v>
      </c>
      <c r="M8" s="70"/>
      <c r="N8" s="70">
        <f>+N13+N18</f>
        <v>776</v>
      </c>
      <c r="O8" s="70">
        <f t="shared" ref="O8:P8" si="4">+O13+O18</f>
        <v>534</v>
      </c>
      <c r="P8" s="70">
        <f t="shared" si="4"/>
        <v>242</v>
      </c>
      <c r="Q8" s="70"/>
      <c r="R8" s="70">
        <f>+R13+R18</f>
        <v>454</v>
      </c>
      <c r="S8" s="70">
        <f t="shared" ref="S8:T8" si="5">+S13+S18</f>
        <v>309</v>
      </c>
      <c r="T8" s="70">
        <f t="shared" si="5"/>
        <v>145</v>
      </c>
      <c r="U8" s="70"/>
      <c r="V8" s="70">
        <f>+V13+V18</f>
        <v>432</v>
      </c>
      <c r="W8" s="70">
        <f t="shared" ref="W8:X8" si="6">+W13+W18</f>
        <v>286</v>
      </c>
      <c r="X8" s="70">
        <f t="shared" si="6"/>
        <v>146</v>
      </c>
      <c r="Y8" s="70"/>
      <c r="Z8" s="70">
        <f>+Z13+Z18</f>
        <v>1639</v>
      </c>
      <c r="AA8" s="70">
        <f t="shared" ref="AA8:AB8" si="7">+AA13+AA18</f>
        <v>1075</v>
      </c>
      <c r="AB8" s="70">
        <f t="shared" si="7"/>
        <v>564</v>
      </c>
      <c r="AC8" s="70"/>
      <c r="AD8" s="70">
        <f>+AD13+AD18</f>
        <v>1185</v>
      </c>
      <c r="AE8" s="70">
        <f t="shared" ref="AE8:AF8" si="8">+AE13+AE18</f>
        <v>714</v>
      </c>
      <c r="AF8" s="70">
        <f t="shared" si="8"/>
        <v>471</v>
      </c>
      <c r="AG8" s="70"/>
      <c r="AH8" s="70">
        <f>+AH13+AH18</f>
        <v>5215</v>
      </c>
      <c r="AI8" s="70">
        <f t="shared" ref="AI8:AJ8" si="9">+AI13+AI18</f>
        <v>3246</v>
      </c>
      <c r="AJ8" s="70">
        <f t="shared" si="9"/>
        <v>1969</v>
      </c>
      <c r="AK8" s="70"/>
      <c r="AL8" s="70">
        <f>+AL13+AL18</f>
        <v>3673</v>
      </c>
      <c r="AM8" s="70">
        <f t="shared" ref="AM8:AN8" si="10">+AM13+AM18</f>
        <v>2303</v>
      </c>
      <c r="AN8" s="70">
        <f t="shared" si="10"/>
        <v>1370</v>
      </c>
    </row>
    <row r="9" spans="1:41" x14ac:dyDescent="0.25">
      <c r="A9" s="27" t="s">
        <v>255</v>
      </c>
      <c r="B9" s="71">
        <f>+B14+B19</f>
        <v>14946</v>
      </c>
      <c r="C9" s="71">
        <f t="shared" ref="C9:D9" si="11">+C14+C19</f>
        <v>9388</v>
      </c>
      <c r="D9" s="71">
        <f t="shared" si="11"/>
        <v>5558</v>
      </c>
      <c r="E9" s="71"/>
      <c r="F9" s="71">
        <f>+F14+F19</f>
        <v>1079</v>
      </c>
      <c r="G9" s="71">
        <f t="shared" ref="G9:H9" si="12">+G14+G19</f>
        <v>611</v>
      </c>
      <c r="H9" s="71">
        <f t="shared" si="12"/>
        <v>468</v>
      </c>
      <c r="I9" s="71"/>
      <c r="J9" s="71">
        <f>+J14+J19</f>
        <v>620</v>
      </c>
      <c r="K9" s="71">
        <f>+K14+K19</f>
        <v>400</v>
      </c>
      <c r="L9" s="71">
        <f t="shared" ref="L9" si="13">+L14+L19</f>
        <v>220</v>
      </c>
      <c r="M9" s="71"/>
      <c r="N9" s="71">
        <f>+N14+N19</f>
        <v>775</v>
      </c>
      <c r="O9" s="71">
        <f t="shared" ref="O9:P9" si="14">+O14+O19</f>
        <v>533</v>
      </c>
      <c r="P9" s="71">
        <f t="shared" si="14"/>
        <v>242</v>
      </c>
      <c r="Q9" s="71"/>
      <c r="R9" s="71">
        <f>+R14+R19</f>
        <v>453</v>
      </c>
      <c r="S9" s="71">
        <f t="shared" ref="S9:T9" si="15">+S14+S19</f>
        <v>309</v>
      </c>
      <c r="T9" s="71">
        <f t="shared" si="15"/>
        <v>144</v>
      </c>
      <c r="U9" s="71"/>
      <c r="V9" s="71">
        <f>+V14+V19</f>
        <v>427</v>
      </c>
      <c r="W9" s="71">
        <f t="shared" ref="W9:X9" si="16">+W14+W19</f>
        <v>283</v>
      </c>
      <c r="X9" s="71">
        <f t="shared" si="16"/>
        <v>144</v>
      </c>
      <c r="Y9" s="71"/>
      <c r="Z9" s="71">
        <f>+Z14+Z19</f>
        <v>1626</v>
      </c>
      <c r="AA9" s="71">
        <f t="shared" ref="AA9:AB9" si="17">+AA14+AA19</f>
        <v>1065</v>
      </c>
      <c r="AB9" s="71">
        <f t="shared" si="17"/>
        <v>561</v>
      </c>
      <c r="AC9" s="71"/>
      <c r="AD9" s="71">
        <f>+AD14+AD19</f>
        <v>1174</v>
      </c>
      <c r="AE9" s="71">
        <f t="shared" ref="AE9:AF9" si="18">+AE14+AE19</f>
        <v>706</v>
      </c>
      <c r="AF9" s="71">
        <f t="shared" si="18"/>
        <v>468</v>
      </c>
      <c r="AG9" s="71"/>
      <c r="AH9" s="71">
        <f>+AH14+AH19</f>
        <v>5158</v>
      </c>
      <c r="AI9" s="71">
        <f t="shared" ref="AI9:AJ9" si="19">+AI14+AI19</f>
        <v>3207</v>
      </c>
      <c r="AJ9" s="71">
        <f t="shared" si="19"/>
        <v>1951</v>
      </c>
      <c r="AK9" s="71"/>
      <c r="AL9" s="71">
        <f>+AL14+AL19</f>
        <v>3634</v>
      </c>
      <c r="AM9" s="71">
        <f t="shared" ref="AM9:AN9" si="20">+AM14+AM19</f>
        <v>2274</v>
      </c>
      <c r="AN9" s="71">
        <f t="shared" si="20"/>
        <v>1360</v>
      </c>
    </row>
    <row r="10" spans="1:41" x14ac:dyDescent="0.25">
      <c r="A10" s="27" t="s">
        <v>256</v>
      </c>
      <c r="B10" s="71">
        <f>+B15</f>
        <v>32</v>
      </c>
      <c r="C10" s="71">
        <f t="shared" ref="C10:D10" si="21">+C15</f>
        <v>23</v>
      </c>
      <c r="D10" s="71">
        <f t="shared" si="21"/>
        <v>9</v>
      </c>
      <c r="E10" s="71"/>
      <c r="F10" s="71" t="s">
        <v>191</v>
      </c>
      <c r="G10" s="71" t="s">
        <v>191</v>
      </c>
      <c r="H10" s="71" t="s">
        <v>191</v>
      </c>
      <c r="I10" s="71"/>
      <c r="J10" s="71" t="s">
        <v>191</v>
      </c>
      <c r="K10" s="71" t="s">
        <v>191</v>
      </c>
      <c r="L10" s="71" t="s">
        <v>191</v>
      </c>
      <c r="M10" s="71"/>
      <c r="N10" s="71">
        <v>1</v>
      </c>
      <c r="O10" s="71">
        <v>1</v>
      </c>
      <c r="P10" s="71" t="s">
        <v>191</v>
      </c>
      <c r="Q10" s="71"/>
      <c r="R10" s="71">
        <v>1</v>
      </c>
      <c r="S10" s="71">
        <v>0</v>
      </c>
      <c r="T10" s="71">
        <v>1</v>
      </c>
      <c r="U10" s="71"/>
      <c r="V10" s="71">
        <f>+V15</f>
        <v>1</v>
      </c>
      <c r="W10" s="71">
        <f t="shared" ref="W10" si="22">+W15</f>
        <v>0</v>
      </c>
      <c r="X10" s="71" t="s">
        <v>191</v>
      </c>
      <c r="Y10" s="71"/>
      <c r="Z10" s="71">
        <v>1</v>
      </c>
      <c r="AA10" s="71">
        <v>1</v>
      </c>
      <c r="AB10" s="71" t="s">
        <v>191</v>
      </c>
      <c r="AC10" s="71"/>
      <c r="AD10" s="71" t="s">
        <v>191</v>
      </c>
      <c r="AE10" s="71" t="s">
        <v>191</v>
      </c>
      <c r="AF10" s="71" t="s">
        <v>191</v>
      </c>
      <c r="AG10" s="71"/>
      <c r="AH10" s="71">
        <f>+AH15</f>
        <v>13</v>
      </c>
      <c r="AI10" s="71">
        <f t="shared" ref="AI10:AJ10" si="23">+AI15</f>
        <v>9</v>
      </c>
      <c r="AJ10" s="71">
        <f t="shared" si="23"/>
        <v>4</v>
      </c>
      <c r="AK10" s="71"/>
      <c r="AL10" s="71">
        <f>+AL15</f>
        <v>12</v>
      </c>
      <c r="AM10" s="71">
        <f t="shared" ref="AM10:AN10" si="24">+AM15</f>
        <v>10</v>
      </c>
      <c r="AN10" s="71">
        <f t="shared" si="24"/>
        <v>2</v>
      </c>
    </row>
    <row r="11" spans="1:41" x14ac:dyDescent="0.25">
      <c r="A11" s="93" t="s">
        <v>257</v>
      </c>
      <c r="B11" s="71">
        <f>+B16</f>
        <v>95</v>
      </c>
      <c r="C11" s="71">
        <f t="shared" ref="C11:D11" si="25">+C16</f>
        <v>67</v>
      </c>
      <c r="D11" s="71">
        <f t="shared" si="25"/>
        <v>28</v>
      </c>
      <c r="E11" s="71"/>
      <c r="F11" s="71" t="s">
        <v>191</v>
      </c>
      <c r="G11" s="71" t="s">
        <v>191</v>
      </c>
      <c r="H11" s="71" t="s">
        <v>191</v>
      </c>
      <c r="I11" s="71"/>
      <c r="J11" s="71" t="s">
        <v>191</v>
      </c>
      <c r="K11" s="71" t="s">
        <v>191</v>
      </c>
      <c r="L11" s="71" t="s">
        <v>191</v>
      </c>
      <c r="M11" s="71"/>
      <c r="N11" s="71" t="s">
        <v>191</v>
      </c>
      <c r="O11" s="71" t="s">
        <v>191</v>
      </c>
      <c r="P11" s="71" t="s">
        <v>191</v>
      </c>
      <c r="Q11" s="71"/>
      <c r="R11" s="71" t="s">
        <v>191</v>
      </c>
      <c r="S11" s="71" t="s">
        <v>191</v>
      </c>
      <c r="T11" s="71" t="s">
        <v>191</v>
      </c>
      <c r="U11" s="71"/>
      <c r="V11" s="71">
        <f>+V16</f>
        <v>4</v>
      </c>
      <c r="W11" s="71">
        <f t="shared" ref="W11:X11" si="26">+W16</f>
        <v>3</v>
      </c>
      <c r="X11" s="71">
        <f t="shared" si="26"/>
        <v>1</v>
      </c>
      <c r="Y11" s="71"/>
      <c r="Z11" s="71">
        <f>+Z16</f>
        <v>9</v>
      </c>
      <c r="AA11" s="71">
        <f t="shared" ref="AA11:AB11" si="27">+AA16</f>
        <v>7</v>
      </c>
      <c r="AB11" s="71">
        <f t="shared" si="27"/>
        <v>2</v>
      </c>
      <c r="AC11" s="71"/>
      <c r="AD11" s="71">
        <f>+AD16</f>
        <v>11</v>
      </c>
      <c r="AE11" s="71">
        <f t="shared" ref="AE11:AF11" si="28">+AE16</f>
        <v>8</v>
      </c>
      <c r="AF11" s="71">
        <f t="shared" si="28"/>
        <v>3</v>
      </c>
      <c r="AG11" s="71"/>
      <c r="AH11" s="71">
        <f>+AH16</f>
        <v>44</v>
      </c>
      <c r="AI11" s="71">
        <f t="shared" ref="AI11:AJ11" si="29">+AI16</f>
        <v>30</v>
      </c>
      <c r="AJ11" s="71">
        <f t="shared" si="29"/>
        <v>14</v>
      </c>
      <c r="AK11" s="71"/>
      <c r="AL11" s="71">
        <f>+AL16</f>
        <v>27</v>
      </c>
      <c r="AM11" s="71">
        <f t="shared" ref="AM11:AN11" si="30">+AM16</f>
        <v>19</v>
      </c>
      <c r="AN11" s="71">
        <f t="shared" si="30"/>
        <v>8</v>
      </c>
    </row>
    <row r="12" spans="1:41" x14ac:dyDescent="0.25">
      <c r="B12" s="85"/>
      <c r="C12" s="85"/>
      <c r="D12" s="8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row>
    <row r="13" spans="1:41" s="6" customFormat="1" x14ac:dyDescent="0.25">
      <c r="A13" s="157" t="s">
        <v>323</v>
      </c>
      <c r="B13" s="70">
        <f>SUM(B14:B16)</f>
        <v>12336</v>
      </c>
      <c r="C13" s="70">
        <f>SUM(C14:C16)</f>
        <v>7762</v>
      </c>
      <c r="D13" s="70">
        <f>SUM(D14:D16)</f>
        <v>4574</v>
      </c>
      <c r="E13" s="70"/>
      <c r="F13" s="70">
        <f>SUM(F14:F16)</f>
        <v>925</v>
      </c>
      <c r="G13" s="70">
        <f t="shared" ref="G13:H13" si="31">SUM(G14:G16)</f>
        <v>521</v>
      </c>
      <c r="H13" s="70">
        <f t="shared" si="31"/>
        <v>404</v>
      </c>
      <c r="I13" s="70"/>
      <c r="J13" s="70">
        <f>SUM(J14:J16)</f>
        <v>546</v>
      </c>
      <c r="K13" s="70">
        <f t="shared" ref="K13" si="32">SUM(K14:K16)</f>
        <v>357</v>
      </c>
      <c r="L13" s="70">
        <f t="shared" ref="L13" si="33">SUM(L14:L16)</f>
        <v>189</v>
      </c>
      <c r="M13" s="70"/>
      <c r="N13" s="70">
        <f>SUM(N14:N16)</f>
        <v>677</v>
      </c>
      <c r="O13" s="70">
        <f t="shared" ref="O13" si="34">SUM(O14:O16)</f>
        <v>472</v>
      </c>
      <c r="P13" s="70">
        <f t="shared" ref="P13" si="35">SUM(P14:P16)</f>
        <v>205</v>
      </c>
      <c r="Q13" s="70"/>
      <c r="R13" s="70">
        <f>SUM(R14:R16)</f>
        <v>443</v>
      </c>
      <c r="S13" s="70">
        <f t="shared" ref="S13" si="36">SUM(S14:S16)</f>
        <v>302</v>
      </c>
      <c r="T13" s="70">
        <f t="shared" ref="T13" si="37">SUM(T14:T16)</f>
        <v>141</v>
      </c>
      <c r="U13" s="70"/>
      <c r="V13" s="70">
        <f>SUM(V14:V16)</f>
        <v>412</v>
      </c>
      <c r="W13" s="70">
        <f t="shared" ref="W13" si="38">SUM(W14:W16)</f>
        <v>272</v>
      </c>
      <c r="X13" s="70">
        <f t="shared" ref="X13" si="39">SUM(X14:X16)</f>
        <v>140</v>
      </c>
      <c r="Y13" s="70"/>
      <c r="Z13" s="70">
        <f>SUM(Z14:Z16)</f>
        <v>1527</v>
      </c>
      <c r="AA13" s="70">
        <f t="shared" ref="AA13" si="40">SUM(AA14:AA16)</f>
        <v>1005</v>
      </c>
      <c r="AB13" s="70">
        <f t="shared" ref="AB13" si="41">SUM(AB14:AB16)</f>
        <v>522</v>
      </c>
      <c r="AC13" s="70"/>
      <c r="AD13" s="70">
        <f>SUM(AD14:AD16)</f>
        <v>1107</v>
      </c>
      <c r="AE13" s="70">
        <f t="shared" ref="AE13" si="42">SUM(AE14:AE16)</f>
        <v>666</v>
      </c>
      <c r="AF13" s="70">
        <f t="shared" ref="AF13" si="43">SUM(AF14:AF16)</f>
        <v>441</v>
      </c>
      <c r="AG13" s="70"/>
      <c r="AH13" s="70">
        <f>SUM(AH14:AH16)</f>
        <v>3946</v>
      </c>
      <c r="AI13" s="70">
        <f t="shared" ref="AI13" si="44">SUM(AI14:AI16)</f>
        <v>2466</v>
      </c>
      <c r="AJ13" s="70">
        <f t="shared" ref="AJ13" si="45">SUM(AJ14:AJ16)</f>
        <v>1480</v>
      </c>
      <c r="AK13" s="70"/>
      <c r="AL13" s="70">
        <f>SUM(AL14:AL16)</f>
        <v>2753</v>
      </c>
      <c r="AM13" s="70">
        <f t="shared" ref="AM13" si="46">SUM(AM14:AM16)</f>
        <v>1701</v>
      </c>
      <c r="AN13" s="70">
        <f t="shared" ref="AN13" si="47">SUM(AN14:AN16)</f>
        <v>1052</v>
      </c>
    </row>
    <row r="14" spans="1:41" x14ac:dyDescent="0.25">
      <c r="A14" s="27" t="s">
        <v>255</v>
      </c>
      <c r="B14" s="71">
        <f>+C14+D14</f>
        <v>12209</v>
      </c>
      <c r="C14" s="71">
        <f>+G14+K14+O14+S14+W14+AA14+AE14+AI14+AM14</f>
        <v>7672</v>
      </c>
      <c r="D14" s="71">
        <f>+H14+L14+P14+T14+X14+AB14+AF14+AJ14+AN14</f>
        <v>4537</v>
      </c>
      <c r="E14" s="71"/>
      <c r="F14" s="71">
        <v>925</v>
      </c>
      <c r="G14" s="71">
        <v>521</v>
      </c>
      <c r="H14" s="71">
        <v>404</v>
      </c>
      <c r="I14" s="71"/>
      <c r="J14" s="71">
        <v>546</v>
      </c>
      <c r="K14" s="71">
        <v>357</v>
      </c>
      <c r="L14" s="71">
        <v>189</v>
      </c>
      <c r="M14" s="71"/>
      <c r="N14" s="71">
        <v>676</v>
      </c>
      <c r="O14" s="71">
        <v>471</v>
      </c>
      <c r="P14" s="71">
        <v>205</v>
      </c>
      <c r="Q14" s="71"/>
      <c r="R14" s="71">
        <v>442</v>
      </c>
      <c r="S14" s="71">
        <v>302</v>
      </c>
      <c r="T14" s="71">
        <v>140</v>
      </c>
      <c r="U14" s="71"/>
      <c r="V14" s="71">
        <v>407</v>
      </c>
      <c r="W14" s="71">
        <v>269</v>
      </c>
      <c r="X14" s="71">
        <v>138</v>
      </c>
      <c r="Y14" s="71"/>
      <c r="Z14" s="71">
        <v>1514</v>
      </c>
      <c r="AA14" s="71">
        <v>995</v>
      </c>
      <c r="AB14" s="71">
        <v>519</v>
      </c>
      <c r="AC14" s="71"/>
      <c r="AD14" s="71">
        <v>1096</v>
      </c>
      <c r="AE14" s="71">
        <v>658</v>
      </c>
      <c r="AF14" s="71">
        <v>438</v>
      </c>
      <c r="AG14" s="71"/>
      <c r="AH14" s="71">
        <v>3889</v>
      </c>
      <c r="AI14" s="71">
        <v>2427</v>
      </c>
      <c r="AJ14" s="71">
        <v>1462</v>
      </c>
      <c r="AK14" s="71"/>
      <c r="AL14" s="71">
        <v>2714</v>
      </c>
      <c r="AM14" s="71">
        <v>1672</v>
      </c>
      <c r="AN14" s="71">
        <v>1042</v>
      </c>
    </row>
    <row r="15" spans="1:41" x14ac:dyDescent="0.25">
      <c r="A15" s="27" t="s">
        <v>256</v>
      </c>
      <c r="B15" s="71">
        <f t="shared" ref="B15:B16" si="48">+C15+D15</f>
        <v>32</v>
      </c>
      <c r="C15" s="71">
        <f>O15+AA15+AI15+AM15+S15+W15</f>
        <v>23</v>
      </c>
      <c r="D15" s="71">
        <f>P15+AB15+AJ15+AN15+T15+X15</f>
        <v>9</v>
      </c>
      <c r="E15" s="71"/>
      <c r="F15" s="71">
        <v>0</v>
      </c>
      <c r="G15" s="71">
        <v>0</v>
      </c>
      <c r="H15" s="71">
        <v>0</v>
      </c>
      <c r="I15" s="71"/>
      <c r="J15" s="71">
        <v>0</v>
      </c>
      <c r="K15" s="71">
        <v>0</v>
      </c>
      <c r="L15" s="71">
        <v>0</v>
      </c>
      <c r="M15" s="71"/>
      <c r="N15" s="71">
        <v>1</v>
      </c>
      <c r="O15" s="71">
        <v>1</v>
      </c>
      <c r="P15" s="71">
        <v>0</v>
      </c>
      <c r="Q15" s="71"/>
      <c r="R15" s="71">
        <v>1</v>
      </c>
      <c r="S15" s="71">
        <v>0</v>
      </c>
      <c r="T15" s="71">
        <v>1</v>
      </c>
      <c r="U15" s="71"/>
      <c r="V15" s="71">
        <v>1</v>
      </c>
      <c r="W15" s="71">
        <v>0</v>
      </c>
      <c r="X15" s="71">
        <v>1</v>
      </c>
      <c r="Y15" s="71"/>
      <c r="Z15" s="71">
        <v>4</v>
      </c>
      <c r="AA15" s="71">
        <v>3</v>
      </c>
      <c r="AB15" s="71">
        <v>1</v>
      </c>
      <c r="AC15" s="71"/>
      <c r="AD15" s="71">
        <v>0</v>
      </c>
      <c r="AE15" s="71">
        <v>0</v>
      </c>
      <c r="AF15" s="71">
        <v>0</v>
      </c>
      <c r="AG15" s="71"/>
      <c r="AH15" s="71">
        <v>13</v>
      </c>
      <c r="AI15" s="71">
        <v>9</v>
      </c>
      <c r="AJ15" s="71">
        <v>4</v>
      </c>
      <c r="AK15" s="71"/>
      <c r="AL15" s="71">
        <v>12</v>
      </c>
      <c r="AM15" s="71">
        <v>10</v>
      </c>
      <c r="AN15" s="71">
        <v>2</v>
      </c>
    </row>
    <row r="16" spans="1:41" x14ac:dyDescent="0.25">
      <c r="A16" s="93" t="s">
        <v>257</v>
      </c>
      <c r="B16" s="71">
        <f t="shared" si="48"/>
        <v>95</v>
      </c>
      <c r="C16" s="71">
        <f>+W16+AA16+AE16+AI16+AM16</f>
        <v>67</v>
      </c>
      <c r="D16" s="71">
        <f>+X16+AB16+AF16+AJ16+AN16</f>
        <v>28</v>
      </c>
      <c r="E16" s="71"/>
      <c r="F16" s="71" t="s">
        <v>191</v>
      </c>
      <c r="G16" s="71" t="s">
        <v>191</v>
      </c>
      <c r="H16" s="71" t="s">
        <v>191</v>
      </c>
      <c r="I16" s="71"/>
      <c r="J16" s="71" t="s">
        <v>191</v>
      </c>
      <c r="K16" s="71" t="s">
        <v>191</v>
      </c>
      <c r="L16" s="71" t="s">
        <v>191</v>
      </c>
      <c r="M16" s="71"/>
      <c r="N16" s="71" t="s">
        <v>191</v>
      </c>
      <c r="O16" s="71" t="s">
        <v>191</v>
      </c>
      <c r="P16" s="71" t="s">
        <v>191</v>
      </c>
      <c r="Q16" s="71"/>
      <c r="R16" s="71" t="s">
        <v>191</v>
      </c>
      <c r="S16" s="71" t="s">
        <v>191</v>
      </c>
      <c r="T16" s="71" t="s">
        <v>191</v>
      </c>
      <c r="U16" s="71"/>
      <c r="V16" s="71">
        <v>4</v>
      </c>
      <c r="W16" s="71">
        <v>3</v>
      </c>
      <c r="X16" s="71">
        <v>1</v>
      </c>
      <c r="Y16" s="71"/>
      <c r="Z16" s="71">
        <v>9</v>
      </c>
      <c r="AA16" s="71">
        <v>7</v>
      </c>
      <c r="AB16" s="71">
        <v>2</v>
      </c>
      <c r="AC16" s="71"/>
      <c r="AD16" s="71">
        <v>11</v>
      </c>
      <c r="AE16" s="71">
        <v>8</v>
      </c>
      <c r="AF16" s="71">
        <v>3</v>
      </c>
      <c r="AG16" s="71"/>
      <c r="AH16" s="71">
        <v>44</v>
      </c>
      <c r="AI16" s="71">
        <v>30</v>
      </c>
      <c r="AJ16" s="71">
        <v>14</v>
      </c>
      <c r="AK16" s="71"/>
      <c r="AL16" s="71">
        <v>27</v>
      </c>
      <c r="AM16" s="71">
        <v>19</v>
      </c>
      <c r="AN16" s="71">
        <v>8</v>
      </c>
    </row>
    <row r="17" spans="1:40" x14ac:dyDescent="0.25">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row>
    <row r="18" spans="1:40" s="6" customFormat="1" x14ac:dyDescent="0.25">
      <c r="A18" s="157" t="s">
        <v>324</v>
      </c>
      <c r="B18" s="70">
        <f>SUM(B19:B21)</f>
        <v>2737</v>
      </c>
      <c r="C18" s="70">
        <f>SUM(C19:C21)</f>
        <v>1716</v>
      </c>
      <c r="D18" s="70">
        <f>SUM(D19:D21)</f>
        <v>1021</v>
      </c>
      <c r="E18" s="70"/>
      <c r="F18" s="70">
        <f>SUM(F19:F21)</f>
        <v>154</v>
      </c>
      <c r="G18" s="70">
        <f t="shared" ref="G18" si="49">SUM(G19:G21)</f>
        <v>90</v>
      </c>
      <c r="H18" s="70">
        <f t="shared" ref="H18" si="50">SUM(H19:H21)</f>
        <v>64</v>
      </c>
      <c r="I18" s="70"/>
      <c r="J18" s="70">
        <f>SUM(J19:J21)</f>
        <v>74</v>
      </c>
      <c r="K18" s="70">
        <f t="shared" ref="K18" si="51">SUM(K19:K21)</f>
        <v>43</v>
      </c>
      <c r="L18" s="70">
        <f t="shared" ref="L18" si="52">SUM(L19:L21)</f>
        <v>31</v>
      </c>
      <c r="M18" s="70"/>
      <c r="N18" s="70">
        <f>SUM(N19:N21)</f>
        <v>99</v>
      </c>
      <c r="O18" s="70">
        <f t="shared" ref="O18" si="53">SUM(O19:O21)</f>
        <v>62</v>
      </c>
      <c r="P18" s="70">
        <f t="shared" ref="P18" si="54">SUM(P19:P21)</f>
        <v>37</v>
      </c>
      <c r="Q18" s="70"/>
      <c r="R18" s="70">
        <f>SUM(R19:R21)</f>
        <v>11</v>
      </c>
      <c r="S18" s="70">
        <f t="shared" ref="S18" si="55">SUM(S19:S21)</f>
        <v>7</v>
      </c>
      <c r="T18" s="70">
        <f t="shared" ref="T18" si="56">SUM(T19:T21)</f>
        <v>4</v>
      </c>
      <c r="U18" s="70"/>
      <c r="V18" s="70">
        <f>SUM(V19:V21)</f>
        <v>20</v>
      </c>
      <c r="W18" s="70">
        <f t="shared" ref="W18" si="57">SUM(W19:W21)</f>
        <v>14</v>
      </c>
      <c r="X18" s="70">
        <f t="shared" ref="X18" si="58">SUM(X19:X21)</f>
        <v>6</v>
      </c>
      <c r="Y18" s="70"/>
      <c r="Z18" s="70">
        <f>SUM(Z19:Z21)</f>
        <v>112</v>
      </c>
      <c r="AA18" s="70">
        <f t="shared" ref="AA18" si="59">SUM(AA19:AA21)</f>
        <v>70</v>
      </c>
      <c r="AB18" s="70">
        <f t="shared" ref="AB18" si="60">SUM(AB19:AB21)</f>
        <v>42</v>
      </c>
      <c r="AC18" s="70"/>
      <c r="AD18" s="70">
        <f>SUM(AD19:AD21)</f>
        <v>78</v>
      </c>
      <c r="AE18" s="70">
        <f t="shared" ref="AE18" si="61">SUM(AE19:AE21)</f>
        <v>48</v>
      </c>
      <c r="AF18" s="70">
        <f t="shared" ref="AF18" si="62">SUM(AF19:AF21)</f>
        <v>30</v>
      </c>
      <c r="AG18" s="70"/>
      <c r="AH18" s="70">
        <f>SUM(AH19:AH21)</f>
        <v>1269</v>
      </c>
      <c r="AI18" s="70">
        <f t="shared" ref="AI18" si="63">SUM(AI19:AI21)</f>
        <v>780</v>
      </c>
      <c r="AJ18" s="70">
        <f t="shared" ref="AJ18" si="64">SUM(AJ19:AJ21)</f>
        <v>489</v>
      </c>
      <c r="AK18" s="70"/>
      <c r="AL18" s="70">
        <f>SUM(AL19:AL21)</f>
        <v>920</v>
      </c>
      <c r="AM18" s="70">
        <f t="shared" ref="AM18" si="65">SUM(AM19:AM21)</f>
        <v>602</v>
      </c>
      <c r="AN18" s="70">
        <f t="shared" ref="AN18" si="66">SUM(AN19:AN21)</f>
        <v>318</v>
      </c>
    </row>
    <row r="19" spans="1:40" x14ac:dyDescent="0.25">
      <c r="A19" s="27" t="s">
        <v>255</v>
      </c>
      <c r="B19" s="71">
        <f>+C19+D19</f>
        <v>2737</v>
      </c>
      <c r="C19" s="71">
        <f>+G19+K19+O19+S19+W19+AA19+AE19+AI19+AM19</f>
        <v>1716</v>
      </c>
      <c r="D19" s="71">
        <f>+H19+L19+P19+T19+X19+AB19+AF19+AJ19+AN19</f>
        <v>1021</v>
      </c>
      <c r="E19" s="71"/>
      <c r="F19" s="71">
        <v>154</v>
      </c>
      <c r="G19" s="71">
        <v>90</v>
      </c>
      <c r="H19" s="71">
        <v>64</v>
      </c>
      <c r="I19" s="71"/>
      <c r="J19" s="71">
        <v>74</v>
      </c>
      <c r="K19" s="71">
        <v>43</v>
      </c>
      <c r="L19" s="71">
        <v>31</v>
      </c>
      <c r="M19" s="71"/>
      <c r="N19" s="71">
        <v>99</v>
      </c>
      <c r="O19" s="71">
        <v>62</v>
      </c>
      <c r="P19" s="71">
        <v>37</v>
      </c>
      <c r="Q19" s="71"/>
      <c r="R19" s="71">
        <v>11</v>
      </c>
      <c r="S19" s="71">
        <v>7</v>
      </c>
      <c r="T19" s="71">
        <v>4</v>
      </c>
      <c r="U19" s="71"/>
      <c r="V19" s="71">
        <v>20</v>
      </c>
      <c r="W19" s="71">
        <v>14</v>
      </c>
      <c r="X19" s="71">
        <v>6</v>
      </c>
      <c r="Y19" s="71"/>
      <c r="Z19" s="71">
        <v>112</v>
      </c>
      <c r="AA19" s="71">
        <v>70</v>
      </c>
      <c r="AB19" s="71">
        <v>42</v>
      </c>
      <c r="AC19" s="71"/>
      <c r="AD19" s="71">
        <v>78</v>
      </c>
      <c r="AE19" s="71">
        <v>48</v>
      </c>
      <c r="AF19" s="71">
        <v>30</v>
      </c>
      <c r="AG19" s="71"/>
      <c r="AH19" s="71">
        <v>1269</v>
      </c>
      <c r="AI19" s="71">
        <v>780</v>
      </c>
      <c r="AJ19" s="71">
        <v>489</v>
      </c>
      <c r="AK19" s="71"/>
      <c r="AL19" s="71">
        <v>920</v>
      </c>
      <c r="AM19" s="71">
        <v>602</v>
      </c>
      <c r="AN19" s="71">
        <v>318</v>
      </c>
    </row>
    <row r="20" spans="1:40" x14ac:dyDescent="0.25">
      <c r="A20" s="27" t="s">
        <v>256</v>
      </c>
      <c r="B20" s="71" t="s">
        <v>191</v>
      </c>
      <c r="C20" s="71" t="s">
        <v>191</v>
      </c>
      <c r="D20" s="71" t="s">
        <v>191</v>
      </c>
      <c r="E20" s="71"/>
      <c r="F20" s="71" t="s">
        <v>191</v>
      </c>
      <c r="G20" s="71" t="s">
        <v>191</v>
      </c>
      <c r="H20" s="71" t="s">
        <v>191</v>
      </c>
      <c r="I20" s="71"/>
      <c r="J20" s="71" t="s">
        <v>191</v>
      </c>
      <c r="K20" s="71" t="s">
        <v>191</v>
      </c>
      <c r="L20" s="71" t="s">
        <v>191</v>
      </c>
      <c r="M20" s="71"/>
      <c r="N20" s="71" t="s">
        <v>191</v>
      </c>
      <c r="O20" s="71" t="s">
        <v>191</v>
      </c>
      <c r="P20" s="71" t="s">
        <v>191</v>
      </c>
      <c r="Q20" s="71"/>
      <c r="R20" s="71" t="s">
        <v>191</v>
      </c>
      <c r="S20" s="71" t="s">
        <v>191</v>
      </c>
      <c r="T20" s="71" t="s">
        <v>191</v>
      </c>
      <c r="U20" s="71"/>
      <c r="V20" s="71" t="s">
        <v>191</v>
      </c>
      <c r="W20" s="71" t="s">
        <v>191</v>
      </c>
      <c r="X20" s="71" t="s">
        <v>191</v>
      </c>
      <c r="Y20" s="71"/>
      <c r="Z20" s="71" t="s">
        <v>191</v>
      </c>
      <c r="AA20" s="71" t="s">
        <v>191</v>
      </c>
      <c r="AB20" s="71" t="s">
        <v>191</v>
      </c>
      <c r="AC20" s="71"/>
      <c r="AD20" s="71" t="s">
        <v>191</v>
      </c>
      <c r="AE20" s="71" t="s">
        <v>191</v>
      </c>
      <c r="AF20" s="71" t="s">
        <v>191</v>
      </c>
      <c r="AG20" s="71"/>
      <c r="AH20" s="71" t="s">
        <v>191</v>
      </c>
      <c r="AI20" s="71" t="s">
        <v>191</v>
      </c>
      <c r="AJ20" s="71" t="s">
        <v>191</v>
      </c>
      <c r="AK20" s="71"/>
      <c r="AL20" s="71" t="s">
        <v>191</v>
      </c>
      <c r="AM20" s="71" t="s">
        <v>191</v>
      </c>
      <c r="AN20" s="71" t="s">
        <v>191</v>
      </c>
    </row>
    <row r="21" spans="1:40" ht="13.5" thickBot="1" x14ac:dyDescent="0.3">
      <c r="A21" s="93" t="s">
        <v>257</v>
      </c>
      <c r="B21" s="71" t="s">
        <v>191</v>
      </c>
      <c r="C21" s="71" t="s">
        <v>191</v>
      </c>
      <c r="D21" s="71" t="s">
        <v>191</v>
      </c>
      <c r="E21" s="71"/>
      <c r="F21" s="71" t="s">
        <v>191</v>
      </c>
      <c r="G21" s="71" t="s">
        <v>191</v>
      </c>
      <c r="H21" s="71" t="s">
        <v>191</v>
      </c>
      <c r="I21" s="71"/>
      <c r="J21" s="71" t="s">
        <v>191</v>
      </c>
      <c r="K21" s="71" t="s">
        <v>191</v>
      </c>
      <c r="L21" s="71" t="s">
        <v>191</v>
      </c>
      <c r="M21" s="71"/>
      <c r="N21" s="71" t="s">
        <v>191</v>
      </c>
      <c r="O21" s="71" t="s">
        <v>191</v>
      </c>
      <c r="P21" s="71" t="s">
        <v>191</v>
      </c>
      <c r="Q21" s="71"/>
      <c r="R21" s="71" t="s">
        <v>191</v>
      </c>
      <c r="S21" s="71" t="s">
        <v>191</v>
      </c>
      <c r="T21" s="71" t="s">
        <v>191</v>
      </c>
      <c r="U21" s="71"/>
      <c r="V21" s="71" t="s">
        <v>191</v>
      </c>
      <c r="W21" s="71" t="s">
        <v>191</v>
      </c>
      <c r="X21" s="71" t="s">
        <v>191</v>
      </c>
      <c r="Y21" s="71"/>
      <c r="Z21" s="71" t="s">
        <v>191</v>
      </c>
      <c r="AA21" s="71" t="s">
        <v>191</v>
      </c>
      <c r="AB21" s="71" t="s">
        <v>191</v>
      </c>
      <c r="AC21" s="71"/>
      <c r="AD21" s="71" t="s">
        <v>191</v>
      </c>
      <c r="AE21" s="71" t="s">
        <v>191</v>
      </c>
      <c r="AF21" s="71" t="s">
        <v>191</v>
      </c>
      <c r="AG21" s="71"/>
      <c r="AH21" s="71" t="s">
        <v>191</v>
      </c>
      <c r="AI21" s="71" t="s">
        <v>191</v>
      </c>
      <c r="AJ21" s="71" t="s">
        <v>191</v>
      </c>
      <c r="AK21" s="71"/>
      <c r="AL21" s="71" t="s">
        <v>191</v>
      </c>
      <c r="AM21" s="71" t="s">
        <v>191</v>
      </c>
      <c r="AN21" s="71" t="s">
        <v>191</v>
      </c>
    </row>
    <row r="22" spans="1:40" s="54" customFormat="1" ht="15" customHeight="1" x14ac:dyDescent="0.25">
      <c r="A22" s="88" t="s">
        <v>520</v>
      </c>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row>
    <row r="23" spans="1:40" ht="15" customHeight="1" x14ac:dyDescent="0.25">
      <c r="A23" s="54" t="s">
        <v>262</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row>
  </sheetData>
  <mergeCells count="15">
    <mergeCell ref="A1:AN1"/>
    <mergeCell ref="A2:AN2"/>
    <mergeCell ref="A3:AN3"/>
    <mergeCell ref="A4:AN4"/>
    <mergeCell ref="A5:A6"/>
    <mergeCell ref="B5:D5"/>
    <mergeCell ref="F5:H5"/>
    <mergeCell ref="J5:L5"/>
    <mergeCell ref="N5:P5"/>
    <mergeCell ref="R5:T5"/>
    <mergeCell ref="AH5:AJ5"/>
    <mergeCell ref="AL5:AN5"/>
    <mergeCell ref="V5:X5"/>
    <mergeCell ref="Z5:AB5"/>
    <mergeCell ref="AD5:AF5"/>
  </mergeCells>
  <hyperlinks>
    <hyperlink ref="AO2" location="Contenido!A1" display="Contenido" xr:uid="{C293D9F0-588E-4800-B13C-BAF13A4D1E07}"/>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945C-A451-4EEA-B1B5-8FF64A9BDF27}">
  <sheetPr codeName="Hoja97">
    <tabColor rgb="FFAFCAFF"/>
    <pageSetUpPr fitToPage="1"/>
  </sheetPr>
  <dimension ref="A1:AN26"/>
  <sheetViews>
    <sheetView showGridLines="0" showOutlineSymbols="0" showWhiteSpace="0" workbookViewId="0">
      <selection activeCell="C35" sqref="C35"/>
    </sheetView>
  </sheetViews>
  <sheetFormatPr baseColWidth="10" defaultColWidth="11" defaultRowHeight="13" x14ac:dyDescent="0.25"/>
  <cols>
    <col min="1" max="1" width="22.08203125"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1" style="47"/>
    <col min="22" max="24" width="11.08203125" style="47" bestFit="1" customWidth="1"/>
    <col min="25" max="25" width="11" style="47"/>
    <col min="26" max="28" width="11.08203125" style="47" bestFit="1" customWidth="1"/>
    <col min="29" max="40" width="11" style="47"/>
    <col min="41" max="16384" width="11" style="8"/>
  </cols>
  <sheetData>
    <row r="1" spans="1:40" ht="15" customHeight="1" x14ac:dyDescent="0.25">
      <c r="A1" s="436" t="s">
        <v>521</v>
      </c>
      <c r="B1" s="436"/>
      <c r="C1" s="436"/>
      <c r="D1" s="436"/>
      <c r="E1" s="436"/>
      <c r="F1" s="436"/>
      <c r="G1" s="436"/>
      <c r="H1" s="436"/>
      <c r="I1" s="436"/>
      <c r="J1" s="436"/>
      <c r="K1" s="436"/>
      <c r="L1" s="436"/>
      <c r="M1" s="436"/>
      <c r="N1" s="436"/>
      <c r="O1" s="436"/>
      <c r="P1" s="436"/>
      <c r="Q1" s="436"/>
      <c r="R1" s="436"/>
      <c r="S1" s="436"/>
      <c r="T1" s="436"/>
      <c r="U1" s="19"/>
    </row>
    <row r="2" spans="1:40" ht="15" customHeight="1" x14ac:dyDescent="0.25">
      <c r="A2" s="437" t="s">
        <v>513</v>
      </c>
      <c r="B2" s="437"/>
      <c r="C2" s="437"/>
      <c r="D2" s="437"/>
      <c r="E2" s="437"/>
      <c r="F2" s="437"/>
      <c r="G2" s="437"/>
      <c r="H2" s="437"/>
      <c r="I2" s="437"/>
      <c r="J2" s="437"/>
      <c r="K2" s="437"/>
      <c r="L2" s="437"/>
      <c r="M2" s="437"/>
      <c r="N2" s="437"/>
      <c r="O2" s="437"/>
      <c r="P2" s="437"/>
      <c r="Q2" s="437"/>
      <c r="R2" s="437"/>
      <c r="S2" s="437"/>
      <c r="T2" s="437"/>
      <c r="U2" s="91" t="s">
        <v>0</v>
      </c>
    </row>
    <row r="3" spans="1:40" ht="14.5" x14ac:dyDescent="0.25">
      <c r="A3" s="437" t="s">
        <v>522</v>
      </c>
      <c r="B3" s="437"/>
      <c r="C3" s="437"/>
      <c r="D3" s="437"/>
      <c r="E3" s="437"/>
      <c r="F3" s="437"/>
      <c r="G3" s="437"/>
      <c r="H3" s="437"/>
      <c r="I3" s="437"/>
      <c r="J3" s="437"/>
      <c r="K3" s="437"/>
      <c r="L3" s="437"/>
      <c r="M3" s="437"/>
      <c r="N3" s="437"/>
      <c r="O3" s="437"/>
      <c r="P3" s="437"/>
      <c r="Q3" s="437"/>
      <c r="R3" s="437"/>
      <c r="S3" s="437"/>
      <c r="T3" s="437"/>
      <c r="U3" s="19"/>
    </row>
    <row r="4" spans="1:40" s="278" customFormat="1" ht="14.5" x14ac:dyDescent="0.25">
      <c r="A4" s="452" t="s">
        <v>1013</v>
      </c>
      <c r="B4" s="452"/>
      <c r="C4" s="452"/>
      <c r="D4" s="452"/>
      <c r="E4" s="452"/>
      <c r="F4" s="452"/>
      <c r="G4" s="452"/>
      <c r="H4" s="452"/>
      <c r="I4" s="452"/>
      <c r="J4" s="452"/>
      <c r="K4" s="452"/>
      <c r="L4" s="452"/>
      <c r="M4" s="452"/>
      <c r="N4" s="452"/>
      <c r="O4" s="452"/>
      <c r="P4" s="452"/>
      <c r="Q4" s="452"/>
      <c r="R4" s="452"/>
      <c r="S4" s="452"/>
      <c r="T4" s="452"/>
      <c r="U4" s="59"/>
      <c r="V4" s="59"/>
      <c r="W4" s="59"/>
      <c r="X4" s="59"/>
      <c r="Y4" s="59"/>
      <c r="Z4" s="59"/>
      <c r="AA4" s="59"/>
      <c r="AB4" s="59"/>
      <c r="AC4" s="59"/>
      <c r="AD4" s="59"/>
      <c r="AE4" s="59"/>
      <c r="AF4" s="59"/>
      <c r="AG4" s="59"/>
      <c r="AH4" s="59"/>
      <c r="AI4" s="59"/>
      <c r="AJ4" s="59"/>
      <c r="AK4" s="59"/>
      <c r="AL4" s="59"/>
      <c r="AM4" s="59"/>
      <c r="AN4" s="59"/>
    </row>
    <row r="5" spans="1:40" ht="14.5" x14ac:dyDescent="0.25">
      <c r="A5" s="436" t="s">
        <v>909</v>
      </c>
      <c r="B5" s="436"/>
      <c r="C5" s="436"/>
      <c r="D5" s="436"/>
      <c r="E5" s="436"/>
      <c r="F5" s="436"/>
      <c r="G5" s="436"/>
      <c r="H5" s="436"/>
      <c r="I5" s="436"/>
      <c r="J5" s="436"/>
      <c r="K5" s="436"/>
      <c r="L5" s="436"/>
      <c r="M5" s="436"/>
      <c r="N5" s="436"/>
      <c r="O5" s="436"/>
      <c r="P5" s="436"/>
      <c r="Q5" s="436"/>
      <c r="R5" s="436"/>
      <c r="S5" s="436"/>
      <c r="T5" s="436"/>
    </row>
    <row r="6" spans="1:40" s="6" customFormat="1" ht="27.75" customHeight="1" x14ac:dyDescent="0.25">
      <c r="A6" s="438" t="s">
        <v>187</v>
      </c>
      <c r="B6" s="435" t="s">
        <v>188</v>
      </c>
      <c r="C6" s="435"/>
      <c r="D6" s="435"/>
      <c r="E6" s="110"/>
      <c r="F6" s="460" t="s">
        <v>926</v>
      </c>
      <c r="G6" s="460"/>
      <c r="H6" s="460"/>
      <c r="I6" s="110"/>
      <c r="J6" s="460" t="s">
        <v>523</v>
      </c>
      <c r="K6" s="460"/>
      <c r="L6" s="460"/>
      <c r="M6" s="110"/>
      <c r="N6" s="460" t="s">
        <v>524</v>
      </c>
      <c r="O6" s="435"/>
      <c r="P6" s="435"/>
      <c r="Q6" s="110"/>
      <c r="R6" s="460" t="s">
        <v>525</v>
      </c>
      <c r="S6" s="435"/>
      <c r="T6" s="435"/>
      <c r="U6" s="46"/>
      <c r="V6" s="46"/>
      <c r="W6" s="46"/>
      <c r="X6" s="46"/>
      <c r="Y6" s="46"/>
      <c r="Z6" s="46"/>
      <c r="AA6" s="46"/>
      <c r="AB6" s="46"/>
      <c r="AC6" s="46"/>
      <c r="AD6" s="46"/>
      <c r="AE6" s="46"/>
      <c r="AF6" s="46"/>
      <c r="AG6" s="46"/>
      <c r="AH6" s="46"/>
      <c r="AI6" s="46"/>
      <c r="AJ6" s="46"/>
      <c r="AK6" s="46"/>
      <c r="AL6" s="46"/>
      <c r="AM6" s="46"/>
      <c r="AN6" s="46"/>
    </row>
    <row r="7" spans="1:40"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46"/>
      <c r="V7" s="46"/>
      <c r="W7" s="46"/>
      <c r="X7" s="46"/>
      <c r="Y7" s="46"/>
      <c r="Z7" s="46"/>
      <c r="AA7" s="46"/>
      <c r="AB7" s="46"/>
      <c r="AC7" s="46"/>
      <c r="AD7" s="46"/>
      <c r="AE7" s="46"/>
      <c r="AF7" s="46"/>
      <c r="AG7" s="46"/>
      <c r="AH7" s="46"/>
      <c r="AI7" s="46"/>
      <c r="AJ7" s="46"/>
      <c r="AK7" s="46"/>
      <c r="AL7" s="46"/>
      <c r="AM7" s="46"/>
      <c r="AN7" s="46"/>
    </row>
    <row r="8" spans="1:40" s="6" customFormat="1" x14ac:dyDescent="0.25">
      <c r="A8" s="161"/>
      <c r="B8" s="259"/>
      <c r="C8" s="259"/>
      <c r="D8" s="259"/>
      <c r="E8" s="259"/>
      <c r="F8" s="259"/>
      <c r="G8" s="259"/>
      <c r="H8" s="259"/>
      <c r="I8" s="259"/>
      <c r="J8" s="259"/>
      <c r="K8" s="259"/>
      <c r="L8" s="259"/>
      <c r="M8" s="259"/>
      <c r="N8" s="259"/>
      <c r="O8" s="259"/>
      <c r="P8" s="259"/>
      <c r="Q8" s="259"/>
      <c r="R8" s="259"/>
      <c r="S8" s="259"/>
      <c r="T8" s="259"/>
      <c r="U8" s="46"/>
      <c r="V8" s="46"/>
      <c r="W8" s="46"/>
      <c r="X8" s="46"/>
      <c r="Y8" s="46"/>
      <c r="Z8" s="46"/>
      <c r="AA8" s="46"/>
      <c r="AB8" s="46"/>
      <c r="AC8" s="46"/>
      <c r="AD8" s="46"/>
      <c r="AE8" s="46"/>
      <c r="AF8" s="46"/>
      <c r="AG8" s="46"/>
      <c r="AH8" s="46"/>
      <c r="AI8" s="46"/>
      <c r="AJ8" s="46"/>
      <c r="AK8" s="46"/>
      <c r="AL8" s="46"/>
      <c r="AM8" s="46"/>
      <c r="AN8" s="46"/>
    </row>
    <row r="9" spans="1:40" s="6" customFormat="1" x14ac:dyDescent="0.25">
      <c r="A9" s="157" t="s">
        <v>188</v>
      </c>
      <c r="B9" s="70">
        <f>+F9+J9+N9+R9</f>
        <v>15073</v>
      </c>
      <c r="C9" s="70">
        <f t="shared" ref="C9:D9" si="0">+G9+K9+O9+S9</f>
        <v>9478</v>
      </c>
      <c r="D9" s="70">
        <f t="shared" si="0"/>
        <v>5595</v>
      </c>
      <c r="E9" s="70"/>
      <c r="F9" s="70">
        <f>+F10+F17+F21</f>
        <v>4974</v>
      </c>
      <c r="G9" s="70">
        <f t="shared" ref="G9:H9" si="1">+G10+G17+G21</f>
        <v>3102</v>
      </c>
      <c r="H9" s="70">
        <f t="shared" si="1"/>
        <v>1872</v>
      </c>
      <c r="I9" s="70"/>
      <c r="J9" s="70">
        <f>+J10</f>
        <v>1056</v>
      </c>
      <c r="K9" s="70">
        <f t="shared" ref="K9:L9" si="2">+K10</f>
        <v>650</v>
      </c>
      <c r="L9" s="70">
        <f t="shared" si="2"/>
        <v>406</v>
      </c>
      <c r="M9" s="70"/>
      <c r="N9" s="70">
        <f>+N17</f>
        <v>1178</v>
      </c>
      <c r="O9" s="70">
        <f t="shared" ref="O9:P9" si="3">+O17</f>
        <v>769</v>
      </c>
      <c r="P9" s="70">
        <f t="shared" si="3"/>
        <v>409</v>
      </c>
      <c r="Q9" s="70"/>
      <c r="R9" s="70">
        <f>+R21</f>
        <v>7865</v>
      </c>
      <c r="S9" s="70">
        <f t="shared" ref="S9:T9" si="4">+S21</f>
        <v>4957</v>
      </c>
      <c r="T9" s="70">
        <f t="shared" si="4"/>
        <v>2908</v>
      </c>
      <c r="U9" s="25"/>
      <c r="V9" s="25"/>
      <c r="W9" s="25"/>
      <c r="X9" s="25"/>
      <c r="Y9" s="25"/>
      <c r="Z9" s="25"/>
      <c r="AA9" s="25"/>
      <c r="AB9" s="25"/>
      <c r="AC9" s="25"/>
      <c r="AD9" s="25"/>
      <c r="AE9" s="25"/>
      <c r="AF9" s="25"/>
      <c r="AG9" s="25"/>
      <c r="AH9" s="25"/>
      <c r="AI9" s="25"/>
      <c r="AJ9" s="25"/>
      <c r="AK9" s="25"/>
      <c r="AL9" s="25"/>
      <c r="AM9" s="25"/>
      <c r="AN9" s="25"/>
    </row>
    <row r="10" spans="1:40" s="6" customFormat="1" x14ac:dyDescent="0.25">
      <c r="A10" s="282" t="s">
        <v>21</v>
      </c>
      <c r="B10" s="70">
        <f t="shared" ref="B10:D11" si="5">+F10+J10</f>
        <v>3361</v>
      </c>
      <c r="C10" s="70">
        <f t="shared" si="5"/>
        <v>2140</v>
      </c>
      <c r="D10" s="70">
        <f t="shared" si="5"/>
        <v>1221</v>
      </c>
      <c r="E10" s="70"/>
      <c r="F10" s="70">
        <f>SUM(F11:F15)</f>
        <v>2305</v>
      </c>
      <c r="G10" s="70">
        <f t="shared" ref="G10:H10" si="6">SUM(G11:G15)</f>
        <v>1490</v>
      </c>
      <c r="H10" s="70">
        <f t="shared" si="6"/>
        <v>815</v>
      </c>
      <c r="I10" s="70"/>
      <c r="J10" s="70">
        <f>SUM(J11:J15)</f>
        <v>1056</v>
      </c>
      <c r="K10" s="70">
        <f t="shared" ref="K10:L10" si="7">SUM(K11:K15)</f>
        <v>650</v>
      </c>
      <c r="L10" s="70">
        <f t="shared" si="7"/>
        <v>406</v>
      </c>
      <c r="M10" s="70"/>
      <c r="N10" s="70" t="s">
        <v>191</v>
      </c>
      <c r="O10" s="70" t="s">
        <v>191</v>
      </c>
      <c r="P10" s="70" t="s">
        <v>191</v>
      </c>
      <c r="Q10" s="70"/>
      <c r="R10" s="70" t="s">
        <v>191</v>
      </c>
      <c r="S10" s="70" t="s">
        <v>191</v>
      </c>
      <c r="T10" s="70" t="s">
        <v>191</v>
      </c>
      <c r="U10" s="25"/>
      <c r="V10" s="25"/>
      <c r="W10" s="25"/>
      <c r="X10" s="25"/>
      <c r="Y10" s="25"/>
      <c r="Z10" s="25"/>
      <c r="AA10" s="25"/>
      <c r="AB10" s="25"/>
      <c r="AC10" s="25"/>
      <c r="AD10" s="25"/>
      <c r="AE10" s="25"/>
      <c r="AF10" s="25"/>
      <c r="AG10" s="25"/>
      <c r="AH10" s="25"/>
      <c r="AI10" s="25"/>
      <c r="AJ10" s="25"/>
      <c r="AK10" s="25"/>
      <c r="AL10" s="25"/>
      <c r="AM10" s="25"/>
      <c r="AN10" s="25"/>
    </row>
    <row r="11" spans="1:40" x14ac:dyDescent="0.25">
      <c r="A11" s="27" t="s">
        <v>515</v>
      </c>
      <c r="B11" s="72">
        <f t="shared" si="5"/>
        <v>1079</v>
      </c>
      <c r="C11" s="72">
        <f t="shared" si="5"/>
        <v>611</v>
      </c>
      <c r="D11" s="72">
        <f t="shared" si="5"/>
        <v>468</v>
      </c>
      <c r="E11" s="72"/>
      <c r="F11" s="72">
        <v>644</v>
      </c>
      <c r="G11" s="72">
        <v>365</v>
      </c>
      <c r="H11" s="72">
        <v>279</v>
      </c>
      <c r="I11" s="72"/>
      <c r="J11" s="72">
        <v>435</v>
      </c>
      <c r="K11" s="72">
        <v>246</v>
      </c>
      <c r="L11" s="72">
        <v>189</v>
      </c>
      <c r="M11" s="72"/>
      <c r="N11" s="72" t="s">
        <v>191</v>
      </c>
      <c r="O11" s="72" t="s">
        <v>191</v>
      </c>
      <c r="P11" s="72" t="s">
        <v>191</v>
      </c>
      <c r="Q11" s="72"/>
      <c r="R11" s="72" t="s">
        <v>191</v>
      </c>
      <c r="S11" s="72" t="s">
        <v>191</v>
      </c>
      <c r="T11" s="72" t="s">
        <v>191</v>
      </c>
      <c r="U11" s="7"/>
      <c r="V11" s="7"/>
      <c r="W11" s="7"/>
      <c r="X11" s="7"/>
      <c r="Y11" s="7"/>
      <c r="Z11" s="7"/>
      <c r="AA11" s="7"/>
      <c r="AB11" s="7"/>
      <c r="AC11" s="7"/>
      <c r="AD11" s="7"/>
      <c r="AE11" s="7"/>
      <c r="AF11" s="7"/>
      <c r="AG11" s="7"/>
      <c r="AH11" s="7"/>
      <c r="AI11" s="7"/>
      <c r="AJ11" s="7"/>
      <c r="AK11" s="7"/>
      <c r="AL11" s="7"/>
      <c r="AM11" s="7"/>
      <c r="AN11" s="7"/>
    </row>
    <row r="12" spans="1:40" x14ac:dyDescent="0.25">
      <c r="A12" s="27" t="s">
        <v>319</v>
      </c>
      <c r="B12" s="72">
        <f t="shared" ref="B12" si="8">+F12+J12</f>
        <v>620</v>
      </c>
      <c r="C12" s="72">
        <f t="shared" ref="C12:D12" si="9">+G12+K12</f>
        <v>400</v>
      </c>
      <c r="D12" s="72">
        <f t="shared" si="9"/>
        <v>220</v>
      </c>
      <c r="E12" s="72"/>
      <c r="F12" s="72">
        <v>388</v>
      </c>
      <c r="G12" s="72">
        <v>254</v>
      </c>
      <c r="H12" s="72">
        <v>134</v>
      </c>
      <c r="I12" s="72"/>
      <c r="J12" s="72">
        <v>232</v>
      </c>
      <c r="K12" s="72">
        <v>146</v>
      </c>
      <c r="L12" s="72">
        <v>86</v>
      </c>
      <c r="M12" s="72"/>
      <c r="N12" s="72" t="s">
        <v>191</v>
      </c>
      <c r="O12" s="72" t="s">
        <v>191</v>
      </c>
      <c r="P12" s="72" t="s">
        <v>191</v>
      </c>
      <c r="Q12" s="72"/>
      <c r="R12" s="72" t="s">
        <v>191</v>
      </c>
      <c r="S12" s="72" t="s">
        <v>191</v>
      </c>
      <c r="T12" s="72" t="s">
        <v>191</v>
      </c>
      <c r="U12" s="7"/>
      <c r="V12" s="7"/>
      <c r="W12" s="7"/>
      <c r="X12" s="7"/>
      <c r="Y12" s="7"/>
      <c r="Z12" s="7"/>
      <c r="AA12" s="7"/>
      <c r="AB12" s="7"/>
      <c r="AC12" s="7"/>
      <c r="AD12" s="7"/>
      <c r="AE12" s="7"/>
      <c r="AF12" s="7"/>
      <c r="AG12" s="7"/>
      <c r="AH12" s="7"/>
      <c r="AI12" s="7"/>
      <c r="AJ12" s="7"/>
      <c r="AK12" s="7"/>
      <c r="AL12" s="7"/>
      <c r="AM12" s="7"/>
      <c r="AN12" s="7"/>
    </row>
    <row r="13" spans="1:40" x14ac:dyDescent="0.25">
      <c r="A13" s="27" t="s">
        <v>320</v>
      </c>
      <c r="B13" s="72">
        <f t="shared" ref="B13:B15" si="10">+F13+J13</f>
        <v>776</v>
      </c>
      <c r="C13" s="72">
        <f t="shared" ref="C13:C15" si="11">+G13+K13</f>
        <v>534</v>
      </c>
      <c r="D13" s="72">
        <f t="shared" ref="D13:D15" si="12">+H13+L13</f>
        <v>242</v>
      </c>
      <c r="E13" s="72"/>
      <c r="F13" s="72">
        <v>475</v>
      </c>
      <c r="G13" s="72">
        <v>330</v>
      </c>
      <c r="H13" s="72">
        <v>145</v>
      </c>
      <c r="I13" s="72"/>
      <c r="J13" s="72">
        <v>301</v>
      </c>
      <c r="K13" s="72">
        <v>204</v>
      </c>
      <c r="L13" s="72">
        <v>97</v>
      </c>
      <c r="M13" s="72"/>
      <c r="N13" s="72" t="s">
        <v>191</v>
      </c>
      <c r="O13" s="72" t="s">
        <v>191</v>
      </c>
      <c r="P13" s="72" t="s">
        <v>191</v>
      </c>
      <c r="Q13" s="72"/>
      <c r="R13" s="72" t="s">
        <v>191</v>
      </c>
      <c r="S13" s="72" t="s">
        <v>191</v>
      </c>
      <c r="T13" s="72" t="s">
        <v>191</v>
      </c>
      <c r="U13" s="7"/>
      <c r="V13" s="7"/>
      <c r="W13" s="7"/>
      <c r="X13" s="7"/>
      <c r="Y13" s="7"/>
      <c r="Z13" s="7"/>
      <c r="AA13" s="7"/>
      <c r="AB13" s="7"/>
      <c r="AC13" s="7"/>
      <c r="AD13" s="7"/>
      <c r="AE13" s="7"/>
      <c r="AF13" s="7"/>
      <c r="AG13" s="7"/>
      <c r="AH13" s="7"/>
      <c r="AI13" s="7"/>
      <c r="AJ13" s="7"/>
      <c r="AK13" s="7"/>
      <c r="AL13" s="7"/>
      <c r="AM13" s="7"/>
      <c r="AN13" s="7"/>
    </row>
    <row r="14" spans="1:40" x14ac:dyDescent="0.25">
      <c r="A14" s="27" t="s">
        <v>321</v>
      </c>
      <c r="B14" s="72">
        <f t="shared" si="10"/>
        <v>454</v>
      </c>
      <c r="C14" s="72">
        <f t="shared" si="11"/>
        <v>309</v>
      </c>
      <c r="D14" s="72">
        <f t="shared" si="12"/>
        <v>145</v>
      </c>
      <c r="E14" s="72"/>
      <c r="F14" s="72">
        <v>409</v>
      </c>
      <c r="G14" s="72">
        <v>281</v>
      </c>
      <c r="H14" s="72">
        <v>128</v>
      </c>
      <c r="I14" s="72"/>
      <c r="J14" s="72">
        <v>45</v>
      </c>
      <c r="K14" s="72">
        <v>28</v>
      </c>
      <c r="L14" s="72">
        <v>17</v>
      </c>
      <c r="M14" s="72"/>
      <c r="N14" s="72" t="s">
        <v>191</v>
      </c>
      <c r="O14" s="72" t="s">
        <v>191</v>
      </c>
      <c r="P14" s="72" t="s">
        <v>191</v>
      </c>
      <c r="Q14" s="72"/>
      <c r="R14" s="72" t="s">
        <v>191</v>
      </c>
      <c r="S14" s="72" t="s">
        <v>191</v>
      </c>
      <c r="T14" s="72" t="s">
        <v>191</v>
      </c>
      <c r="U14" s="7"/>
      <c r="V14" s="7"/>
      <c r="W14" s="7"/>
      <c r="X14" s="7"/>
      <c r="Y14" s="7"/>
      <c r="Z14" s="7"/>
      <c r="AA14" s="7"/>
      <c r="AB14" s="7"/>
      <c r="AC14" s="7"/>
      <c r="AD14" s="7"/>
      <c r="AE14" s="7"/>
      <c r="AF14" s="7"/>
      <c r="AG14" s="7"/>
      <c r="AH14" s="7"/>
      <c r="AI14" s="7"/>
      <c r="AJ14" s="7"/>
      <c r="AK14" s="7"/>
      <c r="AL14" s="7"/>
      <c r="AM14" s="7"/>
      <c r="AN14" s="7"/>
    </row>
    <row r="15" spans="1:40" x14ac:dyDescent="0.25">
      <c r="A15" s="27" t="s">
        <v>322</v>
      </c>
      <c r="B15" s="72">
        <f t="shared" si="10"/>
        <v>432</v>
      </c>
      <c r="C15" s="72">
        <f t="shared" si="11"/>
        <v>286</v>
      </c>
      <c r="D15" s="72">
        <f t="shared" si="12"/>
        <v>146</v>
      </c>
      <c r="E15" s="72"/>
      <c r="F15" s="72">
        <v>389</v>
      </c>
      <c r="G15" s="72">
        <v>260</v>
      </c>
      <c r="H15" s="72">
        <v>129</v>
      </c>
      <c r="I15" s="72"/>
      <c r="J15" s="72">
        <v>43</v>
      </c>
      <c r="K15" s="72">
        <v>26</v>
      </c>
      <c r="L15" s="72">
        <v>17</v>
      </c>
      <c r="M15" s="72"/>
      <c r="N15" s="72" t="s">
        <v>191</v>
      </c>
      <c r="O15" s="72" t="s">
        <v>191</v>
      </c>
      <c r="P15" s="72" t="s">
        <v>191</v>
      </c>
      <c r="Q15" s="72"/>
      <c r="R15" s="72" t="s">
        <v>191</v>
      </c>
      <c r="S15" s="72" t="s">
        <v>191</v>
      </c>
      <c r="T15" s="72" t="s">
        <v>191</v>
      </c>
      <c r="U15" s="7"/>
      <c r="V15" s="7"/>
      <c r="W15" s="7"/>
      <c r="X15" s="7"/>
      <c r="Y15" s="7"/>
      <c r="Z15" s="7"/>
      <c r="AA15" s="7"/>
      <c r="AB15" s="7"/>
      <c r="AC15" s="7"/>
      <c r="AD15" s="7"/>
      <c r="AE15" s="7"/>
      <c r="AF15" s="7"/>
      <c r="AG15" s="7"/>
      <c r="AH15" s="7"/>
      <c r="AI15" s="7"/>
      <c r="AJ15" s="7"/>
      <c r="AK15" s="7"/>
      <c r="AL15" s="7"/>
      <c r="AM15" s="7"/>
      <c r="AN15" s="7"/>
    </row>
    <row r="16" spans="1:40" x14ac:dyDescent="0.25">
      <c r="A16" s="372"/>
      <c r="B16" s="85"/>
      <c r="C16" s="85"/>
      <c r="D16" s="85"/>
      <c r="E16" s="85"/>
      <c r="F16" s="85"/>
      <c r="G16" s="85"/>
      <c r="H16" s="85"/>
      <c r="I16" s="85"/>
      <c r="J16" s="85"/>
      <c r="K16" s="85"/>
      <c r="L16" s="85"/>
      <c r="M16" s="85"/>
      <c r="N16" s="85"/>
      <c r="O16" s="85"/>
      <c r="P16" s="85"/>
      <c r="Q16" s="85"/>
      <c r="R16" s="85"/>
      <c r="S16" s="85"/>
      <c r="T16" s="85"/>
    </row>
    <row r="17" spans="1:40" s="6" customFormat="1" x14ac:dyDescent="0.25">
      <c r="A17" s="282" t="s">
        <v>30</v>
      </c>
      <c r="B17" s="70">
        <f>+F17+N17</f>
        <v>2824</v>
      </c>
      <c r="C17" s="70">
        <f>+G17+O17</f>
        <v>1789</v>
      </c>
      <c r="D17" s="70">
        <f t="shared" ref="C17:D18" si="13">+H17+P17</f>
        <v>1035</v>
      </c>
      <c r="E17" s="70"/>
      <c r="F17" s="70">
        <f>+F18+F19</f>
        <v>1646</v>
      </c>
      <c r="G17" s="70">
        <f t="shared" ref="G17:H17" si="14">+G18+G19</f>
        <v>1020</v>
      </c>
      <c r="H17" s="70">
        <f t="shared" si="14"/>
        <v>626</v>
      </c>
      <c r="I17" s="70"/>
      <c r="J17" s="70" t="s">
        <v>191</v>
      </c>
      <c r="K17" s="70" t="s">
        <v>191</v>
      </c>
      <c r="L17" s="70" t="s">
        <v>191</v>
      </c>
      <c r="M17" s="70"/>
      <c r="N17" s="70">
        <f>+N18+N19</f>
        <v>1178</v>
      </c>
      <c r="O17" s="70">
        <f t="shared" ref="O17:P17" si="15">+O18+O19</f>
        <v>769</v>
      </c>
      <c r="P17" s="70">
        <f t="shared" si="15"/>
        <v>409</v>
      </c>
      <c r="Q17" s="70"/>
      <c r="R17" s="70" t="s">
        <v>191</v>
      </c>
      <c r="S17" s="70" t="s">
        <v>191</v>
      </c>
      <c r="T17" s="70" t="s">
        <v>191</v>
      </c>
      <c r="U17" s="25"/>
      <c r="V17" s="25"/>
      <c r="W17" s="25"/>
      <c r="X17" s="25"/>
      <c r="Y17" s="25"/>
      <c r="Z17" s="25"/>
      <c r="AA17" s="25"/>
      <c r="AB17" s="25"/>
      <c r="AC17" s="25"/>
      <c r="AD17" s="25"/>
      <c r="AE17" s="25"/>
      <c r="AF17" s="25"/>
      <c r="AG17" s="25"/>
      <c r="AH17" s="25"/>
      <c r="AI17" s="25"/>
      <c r="AJ17" s="25"/>
      <c r="AK17" s="25"/>
      <c r="AL17" s="25"/>
      <c r="AM17" s="25"/>
      <c r="AN17" s="25"/>
    </row>
    <row r="18" spans="1:40" x14ac:dyDescent="0.25">
      <c r="A18" s="27" t="s">
        <v>516</v>
      </c>
      <c r="B18" s="72">
        <f>+F18+N18</f>
        <v>1639</v>
      </c>
      <c r="C18" s="72">
        <f t="shared" si="13"/>
        <v>1075</v>
      </c>
      <c r="D18" s="72">
        <f t="shared" si="13"/>
        <v>564</v>
      </c>
      <c r="E18" s="72"/>
      <c r="F18" s="72">
        <v>991</v>
      </c>
      <c r="G18" s="72">
        <v>649</v>
      </c>
      <c r="H18" s="72">
        <v>342</v>
      </c>
      <c r="I18" s="72"/>
      <c r="J18" s="72" t="s">
        <v>191</v>
      </c>
      <c r="K18" s="72" t="s">
        <v>191</v>
      </c>
      <c r="L18" s="72" t="s">
        <v>191</v>
      </c>
      <c r="M18" s="72"/>
      <c r="N18" s="72">
        <v>648</v>
      </c>
      <c r="O18" s="72">
        <v>426</v>
      </c>
      <c r="P18" s="72">
        <v>222</v>
      </c>
      <c r="Q18" s="72"/>
      <c r="R18" s="72" t="s">
        <v>191</v>
      </c>
      <c r="S18" s="72" t="s">
        <v>191</v>
      </c>
      <c r="T18" s="72" t="s">
        <v>191</v>
      </c>
      <c r="U18" s="7"/>
      <c r="V18" s="7"/>
      <c r="W18" s="7"/>
      <c r="X18" s="7"/>
      <c r="Y18" s="7"/>
      <c r="Z18" s="7"/>
      <c r="AA18" s="7"/>
      <c r="AB18" s="7"/>
      <c r="AC18" s="7"/>
      <c r="AD18" s="7"/>
      <c r="AE18" s="7"/>
      <c r="AF18" s="7"/>
      <c r="AG18" s="7"/>
      <c r="AH18" s="7"/>
      <c r="AI18" s="7"/>
      <c r="AJ18" s="7"/>
      <c r="AK18" s="7"/>
      <c r="AL18" s="7"/>
      <c r="AM18" s="7"/>
      <c r="AN18" s="7"/>
    </row>
    <row r="19" spans="1:40" x14ac:dyDescent="0.25">
      <c r="A19" s="27" t="s">
        <v>517</v>
      </c>
      <c r="B19" s="72">
        <f>+F19+N19</f>
        <v>1185</v>
      </c>
      <c r="C19" s="72">
        <f t="shared" ref="C19" si="16">+G19+O19</f>
        <v>714</v>
      </c>
      <c r="D19" s="72">
        <f t="shared" ref="D19" si="17">+H19+P19</f>
        <v>471</v>
      </c>
      <c r="E19" s="72"/>
      <c r="F19" s="72">
        <v>655</v>
      </c>
      <c r="G19" s="72">
        <v>371</v>
      </c>
      <c r="H19" s="72">
        <v>284</v>
      </c>
      <c r="I19" s="72"/>
      <c r="J19" s="72" t="s">
        <v>191</v>
      </c>
      <c r="K19" s="72" t="s">
        <v>191</v>
      </c>
      <c r="L19" s="72" t="s">
        <v>191</v>
      </c>
      <c r="M19" s="72"/>
      <c r="N19" s="72">
        <v>530</v>
      </c>
      <c r="O19" s="72">
        <v>343</v>
      </c>
      <c r="P19" s="72">
        <v>187</v>
      </c>
      <c r="Q19" s="72"/>
      <c r="R19" s="72" t="s">
        <v>191</v>
      </c>
      <c r="S19" s="72" t="s">
        <v>191</v>
      </c>
      <c r="T19" s="72" t="s">
        <v>191</v>
      </c>
      <c r="U19" s="7"/>
      <c r="V19" s="7"/>
      <c r="W19" s="7"/>
      <c r="X19" s="7"/>
      <c r="Y19" s="7"/>
      <c r="Z19" s="7"/>
      <c r="AA19" s="7"/>
      <c r="AB19" s="7"/>
      <c r="AC19" s="7"/>
      <c r="AD19" s="7"/>
      <c r="AE19" s="7"/>
      <c r="AF19" s="7"/>
      <c r="AG19" s="7"/>
      <c r="AH19" s="7"/>
      <c r="AI19" s="7"/>
      <c r="AJ19" s="7"/>
      <c r="AK19" s="7"/>
      <c r="AL19" s="7"/>
      <c r="AM19" s="7"/>
      <c r="AN19" s="7"/>
    </row>
    <row r="20" spans="1:40" x14ac:dyDescent="0.25">
      <c r="A20" s="372"/>
      <c r="B20" s="85"/>
      <c r="C20" s="85"/>
      <c r="D20" s="85"/>
      <c r="E20" s="85"/>
      <c r="F20" s="85"/>
      <c r="G20" s="85"/>
      <c r="H20" s="85"/>
      <c r="I20" s="85"/>
      <c r="J20" s="85"/>
      <c r="K20" s="85"/>
      <c r="L20" s="85"/>
      <c r="M20" s="85"/>
      <c r="N20" s="85"/>
      <c r="O20" s="85"/>
      <c r="P20" s="85"/>
      <c r="Q20" s="85"/>
      <c r="R20" s="85"/>
      <c r="S20" s="85"/>
      <c r="T20" s="85"/>
    </row>
    <row r="21" spans="1:40" s="6" customFormat="1" x14ac:dyDescent="0.25">
      <c r="A21" s="282" t="s">
        <v>526</v>
      </c>
      <c r="B21" s="76">
        <f>+F21+R21</f>
        <v>8888</v>
      </c>
      <c r="C21" s="76">
        <f t="shared" ref="C21:D23" si="18">+G21+S21</f>
        <v>5549</v>
      </c>
      <c r="D21" s="76">
        <f t="shared" si="18"/>
        <v>3339</v>
      </c>
      <c r="E21" s="76"/>
      <c r="F21" s="76">
        <f>+F22+F23</f>
        <v>1023</v>
      </c>
      <c r="G21" s="76">
        <f t="shared" ref="G21:H21" si="19">+G22+G23</f>
        <v>592</v>
      </c>
      <c r="H21" s="76">
        <f t="shared" si="19"/>
        <v>431</v>
      </c>
      <c r="I21" s="76"/>
      <c r="J21" s="76" t="s">
        <v>191</v>
      </c>
      <c r="K21" s="76" t="s">
        <v>191</v>
      </c>
      <c r="L21" s="76" t="s">
        <v>191</v>
      </c>
      <c r="M21" s="76"/>
      <c r="N21" s="76" t="s">
        <v>191</v>
      </c>
      <c r="O21" s="76" t="s">
        <v>191</v>
      </c>
      <c r="P21" s="76" t="s">
        <v>191</v>
      </c>
      <c r="Q21" s="76"/>
      <c r="R21" s="76">
        <f>+R22+R23</f>
        <v>7865</v>
      </c>
      <c r="S21" s="76">
        <f t="shared" ref="S21:T21" si="20">+S22+S23</f>
        <v>4957</v>
      </c>
      <c r="T21" s="76">
        <f t="shared" si="20"/>
        <v>2908</v>
      </c>
      <c r="U21" s="25"/>
      <c r="V21" s="25"/>
      <c r="W21" s="25"/>
      <c r="X21" s="25"/>
      <c r="Y21" s="25"/>
      <c r="Z21" s="25"/>
      <c r="AA21" s="25"/>
      <c r="AB21" s="25"/>
      <c r="AC21" s="25"/>
      <c r="AD21" s="25"/>
      <c r="AE21" s="25"/>
      <c r="AF21" s="25"/>
      <c r="AG21" s="25"/>
      <c r="AH21" s="25"/>
      <c r="AI21" s="25"/>
      <c r="AJ21" s="25"/>
      <c r="AK21" s="25"/>
      <c r="AL21" s="25"/>
      <c r="AM21" s="25"/>
      <c r="AN21" s="25"/>
    </row>
    <row r="22" spans="1:40" x14ac:dyDescent="0.25">
      <c r="A22" s="27" t="s">
        <v>518</v>
      </c>
      <c r="B22" s="72">
        <f>+F22+R22</f>
        <v>5215</v>
      </c>
      <c r="C22" s="72">
        <f t="shared" si="18"/>
        <v>3246</v>
      </c>
      <c r="D22" s="72">
        <f t="shared" si="18"/>
        <v>1969</v>
      </c>
      <c r="E22" s="72"/>
      <c r="F22" s="72">
        <v>614</v>
      </c>
      <c r="G22" s="72">
        <v>356</v>
      </c>
      <c r="H22" s="72">
        <v>258</v>
      </c>
      <c r="I22" s="72"/>
      <c r="J22" s="72" t="s">
        <v>191</v>
      </c>
      <c r="K22" s="72" t="s">
        <v>191</v>
      </c>
      <c r="L22" s="72" t="s">
        <v>191</v>
      </c>
      <c r="M22" s="72"/>
      <c r="N22" s="72" t="s">
        <v>191</v>
      </c>
      <c r="O22" s="72" t="s">
        <v>191</v>
      </c>
      <c r="P22" s="72" t="s">
        <v>191</v>
      </c>
      <c r="Q22" s="72"/>
      <c r="R22" s="72">
        <v>4601</v>
      </c>
      <c r="S22" s="72">
        <v>2890</v>
      </c>
      <c r="T22" s="72">
        <v>1711</v>
      </c>
      <c r="U22" s="7"/>
      <c r="V22" s="7"/>
      <c r="W22" s="7"/>
      <c r="X22" s="7"/>
      <c r="Y22" s="7"/>
      <c r="Z22" s="7"/>
      <c r="AA22" s="7"/>
      <c r="AB22" s="7"/>
      <c r="AC22" s="7"/>
      <c r="AD22" s="7"/>
      <c r="AE22" s="7"/>
      <c r="AF22" s="7"/>
      <c r="AG22" s="7"/>
      <c r="AH22" s="7"/>
      <c r="AI22" s="7"/>
      <c r="AJ22" s="7"/>
      <c r="AK22" s="7"/>
      <c r="AL22" s="7"/>
      <c r="AM22" s="7"/>
      <c r="AN22" s="7"/>
    </row>
    <row r="23" spans="1:40" ht="13.5" thickBot="1" x14ac:dyDescent="0.3">
      <c r="A23" s="32" t="s">
        <v>519</v>
      </c>
      <c r="B23" s="72">
        <f>+F23+R23</f>
        <v>3673</v>
      </c>
      <c r="C23" s="72">
        <f t="shared" si="18"/>
        <v>2303</v>
      </c>
      <c r="D23" s="72">
        <f t="shared" si="18"/>
        <v>1370</v>
      </c>
      <c r="E23" s="73"/>
      <c r="F23" s="73">
        <v>409</v>
      </c>
      <c r="G23" s="73">
        <v>236</v>
      </c>
      <c r="H23" s="73">
        <v>173</v>
      </c>
      <c r="I23" s="73"/>
      <c r="J23" s="73" t="s">
        <v>191</v>
      </c>
      <c r="K23" s="73" t="s">
        <v>191</v>
      </c>
      <c r="L23" s="73" t="s">
        <v>191</v>
      </c>
      <c r="M23" s="73"/>
      <c r="N23" s="73" t="s">
        <v>191</v>
      </c>
      <c r="O23" s="73" t="s">
        <v>191</v>
      </c>
      <c r="P23" s="73" t="s">
        <v>191</v>
      </c>
      <c r="Q23" s="73"/>
      <c r="R23" s="73">
        <v>3264</v>
      </c>
      <c r="S23" s="73">
        <v>2067</v>
      </c>
      <c r="T23" s="73">
        <v>1197</v>
      </c>
      <c r="U23" s="7"/>
      <c r="V23" s="7"/>
      <c r="W23" s="7"/>
      <c r="X23" s="7"/>
      <c r="Y23" s="7"/>
      <c r="Z23" s="7"/>
      <c r="AA23" s="7"/>
      <c r="AB23" s="7"/>
      <c r="AC23" s="7"/>
      <c r="AD23" s="7"/>
      <c r="AE23" s="7"/>
      <c r="AF23" s="7"/>
      <c r="AG23" s="7"/>
      <c r="AH23" s="7"/>
      <c r="AI23" s="7"/>
      <c r="AJ23" s="7"/>
      <c r="AK23" s="7"/>
      <c r="AL23" s="7"/>
      <c r="AM23" s="7"/>
      <c r="AN23" s="7"/>
    </row>
    <row r="24" spans="1:40" ht="15" customHeight="1" x14ac:dyDescent="0.25">
      <c r="A24" s="332" t="s">
        <v>262</v>
      </c>
      <c r="B24" s="332"/>
      <c r="C24" s="332"/>
      <c r="D24" s="332"/>
      <c r="E24" s="332"/>
      <c r="F24" s="332"/>
      <c r="G24" s="332"/>
      <c r="H24" s="332"/>
      <c r="I24" s="332"/>
      <c r="J24" s="332"/>
      <c r="K24" s="332"/>
      <c r="L24" s="332"/>
      <c r="M24" s="332"/>
      <c r="N24" s="332"/>
      <c r="O24" s="332"/>
      <c r="P24" s="332"/>
      <c r="Q24" s="332"/>
      <c r="R24" s="332"/>
      <c r="S24" s="332"/>
      <c r="T24" s="332"/>
    </row>
    <row r="26" spans="1:40" x14ac:dyDescent="0.25">
      <c r="E26" s="7"/>
      <c r="I26" s="7"/>
      <c r="J26" s="7"/>
      <c r="K26" s="7"/>
      <c r="L26" s="7"/>
      <c r="M26" s="7"/>
      <c r="N26" s="7"/>
      <c r="O26" s="7"/>
      <c r="P26" s="7"/>
      <c r="Q26" s="7"/>
      <c r="R26" s="7"/>
      <c r="S26" s="7"/>
      <c r="T26" s="7"/>
    </row>
  </sheetData>
  <mergeCells count="11">
    <mergeCell ref="R6:T6"/>
    <mergeCell ref="A1:T1"/>
    <mergeCell ref="A2:T2"/>
    <mergeCell ref="A3:T3"/>
    <mergeCell ref="A4:T4"/>
    <mergeCell ref="A5:T5"/>
    <mergeCell ref="A6:A7"/>
    <mergeCell ref="B6:D6"/>
    <mergeCell ref="F6:H6"/>
    <mergeCell ref="J6:L6"/>
    <mergeCell ref="N6:P6"/>
  </mergeCells>
  <conditionalFormatting sqref="B16:T16">
    <cfRule type="cellIs" dxfId="144" priority="3" operator="equal">
      <formula>0</formula>
    </cfRule>
  </conditionalFormatting>
  <conditionalFormatting sqref="B20:T20">
    <cfRule type="cellIs" dxfId="143" priority="4" operator="equal">
      <formula>0</formula>
    </cfRule>
  </conditionalFormatting>
  <conditionalFormatting sqref="E26">
    <cfRule type="cellIs" dxfId="142" priority="1" operator="equal">
      <formula>0</formula>
    </cfRule>
  </conditionalFormatting>
  <conditionalFormatting sqref="I26:T26">
    <cfRule type="cellIs" dxfId="141" priority="8" operator="equal">
      <formula>0</formula>
    </cfRule>
  </conditionalFormatting>
  <conditionalFormatting sqref="U9:AN15">
    <cfRule type="cellIs" dxfId="140" priority="13" operator="equal">
      <formula>0</formula>
    </cfRule>
  </conditionalFormatting>
  <conditionalFormatting sqref="U17:AN19">
    <cfRule type="cellIs" dxfId="139" priority="11" operator="equal">
      <formula>0</formula>
    </cfRule>
  </conditionalFormatting>
  <conditionalFormatting sqref="U21:AN23">
    <cfRule type="cellIs" dxfId="138" priority="9" operator="equal">
      <formula>0</formula>
    </cfRule>
  </conditionalFormatting>
  <hyperlinks>
    <hyperlink ref="U2" location="Contenido!A1" display="Contenido" xr:uid="{D20E33B5-2BAD-4324-85E7-D7085CD76466}"/>
  </hyperlinks>
  <printOptions horizontalCentered="1"/>
  <pageMargins left="0.39370078740157483" right="0.39370078740157483" top="0.39370078740157483" bottom="0.39370078740157483" header="0.31496062992125984" footer="0.31496062992125984"/>
  <pageSetup paperSize="172" scale="83"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4D010-57BF-4871-9974-644D80C95B3A}">
  <sheetPr codeName="Hoja98">
    <tabColor rgb="FFAFCAFF"/>
    <pageSetUpPr fitToPage="1"/>
  </sheetPr>
  <dimension ref="A1:AN26"/>
  <sheetViews>
    <sheetView showGridLines="0" showOutlineSymbols="0" showWhiteSpace="0" workbookViewId="0">
      <selection activeCell="C35" sqref="C35"/>
    </sheetView>
  </sheetViews>
  <sheetFormatPr baseColWidth="10" defaultColWidth="11" defaultRowHeight="13" x14ac:dyDescent="0.25"/>
  <cols>
    <col min="1" max="1" width="22" style="161" customWidth="1"/>
    <col min="2" max="4" width="7.83203125" style="240" customWidth="1"/>
    <col min="5" max="5" width="1.75" style="240" customWidth="1"/>
    <col min="6" max="8" width="7.83203125" style="240" customWidth="1"/>
    <col min="9" max="9" width="1.75" style="240" customWidth="1"/>
    <col min="10" max="12" width="7.83203125" style="240" customWidth="1"/>
    <col min="13" max="13" width="1.75" style="240" customWidth="1"/>
    <col min="14" max="16" width="7.83203125" style="240" customWidth="1"/>
    <col min="17" max="17" width="1.75" style="240" customWidth="1"/>
    <col min="18" max="20" width="7.83203125" style="240" customWidth="1"/>
    <col min="21" max="21" width="11" style="47"/>
    <col min="22" max="24" width="11.08203125" style="47" bestFit="1" customWidth="1"/>
    <col min="25" max="25" width="11" style="47"/>
    <col min="26" max="28" width="11.08203125" style="47" bestFit="1" customWidth="1"/>
    <col min="29" max="40" width="11" style="47"/>
    <col min="41" max="16384" width="11" style="8"/>
  </cols>
  <sheetData>
    <row r="1" spans="1:40" ht="15" customHeight="1" x14ac:dyDescent="0.25">
      <c r="A1" s="436" t="s">
        <v>527</v>
      </c>
      <c r="B1" s="436"/>
      <c r="C1" s="436"/>
      <c r="D1" s="436"/>
      <c r="E1" s="436"/>
      <c r="F1" s="436"/>
      <c r="G1" s="436"/>
      <c r="H1" s="436"/>
      <c r="I1" s="436"/>
      <c r="J1" s="436"/>
      <c r="K1" s="436"/>
      <c r="L1" s="436"/>
      <c r="M1" s="436"/>
      <c r="N1" s="436"/>
      <c r="O1" s="436"/>
      <c r="P1" s="436"/>
      <c r="Q1" s="436"/>
      <c r="R1" s="436"/>
      <c r="S1" s="436"/>
      <c r="T1" s="436"/>
      <c r="U1" s="19"/>
    </row>
    <row r="2" spans="1:40" ht="15" customHeight="1" x14ac:dyDescent="0.25">
      <c r="A2" s="437" t="s">
        <v>513</v>
      </c>
      <c r="B2" s="437"/>
      <c r="C2" s="437"/>
      <c r="D2" s="437"/>
      <c r="E2" s="437"/>
      <c r="F2" s="437"/>
      <c r="G2" s="437"/>
      <c r="H2" s="437"/>
      <c r="I2" s="437"/>
      <c r="J2" s="437"/>
      <c r="K2" s="437"/>
      <c r="L2" s="437"/>
      <c r="M2" s="437"/>
      <c r="N2" s="437"/>
      <c r="O2" s="437"/>
      <c r="P2" s="437"/>
      <c r="Q2" s="437"/>
      <c r="R2" s="437"/>
      <c r="S2" s="437"/>
      <c r="T2" s="437"/>
      <c r="U2" s="91" t="s">
        <v>0</v>
      </c>
    </row>
    <row r="3" spans="1:40" ht="14.5" x14ac:dyDescent="0.25">
      <c r="A3" s="437" t="s">
        <v>522</v>
      </c>
      <c r="B3" s="437"/>
      <c r="C3" s="437"/>
      <c r="D3" s="437"/>
      <c r="E3" s="437"/>
      <c r="F3" s="437"/>
      <c r="G3" s="437"/>
      <c r="H3" s="437"/>
      <c r="I3" s="437"/>
      <c r="J3" s="437"/>
      <c r="K3" s="437"/>
      <c r="L3" s="437"/>
      <c r="M3" s="437"/>
      <c r="N3" s="437"/>
      <c r="O3" s="437"/>
      <c r="P3" s="437"/>
      <c r="Q3" s="437"/>
      <c r="R3" s="437"/>
      <c r="S3" s="437"/>
      <c r="T3" s="437"/>
      <c r="U3" s="19"/>
    </row>
    <row r="4" spans="1:40" s="278" customFormat="1" ht="14.5" x14ac:dyDescent="0.25">
      <c r="A4" s="452" t="s">
        <v>1012</v>
      </c>
      <c r="B4" s="452"/>
      <c r="C4" s="452"/>
      <c r="D4" s="452"/>
      <c r="E4" s="452"/>
      <c r="F4" s="452"/>
      <c r="G4" s="452"/>
      <c r="H4" s="452"/>
      <c r="I4" s="452"/>
      <c r="J4" s="452"/>
      <c r="K4" s="452"/>
      <c r="L4" s="452"/>
      <c r="M4" s="452"/>
      <c r="N4" s="452"/>
      <c r="O4" s="452"/>
      <c r="P4" s="452"/>
      <c r="Q4" s="452"/>
      <c r="R4" s="452"/>
      <c r="S4" s="452"/>
      <c r="T4" s="452"/>
      <c r="U4" s="59"/>
      <c r="V4" s="59"/>
      <c r="W4" s="59"/>
      <c r="X4" s="59"/>
      <c r="Y4" s="59"/>
      <c r="Z4" s="59"/>
      <c r="AA4" s="59"/>
      <c r="AB4" s="59"/>
      <c r="AC4" s="59"/>
      <c r="AD4" s="59"/>
      <c r="AE4" s="59"/>
      <c r="AF4" s="59"/>
      <c r="AG4" s="59"/>
      <c r="AH4" s="59"/>
      <c r="AI4" s="59"/>
      <c r="AJ4" s="59"/>
      <c r="AK4" s="59"/>
      <c r="AL4" s="59"/>
      <c r="AM4" s="59"/>
      <c r="AN4" s="59"/>
    </row>
    <row r="5" spans="1:40" ht="14.5" x14ac:dyDescent="0.25">
      <c r="A5" s="436" t="s">
        <v>909</v>
      </c>
      <c r="B5" s="436"/>
      <c r="C5" s="436"/>
      <c r="D5" s="436"/>
      <c r="E5" s="436"/>
      <c r="F5" s="436"/>
      <c r="G5" s="436"/>
      <c r="H5" s="436"/>
      <c r="I5" s="436"/>
      <c r="J5" s="436"/>
      <c r="K5" s="436"/>
      <c r="L5" s="436"/>
      <c r="M5" s="436"/>
      <c r="N5" s="436"/>
      <c r="O5" s="436"/>
      <c r="P5" s="436"/>
      <c r="Q5" s="436"/>
      <c r="R5" s="436"/>
      <c r="S5" s="436"/>
      <c r="T5" s="436"/>
    </row>
    <row r="6" spans="1:40" s="6" customFormat="1" ht="27.75" customHeight="1" x14ac:dyDescent="0.25">
      <c r="A6" s="438" t="s">
        <v>187</v>
      </c>
      <c r="B6" s="435" t="s">
        <v>188</v>
      </c>
      <c r="C6" s="435"/>
      <c r="D6" s="435"/>
      <c r="E6" s="110"/>
      <c r="F6" s="460" t="s">
        <v>926</v>
      </c>
      <c r="G6" s="460"/>
      <c r="H6" s="460"/>
      <c r="I6" s="110"/>
      <c r="J6" s="460" t="s">
        <v>523</v>
      </c>
      <c r="K6" s="460"/>
      <c r="L6" s="460"/>
      <c r="M6" s="110"/>
      <c r="N6" s="460" t="s">
        <v>524</v>
      </c>
      <c r="O6" s="435"/>
      <c r="P6" s="435"/>
      <c r="Q6" s="110"/>
      <c r="R6" s="460" t="s">
        <v>525</v>
      </c>
      <c r="S6" s="435"/>
      <c r="T6" s="435"/>
      <c r="U6" s="46"/>
      <c r="V6" s="46"/>
      <c r="W6" s="46"/>
      <c r="X6" s="46"/>
      <c r="Y6" s="46"/>
      <c r="Z6" s="46"/>
      <c r="AA6" s="46"/>
      <c r="AB6" s="46"/>
      <c r="AC6" s="46"/>
      <c r="AD6" s="46"/>
      <c r="AE6" s="46"/>
      <c r="AF6" s="46"/>
      <c r="AG6" s="46"/>
      <c r="AH6" s="46"/>
      <c r="AI6" s="46"/>
      <c r="AJ6" s="46"/>
      <c r="AK6" s="46"/>
      <c r="AL6" s="46"/>
      <c r="AM6" s="46"/>
      <c r="AN6" s="46"/>
    </row>
    <row r="7" spans="1:40" s="6" customFormat="1" ht="17.5"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46"/>
      <c r="V7" s="46"/>
      <c r="W7" s="46"/>
      <c r="X7" s="46"/>
      <c r="Y7" s="46"/>
      <c r="Z7" s="46"/>
      <c r="AA7" s="46"/>
      <c r="AB7" s="46"/>
      <c r="AC7" s="46"/>
      <c r="AD7" s="46"/>
      <c r="AE7" s="46"/>
      <c r="AF7" s="46"/>
      <c r="AG7" s="46"/>
      <c r="AH7" s="46"/>
      <c r="AI7" s="46"/>
      <c r="AJ7" s="46"/>
      <c r="AK7" s="46"/>
      <c r="AL7" s="46"/>
      <c r="AM7" s="46"/>
      <c r="AN7" s="46"/>
    </row>
    <row r="8" spans="1:40" s="6" customFormat="1" x14ac:dyDescent="0.25">
      <c r="A8" s="161"/>
      <c r="B8" s="259"/>
      <c r="C8" s="259"/>
      <c r="D8" s="259"/>
      <c r="E8" s="259"/>
      <c r="F8" s="259"/>
      <c r="G8" s="259"/>
      <c r="H8" s="259"/>
      <c r="I8" s="259"/>
      <c r="J8" s="259"/>
      <c r="K8" s="259"/>
      <c r="L8" s="259"/>
      <c r="M8" s="259"/>
      <c r="N8" s="259"/>
      <c r="O8" s="259"/>
      <c r="P8" s="259"/>
      <c r="Q8" s="259"/>
      <c r="R8" s="259"/>
      <c r="S8" s="259"/>
      <c r="T8" s="259"/>
      <c r="U8" s="46"/>
      <c r="V8" s="46"/>
      <c r="W8" s="46"/>
      <c r="X8" s="46"/>
      <c r="Y8" s="46"/>
      <c r="Z8" s="46"/>
      <c r="AA8" s="46"/>
      <c r="AB8" s="46"/>
      <c r="AC8" s="46"/>
      <c r="AD8" s="46"/>
      <c r="AE8" s="46"/>
      <c r="AF8" s="46"/>
      <c r="AG8" s="46"/>
      <c r="AH8" s="46"/>
      <c r="AI8" s="46"/>
      <c r="AJ8" s="46"/>
      <c r="AK8" s="46"/>
      <c r="AL8" s="46"/>
      <c r="AM8" s="46"/>
      <c r="AN8" s="46"/>
    </row>
    <row r="9" spans="1:40" s="6" customFormat="1" x14ac:dyDescent="0.25">
      <c r="A9" s="157" t="s">
        <v>188</v>
      </c>
      <c r="B9" s="70">
        <f>+F9+J9+N9+R9</f>
        <v>14946</v>
      </c>
      <c r="C9" s="70">
        <f t="shared" ref="C9:D9" si="0">+G9+K9+O9+S9</f>
        <v>9388</v>
      </c>
      <c r="D9" s="70">
        <f t="shared" si="0"/>
        <v>5558</v>
      </c>
      <c r="E9" s="70"/>
      <c r="F9" s="70">
        <f>+F10+F17+F21</f>
        <v>4926</v>
      </c>
      <c r="G9" s="70">
        <f t="shared" ref="G9:H9" si="1">+G10+G17+G21</f>
        <v>3067</v>
      </c>
      <c r="H9" s="70">
        <f t="shared" si="1"/>
        <v>1859</v>
      </c>
      <c r="I9" s="70"/>
      <c r="J9" s="70">
        <f>+J10</f>
        <v>1056</v>
      </c>
      <c r="K9" s="70">
        <f t="shared" ref="K9:L9" si="2">+K10</f>
        <v>650</v>
      </c>
      <c r="L9" s="70">
        <f t="shared" si="2"/>
        <v>406</v>
      </c>
      <c r="M9" s="70"/>
      <c r="N9" s="70">
        <f>+N17</f>
        <v>1175</v>
      </c>
      <c r="O9" s="70">
        <f t="shared" ref="O9:P9" si="3">+O17</f>
        <v>767</v>
      </c>
      <c r="P9" s="70">
        <f t="shared" si="3"/>
        <v>408</v>
      </c>
      <c r="Q9" s="70"/>
      <c r="R9" s="70">
        <f>+R21</f>
        <v>7789</v>
      </c>
      <c r="S9" s="70">
        <f t="shared" ref="S9:T9" si="4">+S21</f>
        <v>4904</v>
      </c>
      <c r="T9" s="70">
        <f t="shared" si="4"/>
        <v>2885</v>
      </c>
      <c r="U9" s="25"/>
      <c r="V9" s="25"/>
      <c r="W9" s="25"/>
      <c r="X9" s="25"/>
      <c r="Y9" s="25"/>
      <c r="Z9" s="25"/>
      <c r="AA9" s="25"/>
      <c r="AB9" s="25"/>
      <c r="AC9" s="25"/>
      <c r="AD9" s="25"/>
      <c r="AE9" s="25"/>
      <c r="AF9" s="25"/>
      <c r="AG9" s="25"/>
      <c r="AH9" s="25"/>
      <c r="AI9" s="25"/>
      <c r="AJ9" s="25"/>
      <c r="AK9" s="25"/>
      <c r="AL9" s="25"/>
      <c r="AM9" s="25"/>
      <c r="AN9" s="25"/>
    </row>
    <row r="10" spans="1:40" s="6" customFormat="1" x14ac:dyDescent="0.25">
      <c r="A10" s="282" t="s">
        <v>21</v>
      </c>
      <c r="B10" s="70">
        <f>+F10+J10</f>
        <v>3354</v>
      </c>
      <c r="C10" s="70">
        <f t="shared" ref="C10:D15" si="5">+G10+K10</f>
        <v>2136</v>
      </c>
      <c r="D10" s="70">
        <f t="shared" si="5"/>
        <v>1218</v>
      </c>
      <c r="E10" s="70"/>
      <c r="F10" s="70">
        <f>SUM(F11:F15)</f>
        <v>2298</v>
      </c>
      <c r="G10" s="70">
        <f t="shared" ref="G10:H10" si="6">SUM(G11:G15)</f>
        <v>1486</v>
      </c>
      <c r="H10" s="70">
        <f t="shared" si="6"/>
        <v>812</v>
      </c>
      <c r="I10" s="70"/>
      <c r="J10" s="70">
        <f>SUM(J11:J15)</f>
        <v>1056</v>
      </c>
      <c r="K10" s="70">
        <f t="shared" ref="K10:L10" si="7">SUM(K11:K15)</f>
        <v>650</v>
      </c>
      <c r="L10" s="70">
        <f t="shared" si="7"/>
        <v>406</v>
      </c>
      <c r="M10" s="70"/>
      <c r="N10" s="70" t="s">
        <v>191</v>
      </c>
      <c r="O10" s="70" t="s">
        <v>191</v>
      </c>
      <c r="P10" s="70" t="s">
        <v>191</v>
      </c>
      <c r="Q10" s="70"/>
      <c r="R10" s="70" t="s">
        <v>191</v>
      </c>
      <c r="S10" s="70" t="s">
        <v>191</v>
      </c>
      <c r="T10" s="70" t="s">
        <v>191</v>
      </c>
      <c r="U10" s="25"/>
      <c r="V10" s="25"/>
      <c r="W10" s="25"/>
      <c r="X10" s="25"/>
      <c r="Y10" s="25"/>
      <c r="Z10" s="25"/>
      <c r="AA10" s="25"/>
      <c r="AB10" s="25"/>
      <c r="AC10" s="25"/>
      <c r="AD10" s="25"/>
      <c r="AE10" s="25"/>
      <c r="AF10" s="25"/>
      <c r="AG10" s="25"/>
      <c r="AH10" s="25"/>
      <c r="AI10" s="25"/>
      <c r="AJ10" s="25"/>
      <c r="AK10" s="25"/>
      <c r="AL10" s="25"/>
      <c r="AM10" s="25"/>
      <c r="AN10" s="25"/>
    </row>
    <row r="11" spans="1:40" x14ac:dyDescent="0.25">
      <c r="A11" s="27" t="s">
        <v>515</v>
      </c>
      <c r="B11" s="72">
        <f>+F11+J11</f>
        <v>1079</v>
      </c>
      <c r="C11" s="72">
        <f t="shared" si="5"/>
        <v>611</v>
      </c>
      <c r="D11" s="72">
        <f t="shared" si="5"/>
        <v>468</v>
      </c>
      <c r="E11" s="72"/>
      <c r="F11" s="72">
        <v>644</v>
      </c>
      <c r="G11" s="72">
        <v>365</v>
      </c>
      <c r="H11" s="72">
        <v>279</v>
      </c>
      <c r="I11" s="72"/>
      <c r="J11" s="72">
        <v>435</v>
      </c>
      <c r="K11" s="72">
        <v>246</v>
      </c>
      <c r="L11" s="72">
        <v>189</v>
      </c>
      <c r="M11" s="72"/>
      <c r="N11" s="72" t="s">
        <v>191</v>
      </c>
      <c r="O11" s="72" t="s">
        <v>191</v>
      </c>
      <c r="P11" s="72" t="s">
        <v>191</v>
      </c>
      <c r="Q11" s="72"/>
      <c r="R11" s="72" t="s">
        <v>191</v>
      </c>
      <c r="S11" s="72" t="s">
        <v>191</v>
      </c>
      <c r="T11" s="72" t="s">
        <v>191</v>
      </c>
      <c r="U11" s="7"/>
      <c r="V11" s="7"/>
      <c r="W11" s="7"/>
      <c r="X11" s="7"/>
      <c r="Y11" s="7"/>
      <c r="Z11" s="7"/>
      <c r="AA11" s="7"/>
      <c r="AB11" s="7"/>
      <c r="AC11" s="7"/>
      <c r="AD11" s="7"/>
      <c r="AE11" s="7"/>
      <c r="AF11" s="7"/>
      <c r="AG11" s="7"/>
      <c r="AH11" s="7"/>
      <c r="AI11" s="7"/>
      <c r="AJ11" s="7"/>
      <c r="AK11" s="7"/>
      <c r="AL11" s="7"/>
      <c r="AM11" s="7"/>
      <c r="AN11" s="7"/>
    </row>
    <row r="12" spans="1:40" x14ac:dyDescent="0.25">
      <c r="A12" s="27" t="s">
        <v>319</v>
      </c>
      <c r="B12" s="72">
        <f t="shared" ref="B12:B15" si="8">+F12+J12</f>
        <v>620</v>
      </c>
      <c r="C12" s="72">
        <f t="shared" si="5"/>
        <v>400</v>
      </c>
      <c r="D12" s="72">
        <f t="shared" si="5"/>
        <v>220</v>
      </c>
      <c r="E12" s="72"/>
      <c r="F12" s="72">
        <v>388</v>
      </c>
      <c r="G12" s="72">
        <v>254</v>
      </c>
      <c r="H12" s="72">
        <v>134</v>
      </c>
      <c r="I12" s="72"/>
      <c r="J12" s="72">
        <v>232</v>
      </c>
      <c r="K12" s="72">
        <v>146</v>
      </c>
      <c r="L12" s="72">
        <v>86</v>
      </c>
      <c r="M12" s="72"/>
      <c r="N12" s="72" t="s">
        <v>191</v>
      </c>
      <c r="O12" s="72" t="s">
        <v>191</v>
      </c>
      <c r="P12" s="72" t="s">
        <v>191</v>
      </c>
      <c r="Q12" s="72"/>
      <c r="R12" s="72" t="s">
        <v>191</v>
      </c>
      <c r="S12" s="72" t="s">
        <v>191</v>
      </c>
      <c r="T12" s="72" t="s">
        <v>191</v>
      </c>
      <c r="U12" s="7"/>
      <c r="V12" s="7"/>
      <c r="W12" s="7"/>
      <c r="X12" s="7"/>
      <c r="Y12" s="7"/>
      <c r="Z12" s="7"/>
      <c r="AA12" s="7"/>
      <c r="AB12" s="7"/>
      <c r="AC12" s="7"/>
      <c r="AD12" s="7"/>
      <c r="AE12" s="7"/>
      <c r="AF12" s="7"/>
      <c r="AG12" s="7"/>
      <c r="AH12" s="7"/>
      <c r="AI12" s="7"/>
      <c r="AJ12" s="7"/>
      <c r="AK12" s="7"/>
      <c r="AL12" s="7"/>
      <c r="AM12" s="7"/>
      <c r="AN12" s="7"/>
    </row>
    <row r="13" spans="1:40" x14ac:dyDescent="0.25">
      <c r="A13" s="27" t="s">
        <v>320</v>
      </c>
      <c r="B13" s="72">
        <f t="shared" si="8"/>
        <v>775</v>
      </c>
      <c r="C13" s="72">
        <f t="shared" si="5"/>
        <v>533</v>
      </c>
      <c r="D13" s="72">
        <f t="shared" si="5"/>
        <v>242</v>
      </c>
      <c r="E13" s="72"/>
      <c r="F13" s="72">
        <v>474</v>
      </c>
      <c r="G13" s="72">
        <v>329</v>
      </c>
      <c r="H13" s="72">
        <v>145</v>
      </c>
      <c r="I13" s="72"/>
      <c r="J13" s="72">
        <v>301</v>
      </c>
      <c r="K13" s="72">
        <v>204</v>
      </c>
      <c r="L13" s="72">
        <v>97</v>
      </c>
      <c r="M13" s="72"/>
      <c r="N13" s="72" t="s">
        <v>191</v>
      </c>
      <c r="O13" s="72" t="s">
        <v>191</v>
      </c>
      <c r="P13" s="72" t="s">
        <v>191</v>
      </c>
      <c r="Q13" s="72"/>
      <c r="R13" s="72" t="s">
        <v>191</v>
      </c>
      <c r="S13" s="72" t="s">
        <v>191</v>
      </c>
      <c r="T13" s="72" t="s">
        <v>191</v>
      </c>
      <c r="U13" s="7"/>
      <c r="V13" s="7"/>
      <c r="W13" s="7"/>
      <c r="X13" s="7"/>
      <c r="Y13" s="7"/>
      <c r="Z13" s="7"/>
      <c r="AA13" s="7"/>
      <c r="AB13" s="7"/>
      <c r="AC13" s="7"/>
      <c r="AD13" s="7"/>
      <c r="AE13" s="7"/>
      <c r="AF13" s="7"/>
      <c r="AG13" s="7"/>
      <c r="AH13" s="7"/>
      <c r="AI13" s="7"/>
      <c r="AJ13" s="7"/>
      <c r="AK13" s="7"/>
      <c r="AL13" s="7"/>
      <c r="AM13" s="7"/>
      <c r="AN13" s="7"/>
    </row>
    <row r="14" spans="1:40" x14ac:dyDescent="0.25">
      <c r="A14" s="27" t="s">
        <v>321</v>
      </c>
      <c r="B14" s="72">
        <f t="shared" si="8"/>
        <v>453</v>
      </c>
      <c r="C14" s="72">
        <f t="shared" si="5"/>
        <v>309</v>
      </c>
      <c r="D14" s="72">
        <f t="shared" si="5"/>
        <v>144</v>
      </c>
      <c r="E14" s="72"/>
      <c r="F14" s="72">
        <v>408</v>
      </c>
      <c r="G14" s="72">
        <v>281</v>
      </c>
      <c r="H14" s="72">
        <v>127</v>
      </c>
      <c r="I14" s="72"/>
      <c r="J14" s="72">
        <v>45</v>
      </c>
      <c r="K14" s="72">
        <v>28</v>
      </c>
      <c r="L14" s="72">
        <v>17</v>
      </c>
      <c r="M14" s="72"/>
      <c r="N14" s="72" t="s">
        <v>191</v>
      </c>
      <c r="O14" s="72" t="s">
        <v>191</v>
      </c>
      <c r="P14" s="72" t="s">
        <v>191</v>
      </c>
      <c r="Q14" s="72"/>
      <c r="R14" s="72" t="s">
        <v>191</v>
      </c>
      <c r="S14" s="72" t="s">
        <v>191</v>
      </c>
      <c r="T14" s="72" t="s">
        <v>191</v>
      </c>
      <c r="U14" s="7"/>
      <c r="V14" s="7"/>
      <c r="W14" s="7"/>
      <c r="X14" s="7"/>
      <c r="Y14" s="7"/>
      <c r="Z14" s="7"/>
      <c r="AA14" s="7"/>
      <c r="AB14" s="7"/>
      <c r="AC14" s="7"/>
      <c r="AD14" s="7"/>
      <c r="AE14" s="7"/>
      <c r="AF14" s="7"/>
      <c r="AG14" s="7"/>
      <c r="AH14" s="7"/>
      <c r="AI14" s="7"/>
      <c r="AJ14" s="7"/>
      <c r="AK14" s="7"/>
      <c r="AL14" s="7"/>
      <c r="AM14" s="7"/>
      <c r="AN14" s="7"/>
    </row>
    <row r="15" spans="1:40" x14ac:dyDescent="0.25">
      <c r="A15" s="27" t="s">
        <v>322</v>
      </c>
      <c r="B15" s="72">
        <f t="shared" si="8"/>
        <v>427</v>
      </c>
      <c r="C15" s="72">
        <f t="shared" si="5"/>
        <v>283</v>
      </c>
      <c r="D15" s="72">
        <f t="shared" si="5"/>
        <v>144</v>
      </c>
      <c r="E15" s="72"/>
      <c r="F15" s="72">
        <v>384</v>
      </c>
      <c r="G15" s="72">
        <v>257</v>
      </c>
      <c r="H15" s="72">
        <v>127</v>
      </c>
      <c r="I15" s="72"/>
      <c r="J15" s="72">
        <v>43</v>
      </c>
      <c r="K15" s="72">
        <v>26</v>
      </c>
      <c r="L15" s="72">
        <v>17</v>
      </c>
      <c r="M15" s="72"/>
      <c r="N15" s="72" t="s">
        <v>191</v>
      </c>
      <c r="O15" s="72" t="s">
        <v>191</v>
      </c>
      <c r="P15" s="72" t="s">
        <v>191</v>
      </c>
      <c r="Q15" s="72"/>
      <c r="R15" s="72" t="s">
        <v>191</v>
      </c>
      <c r="S15" s="72" t="s">
        <v>191</v>
      </c>
      <c r="T15" s="72" t="s">
        <v>191</v>
      </c>
      <c r="U15" s="7"/>
      <c r="V15" s="7"/>
      <c r="W15" s="7"/>
      <c r="X15" s="7"/>
      <c r="Y15" s="7"/>
      <c r="Z15" s="7"/>
      <c r="AA15" s="7"/>
      <c r="AB15" s="7"/>
      <c r="AC15" s="7"/>
      <c r="AD15" s="7"/>
      <c r="AE15" s="7"/>
      <c r="AF15" s="7"/>
      <c r="AG15" s="7"/>
      <c r="AH15" s="7"/>
      <c r="AI15" s="7"/>
      <c r="AJ15" s="7"/>
      <c r="AK15" s="7"/>
      <c r="AL15" s="7"/>
      <c r="AM15" s="7"/>
      <c r="AN15" s="7"/>
    </row>
    <row r="16" spans="1:40" x14ac:dyDescent="0.25">
      <c r="A16" s="372"/>
      <c r="B16" s="85"/>
      <c r="C16" s="85"/>
      <c r="D16" s="85"/>
      <c r="E16" s="85"/>
      <c r="F16" s="85"/>
      <c r="G16" s="85"/>
      <c r="H16" s="85"/>
      <c r="I16" s="85"/>
      <c r="J16" s="85"/>
      <c r="K16" s="85"/>
      <c r="L16" s="85"/>
      <c r="M16" s="85"/>
      <c r="N16" s="85"/>
      <c r="O16" s="85"/>
      <c r="P16" s="85"/>
      <c r="Q16" s="85"/>
      <c r="R16" s="85"/>
      <c r="S16" s="85"/>
      <c r="T16" s="85"/>
    </row>
    <row r="17" spans="1:40" s="6" customFormat="1" x14ac:dyDescent="0.25">
      <c r="A17" s="282" t="s">
        <v>30</v>
      </c>
      <c r="B17" s="70">
        <f>+F17+N17</f>
        <v>2800</v>
      </c>
      <c r="C17" s="70">
        <f t="shared" ref="C17:D19" si="9">+G17+O17</f>
        <v>1771</v>
      </c>
      <c r="D17" s="70">
        <f t="shared" si="9"/>
        <v>1029</v>
      </c>
      <c r="E17" s="70"/>
      <c r="F17" s="70">
        <f>+F18+F19</f>
        <v>1625</v>
      </c>
      <c r="G17" s="70">
        <f t="shared" ref="G17:H17" si="10">+G18+G19</f>
        <v>1004</v>
      </c>
      <c r="H17" s="70">
        <f t="shared" si="10"/>
        <v>621</v>
      </c>
      <c r="I17" s="70"/>
      <c r="J17" s="70" t="s">
        <v>191</v>
      </c>
      <c r="K17" s="70" t="s">
        <v>191</v>
      </c>
      <c r="L17" s="70" t="s">
        <v>191</v>
      </c>
      <c r="M17" s="70"/>
      <c r="N17" s="70">
        <f>+N18+N19</f>
        <v>1175</v>
      </c>
      <c r="O17" s="70">
        <f t="shared" ref="O17:P17" si="11">+O18+O19</f>
        <v>767</v>
      </c>
      <c r="P17" s="70">
        <f t="shared" si="11"/>
        <v>408</v>
      </c>
      <c r="Q17" s="70"/>
      <c r="R17" s="70" t="s">
        <v>191</v>
      </c>
      <c r="S17" s="70" t="s">
        <v>191</v>
      </c>
      <c r="T17" s="70" t="s">
        <v>191</v>
      </c>
      <c r="U17" s="25"/>
      <c r="V17" s="25"/>
      <c r="W17" s="25"/>
      <c r="X17" s="25"/>
      <c r="Y17" s="25"/>
      <c r="Z17" s="25"/>
      <c r="AA17" s="25"/>
      <c r="AB17" s="25"/>
      <c r="AC17" s="25"/>
      <c r="AD17" s="25"/>
      <c r="AE17" s="25"/>
      <c r="AF17" s="25"/>
      <c r="AG17" s="25"/>
      <c r="AH17" s="25"/>
      <c r="AI17" s="25"/>
      <c r="AJ17" s="25"/>
      <c r="AK17" s="25"/>
      <c r="AL17" s="25"/>
      <c r="AM17" s="25"/>
      <c r="AN17" s="25"/>
    </row>
    <row r="18" spans="1:40" x14ac:dyDescent="0.25">
      <c r="A18" s="27" t="s">
        <v>516</v>
      </c>
      <c r="B18" s="72">
        <f>+F18+N18</f>
        <v>1626</v>
      </c>
      <c r="C18" s="72">
        <f t="shared" si="9"/>
        <v>1065</v>
      </c>
      <c r="D18" s="72">
        <f t="shared" si="9"/>
        <v>561</v>
      </c>
      <c r="E18" s="72"/>
      <c r="F18" s="72">
        <v>979</v>
      </c>
      <c r="G18" s="72">
        <v>640</v>
      </c>
      <c r="H18" s="72">
        <v>339</v>
      </c>
      <c r="I18" s="72"/>
      <c r="J18" s="72" t="s">
        <v>191</v>
      </c>
      <c r="K18" s="72" t="s">
        <v>191</v>
      </c>
      <c r="L18" s="72" t="s">
        <v>191</v>
      </c>
      <c r="M18" s="72"/>
      <c r="N18" s="72">
        <v>647</v>
      </c>
      <c r="O18" s="72">
        <v>425</v>
      </c>
      <c r="P18" s="72">
        <v>222</v>
      </c>
      <c r="Q18" s="72"/>
      <c r="R18" s="72" t="s">
        <v>191</v>
      </c>
      <c r="S18" s="72" t="s">
        <v>191</v>
      </c>
      <c r="T18" s="72" t="s">
        <v>191</v>
      </c>
      <c r="U18" s="7"/>
      <c r="V18" s="7"/>
      <c r="W18" s="7"/>
      <c r="X18" s="7"/>
      <c r="Y18" s="7"/>
      <c r="Z18" s="7"/>
      <c r="AA18" s="7"/>
      <c r="AB18" s="7"/>
      <c r="AC18" s="7"/>
      <c r="AD18" s="7"/>
      <c r="AE18" s="7"/>
      <c r="AF18" s="7"/>
      <c r="AG18" s="7"/>
      <c r="AH18" s="7"/>
      <c r="AI18" s="7"/>
      <c r="AJ18" s="7"/>
      <c r="AK18" s="7"/>
      <c r="AL18" s="7"/>
      <c r="AM18" s="7"/>
      <c r="AN18" s="7"/>
    </row>
    <row r="19" spans="1:40" x14ac:dyDescent="0.25">
      <c r="A19" s="27" t="s">
        <v>517</v>
      </c>
      <c r="B19" s="72">
        <f>+F19+N19</f>
        <v>1174</v>
      </c>
      <c r="C19" s="72">
        <f t="shared" si="9"/>
        <v>706</v>
      </c>
      <c r="D19" s="72">
        <f t="shared" si="9"/>
        <v>468</v>
      </c>
      <c r="E19" s="72"/>
      <c r="F19" s="72">
        <v>646</v>
      </c>
      <c r="G19" s="72">
        <v>364</v>
      </c>
      <c r="H19" s="72">
        <v>282</v>
      </c>
      <c r="I19" s="72"/>
      <c r="J19" s="72" t="s">
        <v>191</v>
      </c>
      <c r="K19" s="72" t="s">
        <v>191</v>
      </c>
      <c r="L19" s="72" t="s">
        <v>191</v>
      </c>
      <c r="M19" s="72"/>
      <c r="N19" s="72">
        <v>528</v>
      </c>
      <c r="O19" s="72">
        <v>342</v>
      </c>
      <c r="P19" s="72">
        <v>186</v>
      </c>
      <c r="Q19" s="72"/>
      <c r="R19" s="72" t="s">
        <v>191</v>
      </c>
      <c r="S19" s="72" t="s">
        <v>191</v>
      </c>
      <c r="T19" s="72" t="s">
        <v>191</v>
      </c>
      <c r="U19" s="7"/>
      <c r="V19" s="7"/>
      <c r="W19" s="7"/>
      <c r="X19" s="7"/>
      <c r="Y19" s="7"/>
      <c r="Z19" s="7"/>
      <c r="AA19" s="7"/>
      <c r="AB19" s="7"/>
      <c r="AC19" s="7"/>
      <c r="AD19" s="7"/>
      <c r="AE19" s="7"/>
      <c r="AF19" s="7"/>
      <c r="AG19" s="7"/>
      <c r="AH19" s="7"/>
      <c r="AI19" s="7"/>
      <c r="AJ19" s="7"/>
      <c r="AK19" s="7"/>
      <c r="AL19" s="7"/>
      <c r="AM19" s="7"/>
      <c r="AN19" s="7"/>
    </row>
    <row r="20" spans="1:40" x14ac:dyDescent="0.25">
      <c r="A20" s="372"/>
      <c r="B20" s="85"/>
      <c r="C20" s="85"/>
      <c r="D20" s="85"/>
      <c r="E20" s="85"/>
      <c r="F20" s="85"/>
      <c r="G20" s="85"/>
      <c r="H20" s="85"/>
      <c r="I20" s="85"/>
      <c r="J20" s="85"/>
      <c r="K20" s="85"/>
      <c r="L20" s="85"/>
      <c r="M20" s="85"/>
      <c r="N20" s="85"/>
      <c r="O20" s="85"/>
      <c r="P20" s="85"/>
      <c r="Q20" s="85"/>
      <c r="R20" s="85"/>
      <c r="S20" s="85"/>
      <c r="T20" s="85"/>
    </row>
    <row r="21" spans="1:40" s="6" customFormat="1" x14ac:dyDescent="0.25">
      <c r="A21" s="282" t="s">
        <v>526</v>
      </c>
      <c r="B21" s="76">
        <f>+F21+R21</f>
        <v>8792</v>
      </c>
      <c r="C21" s="76">
        <f t="shared" ref="C21:D23" si="12">+G21+S21</f>
        <v>5481</v>
      </c>
      <c r="D21" s="76">
        <f t="shared" si="12"/>
        <v>3311</v>
      </c>
      <c r="E21" s="76"/>
      <c r="F21" s="76">
        <f>+F22+F23</f>
        <v>1003</v>
      </c>
      <c r="G21" s="76">
        <f t="shared" ref="G21:H21" si="13">+G22+G23</f>
        <v>577</v>
      </c>
      <c r="H21" s="76">
        <f t="shared" si="13"/>
        <v>426</v>
      </c>
      <c r="I21" s="76"/>
      <c r="J21" s="76" t="s">
        <v>191</v>
      </c>
      <c r="K21" s="76" t="s">
        <v>191</v>
      </c>
      <c r="L21" s="76" t="s">
        <v>191</v>
      </c>
      <c r="M21" s="76"/>
      <c r="N21" s="76" t="s">
        <v>191</v>
      </c>
      <c r="O21" s="76" t="s">
        <v>191</v>
      </c>
      <c r="P21" s="76" t="s">
        <v>191</v>
      </c>
      <c r="Q21" s="76"/>
      <c r="R21" s="76">
        <f>+R22+R23</f>
        <v>7789</v>
      </c>
      <c r="S21" s="76">
        <f t="shared" ref="S21:T21" si="14">+S22+S23</f>
        <v>4904</v>
      </c>
      <c r="T21" s="76">
        <f t="shared" si="14"/>
        <v>2885</v>
      </c>
      <c r="U21" s="25"/>
      <c r="V21" s="25"/>
      <c r="W21" s="25"/>
      <c r="X21" s="25"/>
      <c r="Y21" s="25"/>
      <c r="Z21" s="25"/>
      <c r="AA21" s="25"/>
      <c r="AB21" s="25"/>
      <c r="AC21" s="25"/>
      <c r="AD21" s="25"/>
      <c r="AE21" s="25"/>
      <c r="AF21" s="25"/>
      <c r="AG21" s="25"/>
      <c r="AH21" s="25"/>
      <c r="AI21" s="25"/>
      <c r="AJ21" s="25"/>
      <c r="AK21" s="25"/>
      <c r="AL21" s="25"/>
      <c r="AM21" s="25"/>
      <c r="AN21" s="25"/>
    </row>
    <row r="22" spans="1:40" x14ac:dyDescent="0.25">
      <c r="A22" s="27" t="s">
        <v>518</v>
      </c>
      <c r="B22" s="72">
        <f>+F22+R22</f>
        <v>5158</v>
      </c>
      <c r="C22" s="72">
        <f t="shared" si="12"/>
        <v>3207</v>
      </c>
      <c r="D22" s="72">
        <f t="shared" si="12"/>
        <v>1951</v>
      </c>
      <c r="E22" s="72"/>
      <c r="F22" s="72">
        <v>603</v>
      </c>
      <c r="G22" s="72">
        <v>349</v>
      </c>
      <c r="H22" s="72">
        <v>254</v>
      </c>
      <c r="I22" s="72"/>
      <c r="J22" s="72" t="s">
        <v>191</v>
      </c>
      <c r="K22" s="72" t="s">
        <v>191</v>
      </c>
      <c r="L22" s="72" t="s">
        <v>191</v>
      </c>
      <c r="M22" s="72"/>
      <c r="N22" s="72" t="s">
        <v>191</v>
      </c>
      <c r="O22" s="72" t="s">
        <v>191</v>
      </c>
      <c r="P22" s="72" t="s">
        <v>191</v>
      </c>
      <c r="Q22" s="72"/>
      <c r="R22" s="72">
        <v>4555</v>
      </c>
      <c r="S22" s="72">
        <v>2858</v>
      </c>
      <c r="T22" s="72">
        <v>1697</v>
      </c>
      <c r="U22" s="7"/>
      <c r="V22" s="7"/>
      <c r="W22" s="7"/>
      <c r="X22" s="7"/>
      <c r="Y22" s="7"/>
      <c r="Z22" s="7"/>
      <c r="AA22" s="7"/>
      <c r="AB22" s="7"/>
      <c r="AC22" s="7"/>
      <c r="AD22" s="7"/>
      <c r="AE22" s="7"/>
      <c r="AF22" s="7"/>
      <c r="AG22" s="7"/>
      <c r="AH22" s="7"/>
      <c r="AI22" s="7"/>
      <c r="AJ22" s="7"/>
      <c r="AK22" s="7"/>
      <c r="AL22" s="7"/>
      <c r="AM22" s="7"/>
      <c r="AN22" s="7"/>
    </row>
    <row r="23" spans="1:40" ht="13.5" thickBot="1" x14ac:dyDescent="0.3">
      <c r="A23" s="32" t="s">
        <v>519</v>
      </c>
      <c r="B23" s="72">
        <f>+F23+R23</f>
        <v>3634</v>
      </c>
      <c r="C23" s="72">
        <f t="shared" si="12"/>
        <v>2274</v>
      </c>
      <c r="D23" s="72">
        <f t="shared" si="12"/>
        <v>1360</v>
      </c>
      <c r="E23" s="73"/>
      <c r="F23" s="73">
        <v>400</v>
      </c>
      <c r="G23" s="73">
        <v>228</v>
      </c>
      <c r="H23" s="73">
        <v>172</v>
      </c>
      <c r="I23" s="73"/>
      <c r="J23" s="73" t="s">
        <v>191</v>
      </c>
      <c r="K23" s="73" t="s">
        <v>191</v>
      </c>
      <c r="L23" s="73" t="s">
        <v>191</v>
      </c>
      <c r="M23" s="73"/>
      <c r="N23" s="73" t="s">
        <v>191</v>
      </c>
      <c r="O23" s="73" t="s">
        <v>191</v>
      </c>
      <c r="P23" s="73" t="s">
        <v>191</v>
      </c>
      <c r="Q23" s="73"/>
      <c r="R23" s="73">
        <v>3234</v>
      </c>
      <c r="S23" s="73">
        <v>2046</v>
      </c>
      <c r="T23" s="73">
        <v>1188</v>
      </c>
      <c r="U23" s="7"/>
      <c r="V23" s="7"/>
      <c r="W23" s="7"/>
      <c r="X23" s="7"/>
      <c r="Y23" s="7"/>
      <c r="Z23" s="7"/>
      <c r="AA23" s="7"/>
      <c r="AB23" s="7"/>
      <c r="AC23" s="7"/>
      <c r="AD23" s="7"/>
      <c r="AE23" s="7"/>
      <c r="AF23" s="7"/>
      <c r="AG23" s="7"/>
      <c r="AH23" s="7"/>
      <c r="AI23" s="7"/>
      <c r="AJ23" s="7"/>
      <c r="AK23" s="7"/>
      <c r="AL23" s="7"/>
      <c r="AM23" s="7"/>
      <c r="AN23" s="7"/>
    </row>
    <row r="24" spans="1:40" ht="15" customHeight="1" x14ac:dyDescent="0.25">
      <c r="A24" s="332" t="s">
        <v>262</v>
      </c>
      <c r="B24" s="332"/>
      <c r="C24" s="332"/>
      <c r="D24" s="332"/>
      <c r="E24" s="332"/>
      <c r="F24" s="332"/>
      <c r="G24" s="332"/>
      <c r="H24" s="332"/>
      <c r="I24" s="332"/>
      <c r="J24" s="332"/>
      <c r="K24" s="332"/>
      <c r="L24" s="332"/>
      <c r="M24" s="332"/>
      <c r="N24" s="332"/>
      <c r="O24" s="332"/>
      <c r="P24" s="332"/>
      <c r="Q24" s="332"/>
      <c r="R24" s="332"/>
      <c r="S24" s="332"/>
      <c r="T24" s="332"/>
    </row>
    <row r="26" spans="1:40" x14ac:dyDescent="0.25">
      <c r="J26" s="7"/>
      <c r="K26" s="7"/>
      <c r="L26" s="7"/>
      <c r="N26" s="7"/>
      <c r="O26" s="7"/>
      <c r="P26" s="7"/>
      <c r="R26" s="7"/>
      <c r="S26" s="7"/>
      <c r="T26" s="7"/>
    </row>
  </sheetData>
  <mergeCells count="11">
    <mergeCell ref="R6:T6"/>
    <mergeCell ref="A1:T1"/>
    <mergeCell ref="A2:T2"/>
    <mergeCell ref="A3:T3"/>
    <mergeCell ref="A4:T4"/>
    <mergeCell ref="A5:T5"/>
    <mergeCell ref="A6:A7"/>
    <mergeCell ref="B6:D6"/>
    <mergeCell ref="F6:H6"/>
    <mergeCell ref="J6:L6"/>
    <mergeCell ref="N6:P6"/>
  </mergeCells>
  <conditionalFormatting sqref="B16:T16">
    <cfRule type="cellIs" dxfId="137" priority="2" operator="equal">
      <formula>0</formula>
    </cfRule>
  </conditionalFormatting>
  <conditionalFormatting sqref="B20:T20">
    <cfRule type="cellIs" dxfId="136" priority="3" operator="equal">
      <formula>0</formula>
    </cfRule>
  </conditionalFormatting>
  <conditionalFormatting sqref="J26:L26 N26:P26 R26:T26">
    <cfRule type="cellIs" dxfId="135" priority="4" operator="equal">
      <formula>0</formula>
    </cfRule>
  </conditionalFormatting>
  <conditionalFormatting sqref="U9:AN15">
    <cfRule type="cellIs" dxfId="134" priority="7" operator="equal">
      <formula>0</formula>
    </cfRule>
  </conditionalFormatting>
  <conditionalFormatting sqref="U17:AN19">
    <cfRule type="cellIs" dxfId="133" priority="6" operator="equal">
      <formula>0</formula>
    </cfRule>
  </conditionalFormatting>
  <conditionalFormatting sqref="U21:AN23">
    <cfRule type="cellIs" dxfId="132" priority="5" operator="equal">
      <formula>0</formula>
    </cfRule>
  </conditionalFormatting>
  <hyperlinks>
    <hyperlink ref="U2" location="Contenido!A1" display="Contenido" xr:uid="{50C1A7FF-19C2-4C78-8285-DADED2B9D3ED}"/>
  </hyperlinks>
  <printOptions horizontalCentered="1"/>
  <pageMargins left="0.39370078740157483" right="0.39370078740157483" top="0.39370078740157483" bottom="0.39370078740157483" header="0.31496062992125984" footer="0.31496062992125984"/>
  <pageSetup paperSize="172" scale="83"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C3AD-D935-4EF7-A115-460C91DBA84B}">
  <sheetPr codeName="Hoja99">
    <tabColor rgb="FFAFCAFF"/>
    <pageSetUpPr fitToPage="1"/>
  </sheetPr>
  <dimension ref="A1:AO38"/>
  <sheetViews>
    <sheetView showGridLines="0" showOutlineSymbols="0" showWhiteSpace="0" workbookViewId="0">
      <selection activeCell="C35" sqref="C35"/>
    </sheetView>
  </sheetViews>
  <sheetFormatPr baseColWidth="10" defaultColWidth="11" defaultRowHeight="13" x14ac:dyDescent="0.25"/>
  <cols>
    <col min="1" max="1" width="20.08203125" style="161" customWidth="1"/>
    <col min="2" max="4" width="8" style="240" customWidth="1"/>
    <col min="5" max="5" width="1.75" style="240" customWidth="1"/>
    <col min="6" max="8" width="8" style="240" customWidth="1"/>
    <col min="9" max="9" width="1.75" style="240" customWidth="1"/>
    <col min="10" max="12" width="8" style="240" customWidth="1"/>
    <col min="13" max="13" width="1.75" style="240" customWidth="1"/>
    <col min="14" max="16" width="8" style="240" customWidth="1"/>
    <col min="17" max="17" width="1.75" style="240" customWidth="1"/>
    <col min="18" max="20" width="8" style="240" customWidth="1"/>
    <col min="21" max="21" width="1.75" style="240" customWidth="1"/>
    <col min="22" max="24" width="8" style="240" customWidth="1"/>
    <col min="25" max="25" width="1.75" style="240" customWidth="1"/>
    <col min="26" max="28" width="8" style="240" customWidth="1"/>
    <col min="29" max="29" width="1.75" style="240" customWidth="1"/>
    <col min="30" max="32" width="8" style="240" customWidth="1"/>
    <col min="33" max="33" width="1.75" style="240" customWidth="1"/>
    <col min="34" max="36" width="8" style="240" customWidth="1"/>
    <col min="37" max="37" width="1.75" style="240" customWidth="1"/>
    <col min="38" max="40" width="8" style="240" customWidth="1"/>
    <col min="41" max="16384" width="11" style="8"/>
  </cols>
  <sheetData>
    <row r="1" spans="1:41" ht="15" customHeight="1" x14ac:dyDescent="0.25">
      <c r="A1" s="436" t="s">
        <v>528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19"/>
    </row>
    <row r="2" spans="1:41" ht="15" customHeight="1" x14ac:dyDescent="0.25">
      <c r="A2" s="436" t="s">
        <v>513</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91" t="s">
        <v>0</v>
      </c>
    </row>
    <row r="3" spans="1:41" ht="14.5" x14ac:dyDescent="0.25">
      <c r="A3" s="437" t="s">
        <v>529</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19"/>
    </row>
    <row r="4" spans="1:41" s="278" customFormat="1" ht="14.5" x14ac:dyDescent="0.25">
      <c r="A4" s="437" t="s">
        <v>1013</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row>
    <row r="5" spans="1:41" ht="14.5" x14ac:dyDescent="0.25">
      <c r="A5" s="436" t="s">
        <v>909</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row>
    <row r="6" spans="1:41" s="6" customFormat="1" ht="18.649999999999999" customHeight="1" x14ac:dyDescent="0.25">
      <c r="A6" s="438" t="s">
        <v>273</v>
      </c>
      <c r="B6" s="435" t="s">
        <v>188</v>
      </c>
      <c r="C6" s="435"/>
      <c r="D6" s="435"/>
      <c r="E6" s="110"/>
      <c r="F6" s="460" t="s">
        <v>515</v>
      </c>
      <c r="G6" s="435"/>
      <c r="H6" s="435"/>
      <c r="I6" s="110"/>
      <c r="J6" s="435" t="s">
        <v>319</v>
      </c>
      <c r="K6" s="435"/>
      <c r="L6" s="435"/>
      <c r="M6" s="110"/>
      <c r="N6" s="435" t="s">
        <v>320</v>
      </c>
      <c r="O6" s="435"/>
      <c r="P6" s="435"/>
      <c r="Q6" s="110"/>
      <c r="R6" s="435" t="s">
        <v>321</v>
      </c>
      <c r="S6" s="435"/>
      <c r="T6" s="435"/>
      <c r="U6" s="110"/>
      <c r="V6" s="460" t="s">
        <v>322</v>
      </c>
      <c r="W6" s="435"/>
      <c r="X6" s="435"/>
      <c r="Y6" s="110"/>
      <c r="Z6" s="435" t="s">
        <v>516</v>
      </c>
      <c r="AA6" s="435"/>
      <c r="AB6" s="435"/>
      <c r="AC6" s="110"/>
      <c r="AD6" s="435" t="s">
        <v>517</v>
      </c>
      <c r="AE6" s="435"/>
      <c r="AF6" s="435"/>
      <c r="AG6" s="110"/>
      <c r="AH6" s="435" t="s">
        <v>518</v>
      </c>
      <c r="AI6" s="435"/>
      <c r="AJ6" s="435"/>
      <c r="AK6" s="110"/>
      <c r="AL6" s="435" t="s">
        <v>519</v>
      </c>
      <c r="AM6" s="435"/>
      <c r="AN6" s="435"/>
    </row>
    <row r="7" spans="1:41" s="6" customFormat="1" ht="18.649999999999999" customHeight="1" x14ac:dyDescent="0.25">
      <c r="A7" s="438"/>
      <c r="B7" s="112" t="s">
        <v>188</v>
      </c>
      <c r="C7" s="112" t="s">
        <v>258</v>
      </c>
      <c r="D7" s="112" t="s">
        <v>259</v>
      </c>
      <c r="E7" s="113"/>
      <c r="F7" s="112" t="s">
        <v>188</v>
      </c>
      <c r="G7" s="112" t="s">
        <v>258</v>
      </c>
      <c r="H7" s="112" t="s">
        <v>259</v>
      </c>
      <c r="I7" s="113"/>
      <c r="J7" s="112" t="s">
        <v>188</v>
      </c>
      <c r="K7" s="112" t="s">
        <v>258</v>
      </c>
      <c r="L7" s="112" t="s">
        <v>259</v>
      </c>
      <c r="M7" s="113"/>
      <c r="N7" s="112" t="s">
        <v>188</v>
      </c>
      <c r="O7" s="112" t="s">
        <v>258</v>
      </c>
      <c r="P7" s="112" t="s">
        <v>259</v>
      </c>
      <c r="Q7" s="113"/>
      <c r="R7" s="112" t="s">
        <v>188</v>
      </c>
      <c r="S7" s="112" t="s">
        <v>258</v>
      </c>
      <c r="T7" s="112" t="s">
        <v>259</v>
      </c>
      <c r="U7" s="113"/>
      <c r="V7" s="112" t="s">
        <v>188</v>
      </c>
      <c r="W7" s="112" t="s">
        <v>258</v>
      </c>
      <c r="X7" s="112" t="s">
        <v>259</v>
      </c>
      <c r="Y7" s="113"/>
      <c r="Z7" s="112" t="s">
        <v>188</v>
      </c>
      <c r="AA7" s="112" t="s">
        <v>258</v>
      </c>
      <c r="AB7" s="112" t="s">
        <v>259</v>
      </c>
      <c r="AC7" s="113"/>
      <c r="AD7" s="112" t="s">
        <v>188</v>
      </c>
      <c r="AE7" s="112" t="s">
        <v>258</v>
      </c>
      <c r="AF7" s="112" t="s">
        <v>259</v>
      </c>
      <c r="AG7" s="113"/>
      <c r="AH7" s="112" t="s">
        <v>188</v>
      </c>
      <c r="AI7" s="112" t="s">
        <v>258</v>
      </c>
      <c r="AJ7" s="112" t="s">
        <v>259</v>
      </c>
      <c r="AK7" s="113"/>
      <c r="AL7" s="112" t="s">
        <v>188</v>
      </c>
      <c r="AM7" s="112" t="s">
        <v>258</v>
      </c>
      <c r="AN7" s="112" t="s">
        <v>259</v>
      </c>
    </row>
    <row r="8" spans="1:41" s="6" customFormat="1" x14ac:dyDescent="0.25">
      <c r="A8" s="16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row>
    <row r="9" spans="1:41" s="6" customFormat="1" x14ac:dyDescent="0.25">
      <c r="A9" s="157" t="s">
        <v>188</v>
      </c>
      <c r="B9" s="25">
        <f>SUM(B10:B36)</f>
        <v>15062</v>
      </c>
      <c r="C9" s="25">
        <f t="shared" ref="C9:D9" si="0">SUM(C10:C36)</f>
        <v>9470</v>
      </c>
      <c r="D9" s="25">
        <f t="shared" si="0"/>
        <v>5592</v>
      </c>
      <c r="E9" s="25"/>
      <c r="F9" s="25">
        <f>SUM(F10:F36)</f>
        <v>1079</v>
      </c>
      <c r="G9" s="25">
        <f t="shared" ref="G9:H9" si="1">SUM(G10:G36)</f>
        <v>611</v>
      </c>
      <c r="H9" s="25">
        <f t="shared" si="1"/>
        <v>468</v>
      </c>
      <c r="I9" s="25"/>
      <c r="J9" s="25">
        <f>SUM(J10:J36)</f>
        <v>620</v>
      </c>
      <c r="K9" s="25">
        <f t="shared" ref="K9:L9" si="2">SUM(K10:K36)</f>
        <v>400</v>
      </c>
      <c r="L9" s="25">
        <f t="shared" si="2"/>
        <v>220</v>
      </c>
      <c r="M9" s="25"/>
      <c r="N9" s="25">
        <f>SUM(N10:N36)</f>
        <v>776</v>
      </c>
      <c r="O9" s="25">
        <f t="shared" ref="O9:P9" si="3">SUM(O10:O36)</f>
        <v>534</v>
      </c>
      <c r="P9" s="25">
        <f t="shared" si="3"/>
        <v>242</v>
      </c>
      <c r="Q9" s="25"/>
      <c r="R9" s="25">
        <f>SUM(R10:R36)</f>
        <v>454</v>
      </c>
      <c r="S9" s="25">
        <f t="shared" ref="S9:T9" si="4">SUM(S10:S36)</f>
        <v>309</v>
      </c>
      <c r="T9" s="25">
        <f t="shared" si="4"/>
        <v>145</v>
      </c>
      <c r="U9" s="25"/>
      <c r="V9" s="25">
        <f>SUM(V10:V36)</f>
        <v>432</v>
      </c>
      <c r="W9" s="25">
        <f t="shared" ref="W9:X9" si="5">SUM(W10:W36)</f>
        <v>286</v>
      </c>
      <c r="X9" s="25">
        <f t="shared" si="5"/>
        <v>146</v>
      </c>
      <c r="Y9" s="25"/>
      <c r="Z9" s="25">
        <f>SUM(Z10:Z36)</f>
        <v>1639</v>
      </c>
      <c r="AA9" s="25">
        <f t="shared" ref="AA9:AB9" si="6">SUM(AA10:AA36)</f>
        <v>1075</v>
      </c>
      <c r="AB9" s="25">
        <f t="shared" si="6"/>
        <v>564</v>
      </c>
      <c r="AC9" s="25"/>
      <c r="AD9" s="25">
        <f>SUM(AD10:AD36)</f>
        <v>1185</v>
      </c>
      <c r="AE9" s="25">
        <f t="shared" ref="AE9:AF9" si="7">SUM(AE10:AE36)</f>
        <v>714</v>
      </c>
      <c r="AF9" s="25">
        <f t="shared" si="7"/>
        <v>471</v>
      </c>
      <c r="AG9" s="25"/>
      <c r="AH9" s="25">
        <f>SUM(AH10:AH36)</f>
        <v>5215</v>
      </c>
      <c r="AI9" s="25">
        <f t="shared" ref="AI9:AJ9" si="8">SUM(AI10:AI36)</f>
        <v>3246</v>
      </c>
      <c r="AJ9" s="25">
        <f t="shared" si="8"/>
        <v>1969</v>
      </c>
      <c r="AK9" s="25"/>
      <c r="AL9" s="25">
        <f>SUM(AL10:AL36)</f>
        <v>3673</v>
      </c>
      <c r="AM9" s="25">
        <f t="shared" ref="AM9:AN9" si="9">SUM(AM10:AM36)</f>
        <v>2303</v>
      </c>
      <c r="AN9" s="25">
        <f t="shared" si="9"/>
        <v>1370</v>
      </c>
    </row>
    <row r="10" spans="1:41" x14ac:dyDescent="0.25">
      <c r="A10" s="27" t="s">
        <v>280</v>
      </c>
      <c r="B10" s="7">
        <v>615</v>
      </c>
      <c r="C10" s="7">
        <v>384</v>
      </c>
      <c r="D10" s="7">
        <v>231</v>
      </c>
      <c r="E10" s="7"/>
      <c r="F10" s="7">
        <v>36</v>
      </c>
      <c r="G10" s="7">
        <v>21</v>
      </c>
      <c r="H10" s="7">
        <v>15</v>
      </c>
      <c r="I10" s="7"/>
      <c r="J10" s="7">
        <v>26</v>
      </c>
      <c r="K10" s="7">
        <v>16</v>
      </c>
      <c r="L10" s="7">
        <v>10</v>
      </c>
      <c r="M10" s="7"/>
      <c r="N10" s="7">
        <v>41</v>
      </c>
      <c r="O10" s="7">
        <v>30</v>
      </c>
      <c r="P10" s="7">
        <v>11</v>
      </c>
      <c r="Q10" s="7"/>
      <c r="R10" s="7">
        <v>10</v>
      </c>
      <c r="S10" s="7">
        <v>7</v>
      </c>
      <c r="T10" s="7">
        <v>3</v>
      </c>
      <c r="U10" s="7"/>
      <c r="V10" s="7">
        <v>8</v>
      </c>
      <c r="W10" s="7">
        <v>5</v>
      </c>
      <c r="X10" s="7">
        <v>3</v>
      </c>
      <c r="Y10" s="7"/>
      <c r="Z10" s="7">
        <v>68</v>
      </c>
      <c r="AA10" s="7">
        <v>43</v>
      </c>
      <c r="AB10" s="7">
        <v>25</v>
      </c>
      <c r="AC10" s="7"/>
      <c r="AD10" s="7">
        <v>35</v>
      </c>
      <c r="AE10" s="7">
        <v>27</v>
      </c>
      <c r="AF10" s="7">
        <v>8</v>
      </c>
      <c r="AG10" s="7"/>
      <c r="AH10" s="7">
        <v>236</v>
      </c>
      <c r="AI10" s="7">
        <f>8+135</f>
        <v>143</v>
      </c>
      <c r="AJ10" s="7">
        <v>93</v>
      </c>
      <c r="AK10" s="7"/>
      <c r="AL10" s="7">
        <v>166</v>
      </c>
      <c r="AM10" s="7">
        <v>100</v>
      </c>
      <c r="AN10" s="7">
        <v>66</v>
      </c>
    </row>
    <row r="11" spans="1:41" x14ac:dyDescent="0.25">
      <c r="A11" s="27" t="s">
        <v>281</v>
      </c>
      <c r="B11" s="7">
        <v>1280</v>
      </c>
      <c r="C11" s="7">
        <v>674</v>
      </c>
      <c r="D11" s="7">
        <v>606</v>
      </c>
      <c r="E11" s="7"/>
      <c r="F11" s="7">
        <v>111</v>
      </c>
      <c r="G11" s="7">
        <v>56</v>
      </c>
      <c r="H11" s="7">
        <v>55</v>
      </c>
      <c r="I11" s="7"/>
      <c r="J11" s="7">
        <v>60</v>
      </c>
      <c r="K11" s="7">
        <v>40</v>
      </c>
      <c r="L11" s="7">
        <v>20</v>
      </c>
      <c r="M11" s="7"/>
      <c r="N11" s="7">
        <v>74</v>
      </c>
      <c r="O11" s="7">
        <v>50</v>
      </c>
      <c r="P11" s="7">
        <v>24</v>
      </c>
      <c r="Q11" s="7"/>
      <c r="R11" s="7">
        <v>69</v>
      </c>
      <c r="S11" s="7">
        <v>40</v>
      </c>
      <c r="T11" s="7">
        <v>29</v>
      </c>
      <c r="U11" s="7"/>
      <c r="V11" s="7">
        <v>54</v>
      </c>
      <c r="W11" s="7">
        <v>26</v>
      </c>
      <c r="X11" s="7">
        <v>28</v>
      </c>
      <c r="Y11" s="7"/>
      <c r="Z11" s="7">
        <v>198</v>
      </c>
      <c r="AA11" s="7">
        <v>89</v>
      </c>
      <c r="AB11" s="7">
        <v>109</v>
      </c>
      <c r="AC11" s="7"/>
      <c r="AD11" s="7">
        <v>144</v>
      </c>
      <c r="AE11" s="7">
        <v>64</v>
      </c>
      <c r="AF11" s="7">
        <v>80</v>
      </c>
      <c r="AG11" s="7"/>
      <c r="AH11" s="7">
        <v>337</v>
      </c>
      <c r="AI11" s="7">
        <v>180</v>
      </c>
      <c r="AJ11" s="7">
        <v>157</v>
      </c>
      <c r="AK11" s="7"/>
      <c r="AL11" s="7">
        <v>233</v>
      </c>
      <c r="AM11" s="7">
        <v>129</v>
      </c>
      <c r="AN11" s="7">
        <v>104</v>
      </c>
    </row>
    <row r="12" spans="1:41" x14ac:dyDescent="0.25">
      <c r="A12" s="27" t="s">
        <v>282</v>
      </c>
      <c r="B12" s="7">
        <v>923</v>
      </c>
      <c r="C12" s="7">
        <v>599</v>
      </c>
      <c r="D12" s="7">
        <v>324</v>
      </c>
      <c r="E12" s="7"/>
      <c r="F12" s="7">
        <v>30</v>
      </c>
      <c r="G12" s="7">
        <v>15</v>
      </c>
      <c r="H12" s="7">
        <v>15</v>
      </c>
      <c r="I12" s="7"/>
      <c r="J12" s="7">
        <v>24</v>
      </c>
      <c r="K12" s="7">
        <v>19</v>
      </c>
      <c r="L12" s="7">
        <v>5</v>
      </c>
      <c r="M12" s="7"/>
      <c r="N12" s="7">
        <v>33</v>
      </c>
      <c r="O12" s="7">
        <v>25</v>
      </c>
      <c r="P12" s="7">
        <v>8</v>
      </c>
      <c r="Q12" s="7"/>
      <c r="R12" s="7">
        <v>35</v>
      </c>
      <c r="S12" s="7">
        <v>27</v>
      </c>
      <c r="T12" s="7">
        <v>8</v>
      </c>
      <c r="U12" s="7"/>
      <c r="V12" s="7">
        <v>37</v>
      </c>
      <c r="W12" s="7">
        <v>24</v>
      </c>
      <c r="X12" s="7">
        <v>13</v>
      </c>
      <c r="Y12" s="7"/>
      <c r="Z12" s="7">
        <v>130</v>
      </c>
      <c r="AA12" s="7">
        <v>93</v>
      </c>
      <c r="AB12" s="7">
        <v>37</v>
      </c>
      <c r="AC12" s="7"/>
      <c r="AD12" s="7">
        <v>108</v>
      </c>
      <c r="AE12" s="7">
        <v>72</v>
      </c>
      <c r="AF12" s="7">
        <v>36</v>
      </c>
      <c r="AG12" s="7"/>
      <c r="AH12" s="7">
        <v>304</v>
      </c>
      <c r="AI12" s="7">
        <v>194</v>
      </c>
      <c r="AJ12" s="7">
        <v>110</v>
      </c>
      <c r="AK12" s="7"/>
      <c r="AL12" s="7">
        <v>222</v>
      </c>
      <c r="AM12" s="7">
        <v>130</v>
      </c>
      <c r="AN12" s="7">
        <v>92</v>
      </c>
    </row>
    <row r="13" spans="1:41" x14ac:dyDescent="0.25">
      <c r="A13" s="27" t="s">
        <v>283</v>
      </c>
      <c r="B13" s="7">
        <v>1194</v>
      </c>
      <c r="C13" s="7">
        <v>772</v>
      </c>
      <c r="D13" s="7">
        <v>422</v>
      </c>
      <c r="E13" s="7"/>
      <c r="F13" s="7">
        <v>44</v>
      </c>
      <c r="G13" s="7">
        <v>27</v>
      </c>
      <c r="H13" s="7">
        <v>17</v>
      </c>
      <c r="I13" s="7"/>
      <c r="J13" s="7">
        <v>44</v>
      </c>
      <c r="K13" s="7">
        <v>34</v>
      </c>
      <c r="L13" s="7">
        <v>10</v>
      </c>
      <c r="M13" s="7"/>
      <c r="N13" s="7">
        <v>57</v>
      </c>
      <c r="O13" s="7">
        <v>44</v>
      </c>
      <c r="P13" s="7">
        <v>13</v>
      </c>
      <c r="Q13" s="7"/>
      <c r="R13" s="7">
        <v>43</v>
      </c>
      <c r="S13" s="7">
        <v>30</v>
      </c>
      <c r="T13" s="7">
        <v>13</v>
      </c>
      <c r="U13" s="7"/>
      <c r="V13" s="7">
        <v>44</v>
      </c>
      <c r="W13" s="7">
        <v>33</v>
      </c>
      <c r="X13" s="7">
        <v>11</v>
      </c>
      <c r="Y13" s="7"/>
      <c r="Z13" s="7">
        <v>164</v>
      </c>
      <c r="AA13" s="7">
        <v>119</v>
      </c>
      <c r="AB13" s="7">
        <v>45</v>
      </c>
      <c r="AC13" s="7"/>
      <c r="AD13" s="7">
        <v>109</v>
      </c>
      <c r="AE13" s="7">
        <v>56</v>
      </c>
      <c r="AF13" s="7">
        <v>53</v>
      </c>
      <c r="AG13" s="7"/>
      <c r="AH13" s="7">
        <v>397</v>
      </c>
      <c r="AI13" s="7">
        <v>258</v>
      </c>
      <c r="AJ13" s="7">
        <v>139</v>
      </c>
      <c r="AK13" s="7"/>
      <c r="AL13" s="7">
        <v>292</v>
      </c>
      <c r="AM13" s="7">
        <v>171</v>
      </c>
      <c r="AN13" s="7">
        <v>121</v>
      </c>
    </row>
    <row r="14" spans="1:41" x14ac:dyDescent="0.25">
      <c r="A14" s="27" t="s">
        <v>284</v>
      </c>
      <c r="B14" s="7">
        <v>201</v>
      </c>
      <c r="C14" s="7">
        <v>134</v>
      </c>
      <c r="D14" s="7">
        <v>67</v>
      </c>
      <c r="E14" s="7"/>
      <c r="F14" s="7">
        <v>20</v>
      </c>
      <c r="G14" s="7">
        <v>9</v>
      </c>
      <c r="H14" s="7">
        <v>11</v>
      </c>
      <c r="I14" s="7"/>
      <c r="J14" s="7">
        <v>7</v>
      </c>
      <c r="K14" s="7">
        <v>6</v>
      </c>
      <c r="L14" s="7">
        <v>1</v>
      </c>
      <c r="M14" s="7"/>
      <c r="N14" s="7">
        <v>28</v>
      </c>
      <c r="O14" s="7">
        <v>16</v>
      </c>
      <c r="P14" s="7">
        <v>12</v>
      </c>
      <c r="Q14" s="7"/>
      <c r="R14" s="7">
        <v>0</v>
      </c>
      <c r="S14" s="7">
        <v>0</v>
      </c>
      <c r="T14" s="7">
        <v>0</v>
      </c>
      <c r="U14" s="7"/>
      <c r="V14" s="7">
        <v>1</v>
      </c>
      <c r="W14" s="7">
        <v>1</v>
      </c>
      <c r="X14" s="7">
        <v>0</v>
      </c>
      <c r="Y14" s="7"/>
      <c r="Z14" s="7">
        <v>19</v>
      </c>
      <c r="AA14" s="7">
        <v>12</v>
      </c>
      <c r="AB14" s="7">
        <v>7</v>
      </c>
      <c r="AC14" s="7"/>
      <c r="AD14" s="7">
        <v>11</v>
      </c>
      <c r="AE14" s="7">
        <v>8</v>
      </c>
      <c r="AF14" s="7">
        <v>3</v>
      </c>
      <c r="AG14" s="7"/>
      <c r="AH14" s="7">
        <v>56</v>
      </c>
      <c r="AI14" s="7">
        <v>36</v>
      </c>
      <c r="AJ14" s="7">
        <v>20</v>
      </c>
      <c r="AK14" s="7"/>
      <c r="AL14" s="7">
        <v>59</v>
      </c>
      <c r="AM14" s="7">
        <v>46</v>
      </c>
      <c r="AN14" s="7">
        <v>13</v>
      </c>
    </row>
    <row r="15" spans="1:41" x14ac:dyDescent="0.25">
      <c r="A15" s="27" t="s">
        <v>285</v>
      </c>
      <c r="B15" s="7">
        <v>545</v>
      </c>
      <c r="C15" s="7">
        <v>350</v>
      </c>
      <c r="D15" s="7">
        <v>195</v>
      </c>
      <c r="E15" s="7"/>
      <c r="F15" s="7">
        <v>57</v>
      </c>
      <c r="G15" s="7">
        <v>31</v>
      </c>
      <c r="H15" s="7">
        <v>26</v>
      </c>
      <c r="I15" s="7"/>
      <c r="J15" s="7">
        <v>40</v>
      </c>
      <c r="K15" s="7">
        <v>29</v>
      </c>
      <c r="L15" s="7">
        <v>11</v>
      </c>
      <c r="M15" s="7"/>
      <c r="N15" s="7">
        <v>43</v>
      </c>
      <c r="O15" s="7">
        <v>29</v>
      </c>
      <c r="P15" s="7">
        <v>14</v>
      </c>
      <c r="Q15" s="7"/>
      <c r="R15" s="7">
        <v>29</v>
      </c>
      <c r="S15" s="7">
        <v>23</v>
      </c>
      <c r="T15" s="7">
        <v>6</v>
      </c>
      <c r="U15" s="7"/>
      <c r="V15" s="7">
        <v>15</v>
      </c>
      <c r="W15" s="7">
        <v>13</v>
      </c>
      <c r="X15" s="7">
        <v>2</v>
      </c>
      <c r="Y15" s="7"/>
      <c r="Z15" s="7">
        <v>47</v>
      </c>
      <c r="AA15" s="7">
        <v>32</v>
      </c>
      <c r="AB15" s="7">
        <v>15</v>
      </c>
      <c r="AC15" s="7"/>
      <c r="AD15" s="7">
        <v>43</v>
      </c>
      <c r="AE15" s="7">
        <v>25</v>
      </c>
      <c r="AF15" s="7">
        <v>18</v>
      </c>
      <c r="AG15" s="7"/>
      <c r="AH15" s="7">
        <v>161</v>
      </c>
      <c r="AI15" s="7">
        <v>96</v>
      </c>
      <c r="AJ15" s="7">
        <v>65</v>
      </c>
      <c r="AK15" s="7"/>
      <c r="AL15" s="7">
        <v>110</v>
      </c>
      <c r="AM15" s="7">
        <v>72</v>
      </c>
      <c r="AN15" s="7">
        <v>38</v>
      </c>
    </row>
    <row r="16" spans="1:41" x14ac:dyDescent="0.25">
      <c r="A16" s="27" t="s">
        <v>286</v>
      </c>
      <c r="B16" s="7">
        <v>101</v>
      </c>
      <c r="C16" s="7">
        <v>61</v>
      </c>
      <c r="D16" s="7">
        <v>40</v>
      </c>
      <c r="E16" s="7"/>
      <c r="F16" s="7">
        <v>9</v>
      </c>
      <c r="G16" s="7">
        <v>2</v>
      </c>
      <c r="H16" s="7">
        <v>7</v>
      </c>
      <c r="I16" s="7"/>
      <c r="J16" s="7">
        <v>0</v>
      </c>
      <c r="K16" s="7">
        <v>0</v>
      </c>
      <c r="L16" s="7">
        <v>0</v>
      </c>
      <c r="M16" s="7"/>
      <c r="N16" s="7">
        <v>2</v>
      </c>
      <c r="O16" s="7">
        <v>2</v>
      </c>
      <c r="P16" s="7">
        <v>0</v>
      </c>
      <c r="Q16" s="7"/>
      <c r="R16" s="7">
        <v>1</v>
      </c>
      <c r="S16" s="7">
        <v>1</v>
      </c>
      <c r="T16" s="7">
        <v>0</v>
      </c>
      <c r="U16" s="7"/>
      <c r="V16" s="7">
        <v>3</v>
      </c>
      <c r="W16" s="7">
        <v>1</v>
      </c>
      <c r="X16" s="7">
        <v>2</v>
      </c>
      <c r="Y16" s="7"/>
      <c r="Z16" s="7">
        <v>16</v>
      </c>
      <c r="AA16" s="7">
        <v>11</v>
      </c>
      <c r="AB16" s="7">
        <v>5</v>
      </c>
      <c r="AC16" s="7"/>
      <c r="AD16" s="7">
        <v>5</v>
      </c>
      <c r="AE16" s="7">
        <v>4</v>
      </c>
      <c r="AF16" s="7">
        <v>1</v>
      </c>
      <c r="AG16" s="7"/>
      <c r="AH16" s="7">
        <v>27</v>
      </c>
      <c r="AI16" s="7">
        <v>15</v>
      </c>
      <c r="AJ16" s="7">
        <v>12</v>
      </c>
      <c r="AK16" s="7"/>
      <c r="AL16" s="7">
        <v>38</v>
      </c>
      <c r="AM16" s="7">
        <v>25</v>
      </c>
      <c r="AN16" s="7">
        <v>13</v>
      </c>
    </row>
    <row r="17" spans="1:40" x14ac:dyDescent="0.25">
      <c r="A17" s="27" t="s">
        <v>287</v>
      </c>
      <c r="B17" s="7">
        <v>1555</v>
      </c>
      <c r="C17" s="7">
        <v>990</v>
      </c>
      <c r="D17" s="7">
        <v>565</v>
      </c>
      <c r="E17" s="7"/>
      <c r="F17" s="7">
        <v>63</v>
      </c>
      <c r="G17" s="7">
        <v>44</v>
      </c>
      <c r="H17" s="7">
        <v>19</v>
      </c>
      <c r="I17" s="7"/>
      <c r="J17" s="7">
        <v>40</v>
      </c>
      <c r="K17" s="7">
        <v>24</v>
      </c>
      <c r="L17" s="7">
        <v>16</v>
      </c>
      <c r="M17" s="7"/>
      <c r="N17" s="7">
        <v>70</v>
      </c>
      <c r="O17" s="7">
        <v>51</v>
      </c>
      <c r="P17" s="7">
        <v>19</v>
      </c>
      <c r="Q17" s="7"/>
      <c r="R17" s="7">
        <v>55</v>
      </c>
      <c r="S17" s="7">
        <v>35</v>
      </c>
      <c r="T17" s="7">
        <v>20</v>
      </c>
      <c r="U17" s="7"/>
      <c r="V17" s="7">
        <v>54</v>
      </c>
      <c r="W17" s="7">
        <v>35</v>
      </c>
      <c r="X17" s="7">
        <v>19</v>
      </c>
      <c r="Y17" s="7"/>
      <c r="Z17" s="7">
        <v>236</v>
      </c>
      <c r="AA17" s="7">
        <v>162</v>
      </c>
      <c r="AB17" s="7">
        <v>74</v>
      </c>
      <c r="AC17" s="7"/>
      <c r="AD17" s="7">
        <v>197</v>
      </c>
      <c r="AE17" s="7">
        <v>127</v>
      </c>
      <c r="AF17" s="7">
        <v>70</v>
      </c>
      <c r="AG17" s="7"/>
      <c r="AH17" s="7">
        <v>535</v>
      </c>
      <c r="AI17" s="7">
        <v>339</v>
      </c>
      <c r="AJ17" s="7">
        <v>196</v>
      </c>
      <c r="AK17" s="7"/>
      <c r="AL17" s="7">
        <v>305</v>
      </c>
      <c r="AM17" s="7">
        <v>173</v>
      </c>
      <c r="AN17" s="7">
        <v>132</v>
      </c>
    </row>
    <row r="18" spans="1:40" x14ac:dyDescent="0.25">
      <c r="A18" s="27" t="s">
        <v>288</v>
      </c>
      <c r="B18" s="7">
        <v>582</v>
      </c>
      <c r="C18" s="7">
        <v>378</v>
      </c>
      <c r="D18" s="7">
        <v>204</v>
      </c>
      <c r="E18" s="7"/>
      <c r="F18" s="7">
        <v>50</v>
      </c>
      <c r="G18" s="7">
        <v>31</v>
      </c>
      <c r="H18" s="7">
        <v>19</v>
      </c>
      <c r="I18" s="7"/>
      <c r="J18" s="7">
        <v>52</v>
      </c>
      <c r="K18" s="7">
        <v>27</v>
      </c>
      <c r="L18" s="7">
        <v>25</v>
      </c>
      <c r="M18" s="7"/>
      <c r="N18" s="7">
        <v>30</v>
      </c>
      <c r="O18" s="7">
        <v>22</v>
      </c>
      <c r="P18" s="7">
        <v>8</v>
      </c>
      <c r="Q18" s="7"/>
      <c r="R18" s="7">
        <v>25</v>
      </c>
      <c r="S18" s="7">
        <v>19</v>
      </c>
      <c r="T18" s="7">
        <v>6</v>
      </c>
      <c r="U18" s="7"/>
      <c r="V18" s="7">
        <v>13</v>
      </c>
      <c r="W18" s="7">
        <v>12</v>
      </c>
      <c r="X18" s="7">
        <v>1</v>
      </c>
      <c r="Y18" s="7"/>
      <c r="Z18" s="7">
        <v>66</v>
      </c>
      <c r="AA18" s="7">
        <v>44</v>
      </c>
      <c r="AB18" s="7">
        <v>22</v>
      </c>
      <c r="AC18" s="7"/>
      <c r="AD18" s="7">
        <v>37</v>
      </c>
      <c r="AE18" s="7">
        <v>24</v>
      </c>
      <c r="AF18" s="7">
        <v>13</v>
      </c>
      <c r="AG18" s="7"/>
      <c r="AH18" s="7">
        <v>179</v>
      </c>
      <c r="AI18" s="7">
        <v>119</v>
      </c>
      <c r="AJ18" s="7">
        <v>60</v>
      </c>
      <c r="AK18" s="7"/>
      <c r="AL18" s="7">
        <v>130</v>
      </c>
      <c r="AM18" s="7">
        <v>80</v>
      </c>
      <c r="AN18" s="7">
        <v>50</v>
      </c>
    </row>
    <row r="19" spans="1:40" x14ac:dyDescent="0.25">
      <c r="A19" s="27" t="s">
        <v>289</v>
      </c>
      <c r="B19" s="7">
        <v>697</v>
      </c>
      <c r="C19" s="7">
        <v>454</v>
      </c>
      <c r="D19" s="7">
        <v>243</v>
      </c>
      <c r="E19" s="7"/>
      <c r="F19" s="7">
        <v>45</v>
      </c>
      <c r="G19" s="7">
        <v>26</v>
      </c>
      <c r="H19" s="7">
        <v>19</v>
      </c>
      <c r="I19" s="7"/>
      <c r="J19" s="7">
        <v>21</v>
      </c>
      <c r="K19" s="7">
        <v>13</v>
      </c>
      <c r="L19" s="7">
        <v>8</v>
      </c>
      <c r="M19" s="7"/>
      <c r="N19" s="7">
        <v>28</v>
      </c>
      <c r="O19" s="7">
        <v>19</v>
      </c>
      <c r="P19" s="7">
        <v>9</v>
      </c>
      <c r="Q19" s="7"/>
      <c r="R19" s="7">
        <v>10</v>
      </c>
      <c r="S19" s="7">
        <v>7</v>
      </c>
      <c r="T19" s="7">
        <v>3</v>
      </c>
      <c r="U19" s="7"/>
      <c r="V19" s="7">
        <v>11</v>
      </c>
      <c r="W19" s="7">
        <v>8</v>
      </c>
      <c r="X19" s="7">
        <v>3</v>
      </c>
      <c r="Y19" s="7"/>
      <c r="Z19" s="7">
        <v>66</v>
      </c>
      <c r="AA19" s="7">
        <v>47</v>
      </c>
      <c r="AB19" s="7">
        <v>19</v>
      </c>
      <c r="AC19" s="7"/>
      <c r="AD19" s="7">
        <v>41</v>
      </c>
      <c r="AE19" s="7">
        <v>25</v>
      </c>
      <c r="AF19" s="7">
        <v>16</v>
      </c>
      <c r="AG19" s="7"/>
      <c r="AH19" s="7">
        <v>293</v>
      </c>
      <c r="AI19" s="7">
        <v>195</v>
      </c>
      <c r="AJ19" s="7">
        <v>98</v>
      </c>
      <c r="AK19" s="7"/>
      <c r="AL19" s="7">
        <v>182</v>
      </c>
      <c r="AM19" s="7">
        <v>114</v>
      </c>
      <c r="AN19" s="7">
        <v>68</v>
      </c>
    </row>
    <row r="20" spans="1:40" x14ac:dyDescent="0.25">
      <c r="A20" s="27" t="s">
        <v>290</v>
      </c>
      <c r="B20" s="7">
        <v>97</v>
      </c>
      <c r="C20" s="7">
        <v>62</v>
      </c>
      <c r="D20" s="7">
        <v>35</v>
      </c>
      <c r="E20" s="7"/>
      <c r="F20" s="7">
        <v>7</v>
      </c>
      <c r="G20" s="7">
        <v>6</v>
      </c>
      <c r="H20" s="7">
        <v>1</v>
      </c>
      <c r="I20" s="7"/>
      <c r="J20" s="7">
        <v>3</v>
      </c>
      <c r="K20" s="7">
        <v>2</v>
      </c>
      <c r="L20" s="7">
        <v>1</v>
      </c>
      <c r="M20" s="7"/>
      <c r="N20" s="7">
        <v>4</v>
      </c>
      <c r="O20" s="7">
        <v>1</v>
      </c>
      <c r="P20" s="7">
        <v>3</v>
      </c>
      <c r="Q20" s="7"/>
      <c r="R20" s="7">
        <v>0</v>
      </c>
      <c r="S20" s="7">
        <v>0</v>
      </c>
      <c r="T20" s="7">
        <v>0</v>
      </c>
      <c r="U20" s="7"/>
      <c r="V20" s="7">
        <v>1</v>
      </c>
      <c r="W20" s="7">
        <v>1</v>
      </c>
      <c r="X20" s="7">
        <v>0</v>
      </c>
      <c r="Y20" s="7"/>
      <c r="Z20" s="7">
        <v>8</v>
      </c>
      <c r="AA20" s="7">
        <v>7</v>
      </c>
      <c r="AB20" s="7">
        <v>1</v>
      </c>
      <c r="AC20" s="7"/>
      <c r="AD20" s="7">
        <v>1</v>
      </c>
      <c r="AE20" s="7">
        <v>1</v>
      </c>
      <c r="AF20" s="7">
        <v>0</v>
      </c>
      <c r="AG20" s="7"/>
      <c r="AH20" s="7">
        <v>44</v>
      </c>
      <c r="AI20" s="7">
        <v>27</v>
      </c>
      <c r="AJ20" s="7">
        <v>17</v>
      </c>
      <c r="AK20" s="7"/>
      <c r="AL20" s="7">
        <v>29</v>
      </c>
      <c r="AM20" s="7">
        <v>17</v>
      </c>
      <c r="AN20" s="7">
        <v>12</v>
      </c>
    </row>
    <row r="21" spans="1:40" x14ac:dyDescent="0.25">
      <c r="A21" s="27" t="s">
        <v>291</v>
      </c>
      <c r="B21" s="7">
        <v>1360</v>
      </c>
      <c r="C21" s="7">
        <v>870</v>
      </c>
      <c r="D21" s="7">
        <v>490</v>
      </c>
      <c r="E21" s="7"/>
      <c r="F21" s="7">
        <v>125</v>
      </c>
      <c r="G21" s="7">
        <v>62</v>
      </c>
      <c r="H21" s="7">
        <v>63</v>
      </c>
      <c r="I21" s="7"/>
      <c r="J21" s="7">
        <v>76</v>
      </c>
      <c r="K21" s="7">
        <v>49</v>
      </c>
      <c r="L21" s="7">
        <v>27</v>
      </c>
      <c r="M21" s="7"/>
      <c r="N21" s="7">
        <v>76</v>
      </c>
      <c r="O21" s="7">
        <v>51</v>
      </c>
      <c r="P21" s="7">
        <v>25</v>
      </c>
      <c r="Q21" s="7"/>
      <c r="R21" s="7">
        <v>58</v>
      </c>
      <c r="S21" s="7">
        <v>43</v>
      </c>
      <c r="T21" s="7">
        <v>15</v>
      </c>
      <c r="U21" s="7"/>
      <c r="V21" s="7">
        <v>53</v>
      </c>
      <c r="W21" s="7">
        <v>38</v>
      </c>
      <c r="X21" s="7">
        <v>15</v>
      </c>
      <c r="Y21" s="7"/>
      <c r="Z21" s="7">
        <v>178</v>
      </c>
      <c r="AA21" s="7">
        <v>115</v>
      </c>
      <c r="AB21" s="7">
        <v>63</v>
      </c>
      <c r="AC21" s="7"/>
      <c r="AD21" s="7">
        <v>130</v>
      </c>
      <c r="AE21" s="7">
        <v>78</v>
      </c>
      <c r="AF21" s="7">
        <v>52</v>
      </c>
      <c r="AG21" s="7"/>
      <c r="AH21" s="7">
        <v>408</v>
      </c>
      <c r="AI21" s="7">
        <v>267</v>
      </c>
      <c r="AJ21" s="7">
        <v>141</v>
      </c>
      <c r="AK21" s="7"/>
      <c r="AL21" s="7">
        <v>256</v>
      </c>
      <c r="AM21" s="7">
        <v>167</v>
      </c>
      <c r="AN21" s="7">
        <v>89</v>
      </c>
    </row>
    <row r="22" spans="1:40" x14ac:dyDescent="0.25">
      <c r="A22" s="27" t="s">
        <v>292</v>
      </c>
      <c r="B22" s="7">
        <v>328</v>
      </c>
      <c r="C22" s="7">
        <v>201</v>
      </c>
      <c r="D22" s="7">
        <v>127</v>
      </c>
      <c r="E22" s="7"/>
      <c r="F22" s="7">
        <v>42</v>
      </c>
      <c r="G22" s="7">
        <v>21</v>
      </c>
      <c r="H22" s="7">
        <v>21</v>
      </c>
      <c r="I22" s="7"/>
      <c r="J22" s="7">
        <v>20</v>
      </c>
      <c r="K22" s="7">
        <v>10</v>
      </c>
      <c r="L22" s="7">
        <v>10</v>
      </c>
      <c r="M22" s="7"/>
      <c r="N22" s="7">
        <v>24</v>
      </c>
      <c r="O22" s="7">
        <v>16</v>
      </c>
      <c r="P22" s="7">
        <v>8</v>
      </c>
      <c r="Q22" s="7"/>
      <c r="R22" s="7">
        <v>18</v>
      </c>
      <c r="S22" s="7">
        <v>11</v>
      </c>
      <c r="T22" s="7">
        <v>7</v>
      </c>
      <c r="U22" s="7"/>
      <c r="V22" s="7">
        <v>15</v>
      </c>
      <c r="W22" s="7">
        <v>11</v>
      </c>
      <c r="X22" s="7">
        <v>4</v>
      </c>
      <c r="Y22" s="7"/>
      <c r="Z22" s="7">
        <v>51</v>
      </c>
      <c r="AA22" s="7">
        <v>34</v>
      </c>
      <c r="AB22" s="7">
        <v>17</v>
      </c>
      <c r="AC22" s="7"/>
      <c r="AD22" s="7">
        <v>29</v>
      </c>
      <c r="AE22" s="7">
        <v>23</v>
      </c>
      <c r="AF22" s="7">
        <v>6</v>
      </c>
      <c r="AG22" s="7"/>
      <c r="AH22" s="7">
        <v>79</v>
      </c>
      <c r="AI22" s="7">
        <v>46</v>
      </c>
      <c r="AJ22" s="7">
        <v>33</v>
      </c>
      <c r="AK22" s="7"/>
      <c r="AL22" s="7">
        <v>50</v>
      </c>
      <c r="AM22" s="7">
        <v>29</v>
      </c>
      <c r="AN22" s="7">
        <v>21</v>
      </c>
    </row>
    <row r="23" spans="1:40" x14ac:dyDescent="0.25">
      <c r="A23" s="27" t="s">
        <v>293</v>
      </c>
      <c r="B23" s="7">
        <v>1168</v>
      </c>
      <c r="C23" s="7">
        <v>741</v>
      </c>
      <c r="D23" s="7">
        <v>427</v>
      </c>
      <c r="E23" s="7"/>
      <c r="F23" s="7">
        <v>95</v>
      </c>
      <c r="G23" s="7">
        <v>52</v>
      </c>
      <c r="H23" s="7">
        <v>43</v>
      </c>
      <c r="I23" s="7"/>
      <c r="J23" s="7">
        <v>42</v>
      </c>
      <c r="K23" s="7">
        <v>29</v>
      </c>
      <c r="L23" s="7">
        <v>13</v>
      </c>
      <c r="M23" s="7"/>
      <c r="N23" s="7">
        <v>42</v>
      </c>
      <c r="O23" s="7">
        <v>30</v>
      </c>
      <c r="P23" s="7">
        <v>12</v>
      </c>
      <c r="Q23" s="7"/>
      <c r="R23" s="7">
        <v>42</v>
      </c>
      <c r="S23" s="7">
        <v>29</v>
      </c>
      <c r="T23" s="7">
        <v>13</v>
      </c>
      <c r="U23" s="7"/>
      <c r="V23" s="7">
        <v>43</v>
      </c>
      <c r="W23" s="7">
        <v>27</v>
      </c>
      <c r="X23" s="7">
        <v>16</v>
      </c>
      <c r="Y23" s="7"/>
      <c r="Z23" s="7">
        <v>141</v>
      </c>
      <c r="AA23" s="7">
        <v>108</v>
      </c>
      <c r="AB23" s="7">
        <v>33</v>
      </c>
      <c r="AC23" s="7"/>
      <c r="AD23" s="7">
        <v>113</v>
      </c>
      <c r="AE23" s="7">
        <v>72</v>
      </c>
      <c r="AF23" s="7">
        <v>41</v>
      </c>
      <c r="AG23" s="7"/>
      <c r="AH23" s="7">
        <v>393</v>
      </c>
      <c r="AI23" s="7">
        <v>229</v>
      </c>
      <c r="AJ23" s="7">
        <v>164</v>
      </c>
      <c r="AK23" s="7"/>
      <c r="AL23" s="7">
        <v>257</v>
      </c>
      <c r="AM23" s="7">
        <v>165</v>
      </c>
      <c r="AN23" s="7">
        <v>92</v>
      </c>
    </row>
    <row r="24" spans="1:40" x14ac:dyDescent="0.25">
      <c r="A24" s="27" t="s">
        <v>294</v>
      </c>
      <c r="B24" s="7">
        <v>146</v>
      </c>
      <c r="C24" s="7">
        <v>87</v>
      </c>
      <c r="D24" s="7">
        <v>59</v>
      </c>
      <c r="E24" s="7"/>
      <c r="F24" s="7">
        <v>9</v>
      </c>
      <c r="G24" s="7">
        <v>7</v>
      </c>
      <c r="H24" s="7">
        <v>2</v>
      </c>
      <c r="I24" s="7"/>
      <c r="J24" s="7">
        <v>6</v>
      </c>
      <c r="K24" s="7">
        <v>4</v>
      </c>
      <c r="L24" s="7">
        <v>2</v>
      </c>
      <c r="M24" s="7"/>
      <c r="N24" s="7">
        <v>14</v>
      </c>
      <c r="O24" s="7">
        <v>9</v>
      </c>
      <c r="P24" s="7">
        <v>5</v>
      </c>
      <c r="Q24" s="7"/>
      <c r="R24" s="7">
        <v>1</v>
      </c>
      <c r="S24" s="7">
        <v>0</v>
      </c>
      <c r="T24" s="7">
        <v>1</v>
      </c>
      <c r="U24" s="7"/>
      <c r="V24" s="7">
        <v>0</v>
      </c>
      <c r="W24" s="7">
        <v>0</v>
      </c>
      <c r="X24" s="7">
        <v>0</v>
      </c>
      <c r="Y24" s="7"/>
      <c r="Z24" s="7">
        <v>10</v>
      </c>
      <c r="AA24" s="7">
        <v>5</v>
      </c>
      <c r="AB24" s="7">
        <v>5</v>
      </c>
      <c r="AC24" s="7"/>
      <c r="AD24" s="7">
        <v>12</v>
      </c>
      <c r="AE24" s="7">
        <v>7</v>
      </c>
      <c r="AF24" s="7">
        <v>5</v>
      </c>
      <c r="AG24" s="7"/>
      <c r="AH24" s="7">
        <v>52</v>
      </c>
      <c r="AI24" s="7">
        <v>30</v>
      </c>
      <c r="AJ24" s="7">
        <v>22</v>
      </c>
      <c r="AK24" s="7"/>
      <c r="AL24" s="7">
        <v>42</v>
      </c>
      <c r="AM24" s="7">
        <v>25</v>
      </c>
      <c r="AN24" s="7">
        <v>17</v>
      </c>
    </row>
    <row r="25" spans="1:40" x14ac:dyDescent="0.25">
      <c r="A25" s="27" t="s">
        <v>295</v>
      </c>
      <c r="B25" s="7">
        <v>567</v>
      </c>
      <c r="C25" s="7">
        <v>347</v>
      </c>
      <c r="D25" s="7">
        <v>220</v>
      </c>
      <c r="E25" s="7"/>
      <c r="F25" s="7">
        <v>65</v>
      </c>
      <c r="G25" s="7">
        <v>35</v>
      </c>
      <c r="H25" s="7">
        <v>30</v>
      </c>
      <c r="I25" s="7"/>
      <c r="J25" s="7">
        <v>25</v>
      </c>
      <c r="K25" s="7">
        <v>17</v>
      </c>
      <c r="L25" s="7">
        <v>8</v>
      </c>
      <c r="M25" s="7"/>
      <c r="N25" s="7">
        <v>21</v>
      </c>
      <c r="O25" s="7">
        <v>9</v>
      </c>
      <c r="P25" s="7">
        <v>12</v>
      </c>
      <c r="Q25" s="7"/>
      <c r="R25" s="7">
        <v>18</v>
      </c>
      <c r="S25" s="7">
        <v>11</v>
      </c>
      <c r="T25" s="7">
        <v>7</v>
      </c>
      <c r="U25" s="7"/>
      <c r="V25" s="7">
        <v>18</v>
      </c>
      <c r="W25" s="7">
        <v>13</v>
      </c>
      <c r="X25" s="7">
        <v>5</v>
      </c>
      <c r="Y25" s="7"/>
      <c r="Z25" s="7">
        <v>37</v>
      </c>
      <c r="AA25" s="7">
        <v>23</v>
      </c>
      <c r="AB25" s="7">
        <v>14</v>
      </c>
      <c r="AC25" s="7"/>
      <c r="AD25" s="7">
        <v>27</v>
      </c>
      <c r="AE25" s="7">
        <v>19</v>
      </c>
      <c r="AF25" s="7">
        <v>8</v>
      </c>
      <c r="AG25" s="7"/>
      <c r="AH25" s="7">
        <v>206</v>
      </c>
      <c r="AI25" s="7">
        <v>128</v>
      </c>
      <c r="AJ25" s="7">
        <v>78</v>
      </c>
      <c r="AK25" s="7"/>
      <c r="AL25" s="7">
        <v>150</v>
      </c>
      <c r="AM25" s="7">
        <v>92</v>
      </c>
      <c r="AN25" s="7">
        <v>58</v>
      </c>
    </row>
    <row r="26" spans="1:40" x14ac:dyDescent="0.25">
      <c r="A26" s="27" t="s">
        <v>296</v>
      </c>
      <c r="B26" s="7">
        <v>282</v>
      </c>
      <c r="C26" s="7">
        <v>186</v>
      </c>
      <c r="D26" s="7">
        <v>96</v>
      </c>
      <c r="E26" s="7"/>
      <c r="F26" s="7">
        <v>19</v>
      </c>
      <c r="G26" s="7">
        <v>14</v>
      </c>
      <c r="H26" s="7">
        <v>5</v>
      </c>
      <c r="I26" s="7"/>
      <c r="J26" s="7">
        <v>4</v>
      </c>
      <c r="K26" s="7">
        <v>2</v>
      </c>
      <c r="L26" s="7">
        <v>2</v>
      </c>
      <c r="M26" s="7"/>
      <c r="N26" s="7">
        <v>12</v>
      </c>
      <c r="O26" s="7">
        <v>9</v>
      </c>
      <c r="P26" s="7">
        <v>3</v>
      </c>
      <c r="Q26" s="7"/>
      <c r="R26" s="7">
        <v>0</v>
      </c>
      <c r="S26" s="7">
        <v>0</v>
      </c>
      <c r="T26" s="7">
        <v>0</v>
      </c>
      <c r="U26" s="7"/>
      <c r="V26" s="7">
        <v>0</v>
      </c>
      <c r="W26" s="7">
        <v>0</v>
      </c>
      <c r="X26" s="7">
        <v>0</v>
      </c>
      <c r="Y26" s="7"/>
      <c r="Z26" s="7">
        <v>1</v>
      </c>
      <c r="AA26" s="7">
        <v>1</v>
      </c>
      <c r="AB26" s="7">
        <v>0</v>
      </c>
      <c r="AC26" s="7"/>
      <c r="AD26" s="7">
        <v>4</v>
      </c>
      <c r="AE26" s="7">
        <v>2</v>
      </c>
      <c r="AF26" s="7">
        <v>2</v>
      </c>
      <c r="AG26" s="7"/>
      <c r="AH26" s="7">
        <v>132</v>
      </c>
      <c r="AI26" s="7">
        <v>86</v>
      </c>
      <c r="AJ26" s="7">
        <v>46</v>
      </c>
      <c r="AK26" s="7"/>
      <c r="AL26" s="7">
        <v>110</v>
      </c>
      <c r="AM26" s="7">
        <v>72</v>
      </c>
      <c r="AN26" s="7">
        <v>38</v>
      </c>
    </row>
    <row r="27" spans="1:40" x14ac:dyDescent="0.25">
      <c r="A27" s="27" t="s">
        <v>297</v>
      </c>
      <c r="B27" s="7">
        <v>569</v>
      </c>
      <c r="C27" s="7">
        <v>387</v>
      </c>
      <c r="D27" s="7">
        <v>182</v>
      </c>
      <c r="E27" s="7"/>
      <c r="F27" s="7">
        <v>15</v>
      </c>
      <c r="G27" s="7">
        <v>9</v>
      </c>
      <c r="H27" s="7">
        <v>6</v>
      </c>
      <c r="I27" s="7"/>
      <c r="J27" s="7">
        <v>0</v>
      </c>
      <c r="K27" s="7">
        <v>0</v>
      </c>
      <c r="L27" s="7">
        <v>0</v>
      </c>
      <c r="M27" s="7"/>
      <c r="N27" s="7">
        <v>7</v>
      </c>
      <c r="O27" s="7">
        <v>5</v>
      </c>
      <c r="P27" s="7">
        <v>2</v>
      </c>
      <c r="Q27" s="7"/>
      <c r="R27" s="7">
        <v>0</v>
      </c>
      <c r="S27" s="7">
        <v>0</v>
      </c>
      <c r="T27" s="7">
        <v>0</v>
      </c>
      <c r="U27" s="7"/>
      <c r="V27" s="7">
        <v>1</v>
      </c>
      <c r="W27" s="7">
        <v>1</v>
      </c>
      <c r="X27" s="7">
        <v>0</v>
      </c>
      <c r="Y27" s="7"/>
      <c r="Z27" s="7">
        <v>16</v>
      </c>
      <c r="AA27" s="7">
        <v>8</v>
      </c>
      <c r="AB27" s="7">
        <v>8</v>
      </c>
      <c r="AC27" s="7"/>
      <c r="AD27" s="7">
        <v>12</v>
      </c>
      <c r="AE27" s="7">
        <v>9</v>
      </c>
      <c r="AF27" s="7">
        <v>3</v>
      </c>
      <c r="AG27" s="7"/>
      <c r="AH27" s="7">
        <v>299</v>
      </c>
      <c r="AI27" s="7">
        <v>196</v>
      </c>
      <c r="AJ27" s="7">
        <v>103</v>
      </c>
      <c r="AK27" s="7"/>
      <c r="AL27" s="7">
        <v>219</v>
      </c>
      <c r="AM27" s="7">
        <v>159</v>
      </c>
      <c r="AN27" s="7">
        <v>60</v>
      </c>
    </row>
    <row r="28" spans="1:40" x14ac:dyDescent="0.25">
      <c r="A28" s="27" t="s">
        <v>298</v>
      </c>
      <c r="B28" s="7">
        <v>250</v>
      </c>
      <c r="C28" s="7">
        <v>163</v>
      </c>
      <c r="D28" s="7">
        <v>87</v>
      </c>
      <c r="E28" s="7"/>
      <c r="F28" s="7">
        <v>22</v>
      </c>
      <c r="G28" s="7">
        <v>12</v>
      </c>
      <c r="H28" s="7">
        <v>10</v>
      </c>
      <c r="I28" s="7"/>
      <c r="J28" s="7">
        <v>7</v>
      </c>
      <c r="K28" s="7">
        <v>3</v>
      </c>
      <c r="L28" s="7">
        <v>4</v>
      </c>
      <c r="M28" s="7"/>
      <c r="N28" s="7">
        <v>11</v>
      </c>
      <c r="O28" s="7">
        <v>7</v>
      </c>
      <c r="P28" s="7">
        <v>4</v>
      </c>
      <c r="Q28" s="7"/>
      <c r="R28" s="7">
        <v>2</v>
      </c>
      <c r="S28" s="7">
        <v>2</v>
      </c>
      <c r="T28" s="7">
        <v>0</v>
      </c>
      <c r="U28" s="7"/>
      <c r="V28" s="7">
        <v>1</v>
      </c>
      <c r="W28" s="7">
        <v>1</v>
      </c>
      <c r="X28" s="7">
        <v>0</v>
      </c>
      <c r="Y28" s="7"/>
      <c r="Z28" s="7">
        <v>16</v>
      </c>
      <c r="AA28" s="7">
        <v>11</v>
      </c>
      <c r="AB28" s="7">
        <v>5</v>
      </c>
      <c r="AC28" s="7"/>
      <c r="AD28" s="7">
        <v>8</v>
      </c>
      <c r="AE28" s="7">
        <v>5</v>
      </c>
      <c r="AF28" s="7">
        <v>3</v>
      </c>
      <c r="AG28" s="7"/>
      <c r="AH28" s="7">
        <v>120</v>
      </c>
      <c r="AI28" s="7">
        <v>79</v>
      </c>
      <c r="AJ28" s="7">
        <v>41</v>
      </c>
      <c r="AK28" s="7"/>
      <c r="AL28" s="7">
        <v>63</v>
      </c>
      <c r="AM28" s="7">
        <v>43</v>
      </c>
      <c r="AN28" s="7">
        <v>20</v>
      </c>
    </row>
    <row r="29" spans="1:40" x14ac:dyDescent="0.25">
      <c r="A29" s="27" t="s">
        <v>299</v>
      </c>
      <c r="B29" s="7">
        <v>442</v>
      </c>
      <c r="C29" s="7">
        <v>273</v>
      </c>
      <c r="D29" s="7">
        <v>169</v>
      </c>
      <c r="E29" s="7"/>
      <c r="F29" s="7">
        <v>12</v>
      </c>
      <c r="G29" s="7">
        <v>9</v>
      </c>
      <c r="H29" s="7">
        <v>3</v>
      </c>
      <c r="I29" s="7"/>
      <c r="J29" s="7">
        <v>10</v>
      </c>
      <c r="K29" s="7">
        <v>6</v>
      </c>
      <c r="L29" s="7">
        <v>4</v>
      </c>
      <c r="M29" s="7"/>
      <c r="N29" s="7">
        <v>12</v>
      </c>
      <c r="O29" s="7">
        <v>7</v>
      </c>
      <c r="P29" s="7">
        <v>5</v>
      </c>
      <c r="Q29" s="7"/>
      <c r="R29" s="7">
        <v>9</v>
      </c>
      <c r="S29" s="7">
        <v>8</v>
      </c>
      <c r="T29" s="7">
        <v>1</v>
      </c>
      <c r="U29" s="7"/>
      <c r="V29" s="7">
        <v>14</v>
      </c>
      <c r="W29" s="7">
        <v>9</v>
      </c>
      <c r="X29" s="7">
        <v>5</v>
      </c>
      <c r="Y29" s="7"/>
      <c r="Z29" s="7">
        <v>54</v>
      </c>
      <c r="AA29" s="7">
        <v>34</v>
      </c>
      <c r="AB29" s="7">
        <v>20</v>
      </c>
      <c r="AC29" s="7"/>
      <c r="AD29" s="7">
        <v>31</v>
      </c>
      <c r="AE29" s="7">
        <v>14</v>
      </c>
      <c r="AF29" s="7">
        <v>17</v>
      </c>
      <c r="AG29" s="7"/>
      <c r="AH29" s="7">
        <v>162</v>
      </c>
      <c r="AI29" s="7">
        <v>94</v>
      </c>
      <c r="AJ29" s="7">
        <v>68</v>
      </c>
      <c r="AK29" s="7"/>
      <c r="AL29" s="7">
        <v>138</v>
      </c>
      <c r="AM29" s="7">
        <v>92</v>
      </c>
      <c r="AN29" s="7">
        <v>46</v>
      </c>
    </row>
    <row r="30" spans="1:40" x14ac:dyDescent="0.25">
      <c r="A30" s="27" t="s">
        <v>300</v>
      </c>
      <c r="B30" s="7">
        <v>620</v>
      </c>
      <c r="C30" s="7">
        <v>391</v>
      </c>
      <c r="D30" s="7">
        <v>229</v>
      </c>
      <c r="E30" s="7"/>
      <c r="F30" s="7">
        <v>42</v>
      </c>
      <c r="G30" s="7">
        <v>25</v>
      </c>
      <c r="H30" s="7">
        <v>17</v>
      </c>
      <c r="I30" s="7"/>
      <c r="J30" s="7">
        <v>15</v>
      </c>
      <c r="K30" s="7">
        <v>8</v>
      </c>
      <c r="L30" s="7">
        <v>7</v>
      </c>
      <c r="M30" s="7"/>
      <c r="N30" s="7">
        <v>24</v>
      </c>
      <c r="O30" s="7">
        <v>16</v>
      </c>
      <c r="P30" s="7">
        <v>8</v>
      </c>
      <c r="Q30" s="7"/>
      <c r="R30" s="7">
        <v>3</v>
      </c>
      <c r="S30" s="7">
        <v>2</v>
      </c>
      <c r="T30" s="7">
        <v>1</v>
      </c>
      <c r="U30" s="7"/>
      <c r="V30" s="7">
        <v>7</v>
      </c>
      <c r="W30" s="7">
        <v>4</v>
      </c>
      <c r="X30" s="7">
        <v>3</v>
      </c>
      <c r="Y30" s="7"/>
      <c r="Z30" s="7">
        <v>11</v>
      </c>
      <c r="AA30" s="7">
        <v>8</v>
      </c>
      <c r="AB30" s="7">
        <v>3</v>
      </c>
      <c r="AC30" s="7"/>
      <c r="AD30" s="7">
        <v>19</v>
      </c>
      <c r="AE30" s="7">
        <v>11</v>
      </c>
      <c r="AF30" s="7">
        <v>8</v>
      </c>
      <c r="AG30" s="7"/>
      <c r="AH30" s="7">
        <v>283</v>
      </c>
      <c r="AI30" s="7">
        <v>172</v>
      </c>
      <c r="AJ30" s="7">
        <v>111</v>
      </c>
      <c r="AK30" s="7"/>
      <c r="AL30" s="7">
        <v>216</v>
      </c>
      <c r="AM30" s="7">
        <v>145</v>
      </c>
      <c r="AN30" s="7">
        <v>71</v>
      </c>
    </row>
    <row r="31" spans="1:40" x14ac:dyDescent="0.25">
      <c r="A31" s="27" t="s">
        <v>301</v>
      </c>
      <c r="B31" s="7">
        <v>188</v>
      </c>
      <c r="C31" s="7">
        <v>123</v>
      </c>
      <c r="D31" s="7">
        <v>65</v>
      </c>
      <c r="E31" s="7"/>
      <c r="F31" s="7">
        <v>14</v>
      </c>
      <c r="G31" s="7">
        <v>6</v>
      </c>
      <c r="H31" s="7">
        <v>8</v>
      </c>
      <c r="I31" s="7"/>
      <c r="J31" s="7">
        <v>9</v>
      </c>
      <c r="K31" s="7">
        <v>4</v>
      </c>
      <c r="L31" s="7">
        <v>5</v>
      </c>
      <c r="M31" s="7"/>
      <c r="N31" s="7">
        <v>17</v>
      </c>
      <c r="O31" s="7">
        <v>12</v>
      </c>
      <c r="P31" s="7">
        <v>5</v>
      </c>
      <c r="Q31" s="7"/>
      <c r="R31" s="7">
        <v>0</v>
      </c>
      <c r="S31" s="7">
        <v>0</v>
      </c>
      <c r="T31" s="7">
        <v>0</v>
      </c>
      <c r="U31" s="7"/>
      <c r="V31" s="7">
        <v>0</v>
      </c>
      <c r="W31" s="7">
        <v>0</v>
      </c>
      <c r="X31" s="7">
        <v>0</v>
      </c>
      <c r="Y31" s="7"/>
      <c r="Z31" s="7">
        <v>8</v>
      </c>
      <c r="AA31" s="7">
        <v>6</v>
      </c>
      <c r="AB31" s="7">
        <v>2</v>
      </c>
      <c r="AC31" s="7"/>
      <c r="AD31" s="7">
        <v>0</v>
      </c>
      <c r="AE31" s="7">
        <v>0</v>
      </c>
      <c r="AF31" s="7">
        <v>0</v>
      </c>
      <c r="AG31" s="7"/>
      <c r="AH31" s="7">
        <v>79</v>
      </c>
      <c r="AI31" s="7">
        <v>55</v>
      </c>
      <c r="AJ31" s="7">
        <v>24</v>
      </c>
      <c r="AK31" s="7"/>
      <c r="AL31" s="7">
        <v>61</v>
      </c>
      <c r="AM31" s="7">
        <v>40</v>
      </c>
      <c r="AN31" s="7">
        <v>21</v>
      </c>
    </row>
    <row r="32" spans="1:40" x14ac:dyDescent="0.25">
      <c r="A32" s="93" t="s">
        <v>302</v>
      </c>
      <c r="B32" s="7">
        <v>184</v>
      </c>
      <c r="C32" s="7">
        <v>110</v>
      </c>
      <c r="D32" s="7">
        <v>74</v>
      </c>
      <c r="E32" s="7"/>
      <c r="F32" s="7">
        <v>15</v>
      </c>
      <c r="G32" s="7">
        <v>6</v>
      </c>
      <c r="H32" s="7">
        <v>9</v>
      </c>
      <c r="I32" s="7"/>
      <c r="J32" s="7">
        <v>16</v>
      </c>
      <c r="K32" s="7">
        <v>10</v>
      </c>
      <c r="L32" s="7">
        <v>6</v>
      </c>
      <c r="M32" s="7"/>
      <c r="N32" s="7">
        <v>12</v>
      </c>
      <c r="O32" s="7">
        <v>7</v>
      </c>
      <c r="P32" s="7">
        <v>5</v>
      </c>
      <c r="Q32" s="7"/>
      <c r="R32" s="7">
        <v>0</v>
      </c>
      <c r="S32" s="7">
        <v>0</v>
      </c>
      <c r="T32" s="7">
        <v>0</v>
      </c>
      <c r="U32" s="7"/>
      <c r="V32" s="7">
        <v>2</v>
      </c>
      <c r="W32" s="7">
        <v>1</v>
      </c>
      <c r="X32" s="7">
        <v>1</v>
      </c>
      <c r="Y32" s="7"/>
      <c r="Z32" s="7">
        <v>1</v>
      </c>
      <c r="AA32" s="7">
        <v>0</v>
      </c>
      <c r="AB32" s="7">
        <v>1</v>
      </c>
      <c r="AC32" s="7"/>
      <c r="AD32" s="7">
        <v>0</v>
      </c>
      <c r="AE32" s="7">
        <v>0</v>
      </c>
      <c r="AF32" s="7">
        <v>0</v>
      </c>
      <c r="AG32" s="7"/>
      <c r="AH32" s="7">
        <v>80</v>
      </c>
      <c r="AI32" s="7">
        <v>47</v>
      </c>
      <c r="AJ32" s="7">
        <v>33</v>
      </c>
      <c r="AK32" s="7"/>
      <c r="AL32" s="7">
        <v>58</v>
      </c>
      <c r="AM32" s="7">
        <v>39</v>
      </c>
      <c r="AN32" s="7">
        <v>19</v>
      </c>
    </row>
    <row r="33" spans="1:40" x14ac:dyDescent="0.25">
      <c r="A33" s="27" t="s">
        <v>303</v>
      </c>
      <c r="B33" s="7">
        <v>106</v>
      </c>
      <c r="C33" s="7">
        <v>66</v>
      </c>
      <c r="D33" s="7">
        <v>40</v>
      </c>
      <c r="E33" s="7"/>
      <c r="F33" s="7">
        <v>11</v>
      </c>
      <c r="G33" s="7">
        <v>6</v>
      </c>
      <c r="H33" s="7">
        <v>5</v>
      </c>
      <c r="I33" s="7"/>
      <c r="J33" s="7">
        <v>6</v>
      </c>
      <c r="K33" s="7">
        <v>3</v>
      </c>
      <c r="L33" s="7">
        <v>3</v>
      </c>
      <c r="M33" s="7"/>
      <c r="N33" s="7">
        <v>5</v>
      </c>
      <c r="O33" s="7">
        <v>4</v>
      </c>
      <c r="P33" s="7">
        <v>1</v>
      </c>
      <c r="Q33" s="7"/>
      <c r="R33" s="7">
        <v>1</v>
      </c>
      <c r="S33" s="7">
        <v>0</v>
      </c>
      <c r="T33" s="7">
        <v>1</v>
      </c>
      <c r="U33" s="7"/>
      <c r="V33" s="7">
        <v>0</v>
      </c>
      <c r="W33" s="7">
        <v>0</v>
      </c>
      <c r="X33" s="7">
        <v>0</v>
      </c>
      <c r="Y33" s="7"/>
      <c r="Z33" s="7">
        <v>3</v>
      </c>
      <c r="AA33" s="7">
        <v>2</v>
      </c>
      <c r="AB33" s="7">
        <v>1</v>
      </c>
      <c r="AC33" s="7"/>
      <c r="AD33" s="7">
        <v>2</v>
      </c>
      <c r="AE33" s="7">
        <v>0</v>
      </c>
      <c r="AF33" s="7">
        <v>2</v>
      </c>
      <c r="AG33" s="7"/>
      <c r="AH33" s="7">
        <v>49</v>
      </c>
      <c r="AI33" s="7">
        <v>31</v>
      </c>
      <c r="AJ33" s="7">
        <v>18</v>
      </c>
      <c r="AK33" s="7"/>
      <c r="AL33" s="7">
        <v>29</v>
      </c>
      <c r="AM33" s="7">
        <v>20</v>
      </c>
      <c r="AN33" s="7">
        <v>9</v>
      </c>
    </row>
    <row r="34" spans="1:40" x14ac:dyDescent="0.25">
      <c r="A34" s="27" t="s">
        <v>304</v>
      </c>
      <c r="B34" s="7">
        <v>418</v>
      </c>
      <c r="C34" s="7">
        <v>268</v>
      </c>
      <c r="D34" s="7">
        <v>150</v>
      </c>
      <c r="E34" s="7"/>
      <c r="F34" s="7">
        <v>47</v>
      </c>
      <c r="G34" s="7">
        <v>32</v>
      </c>
      <c r="H34" s="7">
        <v>15</v>
      </c>
      <c r="I34" s="7"/>
      <c r="J34" s="7">
        <v>41</v>
      </c>
      <c r="K34" s="7">
        <v>30</v>
      </c>
      <c r="L34" s="7">
        <v>11</v>
      </c>
      <c r="M34" s="7"/>
      <c r="N34" s="7">
        <v>34</v>
      </c>
      <c r="O34" s="7">
        <v>25</v>
      </c>
      <c r="P34" s="7">
        <v>9</v>
      </c>
      <c r="Q34" s="7"/>
      <c r="R34" s="7">
        <v>14</v>
      </c>
      <c r="S34" s="7">
        <v>7</v>
      </c>
      <c r="T34" s="7">
        <v>7</v>
      </c>
      <c r="U34" s="7"/>
      <c r="V34" s="7">
        <v>16</v>
      </c>
      <c r="W34" s="7">
        <v>12</v>
      </c>
      <c r="X34" s="7">
        <v>4</v>
      </c>
      <c r="Y34" s="7"/>
      <c r="Z34" s="7">
        <v>44</v>
      </c>
      <c r="AA34" s="7">
        <v>26</v>
      </c>
      <c r="AB34" s="7">
        <v>18</v>
      </c>
      <c r="AC34" s="7"/>
      <c r="AD34" s="7">
        <v>29</v>
      </c>
      <c r="AE34" s="7">
        <v>21</v>
      </c>
      <c r="AF34" s="7">
        <v>8</v>
      </c>
      <c r="AG34" s="7"/>
      <c r="AH34" s="7">
        <v>106</v>
      </c>
      <c r="AI34" s="7">
        <v>62</v>
      </c>
      <c r="AJ34" s="7">
        <v>44</v>
      </c>
      <c r="AK34" s="7"/>
      <c r="AL34" s="7">
        <v>87</v>
      </c>
      <c r="AM34" s="7">
        <v>53</v>
      </c>
      <c r="AN34" s="7">
        <v>34</v>
      </c>
    </row>
    <row r="35" spans="1:40" x14ac:dyDescent="0.25">
      <c r="A35" s="27" t="s">
        <v>305</v>
      </c>
      <c r="B35" s="7">
        <v>549</v>
      </c>
      <c r="C35" s="7">
        <v>339</v>
      </c>
      <c r="D35" s="7">
        <v>210</v>
      </c>
      <c r="E35" s="7"/>
      <c r="F35" s="7">
        <v>61</v>
      </c>
      <c r="G35" s="7">
        <v>38</v>
      </c>
      <c r="H35" s="7">
        <v>23</v>
      </c>
      <c r="I35" s="7"/>
      <c r="J35" s="7">
        <v>23</v>
      </c>
      <c r="K35" s="7">
        <v>13</v>
      </c>
      <c r="L35" s="7">
        <v>10</v>
      </c>
      <c r="M35" s="7"/>
      <c r="N35" s="7">
        <v>48</v>
      </c>
      <c r="O35" s="7">
        <v>34</v>
      </c>
      <c r="P35" s="7">
        <v>14</v>
      </c>
      <c r="Q35" s="7"/>
      <c r="R35" s="7">
        <v>11</v>
      </c>
      <c r="S35" s="7">
        <v>7</v>
      </c>
      <c r="T35" s="7">
        <v>4</v>
      </c>
      <c r="U35" s="7"/>
      <c r="V35" s="7">
        <v>20</v>
      </c>
      <c r="W35" s="7">
        <v>10</v>
      </c>
      <c r="X35" s="7">
        <v>10</v>
      </c>
      <c r="Y35" s="7"/>
      <c r="Z35" s="7">
        <v>50</v>
      </c>
      <c r="AA35" s="7">
        <v>35</v>
      </c>
      <c r="AB35" s="7">
        <v>15</v>
      </c>
      <c r="AC35" s="7"/>
      <c r="AD35" s="7">
        <v>38</v>
      </c>
      <c r="AE35" s="7">
        <v>20</v>
      </c>
      <c r="AF35" s="7">
        <v>18</v>
      </c>
      <c r="AG35" s="7"/>
      <c r="AH35" s="7">
        <v>162</v>
      </c>
      <c r="AI35" s="7">
        <v>101</v>
      </c>
      <c r="AJ35" s="7">
        <v>61</v>
      </c>
      <c r="AK35" s="7"/>
      <c r="AL35" s="7">
        <v>136</v>
      </c>
      <c r="AM35" s="7">
        <v>81</v>
      </c>
      <c r="AN35" s="7">
        <v>55</v>
      </c>
    </row>
    <row r="36" spans="1:40" ht="13.5" thickBot="1" x14ac:dyDescent="0.3">
      <c r="A36" s="27" t="s">
        <v>306</v>
      </c>
      <c r="B36" s="7">
        <v>95</v>
      </c>
      <c r="C36" s="7">
        <v>60</v>
      </c>
      <c r="D36" s="7">
        <v>35</v>
      </c>
      <c r="E36" s="30"/>
      <c r="F36" s="7">
        <v>13</v>
      </c>
      <c r="G36" s="7">
        <v>9</v>
      </c>
      <c r="H36" s="7">
        <v>4</v>
      </c>
      <c r="I36" s="30"/>
      <c r="J36" s="7">
        <v>3</v>
      </c>
      <c r="K36" s="7">
        <v>2</v>
      </c>
      <c r="L36" s="7">
        <v>1</v>
      </c>
      <c r="M36" s="30"/>
      <c r="N36" s="7">
        <v>7</v>
      </c>
      <c r="O36" s="7">
        <v>4</v>
      </c>
      <c r="P36" s="7">
        <v>3</v>
      </c>
      <c r="Q36" s="30"/>
      <c r="R36" s="7">
        <v>0</v>
      </c>
      <c r="S36" s="7">
        <v>0</v>
      </c>
      <c r="T36" s="7">
        <v>0</v>
      </c>
      <c r="U36" s="30"/>
      <c r="V36" s="7">
        <v>1</v>
      </c>
      <c r="W36" s="7">
        <v>0</v>
      </c>
      <c r="X36" s="7">
        <v>1</v>
      </c>
      <c r="Y36" s="30"/>
      <c r="Z36" s="7">
        <v>0</v>
      </c>
      <c r="AA36" s="7">
        <v>0</v>
      </c>
      <c r="AB36" s="7">
        <v>0</v>
      </c>
      <c r="AC36" s="30"/>
      <c r="AD36" s="7">
        <v>0</v>
      </c>
      <c r="AE36" s="7">
        <v>0</v>
      </c>
      <c r="AF36" s="7">
        <v>0</v>
      </c>
      <c r="AG36" s="30"/>
      <c r="AH36" s="7">
        <v>36</v>
      </c>
      <c r="AI36" s="7">
        <v>21</v>
      </c>
      <c r="AJ36" s="7">
        <v>15</v>
      </c>
      <c r="AK36" s="30"/>
      <c r="AL36" s="7">
        <v>35</v>
      </c>
      <c r="AM36" s="7">
        <v>24</v>
      </c>
      <c r="AN36" s="7">
        <v>11</v>
      </c>
    </row>
    <row r="37" spans="1:40" ht="15" customHeight="1" x14ac:dyDescent="0.25">
      <c r="A37" s="88" t="s">
        <v>967</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ht="15" customHeight="1" x14ac:dyDescent="0.25">
      <c r="A38" s="8" t="s">
        <v>262</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row>
  </sheetData>
  <mergeCells count="16">
    <mergeCell ref="A1:AN1"/>
    <mergeCell ref="A2:AN2"/>
    <mergeCell ref="A3:AN3"/>
    <mergeCell ref="A4:AN4"/>
    <mergeCell ref="A5:AN5"/>
    <mergeCell ref="AH6:AJ6"/>
    <mergeCell ref="AL6:AN6"/>
    <mergeCell ref="R6:T6"/>
    <mergeCell ref="V6:X6"/>
    <mergeCell ref="Z6:AB6"/>
    <mergeCell ref="AD6:AF6"/>
    <mergeCell ref="A6:A7"/>
    <mergeCell ref="B6:D6"/>
    <mergeCell ref="F6:H6"/>
    <mergeCell ref="J6:L6"/>
    <mergeCell ref="N6:P6"/>
  </mergeCells>
  <hyperlinks>
    <hyperlink ref="AO2" location="Contenido!A1" display="Contenido" xr:uid="{600C6CB8-ACBA-4987-A58C-E2B92BA26C62}"/>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209</vt:i4>
      </vt:variant>
      <vt:variant>
        <vt:lpstr>Rangos con nombre</vt:lpstr>
      </vt:variant>
      <vt:variant>
        <vt:i4>230</vt:i4>
      </vt:variant>
    </vt:vector>
  </HeadingPairs>
  <TitlesOfParts>
    <vt:vector size="439" baseType="lpstr">
      <vt:lpstr>PORTADA </vt:lpstr>
      <vt:lpstr>Contenido</vt:lpstr>
      <vt:lpstr>Funcionarios</vt:lpstr>
      <vt:lpstr>Colores</vt:lpstr>
      <vt:lpstr>Serie</vt:lpstr>
      <vt:lpstr>1</vt:lpstr>
      <vt:lpstr>2</vt:lpstr>
      <vt:lpstr>3</vt:lpstr>
      <vt:lpstr>4</vt:lpstr>
      <vt:lpstr>5</vt:lpstr>
      <vt:lpstr>6</vt:lpstr>
      <vt:lpstr>7</vt:lpstr>
      <vt:lpstr>8</vt:lpstr>
      <vt:lpstr>9</vt:lpstr>
      <vt:lpstr>Resumen</vt:lpstr>
      <vt:lpstr>10</vt:lpstr>
      <vt:lpstr>11</vt:lpstr>
      <vt:lpstr>12</vt:lpstr>
      <vt:lpstr>13</vt:lpstr>
      <vt:lpstr>14</vt:lpstr>
      <vt:lpstr>15</vt:lpstr>
      <vt:lpstr>Preescolar</vt:lpstr>
      <vt:lpstr>16</vt:lpstr>
      <vt:lpstr>17 </vt:lpstr>
      <vt:lpstr>18</vt:lpstr>
      <vt:lpstr>19</vt:lpstr>
      <vt:lpstr>20 </vt:lpstr>
      <vt:lpstr>21</vt:lpstr>
      <vt:lpstr>22 </vt:lpstr>
      <vt:lpstr>23</vt:lpstr>
      <vt:lpstr>24 </vt:lpstr>
      <vt:lpstr>I  y II Ciclos </vt:lpstr>
      <vt:lpstr>25</vt:lpstr>
      <vt:lpstr>26</vt:lpstr>
      <vt:lpstr>27</vt:lpstr>
      <vt:lpstr>28</vt:lpstr>
      <vt:lpstr>29</vt:lpstr>
      <vt:lpstr>30</vt:lpstr>
      <vt:lpstr>31</vt:lpstr>
      <vt:lpstr>32</vt:lpstr>
      <vt:lpstr>33</vt:lpstr>
      <vt:lpstr>Escuela Nocturna</vt:lpstr>
      <vt:lpstr>34</vt:lpstr>
      <vt:lpstr>35</vt:lpstr>
      <vt:lpstr>36</vt:lpstr>
      <vt:lpstr>Colegios</vt:lpstr>
      <vt:lpstr>37</vt:lpstr>
      <vt:lpstr>38</vt:lpstr>
      <vt:lpstr>39</vt:lpstr>
      <vt:lpstr>40</vt:lpstr>
      <vt:lpstr>41</vt:lpstr>
      <vt:lpstr>42</vt:lpstr>
      <vt:lpstr>43</vt:lpstr>
      <vt:lpstr>44</vt:lpstr>
      <vt:lpstr>45</vt:lpstr>
      <vt:lpstr>Acad. Diurna</vt:lpstr>
      <vt:lpstr>46</vt:lpstr>
      <vt:lpstr>47</vt:lpstr>
      <vt:lpstr>48</vt:lpstr>
      <vt:lpstr>49</vt:lpstr>
      <vt:lpstr>50</vt:lpstr>
      <vt:lpstr>51</vt:lpstr>
      <vt:lpstr>52</vt:lpstr>
      <vt:lpstr>53</vt:lpstr>
      <vt:lpstr>54</vt:lpstr>
      <vt:lpstr>Tecn. Diu</vt:lpstr>
      <vt:lpstr>55</vt:lpstr>
      <vt:lpstr>56_1</vt:lpstr>
      <vt:lpstr>56_2</vt:lpstr>
      <vt:lpstr>57_1</vt:lpstr>
      <vt:lpstr>57_2</vt:lpstr>
      <vt:lpstr>58</vt:lpstr>
      <vt:lpstr>59</vt:lpstr>
      <vt:lpstr>60</vt:lpstr>
      <vt:lpstr>61</vt:lpstr>
      <vt:lpstr>62</vt:lpstr>
      <vt:lpstr>63</vt:lpstr>
      <vt:lpstr>64</vt:lpstr>
      <vt:lpstr>Acad. Noct</vt:lpstr>
      <vt:lpstr>65</vt:lpstr>
      <vt:lpstr>66</vt:lpstr>
      <vt:lpstr>67</vt:lpstr>
      <vt:lpstr>68</vt:lpstr>
      <vt:lpstr>69</vt:lpstr>
      <vt:lpstr>70</vt:lpstr>
      <vt:lpstr>Tecn. Noct</vt:lpstr>
      <vt:lpstr>71</vt:lpstr>
      <vt:lpstr>72_1</vt:lpstr>
      <vt:lpstr>72_2</vt:lpstr>
      <vt:lpstr>73</vt:lpstr>
      <vt:lpstr>74</vt:lpstr>
      <vt:lpstr>75</vt:lpstr>
      <vt:lpstr>76</vt:lpstr>
      <vt:lpstr>77</vt:lpstr>
      <vt:lpstr>Atenc. Direc</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CAIPAD</vt:lpstr>
      <vt:lpstr>96</vt:lpstr>
      <vt:lpstr>97</vt:lpstr>
      <vt:lpstr>Discap. Regul</vt:lpstr>
      <vt:lpstr>98</vt:lpstr>
      <vt:lpstr>99</vt:lpstr>
      <vt:lpstr>100</vt:lpstr>
      <vt:lpstr>101</vt:lpstr>
      <vt:lpstr>102</vt:lpstr>
      <vt:lpstr>103</vt:lpstr>
      <vt:lpstr>104</vt:lpstr>
      <vt:lpstr>105</vt:lpstr>
      <vt:lpstr>106</vt:lpstr>
      <vt:lpstr>Aula Edad</vt:lpstr>
      <vt:lpstr>107</vt:lpstr>
      <vt:lpstr>108</vt:lpstr>
      <vt:lpstr>109</vt:lpstr>
      <vt:lpstr>110</vt:lpstr>
      <vt:lpstr>IPEC</vt:lpstr>
      <vt:lpstr>111</vt:lpstr>
      <vt:lpstr>112</vt:lpstr>
      <vt:lpstr>113</vt:lpstr>
      <vt:lpstr>114</vt:lpstr>
      <vt:lpstr>115</vt:lpstr>
      <vt:lpstr>116</vt:lpstr>
      <vt:lpstr>117</vt:lpstr>
      <vt:lpstr>118</vt:lpstr>
      <vt:lpstr>CINDEA</vt:lpstr>
      <vt:lpstr>119</vt:lpstr>
      <vt:lpstr>120</vt:lpstr>
      <vt:lpstr>121</vt:lpstr>
      <vt:lpstr>122</vt:lpstr>
      <vt:lpstr>123</vt:lpstr>
      <vt:lpstr>124</vt:lpstr>
      <vt:lpstr>125</vt:lpstr>
      <vt:lpstr>126</vt:lpstr>
      <vt:lpstr>CONED</vt:lpstr>
      <vt:lpstr>127</vt:lpstr>
      <vt:lpstr>128</vt:lpstr>
      <vt:lpstr>129</vt:lpstr>
      <vt:lpstr>130</vt:lpstr>
      <vt:lpstr>Programas EA</vt:lpstr>
      <vt:lpstr>131</vt:lpstr>
      <vt:lpstr>132</vt:lpstr>
      <vt:lpstr>133</vt:lpstr>
      <vt:lpstr>Tasas</vt:lpstr>
      <vt:lpstr>134</vt:lpstr>
      <vt:lpstr>135</vt:lpstr>
      <vt:lpstr>136</vt:lpstr>
      <vt:lpstr>137</vt:lpstr>
      <vt:lpstr>138</vt:lpstr>
      <vt:lpstr>139</vt:lpstr>
      <vt:lpstr>140</vt:lpstr>
      <vt:lpstr>141</vt:lpstr>
      <vt:lpstr>142</vt:lpstr>
      <vt:lpstr>Extranjeros</vt:lpstr>
      <vt:lpstr>143</vt:lpstr>
      <vt:lpstr>144</vt:lpstr>
      <vt:lpstr>145</vt:lpstr>
      <vt:lpstr>146</vt:lpstr>
      <vt:lpstr>147</vt:lpstr>
      <vt:lpstr>Nicaragüenses</vt:lpstr>
      <vt:lpstr>148</vt:lpstr>
      <vt:lpstr>149</vt:lpstr>
      <vt:lpstr>Refugiados</vt:lpstr>
      <vt:lpstr>150</vt:lpstr>
      <vt:lpstr>151</vt:lpstr>
      <vt:lpstr>152</vt:lpstr>
      <vt:lpstr>153</vt:lpstr>
      <vt:lpstr>Asilo</vt:lpstr>
      <vt:lpstr>154</vt:lpstr>
      <vt:lpstr>155</vt:lpstr>
      <vt:lpstr>156</vt:lpstr>
      <vt:lpstr>157</vt:lpstr>
      <vt:lpstr>Instituciones</vt:lpstr>
      <vt:lpstr>158</vt:lpstr>
      <vt:lpstr>159</vt:lpstr>
      <vt:lpstr>160</vt:lpstr>
      <vt:lpstr>161</vt:lpstr>
      <vt:lpstr>162</vt:lpstr>
      <vt:lpstr>163</vt:lpstr>
      <vt:lpstr>164</vt:lpstr>
      <vt:lpstr>165</vt:lpstr>
      <vt:lpstr>Tipo Dir.</vt:lpstr>
      <vt:lpstr>166</vt:lpstr>
      <vt:lpstr>167</vt:lpstr>
      <vt:lpstr>168</vt:lpstr>
      <vt:lpstr>169</vt:lpstr>
      <vt:lpstr>170</vt:lpstr>
      <vt:lpstr>171</vt:lpstr>
      <vt:lpstr>Secciones</vt:lpstr>
      <vt:lpstr>172</vt:lpstr>
      <vt:lpstr>173</vt:lpstr>
      <vt:lpstr>174</vt:lpstr>
      <vt:lpstr>175</vt:lpstr>
      <vt:lpstr>176</vt:lpstr>
      <vt:lpstr>'10'!A_impresión_IM</vt:lpstr>
      <vt:lpstr>'11'!A_impresión_IM</vt:lpstr>
      <vt:lpstr>'145'!A_impresión_IM</vt:lpstr>
      <vt:lpstr>'151'!A_impresión_IM</vt:lpstr>
      <vt:lpstr>'155'!A_impresión_IM</vt:lpstr>
      <vt:lpstr>'166'!A_impresión_IM</vt:lpstr>
      <vt:lpstr>'172'!A_impresión_IM</vt:lpstr>
      <vt:lpstr>'2'!A_impresión_IM</vt:lpstr>
      <vt:lpstr>'3'!A_impresión_IM</vt:lpstr>
      <vt:lpstr>'4'!A_impresión_IM</vt:lpstr>
      <vt:lpstr>'5'!A_impresión_IM</vt:lpstr>
      <vt:lpstr>'6'!A_impresión_IM</vt:lpstr>
      <vt:lpstr>'7'!A_impresión_IM</vt:lpstr>
      <vt:lpstr>'8'!A_impresión_IM</vt:lpstr>
      <vt:lpstr>'9'!A_impresión_IM</vt:lpstr>
      <vt:lpstr>'1'!Área_de_impresión</vt:lpstr>
      <vt:lpstr>'10'!Área_de_impresión</vt:lpstr>
      <vt:lpstr>'100'!Área_de_impresión</vt:lpstr>
      <vt:lpstr>'101'!Área_de_impresión</vt:lpstr>
      <vt:lpstr>'102'!Área_de_impresión</vt:lpstr>
      <vt:lpstr>'103'!Área_de_impresión</vt:lpstr>
      <vt:lpstr>'104'!Área_de_impresión</vt:lpstr>
      <vt:lpstr>'105'!Área_de_impresión</vt:lpstr>
      <vt:lpstr>'106'!Área_de_impresión</vt:lpstr>
      <vt:lpstr>'107'!Área_de_impresión</vt:lpstr>
      <vt:lpstr>'108'!Área_de_impresión</vt:lpstr>
      <vt:lpstr>'109'!Área_de_impresión</vt:lpstr>
      <vt:lpstr>'11'!Área_de_impresión</vt:lpstr>
      <vt:lpstr>'110'!Área_de_impresión</vt:lpstr>
      <vt:lpstr>'111'!Área_de_impresión</vt:lpstr>
      <vt:lpstr>'112'!Área_de_impresión</vt:lpstr>
      <vt:lpstr>'113'!Área_de_impresión</vt:lpstr>
      <vt:lpstr>'114'!Área_de_impresión</vt:lpstr>
      <vt:lpstr>'115'!Área_de_impresión</vt:lpstr>
      <vt:lpstr>'116'!Área_de_impresión</vt:lpstr>
      <vt:lpstr>'117'!Área_de_impresión</vt:lpstr>
      <vt:lpstr>'118'!Área_de_impresión</vt:lpstr>
      <vt:lpstr>'119'!Área_de_impresión</vt:lpstr>
      <vt:lpstr>'12'!Área_de_impresión</vt:lpstr>
      <vt:lpstr>'120'!Área_de_impresión</vt:lpstr>
      <vt:lpstr>'121'!Área_de_impresión</vt:lpstr>
      <vt:lpstr>'122'!Área_de_impresión</vt:lpstr>
      <vt:lpstr>'123'!Área_de_impresión</vt:lpstr>
      <vt:lpstr>'124'!Área_de_impresión</vt:lpstr>
      <vt:lpstr>'125'!Área_de_impresión</vt:lpstr>
      <vt:lpstr>'126'!Área_de_impresión</vt:lpstr>
      <vt:lpstr>'127'!Área_de_impresión</vt:lpstr>
      <vt:lpstr>'128'!Área_de_impresión</vt:lpstr>
      <vt:lpstr>'129'!Área_de_impresión</vt:lpstr>
      <vt:lpstr>'13'!Área_de_impresión</vt:lpstr>
      <vt:lpstr>'130'!Área_de_impresión</vt:lpstr>
      <vt:lpstr>'131'!Área_de_impresión</vt:lpstr>
      <vt:lpstr>'132'!Área_de_impresión</vt:lpstr>
      <vt:lpstr>'133'!Área_de_impresión</vt:lpstr>
      <vt:lpstr>'134'!Área_de_impresión</vt:lpstr>
      <vt:lpstr>'135'!Área_de_impresión</vt:lpstr>
      <vt:lpstr>'136'!Área_de_impresión</vt:lpstr>
      <vt:lpstr>'137'!Área_de_impresión</vt:lpstr>
      <vt:lpstr>'138'!Área_de_impresión</vt:lpstr>
      <vt:lpstr>'139'!Área_de_impresión</vt:lpstr>
      <vt:lpstr>'14'!Área_de_impresión</vt:lpstr>
      <vt:lpstr>'140'!Área_de_impresión</vt:lpstr>
      <vt:lpstr>'141'!Área_de_impresión</vt:lpstr>
      <vt:lpstr>'142'!Área_de_impresión</vt:lpstr>
      <vt:lpstr>'143'!Área_de_impresión</vt:lpstr>
      <vt:lpstr>'144'!Área_de_impresión</vt:lpstr>
      <vt:lpstr>'145'!Área_de_impresión</vt:lpstr>
      <vt:lpstr>'146'!Área_de_impresión</vt:lpstr>
      <vt:lpstr>'147'!Área_de_impresión</vt:lpstr>
      <vt:lpstr>'148'!Área_de_impresión</vt:lpstr>
      <vt:lpstr>'149'!Área_de_impresión</vt:lpstr>
      <vt:lpstr>'15'!Área_de_impresión</vt:lpstr>
      <vt:lpstr>'150'!Área_de_impresión</vt:lpstr>
      <vt:lpstr>'151'!Área_de_impresión</vt:lpstr>
      <vt:lpstr>'152'!Área_de_impresión</vt:lpstr>
      <vt:lpstr>'153'!Área_de_impresión</vt:lpstr>
      <vt:lpstr>'154'!Área_de_impresión</vt:lpstr>
      <vt:lpstr>'155'!Área_de_impresión</vt:lpstr>
      <vt:lpstr>'156'!Área_de_impresión</vt:lpstr>
      <vt:lpstr>'157'!Área_de_impresión</vt:lpstr>
      <vt:lpstr>'158'!Área_de_impresión</vt:lpstr>
      <vt:lpstr>'159'!Área_de_impresión</vt:lpstr>
      <vt:lpstr>'16'!Área_de_impresión</vt:lpstr>
      <vt:lpstr>'160'!Área_de_impresión</vt:lpstr>
      <vt:lpstr>'161'!Área_de_impresión</vt:lpstr>
      <vt:lpstr>'162'!Área_de_impresión</vt:lpstr>
      <vt:lpstr>'163'!Área_de_impresión</vt:lpstr>
      <vt:lpstr>'164'!Área_de_impresión</vt:lpstr>
      <vt:lpstr>'165'!Área_de_impresión</vt:lpstr>
      <vt:lpstr>'166'!Área_de_impresión</vt:lpstr>
      <vt:lpstr>'167'!Área_de_impresión</vt:lpstr>
      <vt:lpstr>'168'!Área_de_impresión</vt:lpstr>
      <vt:lpstr>'169'!Área_de_impresión</vt:lpstr>
      <vt:lpstr>'17 '!Área_de_impresión</vt:lpstr>
      <vt:lpstr>'170'!Área_de_impresión</vt:lpstr>
      <vt:lpstr>'171'!Área_de_impresión</vt:lpstr>
      <vt:lpstr>'172'!Área_de_impresión</vt:lpstr>
      <vt:lpstr>'173'!Área_de_impresión</vt:lpstr>
      <vt:lpstr>'174'!Área_de_impresión</vt:lpstr>
      <vt:lpstr>'175'!Área_de_impresión</vt:lpstr>
      <vt:lpstr>'176'!Área_de_impresión</vt:lpstr>
      <vt:lpstr>'18'!Área_de_impresión</vt:lpstr>
      <vt:lpstr>'19'!Área_de_impresión</vt:lpstr>
      <vt:lpstr>'2'!Área_de_impresión</vt:lpstr>
      <vt:lpstr>'20 '!Área_de_impresión</vt:lpstr>
      <vt:lpstr>'21'!Área_de_impresión</vt:lpstr>
      <vt:lpstr>'22 '!Área_de_impresión</vt:lpstr>
      <vt:lpstr>'23'!Área_de_impresión</vt:lpstr>
      <vt:lpstr>'24 '!Área_de_impresión</vt:lpstr>
      <vt:lpstr>'25'!Área_de_impresión</vt:lpstr>
      <vt:lpstr>'26'!Área_de_impresión</vt:lpstr>
      <vt:lpstr>'27'!Área_de_impresión</vt:lpstr>
      <vt:lpstr>'28'!Área_de_impresión</vt:lpstr>
      <vt:lpstr>'29'!Área_de_impresión</vt:lpstr>
      <vt:lpstr>'3'!Área_de_impresión</vt:lpstr>
      <vt:lpstr>'30'!Área_de_impresión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'5'!Área_de_impresión</vt:lpstr>
      <vt:lpstr>'50'!Área_de_impresión</vt:lpstr>
      <vt:lpstr>'51'!Área_de_impresión</vt:lpstr>
      <vt:lpstr>'52'!Área_de_impresión</vt:lpstr>
      <vt:lpstr>'53'!Área_de_impresión</vt:lpstr>
      <vt:lpstr>'54'!Área_de_impresión</vt:lpstr>
      <vt:lpstr>'55'!Área_de_impresión</vt:lpstr>
      <vt:lpstr>'56_1'!Área_de_impresión</vt:lpstr>
      <vt:lpstr>'56_2'!Área_de_impresión</vt:lpstr>
      <vt:lpstr>'57_1'!Área_de_impresión</vt:lpstr>
      <vt:lpstr>'57_2'!Área_de_impresión</vt:lpstr>
      <vt:lpstr>'58'!Área_de_impresión</vt:lpstr>
      <vt:lpstr>'59'!Área_de_impresión</vt:lpstr>
      <vt:lpstr>'6'!Área_de_impresión</vt:lpstr>
      <vt:lpstr>'60'!Área_de_impresión</vt:lpstr>
      <vt:lpstr>'61'!Área_de_impresión</vt:lpstr>
      <vt:lpstr>'62'!Área_de_impresión</vt:lpstr>
      <vt:lpstr>'63'!Área_de_impresión</vt:lpstr>
      <vt:lpstr>'64'!Área_de_impresión</vt:lpstr>
      <vt:lpstr>'65'!Área_de_impresión</vt:lpstr>
      <vt:lpstr>'66'!Área_de_impresión</vt:lpstr>
      <vt:lpstr>'67'!Área_de_impresión</vt:lpstr>
      <vt:lpstr>'68'!Área_de_impresión</vt:lpstr>
      <vt:lpstr>'69'!Área_de_impresión</vt:lpstr>
      <vt:lpstr>'7'!Área_de_impresión</vt:lpstr>
      <vt:lpstr>'70'!Área_de_impresión</vt:lpstr>
      <vt:lpstr>'71'!Área_de_impresión</vt:lpstr>
      <vt:lpstr>'72_1'!Área_de_impresión</vt:lpstr>
      <vt:lpstr>'72_2'!Área_de_impresión</vt:lpstr>
      <vt:lpstr>'73'!Área_de_impresión</vt:lpstr>
      <vt:lpstr>'74'!Área_de_impresión</vt:lpstr>
      <vt:lpstr>'75'!Área_de_impresión</vt:lpstr>
      <vt:lpstr>'76'!Área_de_impresión</vt:lpstr>
      <vt:lpstr>'77'!Área_de_impresión</vt:lpstr>
      <vt:lpstr>'78'!Área_de_impresión</vt:lpstr>
      <vt:lpstr>'79'!Área_de_impresión</vt:lpstr>
      <vt:lpstr>'8'!Área_de_impresión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'89'!Área_de_impresión</vt:lpstr>
      <vt:lpstr>'9'!Área_de_impresión</vt:lpstr>
      <vt:lpstr>'90'!Área_de_impresión</vt:lpstr>
      <vt:lpstr>'91'!Área_de_impresión</vt:lpstr>
      <vt:lpstr>'92'!Área_de_impresión</vt:lpstr>
      <vt:lpstr>'93'!Área_de_impresión</vt:lpstr>
      <vt:lpstr>'94'!Área_de_impresión</vt:lpstr>
      <vt:lpstr>'95'!Área_de_impresión</vt:lpstr>
      <vt:lpstr>'96'!Área_de_impresión</vt:lpstr>
      <vt:lpstr>'97'!Área_de_impresión</vt:lpstr>
      <vt:lpstr>'98'!Área_de_impresión</vt:lpstr>
      <vt:lpstr>'99'!Área_de_impresión</vt:lpstr>
      <vt:lpstr>'Acad. Diurna'!Área_de_impresión</vt:lpstr>
      <vt:lpstr>'Acad. Noct'!Área_de_impresión</vt:lpstr>
      <vt:lpstr>Asilo!Área_de_impresión</vt:lpstr>
      <vt:lpstr>'Atenc. Direc'!Área_de_impresión</vt:lpstr>
      <vt:lpstr>'Aula Edad'!Área_de_impresión</vt:lpstr>
      <vt:lpstr>CAIPAD!Área_de_impresión</vt:lpstr>
      <vt:lpstr>CINDEA!Área_de_impresión</vt:lpstr>
      <vt:lpstr>Colegios!Área_de_impresión</vt:lpstr>
      <vt:lpstr>CONED!Área_de_impresión</vt:lpstr>
      <vt:lpstr>Contenido!Área_de_impresión</vt:lpstr>
      <vt:lpstr>'Discap. Regul'!Área_de_impresión</vt:lpstr>
      <vt:lpstr>'Escuela Nocturna'!Área_de_impresión</vt:lpstr>
      <vt:lpstr>Extranjeros!Área_de_impresión</vt:lpstr>
      <vt:lpstr>Funcionarios!Área_de_impresión</vt:lpstr>
      <vt:lpstr>'I  y II Ciclos '!Área_de_impresión</vt:lpstr>
      <vt:lpstr>Instituciones!Área_de_impresión</vt:lpstr>
      <vt:lpstr>IPEC!Área_de_impresión</vt:lpstr>
      <vt:lpstr>Nicaragüenses!Área_de_impresión</vt:lpstr>
      <vt:lpstr>'PORTADA '!Área_de_impresión</vt:lpstr>
      <vt:lpstr>Preescolar!Área_de_impresión</vt:lpstr>
      <vt:lpstr>'Programas EA'!Área_de_impresión</vt:lpstr>
      <vt:lpstr>Refugiados!Área_de_impresión</vt:lpstr>
      <vt:lpstr>Resumen!Área_de_impresión</vt:lpstr>
      <vt:lpstr>Secciones!Área_de_impresión</vt:lpstr>
      <vt:lpstr>Serie!Área_de_impresión</vt:lpstr>
      <vt:lpstr>Tasas!Área_de_impresión</vt:lpstr>
      <vt:lpstr>'Tecn. Diu'!Área_de_impresión</vt:lpstr>
      <vt:lpstr>'Tecn. Noct'!Área_de_impresión</vt:lpstr>
      <vt:lpstr>'Tipo Dir.'!Área_de_impresión</vt:lpstr>
      <vt:lpstr>'56_1'!BaseDeDatos</vt:lpstr>
      <vt:lpstr>'56_2'!BaseDeDatos</vt:lpstr>
      <vt:lpstr>'57_1'!BaseDeDatos</vt:lpstr>
      <vt:lpstr>'57_2'!BaseDeDatos</vt:lpstr>
      <vt:lpstr>'72_1'!BaseDeDatos</vt:lpstr>
      <vt:lpstr>'72_2'!BaseDeDatos</vt:lpstr>
      <vt:lpstr>Contenido!Títulos_a_imprimir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Dixie Brenes Vindas</dc:creator>
  <cp:keywords/>
  <dc:description/>
  <cp:lastModifiedBy>Mayra Quiros Jimenez</cp:lastModifiedBy>
  <cp:revision/>
  <cp:lastPrinted>2025-10-16T13:27:18Z</cp:lastPrinted>
  <dcterms:created xsi:type="dcterms:W3CDTF">2023-08-04T22:01:28Z</dcterms:created>
  <dcterms:modified xsi:type="dcterms:W3CDTF">2025-12-11T19:08:56Z</dcterms:modified>
  <cp:category/>
  <cp:contentStatus/>
</cp:coreProperties>
</file>